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2.xml" ContentType="application/vnd.openxmlformats-officedocument.drawing+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3.xml" ContentType="application/vnd.openxmlformats-officedocument.drawing+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114"/>
  <workbookPr autoCompressPictures="0"/>
  <mc:AlternateContent xmlns:mc="http://schemas.openxmlformats.org/markup-compatibility/2006">
    <mc:Choice Requires="x15">
      <x15ac:absPath xmlns:x15ac="http://schemas.microsoft.com/office/spreadsheetml/2010/11/ac" url="/Users/Tom/Documents/pXRF/Supplement/"/>
    </mc:Choice>
  </mc:AlternateContent>
  <xr:revisionPtr revIDLastSave="0" documentId="13_ncr:1_{A60EAD81-B5EA-6440-BA5C-131761525280}" xr6:coauthVersionLast="47" xr6:coauthVersionMax="47" xr10:uidLastSave="{00000000-0000-0000-0000-000000000000}"/>
  <bookViews>
    <workbookView xWindow="-1400" yWindow="500" windowWidth="30820" windowHeight="21260" tabRatio="449" firstSheet="1" activeTab="4" xr2:uid="{00000000-000D-0000-FFFF-FFFF00000000}"/>
  </bookViews>
  <sheets>
    <sheet name="How to use" sheetId="21" r:id="rId1"/>
    <sheet name="Bruker data input page" sheetId="24" r:id="rId2"/>
    <sheet name="Corrected results" sheetId="20" r:id="rId3"/>
    <sheet name="data averages-don't touch! " sheetId="19" state="hidden" r:id="rId4"/>
    <sheet name="Calibrations" sheetId="29" r:id="rId5"/>
    <sheet name="RM Measured Values" sheetId="27" r:id="rId6"/>
    <sheet name="RM Reference Values" sheetId="30" r:id="rId7"/>
    <sheet name="ICP corrections" sheetId="32" r:id="rId8"/>
    <sheet name="Validation" sheetId="31" r:id="rId9"/>
    <sheet name="Paste in your data here!" sheetId="18" state="hidden" r:id="rId10"/>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AQ46" i="29" l="1" a="1"/>
  <c r="AQ46" i="29" s="1"/>
  <c r="H46" i="29" a="1"/>
  <c r="H46" i="29" s="1"/>
  <c r="I53" i="31"/>
  <c r="J53" i="31"/>
  <c r="I54" i="31"/>
  <c r="J54" i="31"/>
  <c r="I55" i="31"/>
  <c r="J55" i="31"/>
  <c r="I42" i="31"/>
  <c r="J42" i="31"/>
  <c r="I43" i="31"/>
  <c r="J43" i="31"/>
  <c r="I44" i="31"/>
  <c r="J44" i="31"/>
  <c r="I45" i="31"/>
  <c r="J45" i="31"/>
  <c r="I46" i="31"/>
  <c r="J46" i="31"/>
  <c r="I41" i="31"/>
  <c r="J41" i="31"/>
  <c r="Z52" i="32"/>
  <c r="Z53" i="32"/>
  <c r="Z55" i="32"/>
  <c r="Z56" i="32"/>
  <c r="Z57" i="32"/>
  <c r="Z58" i="32"/>
  <c r="Z64" i="32"/>
  <c r="Z60" i="32"/>
  <c r="AA51" i="32"/>
  <c r="DW46" i="29" l="1" a="1"/>
  <c r="DW46" i="29" s="1"/>
  <c r="BY46" i="29" a="1"/>
  <c r="BY46" i="29" s="1"/>
  <c r="DP46" i="29" a="1"/>
  <c r="DP46" i="29" s="1"/>
  <c r="AC46" i="29" a="1"/>
  <c r="AC46" i="29" s="1"/>
  <c r="AA59" i="32" l="1"/>
  <c r="AA58" i="32"/>
  <c r="AA57" i="32"/>
  <c r="AA56" i="32"/>
  <c r="AA55" i="32"/>
  <c r="AA54" i="32"/>
  <c r="AA53" i="32"/>
  <c r="AA52" i="32"/>
  <c r="AA65" i="32"/>
  <c r="AA63" i="32"/>
  <c r="AA62" i="32"/>
  <c r="AA61" i="32"/>
  <c r="AA68" i="32"/>
  <c r="AA67" i="32"/>
  <c r="AA66" i="32"/>
  <c r="AA60" i="32"/>
  <c r="AA64" i="32"/>
  <c r="R55" i="32"/>
  <c r="R57" i="32"/>
  <c r="CU46" i="29" a="1"/>
  <c r="CU46" i="29" s="1"/>
  <c r="V573" i="20"/>
  <c r="BB15" i="31"/>
  <c r="V16" i="20" l="1"/>
  <c r="V32" i="20"/>
  <c r="V48" i="20"/>
  <c r="V64" i="20"/>
  <c r="V80" i="20"/>
  <c r="V96" i="20"/>
  <c r="V112" i="20"/>
  <c r="V128" i="20"/>
  <c r="V144" i="20"/>
  <c r="V160" i="20"/>
  <c r="V176" i="20"/>
  <c r="V192" i="20"/>
  <c r="V208" i="20"/>
  <c r="V224" i="20"/>
  <c r="V240" i="20"/>
  <c r="V256" i="20"/>
  <c r="V304" i="20"/>
  <c r="V320" i="20"/>
  <c r="V336" i="20"/>
  <c r="V352" i="20"/>
  <c r="V368" i="20"/>
  <c r="V384" i="20"/>
  <c r="V400" i="20"/>
  <c r="V416" i="20"/>
  <c r="V432" i="20"/>
  <c r="V448" i="20"/>
  <c r="V464" i="20"/>
  <c r="V528" i="20"/>
  <c r="V624" i="20"/>
  <c r="V17" i="20"/>
  <c r="V33" i="20"/>
  <c r="V49" i="20"/>
  <c r="V65" i="20"/>
  <c r="V81" i="20"/>
  <c r="V97" i="20"/>
  <c r="V113" i="20"/>
  <c r="V129" i="20"/>
  <c r="V145" i="20"/>
  <c r="V161" i="20"/>
  <c r="V177" i="20"/>
  <c r="V193" i="20"/>
  <c r="V209" i="20"/>
  <c r="V225" i="20"/>
  <c r="V241" i="20"/>
  <c r="V257" i="20"/>
  <c r="V273" i="20"/>
  <c r="V305" i="20"/>
  <c r="V321" i="20"/>
  <c r="V337" i="20"/>
  <c r="V353" i="20"/>
  <c r="V369" i="20"/>
  <c r="V385" i="20"/>
  <c r="V401" i="20"/>
  <c r="V417" i="20"/>
  <c r="V433" i="20"/>
  <c r="V449" i="20"/>
  <c r="V465" i="20"/>
  <c r="V481" i="20"/>
  <c r="V497" i="20"/>
  <c r="V513" i="20"/>
  <c r="V529" i="20"/>
  <c r="V545" i="20"/>
  <c r="V561" i="20"/>
  <c r="V577" i="20"/>
  <c r="V593" i="20"/>
  <c r="V609" i="20"/>
  <c r="V625" i="20"/>
  <c r="V2" i="20"/>
  <c r="V597" i="20"/>
  <c r="V344" i="20"/>
  <c r="V472" i="20"/>
  <c r="V552" i="20"/>
  <c r="V553" i="20"/>
  <c r="V591" i="20"/>
  <c r="V480" i="20"/>
  <c r="V18" i="20"/>
  <c r="V34" i="20"/>
  <c r="V50" i="20"/>
  <c r="V66" i="20"/>
  <c r="V82" i="20"/>
  <c r="V98" i="20"/>
  <c r="V114" i="20"/>
  <c r="V130" i="20"/>
  <c r="V146" i="20"/>
  <c r="V162" i="20"/>
  <c r="V178" i="20"/>
  <c r="V194" i="20"/>
  <c r="V210" i="20"/>
  <c r="V226" i="20"/>
  <c r="V242" i="20"/>
  <c r="V258" i="20"/>
  <c r="V274" i="20"/>
  <c r="V290" i="20"/>
  <c r="V306" i="20"/>
  <c r="V322" i="20"/>
  <c r="V338" i="20"/>
  <c r="V354" i="20"/>
  <c r="V370" i="20"/>
  <c r="V386" i="20"/>
  <c r="V402" i="20"/>
  <c r="V418" i="20"/>
  <c r="V434" i="20"/>
  <c r="V450" i="20"/>
  <c r="V466" i="20"/>
  <c r="V482" i="20"/>
  <c r="V498" i="20"/>
  <c r="V514" i="20"/>
  <c r="V530" i="20"/>
  <c r="V546" i="20"/>
  <c r="V562" i="20"/>
  <c r="V578" i="20"/>
  <c r="V594" i="20"/>
  <c r="V610" i="20"/>
  <c r="V626" i="20"/>
  <c r="V549" i="20"/>
  <c r="V280" i="20"/>
  <c r="V171" i="20"/>
  <c r="V363" i="20"/>
  <c r="V491" i="20"/>
  <c r="V619" i="20"/>
  <c r="V143" i="20"/>
  <c r="V223" i="20"/>
  <c r="V383" i="20"/>
  <c r="V543" i="20"/>
  <c r="V544" i="20"/>
  <c r="V3" i="20"/>
  <c r="V19" i="20"/>
  <c r="V35" i="20"/>
  <c r="V51" i="20"/>
  <c r="V67" i="20"/>
  <c r="V83" i="20"/>
  <c r="V99" i="20"/>
  <c r="V115" i="20"/>
  <c r="V131" i="20"/>
  <c r="V147" i="20"/>
  <c r="V163" i="20"/>
  <c r="V179" i="20"/>
  <c r="V195" i="20"/>
  <c r="V211" i="20"/>
  <c r="V227" i="20"/>
  <c r="V243" i="20"/>
  <c r="V259" i="20"/>
  <c r="V275" i="20"/>
  <c r="V291" i="20"/>
  <c r="V307" i="20"/>
  <c r="V323" i="20"/>
  <c r="V339" i="20"/>
  <c r="V355" i="20"/>
  <c r="V371" i="20"/>
  <c r="V387" i="20"/>
  <c r="V403" i="20"/>
  <c r="V419" i="20"/>
  <c r="V435" i="20"/>
  <c r="V451" i="20"/>
  <c r="V467" i="20"/>
  <c r="V483" i="20"/>
  <c r="V499" i="20"/>
  <c r="V515" i="20"/>
  <c r="V531" i="20"/>
  <c r="V547" i="20"/>
  <c r="V563" i="20"/>
  <c r="V579" i="20"/>
  <c r="V595" i="20"/>
  <c r="V611" i="20"/>
  <c r="V627" i="20"/>
  <c r="V612" i="20"/>
  <c r="V613" i="20"/>
  <c r="V328" i="20"/>
  <c r="V392" i="20"/>
  <c r="V520" i="20"/>
  <c r="V569" i="20"/>
  <c r="V490" i="20"/>
  <c r="V586" i="20"/>
  <c r="V75" i="20"/>
  <c r="V4" i="20"/>
  <c r="V20" i="20"/>
  <c r="V36" i="20"/>
  <c r="V52" i="20"/>
  <c r="V68" i="20"/>
  <c r="V84" i="20"/>
  <c r="V100" i="20"/>
  <c r="V116" i="20"/>
  <c r="V132" i="20"/>
  <c r="V148" i="20"/>
  <c r="V164" i="20"/>
  <c r="V180" i="20"/>
  <c r="V196" i="20"/>
  <c r="V212" i="20"/>
  <c r="V228" i="20"/>
  <c r="V244" i="20"/>
  <c r="V260" i="20"/>
  <c r="V308" i="20"/>
  <c r="V324" i="20"/>
  <c r="V340" i="20"/>
  <c r="V356" i="20"/>
  <c r="V372" i="20"/>
  <c r="V388" i="20"/>
  <c r="V404" i="20"/>
  <c r="V420" i="20"/>
  <c r="V436" i="20"/>
  <c r="V452" i="20"/>
  <c r="V468" i="20"/>
  <c r="V484" i="20"/>
  <c r="V500" i="20"/>
  <c r="V516" i="20"/>
  <c r="V532" i="20"/>
  <c r="V548" i="20"/>
  <c r="V564" i="20"/>
  <c r="V580" i="20"/>
  <c r="V596" i="20"/>
  <c r="V581" i="20"/>
  <c r="V264" i="20"/>
  <c r="V408" i="20"/>
  <c r="V584" i="20"/>
  <c r="V474" i="20"/>
  <c r="V107" i="20"/>
  <c r="V251" i="20"/>
  <c r="V395" i="20"/>
  <c r="V523" i="20"/>
  <c r="V63" i="20"/>
  <c r="V255" i="20"/>
  <c r="V447" i="20"/>
  <c r="V560" i="20"/>
  <c r="V5" i="20"/>
  <c r="V21" i="20"/>
  <c r="V37" i="20"/>
  <c r="V53" i="20"/>
  <c r="V69" i="20"/>
  <c r="V85" i="20"/>
  <c r="V101" i="20"/>
  <c r="V117" i="20"/>
  <c r="V133" i="20"/>
  <c r="V149" i="20"/>
  <c r="V165" i="20"/>
  <c r="V181" i="20"/>
  <c r="V197" i="20"/>
  <c r="V213" i="20"/>
  <c r="V229" i="20"/>
  <c r="V245" i="20"/>
  <c r="V261" i="20"/>
  <c r="V277" i="20"/>
  <c r="V293" i="20"/>
  <c r="V309" i="20"/>
  <c r="V325" i="20"/>
  <c r="V341" i="20"/>
  <c r="V357" i="20"/>
  <c r="V373" i="20"/>
  <c r="V389" i="20"/>
  <c r="V405" i="20"/>
  <c r="V421" i="20"/>
  <c r="V437" i="20"/>
  <c r="V453" i="20"/>
  <c r="V469" i="20"/>
  <c r="V485" i="20"/>
  <c r="V501" i="20"/>
  <c r="V517" i="20"/>
  <c r="V533" i="20"/>
  <c r="V565" i="20"/>
  <c r="V296" i="20"/>
  <c r="V488" i="20"/>
  <c r="V616" i="20"/>
  <c r="V458" i="20"/>
  <c r="V91" i="20"/>
  <c r="V187" i="20"/>
  <c r="V315" i="20"/>
  <c r="V411" i="20"/>
  <c r="V539" i="20"/>
  <c r="V111" i="20"/>
  <c r="V575" i="20"/>
  <c r="V6" i="20"/>
  <c r="V22" i="20"/>
  <c r="V38" i="20"/>
  <c r="V54" i="20"/>
  <c r="V70" i="20"/>
  <c r="V86" i="20"/>
  <c r="V102" i="20"/>
  <c r="V118" i="20"/>
  <c r="V134" i="20"/>
  <c r="V150" i="20"/>
  <c r="V166" i="20"/>
  <c r="V182" i="20"/>
  <c r="V198" i="20"/>
  <c r="V214" i="20"/>
  <c r="V230" i="20"/>
  <c r="V246" i="20"/>
  <c r="V262" i="20"/>
  <c r="V278" i="20"/>
  <c r="V294" i="20"/>
  <c r="V310" i="20"/>
  <c r="V326" i="20"/>
  <c r="V342" i="20"/>
  <c r="V358" i="20"/>
  <c r="V374" i="20"/>
  <c r="V390" i="20"/>
  <c r="V406" i="20"/>
  <c r="V422" i="20"/>
  <c r="V438" i="20"/>
  <c r="V454" i="20"/>
  <c r="V470" i="20"/>
  <c r="V486" i="20"/>
  <c r="V502" i="20"/>
  <c r="V518" i="20"/>
  <c r="V534" i="20"/>
  <c r="V550" i="20"/>
  <c r="V566" i="20"/>
  <c r="V582" i="20"/>
  <c r="V598" i="20"/>
  <c r="V614" i="20"/>
  <c r="V583" i="20"/>
  <c r="V615" i="20"/>
  <c r="V360" i="20"/>
  <c r="V424" i="20"/>
  <c r="V504" i="20"/>
  <c r="V600" i="20"/>
  <c r="V442" i="20"/>
  <c r="V618" i="20"/>
  <c r="V139" i="20"/>
  <c r="V299" i="20"/>
  <c r="V427" i="20"/>
  <c r="V555" i="20"/>
  <c r="V127" i="20"/>
  <c r="V367" i="20"/>
  <c r="V511" i="20"/>
  <c r="V576" i="20"/>
  <c r="V7" i="20"/>
  <c r="V23" i="20"/>
  <c r="V55" i="20"/>
  <c r="V71" i="20"/>
  <c r="V87" i="20"/>
  <c r="V103" i="20"/>
  <c r="V119" i="20"/>
  <c r="V135" i="20"/>
  <c r="V151" i="20"/>
  <c r="V167" i="20"/>
  <c r="V183" i="20"/>
  <c r="V199" i="20"/>
  <c r="V215" i="20"/>
  <c r="V231" i="20"/>
  <c r="V247" i="20"/>
  <c r="V263" i="20"/>
  <c r="V279" i="20"/>
  <c r="V295" i="20"/>
  <c r="V311" i="20"/>
  <c r="V327" i="20"/>
  <c r="V343" i="20"/>
  <c r="V359" i="20"/>
  <c r="V375" i="20"/>
  <c r="V391" i="20"/>
  <c r="V407" i="20"/>
  <c r="V423" i="20"/>
  <c r="V439" i="20"/>
  <c r="V455" i="20"/>
  <c r="V471" i="20"/>
  <c r="V487" i="20"/>
  <c r="V503" i="20"/>
  <c r="V519" i="20"/>
  <c r="V535" i="20"/>
  <c r="V551" i="20"/>
  <c r="V567" i="20"/>
  <c r="V599" i="20"/>
  <c r="V248" i="20"/>
  <c r="V456" i="20"/>
  <c r="V568" i="20"/>
  <c r="V585" i="20"/>
  <c r="V506" i="20"/>
  <c r="V570" i="20"/>
  <c r="V59" i="20"/>
  <c r="V267" i="20"/>
  <c r="V443" i="20"/>
  <c r="V587" i="20"/>
  <c r="V175" i="20"/>
  <c r="V415" i="20"/>
  <c r="V607" i="20"/>
  <c r="V8" i="20"/>
  <c r="V24" i="20"/>
  <c r="V56" i="20"/>
  <c r="V72" i="20"/>
  <c r="V88" i="20"/>
  <c r="V104" i="20"/>
  <c r="V120" i="20"/>
  <c r="V136" i="20"/>
  <c r="V152" i="20"/>
  <c r="V168" i="20"/>
  <c r="V184" i="20"/>
  <c r="V200" i="20"/>
  <c r="V216" i="20"/>
  <c r="V232" i="20"/>
  <c r="V312" i="20"/>
  <c r="V376" i="20"/>
  <c r="V440" i="20"/>
  <c r="V536" i="20"/>
  <c r="V617" i="20"/>
  <c r="V538" i="20"/>
  <c r="V43" i="20"/>
  <c r="V235" i="20"/>
  <c r="V347" i="20"/>
  <c r="V507" i="20"/>
  <c r="V95" i="20"/>
  <c r="V319" i="20"/>
  <c r="V479" i="20"/>
  <c r="V608" i="20"/>
  <c r="V9" i="20"/>
  <c r="V25" i="20"/>
  <c r="V57" i="20"/>
  <c r="V73" i="20"/>
  <c r="V89" i="20"/>
  <c r="V105" i="20"/>
  <c r="V121" i="20"/>
  <c r="V137" i="20"/>
  <c r="V153" i="20"/>
  <c r="V169" i="20"/>
  <c r="V185" i="20"/>
  <c r="V201" i="20"/>
  <c r="V217" i="20"/>
  <c r="V233" i="20"/>
  <c r="V249" i="20"/>
  <c r="V265" i="20"/>
  <c r="V281" i="20"/>
  <c r="V297" i="20"/>
  <c r="V313" i="20"/>
  <c r="V329" i="20"/>
  <c r="V361" i="20"/>
  <c r="V377" i="20"/>
  <c r="V393" i="20"/>
  <c r="V409" i="20"/>
  <c r="V425" i="20"/>
  <c r="V441" i="20"/>
  <c r="V457" i="20"/>
  <c r="V473" i="20"/>
  <c r="V489" i="20"/>
  <c r="V505" i="20"/>
  <c r="V521" i="20"/>
  <c r="V537" i="20"/>
  <c r="V601" i="20"/>
  <c r="V554" i="20"/>
  <c r="V27" i="20"/>
  <c r="V219" i="20"/>
  <c r="V331" i="20"/>
  <c r="V475" i="20"/>
  <c r="V603" i="20"/>
  <c r="V159" i="20"/>
  <c r="V303" i="20"/>
  <c r="V431" i="20"/>
  <c r="V623" i="20"/>
  <c r="V10" i="20"/>
  <c r="V26" i="20"/>
  <c r="V58" i="20"/>
  <c r="V74" i="20"/>
  <c r="V90" i="20"/>
  <c r="V106" i="20"/>
  <c r="V122" i="20"/>
  <c r="V138" i="20"/>
  <c r="V154" i="20"/>
  <c r="V170" i="20"/>
  <c r="V186" i="20"/>
  <c r="V202" i="20"/>
  <c r="V218" i="20"/>
  <c r="V234" i="20"/>
  <c r="V250" i="20"/>
  <c r="V266" i="20"/>
  <c r="V282" i="20"/>
  <c r="V298" i="20"/>
  <c r="V314" i="20"/>
  <c r="V330" i="20"/>
  <c r="V346" i="20"/>
  <c r="V362" i="20"/>
  <c r="V394" i="20"/>
  <c r="V410" i="20"/>
  <c r="V426" i="20"/>
  <c r="V522" i="20"/>
  <c r="V602" i="20"/>
  <c r="V123" i="20"/>
  <c r="V155" i="20"/>
  <c r="V203" i="20"/>
  <c r="V283" i="20"/>
  <c r="V379" i="20"/>
  <c r="V459" i="20"/>
  <c r="V571" i="20"/>
  <c r="V79" i="20"/>
  <c r="V239" i="20"/>
  <c r="V399" i="20"/>
  <c r="V527" i="20"/>
  <c r="V496" i="20"/>
  <c r="V11" i="20"/>
  <c r="V12" i="20"/>
  <c r="V28" i="20"/>
  <c r="V44" i="20"/>
  <c r="V60" i="20"/>
  <c r="V76" i="20"/>
  <c r="V92" i="20"/>
  <c r="V108" i="20"/>
  <c r="V124" i="20"/>
  <c r="V140" i="20"/>
  <c r="V156" i="20"/>
  <c r="V172" i="20"/>
  <c r="V188" i="20"/>
  <c r="V204" i="20"/>
  <c r="V220" i="20"/>
  <c r="V236" i="20"/>
  <c r="V252" i="20"/>
  <c r="V268" i="20"/>
  <c r="V284" i="20"/>
  <c r="V300" i="20"/>
  <c r="V316" i="20"/>
  <c r="V332" i="20"/>
  <c r="V348" i="20"/>
  <c r="V364" i="20"/>
  <c r="V380" i="20"/>
  <c r="V396" i="20"/>
  <c r="V412" i="20"/>
  <c r="V428" i="20"/>
  <c r="V444" i="20"/>
  <c r="V460" i="20"/>
  <c r="V476" i="20"/>
  <c r="V492" i="20"/>
  <c r="V508" i="20"/>
  <c r="V524" i="20"/>
  <c r="V540" i="20"/>
  <c r="V556" i="20"/>
  <c r="V572" i="20"/>
  <c r="V588" i="20"/>
  <c r="V604" i="20"/>
  <c r="V620" i="20"/>
  <c r="V574" i="20"/>
  <c r="V622" i="20"/>
  <c r="V47" i="20"/>
  <c r="V351" i="20"/>
  <c r="V559" i="20"/>
  <c r="V13" i="20"/>
  <c r="V29" i="20"/>
  <c r="V45" i="20"/>
  <c r="V61" i="20"/>
  <c r="V77" i="20"/>
  <c r="V93" i="20"/>
  <c r="V109" i="20"/>
  <c r="V125" i="20"/>
  <c r="V141" i="20"/>
  <c r="V157" i="20"/>
  <c r="V173" i="20"/>
  <c r="V189" i="20"/>
  <c r="V205" i="20"/>
  <c r="V237" i="20"/>
  <c r="V253" i="20"/>
  <c r="V285" i="20"/>
  <c r="V301" i="20"/>
  <c r="V317" i="20"/>
  <c r="V333" i="20"/>
  <c r="V349" i="20"/>
  <c r="V365" i="20"/>
  <c r="V381" i="20"/>
  <c r="V397" i="20"/>
  <c r="V413" i="20"/>
  <c r="V429" i="20"/>
  <c r="V445" i="20"/>
  <c r="V477" i="20"/>
  <c r="V493" i="20"/>
  <c r="V509" i="20"/>
  <c r="V525" i="20"/>
  <c r="V541" i="20"/>
  <c r="V557" i="20"/>
  <c r="V589" i="20"/>
  <c r="V605" i="20"/>
  <c r="V621" i="20"/>
  <c r="V606" i="20"/>
  <c r="V15" i="20"/>
  <c r="V191" i="20"/>
  <c r="V495" i="20"/>
  <c r="V592" i="20"/>
  <c r="V14" i="20"/>
  <c r="V30" i="20"/>
  <c r="V46" i="20"/>
  <c r="V62" i="20"/>
  <c r="V78" i="20"/>
  <c r="V94" i="20"/>
  <c r="V110" i="20"/>
  <c r="V126" i="20"/>
  <c r="V142" i="20"/>
  <c r="V158" i="20"/>
  <c r="V174" i="20"/>
  <c r="V190" i="20"/>
  <c r="V206" i="20"/>
  <c r="V238" i="20"/>
  <c r="V254" i="20"/>
  <c r="V302" i="20"/>
  <c r="V318" i="20"/>
  <c r="V334" i="20"/>
  <c r="V350" i="20"/>
  <c r="V366" i="20"/>
  <c r="V382" i="20"/>
  <c r="V398" i="20"/>
  <c r="V414" i="20"/>
  <c r="V430" i="20"/>
  <c r="V446" i="20"/>
  <c r="V462" i="20"/>
  <c r="V478" i="20"/>
  <c r="V494" i="20"/>
  <c r="V510" i="20"/>
  <c r="V526" i="20"/>
  <c r="V542" i="20"/>
  <c r="V558" i="20"/>
  <c r="V590" i="20"/>
  <c r="V31" i="20"/>
  <c r="V207" i="20"/>
  <c r="V335" i="20"/>
  <c r="V463" i="20"/>
  <c r="V512" i="20"/>
  <c r="R51" i="32"/>
  <c r="R52" i="32"/>
  <c r="R53" i="32"/>
  <c r="R54" i="32"/>
  <c r="R56" i="32"/>
  <c r="R58" i="32"/>
  <c r="R59" i="32"/>
  <c r="R64" i="32"/>
  <c r="R60" i="32"/>
  <c r="R66" i="32"/>
  <c r="R67" i="32"/>
  <c r="R68" i="32"/>
  <c r="R61" i="32"/>
  <c r="R62" i="32"/>
  <c r="R63" i="32"/>
  <c r="R65" i="32"/>
  <c r="H64" i="32"/>
  <c r="H60" i="32"/>
  <c r="H66" i="32"/>
  <c r="H67" i="32"/>
  <c r="H68" i="32"/>
  <c r="H61" i="32"/>
  <c r="H62" i="32"/>
  <c r="H63" i="32"/>
  <c r="H65" i="32"/>
  <c r="H51" i="32"/>
  <c r="H52" i="32"/>
  <c r="H53" i="32"/>
  <c r="H54" i="32"/>
  <c r="H55" i="32"/>
  <c r="H56" i="32"/>
  <c r="H57" i="32"/>
  <c r="H58" i="32"/>
  <c r="H59" i="32"/>
  <c r="AD73" i="20"/>
  <c r="A620" i="20"/>
  <c r="AF46" i="31" l="1"/>
  <c r="AF17" i="31"/>
  <c r="AF47" i="31"/>
  <c r="AF69" i="31"/>
  <c r="BE69" i="31" s="1"/>
  <c r="AF12" i="31"/>
  <c r="AF49" i="31"/>
  <c r="AF20" i="31"/>
  <c r="AF22" i="31"/>
  <c r="AF37" i="31"/>
  <c r="AF65" i="31"/>
  <c r="BE65" i="31" s="1"/>
  <c r="AF44" i="31"/>
  <c r="AF6" i="31"/>
  <c r="AF68" i="31"/>
  <c r="BE68" i="31" s="1"/>
  <c r="AF67" i="31"/>
  <c r="BE67" i="31" s="1"/>
  <c r="AF45" i="31"/>
  <c r="AF42" i="31"/>
  <c r="AF35" i="31"/>
  <c r="AF9" i="31"/>
  <c r="AF54" i="31"/>
  <c r="AF66" i="31"/>
  <c r="BE66" i="31" s="1"/>
  <c r="AF16" i="31"/>
  <c r="AF64" i="31"/>
  <c r="BE64" i="31" s="1"/>
  <c r="AF39" i="31"/>
  <c r="AF36" i="31"/>
  <c r="AF2" i="31"/>
  <c r="BE2" i="31" s="1"/>
  <c r="AF11" i="31"/>
  <c r="AF43" i="31"/>
  <c r="AF5" i="31"/>
  <c r="AF7" i="31"/>
  <c r="AF52" i="31"/>
  <c r="AF34" i="31"/>
  <c r="AF71" i="31"/>
  <c r="BE71" i="31" s="1"/>
  <c r="AF48" i="31"/>
  <c r="AF8" i="31"/>
  <c r="AF51" i="31"/>
  <c r="AF70" i="31"/>
  <c r="BE70" i="31" s="1"/>
  <c r="AF19" i="31"/>
  <c r="AF14" i="31"/>
  <c r="AF3" i="31"/>
  <c r="AF21" i="31"/>
  <c r="AF41" i="31"/>
  <c r="AF55" i="31"/>
  <c r="AF18" i="31"/>
  <c r="AF24" i="31"/>
  <c r="AF15" i="31"/>
  <c r="AF50" i="31"/>
  <c r="AF10" i="31"/>
  <c r="AF33" i="31"/>
  <c r="AF38" i="31"/>
  <c r="AF53" i="31"/>
  <c r="AF4" i="31"/>
  <c r="AF40" i="31"/>
  <c r="AF23" i="31"/>
  <c r="AF13" i="31"/>
  <c r="AD25" i="20"/>
  <c r="AD521" i="20"/>
  <c r="AD9" i="20"/>
  <c r="AD409" i="20"/>
  <c r="AD489" i="20"/>
  <c r="AN45" i="31" s="1"/>
  <c r="AD185" i="20"/>
  <c r="AD281" i="20"/>
  <c r="AD249" i="20"/>
  <c r="AD153" i="20"/>
  <c r="AD297" i="20"/>
  <c r="AD505" i="20"/>
  <c r="AD473" i="20"/>
  <c r="AD457" i="20"/>
  <c r="AD4" i="20"/>
  <c r="AD169" i="20"/>
  <c r="AD137" i="20"/>
  <c r="AD377" i="20"/>
  <c r="AD585" i="20"/>
  <c r="AD361" i="20"/>
  <c r="AD105" i="20"/>
  <c r="AD584" i="20"/>
  <c r="AD89" i="20"/>
  <c r="AD537" i="20"/>
  <c r="AD536" i="20"/>
  <c r="AD265" i="20"/>
  <c r="AD233" i="20"/>
  <c r="AD217" i="20"/>
  <c r="AD201" i="20"/>
  <c r="AD425" i="20"/>
  <c r="AD393" i="20"/>
  <c r="AD600" i="20"/>
  <c r="AD569" i="20"/>
  <c r="AN47" i="31" s="1"/>
  <c r="AD329" i="20"/>
  <c r="AD10" i="20"/>
  <c r="AD26" i="20"/>
  <c r="AD58" i="20"/>
  <c r="AD74" i="20"/>
  <c r="AD90" i="20"/>
  <c r="AD106" i="20"/>
  <c r="AD122" i="20"/>
  <c r="AD138" i="20"/>
  <c r="AD154" i="20"/>
  <c r="AD170" i="20"/>
  <c r="AD186" i="20"/>
  <c r="AD202" i="20"/>
  <c r="AD218" i="20"/>
  <c r="AD234" i="20"/>
  <c r="AD250" i="20"/>
  <c r="AD266" i="20"/>
  <c r="AD282" i="20"/>
  <c r="AD298" i="20"/>
  <c r="AD314" i="20"/>
  <c r="AD330" i="20"/>
  <c r="AD346" i="20"/>
  <c r="AD362" i="20"/>
  <c r="AD394" i="20"/>
  <c r="AD410" i="20"/>
  <c r="AD426" i="20"/>
  <c r="AD442" i="20"/>
  <c r="AD458" i="20"/>
  <c r="AD474" i="20"/>
  <c r="AD490" i="20"/>
  <c r="AN46" i="31" s="1"/>
  <c r="AD506" i="20"/>
  <c r="AD522" i="20"/>
  <c r="AD538" i="20"/>
  <c r="G45" i="32" s="1"/>
  <c r="I45" i="32" s="1"/>
  <c r="AD554" i="20"/>
  <c r="AD570" i="20"/>
  <c r="AN48" i="31" s="1"/>
  <c r="AD586" i="20"/>
  <c r="AD602" i="20"/>
  <c r="AD618" i="20"/>
  <c r="AN24" i="31" s="1"/>
  <c r="AD251" i="20"/>
  <c r="AD299" i="20"/>
  <c r="AD331" i="20"/>
  <c r="AD347" i="20"/>
  <c r="AD363" i="20"/>
  <c r="AD379" i="20"/>
  <c r="AN67" i="31" s="1"/>
  <c r="AD411" i="20"/>
  <c r="AD427" i="20"/>
  <c r="AD443" i="20"/>
  <c r="AD459" i="20"/>
  <c r="AD475" i="20"/>
  <c r="AN10" i="31" s="1"/>
  <c r="AD491" i="20"/>
  <c r="AD507" i="20"/>
  <c r="AD539" i="20"/>
  <c r="AD555" i="20"/>
  <c r="AD571" i="20"/>
  <c r="AN49" i="31" s="1"/>
  <c r="AD587" i="20"/>
  <c r="AD603" i="20"/>
  <c r="AD619" i="20"/>
  <c r="AN53" i="31" s="1"/>
  <c r="AD322" i="20"/>
  <c r="AD35" i="20"/>
  <c r="AD467" i="20"/>
  <c r="AD36" i="20"/>
  <c r="AD228" i="20"/>
  <c r="AD388" i="20"/>
  <c r="AD516" i="20"/>
  <c r="AD612" i="20"/>
  <c r="AD181" i="20"/>
  <c r="AD309" i="20"/>
  <c r="AD421" i="20"/>
  <c r="AD549" i="20"/>
  <c r="AD102" i="20"/>
  <c r="AD198" i="20"/>
  <c r="AD310" i="20"/>
  <c r="AD422" i="20"/>
  <c r="AD534" i="20"/>
  <c r="AD87" i="20"/>
  <c r="AD199" i="20"/>
  <c r="AD311" i="20"/>
  <c r="AD423" i="20"/>
  <c r="AD535" i="20"/>
  <c r="AD3" i="20"/>
  <c r="AN33" i="31" s="1"/>
  <c r="AD104" i="20"/>
  <c r="AD232" i="20"/>
  <c r="AD328" i="20"/>
  <c r="AD424" i="20"/>
  <c r="AD11" i="20"/>
  <c r="AD27" i="20"/>
  <c r="AD43" i="20"/>
  <c r="AD59" i="20"/>
  <c r="AD75" i="20"/>
  <c r="AD91" i="20"/>
  <c r="AD107" i="20"/>
  <c r="AD123" i="20"/>
  <c r="AD139" i="20"/>
  <c r="AD155" i="20"/>
  <c r="AD171" i="20"/>
  <c r="AD187" i="20"/>
  <c r="AD203" i="20"/>
  <c r="AD219" i="20"/>
  <c r="AD235" i="20"/>
  <c r="AD267" i="20"/>
  <c r="AD283" i="20"/>
  <c r="AN66" i="31" s="1"/>
  <c r="AD315" i="20"/>
  <c r="AD395" i="20"/>
  <c r="AD523" i="20"/>
  <c r="AD524" i="20"/>
  <c r="AD556" i="20"/>
  <c r="AD572" i="20"/>
  <c r="AN70" i="31" s="1"/>
  <c r="AD604" i="20"/>
  <c r="AD620" i="20"/>
  <c r="AN54" i="31" s="1"/>
  <c r="AD590" i="20"/>
  <c r="AD591" i="20"/>
  <c r="AD592" i="20"/>
  <c r="AD593" i="20"/>
  <c r="AD162" i="20"/>
  <c r="AD306" i="20"/>
  <c r="AD466" i="20"/>
  <c r="AD594" i="20"/>
  <c r="AD19" i="20"/>
  <c r="AD131" i="20"/>
  <c r="AD275" i="20"/>
  <c r="AD387" i="20"/>
  <c r="AD499" i="20"/>
  <c r="AD595" i="20"/>
  <c r="AD100" i="20"/>
  <c r="AD196" i="20"/>
  <c r="AD500" i="20"/>
  <c r="AD69" i="20"/>
  <c r="AD165" i="20"/>
  <c r="AD325" i="20"/>
  <c r="AD469" i="20"/>
  <c r="AD613" i="20"/>
  <c r="AD12" i="20"/>
  <c r="AD28" i="20"/>
  <c r="AD44" i="20"/>
  <c r="AD60" i="20"/>
  <c r="AD76" i="20"/>
  <c r="AD92" i="20"/>
  <c r="AD108" i="20"/>
  <c r="AD124" i="20"/>
  <c r="AD140" i="20"/>
  <c r="AD156" i="20"/>
  <c r="AD172" i="20"/>
  <c r="AD188" i="20"/>
  <c r="AD204" i="20"/>
  <c r="AD220" i="20"/>
  <c r="AD236" i="20"/>
  <c r="AD252" i="20"/>
  <c r="AD268" i="20"/>
  <c r="AD284" i="20"/>
  <c r="AD300" i="20"/>
  <c r="AD316" i="20"/>
  <c r="AD332" i="20"/>
  <c r="AD348" i="20"/>
  <c r="AD364" i="20"/>
  <c r="AD380" i="20"/>
  <c r="AN68" i="31" s="1"/>
  <c r="AD396" i="20"/>
  <c r="AD412" i="20"/>
  <c r="AD428" i="20"/>
  <c r="AD444" i="20"/>
  <c r="AD460" i="20"/>
  <c r="AD476" i="20"/>
  <c r="AN11" i="31" s="1"/>
  <c r="AD492" i="20"/>
  <c r="AD508" i="20"/>
  <c r="AD540" i="20"/>
  <c r="AD588" i="20"/>
  <c r="AD477" i="20"/>
  <c r="AN12" i="31" s="1"/>
  <c r="AD509" i="20"/>
  <c r="AD541" i="20"/>
  <c r="AD557" i="20"/>
  <c r="AD589" i="20"/>
  <c r="AD605" i="20"/>
  <c r="AD621" i="20"/>
  <c r="AN55" i="31" s="1"/>
  <c r="AD526" i="20"/>
  <c r="AD574" i="20"/>
  <c r="AD622" i="20"/>
  <c r="AD623" i="20"/>
  <c r="AD576" i="20"/>
  <c r="AN20" i="31" s="1"/>
  <c r="AD609" i="20"/>
  <c r="AD130" i="20"/>
  <c r="AD258" i="20"/>
  <c r="AD418" i="20"/>
  <c r="AD562" i="20"/>
  <c r="AD115" i="20"/>
  <c r="AD211" i="20"/>
  <c r="AD323" i="20"/>
  <c r="AD435" i="20"/>
  <c r="AD547" i="20"/>
  <c r="AD5" i="20"/>
  <c r="AD132" i="20"/>
  <c r="AD260" i="20"/>
  <c r="AD372" i="20"/>
  <c r="AD452" i="20"/>
  <c r="AD580" i="20"/>
  <c r="AN52" i="31" s="1"/>
  <c r="AD117" i="20"/>
  <c r="AD277" i="20"/>
  <c r="AN7" i="31" s="1"/>
  <c r="AD437" i="20"/>
  <c r="AD581" i="20"/>
  <c r="AD22" i="20"/>
  <c r="AD166" i="20"/>
  <c r="AD294" i="20"/>
  <c r="AD406" i="20"/>
  <c r="AD518" i="20"/>
  <c r="AD8" i="20"/>
  <c r="AD627" i="20"/>
  <c r="AD167" i="20"/>
  <c r="AD279" i="20"/>
  <c r="AN38" i="31" s="1"/>
  <c r="AD375" i="20"/>
  <c r="AD471" i="20"/>
  <c r="AD583" i="20"/>
  <c r="AD88" i="20"/>
  <c r="AD216" i="20"/>
  <c r="AD376" i="20"/>
  <c r="AD488" i="20"/>
  <c r="AN44" i="31" s="1"/>
  <c r="AD13" i="20"/>
  <c r="AD29" i="20"/>
  <c r="AD45" i="20"/>
  <c r="AD61" i="20"/>
  <c r="AD77" i="20"/>
  <c r="AD93" i="20"/>
  <c r="AD109" i="20"/>
  <c r="AD125" i="20"/>
  <c r="AD141" i="20"/>
  <c r="AD157" i="20"/>
  <c r="AD173" i="20"/>
  <c r="AD189" i="20"/>
  <c r="AD205" i="20"/>
  <c r="AD237" i="20"/>
  <c r="AD253" i="20"/>
  <c r="AD285" i="20"/>
  <c r="AD301" i="20"/>
  <c r="AD317" i="20"/>
  <c r="AD333" i="20"/>
  <c r="AD349" i="20"/>
  <c r="AD365" i="20"/>
  <c r="AD381" i="20"/>
  <c r="AD397" i="20"/>
  <c r="AD413" i="20"/>
  <c r="AD429" i="20"/>
  <c r="AD445" i="20"/>
  <c r="AD493" i="20"/>
  <c r="AD525" i="20"/>
  <c r="AD573" i="20"/>
  <c r="AD558" i="20"/>
  <c r="AD575" i="20"/>
  <c r="AN19" i="31" s="1"/>
  <c r="AD560" i="20"/>
  <c r="AD624" i="20"/>
  <c r="AD50" i="20"/>
  <c r="AD114" i="20"/>
  <c r="AD226" i="20"/>
  <c r="AD338" i="20"/>
  <c r="AD434" i="20"/>
  <c r="AD530" i="20"/>
  <c r="AD51" i="20"/>
  <c r="AD163" i="20"/>
  <c r="AD259" i="20"/>
  <c r="AD371" i="20"/>
  <c r="AD515" i="20"/>
  <c r="AD84" i="20"/>
  <c r="AN64" i="31" s="1"/>
  <c r="AD212" i="20"/>
  <c r="AD340" i="20"/>
  <c r="AD420" i="20"/>
  <c r="AD548" i="20"/>
  <c r="AD85" i="20"/>
  <c r="AD229" i="20"/>
  <c r="AD357" i="20"/>
  <c r="AD485" i="20"/>
  <c r="AN14" i="31" s="1"/>
  <c r="AD7" i="20"/>
  <c r="AD38" i="20"/>
  <c r="AD150" i="20"/>
  <c r="AD262" i="20"/>
  <c r="AD374" i="20"/>
  <c r="AD486" i="20"/>
  <c r="AN15" i="31" s="1"/>
  <c r="AD582" i="20"/>
  <c r="AD71" i="20"/>
  <c r="AD183" i="20"/>
  <c r="AD295" i="20"/>
  <c r="AD407" i="20"/>
  <c r="AD519" i="20"/>
  <c r="AD615" i="20"/>
  <c r="AD2" i="20"/>
  <c r="AN2" i="31" s="1"/>
  <c r="AD152" i="20"/>
  <c r="AD264" i="20"/>
  <c r="AD360" i="20"/>
  <c r="AD456" i="20"/>
  <c r="AD568" i="20"/>
  <c r="AN18" i="31" s="1"/>
  <c r="AD14" i="20"/>
  <c r="AD30" i="20"/>
  <c r="AD46" i="20"/>
  <c r="AD62" i="20"/>
  <c r="AD78" i="20"/>
  <c r="AD94" i="20"/>
  <c r="AD110" i="20"/>
  <c r="AD126" i="20"/>
  <c r="AD142" i="20"/>
  <c r="AN4" i="31" s="1"/>
  <c r="AD158" i="20"/>
  <c r="AD174" i="20"/>
  <c r="AD190" i="20"/>
  <c r="AD206" i="20"/>
  <c r="AD238" i="20"/>
  <c r="AD254" i="20"/>
  <c r="AD302" i="20"/>
  <c r="AD318" i="20"/>
  <c r="AD334" i="20"/>
  <c r="AD350" i="20"/>
  <c r="AD366" i="20"/>
  <c r="AD382" i="20"/>
  <c r="AN40" i="31" s="1"/>
  <c r="AD398" i="20"/>
  <c r="AD414" i="20"/>
  <c r="AD430" i="20"/>
  <c r="AD446" i="20"/>
  <c r="AD462" i="20"/>
  <c r="AD478" i="20"/>
  <c r="AN41" i="31" s="1"/>
  <c r="AD494" i="20"/>
  <c r="AD510" i="20"/>
  <c r="AD542" i="20"/>
  <c r="AD606" i="20"/>
  <c r="AD625" i="20"/>
  <c r="AN71" i="31" s="1"/>
  <c r="AD34" i="20"/>
  <c r="AD98" i="20"/>
  <c r="AD194" i="20"/>
  <c r="AD290" i="20"/>
  <c r="AD402" i="20"/>
  <c r="AD498" i="20"/>
  <c r="AD610" i="20"/>
  <c r="AD67" i="20"/>
  <c r="AD179" i="20"/>
  <c r="AD243" i="20"/>
  <c r="AD355" i="20"/>
  <c r="AD483" i="20"/>
  <c r="AD611" i="20"/>
  <c r="AD20" i="20"/>
  <c r="AD164" i="20"/>
  <c r="AD308" i="20"/>
  <c r="AD404" i="20"/>
  <c r="AD532" i="20"/>
  <c r="AD6" i="20"/>
  <c r="AD37" i="20"/>
  <c r="AD149" i="20"/>
  <c r="AD245" i="20"/>
  <c r="AD373" i="20"/>
  <c r="AD501" i="20"/>
  <c r="AD597" i="20"/>
  <c r="AD86" i="20"/>
  <c r="AD214" i="20"/>
  <c r="AD342" i="20"/>
  <c r="AD454" i="20"/>
  <c r="AD566" i="20"/>
  <c r="AN16" i="31" s="1"/>
  <c r="AD119" i="20"/>
  <c r="AD231" i="20"/>
  <c r="AD343" i="20"/>
  <c r="AD455" i="20"/>
  <c r="AD551" i="20"/>
  <c r="AD184" i="20"/>
  <c r="AD312" i="20"/>
  <c r="AD472" i="20"/>
  <c r="AD15" i="20"/>
  <c r="AD31" i="20"/>
  <c r="AD47" i="20"/>
  <c r="AD63" i="20"/>
  <c r="AD79" i="20"/>
  <c r="AD95" i="20"/>
  <c r="AD111" i="20"/>
  <c r="AD127" i="20"/>
  <c r="AD143" i="20"/>
  <c r="AN5" i="31" s="1"/>
  <c r="AD159" i="20"/>
  <c r="AD175" i="20"/>
  <c r="AD191" i="20"/>
  <c r="AD207" i="20"/>
  <c r="AD223" i="20"/>
  <c r="AD239" i="20"/>
  <c r="AD255" i="20"/>
  <c r="AD303" i="20"/>
  <c r="AD319" i="20"/>
  <c r="AD335" i="20"/>
  <c r="AD351" i="20"/>
  <c r="AD367" i="20"/>
  <c r="AD383" i="20"/>
  <c r="AN9" i="31" s="1"/>
  <c r="AD399" i="20"/>
  <c r="AD415" i="20"/>
  <c r="AD431" i="20"/>
  <c r="AD447" i="20"/>
  <c r="AD463" i="20"/>
  <c r="AD479" i="20"/>
  <c r="AN42" i="31" s="1"/>
  <c r="AD495" i="20"/>
  <c r="AD511" i="20"/>
  <c r="AD527" i="20"/>
  <c r="AD543" i="20"/>
  <c r="AD559" i="20"/>
  <c r="AD607" i="20"/>
  <c r="AD82" i="20"/>
  <c r="AN3" i="31" s="1"/>
  <c r="AD178" i="20"/>
  <c r="AD274" i="20"/>
  <c r="AD386" i="20"/>
  <c r="AD514" i="20"/>
  <c r="AD626" i="20"/>
  <c r="AD99" i="20"/>
  <c r="AD227" i="20"/>
  <c r="AD339" i="20"/>
  <c r="AD451" i="20"/>
  <c r="AD563" i="20"/>
  <c r="AD68" i="20"/>
  <c r="AD180" i="20"/>
  <c r="AD324" i="20"/>
  <c r="AD436" i="20"/>
  <c r="AD564" i="20"/>
  <c r="AD53" i="20"/>
  <c r="AD197" i="20"/>
  <c r="AD293" i="20"/>
  <c r="AD405" i="20"/>
  <c r="AD533" i="20"/>
  <c r="AD70" i="20"/>
  <c r="AD182" i="20"/>
  <c r="AD278" i="20"/>
  <c r="AN8" i="31" s="1"/>
  <c r="AD390" i="20"/>
  <c r="AD502" i="20"/>
  <c r="AD614" i="20"/>
  <c r="AD23" i="20"/>
  <c r="AD151" i="20"/>
  <c r="AD247" i="20"/>
  <c r="AD359" i="20"/>
  <c r="AD487" i="20"/>
  <c r="AD24" i="20"/>
  <c r="AD120" i="20"/>
  <c r="AD200" i="20"/>
  <c r="AD296" i="20"/>
  <c r="AD408" i="20"/>
  <c r="AD520" i="20"/>
  <c r="AD16" i="20"/>
  <c r="AD32" i="20"/>
  <c r="AD48" i="20"/>
  <c r="AD64" i="20"/>
  <c r="AD80" i="20"/>
  <c r="AD96" i="20"/>
  <c r="AD112" i="20"/>
  <c r="AD128" i="20"/>
  <c r="AD144" i="20"/>
  <c r="AN6" i="31" s="1"/>
  <c r="AD160" i="20"/>
  <c r="AD176" i="20"/>
  <c r="AD192" i="20"/>
  <c r="AD208" i="20"/>
  <c r="AD224" i="20"/>
  <c r="AD240" i="20"/>
  <c r="AD256" i="20"/>
  <c r="AD304" i="20"/>
  <c r="AD320" i="20"/>
  <c r="AD336" i="20"/>
  <c r="AD352" i="20"/>
  <c r="AD368" i="20"/>
  <c r="AD384" i="20"/>
  <c r="AD400" i="20"/>
  <c r="AD416" i="20"/>
  <c r="AD432" i="20"/>
  <c r="AD448" i="20"/>
  <c r="AD464" i="20"/>
  <c r="AD480" i="20"/>
  <c r="AN43" i="31" s="1"/>
  <c r="AD496" i="20"/>
  <c r="AD512" i="20"/>
  <c r="AD528" i="20"/>
  <c r="AD544" i="20"/>
  <c r="AD608" i="20"/>
  <c r="AD18" i="20"/>
  <c r="AD210" i="20"/>
  <c r="AD370" i="20"/>
  <c r="AD482" i="20"/>
  <c r="AD578" i="20"/>
  <c r="AN50" i="31" s="1"/>
  <c r="AD147" i="20"/>
  <c r="AN37" i="31" s="1"/>
  <c r="AD291" i="20"/>
  <c r="AD419" i="20"/>
  <c r="AD579" i="20"/>
  <c r="AN51" i="31" s="1"/>
  <c r="AD116" i="20"/>
  <c r="AD244" i="20"/>
  <c r="AD356" i="20"/>
  <c r="AD468" i="20"/>
  <c r="AD596" i="20"/>
  <c r="AD101" i="20"/>
  <c r="AD213" i="20"/>
  <c r="AD341" i="20"/>
  <c r="AD453" i="20"/>
  <c r="AD565" i="20"/>
  <c r="AD118" i="20"/>
  <c r="AD230" i="20"/>
  <c r="AD326" i="20"/>
  <c r="AD438" i="20"/>
  <c r="AD550" i="20"/>
  <c r="AD103" i="20"/>
  <c r="AD215" i="20"/>
  <c r="AD327" i="20"/>
  <c r="AD439" i="20"/>
  <c r="AD567" i="20"/>
  <c r="AN17" i="31" s="1"/>
  <c r="AD72" i="20"/>
  <c r="AD168" i="20"/>
  <c r="AD280" i="20"/>
  <c r="AN39" i="31" s="1"/>
  <c r="AD392" i="20"/>
  <c r="AD504" i="20"/>
  <c r="AD17" i="20"/>
  <c r="AD33" i="20"/>
  <c r="AD49" i="20"/>
  <c r="AD65" i="20"/>
  <c r="AD81" i="20"/>
  <c r="AD97" i="20"/>
  <c r="AD113" i="20"/>
  <c r="AD129" i="20"/>
  <c r="AD145" i="20"/>
  <c r="AN35" i="31" s="1"/>
  <c r="AD161" i="20"/>
  <c r="AD177" i="20"/>
  <c r="AD193" i="20"/>
  <c r="AD209" i="20"/>
  <c r="AD225" i="20"/>
  <c r="AD241" i="20"/>
  <c r="AD257" i="20"/>
  <c r="AD273" i="20"/>
  <c r="AD305" i="20"/>
  <c r="AD321" i="20"/>
  <c r="AD337" i="20"/>
  <c r="AD353" i="20"/>
  <c r="AD369" i="20"/>
  <c r="AD385" i="20"/>
  <c r="AD401" i="20"/>
  <c r="AD417" i="20"/>
  <c r="AD433" i="20"/>
  <c r="AD449" i="20"/>
  <c r="AD465" i="20"/>
  <c r="AD481" i="20"/>
  <c r="AN69" i="31" s="1"/>
  <c r="AD497" i="20"/>
  <c r="AD513" i="20"/>
  <c r="AD529" i="20"/>
  <c r="AD545" i="20"/>
  <c r="AD561" i="20"/>
  <c r="AD577" i="20"/>
  <c r="AN21" i="31" s="1"/>
  <c r="BM21" i="31" s="1"/>
  <c r="AD66" i="20"/>
  <c r="AD146" i="20"/>
  <c r="AN36" i="31" s="1"/>
  <c r="AD242" i="20"/>
  <c r="AD354" i="20"/>
  <c r="AD450" i="20"/>
  <c r="AD546" i="20"/>
  <c r="AD83" i="20"/>
  <c r="AN34" i="31" s="1"/>
  <c r="AD195" i="20"/>
  <c r="AD307" i="20"/>
  <c r="AD403" i="20"/>
  <c r="AD531" i="20"/>
  <c r="AD52" i="20"/>
  <c r="AD148" i="20"/>
  <c r="AN65" i="31" s="1"/>
  <c r="AD484" i="20"/>
  <c r="AN13" i="31" s="1"/>
  <c r="AD21" i="20"/>
  <c r="AD133" i="20"/>
  <c r="AD261" i="20"/>
  <c r="AD389" i="20"/>
  <c r="AD517" i="20"/>
  <c r="AD54" i="20"/>
  <c r="AD134" i="20"/>
  <c r="AD246" i="20"/>
  <c r="AD358" i="20"/>
  <c r="AD470" i="20"/>
  <c r="AD598" i="20"/>
  <c r="AD55" i="20"/>
  <c r="AD135" i="20"/>
  <c r="AD263" i="20"/>
  <c r="AD391" i="20"/>
  <c r="AD503" i="20"/>
  <c r="AD599" i="20"/>
  <c r="AD56" i="20"/>
  <c r="AD136" i="20"/>
  <c r="AD248" i="20"/>
  <c r="AD344" i="20"/>
  <c r="AD440" i="20"/>
  <c r="AD552" i="20"/>
  <c r="AD441" i="20"/>
  <c r="AD617" i="20"/>
  <c r="AN23" i="31" s="1"/>
  <c r="AD616" i="20"/>
  <c r="AN22" i="31" s="1"/>
  <c r="AD601" i="20"/>
  <c r="AD121" i="20"/>
  <c r="AD553" i="20"/>
  <c r="AD313" i="20"/>
  <c r="AD57" i="20"/>
  <c r="BB71" i="31"/>
  <c r="R71" i="31"/>
  <c r="Q71" i="31"/>
  <c r="P71" i="31"/>
  <c r="O71" i="31"/>
  <c r="N71" i="31"/>
  <c r="M71" i="31"/>
  <c r="L71" i="31"/>
  <c r="K71" i="31"/>
  <c r="J71" i="31"/>
  <c r="I71" i="31"/>
  <c r="G71" i="31"/>
  <c r="F71" i="31"/>
  <c r="E71" i="31"/>
  <c r="C71" i="31"/>
  <c r="A71" i="31"/>
  <c r="BB55" i="31"/>
  <c r="R55" i="31"/>
  <c r="Q55" i="31"/>
  <c r="P55" i="31"/>
  <c r="O55" i="31"/>
  <c r="N55" i="31"/>
  <c r="M55" i="31"/>
  <c r="L55" i="31"/>
  <c r="K55" i="31"/>
  <c r="G55" i="31"/>
  <c r="F55" i="31"/>
  <c r="E55" i="31"/>
  <c r="C55" i="31"/>
  <c r="A55" i="31"/>
  <c r="BB54" i="31"/>
  <c r="R54" i="31"/>
  <c r="Q54" i="31"/>
  <c r="P54" i="31"/>
  <c r="O54" i="31"/>
  <c r="N54" i="31"/>
  <c r="M54" i="31"/>
  <c r="L54" i="31"/>
  <c r="K54" i="31"/>
  <c r="G54" i="31"/>
  <c r="F54" i="31"/>
  <c r="E54" i="31"/>
  <c r="C54" i="31"/>
  <c r="A54" i="31"/>
  <c r="BB53" i="31"/>
  <c r="R53" i="31"/>
  <c r="Q53" i="31"/>
  <c r="P53" i="31"/>
  <c r="O53" i="31"/>
  <c r="N53" i="31"/>
  <c r="M53" i="31"/>
  <c r="L53" i="31"/>
  <c r="K53" i="31"/>
  <c r="G53" i="31"/>
  <c r="F53" i="31"/>
  <c r="E53" i="31"/>
  <c r="C53" i="31"/>
  <c r="A53" i="31"/>
  <c r="BB24" i="31"/>
  <c r="R24" i="31"/>
  <c r="Q24" i="31"/>
  <c r="P24" i="31"/>
  <c r="O24" i="31"/>
  <c r="N24" i="31"/>
  <c r="M24" i="31"/>
  <c r="L24" i="31"/>
  <c r="K24" i="31"/>
  <c r="J24" i="31"/>
  <c r="I24" i="31"/>
  <c r="G24" i="31"/>
  <c r="F24" i="31"/>
  <c r="E24" i="31"/>
  <c r="C24" i="31"/>
  <c r="A24" i="31"/>
  <c r="BB23" i="31"/>
  <c r="R23" i="31"/>
  <c r="Q23" i="31"/>
  <c r="P23" i="31"/>
  <c r="O23" i="31"/>
  <c r="N23" i="31"/>
  <c r="M23" i="31"/>
  <c r="L23" i="31"/>
  <c r="K23" i="31"/>
  <c r="J23" i="31"/>
  <c r="I23" i="31"/>
  <c r="G23" i="31"/>
  <c r="F23" i="31"/>
  <c r="E23" i="31"/>
  <c r="C23" i="31"/>
  <c r="A23" i="31"/>
  <c r="BB22" i="31"/>
  <c r="R22" i="31"/>
  <c r="Q22" i="31"/>
  <c r="P22" i="31"/>
  <c r="O22" i="31"/>
  <c r="N22" i="31"/>
  <c r="M22" i="31"/>
  <c r="L22" i="31"/>
  <c r="K22" i="31"/>
  <c r="J22" i="31"/>
  <c r="I22" i="31"/>
  <c r="G22" i="31"/>
  <c r="F22" i="31"/>
  <c r="E22" i="31"/>
  <c r="C22" i="31"/>
  <c r="A22" i="31"/>
  <c r="BB52" i="31"/>
  <c r="R52" i="31"/>
  <c r="Q52" i="31"/>
  <c r="P52" i="31"/>
  <c r="O52" i="31"/>
  <c r="N52" i="31"/>
  <c r="M52" i="31"/>
  <c r="L52" i="31"/>
  <c r="K52" i="31"/>
  <c r="J52" i="31"/>
  <c r="I52" i="31"/>
  <c r="G52" i="31"/>
  <c r="F52" i="31"/>
  <c r="E52" i="31"/>
  <c r="C52" i="31"/>
  <c r="A52" i="31"/>
  <c r="BB51" i="31"/>
  <c r="R51" i="31"/>
  <c r="Q51" i="31"/>
  <c r="P51" i="31"/>
  <c r="O51" i="31"/>
  <c r="N51" i="31"/>
  <c r="M51" i="31"/>
  <c r="L51" i="31"/>
  <c r="K51" i="31"/>
  <c r="J51" i="31"/>
  <c r="I51" i="31"/>
  <c r="G51" i="31"/>
  <c r="F51" i="31"/>
  <c r="E51" i="31"/>
  <c r="C51" i="31"/>
  <c r="A51" i="31"/>
  <c r="BB50" i="31"/>
  <c r="R50" i="31"/>
  <c r="Q50" i="31"/>
  <c r="P50" i="31"/>
  <c r="O50" i="31"/>
  <c r="N50" i="31"/>
  <c r="M50" i="31"/>
  <c r="L50" i="31"/>
  <c r="K50" i="31"/>
  <c r="J50" i="31"/>
  <c r="I50" i="31"/>
  <c r="G50" i="31"/>
  <c r="F50" i="31"/>
  <c r="E50" i="31"/>
  <c r="C50" i="31"/>
  <c r="A50" i="31"/>
  <c r="BB21" i="31"/>
  <c r="R21" i="31"/>
  <c r="Q21" i="31"/>
  <c r="P21" i="31"/>
  <c r="O21" i="31"/>
  <c r="N21" i="31"/>
  <c r="M21" i="31"/>
  <c r="L21" i="31"/>
  <c r="K21" i="31"/>
  <c r="J21" i="31"/>
  <c r="I21" i="31"/>
  <c r="G21" i="31"/>
  <c r="F21" i="31"/>
  <c r="E21" i="31"/>
  <c r="C21" i="31"/>
  <c r="A21" i="31"/>
  <c r="BB20" i="31"/>
  <c r="R20" i="31"/>
  <c r="Q20" i="31"/>
  <c r="P20" i="31"/>
  <c r="O20" i="31"/>
  <c r="N20" i="31"/>
  <c r="M20" i="31"/>
  <c r="L20" i="31"/>
  <c r="K20" i="31"/>
  <c r="J20" i="31"/>
  <c r="I20" i="31"/>
  <c r="G20" i="31"/>
  <c r="F20" i="31"/>
  <c r="E20" i="31"/>
  <c r="C20" i="31"/>
  <c r="A20" i="31"/>
  <c r="BB19" i="31"/>
  <c r="R19" i="31"/>
  <c r="Q19" i="31"/>
  <c r="P19" i="31"/>
  <c r="O19" i="31"/>
  <c r="N19" i="31"/>
  <c r="M19" i="31"/>
  <c r="L19" i="31"/>
  <c r="K19" i="31"/>
  <c r="J19" i="31"/>
  <c r="I19" i="31"/>
  <c r="G19" i="31"/>
  <c r="F19" i="31"/>
  <c r="E19" i="31"/>
  <c r="C19" i="31"/>
  <c r="A19" i="31"/>
  <c r="BB70" i="31"/>
  <c r="R70" i="31"/>
  <c r="Q70" i="31"/>
  <c r="P70" i="31"/>
  <c r="O70" i="31"/>
  <c r="N70" i="31"/>
  <c r="M70" i="31"/>
  <c r="L70" i="31"/>
  <c r="K70" i="31"/>
  <c r="J70" i="31"/>
  <c r="I70" i="31"/>
  <c r="G70" i="31"/>
  <c r="F70" i="31"/>
  <c r="E70" i="31"/>
  <c r="C70" i="31"/>
  <c r="A70" i="31"/>
  <c r="BB49" i="31"/>
  <c r="R49" i="31"/>
  <c r="Q49" i="31"/>
  <c r="P49" i="31"/>
  <c r="O49" i="31"/>
  <c r="N49" i="31"/>
  <c r="M49" i="31"/>
  <c r="L49" i="31"/>
  <c r="K49" i="31"/>
  <c r="J49" i="31"/>
  <c r="I49" i="31"/>
  <c r="G49" i="31"/>
  <c r="F49" i="31"/>
  <c r="E49" i="31"/>
  <c r="C49" i="31"/>
  <c r="A49" i="31"/>
  <c r="BB48" i="31"/>
  <c r="R48" i="31"/>
  <c r="Q48" i="31"/>
  <c r="P48" i="31"/>
  <c r="O48" i="31"/>
  <c r="N48" i="31"/>
  <c r="M48" i="31"/>
  <c r="L48" i="31"/>
  <c r="K48" i="31"/>
  <c r="J48" i="31"/>
  <c r="I48" i="31"/>
  <c r="G48" i="31"/>
  <c r="F48" i="31"/>
  <c r="E48" i="31"/>
  <c r="C48" i="31"/>
  <c r="A48" i="31"/>
  <c r="BB47" i="31"/>
  <c r="R47" i="31"/>
  <c r="Q47" i="31"/>
  <c r="P47" i="31"/>
  <c r="O47" i="31"/>
  <c r="N47" i="31"/>
  <c r="M47" i="31"/>
  <c r="L47" i="31"/>
  <c r="K47" i="31"/>
  <c r="J47" i="31"/>
  <c r="I47" i="31"/>
  <c r="G47" i="31"/>
  <c r="F47" i="31"/>
  <c r="E47" i="31"/>
  <c r="C47" i="31"/>
  <c r="A47" i="31"/>
  <c r="BB18" i="31"/>
  <c r="R18" i="31"/>
  <c r="Q18" i="31"/>
  <c r="P18" i="31"/>
  <c r="O18" i="31"/>
  <c r="N18" i="31"/>
  <c r="M18" i="31"/>
  <c r="L18" i="31"/>
  <c r="K18" i="31"/>
  <c r="J18" i="31"/>
  <c r="I18" i="31"/>
  <c r="G18" i="31"/>
  <c r="F18" i="31"/>
  <c r="E18" i="31"/>
  <c r="C18" i="31"/>
  <c r="A18" i="31"/>
  <c r="BB17" i="31"/>
  <c r="R17" i="31"/>
  <c r="Q17" i="31"/>
  <c r="P17" i="31"/>
  <c r="O17" i="31"/>
  <c r="N17" i="31"/>
  <c r="M17" i="31"/>
  <c r="L17" i="31"/>
  <c r="K17" i="31"/>
  <c r="J17" i="31"/>
  <c r="I17" i="31"/>
  <c r="G17" i="31"/>
  <c r="F17" i="31"/>
  <c r="E17" i="31"/>
  <c r="C17" i="31"/>
  <c r="A17" i="31"/>
  <c r="BB16" i="31"/>
  <c r="R16" i="31"/>
  <c r="Q16" i="31"/>
  <c r="P16" i="31"/>
  <c r="O16" i="31"/>
  <c r="N16" i="31"/>
  <c r="M16" i="31"/>
  <c r="L16" i="31"/>
  <c r="K16" i="31"/>
  <c r="J16" i="31"/>
  <c r="I16" i="31"/>
  <c r="G16" i="31"/>
  <c r="F16" i="31"/>
  <c r="E16" i="31"/>
  <c r="C16" i="31"/>
  <c r="A16" i="31"/>
  <c r="BB46" i="31"/>
  <c r="R46" i="31"/>
  <c r="Q46" i="31"/>
  <c r="P46" i="31"/>
  <c r="O46" i="31"/>
  <c r="N46" i="31"/>
  <c r="M46" i="31"/>
  <c r="L46" i="31"/>
  <c r="K46" i="31"/>
  <c r="G46" i="31"/>
  <c r="F46" i="31"/>
  <c r="E46" i="31"/>
  <c r="C46" i="31"/>
  <c r="A46" i="31"/>
  <c r="BB45" i="31"/>
  <c r="R45" i="31"/>
  <c r="Q45" i="31"/>
  <c r="P45" i="31"/>
  <c r="O45" i="31"/>
  <c r="N45" i="31"/>
  <c r="M45" i="31"/>
  <c r="L45" i="31"/>
  <c r="K45" i="31"/>
  <c r="G45" i="31"/>
  <c r="F45" i="31"/>
  <c r="E45" i="31"/>
  <c r="C45" i="31"/>
  <c r="A45" i="31"/>
  <c r="BB44" i="31"/>
  <c r="R44" i="31"/>
  <c r="Q44" i="31"/>
  <c r="P44" i="31"/>
  <c r="O44" i="31"/>
  <c r="N44" i="31"/>
  <c r="M44" i="31"/>
  <c r="L44" i="31"/>
  <c r="K44" i="31"/>
  <c r="G44" i="31"/>
  <c r="F44" i="31"/>
  <c r="E44" i="31"/>
  <c r="C44" i="31"/>
  <c r="A44" i="31"/>
  <c r="C56" i="32" s="1"/>
  <c r="R15" i="31"/>
  <c r="Q15" i="31"/>
  <c r="P15" i="31"/>
  <c r="O15" i="31"/>
  <c r="N15" i="31"/>
  <c r="M15" i="31"/>
  <c r="L15" i="31"/>
  <c r="K15" i="31"/>
  <c r="J15" i="31"/>
  <c r="I15" i="31"/>
  <c r="G15" i="31"/>
  <c r="F15" i="31"/>
  <c r="E15" i="31"/>
  <c r="C15" i="31"/>
  <c r="A15" i="31"/>
  <c r="BB14" i="31"/>
  <c r="R14" i="31"/>
  <c r="Q14" i="31"/>
  <c r="P14" i="31"/>
  <c r="O14" i="31"/>
  <c r="N14" i="31"/>
  <c r="M14" i="31"/>
  <c r="L14" i="31"/>
  <c r="K14" i="31"/>
  <c r="J14" i="31"/>
  <c r="I14" i="31"/>
  <c r="G14" i="31"/>
  <c r="F14" i="31"/>
  <c r="E14" i="31"/>
  <c r="C14" i="31"/>
  <c r="A14" i="31"/>
  <c r="BB13" i="31"/>
  <c r="R13" i="31"/>
  <c r="Q13" i="31"/>
  <c r="P13" i="31"/>
  <c r="O13" i="31"/>
  <c r="N13" i="31"/>
  <c r="M13" i="31"/>
  <c r="L13" i="31"/>
  <c r="K13" i="31"/>
  <c r="J13" i="31"/>
  <c r="I13" i="31"/>
  <c r="G13" i="31"/>
  <c r="F13" i="31"/>
  <c r="E13" i="31"/>
  <c r="C13" i="31"/>
  <c r="A13" i="31"/>
  <c r="BB69" i="31"/>
  <c r="R69" i="31"/>
  <c r="Q69" i="31"/>
  <c r="P69" i="31"/>
  <c r="O69" i="31"/>
  <c r="N69" i="31"/>
  <c r="M69" i="31"/>
  <c r="L69" i="31"/>
  <c r="K69" i="31"/>
  <c r="J69" i="31"/>
  <c r="I69" i="31"/>
  <c r="G69" i="31"/>
  <c r="F69" i="31"/>
  <c r="E69" i="31"/>
  <c r="C69" i="31"/>
  <c r="A69" i="31"/>
  <c r="BB43" i="31"/>
  <c r="R43" i="31"/>
  <c r="Q43" i="31"/>
  <c r="P43" i="31"/>
  <c r="O43" i="31"/>
  <c r="N43" i="31"/>
  <c r="M43" i="31"/>
  <c r="L43" i="31"/>
  <c r="K43" i="31"/>
  <c r="G43" i="31"/>
  <c r="F43" i="31"/>
  <c r="E43" i="31"/>
  <c r="C43" i="31"/>
  <c r="A43" i="31"/>
  <c r="BB42" i="31"/>
  <c r="R42" i="31"/>
  <c r="Q42" i="31"/>
  <c r="P42" i="31"/>
  <c r="O42" i="31"/>
  <c r="N42" i="31"/>
  <c r="M42" i="31"/>
  <c r="L42" i="31"/>
  <c r="K42" i="31"/>
  <c r="G42" i="31"/>
  <c r="F42" i="31"/>
  <c r="E42" i="31"/>
  <c r="C42" i="31"/>
  <c r="A42" i="31"/>
  <c r="BB41" i="31"/>
  <c r="R41" i="31"/>
  <c r="Q41" i="31"/>
  <c r="P41" i="31"/>
  <c r="O41" i="31"/>
  <c r="N41" i="31"/>
  <c r="M41" i="31"/>
  <c r="L41" i="31"/>
  <c r="K41" i="31"/>
  <c r="G41" i="31"/>
  <c r="F41" i="31"/>
  <c r="E41" i="31"/>
  <c r="C41" i="31"/>
  <c r="A41" i="31"/>
  <c r="C55" i="32" s="1"/>
  <c r="BB12" i="31"/>
  <c r="R12" i="31"/>
  <c r="Q12" i="31"/>
  <c r="P12" i="31"/>
  <c r="O12" i="31"/>
  <c r="N12" i="31"/>
  <c r="M12" i="31"/>
  <c r="L12" i="31"/>
  <c r="K12" i="31"/>
  <c r="J12" i="31"/>
  <c r="I12" i="31"/>
  <c r="G12" i="31"/>
  <c r="F12" i="31"/>
  <c r="E12" i="31"/>
  <c r="C12" i="31"/>
  <c r="A12" i="31"/>
  <c r="BB11" i="31"/>
  <c r="R11" i="31"/>
  <c r="Q11" i="31"/>
  <c r="P11" i="31"/>
  <c r="O11" i="31"/>
  <c r="N11" i="31"/>
  <c r="M11" i="31"/>
  <c r="L11" i="31"/>
  <c r="K11" i="31"/>
  <c r="J11" i="31"/>
  <c r="I11" i="31"/>
  <c r="G11" i="31"/>
  <c r="F11" i="31"/>
  <c r="E11" i="31"/>
  <c r="C11" i="31"/>
  <c r="A11" i="31"/>
  <c r="BB10" i="31"/>
  <c r="R10" i="31"/>
  <c r="Q10" i="31"/>
  <c r="P10" i="31"/>
  <c r="O10" i="31"/>
  <c r="N10" i="31"/>
  <c r="M10" i="31"/>
  <c r="L10" i="31"/>
  <c r="K10" i="31"/>
  <c r="J10" i="31"/>
  <c r="I10" i="31"/>
  <c r="G10" i="31"/>
  <c r="F10" i="31"/>
  <c r="E10" i="31"/>
  <c r="C10" i="31"/>
  <c r="A10" i="31"/>
  <c r="BB9" i="31"/>
  <c r="R9" i="31"/>
  <c r="Q9" i="31"/>
  <c r="P9" i="31"/>
  <c r="O9" i="31"/>
  <c r="N9" i="31"/>
  <c r="M9" i="31"/>
  <c r="L9" i="31"/>
  <c r="K9" i="31"/>
  <c r="J9" i="31"/>
  <c r="I9" i="31"/>
  <c r="G9" i="31"/>
  <c r="F9" i="31"/>
  <c r="E9" i="31"/>
  <c r="C9" i="31"/>
  <c r="A9" i="31"/>
  <c r="C67" i="32" s="1"/>
  <c r="BB40" i="31"/>
  <c r="R40" i="31"/>
  <c r="Q40" i="31"/>
  <c r="P40" i="31"/>
  <c r="O40" i="31"/>
  <c r="N40" i="31"/>
  <c r="M40" i="31"/>
  <c r="L40" i="31"/>
  <c r="K40" i="31"/>
  <c r="J40" i="31"/>
  <c r="I40" i="31"/>
  <c r="G40" i="31"/>
  <c r="F40" i="31"/>
  <c r="E40" i="31"/>
  <c r="C40" i="31"/>
  <c r="A40" i="31"/>
  <c r="C54" i="32" s="1"/>
  <c r="BB68" i="31"/>
  <c r="R68" i="31"/>
  <c r="Q68" i="31"/>
  <c r="P68" i="31"/>
  <c r="O68" i="31"/>
  <c r="N68" i="31"/>
  <c r="M68" i="31"/>
  <c r="L68" i="31"/>
  <c r="K68" i="31"/>
  <c r="J68" i="31"/>
  <c r="I68" i="31"/>
  <c r="G68" i="31"/>
  <c r="F68" i="31"/>
  <c r="E68" i="31"/>
  <c r="C68" i="31"/>
  <c r="A68" i="31"/>
  <c r="BB67" i="31"/>
  <c r="R67" i="31"/>
  <c r="Q67" i="31"/>
  <c r="P67" i="31"/>
  <c r="O67" i="31"/>
  <c r="N67" i="31"/>
  <c r="M67" i="31"/>
  <c r="L67" i="31"/>
  <c r="K67" i="31"/>
  <c r="J67" i="31"/>
  <c r="I67" i="31"/>
  <c r="G67" i="31"/>
  <c r="F67" i="31"/>
  <c r="E67" i="31"/>
  <c r="C67" i="31"/>
  <c r="A67" i="31"/>
  <c r="BB66" i="31"/>
  <c r="R66" i="31"/>
  <c r="Q66" i="31"/>
  <c r="P66" i="31"/>
  <c r="O66" i="31"/>
  <c r="N66" i="31"/>
  <c r="M66" i="31"/>
  <c r="L66" i="31"/>
  <c r="K66" i="31"/>
  <c r="J66" i="31"/>
  <c r="I66" i="31"/>
  <c r="G66" i="31"/>
  <c r="F66" i="31"/>
  <c r="E66" i="31"/>
  <c r="C66" i="31"/>
  <c r="A66" i="31"/>
  <c r="BB39" i="31"/>
  <c r="R39" i="31"/>
  <c r="Q39" i="31"/>
  <c r="P39" i="31"/>
  <c r="O39" i="31"/>
  <c r="N39" i="31"/>
  <c r="M39" i="31"/>
  <c r="L39" i="31"/>
  <c r="K39" i="31"/>
  <c r="J39" i="31"/>
  <c r="I39" i="31"/>
  <c r="G39" i="31"/>
  <c r="F39" i="31"/>
  <c r="E39" i="31"/>
  <c r="C39" i="31"/>
  <c r="A39" i="31"/>
  <c r="BB38" i="31"/>
  <c r="R38" i="31"/>
  <c r="Q38" i="31"/>
  <c r="P38" i="31"/>
  <c r="O38" i="31"/>
  <c r="N38" i="31"/>
  <c r="M38" i="31"/>
  <c r="L38" i="31"/>
  <c r="K38" i="31"/>
  <c r="J38" i="31"/>
  <c r="I38" i="31"/>
  <c r="G38" i="31"/>
  <c r="F38" i="31"/>
  <c r="E38" i="31"/>
  <c r="C38" i="31"/>
  <c r="A38" i="31"/>
  <c r="C53" i="32" s="1"/>
  <c r="BB8" i="31"/>
  <c r="R8" i="31"/>
  <c r="Q8" i="31"/>
  <c r="P8" i="31"/>
  <c r="O8" i="31"/>
  <c r="N8" i="31"/>
  <c r="M8" i="31"/>
  <c r="L8" i="31"/>
  <c r="K8" i="31"/>
  <c r="J8" i="31"/>
  <c r="I8" i="31"/>
  <c r="G8" i="31"/>
  <c r="F8" i="31"/>
  <c r="E8" i="31"/>
  <c r="C8" i="31"/>
  <c r="A8" i="31"/>
  <c r="BB7" i="31"/>
  <c r="R7" i="31"/>
  <c r="Q7" i="31"/>
  <c r="P7" i="31"/>
  <c r="O7" i="31"/>
  <c r="N7" i="31"/>
  <c r="M7" i="31"/>
  <c r="L7" i="31"/>
  <c r="K7" i="31"/>
  <c r="J7" i="31"/>
  <c r="I7" i="31"/>
  <c r="G7" i="31"/>
  <c r="F7" i="31"/>
  <c r="E7" i="31"/>
  <c r="C7" i="31"/>
  <c r="A7" i="31"/>
  <c r="C66" i="32" s="1"/>
  <c r="BB65" i="31"/>
  <c r="R65" i="31"/>
  <c r="Q65" i="31"/>
  <c r="P65" i="31"/>
  <c r="O65" i="31"/>
  <c r="N65" i="31"/>
  <c r="M65" i="31"/>
  <c r="L65" i="31"/>
  <c r="K65" i="31"/>
  <c r="J65" i="31"/>
  <c r="I65" i="31"/>
  <c r="G65" i="31"/>
  <c r="F65" i="31"/>
  <c r="E65" i="31"/>
  <c r="C65" i="31"/>
  <c r="A65" i="31"/>
  <c r="BB37" i="31"/>
  <c r="R37" i="31"/>
  <c r="Q37" i="31"/>
  <c r="P37" i="31"/>
  <c r="O37" i="31"/>
  <c r="N37" i="31"/>
  <c r="M37" i="31"/>
  <c r="L37" i="31"/>
  <c r="K37" i="31"/>
  <c r="J37" i="31"/>
  <c r="I37" i="31"/>
  <c r="G37" i="31"/>
  <c r="F37" i="31"/>
  <c r="E37" i="31"/>
  <c r="C37" i="31"/>
  <c r="A37" i="31"/>
  <c r="BB36" i="31"/>
  <c r="R36" i="31"/>
  <c r="Q36" i="31"/>
  <c r="P36" i="31"/>
  <c r="O36" i="31"/>
  <c r="N36" i="31"/>
  <c r="M36" i="31"/>
  <c r="L36" i="31"/>
  <c r="K36" i="31"/>
  <c r="J36" i="31"/>
  <c r="I36" i="31"/>
  <c r="G36" i="31"/>
  <c r="F36" i="31"/>
  <c r="E36" i="31"/>
  <c r="C36" i="31"/>
  <c r="A36" i="31"/>
  <c r="BB35" i="31"/>
  <c r="R35" i="31"/>
  <c r="Q35" i="31"/>
  <c r="P35" i="31"/>
  <c r="O35" i="31"/>
  <c r="N35" i="31"/>
  <c r="M35" i="31"/>
  <c r="L35" i="31"/>
  <c r="K35" i="31"/>
  <c r="J35" i="31"/>
  <c r="I35" i="31"/>
  <c r="G35" i="31"/>
  <c r="F35" i="31"/>
  <c r="E35" i="31"/>
  <c r="C35" i="31"/>
  <c r="A35" i="31"/>
  <c r="C52" i="32" s="1"/>
  <c r="BB6" i="31"/>
  <c r="R6" i="31"/>
  <c r="Q6" i="31"/>
  <c r="P6" i="31"/>
  <c r="O6" i="31"/>
  <c r="N6" i="31"/>
  <c r="M6" i="31"/>
  <c r="L6" i="31"/>
  <c r="K6" i="31"/>
  <c r="J6" i="31"/>
  <c r="I6" i="31"/>
  <c r="G6" i="31"/>
  <c r="F6" i="31"/>
  <c r="E6" i="31"/>
  <c r="C6" i="31"/>
  <c r="A6" i="31"/>
  <c r="BB5" i="31"/>
  <c r="R5" i="31"/>
  <c r="Q5" i="31"/>
  <c r="P5" i="31"/>
  <c r="O5" i="31"/>
  <c r="N5" i="31"/>
  <c r="M5" i="31"/>
  <c r="L5" i="31"/>
  <c r="K5" i="31"/>
  <c r="J5" i="31"/>
  <c r="I5" i="31"/>
  <c r="G5" i="31"/>
  <c r="F5" i="31"/>
  <c r="E5" i="31"/>
  <c r="C5" i="31"/>
  <c r="A5" i="31"/>
  <c r="BB4" i="31"/>
  <c r="R4" i="31"/>
  <c r="Q4" i="31"/>
  <c r="P4" i="31"/>
  <c r="O4" i="31"/>
  <c r="N4" i="31"/>
  <c r="M4" i="31"/>
  <c r="L4" i="31"/>
  <c r="K4" i="31"/>
  <c r="J4" i="31"/>
  <c r="I4" i="31"/>
  <c r="G4" i="31"/>
  <c r="F4" i="31"/>
  <c r="E4" i="31"/>
  <c r="C4" i="31"/>
  <c r="A4" i="31"/>
  <c r="C60" i="32" s="1"/>
  <c r="BB64" i="31"/>
  <c r="R64" i="31"/>
  <c r="Q64" i="31"/>
  <c r="P64" i="31"/>
  <c r="O64" i="31"/>
  <c r="N64" i="31"/>
  <c r="M64" i="31"/>
  <c r="L64" i="31"/>
  <c r="K64" i="31"/>
  <c r="J64" i="31"/>
  <c r="I64" i="31"/>
  <c r="G64" i="31"/>
  <c r="F64" i="31"/>
  <c r="E64" i="31"/>
  <c r="C64" i="31"/>
  <c r="A64" i="31"/>
  <c r="BB34" i="31"/>
  <c r="R34" i="31"/>
  <c r="Q34" i="31"/>
  <c r="P34" i="31"/>
  <c r="O34" i="31"/>
  <c r="N34" i="31"/>
  <c r="M34" i="31"/>
  <c r="L34" i="31"/>
  <c r="K34" i="31"/>
  <c r="J34" i="31"/>
  <c r="I34" i="31"/>
  <c r="G34" i="31"/>
  <c r="F34" i="31"/>
  <c r="E34" i="31"/>
  <c r="C34" i="31"/>
  <c r="A34" i="31"/>
  <c r="C51" i="32" s="1"/>
  <c r="BB3" i="31"/>
  <c r="R3" i="31"/>
  <c r="Q3" i="31"/>
  <c r="P3" i="31"/>
  <c r="O3" i="31"/>
  <c r="N3" i="31"/>
  <c r="M3" i="31"/>
  <c r="L3" i="31"/>
  <c r="K3" i="31"/>
  <c r="J3" i="31"/>
  <c r="I3" i="31"/>
  <c r="G3" i="31"/>
  <c r="F3" i="31"/>
  <c r="E3" i="31"/>
  <c r="C3" i="31"/>
  <c r="A3" i="31"/>
  <c r="C64" i="32" s="1"/>
  <c r="R33" i="31"/>
  <c r="Q33" i="31"/>
  <c r="P33" i="31"/>
  <c r="O33" i="31"/>
  <c r="N33" i="31"/>
  <c r="M33" i="31"/>
  <c r="L33" i="31"/>
  <c r="K33" i="31"/>
  <c r="J33" i="31"/>
  <c r="I33" i="31"/>
  <c r="G33" i="31"/>
  <c r="F33" i="31"/>
  <c r="E33" i="31"/>
  <c r="C33" i="31"/>
  <c r="A33" i="31"/>
  <c r="R2" i="31"/>
  <c r="Q2" i="31"/>
  <c r="P2" i="31"/>
  <c r="O2" i="31"/>
  <c r="N2" i="31"/>
  <c r="M2" i="31"/>
  <c r="L2" i="31"/>
  <c r="K2" i="31"/>
  <c r="J2" i="31"/>
  <c r="I2" i="31"/>
  <c r="G2" i="31"/>
  <c r="F2" i="31"/>
  <c r="E2" i="31"/>
  <c r="C2" i="31"/>
  <c r="A2" i="31"/>
  <c r="G23" i="32" l="1"/>
  <c r="I23" i="32" s="1"/>
  <c r="G28" i="32"/>
  <c r="I28" i="32" s="1"/>
  <c r="G4" i="32"/>
  <c r="G16" i="32"/>
  <c r="I16" i="32" s="1"/>
  <c r="G43" i="32"/>
  <c r="I43" i="32" s="1"/>
  <c r="G50" i="32"/>
  <c r="I50" i="32" s="1"/>
  <c r="G21" i="32"/>
  <c r="I21" i="32" s="1"/>
  <c r="G17" i="32"/>
  <c r="I17" i="32" s="1"/>
  <c r="G37" i="32"/>
  <c r="I37" i="32" s="1"/>
  <c r="G25" i="32"/>
  <c r="I25" i="32" s="1"/>
  <c r="G8" i="32"/>
  <c r="G10" i="32"/>
  <c r="G3" i="32"/>
  <c r="G9" i="32"/>
  <c r="G5" i="32"/>
  <c r="G6" i="32"/>
  <c r="G7" i="32"/>
  <c r="G34" i="32"/>
  <c r="I34" i="32" s="1"/>
  <c r="G40" i="32"/>
  <c r="I40" i="32" s="1"/>
  <c r="G24" i="32"/>
  <c r="I24" i="32" s="1"/>
  <c r="G20" i="32"/>
  <c r="I20" i="32" s="1"/>
  <c r="G49" i="32"/>
  <c r="I49" i="32" s="1"/>
  <c r="G29" i="32"/>
  <c r="I29" i="32" s="1"/>
  <c r="G39" i="32"/>
  <c r="I39" i="32" s="1"/>
  <c r="G48" i="32"/>
  <c r="I48" i="32" s="1"/>
  <c r="G18" i="32"/>
  <c r="I18" i="32" s="1"/>
  <c r="G44" i="32"/>
  <c r="I44" i="32" s="1"/>
  <c r="G33" i="32"/>
  <c r="I33" i="32" s="1"/>
  <c r="G19" i="32"/>
  <c r="I19" i="32" s="1"/>
  <c r="G42" i="32"/>
  <c r="I42" i="32" s="1"/>
  <c r="G22" i="32"/>
  <c r="I22" i="32" s="1"/>
  <c r="G30" i="32"/>
  <c r="I30" i="32" s="1"/>
  <c r="G35" i="32"/>
  <c r="I35" i="32" s="1"/>
  <c r="G46" i="32"/>
  <c r="I46" i="32" s="1"/>
  <c r="G47" i="32"/>
  <c r="I47" i="32" s="1"/>
  <c r="G15" i="32"/>
  <c r="I15" i="32" s="1"/>
  <c r="G32" i="32"/>
  <c r="I32" i="32" s="1"/>
  <c r="G41" i="32"/>
  <c r="I41" i="32" s="1"/>
  <c r="G36" i="32"/>
  <c r="I36" i="32" s="1"/>
  <c r="G31" i="32"/>
  <c r="I31" i="32" s="1"/>
  <c r="G26" i="32"/>
  <c r="I26" i="32" s="1"/>
  <c r="G27" i="32"/>
  <c r="I27" i="32" s="1"/>
  <c r="BB2" i="31"/>
  <c r="BB33" i="31"/>
  <c r="BM2" i="31"/>
  <c r="G38" i="32"/>
  <c r="I38" i="32" s="1"/>
  <c r="DI46" i="29" l="1" a="1"/>
  <c r="DI46" i="29" s="1"/>
  <c r="DB46" i="29" a="1"/>
  <c r="DB46" i="29" s="1"/>
  <c r="CG46" i="29" a="1"/>
  <c r="CG46" i="29" s="1"/>
  <c r="BS46" i="29" a="1"/>
  <c r="BS46" i="29" s="1"/>
  <c r="BE46" i="29" a="1"/>
  <c r="BE46" i="29" s="1"/>
  <c r="AJ46" i="29" a="1"/>
  <c r="AJ46" i="29" s="1"/>
  <c r="V46" i="29" a="1"/>
  <c r="V46" i="29" s="1"/>
  <c r="O46" i="29" a="1"/>
  <c r="O46" i="29" s="1"/>
  <c r="W22" i="31" l="1"/>
  <c r="AV22" i="31" s="1"/>
  <c r="W39" i="31"/>
  <c r="AV39" i="31" s="1"/>
  <c r="W43" i="31"/>
  <c r="AV43" i="31" s="1"/>
  <c r="W66" i="31"/>
  <c r="AV66" i="31" s="1"/>
  <c r="W21" i="31"/>
  <c r="AV21" i="31" s="1"/>
  <c r="W46" i="31"/>
  <c r="AV46" i="31" s="1"/>
  <c r="W42" i="31"/>
  <c r="AV42" i="31" s="1"/>
  <c r="W49" i="31"/>
  <c r="AV49" i="31" s="1"/>
  <c r="W16" i="31"/>
  <c r="AV16" i="31" s="1"/>
  <c r="W54" i="31"/>
  <c r="AV54" i="31" s="1"/>
  <c r="W67" i="31"/>
  <c r="AV67" i="31" s="1"/>
  <c r="W23" i="31"/>
  <c r="AV23" i="31" s="1"/>
  <c r="W50" i="31"/>
  <c r="AV50" i="31" s="1"/>
  <c r="W17" i="31"/>
  <c r="AV17" i="31" s="1"/>
  <c r="W69" i="31"/>
  <c r="AV69" i="31" s="1"/>
  <c r="W68" i="31"/>
  <c r="AV68" i="31" s="1"/>
  <c r="W70" i="31"/>
  <c r="AV70" i="31" s="1"/>
  <c r="W13" i="31"/>
  <c r="AV13" i="31" s="1"/>
  <c r="W40" i="31"/>
  <c r="AV40" i="31" s="1"/>
  <c r="W18" i="31"/>
  <c r="AV18" i="31" s="1"/>
  <c r="W14" i="31"/>
  <c r="AV14" i="31" s="1"/>
  <c r="W9" i="31"/>
  <c r="AV9" i="31" s="1"/>
  <c r="W55" i="31"/>
  <c r="AV55" i="31" s="1"/>
  <c r="W51" i="31"/>
  <c r="AV51" i="31" s="1"/>
  <c r="W19" i="31"/>
  <c r="AV19" i="31" s="1"/>
  <c r="W24" i="31"/>
  <c r="AV24" i="31" s="1"/>
  <c r="W47" i="31"/>
  <c r="AV47" i="31" s="1"/>
  <c r="W15" i="31"/>
  <c r="AV15" i="31" s="1"/>
  <c r="W10" i="31"/>
  <c r="AV10" i="31" s="1"/>
  <c r="W6" i="31"/>
  <c r="AV6" i="31" s="1"/>
  <c r="W64" i="31"/>
  <c r="AV64" i="31" s="1"/>
  <c r="W5" i="31"/>
  <c r="AV5" i="31" s="1"/>
  <c r="W38" i="31"/>
  <c r="AV38" i="31" s="1"/>
  <c r="W48" i="31"/>
  <c r="AV48" i="31" s="1"/>
  <c r="W11" i="31"/>
  <c r="AV11" i="31" s="1"/>
  <c r="W34" i="31"/>
  <c r="AV34" i="31" s="1"/>
  <c r="W65" i="31"/>
  <c r="AV65" i="31" s="1"/>
  <c r="W35" i="31"/>
  <c r="AV35" i="31" s="1"/>
  <c r="W4" i="31"/>
  <c r="AV4" i="31" s="1"/>
  <c r="W71" i="31"/>
  <c r="AV71" i="31" s="1"/>
  <c r="W3" i="31"/>
  <c r="AV3" i="31" s="1"/>
  <c r="W45" i="31"/>
  <c r="AV45" i="31" s="1"/>
  <c r="W2" i="31"/>
  <c r="W33" i="31"/>
  <c r="W41" i="31"/>
  <c r="AV41" i="31" s="1"/>
  <c r="W8" i="31"/>
  <c r="AV8" i="31" s="1"/>
  <c r="W7" i="31"/>
  <c r="AV7" i="31" s="1"/>
  <c r="W37" i="31"/>
  <c r="AV37" i="31" s="1"/>
  <c r="W44" i="31"/>
  <c r="AV44" i="31" s="1"/>
  <c r="W52" i="31"/>
  <c r="AV52" i="31" s="1"/>
  <c r="W20" i="31"/>
  <c r="AV20" i="31" s="1"/>
  <c r="W53" i="31"/>
  <c r="AV53" i="31" s="1"/>
  <c r="W12" i="31"/>
  <c r="AV12" i="31" s="1"/>
  <c r="W36" i="31"/>
  <c r="AV36" i="31" s="1"/>
  <c r="X71" i="31"/>
  <c r="AW71" i="31" s="1"/>
  <c r="X55" i="31"/>
  <c r="AW55" i="31" s="1"/>
  <c r="X54" i="31"/>
  <c r="AW54" i="31" s="1"/>
  <c r="X53" i="31"/>
  <c r="AW53" i="31" s="1"/>
  <c r="X24" i="31"/>
  <c r="AW24" i="31" s="1"/>
  <c r="X23" i="31"/>
  <c r="AW23" i="31" s="1"/>
  <c r="X22" i="31"/>
  <c r="AW22" i="31" s="1"/>
  <c r="X21" i="31"/>
  <c r="AW21" i="31" s="1"/>
  <c r="X46" i="31"/>
  <c r="AW46" i="31" s="1"/>
  <c r="X42" i="31"/>
  <c r="AW42" i="31" s="1"/>
  <c r="X49" i="31"/>
  <c r="AW49" i="31" s="1"/>
  <c r="X16" i="31"/>
  <c r="AW16" i="31" s="1"/>
  <c r="X43" i="31"/>
  <c r="AW43" i="31" s="1"/>
  <c r="X66" i="31"/>
  <c r="AW66" i="31" s="1"/>
  <c r="X67" i="31"/>
  <c r="AW67" i="31" s="1"/>
  <c r="X50" i="31"/>
  <c r="AW50" i="31" s="1"/>
  <c r="X17" i="31"/>
  <c r="AW17" i="31" s="1"/>
  <c r="X69" i="31"/>
  <c r="AW69" i="31" s="1"/>
  <c r="X68" i="31"/>
  <c r="AW68" i="31" s="1"/>
  <c r="X70" i="31"/>
  <c r="AW70" i="31" s="1"/>
  <c r="X13" i="31"/>
  <c r="AW13" i="31" s="1"/>
  <c r="X40" i="31"/>
  <c r="AW40" i="31" s="1"/>
  <c r="X18" i="31"/>
  <c r="AW18" i="31" s="1"/>
  <c r="X14" i="31"/>
  <c r="AW14" i="31" s="1"/>
  <c r="X9" i="31"/>
  <c r="AW9" i="31" s="1"/>
  <c r="X51" i="31"/>
  <c r="AW51" i="31" s="1"/>
  <c r="X19" i="31"/>
  <c r="AW19" i="31" s="1"/>
  <c r="X47" i="31"/>
  <c r="AW47" i="31" s="1"/>
  <c r="X15" i="31"/>
  <c r="AW15" i="31" s="1"/>
  <c r="X10" i="31"/>
  <c r="AW10" i="31" s="1"/>
  <c r="X7" i="31"/>
  <c r="AW7" i="31" s="1"/>
  <c r="X65" i="31"/>
  <c r="AW65" i="31" s="1"/>
  <c r="X37" i="31"/>
  <c r="AW37" i="31" s="1"/>
  <c r="X38" i="31"/>
  <c r="AW38" i="31" s="1"/>
  <c r="X64" i="31"/>
  <c r="AW64" i="31" s="1"/>
  <c r="X48" i="31"/>
  <c r="AW48" i="31" s="1"/>
  <c r="X34" i="31"/>
  <c r="AW34" i="31" s="1"/>
  <c r="X3" i="31"/>
  <c r="AW3" i="31" s="1"/>
  <c r="X35" i="31"/>
  <c r="AW35" i="31" s="1"/>
  <c r="X45" i="31"/>
  <c r="AW45" i="31" s="1"/>
  <c r="X2" i="31"/>
  <c r="X8" i="31"/>
  <c r="AW8" i="31" s="1"/>
  <c r="X4" i="31"/>
  <c r="AW4" i="31" s="1"/>
  <c r="X20" i="31"/>
  <c r="AW20" i="31" s="1"/>
  <c r="X41" i="31"/>
  <c r="AW41" i="31" s="1"/>
  <c r="X36" i="31"/>
  <c r="AW36" i="31" s="1"/>
  <c r="X33" i="31"/>
  <c r="X52" i="31"/>
  <c r="AW52" i="31" s="1"/>
  <c r="X11" i="31"/>
  <c r="AW11" i="31" s="1"/>
  <c r="X44" i="31"/>
  <c r="AW44" i="31" s="1"/>
  <c r="X39" i="31"/>
  <c r="AW39" i="31" s="1"/>
  <c r="X6" i="31"/>
  <c r="AW6" i="31" s="1"/>
  <c r="X12" i="31"/>
  <c r="AW12" i="31" s="1"/>
  <c r="X5" i="31"/>
  <c r="AW5" i="31" s="1"/>
  <c r="Z71" i="31"/>
  <c r="AY71" i="31" s="1"/>
  <c r="Z55" i="31"/>
  <c r="AY55" i="31" s="1"/>
  <c r="Z54" i="31"/>
  <c r="AY54" i="31" s="1"/>
  <c r="Z53" i="31"/>
  <c r="AY53" i="31" s="1"/>
  <c r="Z24" i="31"/>
  <c r="AY24" i="31" s="1"/>
  <c r="Z23" i="31"/>
  <c r="AY23" i="31" s="1"/>
  <c r="Z22" i="31"/>
  <c r="AY22" i="31" s="1"/>
  <c r="Z70" i="31"/>
  <c r="AY70" i="31" s="1"/>
  <c r="Z49" i="31"/>
  <c r="AY49" i="31" s="1"/>
  <c r="Z48" i="31"/>
  <c r="AY48" i="31" s="1"/>
  <c r="Z47" i="31"/>
  <c r="AY47" i="31" s="1"/>
  <c r="Z16" i="31"/>
  <c r="AY16" i="31" s="1"/>
  <c r="Z43" i="31"/>
  <c r="AY43" i="31" s="1"/>
  <c r="Z66" i="31"/>
  <c r="AY66" i="31" s="1"/>
  <c r="Z68" i="31"/>
  <c r="AY68" i="31" s="1"/>
  <c r="Z67" i="31"/>
  <c r="AY67" i="31" s="1"/>
  <c r="Z50" i="31"/>
  <c r="AY50" i="31" s="1"/>
  <c r="Z13" i="31"/>
  <c r="AY13" i="31" s="1"/>
  <c r="Z17" i="31"/>
  <c r="AY17" i="31" s="1"/>
  <c r="Z69" i="31"/>
  <c r="AY69" i="31" s="1"/>
  <c r="Z40" i="31"/>
  <c r="AY40" i="31" s="1"/>
  <c r="Z18" i="31"/>
  <c r="AY18" i="31" s="1"/>
  <c r="Z14" i="31"/>
  <c r="AY14" i="31" s="1"/>
  <c r="Z9" i="31"/>
  <c r="AY9" i="31" s="1"/>
  <c r="Z51" i="31"/>
  <c r="AY51" i="31" s="1"/>
  <c r="Z19" i="31"/>
  <c r="AY19" i="31" s="1"/>
  <c r="Z15" i="31"/>
  <c r="AY15" i="31" s="1"/>
  <c r="Z10" i="31"/>
  <c r="AY10" i="31" s="1"/>
  <c r="Z8" i="31"/>
  <c r="AY8" i="31" s="1"/>
  <c r="Z11" i="31"/>
  <c r="AY11" i="31" s="1"/>
  <c r="Z64" i="31"/>
  <c r="AY64" i="31" s="1"/>
  <c r="Z44" i="31"/>
  <c r="AY44" i="31" s="1"/>
  <c r="Z42" i="31"/>
  <c r="AY42" i="31" s="1"/>
  <c r="Z41" i="31"/>
  <c r="AY41" i="31" s="1"/>
  <c r="Z4" i="31"/>
  <c r="AY4" i="31" s="1"/>
  <c r="Z46" i="31"/>
  <c r="AY46" i="31" s="1"/>
  <c r="Z3" i="31"/>
  <c r="AY3" i="31" s="1"/>
  <c r="Z5" i="31"/>
  <c r="AY5" i="31" s="1"/>
  <c r="Z34" i="31"/>
  <c r="AY34" i="31" s="1"/>
  <c r="Z45" i="31"/>
  <c r="AY45" i="31" s="1"/>
  <c r="Z2" i="31"/>
  <c r="Z35" i="31"/>
  <c r="AY35" i="31" s="1"/>
  <c r="Z33" i="31"/>
  <c r="Z65" i="31"/>
  <c r="AY65" i="31" s="1"/>
  <c r="Z7" i="31"/>
  <c r="AY7" i="31" s="1"/>
  <c r="Z12" i="31"/>
  <c r="AY12" i="31" s="1"/>
  <c r="Z6" i="31"/>
  <c r="AY6" i="31" s="1"/>
  <c r="Z36" i="31"/>
  <c r="AY36" i="31" s="1"/>
  <c r="Z39" i="31"/>
  <c r="AY39" i="31" s="1"/>
  <c r="Z21" i="31"/>
  <c r="AY21" i="31" s="1"/>
  <c r="Z37" i="31"/>
  <c r="AY37" i="31" s="1"/>
  <c r="Z52" i="31"/>
  <c r="AY52" i="31" s="1"/>
  <c r="Z20" i="31"/>
  <c r="AY20" i="31" s="1"/>
  <c r="Z38" i="31"/>
  <c r="AY38" i="31" s="1"/>
  <c r="AB71" i="31"/>
  <c r="BA71" i="31" s="1"/>
  <c r="AB55" i="31"/>
  <c r="BA55" i="31" s="1"/>
  <c r="AB54" i="31"/>
  <c r="BA54" i="31" s="1"/>
  <c r="AB53" i="31"/>
  <c r="BA53" i="31" s="1"/>
  <c r="AB24" i="31"/>
  <c r="BA24" i="31" s="1"/>
  <c r="AB23" i="31"/>
  <c r="BA23" i="31" s="1"/>
  <c r="AB22" i="31"/>
  <c r="BA22" i="31" s="1"/>
  <c r="AB17" i="31"/>
  <c r="BA17" i="31" s="1"/>
  <c r="AB69" i="31"/>
  <c r="BA69" i="31" s="1"/>
  <c r="AB68" i="31"/>
  <c r="BA68" i="31" s="1"/>
  <c r="AB14" i="31"/>
  <c r="BA14" i="31" s="1"/>
  <c r="AB13" i="31"/>
  <c r="BA13" i="31" s="1"/>
  <c r="AB40" i="31"/>
  <c r="BA40" i="31" s="1"/>
  <c r="AB9" i="31"/>
  <c r="BA9" i="31" s="1"/>
  <c r="AB50" i="31"/>
  <c r="BA50" i="31" s="1"/>
  <c r="AB70" i="31"/>
  <c r="BA70" i="31" s="1"/>
  <c r="AB18" i="31"/>
  <c r="BA18" i="31" s="1"/>
  <c r="AB15" i="31"/>
  <c r="BA15" i="31" s="1"/>
  <c r="AB10" i="31"/>
  <c r="BA10" i="31" s="1"/>
  <c r="AB7" i="31"/>
  <c r="BA7" i="31" s="1"/>
  <c r="AB65" i="31"/>
  <c r="BA65" i="31" s="1"/>
  <c r="AB37" i="31"/>
  <c r="BA37" i="31" s="1"/>
  <c r="AB51" i="31"/>
  <c r="BA51" i="31" s="1"/>
  <c r="AB19" i="31"/>
  <c r="BA19" i="31" s="1"/>
  <c r="AB47" i="31"/>
  <c r="BA47" i="31" s="1"/>
  <c r="AB8" i="31"/>
  <c r="BA8" i="31" s="1"/>
  <c r="AB11" i="31"/>
  <c r="BA11" i="31" s="1"/>
  <c r="AB44" i="31"/>
  <c r="BA44" i="31" s="1"/>
  <c r="AB38" i="31"/>
  <c r="BA38" i="31" s="1"/>
  <c r="AB12" i="31"/>
  <c r="BA12" i="31" s="1"/>
  <c r="AB52" i="31"/>
  <c r="BA52" i="31" s="1"/>
  <c r="AB20" i="31"/>
  <c r="BA20" i="31" s="1"/>
  <c r="AB48" i="31"/>
  <c r="BA48" i="31" s="1"/>
  <c r="AB45" i="31"/>
  <c r="BA45" i="31" s="1"/>
  <c r="AB41" i="31"/>
  <c r="BA41" i="31" s="1"/>
  <c r="AB2" i="31"/>
  <c r="AB35" i="31"/>
  <c r="BA35" i="31" s="1"/>
  <c r="AB4" i="31"/>
  <c r="BA4" i="31" s="1"/>
  <c r="AB33" i="31"/>
  <c r="AB5" i="31"/>
  <c r="BA5" i="31" s="1"/>
  <c r="AB39" i="31"/>
  <c r="BA39" i="31" s="1"/>
  <c r="AB67" i="31"/>
  <c r="BA67" i="31" s="1"/>
  <c r="AB3" i="31"/>
  <c r="BA3" i="31" s="1"/>
  <c r="AB6" i="31"/>
  <c r="BA6" i="31" s="1"/>
  <c r="AB42" i="31"/>
  <c r="BA42" i="31" s="1"/>
  <c r="AB36" i="31"/>
  <c r="BA36" i="31" s="1"/>
  <c r="AB16" i="31"/>
  <c r="BA16" i="31" s="1"/>
  <c r="AB66" i="31"/>
  <c r="BA66" i="31" s="1"/>
  <c r="AB43" i="31"/>
  <c r="BA43" i="31" s="1"/>
  <c r="AB21" i="31"/>
  <c r="BA21" i="31" s="1"/>
  <c r="AB49" i="31"/>
  <c r="BA49" i="31" s="1"/>
  <c r="AB34" i="31"/>
  <c r="BA34" i="31" s="1"/>
  <c r="AB46" i="31"/>
  <c r="BA46" i="31" s="1"/>
  <c r="AB64" i="31"/>
  <c r="BA64" i="31" s="1"/>
  <c r="BE55" i="31"/>
  <c r="BE54" i="31"/>
  <c r="BE53" i="31"/>
  <c r="BE24" i="31"/>
  <c r="BE23" i="31"/>
  <c r="BE22" i="31"/>
  <c r="BE52" i="31"/>
  <c r="BE51" i="31"/>
  <c r="BE50" i="31"/>
  <c r="BE21" i="31"/>
  <c r="BE20" i="31"/>
  <c r="BE19" i="31"/>
  <c r="BE14" i="31"/>
  <c r="BE13" i="31"/>
  <c r="BE18" i="31"/>
  <c r="BE9" i="31"/>
  <c r="BE7" i="31"/>
  <c r="BE37" i="31"/>
  <c r="BE8" i="31"/>
  <c r="BE10" i="31"/>
  <c r="BE15" i="31"/>
  <c r="BE47" i="31"/>
  <c r="BE11" i="31"/>
  <c r="BE34" i="31"/>
  <c r="BE44" i="31"/>
  <c r="BE38" i="31"/>
  <c r="BE12" i="31"/>
  <c r="BE45" i="31"/>
  <c r="BE41" i="31"/>
  <c r="BE48" i="31"/>
  <c r="BE39" i="31"/>
  <c r="BE46" i="31"/>
  <c r="BE42" i="31"/>
  <c r="BE4" i="31"/>
  <c r="BE3" i="31"/>
  <c r="BE36" i="31"/>
  <c r="BE5" i="31"/>
  <c r="BE49" i="31"/>
  <c r="BE17" i="31"/>
  <c r="BE35" i="31"/>
  <c r="BE16" i="31"/>
  <c r="BE43" i="31"/>
  <c r="BE40" i="31"/>
  <c r="BE6" i="31"/>
  <c r="AE71" i="31"/>
  <c r="BD71" i="31" s="1"/>
  <c r="AE55" i="31"/>
  <c r="BD55" i="31" s="1"/>
  <c r="AE54" i="31"/>
  <c r="BD54" i="31" s="1"/>
  <c r="AE53" i="31"/>
  <c r="BD53" i="31" s="1"/>
  <c r="AE24" i="31"/>
  <c r="BD24" i="31" s="1"/>
  <c r="AE23" i="31"/>
  <c r="BD23" i="31" s="1"/>
  <c r="AE22" i="31"/>
  <c r="BD22" i="31" s="1"/>
  <c r="AE70" i="31"/>
  <c r="BD70" i="31" s="1"/>
  <c r="AE49" i="31"/>
  <c r="BD49" i="31" s="1"/>
  <c r="AE48" i="31"/>
  <c r="BD48" i="31" s="1"/>
  <c r="AE47" i="31"/>
  <c r="BD47" i="31" s="1"/>
  <c r="AE18" i="31"/>
  <c r="BD18" i="31" s="1"/>
  <c r="AE50" i="31"/>
  <c r="BD50" i="31" s="1"/>
  <c r="AE65" i="31"/>
  <c r="BD65" i="31" s="1"/>
  <c r="AE14" i="31"/>
  <c r="BD14" i="31" s="1"/>
  <c r="AE9" i="31"/>
  <c r="BD9" i="31" s="1"/>
  <c r="AE10" i="31"/>
  <c r="BD10" i="31" s="1"/>
  <c r="AE7" i="31"/>
  <c r="BD7" i="31" s="1"/>
  <c r="AE51" i="31"/>
  <c r="BD51" i="31" s="1"/>
  <c r="AE19" i="31"/>
  <c r="BD19" i="31" s="1"/>
  <c r="AE15" i="31"/>
  <c r="BD15" i="31" s="1"/>
  <c r="AE8" i="31"/>
  <c r="BD8" i="31" s="1"/>
  <c r="AE36" i="31"/>
  <c r="BD36" i="31" s="1"/>
  <c r="AE35" i="31"/>
  <c r="BD35" i="31" s="1"/>
  <c r="AE6" i="31"/>
  <c r="BD6" i="31" s="1"/>
  <c r="AE5" i="31"/>
  <c r="BD5" i="31" s="1"/>
  <c r="AE4" i="31"/>
  <c r="BD4" i="31" s="1"/>
  <c r="AE11" i="31"/>
  <c r="BD11" i="31" s="1"/>
  <c r="AE44" i="31"/>
  <c r="BD44" i="31" s="1"/>
  <c r="AE38" i="31"/>
  <c r="BD38" i="31" s="1"/>
  <c r="AE12" i="31"/>
  <c r="BD12" i="31" s="1"/>
  <c r="AE52" i="31"/>
  <c r="BD52" i="31" s="1"/>
  <c r="AE20" i="31"/>
  <c r="BD20" i="31" s="1"/>
  <c r="AE45" i="31"/>
  <c r="BD45" i="31" s="1"/>
  <c r="AE41" i="31"/>
  <c r="BD41" i="31" s="1"/>
  <c r="AE39" i="31"/>
  <c r="BD39" i="31" s="1"/>
  <c r="AE46" i="31"/>
  <c r="BD46" i="31" s="1"/>
  <c r="AE42" i="31"/>
  <c r="BD42" i="31" s="1"/>
  <c r="AE68" i="31"/>
  <c r="BD68" i="31" s="1"/>
  <c r="AE33" i="31"/>
  <c r="AE67" i="31"/>
  <c r="BD67" i="31" s="1"/>
  <c r="AE3" i="31"/>
  <c r="BD3" i="31" s="1"/>
  <c r="AE40" i="31"/>
  <c r="BD40" i="31" s="1"/>
  <c r="AE64" i="31"/>
  <c r="BD64" i="31" s="1"/>
  <c r="AE34" i="31"/>
  <c r="BD34" i="31" s="1"/>
  <c r="AE37" i="31"/>
  <c r="BD37" i="31" s="1"/>
  <c r="AE13" i="31"/>
  <c r="BD13" i="31" s="1"/>
  <c r="AE66" i="31"/>
  <c r="BD66" i="31" s="1"/>
  <c r="AE21" i="31"/>
  <c r="BD21" i="31" s="1"/>
  <c r="AE17" i="31"/>
  <c r="BD17" i="31" s="1"/>
  <c r="AE69" i="31"/>
  <c r="BD69" i="31" s="1"/>
  <c r="AE16" i="31"/>
  <c r="BD16" i="31" s="1"/>
  <c r="AE43" i="31"/>
  <c r="BD43" i="31" s="1"/>
  <c r="AE2" i="31"/>
  <c r="AG52" i="31"/>
  <c r="BF52" i="31" s="1"/>
  <c r="AG51" i="31"/>
  <c r="BF51" i="31" s="1"/>
  <c r="AG50" i="31"/>
  <c r="BF50" i="31" s="1"/>
  <c r="AG21" i="31"/>
  <c r="BF21" i="31" s="1"/>
  <c r="AG20" i="31"/>
  <c r="BF20" i="31" s="1"/>
  <c r="AG19" i="31"/>
  <c r="BF19" i="31" s="1"/>
  <c r="AG14" i="31"/>
  <c r="BF14" i="31" s="1"/>
  <c r="AG13" i="31"/>
  <c r="BF13" i="31" s="1"/>
  <c r="AG70" i="31"/>
  <c r="BF70" i="31" s="1"/>
  <c r="AG49" i="31"/>
  <c r="BF49" i="31" s="1"/>
  <c r="AG48" i="31"/>
  <c r="BF48" i="31" s="1"/>
  <c r="AG47" i="31"/>
  <c r="BF47" i="31" s="1"/>
  <c r="AG18" i="31"/>
  <c r="BF18" i="31" s="1"/>
  <c r="AG17" i="31"/>
  <c r="BF17" i="31" s="1"/>
  <c r="AG16" i="31"/>
  <c r="BF16" i="31" s="1"/>
  <c r="AG46" i="31"/>
  <c r="BF46" i="31" s="1"/>
  <c r="AG45" i="31"/>
  <c r="BF45" i="31" s="1"/>
  <c r="AG44" i="31"/>
  <c r="BF44" i="31" s="1"/>
  <c r="AG15" i="31"/>
  <c r="BF15" i="31" s="1"/>
  <c r="AG69" i="31"/>
  <c r="BF69" i="31" s="1"/>
  <c r="AG43" i="31"/>
  <c r="BF43" i="31" s="1"/>
  <c r="AG42" i="31"/>
  <c r="BF42" i="31" s="1"/>
  <c r="AG41" i="31"/>
  <c r="BF41" i="31" s="1"/>
  <c r="AG54" i="31"/>
  <c r="BF54" i="31" s="1"/>
  <c r="AG35" i="31"/>
  <c r="BF35" i="31" s="1"/>
  <c r="AG5" i="31"/>
  <c r="BF5" i="31" s="1"/>
  <c r="AG11" i="31"/>
  <c r="BF11" i="31" s="1"/>
  <c r="AG23" i="31"/>
  <c r="BF23" i="31" s="1"/>
  <c r="AG10" i="31"/>
  <c r="BF10" i="31" s="1"/>
  <c r="AG7" i="31"/>
  <c r="BF7" i="31" s="1"/>
  <c r="AG65" i="31"/>
  <c r="BF65" i="31" s="1"/>
  <c r="AG37" i="31"/>
  <c r="BF37" i="31" s="1"/>
  <c r="AG36" i="31"/>
  <c r="BF36" i="31" s="1"/>
  <c r="AG4" i="31"/>
  <c r="BF4" i="31" s="1"/>
  <c r="AG8" i="31"/>
  <c r="BF8" i="31" s="1"/>
  <c r="AG6" i="31"/>
  <c r="BF6" i="31" s="1"/>
  <c r="AG38" i="31"/>
  <c r="BF38" i="31" s="1"/>
  <c r="AG55" i="31"/>
  <c r="BF55" i="31" s="1"/>
  <c r="AG12" i="31"/>
  <c r="BF12" i="31" s="1"/>
  <c r="AG24" i="31"/>
  <c r="BF24" i="31" s="1"/>
  <c r="AG39" i="31"/>
  <c r="BF39" i="31" s="1"/>
  <c r="AG71" i="31"/>
  <c r="BF71" i="31" s="1"/>
  <c r="AG66" i="31"/>
  <c r="BF66" i="31" s="1"/>
  <c r="AG67" i="31"/>
  <c r="BF67" i="31" s="1"/>
  <c r="AG34" i="31"/>
  <c r="BF34" i="31" s="1"/>
  <c r="AG53" i="31"/>
  <c r="BF53" i="31" s="1"/>
  <c r="AG68" i="31"/>
  <c r="BF68" i="31" s="1"/>
  <c r="AG3" i="31"/>
  <c r="BF3" i="31" s="1"/>
  <c r="AG2" i="31"/>
  <c r="AG22" i="31"/>
  <c r="BF22" i="31" s="1"/>
  <c r="AG9" i="31"/>
  <c r="BF9" i="31" s="1"/>
  <c r="AG40" i="31"/>
  <c r="BF40" i="31" s="1"/>
  <c r="AG64" i="31"/>
  <c r="BF64" i="31" s="1"/>
  <c r="AG33" i="31"/>
  <c r="AJ68" i="31"/>
  <c r="BI68" i="31" s="1"/>
  <c r="AJ67" i="31"/>
  <c r="BI67" i="31" s="1"/>
  <c r="AJ64" i="31"/>
  <c r="BI64" i="31" s="1"/>
  <c r="AJ12" i="31"/>
  <c r="AJ26" i="31" s="1"/>
  <c r="AJ52" i="31"/>
  <c r="AJ71" i="31"/>
  <c r="BI71" i="31" s="1"/>
  <c r="AJ66" i="31"/>
  <c r="BI66" i="31" s="1"/>
  <c r="AJ36" i="31"/>
  <c r="AJ65" i="31"/>
  <c r="BI65" i="31" s="1"/>
  <c r="AJ70" i="31"/>
  <c r="BI70" i="31" s="1"/>
  <c r="AJ69" i="31"/>
  <c r="BI69" i="31" s="1"/>
  <c r="AK67" i="31"/>
  <c r="BJ67" i="31" s="1"/>
  <c r="AK66" i="31"/>
  <c r="BJ66" i="31" s="1"/>
  <c r="AK10" i="31"/>
  <c r="BJ10" i="31" s="1"/>
  <c r="AK34" i="31"/>
  <c r="BJ34" i="31" s="1"/>
  <c r="AK3" i="31"/>
  <c r="BJ3" i="31" s="1"/>
  <c r="AK33" i="31"/>
  <c r="AK2" i="31"/>
  <c r="AK11" i="31"/>
  <c r="BJ11" i="31" s="1"/>
  <c r="AK51" i="31"/>
  <c r="BJ51" i="31" s="1"/>
  <c r="AK19" i="31"/>
  <c r="BJ19" i="31" s="1"/>
  <c r="AK15" i="31"/>
  <c r="BJ15" i="31" s="1"/>
  <c r="AK38" i="31"/>
  <c r="BJ38" i="31" s="1"/>
  <c r="AK24" i="31"/>
  <c r="BJ24" i="31" s="1"/>
  <c r="AK12" i="31"/>
  <c r="BJ12" i="31" s="1"/>
  <c r="AK55" i="31"/>
  <c r="BJ55" i="31" s="1"/>
  <c r="AK47" i="31"/>
  <c r="BJ47" i="31" s="1"/>
  <c r="AK44" i="31"/>
  <c r="BJ44" i="31" s="1"/>
  <c r="AK52" i="31"/>
  <c r="BJ52" i="31" s="1"/>
  <c r="AK39" i="31"/>
  <c r="BJ39" i="31" s="1"/>
  <c r="AK20" i="31"/>
  <c r="BJ20" i="31" s="1"/>
  <c r="AK45" i="31"/>
  <c r="BJ45" i="31" s="1"/>
  <c r="AK41" i="31"/>
  <c r="BJ41" i="31" s="1"/>
  <c r="AK71" i="31"/>
  <c r="BJ71" i="31" s="1"/>
  <c r="AK48" i="31"/>
  <c r="BJ48" i="31" s="1"/>
  <c r="AK46" i="31"/>
  <c r="BJ46" i="31" s="1"/>
  <c r="AK42" i="31"/>
  <c r="BJ42" i="31" s="1"/>
  <c r="AK53" i="31"/>
  <c r="BJ53" i="31" s="1"/>
  <c r="AK22" i="31"/>
  <c r="BJ22" i="31" s="1"/>
  <c r="AK21" i="31"/>
  <c r="BJ21" i="31" s="1"/>
  <c r="AK16" i="31"/>
  <c r="BJ16" i="31" s="1"/>
  <c r="AK43" i="31"/>
  <c r="BJ43" i="31" s="1"/>
  <c r="AK49" i="31"/>
  <c r="BJ49" i="31" s="1"/>
  <c r="AK69" i="31"/>
  <c r="BJ69" i="31" s="1"/>
  <c r="AK68" i="31"/>
  <c r="BJ68" i="31" s="1"/>
  <c r="AK65" i="31"/>
  <c r="BJ65" i="31" s="1"/>
  <c r="AK9" i="31"/>
  <c r="BJ9" i="31" s="1"/>
  <c r="AK7" i="31"/>
  <c r="BJ7" i="31" s="1"/>
  <c r="AK13" i="31"/>
  <c r="BJ13" i="31" s="1"/>
  <c r="AK36" i="31"/>
  <c r="BJ36" i="31" s="1"/>
  <c r="AK50" i="31"/>
  <c r="BJ50" i="31" s="1"/>
  <c r="AK70" i="31"/>
  <c r="BJ70" i="31" s="1"/>
  <c r="AK18" i="31"/>
  <c r="BJ18" i="31" s="1"/>
  <c r="AK8" i="31"/>
  <c r="BJ8" i="31" s="1"/>
  <c r="AK23" i="31"/>
  <c r="BJ23" i="31" s="1"/>
  <c r="AK17" i="31"/>
  <c r="BJ17" i="31" s="1"/>
  <c r="AK5" i="31"/>
  <c r="BJ5" i="31" s="1"/>
  <c r="AK35" i="31"/>
  <c r="BJ35" i="31" s="1"/>
  <c r="AK4" i="31"/>
  <c r="BJ4" i="31" s="1"/>
  <c r="AK14" i="31"/>
  <c r="BJ14" i="31" s="1"/>
  <c r="AK54" i="31"/>
  <c r="BJ54" i="31" s="1"/>
  <c r="AK40" i="31"/>
  <c r="BJ40" i="31" s="1"/>
  <c r="AK37" i="31"/>
  <c r="BJ37" i="31" s="1"/>
  <c r="AK6" i="31"/>
  <c r="BJ6" i="31" s="1"/>
  <c r="AK64" i="31"/>
  <c r="BJ64" i="31" s="1"/>
  <c r="AL66" i="31"/>
  <c r="BK66" i="31" s="1"/>
  <c r="AL39" i="31"/>
  <c r="BK39" i="31" s="1"/>
  <c r="AL38" i="31"/>
  <c r="AL8" i="31"/>
  <c r="BK8" i="31" s="1"/>
  <c r="AL7" i="31"/>
  <c r="AL65" i="31"/>
  <c r="BK65" i="31" s="1"/>
  <c r="AL51" i="31"/>
  <c r="BK51" i="31" s="1"/>
  <c r="AL19" i="31"/>
  <c r="AL15" i="31"/>
  <c r="BK15" i="31" s="1"/>
  <c r="AL55" i="31"/>
  <c r="BK55" i="31" s="1"/>
  <c r="AL47" i="31"/>
  <c r="AL11" i="31"/>
  <c r="BK11" i="31" s="1"/>
  <c r="AL52" i="31"/>
  <c r="BK52" i="31" s="1"/>
  <c r="AL24" i="31"/>
  <c r="BK24" i="31" s="1"/>
  <c r="AL44" i="31"/>
  <c r="AL12" i="31"/>
  <c r="BK12" i="31" s="1"/>
  <c r="AL20" i="31"/>
  <c r="BK20" i="31" s="1"/>
  <c r="AL45" i="31"/>
  <c r="BK45" i="31" s="1"/>
  <c r="AL41" i="31"/>
  <c r="AL71" i="31"/>
  <c r="BK71" i="31" s="1"/>
  <c r="AL48" i="31"/>
  <c r="BK48" i="31" s="1"/>
  <c r="AL46" i="31"/>
  <c r="BK46" i="31" s="1"/>
  <c r="AL42" i="31"/>
  <c r="BK42" i="31" s="1"/>
  <c r="AL53" i="31"/>
  <c r="AL22" i="31"/>
  <c r="AL21" i="31"/>
  <c r="BK21" i="31" s="1"/>
  <c r="AL16" i="31"/>
  <c r="AL43" i="31"/>
  <c r="BK43" i="31" s="1"/>
  <c r="AL67" i="31"/>
  <c r="BK67" i="31" s="1"/>
  <c r="AL49" i="31"/>
  <c r="BK49" i="31" s="1"/>
  <c r="AL69" i="31"/>
  <c r="BK69" i="31" s="1"/>
  <c r="AL68" i="31"/>
  <c r="BK68" i="31" s="1"/>
  <c r="AL17" i="31"/>
  <c r="BK17" i="31" s="1"/>
  <c r="AL13" i="31"/>
  <c r="AL10" i="31"/>
  <c r="AL50" i="31"/>
  <c r="AL70" i="31"/>
  <c r="BK70" i="31" s="1"/>
  <c r="AL18" i="31"/>
  <c r="BK18" i="31" s="1"/>
  <c r="AL36" i="31"/>
  <c r="BK36" i="31" s="1"/>
  <c r="AL3" i="31"/>
  <c r="AL23" i="31"/>
  <c r="BK23" i="31" s="1"/>
  <c r="AL5" i="31"/>
  <c r="BK5" i="31" s="1"/>
  <c r="AL35" i="31"/>
  <c r="AL34" i="31"/>
  <c r="AL9" i="31"/>
  <c r="AL33" i="31"/>
  <c r="AL64" i="31"/>
  <c r="BK64" i="31" s="1"/>
  <c r="AL54" i="31"/>
  <c r="BK54" i="31" s="1"/>
  <c r="AL40" i="31"/>
  <c r="AL37" i="31"/>
  <c r="BK37" i="31" s="1"/>
  <c r="AL6" i="31"/>
  <c r="BK6" i="31" s="1"/>
  <c r="AL2" i="31"/>
  <c r="AL4" i="31"/>
  <c r="AL14" i="31"/>
  <c r="BK14" i="31" s="1"/>
  <c r="U53" i="31"/>
  <c r="U45" i="31"/>
  <c r="U41" i="31"/>
  <c r="U22" i="31"/>
  <c r="U39" i="31"/>
  <c r="U21" i="31"/>
  <c r="U46" i="31"/>
  <c r="U42" i="31"/>
  <c r="U49" i="31"/>
  <c r="U16" i="31"/>
  <c r="U43" i="31"/>
  <c r="U66" i="31"/>
  <c r="AT66" i="31" s="1"/>
  <c r="U54" i="31"/>
  <c r="U67" i="31"/>
  <c r="AT67" i="31" s="1"/>
  <c r="U23" i="31"/>
  <c r="U50" i="31"/>
  <c r="U17" i="31"/>
  <c r="U69" i="31"/>
  <c r="AT69" i="31" s="1"/>
  <c r="U68" i="31"/>
  <c r="AT68" i="31" s="1"/>
  <c r="U70" i="31"/>
  <c r="AT70" i="31" s="1"/>
  <c r="U13" i="31"/>
  <c r="U40" i="31"/>
  <c r="U18" i="31"/>
  <c r="U14" i="31"/>
  <c r="U9" i="31"/>
  <c r="U55" i="31"/>
  <c r="U51" i="31"/>
  <c r="U19" i="31"/>
  <c r="U24" i="31"/>
  <c r="U6" i="31"/>
  <c r="U38" i="31"/>
  <c r="U2" i="31"/>
  <c r="U48" i="31"/>
  <c r="U11" i="31"/>
  <c r="U10" i="31"/>
  <c r="U64" i="31"/>
  <c r="AT64" i="31" s="1"/>
  <c r="U33" i="31"/>
  <c r="U20" i="31"/>
  <c r="U37" i="31"/>
  <c r="U34" i="31"/>
  <c r="U52" i="31"/>
  <c r="U7" i="31"/>
  <c r="U35" i="31"/>
  <c r="U4" i="31"/>
  <c r="U71" i="31"/>
  <c r="AT71" i="31" s="1"/>
  <c r="U36" i="31"/>
  <c r="U47" i="31"/>
  <c r="U65" i="31"/>
  <c r="AT65" i="31" s="1"/>
  <c r="U8" i="31"/>
  <c r="U15" i="31"/>
  <c r="U3" i="31"/>
  <c r="U44" i="31"/>
  <c r="U12" i="31"/>
  <c r="U5" i="31"/>
  <c r="BM39" i="31"/>
  <c r="BM55" i="31"/>
  <c r="BM11" i="31"/>
  <c r="BM24" i="31"/>
  <c r="BM12" i="31"/>
  <c r="BM52" i="31"/>
  <c r="BM20" i="31"/>
  <c r="BM45" i="31"/>
  <c r="BM71" i="31"/>
  <c r="BM48" i="31"/>
  <c r="BM46" i="31"/>
  <c r="BM42" i="31"/>
  <c r="BM66" i="31"/>
  <c r="BM43" i="31"/>
  <c r="BM67" i="31"/>
  <c r="BM49" i="31"/>
  <c r="BM69" i="31"/>
  <c r="BM68" i="31"/>
  <c r="BM17" i="31"/>
  <c r="BM40" i="31"/>
  <c r="BM70" i="31"/>
  <c r="BM18" i="31"/>
  <c r="BM36" i="31"/>
  <c r="G64" i="32"/>
  <c r="BM9" i="31"/>
  <c r="BM6" i="31"/>
  <c r="BM51" i="31"/>
  <c r="BM23" i="31"/>
  <c r="BM5" i="31"/>
  <c r="BM14" i="31"/>
  <c r="BM65" i="31"/>
  <c r="BM8" i="31"/>
  <c r="BM34" i="31"/>
  <c r="BM64" i="31"/>
  <c r="BM54" i="31"/>
  <c r="BM37" i="31"/>
  <c r="BM7" i="31"/>
  <c r="BM15" i="31"/>
  <c r="CN46" i="29" a="1"/>
  <c r="CN46" i="29" s="1"/>
  <c r="W328" i="20"/>
  <c r="BM38" i="31" l="1"/>
  <c r="G53" i="32"/>
  <c r="BM19" i="31"/>
  <c r="G63" i="32"/>
  <c r="I63" i="32" s="1"/>
  <c r="BK34" i="31"/>
  <c r="Z51" i="32"/>
  <c r="AB51" i="32" s="1"/>
  <c r="BM10" i="31"/>
  <c r="G68" i="32"/>
  <c r="I68" i="32" s="1"/>
  <c r="BK9" i="31"/>
  <c r="Z67" i="32"/>
  <c r="AB67" i="32" s="1"/>
  <c r="BM50" i="31"/>
  <c r="G58" i="32"/>
  <c r="I58" i="32" s="1"/>
  <c r="BK22" i="31"/>
  <c r="Z65" i="32"/>
  <c r="AB65" i="32" s="1"/>
  <c r="BK16" i="31"/>
  <c r="Z62" i="32"/>
  <c r="AB62" i="32" s="1"/>
  <c r="BK3" i="31"/>
  <c r="AB64" i="32"/>
  <c r="BK53" i="31"/>
  <c r="Z59" i="32"/>
  <c r="AB59" i="32" s="1"/>
  <c r="BK19" i="31"/>
  <c r="Z63" i="32"/>
  <c r="AB63" i="32" s="1"/>
  <c r="BM13" i="31"/>
  <c r="G61" i="32"/>
  <c r="I61" i="32" s="1"/>
  <c r="BM4" i="31"/>
  <c r="G60" i="32"/>
  <c r="I60" i="32" s="1"/>
  <c r="BK4" i="31"/>
  <c r="AB60" i="32"/>
  <c r="BK7" i="31"/>
  <c r="Z66" i="32"/>
  <c r="AB66" i="32" s="1"/>
  <c r="BM44" i="31"/>
  <c r="G56" i="32"/>
  <c r="I56" i="32" s="1"/>
  <c r="BK50" i="31"/>
  <c r="AB58" i="32"/>
  <c r="BM53" i="31"/>
  <c r="G59" i="32"/>
  <c r="BK47" i="31"/>
  <c r="AB57" i="32"/>
  <c r="BK10" i="31"/>
  <c r="Z68" i="32"/>
  <c r="AB68" i="32" s="1"/>
  <c r="BK41" i="31"/>
  <c r="AB55" i="32"/>
  <c r="BK38" i="31"/>
  <c r="AB53" i="32"/>
  <c r="BK35" i="31"/>
  <c r="AB52" i="32"/>
  <c r="BM41" i="31"/>
  <c r="G55" i="32"/>
  <c r="I55" i="32" s="1"/>
  <c r="BK13" i="31"/>
  <c r="Z61" i="32"/>
  <c r="AB61" i="32" s="1"/>
  <c r="BK44" i="31"/>
  <c r="AB56" i="32"/>
  <c r="BK40" i="31"/>
  <c r="Z54" i="32"/>
  <c r="AB54" i="32" s="1"/>
  <c r="BM22" i="31"/>
  <c r="G65" i="32"/>
  <c r="I65" i="32" s="1"/>
  <c r="BM35" i="31"/>
  <c r="G52" i="32"/>
  <c r="I52" i="32" s="1"/>
  <c r="BM16" i="31"/>
  <c r="G62" i="32"/>
  <c r="I62" i="32" s="1"/>
  <c r="BM47" i="31"/>
  <c r="G57" i="32"/>
  <c r="I57" i="32" s="1"/>
  <c r="S60" i="32"/>
  <c r="AT4" i="31"/>
  <c r="AT43" i="31"/>
  <c r="W58" i="31"/>
  <c r="AV33" i="31"/>
  <c r="W57" i="31"/>
  <c r="W62" i="31" s="1"/>
  <c r="AT55" i="31"/>
  <c r="Q51" i="32"/>
  <c r="S51" i="32" s="1"/>
  <c r="AT34" i="31"/>
  <c r="AT14" i="31"/>
  <c r="AT42" i="31"/>
  <c r="AL57" i="31"/>
  <c r="AL62" i="31" s="1"/>
  <c r="AL58" i="31"/>
  <c r="BK33" i="31"/>
  <c r="AB57" i="31"/>
  <c r="AB62" i="31" s="1"/>
  <c r="AB58" i="31"/>
  <c r="BA33" i="31"/>
  <c r="AT23" i="31"/>
  <c r="AT36" i="31"/>
  <c r="S63" i="32"/>
  <c r="AT19" i="31"/>
  <c r="AT52" i="31"/>
  <c r="BM3" i="31"/>
  <c r="AN26" i="31"/>
  <c r="AN27" i="31"/>
  <c r="AT37" i="31"/>
  <c r="AT18" i="31"/>
  <c r="AT46" i="31"/>
  <c r="AT51" i="31"/>
  <c r="AK26" i="31"/>
  <c r="BJ2" i="31"/>
  <c r="AK27" i="31"/>
  <c r="S66" i="32"/>
  <c r="AT7" i="31"/>
  <c r="W26" i="31"/>
  <c r="W27" i="31"/>
  <c r="AV2" i="31"/>
  <c r="AG57" i="31"/>
  <c r="AG62" i="31" s="1"/>
  <c r="AG58" i="31"/>
  <c r="BF33" i="31"/>
  <c r="AT5" i="31"/>
  <c r="AT20" i="31"/>
  <c r="Q54" i="32"/>
  <c r="S54" i="32" s="1"/>
  <c r="AT40" i="31"/>
  <c r="AT21" i="31"/>
  <c r="Z57" i="31"/>
  <c r="Z62" i="31" s="1"/>
  <c r="Z58" i="31"/>
  <c r="AY33" i="31"/>
  <c r="AT12" i="31"/>
  <c r="AT33" i="31"/>
  <c r="U58" i="31"/>
  <c r="U57" i="31"/>
  <c r="S61" i="32"/>
  <c r="AT13" i="31"/>
  <c r="AT39" i="31"/>
  <c r="AE57" i="31"/>
  <c r="AE62" i="31" s="1"/>
  <c r="AE58" i="31"/>
  <c r="BD33" i="31"/>
  <c r="AB26" i="31"/>
  <c r="AB27" i="31"/>
  <c r="BA2" i="31"/>
  <c r="S57" i="32"/>
  <c r="AT47" i="31"/>
  <c r="AT6" i="31"/>
  <c r="S52" i="32"/>
  <c r="AT35" i="31"/>
  <c r="S56" i="32"/>
  <c r="AT44" i="31"/>
  <c r="S65" i="32"/>
  <c r="AT22" i="31"/>
  <c r="BF2" i="31"/>
  <c r="AG27" i="31"/>
  <c r="AG26" i="31"/>
  <c r="Z26" i="31"/>
  <c r="AY2" i="31"/>
  <c r="Z27" i="31"/>
  <c r="X58" i="31"/>
  <c r="AW33" i="31"/>
  <c r="X57" i="31"/>
  <c r="X62" i="31" s="1"/>
  <c r="AL26" i="31"/>
  <c r="BK2" i="31"/>
  <c r="AL27" i="31"/>
  <c r="S62" i="32"/>
  <c r="AT16" i="31"/>
  <c r="AK57" i="31"/>
  <c r="AK62" i="31" s="1"/>
  <c r="AK58" i="31"/>
  <c r="BJ33" i="31"/>
  <c r="Q64" i="32"/>
  <c r="S64" i="32" s="1"/>
  <c r="AT3" i="31"/>
  <c r="S68" i="32"/>
  <c r="AT10" i="31"/>
  <c r="S55" i="32"/>
  <c r="AT41" i="31"/>
  <c r="BD2" i="31"/>
  <c r="AE27" i="31"/>
  <c r="AE26" i="31"/>
  <c r="S53" i="32"/>
  <c r="AT38" i="31"/>
  <c r="AT24" i="31"/>
  <c r="AT15" i="31"/>
  <c r="AT11" i="31"/>
  <c r="AT45" i="31"/>
  <c r="Q67" i="32"/>
  <c r="S67" i="32" s="1"/>
  <c r="AT9" i="31"/>
  <c r="AT8" i="31"/>
  <c r="AT48" i="31"/>
  <c r="AT17" i="31"/>
  <c r="S59" i="32"/>
  <c r="AT53" i="31"/>
  <c r="AJ58" i="31"/>
  <c r="AJ57" i="31"/>
  <c r="X26" i="31"/>
  <c r="AW2" i="31"/>
  <c r="X27" i="31"/>
  <c r="AT54" i="31"/>
  <c r="BM33" i="31"/>
  <c r="AN57" i="31"/>
  <c r="AN62" i="31" s="1"/>
  <c r="AN58" i="31"/>
  <c r="AT49" i="31"/>
  <c r="U26" i="31"/>
  <c r="AT2" i="31"/>
  <c r="U27" i="31"/>
  <c r="S58" i="32"/>
  <c r="AT50" i="31"/>
  <c r="AF58" i="31"/>
  <c r="AF57" i="31"/>
  <c r="AF62" i="31" s="1"/>
  <c r="BE33" i="31"/>
  <c r="AF27" i="31"/>
  <c r="AF26" i="31"/>
  <c r="G66" i="32"/>
  <c r="I66" i="32" s="1"/>
  <c r="G67" i="32"/>
  <c r="I67" i="32" s="1"/>
  <c r="I53" i="32"/>
  <c r="I64" i="32"/>
  <c r="G51" i="32"/>
  <c r="I51" i="32" s="1"/>
  <c r="G54" i="32"/>
  <c r="I54" i="32" s="1"/>
  <c r="W73" i="31"/>
  <c r="W78" i="31" s="1"/>
  <c r="W74" i="31"/>
  <c r="AE74" i="31"/>
  <c r="AG73" i="31"/>
  <c r="AG78" i="31" s="1"/>
  <c r="AG74" i="31"/>
  <c r="X73" i="31"/>
  <c r="X78" i="31" s="1"/>
  <c r="X74" i="31"/>
  <c r="AF73" i="31"/>
  <c r="AF78" i="31" s="1"/>
  <c r="AL73" i="31"/>
  <c r="AL78" i="31" s="1"/>
  <c r="AL74" i="31"/>
  <c r="AB73" i="31"/>
  <c r="AB78" i="31" s="1"/>
  <c r="T66" i="31"/>
  <c r="AS66" i="31" s="1"/>
  <c r="T39" i="31"/>
  <c r="AS39" i="31" s="1"/>
  <c r="T38" i="31"/>
  <c r="AS38" i="31" s="1"/>
  <c r="T71" i="31"/>
  <c r="AS71" i="31" s="1"/>
  <c r="T48" i="31"/>
  <c r="AS48" i="31" s="1"/>
  <c r="T12" i="31"/>
  <c r="AS12" i="31" s="1"/>
  <c r="T21" i="31"/>
  <c r="AS21" i="31" s="1"/>
  <c r="T46" i="31"/>
  <c r="AS46" i="31" s="1"/>
  <c r="T53" i="31"/>
  <c r="AS53" i="31" s="1"/>
  <c r="T45" i="31"/>
  <c r="AS45" i="31" s="1"/>
  <c r="T41" i="31"/>
  <c r="AS41" i="31" s="1"/>
  <c r="T22" i="31"/>
  <c r="AS22" i="31" s="1"/>
  <c r="T42" i="31"/>
  <c r="AS42" i="31" s="1"/>
  <c r="T49" i="31"/>
  <c r="AS49" i="31" s="1"/>
  <c r="T16" i="31"/>
  <c r="AS16" i="31" s="1"/>
  <c r="T43" i="31"/>
  <c r="AS43" i="31" s="1"/>
  <c r="T54" i="31"/>
  <c r="AS54" i="31" s="1"/>
  <c r="T67" i="31"/>
  <c r="AS67" i="31" s="1"/>
  <c r="T23" i="31"/>
  <c r="AS23" i="31" s="1"/>
  <c r="T50" i="31"/>
  <c r="AS50" i="31" s="1"/>
  <c r="T17" i="31"/>
  <c r="AS17" i="31" s="1"/>
  <c r="T69" i="31"/>
  <c r="AS69" i="31" s="1"/>
  <c r="T68" i="31"/>
  <c r="AS68" i="31" s="1"/>
  <c r="T70" i="31"/>
  <c r="AS70" i="31" s="1"/>
  <c r="T13" i="31"/>
  <c r="AS13" i="31" s="1"/>
  <c r="T40" i="31"/>
  <c r="AS40" i="31" s="1"/>
  <c r="T18" i="31"/>
  <c r="AS18" i="31" s="1"/>
  <c r="T14" i="31"/>
  <c r="AS14" i="31" s="1"/>
  <c r="T9" i="31"/>
  <c r="AS9" i="31" s="1"/>
  <c r="T51" i="31"/>
  <c r="AS51" i="31" s="1"/>
  <c r="T19" i="31"/>
  <c r="AS19" i="31" s="1"/>
  <c r="T47" i="31"/>
  <c r="AS47" i="31" s="1"/>
  <c r="T37" i="31"/>
  <c r="AS37" i="31" s="1"/>
  <c r="T34" i="31"/>
  <c r="AS34" i="31" s="1"/>
  <c r="T24" i="31"/>
  <c r="AS24" i="31" s="1"/>
  <c r="T10" i="31"/>
  <c r="AS10" i="31" s="1"/>
  <c r="T64" i="31"/>
  <c r="AS64" i="31" s="1"/>
  <c r="T2" i="31"/>
  <c r="T6" i="31"/>
  <c r="AS6" i="31" s="1"/>
  <c r="T36" i="31"/>
  <c r="AS36" i="31" s="1"/>
  <c r="T52" i="31"/>
  <c r="AS52" i="31" s="1"/>
  <c r="T7" i="31"/>
  <c r="AS7" i="31" s="1"/>
  <c r="T5" i="31"/>
  <c r="AS5" i="31" s="1"/>
  <c r="T55" i="31"/>
  <c r="AS55" i="31" s="1"/>
  <c r="T65" i="31"/>
  <c r="AS65" i="31" s="1"/>
  <c r="T35" i="31"/>
  <c r="AS35" i="31" s="1"/>
  <c r="T33" i="31"/>
  <c r="T8" i="31"/>
  <c r="AS8" i="31" s="1"/>
  <c r="T4" i="31"/>
  <c r="AS4" i="31" s="1"/>
  <c r="T15" i="31"/>
  <c r="AS15" i="31" s="1"/>
  <c r="T3" i="31"/>
  <c r="AS3" i="31" s="1"/>
  <c r="T11" i="31"/>
  <c r="AS11" i="31" s="1"/>
  <c r="T44" i="31"/>
  <c r="AS44" i="31" s="1"/>
  <c r="T20" i="31"/>
  <c r="AS20" i="31" s="1"/>
  <c r="AK73" i="31"/>
  <c r="AK78" i="31" s="1"/>
  <c r="AK74" i="31"/>
  <c r="AN73" i="31"/>
  <c r="AN78" i="31" s="1"/>
  <c r="AN74" i="31"/>
  <c r="U73" i="31"/>
  <c r="U78" i="31" s="1"/>
  <c r="U74" i="31"/>
  <c r="AF74" i="31"/>
  <c r="AB74" i="31"/>
  <c r="AJ73" i="31"/>
  <c r="AJ78" i="31" s="1"/>
  <c r="AJ74" i="31"/>
  <c r="Z73" i="31"/>
  <c r="Z78" i="31" s="1"/>
  <c r="Z74" i="31"/>
  <c r="AH70" i="31"/>
  <c r="BG70" i="31" s="1"/>
  <c r="AH49" i="31"/>
  <c r="BG49" i="31" s="1"/>
  <c r="AH48" i="31"/>
  <c r="BG48" i="31" s="1"/>
  <c r="AH47" i="31"/>
  <c r="BG47" i="31" s="1"/>
  <c r="AH18" i="31"/>
  <c r="BG18" i="31" s="1"/>
  <c r="AH17" i="31"/>
  <c r="BG17" i="31" s="1"/>
  <c r="AH16" i="31"/>
  <c r="BG16" i="31" s="1"/>
  <c r="AH46" i="31"/>
  <c r="BG46" i="31" s="1"/>
  <c r="AH45" i="31"/>
  <c r="BG45" i="31" s="1"/>
  <c r="AH44" i="31"/>
  <c r="BG44" i="31" s="1"/>
  <c r="AH15" i="31"/>
  <c r="BG15" i="31" s="1"/>
  <c r="AH69" i="31"/>
  <c r="BG69" i="31" s="1"/>
  <c r="AH43" i="31"/>
  <c r="BG43" i="31" s="1"/>
  <c r="AH42" i="31"/>
  <c r="BG42" i="31" s="1"/>
  <c r="AH41" i="31"/>
  <c r="BG41" i="31" s="1"/>
  <c r="AH12" i="31"/>
  <c r="BG12" i="31" s="1"/>
  <c r="AH11" i="31"/>
  <c r="BG11" i="31" s="1"/>
  <c r="AH10" i="31"/>
  <c r="BG10" i="31" s="1"/>
  <c r="AH9" i="31"/>
  <c r="BG9" i="31" s="1"/>
  <c r="AH40" i="31"/>
  <c r="BG40" i="31" s="1"/>
  <c r="AH23" i="31"/>
  <c r="BG23" i="31" s="1"/>
  <c r="AH14" i="31"/>
  <c r="BG14" i="31" s="1"/>
  <c r="AH7" i="31"/>
  <c r="BG7" i="31" s="1"/>
  <c r="AH65" i="31"/>
  <c r="BG65" i="31" s="1"/>
  <c r="AH37" i="31"/>
  <c r="BG37" i="31" s="1"/>
  <c r="AH6" i="31"/>
  <c r="BG6" i="31" s="1"/>
  <c r="AH4" i="31"/>
  <c r="BG4" i="31" s="1"/>
  <c r="AH64" i="31"/>
  <c r="BG64" i="31" s="1"/>
  <c r="AH2" i="31"/>
  <c r="AH51" i="31"/>
  <c r="BG51" i="31" s="1"/>
  <c r="AH8" i="31"/>
  <c r="BG8" i="31" s="1"/>
  <c r="AH36" i="31"/>
  <c r="BG36" i="31" s="1"/>
  <c r="AH35" i="31"/>
  <c r="BG35" i="31" s="1"/>
  <c r="AH5" i="31"/>
  <c r="BG5" i="31" s="1"/>
  <c r="AH34" i="31"/>
  <c r="BG34" i="31" s="1"/>
  <c r="AH3" i="31"/>
  <c r="BG3" i="31" s="1"/>
  <c r="AH33" i="31"/>
  <c r="AH19" i="31"/>
  <c r="BG19" i="31" s="1"/>
  <c r="AH38" i="31"/>
  <c r="BG38" i="31" s="1"/>
  <c r="AH55" i="31"/>
  <c r="BG55" i="31" s="1"/>
  <c r="AH24" i="31"/>
  <c r="BG24" i="31" s="1"/>
  <c r="AH39" i="31"/>
  <c r="BG39" i="31" s="1"/>
  <c r="AH52" i="31"/>
  <c r="BG52" i="31" s="1"/>
  <c r="AH20" i="31"/>
  <c r="BG20" i="31" s="1"/>
  <c r="AH71" i="31"/>
  <c r="BG71" i="31" s="1"/>
  <c r="AH66" i="31"/>
  <c r="BG66" i="31" s="1"/>
  <c r="AH53" i="31"/>
  <c r="BG53" i="31" s="1"/>
  <c r="AH67" i="31"/>
  <c r="BG67" i="31" s="1"/>
  <c r="AH13" i="31"/>
  <c r="BG13" i="31" s="1"/>
  <c r="AH21" i="31"/>
  <c r="BG21" i="31" s="1"/>
  <c r="AH50" i="31"/>
  <c r="BG50" i="31" s="1"/>
  <c r="AH22" i="31"/>
  <c r="BG22" i="31" s="1"/>
  <c r="AH68" i="31"/>
  <c r="BG68" i="31" s="1"/>
  <c r="AH54" i="31"/>
  <c r="BG54" i="31" s="1"/>
  <c r="AE73" i="31"/>
  <c r="AE78" i="31" s="1"/>
  <c r="X239" i="20"/>
  <c r="U239" i="20"/>
  <c r="S234" i="20"/>
  <c r="S22" i="20"/>
  <c r="S251" i="20"/>
  <c r="X312" i="20"/>
  <c r="X351" i="20"/>
  <c r="S93" i="20"/>
  <c r="W260" i="20"/>
  <c r="W247" i="20"/>
  <c r="U218" i="20"/>
  <c r="X336" i="20"/>
  <c r="X319" i="20"/>
  <c r="S231" i="20"/>
  <c r="X331" i="20"/>
  <c r="W329" i="20"/>
  <c r="W319" i="20"/>
  <c r="W312" i="20"/>
  <c r="X299" i="20"/>
  <c r="X264" i="20"/>
  <c r="W255" i="20"/>
  <c r="X2" i="20"/>
  <c r="X353" i="20"/>
  <c r="W349" i="20"/>
  <c r="X340" i="20"/>
  <c r="W324" i="20"/>
  <c r="W299" i="20"/>
  <c r="W264" i="20"/>
  <c r="S566" i="20"/>
  <c r="W336" i="20"/>
  <c r="W340" i="20"/>
  <c r="X335" i="20"/>
  <c r="X311" i="20"/>
  <c r="X304" i="20"/>
  <c r="U208" i="20"/>
  <c r="W311" i="20"/>
  <c r="W304" i="20"/>
  <c r="X245" i="20"/>
  <c r="W351" i="20"/>
  <c r="X291" i="20"/>
  <c r="W245" i="20"/>
  <c r="S184" i="20"/>
  <c r="S62" i="20"/>
  <c r="W353" i="20"/>
  <c r="X328" i="20"/>
  <c r="W316" i="20"/>
  <c r="W291" i="20"/>
  <c r="U236" i="20"/>
  <c r="X324" i="20"/>
  <c r="W335" i="20"/>
  <c r="X339" i="20"/>
  <c r="X303" i="20"/>
  <c r="X296" i="20"/>
  <c r="U245" i="20"/>
  <c r="W357" i="20"/>
  <c r="W358" i="20"/>
  <c r="W359" i="20"/>
  <c r="W360" i="20"/>
  <c r="W361" i="20"/>
  <c r="W362" i="20"/>
  <c r="W363" i="20"/>
  <c r="W364" i="20"/>
  <c r="W365" i="20"/>
  <c r="W366" i="20"/>
  <c r="W367" i="20"/>
  <c r="W368" i="20"/>
  <c r="W369" i="20"/>
  <c r="W370" i="20"/>
  <c r="W371" i="20"/>
  <c r="W372" i="20"/>
  <c r="W373" i="20"/>
  <c r="W374" i="20"/>
  <c r="W375" i="20"/>
  <c r="W376" i="20"/>
  <c r="W377" i="20"/>
  <c r="W379" i="20"/>
  <c r="W380" i="20"/>
  <c r="W381" i="20"/>
  <c r="W382" i="20"/>
  <c r="W383" i="20"/>
  <c r="W384" i="20"/>
  <c r="W385" i="20"/>
  <c r="W386" i="20"/>
  <c r="W387" i="20"/>
  <c r="W388" i="20"/>
  <c r="W389" i="20"/>
  <c r="W390" i="20"/>
  <c r="W391" i="20"/>
  <c r="W392" i="20"/>
  <c r="W393" i="20"/>
  <c r="W394" i="20"/>
  <c r="W395" i="20"/>
  <c r="W396" i="20"/>
  <c r="W397" i="20"/>
  <c r="W398" i="20"/>
  <c r="W399" i="20"/>
  <c r="W400" i="20"/>
  <c r="W401" i="20"/>
  <c r="W402" i="20"/>
  <c r="W403" i="20"/>
  <c r="W404" i="20"/>
  <c r="W405" i="20"/>
  <c r="W406" i="20"/>
  <c r="W407" i="20"/>
  <c r="W408" i="20"/>
  <c r="W409" i="20"/>
  <c r="W416" i="20"/>
  <c r="W423" i="20"/>
  <c r="W439" i="20"/>
  <c r="W422" i="20"/>
  <c r="W438" i="20"/>
  <c r="W410" i="20"/>
  <c r="W437" i="20"/>
  <c r="W415" i="20"/>
  <c r="W421" i="20"/>
  <c r="W436" i="20"/>
  <c r="W420" i="20"/>
  <c r="W414" i="20"/>
  <c r="W431" i="20"/>
  <c r="W460" i="20"/>
  <c r="W412" i="20"/>
  <c r="W467" i="20"/>
  <c r="W468" i="20"/>
  <c r="W469" i="20"/>
  <c r="W470" i="20"/>
  <c r="W471" i="20"/>
  <c r="W472" i="20"/>
  <c r="W473" i="20"/>
  <c r="W474" i="20"/>
  <c r="W475" i="20"/>
  <c r="W476" i="20"/>
  <c r="W477" i="20"/>
  <c r="W478" i="20"/>
  <c r="W479" i="20"/>
  <c r="W480" i="20"/>
  <c r="W481" i="20"/>
  <c r="W482" i="20"/>
  <c r="W483" i="20"/>
  <c r="W484" i="20"/>
  <c r="W485" i="20"/>
  <c r="W486" i="20"/>
  <c r="W487" i="20"/>
  <c r="W488" i="20"/>
  <c r="W489" i="20"/>
  <c r="W490" i="20"/>
  <c r="W491" i="20"/>
  <c r="W492" i="20"/>
  <c r="W493" i="20"/>
  <c r="W494" i="20"/>
  <c r="W495" i="20"/>
  <c r="W496" i="20"/>
  <c r="W497" i="20"/>
  <c r="W498" i="20"/>
  <c r="W499" i="20"/>
  <c r="W500" i="20"/>
  <c r="W501" i="20"/>
  <c r="W502" i="20"/>
  <c r="W503" i="20"/>
  <c r="W504" i="20"/>
  <c r="W505" i="20"/>
  <c r="W506" i="20"/>
  <c r="W507" i="20"/>
  <c r="W508" i="20"/>
  <c r="W509" i="20"/>
  <c r="W510" i="20"/>
  <c r="W511" i="20"/>
  <c r="W512" i="20"/>
  <c r="W513" i="20"/>
  <c r="W514" i="20"/>
  <c r="W515" i="20"/>
  <c r="W516" i="20"/>
  <c r="W517" i="20"/>
  <c r="W518" i="20"/>
  <c r="W519" i="20"/>
  <c r="W520" i="20"/>
  <c r="W521" i="20"/>
  <c r="W522" i="20"/>
  <c r="W523" i="20"/>
  <c r="W524" i="20"/>
  <c r="W525" i="20"/>
  <c r="W526" i="20"/>
  <c r="W527" i="20"/>
  <c r="W528" i="20"/>
  <c r="W529" i="20"/>
  <c r="W530" i="20"/>
  <c r="W531" i="20"/>
  <c r="W532" i="20"/>
  <c r="W533" i="20"/>
  <c r="W534" i="20"/>
  <c r="W535" i="20"/>
  <c r="W536" i="20"/>
  <c r="W537" i="20"/>
  <c r="W538" i="20"/>
  <c r="W539" i="20"/>
  <c r="W540" i="20"/>
  <c r="W541" i="20"/>
  <c r="W542" i="20"/>
  <c r="W543" i="20"/>
  <c r="W544" i="20"/>
  <c r="W545" i="20"/>
  <c r="W546" i="20"/>
  <c r="W547" i="20"/>
  <c r="W548" i="20"/>
  <c r="W549" i="20"/>
  <c r="W550" i="20"/>
  <c r="W551" i="20"/>
  <c r="W552" i="20"/>
  <c r="W553" i="20"/>
  <c r="W554" i="20"/>
  <c r="W442" i="20"/>
  <c r="W446" i="20"/>
  <c r="W450" i="20"/>
  <c r="W454" i="20"/>
  <c r="W434" i="20"/>
  <c r="W459" i="20"/>
  <c r="W466" i="20"/>
  <c r="W427" i="20"/>
  <c r="W419" i="20"/>
  <c r="W424" i="20"/>
  <c r="W430" i="20"/>
  <c r="W465" i="20"/>
  <c r="W441" i="20"/>
  <c r="W445" i="20"/>
  <c r="W449" i="20"/>
  <c r="W453" i="20"/>
  <c r="W417" i="20"/>
  <c r="W451" i="20"/>
  <c r="W426" i="20"/>
  <c r="W428" i="20"/>
  <c r="W435" i="20"/>
  <c r="W440" i="20"/>
  <c r="W458" i="20"/>
  <c r="W555" i="20"/>
  <c r="W556" i="20"/>
  <c r="W557" i="20"/>
  <c r="W558" i="20"/>
  <c r="W559" i="20"/>
  <c r="W560" i="20"/>
  <c r="W561" i="20"/>
  <c r="W562" i="20"/>
  <c r="W563" i="20"/>
  <c r="W564" i="20"/>
  <c r="W565" i="20"/>
  <c r="W566" i="20"/>
  <c r="W567" i="20"/>
  <c r="W568" i="20"/>
  <c r="W569" i="20"/>
  <c r="W570" i="20"/>
  <c r="W571" i="20"/>
  <c r="W572" i="20"/>
  <c r="W573" i="20"/>
  <c r="W574" i="20"/>
  <c r="W575" i="20"/>
  <c r="W576" i="20"/>
  <c r="W577" i="20"/>
  <c r="W578" i="20"/>
  <c r="W579" i="20"/>
  <c r="W580" i="20"/>
  <c r="W581" i="20"/>
  <c r="W582" i="20"/>
  <c r="W583" i="20"/>
  <c r="W584" i="20"/>
  <c r="W585" i="20"/>
  <c r="W586" i="20"/>
  <c r="W587" i="20"/>
  <c r="W588" i="20"/>
  <c r="W589" i="20"/>
  <c r="W590" i="20"/>
  <c r="W456" i="20"/>
  <c r="W447" i="20"/>
  <c r="W418" i="20"/>
  <c r="W429" i="20"/>
  <c r="W452" i="20"/>
  <c r="W411" i="20"/>
  <c r="W462" i="20"/>
  <c r="W455" i="20"/>
  <c r="W597" i="20"/>
  <c r="W598" i="20"/>
  <c r="W599" i="20"/>
  <c r="W600" i="20"/>
  <c r="W601" i="20"/>
  <c r="W602" i="20"/>
  <c r="W603" i="20"/>
  <c r="W604" i="20"/>
  <c r="W605" i="20"/>
  <c r="W606" i="20"/>
  <c r="W607" i="20"/>
  <c r="W608" i="20"/>
  <c r="W609" i="20"/>
  <c r="W610" i="20"/>
  <c r="W611" i="20"/>
  <c r="W612" i="20"/>
  <c r="W613" i="20"/>
  <c r="W614" i="20"/>
  <c r="W615" i="20"/>
  <c r="W616" i="20"/>
  <c r="W617" i="20"/>
  <c r="W618" i="20"/>
  <c r="W619" i="20"/>
  <c r="W620" i="20"/>
  <c r="W621" i="20"/>
  <c r="W622" i="20"/>
  <c r="W623" i="20"/>
  <c r="W624" i="20"/>
  <c r="W625" i="20"/>
  <c r="W626" i="20"/>
  <c r="W627" i="20"/>
  <c r="W3" i="20"/>
  <c r="W4" i="20"/>
  <c r="W5" i="20"/>
  <c r="W6" i="20"/>
  <c r="W7" i="20"/>
  <c r="W8" i="20"/>
  <c r="W9" i="20"/>
  <c r="W10" i="20"/>
  <c r="W11" i="20"/>
  <c r="W12" i="20"/>
  <c r="W13" i="20"/>
  <c r="W14" i="20"/>
  <c r="W15" i="20"/>
  <c r="W16" i="20"/>
  <c r="W17" i="20"/>
  <c r="W18" i="20"/>
  <c r="W19" i="20"/>
  <c r="W20" i="20"/>
  <c r="W21" i="20"/>
  <c r="W22" i="20"/>
  <c r="W23" i="20"/>
  <c r="W24" i="20"/>
  <c r="W25" i="20"/>
  <c r="W26" i="20"/>
  <c r="W27" i="20"/>
  <c r="W28" i="20"/>
  <c r="W29" i="20"/>
  <c r="W30" i="20"/>
  <c r="W31" i="20"/>
  <c r="W32" i="20"/>
  <c r="W33" i="20"/>
  <c r="W34" i="20"/>
  <c r="W35" i="20"/>
  <c r="W36" i="20"/>
  <c r="W37" i="20"/>
  <c r="W38" i="20"/>
  <c r="W43" i="20"/>
  <c r="W413" i="20"/>
  <c r="W457" i="20"/>
  <c r="W432" i="20"/>
  <c r="W443" i="20"/>
  <c r="W463" i="20"/>
  <c r="W448" i="20"/>
  <c r="W44" i="20"/>
  <c r="W45" i="20"/>
  <c r="W46" i="20"/>
  <c r="W47" i="20"/>
  <c r="W48" i="20"/>
  <c r="W49" i="20"/>
  <c r="W50" i="20"/>
  <c r="W51" i="20"/>
  <c r="W52" i="20"/>
  <c r="W53" i="20"/>
  <c r="W54" i="20"/>
  <c r="W55" i="20"/>
  <c r="W56" i="20"/>
  <c r="W57" i="20"/>
  <c r="W58" i="20"/>
  <c r="W59" i="20"/>
  <c r="W60" i="20"/>
  <c r="W61" i="20"/>
  <c r="W62" i="20"/>
  <c r="W63" i="20"/>
  <c r="W64" i="20"/>
  <c r="W65" i="20"/>
  <c r="W66" i="20"/>
  <c r="W67" i="20"/>
  <c r="W68" i="20"/>
  <c r="W69" i="20"/>
  <c r="W70" i="20"/>
  <c r="W71" i="20"/>
  <c r="W72" i="20"/>
  <c r="W73" i="20"/>
  <c r="W74" i="20"/>
  <c r="W75" i="20"/>
  <c r="W76" i="20"/>
  <c r="W77" i="20"/>
  <c r="W78" i="20"/>
  <c r="W79" i="20"/>
  <c r="W80" i="20"/>
  <c r="W81" i="20"/>
  <c r="W82" i="20"/>
  <c r="W83" i="20"/>
  <c r="W84" i="20"/>
  <c r="W85" i="20"/>
  <c r="W86" i="20"/>
  <c r="W87" i="20"/>
  <c r="W88" i="20"/>
  <c r="W89" i="20"/>
  <c r="W90" i="20"/>
  <c r="W91" i="20"/>
  <c r="W92" i="20"/>
  <c r="W93" i="20"/>
  <c r="W94" i="20"/>
  <c r="W595" i="20"/>
  <c r="W433" i="20"/>
  <c r="W591" i="20"/>
  <c r="W594" i="20"/>
  <c r="W425" i="20"/>
  <c r="W444" i="20"/>
  <c r="W596" i="20"/>
  <c r="W95" i="20"/>
  <c r="W96" i="20"/>
  <c r="W97" i="20"/>
  <c r="W98" i="20"/>
  <c r="W99" i="20"/>
  <c r="W100" i="20"/>
  <c r="W101" i="20"/>
  <c r="W102" i="20"/>
  <c r="W103" i="20"/>
  <c r="W104" i="20"/>
  <c r="W105" i="20"/>
  <c r="W106" i="20"/>
  <c r="W107" i="20"/>
  <c r="W108" i="20"/>
  <c r="W109" i="20"/>
  <c r="W110" i="20"/>
  <c r="W111" i="20"/>
  <c r="W112" i="20"/>
  <c r="W113" i="20"/>
  <c r="W114" i="20"/>
  <c r="W115" i="20"/>
  <c r="W116" i="20"/>
  <c r="W117" i="20"/>
  <c r="W118" i="20"/>
  <c r="W119" i="20"/>
  <c r="W120" i="20"/>
  <c r="W121" i="20"/>
  <c r="W122" i="20"/>
  <c r="W123" i="20"/>
  <c r="W124" i="20"/>
  <c r="W125" i="20"/>
  <c r="W126" i="20"/>
  <c r="W127" i="20"/>
  <c r="W128" i="20"/>
  <c r="W129" i="20"/>
  <c r="W130" i="20"/>
  <c r="W131" i="20"/>
  <c r="W132" i="20"/>
  <c r="W133" i="20"/>
  <c r="W134" i="20"/>
  <c r="W135" i="20"/>
  <c r="W136" i="20"/>
  <c r="W137" i="20"/>
  <c r="W138" i="20"/>
  <c r="W139" i="20"/>
  <c r="W140" i="20"/>
  <c r="W141" i="20"/>
  <c r="W142" i="20"/>
  <c r="W143" i="20"/>
  <c r="W144" i="20"/>
  <c r="W145" i="20"/>
  <c r="W146" i="20"/>
  <c r="W147" i="20"/>
  <c r="W148" i="20"/>
  <c r="W149" i="20"/>
  <c r="W150" i="20"/>
  <c r="W151" i="20"/>
  <c r="W152" i="20"/>
  <c r="W153" i="20"/>
  <c r="W154" i="20"/>
  <c r="W155" i="20"/>
  <c r="W156" i="20"/>
  <c r="W157" i="20"/>
  <c r="W158" i="20"/>
  <c r="W159" i="20"/>
  <c r="W160" i="20"/>
  <c r="W161" i="20"/>
  <c r="W162" i="20"/>
  <c r="W592" i="20"/>
  <c r="W464" i="20"/>
  <c r="W169" i="20"/>
  <c r="W170" i="20"/>
  <c r="W171" i="20"/>
  <c r="W172" i="20"/>
  <c r="W173" i="20"/>
  <c r="W174" i="20"/>
  <c r="W175" i="20"/>
  <c r="W176" i="20"/>
  <c r="W177" i="20"/>
  <c r="W178" i="20"/>
  <c r="W179" i="20"/>
  <c r="W180" i="20"/>
  <c r="W181" i="20"/>
  <c r="W182" i="20"/>
  <c r="W183" i="20"/>
  <c r="W184" i="20"/>
  <c r="W185" i="20"/>
  <c r="W186" i="20"/>
  <c r="W187" i="20"/>
  <c r="W188" i="20"/>
  <c r="W189" i="20"/>
  <c r="W190" i="20"/>
  <c r="W191" i="20"/>
  <c r="W192" i="20"/>
  <c r="W193" i="20"/>
  <c r="W194" i="20"/>
  <c r="W195" i="20"/>
  <c r="W196" i="20"/>
  <c r="W197" i="20"/>
  <c r="W198" i="20"/>
  <c r="W199" i="20"/>
  <c r="W200" i="20"/>
  <c r="W201" i="20"/>
  <c r="W202" i="20"/>
  <c r="W203" i="20"/>
  <c r="W204" i="20"/>
  <c r="W205" i="20"/>
  <c r="W206" i="20"/>
  <c r="W207" i="20"/>
  <c r="W208" i="20"/>
  <c r="W209" i="20"/>
  <c r="W210" i="20"/>
  <c r="W211" i="20"/>
  <c r="W212" i="20"/>
  <c r="W213" i="20"/>
  <c r="W214" i="20"/>
  <c r="W215" i="20"/>
  <c r="W216" i="20"/>
  <c r="W217" i="20"/>
  <c r="W218" i="20"/>
  <c r="W219" i="20"/>
  <c r="W220" i="20"/>
  <c r="W223" i="20"/>
  <c r="W224" i="20"/>
  <c r="W225" i="20"/>
  <c r="W226" i="20"/>
  <c r="W227" i="20"/>
  <c r="W228" i="20"/>
  <c r="W229" i="20"/>
  <c r="W230" i="20"/>
  <c r="W231" i="20"/>
  <c r="W232" i="20"/>
  <c r="W233" i="20"/>
  <c r="W234" i="20"/>
  <c r="W235" i="20"/>
  <c r="W236" i="20"/>
  <c r="W237" i="20"/>
  <c r="W238" i="20"/>
  <c r="W168" i="20"/>
  <c r="W167" i="20"/>
  <c r="W593" i="20"/>
  <c r="W166" i="20"/>
  <c r="W165" i="20"/>
  <c r="W164" i="20"/>
  <c r="W163" i="20"/>
  <c r="W243" i="20"/>
  <c r="W251" i="20"/>
  <c r="W259" i="20"/>
  <c r="W242" i="20"/>
  <c r="W250" i="20"/>
  <c r="W258" i="20"/>
  <c r="W241" i="20"/>
  <c r="W249" i="20"/>
  <c r="W257" i="20"/>
  <c r="W266" i="20"/>
  <c r="W267" i="20"/>
  <c r="W268" i="20"/>
  <c r="W273" i="20"/>
  <c r="W274" i="20"/>
  <c r="W275" i="20"/>
  <c r="W277" i="20"/>
  <c r="W278" i="20"/>
  <c r="W279" i="20"/>
  <c r="W280" i="20"/>
  <c r="W281" i="20"/>
  <c r="W282" i="20"/>
  <c r="W283" i="20"/>
  <c r="W284" i="20"/>
  <c r="W285" i="20"/>
  <c r="W248" i="20"/>
  <c r="W256" i="20"/>
  <c r="W265" i="20"/>
  <c r="W253" i="20"/>
  <c r="W263" i="20"/>
  <c r="W322" i="20"/>
  <c r="W330" i="20"/>
  <c r="W338" i="20"/>
  <c r="W342" i="20"/>
  <c r="W346" i="20"/>
  <c r="W350" i="20"/>
  <c r="W355" i="20"/>
  <c r="W354" i="20"/>
  <c r="W261" i="20"/>
  <c r="W290" i="20"/>
  <c r="W294" i="20"/>
  <c r="W298" i="20"/>
  <c r="W302" i="20"/>
  <c r="W306" i="20"/>
  <c r="W310" i="20"/>
  <c r="W314" i="20"/>
  <c r="W318" i="20"/>
  <c r="W326" i="20"/>
  <c r="W334" i="20"/>
  <c r="W240" i="20"/>
  <c r="W246" i="20"/>
  <c r="W293" i="20"/>
  <c r="W297" i="20"/>
  <c r="W301" i="20"/>
  <c r="W305" i="20"/>
  <c r="W309" i="20"/>
  <c r="W313" i="20"/>
  <c r="W317" i="20"/>
  <c r="W321" i="20"/>
  <c r="W325" i="20"/>
  <c r="W333" i="20"/>
  <c r="W244" i="20"/>
  <c r="W254" i="20"/>
  <c r="W252" i="20"/>
  <c r="W262" i="20"/>
  <c r="W344" i="20"/>
  <c r="W303" i="20"/>
  <c r="W296" i="20"/>
  <c r="S157" i="20"/>
  <c r="W339" i="20"/>
  <c r="W337" i="20"/>
  <c r="X315" i="20"/>
  <c r="X308" i="20"/>
  <c r="X262" i="20"/>
  <c r="U253" i="20"/>
  <c r="S245" i="20"/>
  <c r="S228" i="20"/>
  <c r="S130" i="20"/>
  <c r="X357" i="20"/>
  <c r="X358" i="20"/>
  <c r="X359" i="20"/>
  <c r="X360" i="20"/>
  <c r="X361" i="20"/>
  <c r="X362" i="20"/>
  <c r="X363" i="20"/>
  <c r="X364" i="20"/>
  <c r="X365" i="20"/>
  <c r="X366" i="20"/>
  <c r="X367" i="20"/>
  <c r="X368" i="20"/>
  <c r="X369" i="20"/>
  <c r="X370" i="20"/>
  <c r="X371" i="20"/>
  <c r="X372" i="20"/>
  <c r="X373" i="20"/>
  <c r="X374" i="20"/>
  <c r="X375" i="20"/>
  <c r="X376" i="20"/>
  <c r="X377" i="20"/>
  <c r="X379" i="20"/>
  <c r="X380" i="20"/>
  <c r="X381" i="20"/>
  <c r="X382" i="20"/>
  <c r="X383" i="20"/>
  <c r="X384" i="20"/>
  <c r="X385" i="20"/>
  <c r="X386" i="20"/>
  <c r="X387" i="20"/>
  <c r="X388" i="20"/>
  <c r="X389" i="20"/>
  <c r="X390" i="20"/>
  <c r="X391" i="20"/>
  <c r="X392" i="20"/>
  <c r="X393" i="20"/>
  <c r="X394" i="20"/>
  <c r="X395" i="20"/>
  <c r="X396" i="20"/>
  <c r="X397" i="20"/>
  <c r="X398" i="20"/>
  <c r="X399" i="20"/>
  <c r="X400" i="20"/>
  <c r="X401" i="20"/>
  <c r="X402" i="20"/>
  <c r="X403" i="20"/>
  <c r="X404" i="20"/>
  <c r="X405" i="20"/>
  <c r="X406" i="20"/>
  <c r="X407" i="20"/>
  <c r="X408" i="20"/>
  <c r="X409" i="20"/>
  <c r="X410" i="20"/>
  <c r="X411" i="20"/>
  <c r="X412" i="20"/>
  <c r="X413" i="20"/>
  <c r="X414" i="20"/>
  <c r="X415" i="20"/>
  <c r="X416" i="20"/>
  <c r="X417" i="20"/>
  <c r="X418" i="20"/>
  <c r="X419" i="20"/>
  <c r="X420" i="20"/>
  <c r="X421" i="20"/>
  <c r="X424" i="20"/>
  <c r="X440" i="20"/>
  <c r="X423" i="20"/>
  <c r="X439" i="20"/>
  <c r="X422" i="20"/>
  <c r="X438" i="20"/>
  <c r="X437" i="20"/>
  <c r="X425" i="20"/>
  <c r="X428" i="20"/>
  <c r="X435" i="20"/>
  <c r="X455" i="20"/>
  <c r="X431" i="20"/>
  <c r="X460" i="20"/>
  <c r="X467" i="20"/>
  <c r="X468" i="20"/>
  <c r="X469" i="20"/>
  <c r="X470" i="20"/>
  <c r="X471" i="20"/>
  <c r="X472" i="20"/>
  <c r="X473" i="20"/>
  <c r="X474" i="20"/>
  <c r="X475" i="20"/>
  <c r="X476" i="20"/>
  <c r="X477" i="20"/>
  <c r="X478" i="20"/>
  <c r="X479" i="20"/>
  <c r="X480" i="20"/>
  <c r="X481" i="20"/>
  <c r="X482" i="20"/>
  <c r="X483" i="20"/>
  <c r="X484" i="20"/>
  <c r="X485" i="20"/>
  <c r="X486" i="20"/>
  <c r="X487" i="20"/>
  <c r="X488" i="20"/>
  <c r="X489" i="20"/>
  <c r="X490" i="20"/>
  <c r="X491" i="20"/>
  <c r="X492" i="20"/>
  <c r="X493" i="20"/>
  <c r="X494" i="20"/>
  <c r="X495" i="20"/>
  <c r="X496" i="20"/>
  <c r="X497" i="20"/>
  <c r="X498" i="20"/>
  <c r="X499" i="20"/>
  <c r="X500" i="20"/>
  <c r="X501" i="20"/>
  <c r="X502" i="20"/>
  <c r="X503" i="20"/>
  <c r="X442" i="20"/>
  <c r="X446" i="20"/>
  <c r="X450" i="20"/>
  <c r="X454" i="20"/>
  <c r="X434" i="20"/>
  <c r="X459" i="20"/>
  <c r="X466" i="20"/>
  <c r="X427" i="20"/>
  <c r="X430" i="20"/>
  <c r="X433" i="20"/>
  <c r="X449" i="20"/>
  <c r="X451" i="20"/>
  <c r="X465" i="20"/>
  <c r="X507" i="20"/>
  <c r="X515" i="20"/>
  <c r="X523" i="20"/>
  <c r="X531" i="20"/>
  <c r="X539" i="20"/>
  <c r="X547" i="20"/>
  <c r="X426" i="20"/>
  <c r="X458" i="20"/>
  <c r="X506" i="20"/>
  <c r="X514" i="20"/>
  <c r="X522" i="20"/>
  <c r="X530" i="20"/>
  <c r="X538" i="20"/>
  <c r="X445" i="20"/>
  <c r="X456" i="20"/>
  <c r="X447" i="20"/>
  <c r="X429" i="20"/>
  <c r="X452" i="20"/>
  <c r="X448" i="20"/>
  <c r="X511" i="20"/>
  <c r="X520" i="20"/>
  <c r="X561" i="20"/>
  <c r="X577" i="20"/>
  <c r="X529" i="20"/>
  <c r="X566" i="20"/>
  <c r="X582" i="20"/>
  <c r="X462" i="20"/>
  <c r="X508" i="20"/>
  <c r="X517" i="20"/>
  <c r="X526" i="20"/>
  <c r="X535" i="20"/>
  <c r="X544" i="20"/>
  <c r="X548" i="20"/>
  <c r="X555" i="20"/>
  <c r="X571" i="20"/>
  <c r="X587" i="20"/>
  <c r="X551" i="20"/>
  <c r="X560" i="20"/>
  <c r="X576" i="20"/>
  <c r="X504" i="20"/>
  <c r="X532" i="20"/>
  <c r="X541" i="20"/>
  <c r="X565" i="20"/>
  <c r="X453" i="20"/>
  <c r="X513" i="20"/>
  <c r="X554" i="20"/>
  <c r="X570" i="20"/>
  <c r="X510" i="20"/>
  <c r="X519" i="20"/>
  <c r="X528" i="20"/>
  <c r="X559" i="20"/>
  <c r="X575" i="20"/>
  <c r="X537" i="20"/>
  <c r="X564" i="20"/>
  <c r="X457" i="20"/>
  <c r="X432" i="20"/>
  <c r="X436" i="20"/>
  <c r="X443" i="20"/>
  <c r="X463" i="20"/>
  <c r="X545" i="20"/>
  <c r="X569" i="20"/>
  <c r="X589" i="20"/>
  <c r="X592" i="20"/>
  <c r="X611" i="20"/>
  <c r="X627" i="20"/>
  <c r="X17" i="20"/>
  <c r="X33" i="20"/>
  <c r="X441" i="20"/>
  <c r="X518" i="20"/>
  <c r="X521" i="20"/>
  <c r="X553" i="20"/>
  <c r="X562" i="20"/>
  <c r="X600" i="20"/>
  <c r="X616" i="20"/>
  <c r="X6" i="20"/>
  <c r="X22" i="20"/>
  <c r="X38" i="20"/>
  <c r="X44" i="20"/>
  <c r="X45" i="20"/>
  <c r="X46" i="20"/>
  <c r="X47" i="20"/>
  <c r="X48" i="20"/>
  <c r="X49" i="20"/>
  <c r="X50" i="20"/>
  <c r="X51" i="20"/>
  <c r="X52" i="20"/>
  <c r="X53" i="20"/>
  <c r="X54" i="20"/>
  <c r="X55" i="20"/>
  <c r="X56" i="20"/>
  <c r="X57" i="20"/>
  <c r="X58" i="20"/>
  <c r="X59" i="20"/>
  <c r="X60" i="20"/>
  <c r="X61" i="20"/>
  <c r="X62" i="20"/>
  <c r="X63" i="20"/>
  <c r="X64" i="20"/>
  <c r="X65" i="20"/>
  <c r="X66" i="20"/>
  <c r="X67" i="20"/>
  <c r="X68" i="20"/>
  <c r="X69" i="20"/>
  <c r="X70" i="20"/>
  <c r="X71" i="20"/>
  <c r="X72" i="20"/>
  <c r="X73" i="20"/>
  <c r="X74" i="20"/>
  <c r="X75" i="20"/>
  <c r="X76" i="20"/>
  <c r="X77" i="20"/>
  <c r="X78" i="20"/>
  <c r="X79" i="20"/>
  <c r="X80" i="20"/>
  <c r="X81" i="20"/>
  <c r="X82" i="20"/>
  <c r="X83" i="20"/>
  <c r="X84" i="20"/>
  <c r="X85" i="20"/>
  <c r="X86" i="20"/>
  <c r="X87" i="20"/>
  <c r="X88" i="20"/>
  <c r="X89" i="20"/>
  <c r="X90" i="20"/>
  <c r="X91" i="20"/>
  <c r="X92" i="20"/>
  <c r="X93" i="20"/>
  <c r="X94" i="20"/>
  <c r="X540" i="20"/>
  <c r="X543" i="20"/>
  <c r="X595" i="20"/>
  <c r="X605" i="20"/>
  <c r="X621" i="20"/>
  <c r="X11" i="20"/>
  <c r="X27" i="20"/>
  <c r="X43" i="20"/>
  <c r="X558" i="20"/>
  <c r="X574" i="20"/>
  <c r="X578" i="20"/>
  <c r="X580" i="20"/>
  <c r="X610" i="20"/>
  <c r="X626" i="20"/>
  <c r="X16" i="20"/>
  <c r="X32" i="20"/>
  <c r="X516" i="20"/>
  <c r="X546" i="20"/>
  <c r="X583" i="20"/>
  <c r="X599" i="20"/>
  <c r="X615" i="20"/>
  <c r="X5" i="20"/>
  <c r="X505" i="20"/>
  <c r="X567" i="20"/>
  <c r="X591" i="20"/>
  <c r="X604" i="20"/>
  <c r="X524" i="20"/>
  <c r="X527" i="20"/>
  <c r="X563" i="20"/>
  <c r="X585" i="20"/>
  <c r="X588" i="20"/>
  <c r="X594" i="20"/>
  <c r="X552" i="20"/>
  <c r="X586" i="20"/>
  <c r="X7" i="20"/>
  <c r="X9" i="20"/>
  <c r="X21" i="20"/>
  <c r="X24" i="20"/>
  <c r="X37" i="20"/>
  <c r="X581" i="20"/>
  <c r="X596" i="20"/>
  <c r="X4" i="20"/>
  <c r="X536" i="20"/>
  <c r="X26" i="20"/>
  <c r="X29" i="20"/>
  <c r="X549" i="20"/>
  <c r="X568" i="20"/>
  <c r="X609" i="20"/>
  <c r="X623" i="20"/>
  <c r="X625" i="20"/>
  <c r="X95" i="20"/>
  <c r="X96" i="20"/>
  <c r="X97" i="20"/>
  <c r="X98" i="20"/>
  <c r="X99" i="20"/>
  <c r="X100" i="20"/>
  <c r="X101" i="20"/>
  <c r="X102" i="20"/>
  <c r="X103" i="20"/>
  <c r="X104" i="20"/>
  <c r="X105" i="20"/>
  <c r="X106" i="20"/>
  <c r="X107" i="20"/>
  <c r="X108" i="20"/>
  <c r="X109" i="20"/>
  <c r="X110" i="20"/>
  <c r="X111" i="20"/>
  <c r="X112" i="20"/>
  <c r="X113" i="20"/>
  <c r="X114" i="20"/>
  <c r="X557" i="20"/>
  <c r="X584" i="20"/>
  <c r="X603" i="20"/>
  <c r="X618" i="20"/>
  <c r="X31" i="20"/>
  <c r="X34" i="20"/>
  <c r="X572" i="20"/>
  <c r="X579" i="20"/>
  <c r="X607" i="20"/>
  <c r="X620" i="20"/>
  <c r="X18" i="20"/>
  <c r="X597" i="20"/>
  <c r="X550" i="20"/>
  <c r="X512" i="20"/>
  <c r="X525" i="20"/>
  <c r="X533" i="20"/>
  <c r="X542" i="20"/>
  <c r="X573" i="20"/>
  <c r="X534" i="20"/>
  <c r="X10" i="20"/>
  <c r="X30" i="20"/>
  <c r="X117" i="20"/>
  <c r="X133" i="20"/>
  <c r="X149" i="20"/>
  <c r="X612" i="20"/>
  <c r="X12" i="20"/>
  <c r="X122" i="20"/>
  <c r="X138" i="20"/>
  <c r="X154" i="20"/>
  <c r="X169" i="20"/>
  <c r="X170" i="20"/>
  <c r="X171" i="20"/>
  <c r="X172" i="20"/>
  <c r="X173" i="20"/>
  <c r="X174" i="20"/>
  <c r="X175" i="20"/>
  <c r="X176" i="20"/>
  <c r="X177" i="20"/>
  <c r="X178" i="20"/>
  <c r="X179" i="20"/>
  <c r="X180" i="20"/>
  <c r="X181" i="20"/>
  <c r="X182" i="20"/>
  <c r="X183" i="20"/>
  <c r="X184" i="20"/>
  <c r="X185" i="20"/>
  <c r="X186" i="20"/>
  <c r="X187" i="20"/>
  <c r="X188" i="20"/>
  <c r="X189" i="20"/>
  <c r="X190" i="20"/>
  <c r="X191" i="20"/>
  <c r="X192" i="20"/>
  <c r="X193" i="20"/>
  <c r="X194" i="20"/>
  <c r="X195" i="20"/>
  <c r="X196" i="20"/>
  <c r="X197" i="20"/>
  <c r="X198" i="20"/>
  <c r="X199" i="20"/>
  <c r="X200" i="20"/>
  <c r="X201" i="20"/>
  <c r="X202" i="20"/>
  <c r="X203" i="20"/>
  <c r="X204" i="20"/>
  <c r="X205" i="20"/>
  <c r="X206" i="20"/>
  <c r="X207" i="20"/>
  <c r="X208" i="20"/>
  <c r="X209" i="20"/>
  <c r="X210" i="20"/>
  <c r="X211" i="20"/>
  <c r="X212" i="20"/>
  <c r="X213" i="20"/>
  <c r="X214" i="20"/>
  <c r="X215" i="20"/>
  <c r="X216" i="20"/>
  <c r="X217" i="20"/>
  <c r="X218" i="20"/>
  <c r="X219" i="20"/>
  <c r="X220" i="20"/>
  <c r="X223" i="20"/>
  <c r="X224" i="20"/>
  <c r="X225" i="20"/>
  <c r="X226" i="20"/>
  <c r="X227" i="20"/>
  <c r="X228" i="20"/>
  <c r="X229" i="20"/>
  <c r="X230" i="20"/>
  <c r="X231" i="20"/>
  <c r="X232" i="20"/>
  <c r="X233" i="20"/>
  <c r="X234" i="20"/>
  <c r="X235" i="20"/>
  <c r="X236" i="20"/>
  <c r="X237" i="20"/>
  <c r="X238" i="20"/>
  <c r="X23" i="20"/>
  <c r="X35" i="20"/>
  <c r="X127" i="20"/>
  <c r="X143" i="20"/>
  <c r="X159" i="20"/>
  <c r="X168" i="20"/>
  <c r="X613" i="20"/>
  <c r="X13" i="20"/>
  <c r="X28" i="20"/>
  <c r="X116" i="20"/>
  <c r="X132" i="20"/>
  <c r="X148" i="20"/>
  <c r="X167" i="20"/>
  <c r="X593" i="20"/>
  <c r="X606" i="20"/>
  <c r="X121" i="20"/>
  <c r="X137" i="20"/>
  <c r="X153" i="20"/>
  <c r="X166" i="20"/>
  <c r="X444" i="20"/>
  <c r="X8" i="20"/>
  <c r="X126" i="20"/>
  <c r="X590" i="20"/>
  <c r="X36" i="20"/>
  <c r="X115" i="20"/>
  <c r="X131" i="20"/>
  <c r="X3" i="20"/>
  <c r="X601" i="20"/>
  <c r="X619" i="20"/>
  <c r="X624" i="20"/>
  <c r="X19" i="20"/>
  <c r="X598" i="20"/>
  <c r="X608" i="20"/>
  <c r="X614" i="20"/>
  <c r="X134" i="20"/>
  <c r="X155" i="20"/>
  <c r="X157" i="20"/>
  <c r="X120" i="20"/>
  <c r="X150" i="20"/>
  <c r="X152" i="20"/>
  <c r="X124" i="20"/>
  <c r="X128" i="20"/>
  <c r="X145" i="20"/>
  <c r="X147" i="20"/>
  <c r="X164" i="20"/>
  <c r="X556" i="20"/>
  <c r="X118" i="20"/>
  <c r="X140" i="20"/>
  <c r="X25" i="20"/>
  <c r="X142" i="20"/>
  <c r="X135" i="20"/>
  <c r="X20" i="20"/>
  <c r="X161" i="20"/>
  <c r="X464" i="20"/>
  <c r="X14" i="20"/>
  <c r="X125" i="20"/>
  <c r="X156" i="20"/>
  <c r="X163" i="20"/>
  <c r="X129" i="20"/>
  <c r="X151" i="20"/>
  <c r="X15" i="20"/>
  <c r="X119" i="20"/>
  <c r="X602" i="20"/>
  <c r="X622" i="20"/>
  <c r="X130" i="20"/>
  <c r="X136" i="20"/>
  <c r="X243" i="20"/>
  <c r="X251" i="20"/>
  <c r="X259" i="20"/>
  <c r="X141" i="20"/>
  <c r="X158" i="20"/>
  <c r="X242" i="20"/>
  <c r="X250" i="20"/>
  <c r="X258" i="20"/>
  <c r="X509" i="20"/>
  <c r="X146" i="20"/>
  <c r="X241" i="20"/>
  <c r="X249" i="20"/>
  <c r="X257" i="20"/>
  <c r="X165" i="20"/>
  <c r="X266" i="20"/>
  <c r="X267" i="20"/>
  <c r="X268" i="20"/>
  <c r="X273" i="20"/>
  <c r="X274" i="20"/>
  <c r="X275" i="20"/>
  <c r="X277" i="20"/>
  <c r="X278" i="20"/>
  <c r="X279" i="20"/>
  <c r="X280" i="20"/>
  <c r="X281" i="20"/>
  <c r="X282" i="20"/>
  <c r="X283" i="20"/>
  <c r="X284" i="20"/>
  <c r="X285" i="20"/>
  <c r="X162" i="20"/>
  <c r="X123" i="20"/>
  <c r="X617" i="20"/>
  <c r="X255" i="20"/>
  <c r="X356" i="20"/>
  <c r="X253" i="20"/>
  <c r="X263" i="20"/>
  <c r="X261" i="20"/>
  <c r="X290" i="20"/>
  <c r="X294" i="20"/>
  <c r="X298" i="20"/>
  <c r="X302" i="20"/>
  <c r="X306" i="20"/>
  <c r="X310" i="20"/>
  <c r="X314" i="20"/>
  <c r="X318" i="20"/>
  <c r="X322" i="20"/>
  <c r="X326" i="20"/>
  <c r="X330" i="20"/>
  <c r="X334" i="20"/>
  <c r="X338" i="20"/>
  <c r="X342" i="20"/>
  <c r="X346" i="20"/>
  <c r="X350" i="20"/>
  <c r="X355" i="20"/>
  <c r="X144" i="20"/>
  <c r="X265" i="20"/>
  <c r="X160" i="20"/>
  <c r="X240" i="20"/>
  <c r="X246" i="20"/>
  <c r="X248" i="20"/>
  <c r="X293" i="20"/>
  <c r="X297" i="20"/>
  <c r="X301" i="20"/>
  <c r="X305" i="20"/>
  <c r="X309" i="20"/>
  <c r="X313" i="20"/>
  <c r="X317" i="20"/>
  <c r="X321" i="20"/>
  <c r="X325" i="20"/>
  <c r="X329" i="20"/>
  <c r="X333" i="20"/>
  <c r="X337" i="20"/>
  <c r="X341" i="20"/>
  <c r="X349" i="20"/>
  <c r="X244" i="20"/>
  <c r="X254" i="20"/>
  <c r="X256" i="20"/>
  <c r="X139" i="20"/>
  <c r="X344" i="20"/>
  <c r="X348" i="20"/>
  <c r="W348" i="20"/>
  <c r="X354" i="20"/>
  <c r="X343" i="20"/>
  <c r="X332" i="20"/>
  <c r="W315" i="20"/>
  <c r="W308" i="20"/>
  <c r="W239" i="20"/>
  <c r="X323" i="20"/>
  <c r="S2" i="20"/>
  <c r="S415" i="20"/>
  <c r="S435" i="20"/>
  <c r="S364" i="20"/>
  <c r="S372" i="20"/>
  <c r="S380" i="20"/>
  <c r="S388" i="20"/>
  <c r="S396" i="20"/>
  <c r="S404" i="20"/>
  <c r="S420" i="20"/>
  <c r="S434" i="20"/>
  <c r="S433" i="20"/>
  <c r="S361" i="20"/>
  <c r="S369" i="20"/>
  <c r="S377" i="20"/>
  <c r="S385" i="20"/>
  <c r="S393" i="20"/>
  <c r="S401" i="20"/>
  <c r="S414" i="20"/>
  <c r="S432" i="20"/>
  <c r="S409" i="20"/>
  <c r="S419" i="20"/>
  <c r="S358" i="20"/>
  <c r="S366" i="20"/>
  <c r="S374" i="20"/>
  <c r="S382" i="20"/>
  <c r="S390" i="20"/>
  <c r="S398" i="20"/>
  <c r="S406" i="20"/>
  <c r="S413" i="20"/>
  <c r="S363" i="20"/>
  <c r="S371" i="20"/>
  <c r="S379" i="20"/>
  <c r="S387" i="20"/>
  <c r="S395" i="20"/>
  <c r="S400" i="20"/>
  <c r="S427" i="20"/>
  <c r="S368" i="20"/>
  <c r="S384" i="20"/>
  <c r="S403" i="20"/>
  <c r="S408" i="20"/>
  <c r="S410" i="20"/>
  <c r="S424" i="20"/>
  <c r="S430" i="20"/>
  <c r="S438" i="20"/>
  <c r="S465" i="20"/>
  <c r="S441" i="20"/>
  <c r="S445" i="20"/>
  <c r="S449" i="20"/>
  <c r="S453" i="20"/>
  <c r="S458" i="20"/>
  <c r="S365" i="20"/>
  <c r="S381" i="20"/>
  <c r="S464" i="20"/>
  <c r="S362" i="20"/>
  <c r="S417" i="20"/>
  <c r="S426" i="20"/>
  <c r="S457" i="20"/>
  <c r="S463" i="20"/>
  <c r="S429" i="20"/>
  <c r="S437" i="20"/>
  <c r="S444" i="20"/>
  <c r="S448" i="20"/>
  <c r="S452" i="20"/>
  <c r="S359" i="20"/>
  <c r="S375" i="20"/>
  <c r="S411" i="20"/>
  <c r="S360" i="20"/>
  <c r="S447" i="20"/>
  <c r="S484" i="20"/>
  <c r="S500" i="20"/>
  <c r="S506" i="20"/>
  <c r="S514" i="20"/>
  <c r="S522" i="20"/>
  <c r="S530" i="20"/>
  <c r="S538" i="20"/>
  <c r="S546" i="20"/>
  <c r="S554" i="20"/>
  <c r="S392" i="20"/>
  <c r="S397" i="20"/>
  <c r="S421" i="20"/>
  <c r="S431" i="20"/>
  <c r="S470" i="20"/>
  <c r="S489" i="20"/>
  <c r="S418" i="20"/>
  <c r="S462" i="20"/>
  <c r="S473" i="20"/>
  <c r="S478" i="20"/>
  <c r="S494" i="20"/>
  <c r="S505" i="20"/>
  <c r="S513" i="20"/>
  <c r="S521" i="20"/>
  <c r="S529" i="20"/>
  <c r="S537" i="20"/>
  <c r="S545" i="20"/>
  <c r="S553" i="20"/>
  <c r="S402" i="20"/>
  <c r="S454" i="20"/>
  <c r="S460" i="20"/>
  <c r="S467" i="20"/>
  <c r="S483" i="20"/>
  <c r="S499" i="20"/>
  <c r="S443" i="20"/>
  <c r="S488" i="20"/>
  <c r="S373" i="20"/>
  <c r="S407" i="20"/>
  <c r="S436" i="20"/>
  <c r="S477" i="20"/>
  <c r="S383" i="20"/>
  <c r="S482" i="20"/>
  <c r="S399" i="20"/>
  <c r="S405" i="20"/>
  <c r="S422" i="20"/>
  <c r="S551" i="20"/>
  <c r="S555" i="20"/>
  <c r="S571" i="20"/>
  <c r="S587" i="20"/>
  <c r="S597" i="20"/>
  <c r="S412" i="20"/>
  <c r="S481" i="20"/>
  <c r="S487" i="20"/>
  <c r="S504" i="20"/>
  <c r="S523" i="20"/>
  <c r="S532" i="20"/>
  <c r="S541" i="20"/>
  <c r="S560" i="20"/>
  <c r="S576" i="20"/>
  <c r="S596" i="20"/>
  <c r="S456" i="20"/>
  <c r="S459" i="20"/>
  <c r="S485" i="20"/>
  <c r="S565" i="20"/>
  <c r="S581" i="20"/>
  <c r="S595" i="20"/>
  <c r="S423" i="20"/>
  <c r="S475" i="20"/>
  <c r="S510" i="20"/>
  <c r="S519" i="20"/>
  <c r="S528" i="20"/>
  <c r="S570" i="20"/>
  <c r="S586" i="20"/>
  <c r="S594" i="20"/>
  <c r="S370" i="20"/>
  <c r="S479" i="20"/>
  <c r="S547" i="20"/>
  <c r="S559" i="20"/>
  <c r="S575" i="20"/>
  <c r="S386" i="20"/>
  <c r="S394" i="20"/>
  <c r="S442" i="20"/>
  <c r="S507" i="20"/>
  <c r="S516" i="20"/>
  <c r="S525" i="20"/>
  <c r="S534" i="20"/>
  <c r="S543" i="20"/>
  <c r="S550" i="20"/>
  <c r="S564" i="20"/>
  <c r="S580" i="20"/>
  <c r="S446" i="20"/>
  <c r="S450" i="20"/>
  <c r="S468" i="20"/>
  <c r="S496" i="20"/>
  <c r="S498" i="20"/>
  <c r="S501" i="20"/>
  <c r="S569" i="20"/>
  <c r="S428" i="20"/>
  <c r="S439" i="20"/>
  <c r="S491" i="20"/>
  <c r="S493" i="20"/>
  <c r="S512" i="20"/>
  <c r="S531" i="20"/>
  <c r="S540" i="20"/>
  <c r="S558" i="20"/>
  <c r="S574" i="20"/>
  <c r="S471" i="20"/>
  <c r="S389" i="20"/>
  <c r="S466" i="20"/>
  <c r="S469" i="20"/>
  <c r="S476" i="20"/>
  <c r="S425" i="20"/>
  <c r="S440" i="20"/>
  <c r="S451" i="20"/>
  <c r="S526" i="20"/>
  <c r="S605" i="20"/>
  <c r="S621" i="20"/>
  <c r="S11" i="20"/>
  <c r="S27" i="20"/>
  <c r="S43" i="20"/>
  <c r="S376" i="20"/>
  <c r="S578" i="20"/>
  <c r="S591" i="20"/>
  <c r="S610" i="20"/>
  <c r="S626" i="20"/>
  <c r="S16" i="20"/>
  <c r="S32" i="20"/>
  <c r="S472" i="20"/>
  <c r="S583" i="20"/>
  <c r="S599" i="20"/>
  <c r="S615" i="20"/>
  <c r="S5" i="20"/>
  <c r="S21" i="20"/>
  <c r="S37" i="20"/>
  <c r="S391" i="20"/>
  <c r="S502" i="20"/>
  <c r="S524" i="20"/>
  <c r="S527" i="20"/>
  <c r="S548" i="20"/>
  <c r="S567" i="20"/>
  <c r="S604" i="20"/>
  <c r="S620" i="20"/>
  <c r="S10" i="20"/>
  <c r="S26" i="20"/>
  <c r="S490" i="20"/>
  <c r="S535" i="20"/>
  <c r="S563" i="20"/>
  <c r="S585" i="20"/>
  <c r="S588" i="20"/>
  <c r="S609" i="20"/>
  <c r="S625" i="20"/>
  <c r="S15" i="20"/>
  <c r="S503" i="20"/>
  <c r="S598" i="20"/>
  <c r="S614" i="20"/>
  <c r="S508" i="20"/>
  <c r="S511" i="20"/>
  <c r="S603" i="20"/>
  <c r="S367" i="20"/>
  <c r="S416" i="20"/>
  <c r="S549" i="20"/>
  <c r="S29" i="20"/>
  <c r="S89" i="20"/>
  <c r="S568" i="20"/>
  <c r="S589" i="20"/>
  <c r="S616" i="20"/>
  <c r="S623" i="20"/>
  <c r="S78" i="20"/>
  <c r="S94" i="20"/>
  <c r="S497" i="20"/>
  <c r="S557" i="20"/>
  <c r="S584" i="20"/>
  <c r="S618" i="20"/>
  <c r="S31" i="20"/>
  <c r="S34" i="20"/>
  <c r="S45" i="20"/>
  <c r="S49" i="20"/>
  <c r="S53" i="20"/>
  <c r="S57" i="20"/>
  <c r="S61" i="20"/>
  <c r="S65" i="20"/>
  <c r="S69" i="20"/>
  <c r="S73" i="20"/>
  <c r="S83" i="20"/>
  <c r="S572" i="20"/>
  <c r="S579" i="20"/>
  <c r="S592" i="20"/>
  <c r="S607" i="20"/>
  <c r="S18" i="20"/>
  <c r="S88" i="20"/>
  <c r="S486" i="20"/>
  <c r="S561" i="20"/>
  <c r="S590" i="20"/>
  <c r="S613" i="20"/>
  <c r="S20" i="20"/>
  <c r="S36" i="20"/>
  <c r="S515" i="20"/>
  <c r="S533" i="20"/>
  <c r="S582" i="20"/>
  <c r="S6" i="20"/>
  <c r="S13" i="20"/>
  <c r="S23" i="20"/>
  <c r="S480" i="20"/>
  <c r="S492" i="20"/>
  <c r="S520" i="20"/>
  <c r="S601" i="20"/>
  <c r="S611" i="20"/>
  <c r="S542" i="20"/>
  <c r="S573" i="20"/>
  <c r="S562" i="20"/>
  <c r="S577" i="20"/>
  <c r="S357" i="20"/>
  <c r="S455" i="20"/>
  <c r="S593" i="20"/>
  <c r="S35" i="20"/>
  <c r="S55" i="20"/>
  <c r="S85" i="20"/>
  <c r="S96" i="20"/>
  <c r="S100" i="20"/>
  <c r="S104" i="20"/>
  <c r="S108" i="20"/>
  <c r="S112" i="20"/>
  <c r="S127" i="20"/>
  <c r="S143" i="20"/>
  <c r="S159" i="20"/>
  <c r="S166" i="20"/>
  <c r="S7" i="20"/>
  <c r="S28" i="20"/>
  <c r="S51" i="20"/>
  <c r="S67" i="20"/>
  <c r="S116" i="20"/>
  <c r="S132" i="20"/>
  <c r="S148" i="20"/>
  <c r="S165" i="20"/>
  <c r="S606" i="20"/>
  <c r="S47" i="20"/>
  <c r="S87" i="20"/>
  <c r="S90" i="20"/>
  <c r="S121" i="20"/>
  <c r="S137" i="20"/>
  <c r="S153" i="20"/>
  <c r="S164" i="20"/>
  <c r="S8" i="20"/>
  <c r="S33" i="20"/>
  <c r="S74" i="20"/>
  <c r="S126" i="20"/>
  <c r="S142" i="20"/>
  <c r="S158" i="20"/>
  <c r="S495" i="20"/>
  <c r="S552" i="20"/>
  <c r="S64" i="20"/>
  <c r="S76" i="20"/>
  <c r="S79" i="20"/>
  <c r="S92" i="20"/>
  <c r="S95" i="20"/>
  <c r="S99" i="20"/>
  <c r="S103" i="20"/>
  <c r="S107" i="20"/>
  <c r="S111" i="20"/>
  <c r="S115" i="20"/>
  <c r="S131" i="20"/>
  <c r="S147" i="20"/>
  <c r="S163" i="20"/>
  <c r="S3" i="20"/>
  <c r="S38" i="20"/>
  <c r="S60" i="20"/>
  <c r="S120" i="20"/>
  <c r="S136" i="20"/>
  <c r="S600" i="20"/>
  <c r="S56" i="20"/>
  <c r="S71" i="20"/>
  <c r="S81" i="20"/>
  <c r="S84" i="20"/>
  <c r="S125" i="20"/>
  <c r="S517" i="20"/>
  <c r="S544" i="20"/>
  <c r="S619" i="20"/>
  <c r="S624" i="20"/>
  <c r="S19" i="20"/>
  <c r="S474" i="20"/>
  <c r="S608" i="20"/>
  <c r="S509" i="20"/>
  <c r="S536" i="20"/>
  <c r="S14" i="20"/>
  <c r="S24" i="20"/>
  <c r="S518" i="20"/>
  <c r="S556" i="20"/>
  <c r="S627" i="20"/>
  <c r="S80" i="20"/>
  <c r="S109" i="20"/>
  <c r="S124" i="20"/>
  <c r="S177" i="20"/>
  <c r="S193" i="20"/>
  <c r="S209" i="20"/>
  <c r="S612" i="20"/>
  <c r="S63" i="20"/>
  <c r="S72" i="20"/>
  <c r="S75" i="20"/>
  <c r="S91" i="20"/>
  <c r="S128" i="20"/>
  <c r="S138" i="20"/>
  <c r="S145" i="20"/>
  <c r="S180" i="20"/>
  <c r="S196" i="20"/>
  <c r="S212" i="20"/>
  <c r="S30" i="20"/>
  <c r="S50" i="20"/>
  <c r="S86" i="20"/>
  <c r="S114" i="20"/>
  <c r="S118" i="20"/>
  <c r="S140" i="20"/>
  <c r="S183" i="20"/>
  <c r="S199" i="20"/>
  <c r="S215" i="20"/>
  <c r="S225" i="20"/>
  <c r="S229" i="20"/>
  <c r="S233" i="20"/>
  <c r="S25" i="20"/>
  <c r="S44" i="20"/>
  <c r="S105" i="20"/>
  <c r="S122" i="20"/>
  <c r="S170" i="20"/>
  <c r="S186" i="20"/>
  <c r="S202" i="20"/>
  <c r="S218" i="20"/>
  <c r="S12" i="20"/>
  <c r="S135" i="20"/>
  <c r="S167" i="20"/>
  <c r="S173" i="20"/>
  <c r="S189" i="20"/>
  <c r="S205" i="20"/>
  <c r="S48" i="20"/>
  <c r="S54" i="20"/>
  <c r="S110" i="20"/>
  <c r="S154" i="20"/>
  <c r="S161" i="20"/>
  <c r="S176" i="20"/>
  <c r="S192" i="20"/>
  <c r="S101" i="20"/>
  <c r="S156" i="20"/>
  <c r="S179" i="20"/>
  <c r="S129" i="20"/>
  <c r="S149" i="20"/>
  <c r="S151" i="20"/>
  <c r="S52" i="20"/>
  <c r="S58" i="20"/>
  <c r="S70" i="20"/>
  <c r="S106" i="20"/>
  <c r="S119" i="20"/>
  <c r="S133" i="20"/>
  <c r="S185" i="20"/>
  <c r="S602" i="20"/>
  <c r="S622" i="20"/>
  <c r="S68" i="20"/>
  <c r="S97" i="20"/>
  <c r="S144" i="20"/>
  <c r="S146" i="20"/>
  <c r="S9" i="20"/>
  <c r="S123" i="20"/>
  <c r="S139" i="20"/>
  <c r="S141" i="20"/>
  <c r="S617" i="20"/>
  <c r="S187" i="20"/>
  <c r="S235" i="20"/>
  <c r="S241" i="20"/>
  <c r="S249" i="20"/>
  <c r="S257" i="20"/>
  <c r="S266" i="20"/>
  <c r="S267" i="20"/>
  <c r="S268" i="20"/>
  <c r="S273" i="20"/>
  <c r="S274" i="20"/>
  <c r="S275" i="20"/>
  <c r="S277" i="20"/>
  <c r="S278" i="20"/>
  <c r="S279" i="20"/>
  <c r="S280" i="20"/>
  <c r="S281" i="20"/>
  <c r="S282" i="20"/>
  <c r="S283" i="20"/>
  <c r="S284" i="20"/>
  <c r="S285" i="20"/>
  <c r="S290" i="20"/>
  <c r="S291" i="20"/>
  <c r="S293" i="20"/>
  <c r="S294" i="20"/>
  <c r="S295" i="20"/>
  <c r="S296" i="20"/>
  <c r="S297" i="20"/>
  <c r="S298" i="20"/>
  <c r="S299" i="20"/>
  <c r="S300" i="20"/>
  <c r="S301" i="20"/>
  <c r="S302" i="20"/>
  <c r="S303" i="20"/>
  <c r="S304" i="20"/>
  <c r="S305" i="20"/>
  <c r="S306" i="20"/>
  <c r="S307" i="20"/>
  <c r="S308" i="20"/>
  <c r="S309" i="20"/>
  <c r="S310" i="20"/>
  <c r="S311" i="20"/>
  <c r="S312" i="20"/>
  <c r="S313" i="20"/>
  <c r="S314" i="20"/>
  <c r="S315" i="20"/>
  <c r="S316" i="20"/>
  <c r="S317" i="20"/>
  <c r="S318" i="20"/>
  <c r="S319" i="20"/>
  <c r="S320" i="20"/>
  <c r="S321" i="20"/>
  <c r="S322" i="20"/>
  <c r="S323" i="20"/>
  <c r="S324" i="20"/>
  <c r="S325" i="20"/>
  <c r="S326" i="20"/>
  <c r="S327" i="20"/>
  <c r="S328" i="20"/>
  <c r="S329" i="20"/>
  <c r="S330" i="20"/>
  <c r="S331" i="20"/>
  <c r="S332" i="20"/>
  <c r="S333" i="20"/>
  <c r="S334" i="20"/>
  <c r="S335" i="20"/>
  <c r="S336" i="20"/>
  <c r="S337" i="20"/>
  <c r="S338" i="20"/>
  <c r="S339" i="20"/>
  <c r="S340" i="20"/>
  <c r="S341" i="20"/>
  <c r="S342" i="20"/>
  <c r="S343" i="20"/>
  <c r="S344" i="20"/>
  <c r="S346" i="20"/>
  <c r="S347" i="20"/>
  <c r="S348" i="20"/>
  <c r="S349" i="20"/>
  <c r="S350" i="20"/>
  <c r="S351" i="20"/>
  <c r="S352" i="20"/>
  <c r="S353" i="20"/>
  <c r="S354" i="20"/>
  <c r="S355" i="20"/>
  <c r="S356" i="20"/>
  <c r="S190" i="20"/>
  <c r="S198" i="20"/>
  <c r="S200" i="20"/>
  <c r="S237" i="20"/>
  <c r="S248" i="20"/>
  <c r="S256" i="20"/>
  <c r="S265" i="20"/>
  <c r="S539" i="20"/>
  <c r="S77" i="20"/>
  <c r="S188" i="20"/>
  <c r="S230" i="20"/>
  <c r="S232" i="20"/>
  <c r="S240" i="20"/>
  <c r="S264" i="20"/>
  <c r="S117" i="20"/>
  <c r="S211" i="20"/>
  <c r="S217" i="20"/>
  <c r="S223" i="20"/>
  <c r="S247" i="20"/>
  <c r="S255" i="20"/>
  <c r="S263" i="20"/>
  <c r="S102" i="20"/>
  <c r="S150" i="20"/>
  <c r="S162" i="20"/>
  <c r="S171" i="20"/>
  <c r="S174" i="20"/>
  <c r="S168" i="20"/>
  <c r="S191" i="20"/>
  <c r="S207" i="20"/>
  <c r="S213" i="20"/>
  <c r="S219" i="20"/>
  <c r="S227" i="20"/>
  <c r="S246" i="20"/>
  <c r="S254" i="20"/>
  <c r="S262" i="20"/>
  <c r="S66" i="20"/>
  <c r="S172" i="20"/>
  <c r="S201" i="20"/>
  <c r="S59" i="20"/>
  <c r="S113" i="20"/>
  <c r="S155" i="20"/>
  <c r="S169" i="20"/>
  <c r="S175" i="20"/>
  <c r="S203" i="20"/>
  <c r="S4" i="20"/>
  <c r="S17" i="20"/>
  <c r="S178" i="20"/>
  <c r="S259" i="20"/>
  <c r="S134" i="20"/>
  <c r="S152" i="20"/>
  <c r="S197" i="20"/>
  <c r="S160" i="20"/>
  <c r="S181" i="20"/>
  <c r="S216" i="20"/>
  <c r="S244" i="20"/>
  <c r="S206" i="20"/>
  <c r="S220" i="20"/>
  <c r="S226" i="20"/>
  <c r="S242" i="20"/>
  <c r="S252" i="20"/>
  <c r="S98" i="20"/>
  <c r="S194" i="20"/>
  <c r="S210" i="20"/>
  <c r="S182" i="20"/>
  <c r="S214" i="20"/>
  <c r="S224" i="20"/>
  <c r="S250" i="20"/>
  <c r="S260" i="20"/>
  <c r="S236" i="20"/>
  <c r="S238" i="20"/>
  <c r="S258" i="20"/>
  <c r="S46" i="20"/>
  <c r="S195" i="20"/>
  <c r="S204" i="20"/>
  <c r="S208" i="20"/>
  <c r="W343" i="20"/>
  <c r="W332" i="20"/>
  <c r="X327" i="20"/>
  <c r="X320" i="20"/>
  <c r="X295" i="20"/>
  <c r="S253" i="20"/>
  <c r="W331" i="20"/>
  <c r="W356" i="20"/>
  <c r="W323" i="20"/>
  <c r="W352" i="20"/>
  <c r="W341" i="20"/>
  <c r="W327" i="20"/>
  <c r="W320" i="20"/>
  <c r="W295" i="20"/>
  <c r="S261" i="20"/>
  <c r="U243" i="20"/>
  <c r="U2" i="20"/>
  <c r="U357" i="20"/>
  <c r="U358" i="20"/>
  <c r="U359" i="20"/>
  <c r="U360" i="20"/>
  <c r="U361" i="20"/>
  <c r="U362" i="20"/>
  <c r="U363" i="20"/>
  <c r="U364" i="20"/>
  <c r="U365" i="20"/>
  <c r="U366" i="20"/>
  <c r="U367" i="20"/>
  <c r="U368" i="20"/>
  <c r="U369" i="20"/>
  <c r="U370" i="20"/>
  <c r="U371" i="20"/>
  <c r="U372" i="20"/>
  <c r="U373" i="20"/>
  <c r="U374" i="20"/>
  <c r="U375" i="20"/>
  <c r="U376" i="20"/>
  <c r="U377"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37" i="20"/>
  <c r="U421" i="20"/>
  <c r="U436" i="20"/>
  <c r="U435" i="20"/>
  <c r="U420" i="20"/>
  <c r="U434" i="20"/>
  <c r="U442" i="20"/>
  <c r="U446" i="20"/>
  <c r="U450" i="20"/>
  <c r="U454" i="20"/>
  <c r="U422" i="20"/>
  <c r="U459" i="20"/>
  <c r="U466" i="20"/>
  <c r="U427" i="20"/>
  <c r="U424" i="20"/>
  <c r="U430" i="20"/>
  <c r="U438" i="20"/>
  <c r="U465" i="20"/>
  <c r="U441" i="20"/>
  <c r="U445" i="20"/>
  <c r="U449" i="20"/>
  <c r="U453" i="20"/>
  <c r="U458" i="20"/>
  <c r="U433" i="20"/>
  <c r="U464" i="20"/>
  <c r="U440" i="20"/>
  <c r="U474" i="20"/>
  <c r="U490" i="20"/>
  <c r="U507" i="20"/>
  <c r="U515" i="20"/>
  <c r="U523" i="20"/>
  <c r="U531" i="20"/>
  <c r="U539" i="20"/>
  <c r="U547"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456" i="20"/>
  <c r="U479" i="20"/>
  <c r="U495" i="20"/>
  <c r="U447" i="20"/>
  <c r="U484" i="20"/>
  <c r="U500" i="20"/>
  <c r="U506" i="20"/>
  <c r="U514" i="20"/>
  <c r="U522" i="20"/>
  <c r="U530" i="20"/>
  <c r="U538" i="20"/>
  <c r="U546" i="20"/>
  <c r="U554" i="20"/>
  <c r="U429" i="20"/>
  <c r="U431" i="20"/>
  <c r="U452" i="20"/>
  <c r="U470" i="20"/>
  <c r="U489" i="20"/>
  <c r="U462" i="20"/>
  <c r="U473" i="20"/>
  <c r="U478" i="20"/>
  <c r="U494" i="20"/>
  <c r="U460" i="20"/>
  <c r="U467" i="20"/>
  <c r="U483" i="20"/>
  <c r="U443" i="20"/>
  <c r="U426" i="20"/>
  <c r="U497" i="20"/>
  <c r="U529" i="20"/>
  <c r="U492" i="20"/>
  <c r="U499" i="20"/>
  <c r="U502" i="20"/>
  <c r="U508" i="20"/>
  <c r="U517" i="20"/>
  <c r="U526" i="20"/>
  <c r="U535" i="20"/>
  <c r="U544" i="20"/>
  <c r="U548"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3" i="20"/>
  <c r="U4" i="20"/>
  <c r="U5" i="20"/>
  <c r="U6" i="20"/>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43" i="20"/>
  <c r="U477" i="20"/>
  <c r="U551" i="20"/>
  <c r="U481" i="20"/>
  <c r="U487" i="20"/>
  <c r="U504" i="20"/>
  <c r="U532" i="20"/>
  <c r="U541" i="20"/>
  <c r="U485" i="20"/>
  <c r="U513" i="20"/>
  <c r="U423" i="20"/>
  <c r="U457" i="20"/>
  <c r="U475" i="20"/>
  <c r="U510" i="20"/>
  <c r="U519" i="20"/>
  <c r="U528" i="20"/>
  <c r="U432" i="20"/>
  <c r="U537" i="20"/>
  <c r="U463" i="20"/>
  <c r="U516" i="20"/>
  <c r="U525" i="20"/>
  <c r="U534" i="20"/>
  <c r="U543" i="20"/>
  <c r="U550" i="20"/>
  <c r="U468" i="20"/>
  <c r="U428" i="20"/>
  <c r="U439" i="20"/>
  <c r="U482" i="20"/>
  <c r="U471" i="20"/>
  <c r="U486" i="20"/>
  <c r="U493" i="20"/>
  <c r="U518" i="20"/>
  <c r="U521" i="20"/>
  <c r="U553" i="20"/>
  <c r="U496" i="20"/>
  <c r="U540" i="20"/>
  <c r="U451" i="20"/>
  <c r="U472" i="20"/>
  <c r="U505" i="20"/>
  <c r="U425" i="20"/>
  <c r="U524" i="20"/>
  <c r="U527" i="20"/>
  <c r="U444" i="20"/>
  <c r="U488" i="20"/>
  <c r="U46" i="20"/>
  <c r="U50" i="20"/>
  <c r="U54" i="20"/>
  <c r="U58" i="20"/>
  <c r="U62" i="20"/>
  <c r="U66" i="20"/>
  <c r="U70" i="20"/>
  <c r="U74" i="20"/>
  <c r="U79"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476" i="20"/>
  <c r="U491" i="20"/>
  <c r="U501" i="20"/>
  <c r="U536" i="20"/>
  <c r="U84" i="20"/>
  <c r="U549" i="20"/>
  <c r="U89" i="20"/>
  <c r="U469" i="20"/>
  <c r="U78" i="20"/>
  <c r="U94" i="20"/>
  <c r="U448" i="20"/>
  <c r="U545" i="20"/>
  <c r="U45" i="20"/>
  <c r="U49" i="20"/>
  <c r="U53" i="20"/>
  <c r="U57" i="20"/>
  <c r="U61" i="20"/>
  <c r="U498" i="20"/>
  <c r="U511" i="20"/>
  <c r="U503" i="20"/>
  <c r="U512" i="20"/>
  <c r="U533" i="20"/>
  <c r="U480" i="20"/>
  <c r="U520" i="20"/>
  <c r="U542" i="20"/>
  <c r="U63" i="20"/>
  <c r="U72" i="20"/>
  <c r="U59" i="20"/>
  <c r="U82" i="20"/>
  <c r="U455" i="20"/>
  <c r="U55" i="20"/>
  <c r="U85" i="20"/>
  <c r="U51" i="20"/>
  <c r="U67" i="20"/>
  <c r="U47" i="20"/>
  <c r="U69" i="20"/>
  <c r="U87" i="20"/>
  <c r="U90" i="20"/>
  <c r="U552" i="20"/>
  <c r="U64" i="20"/>
  <c r="U76" i="20"/>
  <c r="U92" i="20"/>
  <c r="U88" i="20"/>
  <c r="U171" i="20"/>
  <c r="U187" i="20"/>
  <c r="U203" i="20"/>
  <c r="U219" i="20"/>
  <c r="U226" i="20"/>
  <c r="U230" i="20"/>
  <c r="U234" i="20"/>
  <c r="U238" i="20"/>
  <c r="U60" i="20"/>
  <c r="U83" i="20"/>
  <c r="U174" i="20"/>
  <c r="U190" i="20"/>
  <c r="U206" i="20"/>
  <c r="U80" i="20"/>
  <c r="U177" i="20"/>
  <c r="U193" i="20"/>
  <c r="U209" i="20"/>
  <c r="U75" i="20"/>
  <c r="U91" i="20"/>
  <c r="U180" i="20"/>
  <c r="U196" i="20"/>
  <c r="U212" i="20"/>
  <c r="U81" i="20"/>
  <c r="U86" i="20"/>
  <c r="U183" i="20"/>
  <c r="U199" i="20"/>
  <c r="U215" i="20"/>
  <c r="U225" i="20"/>
  <c r="U44" i="20"/>
  <c r="U73" i="20"/>
  <c r="U170" i="20"/>
  <c r="U186" i="20"/>
  <c r="U202" i="20"/>
  <c r="U173" i="20"/>
  <c r="U189" i="20"/>
  <c r="U48" i="20"/>
  <c r="U176" i="20"/>
  <c r="U179" i="20"/>
  <c r="U195" i="20"/>
  <c r="U52" i="20"/>
  <c r="U509" i="20"/>
  <c r="U56" i="20"/>
  <c r="U184" i="20"/>
  <c r="U204" i="20"/>
  <c r="U210" i="20"/>
  <c r="U216" i="20"/>
  <c r="U228" i="20"/>
  <c r="U242" i="20"/>
  <c r="U250" i="20"/>
  <c r="U258" i="20"/>
  <c r="U182" i="20"/>
  <c r="U235" i="20"/>
  <c r="U241" i="20"/>
  <c r="U249" i="20"/>
  <c r="U257" i="20"/>
  <c r="U71" i="20"/>
  <c r="U185" i="20"/>
  <c r="U266" i="20"/>
  <c r="U267" i="20"/>
  <c r="U268" i="20"/>
  <c r="U273" i="20"/>
  <c r="U274" i="20"/>
  <c r="U275" i="20"/>
  <c r="U277" i="20"/>
  <c r="U278" i="20"/>
  <c r="U279" i="20"/>
  <c r="U280" i="20"/>
  <c r="U281" i="20"/>
  <c r="U282" i="20"/>
  <c r="U283" i="20"/>
  <c r="U284" i="20"/>
  <c r="U285" i="20"/>
  <c r="U290" i="20"/>
  <c r="U291"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6" i="20"/>
  <c r="U347" i="20"/>
  <c r="U348" i="20"/>
  <c r="U349" i="20"/>
  <c r="U350" i="20"/>
  <c r="U351" i="20"/>
  <c r="U352" i="20"/>
  <c r="U353" i="20"/>
  <c r="U354" i="20"/>
  <c r="U355" i="20"/>
  <c r="U356" i="20"/>
  <c r="U65" i="20"/>
  <c r="U198" i="20"/>
  <c r="U200" i="20"/>
  <c r="U237" i="20"/>
  <c r="U248" i="20"/>
  <c r="U256" i="20"/>
  <c r="U265" i="20"/>
  <c r="U77" i="20"/>
  <c r="U188" i="20"/>
  <c r="U232" i="20"/>
  <c r="U240" i="20"/>
  <c r="U264" i="20"/>
  <c r="U205" i="20"/>
  <c r="U211" i="20"/>
  <c r="U217" i="20"/>
  <c r="U223" i="20"/>
  <c r="U247" i="20"/>
  <c r="U255" i="20"/>
  <c r="U263" i="20"/>
  <c r="U191" i="20"/>
  <c r="U172" i="20"/>
  <c r="U175" i="20"/>
  <c r="U231" i="20"/>
  <c r="U251" i="20"/>
  <c r="U261" i="20"/>
  <c r="U93" i="20"/>
  <c r="U192" i="20"/>
  <c r="U229" i="20"/>
  <c r="U259" i="20"/>
  <c r="U213" i="20"/>
  <c r="U246" i="20"/>
  <c r="U197" i="20"/>
  <c r="U181" i="20"/>
  <c r="U244" i="20"/>
  <c r="U254" i="20"/>
  <c r="U220" i="20"/>
  <c r="U207" i="20"/>
  <c r="U252" i="20"/>
  <c r="U262" i="20"/>
  <c r="U68" i="20"/>
  <c r="U194" i="20"/>
  <c r="U227" i="20"/>
  <c r="U214" i="20"/>
  <c r="U224" i="20"/>
  <c r="U260" i="20"/>
  <c r="X347" i="20"/>
  <c r="X307" i="20"/>
  <c r="X300" i="20"/>
  <c r="X252" i="20"/>
  <c r="U233" i="20"/>
  <c r="U201" i="20"/>
  <c r="X316" i="20"/>
  <c r="X352" i="20"/>
  <c r="W347" i="20"/>
  <c r="W307" i="20"/>
  <c r="W300" i="20"/>
  <c r="X260" i="20"/>
  <c r="X247" i="20"/>
  <c r="S243" i="20"/>
  <c r="S239" i="20"/>
  <c r="U178" i="20"/>
  <c r="S82" i="20"/>
  <c r="AB364" i="20"/>
  <c r="AC364" i="20" s="1"/>
  <c r="AB372" i="20"/>
  <c r="AC372" i="20" s="1"/>
  <c r="AB380" i="20"/>
  <c r="AC380" i="20" s="1"/>
  <c r="AM68" i="31" s="1"/>
  <c r="BL68" i="31" s="1"/>
  <c r="AB388" i="20"/>
  <c r="AC388" i="20" s="1"/>
  <c r="AB396" i="20"/>
  <c r="AC396" i="20" s="1"/>
  <c r="AB404" i="20"/>
  <c r="AC404" i="20" s="1"/>
  <c r="AB412" i="20"/>
  <c r="AC412" i="20" s="1"/>
  <c r="AB420" i="20"/>
  <c r="AC420" i="20" s="1"/>
  <c r="AB428" i="20"/>
  <c r="AC428" i="20" s="1"/>
  <c r="AB436" i="20"/>
  <c r="AC436" i="20" s="1"/>
  <c r="AB444" i="20"/>
  <c r="AC444" i="20" s="1"/>
  <c r="AB452" i="20"/>
  <c r="AB460" i="20"/>
  <c r="AC460" i="20" s="1"/>
  <c r="AB468" i="20"/>
  <c r="AC468" i="20" s="1"/>
  <c r="AB476" i="20"/>
  <c r="AC476" i="20" s="1"/>
  <c r="AM11" i="31" s="1"/>
  <c r="BL11" i="31" s="1"/>
  <c r="AB484" i="20"/>
  <c r="AC484" i="20" s="1"/>
  <c r="AM13" i="31" s="1"/>
  <c r="BL13" i="31" s="1"/>
  <c r="AB492" i="20"/>
  <c r="AC492" i="20" s="1"/>
  <c r="AB500" i="20"/>
  <c r="AC500" i="20" s="1"/>
  <c r="AB508" i="20"/>
  <c r="AC508" i="20" s="1"/>
  <c r="AB516" i="20"/>
  <c r="AC516" i="20" s="1"/>
  <c r="AB524" i="20"/>
  <c r="AC524" i="20" s="1"/>
  <c r="AB532" i="20"/>
  <c r="AC532" i="20" s="1"/>
  <c r="AB540" i="20"/>
  <c r="AC540" i="20" s="1"/>
  <c r="AB548" i="20"/>
  <c r="AC548" i="20" s="1"/>
  <c r="AB556" i="20"/>
  <c r="AC556" i="20" s="1"/>
  <c r="AB564" i="20"/>
  <c r="AC564" i="20" s="1"/>
  <c r="AB572" i="20"/>
  <c r="AC572" i="20" s="1"/>
  <c r="AM70" i="31" s="1"/>
  <c r="BL70" i="31" s="1"/>
  <c r="AB580" i="20"/>
  <c r="AC580" i="20" s="1"/>
  <c r="AM52" i="31" s="1"/>
  <c r="BL52" i="31" s="1"/>
  <c r="AB588" i="20"/>
  <c r="AC588" i="20" s="1"/>
  <c r="AB596" i="20"/>
  <c r="AC596" i="20" s="1"/>
  <c r="AB604" i="20"/>
  <c r="AC604" i="20" s="1"/>
  <c r="AB612" i="20"/>
  <c r="AC612" i="20" s="1"/>
  <c r="AB620" i="20"/>
  <c r="AC620" i="20" s="1"/>
  <c r="AM54" i="31" s="1"/>
  <c r="BL54" i="31" s="1"/>
  <c r="AB10" i="20"/>
  <c r="AC10" i="20" s="1"/>
  <c r="AB18" i="20"/>
  <c r="AC18" i="20" s="1"/>
  <c r="AB26" i="20"/>
  <c r="AC26" i="20" s="1"/>
  <c r="AB34" i="20"/>
  <c r="AC34" i="20" s="1"/>
  <c r="AB50" i="20"/>
  <c r="AC50" i="20" s="1"/>
  <c r="AB58" i="20"/>
  <c r="AC58" i="20" s="1"/>
  <c r="AB66" i="20"/>
  <c r="AC66" i="20" s="1"/>
  <c r="AB74" i="20"/>
  <c r="AC74" i="20" s="1"/>
  <c r="AB82" i="20"/>
  <c r="AC82" i="20" s="1"/>
  <c r="AM3" i="31" s="1"/>
  <c r="BL3" i="31" s="1"/>
  <c r="AB90" i="20"/>
  <c r="AC90" i="20" s="1"/>
  <c r="AB98" i="20"/>
  <c r="AC98" i="20" s="1"/>
  <c r="AB106" i="20"/>
  <c r="AC106" i="20" s="1"/>
  <c r="AB114" i="20"/>
  <c r="AC114" i="20" s="1"/>
  <c r="AB122" i="20"/>
  <c r="AC122" i="20" s="1"/>
  <c r="AB130" i="20"/>
  <c r="AC130" i="20" s="1"/>
  <c r="AB138" i="20"/>
  <c r="AC138" i="20" s="1"/>
  <c r="AB146" i="20"/>
  <c r="AC146" i="20" s="1"/>
  <c r="AM36" i="31" s="1"/>
  <c r="BL36" i="31" s="1"/>
  <c r="AB154" i="20"/>
  <c r="AC154" i="20" s="1"/>
  <c r="AB162" i="20"/>
  <c r="AC162" i="20" s="1"/>
  <c r="AB170" i="20"/>
  <c r="AC170" i="20" s="1"/>
  <c r="AB178" i="20"/>
  <c r="AC178" i="20" s="1"/>
  <c r="AB186" i="20"/>
  <c r="AC186" i="20" s="1"/>
  <c r="AB194" i="20"/>
  <c r="AC194" i="20" s="1"/>
  <c r="AB202" i="20"/>
  <c r="AC202" i="20" s="1"/>
  <c r="AB210" i="20"/>
  <c r="AC210" i="20" s="1"/>
  <c r="AB218" i="20"/>
  <c r="AC218" i="20" s="1"/>
  <c r="AB226" i="20"/>
  <c r="AC226" i="20" s="1"/>
  <c r="AB234" i="20"/>
  <c r="AC234" i="20" s="1"/>
  <c r="AB242" i="20"/>
  <c r="AC242" i="20" s="1"/>
  <c r="AB250" i="20"/>
  <c r="AC250" i="20" s="1"/>
  <c r="AB258" i="20"/>
  <c r="AC258" i="20" s="1"/>
  <c r="AB266" i="20"/>
  <c r="AC266" i="20" s="1"/>
  <c r="AB274" i="20"/>
  <c r="AC274" i="20" s="1"/>
  <c r="AB282" i="20"/>
  <c r="AC282" i="20" s="1"/>
  <c r="AB290" i="20"/>
  <c r="AC290" i="20" s="1"/>
  <c r="AB298" i="20"/>
  <c r="AC298" i="20" s="1"/>
  <c r="AB306" i="20"/>
  <c r="AC306" i="20" s="1"/>
  <c r="AB314" i="20"/>
  <c r="AC314" i="20" s="1"/>
  <c r="AB322" i="20"/>
  <c r="AC322" i="20" s="1"/>
  <c r="AB330" i="20"/>
  <c r="AC330" i="20" s="1"/>
  <c r="AB338" i="20"/>
  <c r="AC338" i="20" s="1"/>
  <c r="AB346" i="20"/>
  <c r="AC346" i="20" s="1"/>
  <c r="AB354" i="20"/>
  <c r="AC354" i="20" s="1"/>
  <c r="AB357" i="20"/>
  <c r="AC357" i="20" s="1"/>
  <c r="AB365" i="20"/>
  <c r="AC365" i="20" s="1"/>
  <c r="AB373" i="20"/>
  <c r="AC373" i="20" s="1"/>
  <c r="AB381" i="20"/>
  <c r="AC381" i="20" s="1"/>
  <c r="AB389" i="20"/>
  <c r="AC389" i="20" s="1"/>
  <c r="AB397" i="20"/>
  <c r="AC397" i="20" s="1"/>
  <c r="AB405" i="20"/>
  <c r="AC405" i="20" s="1"/>
  <c r="AB413" i="20"/>
  <c r="AC413" i="20" s="1"/>
  <c r="AB421" i="20"/>
  <c r="AC421" i="20" s="1"/>
  <c r="AB429" i="20"/>
  <c r="AC429" i="20" s="1"/>
  <c r="AB437" i="20"/>
  <c r="AC437" i="20" s="1"/>
  <c r="AB445" i="20"/>
  <c r="AC445" i="20" s="1"/>
  <c r="AB453" i="20"/>
  <c r="AC453" i="20" s="1"/>
  <c r="AB469" i="20"/>
  <c r="AC469" i="20" s="1"/>
  <c r="AB477" i="20"/>
  <c r="AC477" i="20" s="1"/>
  <c r="AM12" i="31" s="1"/>
  <c r="BL12" i="31" s="1"/>
  <c r="AB485" i="20"/>
  <c r="AC485" i="20" s="1"/>
  <c r="AM14" i="31" s="1"/>
  <c r="BL14" i="31" s="1"/>
  <c r="AB493" i="20"/>
  <c r="AC493" i="20" s="1"/>
  <c r="AB501" i="20"/>
  <c r="AC501" i="20" s="1"/>
  <c r="AB509" i="20"/>
  <c r="AC509" i="20" s="1"/>
  <c r="AB517" i="20"/>
  <c r="AC517" i="20" s="1"/>
  <c r="AB525" i="20"/>
  <c r="AC525" i="20" s="1"/>
  <c r="AB533" i="20"/>
  <c r="AC533" i="20" s="1"/>
  <c r="AB541" i="20"/>
  <c r="AC541" i="20" s="1"/>
  <c r="AB549" i="20"/>
  <c r="AC549" i="20" s="1"/>
  <c r="AB557" i="20"/>
  <c r="AC557" i="20" s="1"/>
  <c r="AB565" i="20"/>
  <c r="AC565" i="20" s="1"/>
  <c r="AB573" i="20"/>
  <c r="AC573" i="20" s="1"/>
  <c r="AB581" i="20"/>
  <c r="AC581" i="20" s="1"/>
  <c r="AB589" i="20"/>
  <c r="AC589" i="20" s="1"/>
  <c r="AB597" i="20"/>
  <c r="AC597" i="20" s="1"/>
  <c r="AB605" i="20"/>
  <c r="AC605" i="20" s="1"/>
  <c r="AB613" i="20"/>
  <c r="AC613" i="20" s="1"/>
  <c r="AB621" i="20"/>
  <c r="AC621" i="20" s="1"/>
  <c r="AM55" i="31" s="1"/>
  <c r="BL55" i="31" s="1"/>
  <c r="AB3" i="20"/>
  <c r="AC3" i="20" s="1"/>
  <c r="AM33" i="31" s="1"/>
  <c r="BL33" i="31" s="1"/>
  <c r="AB11" i="20"/>
  <c r="AC11" i="20" s="1"/>
  <c r="AB19" i="20"/>
  <c r="AC19" i="20" s="1"/>
  <c r="AB27" i="20"/>
  <c r="AC27" i="20" s="1"/>
  <c r="AB35" i="20"/>
  <c r="AC35" i="20" s="1"/>
  <c r="AB43" i="20"/>
  <c r="AC43" i="20" s="1"/>
  <c r="AB51" i="20"/>
  <c r="AC51" i="20" s="1"/>
  <c r="AB59" i="20"/>
  <c r="AC59" i="20" s="1"/>
  <c r="AB67" i="20"/>
  <c r="AC67" i="20" s="1"/>
  <c r="AB75" i="20"/>
  <c r="AC75" i="20" s="1"/>
  <c r="AB83" i="20"/>
  <c r="AC83" i="20" s="1"/>
  <c r="AM34" i="31" s="1"/>
  <c r="BL34" i="31" s="1"/>
  <c r="AB91" i="20"/>
  <c r="AC91" i="20" s="1"/>
  <c r="AB99" i="20"/>
  <c r="AC99" i="20" s="1"/>
  <c r="AB107" i="20"/>
  <c r="AC107" i="20" s="1"/>
  <c r="AB115" i="20"/>
  <c r="AC115" i="20" s="1"/>
  <c r="AB123" i="20"/>
  <c r="AC123" i="20" s="1"/>
  <c r="AB131" i="20"/>
  <c r="AC131" i="20" s="1"/>
  <c r="AB139" i="20"/>
  <c r="AC139" i="20" s="1"/>
  <c r="AB147" i="20"/>
  <c r="AC147" i="20" s="1"/>
  <c r="AM37" i="31" s="1"/>
  <c r="BL37" i="31" s="1"/>
  <c r="AB155" i="20"/>
  <c r="AC155" i="20" s="1"/>
  <c r="AB163" i="20"/>
  <c r="AC163" i="20" s="1"/>
  <c r="AB171" i="20"/>
  <c r="AC171" i="20" s="1"/>
  <c r="AB179" i="20"/>
  <c r="AC179" i="20" s="1"/>
  <c r="AB187" i="20"/>
  <c r="AC187" i="20" s="1"/>
  <c r="AB195" i="20"/>
  <c r="AC195" i="20" s="1"/>
  <c r="AB203" i="20"/>
  <c r="AC203" i="20" s="1"/>
  <c r="AB211" i="20"/>
  <c r="AC211" i="20" s="1"/>
  <c r="AB219" i="20"/>
  <c r="AC219" i="20" s="1"/>
  <c r="AB227" i="20"/>
  <c r="AC227" i="20" s="1"/>
  <c r="AB235" i="20"/>
  <c r="AC235" i="20" s="1"/>
  <c r="AB243" i="20"/>
  <c r="AC243" i="20" s="1"/>
  <c r="AB251" i="20"/>
  <c r="AC251" i="20" s="1"/>
  <c r="AB259" i="20"/>
  <c r="AC259" i="20" s="1"/>
  <c r="AB267" i="20"/>
  <c r="AC267" i="20" s="1"/>
  <c r="AB275" i="20"/>
  <c r="AC275" i="20" s="1"/>
  <c r="AB283" i="20"/>
  <c r="AC283" i="20" s="1"/>
  <c r="AM66" i="31" s="1"/>
  <c r="BL66" i="31" s="1"/>
  <c r="AB291" i="20"/>
  <c r="AC291" i="20" s="1"/>
  <c r="AB299" i="20"/>
  <c r="AC299" i="20" s="1"/>
  <c r="AB307" i="20"/>
  <c r="AC307" i="20" s="1"/>
  <c r="AB315" i="20"/>
  <c r="AC315" i="20" s="1"/>
  <c r="AB323" i="20"/>
  <c r="AC323" i="20" s="1"/>
  <c r="AB331" i="20"/>
  <c r="AC331" i="20" s="1"/>
  <c r="AB339" i="20"/>
  <c r="AC339" i="20" s="1"/>
  <c r="AB347" i="20"/>
  <c r="AC347" i="20" s="1"/>
  <c r="AB355" i="20"/>
  <c r="AC355" i="20" s="1"/>
  <c r="AB358" i="20"/>
  <c r="AC358" i="20" s="1"/>
  <c r="AB366" i="20"/>
  <c r="AC366" i="20" s="1"/>
  <c r="AB374" i="20"/>
  <c r="AC374" i="20" s="1"/>
  <c r="AB382" i="20"/>
  <c r="AC382" i="20" s="1"/>
  <c r="AM40" i="31" s="1"/>
  <c r="BL40" i="31" s="1"/>
  <c r="AB390" i="20"/>
  <c r="AC390" i="20" s="1"/>
  <c r="AB398" i="20"/>
  <c r="AC398" i="20" s="1"/>
  <c r="AB406" i="20"/>
  <c r="AC406" i="20" s="1"/>
  <c r="AB414" i="20"/>
  <c r="AC414" i="20" s="1"/>
  <c r="AB422" i="20"/>
  <c r="AC422" i="20" s="1"/>
  <c r="AB430" i="20"/>
  <c r="AC430" i="20" s="1"/>
  <c r="AB438" i="20"/>
  <c r="AC438" i="20" s="1"/>
  <c r="AB446" i="20"/>
  <c r="AC446" i="20" s="1"/>
  <c r="AB454" i="20"/>
  <c r="AC454" i="20" s="1"/>
  <c r="AB462" i="20"/>
  <c r="AC462" i="20" s="1"/>
  <c r="AB470" i="20"/>
  <c r="AC470" i="20" s="1"/>
  <c r="AB478" i="20"/>
  <c r="AC478" i="20" s="1"/>
  <c r="AM41" i="31" s="1"/>
  <c r="BL41" i="31" s="1"/>
  <c r="AB486" i="20"/>
  <c r="AC486" i="20" s="1"/>
  <c r="AM15" i="31" s="1"/>
  <c r="BL15" i="31" s="1"/>
  <c r="AB494" i="20"/>
  <c r="AC494" i="20" s="1"/>
  <c r="AB502" i="20"/>
  <c r="AC502" i="20" s="1"/>
  <c r="AB510" i="20"/>
  <c r="AC510" i="20" s="1"/>
  <c r="AB518" i="20"/>
  <c r="AC518" i="20" s="1"/>
  <c r="AB526" i="20"/>
  <c r="AC526" i="20" s="1"/>
  <c r="AB534" i="20"/>
  <c r="AC534" i="20" s="1"/>
  <c r="AB542" i="20"/>
  <c r="AC542" i="20" s="1"/>
  <c r="AB550" i="20"/>
  <c r="AC550" i="20" s="1"/>
  <c r="AB558" i="20"/>
  <c r="AC558" i="20" s="1"/>
  <c r="AB566" i="20"/>
  <c r="AC566" i="20" s="1"/>
  <c r="AM16" i="31" s="1"/>
  <c r="BL16" i="31" s="1"/>
  <c r="AB574" i="20"/>
  <c r="AC574" i="20" s="1"/>
  <c r="AB582" i="20"/>
  <c r="AC582" i="20" s="1"/>
  <c r="AB590" i="20"/>
  <c r="AC590" i="20" s="1"/>
  <c r="AB598" i="20"/>
  <c r="AC598" i="20" s="1"/>
  <c r="AB606" i="20"/>
  <c r="AC606" i="20" s="1"/>
  <c r="AB614" i="20"/>
  <c r="AC614" i="20" s="1"/>
  <c r="AB622" i="20"/>
  <c r="AC622" i="20" s="1"/>
  <c r="AB4" i="20"/>
  <c r="AC4" i="20" s="1"/>
  <c r="AB12" i="20"/>
  <c r="AC12" i="20" s="1"/>
  <c r="AB20" i="20"/>
  <c r="AC20" i="20" s="1"/>
  <c r="AB28" i="20"/>
  <c r="AC28" i="20" s="1"/>
  <c r="AB36" i="20"/>
  <c r="AC36" i="20" s="1"/>
  <c r="AB44" i="20"/>
  <c r="AC44" i="20" s="1"/>
  <c r="AB52" i="20"/>
  <c r="AC52" i="20" s="1"/>
  <c r="AB60" i="20"/>
  <c r="AC60" i="20" s="1"/>
  <c r="AB68" i="20"/>
  <c r="AC68" i="20" s="1"/>
  <c r="AB76" i="20"/>
  <c r="AC76" i="20" s="1"/>
  <c r="AB84" i="20"/>
  <c r="AC84" i="20" s="1"/>
  <c r="AM64" i="31" s="1"/>
  <c r="BL64" i="31" s="1"/>
  <c r="AB92" i="20"/>
  <c r="AC92" i="20" s="1"/>
  <c r="AB100" i="20"/>
  <c r="AC100" i="20" s="1"/>
  <c r="AB108" i="20"/>
  <c r="AC108" i="20" s="1"/>
  <c r="AB116" i="20"/>
  <c r="AC116" i="20" s="1"/>
  <c r="AB124" i="20"/>
  <c r="AC124" i="20" s="1"/>
  <c r="AB132" i="20"/>
  <c r="AC132" i="20" s="1"/>
  <c r="AB140" i="20"/>
  <c r="AC140" i="20" s="1"/>
  <c r="AB148" i="20"/>
  <c r="AC148" i="20" s="1"/>
  <c r="AM65" i="31" s="1"/>
  <c r="BL65" i="31" s="1"/>
  <c r="AB156" i="20"/>
  <c r="AC156" i="20" s="1"/>
  <c r="AB164" i="20"/>
  <c r="AC164" i="20" s="1"/>
  <c r="AB172" i="20"/>
  <c r="AC172" i="20" s="1"/>
  <c r="AB180" i="20"/>
  <c r="AC180" i="20" s="1"/>
  <c r="AB188" i="20"/>
  <c r="AC188" i="20" s="1"/>
  <c r="AB196" i="20"/>
  <c r="AC196" i="20" s="1"/>
  <c r="AB204" i="20"/>
  <c r="AC204" i="20" s="1"/>
  <c r="AB212" i="20"/>
  <c r="AC212" i="20" s="1"/>
  <c r="AB220" i="20"/>
  <c r="AC220" i="20" s="1"/>
  <c r="AB228" i="20"/>
  <c r="AC228" i="20" s="1"/>
  <c r="AB236" i="20"/>
  <c r="AC236" i="20" s="1"/>
  <c r="AB244" i="20"/>
  <c r="AC244" i="20" s="1"/>
  <c r="AB252" i="20"/>
  <c r="AC252" i="20" s="1"/>
  <c r="AB260" i="20"/>
  <c r="AC260" i="20" s="1"/>
  <c r="AB268" i="20"/>
  <c r="AC268" i="20" s="1"/>
  <c r="AB284" i="20"/>
  <c r="AC284" i="20" s="1"/>
  <c r="AB300" i="20"/>
  <c r="AC300" i="20" s="1"/>
  <c r="AB308" i="20"/>
  <c r="AC308" i="20" s="1"/>
  <c r="AB316" i="20"/>
  <c r="AC316" i="20" s="1"/>
  <c r="AB324" i="20"/>
  <c r="AC324" i="20" s="1"/>
  <c r="AB332" i="20"/>
  <c r="AC332" i="20" s="1"/>
  <c r="AB340" i="20"/>
  <c r="AC340" i="20" s="1"/>
  <c r="AB348" i="20"/>
  <c r="AC348" i="20" s="1"/>
  <c r="AB356" i="20"/>
  <c r="AC356" i="20" s="1"/>
  <c r="AB359" i="20"/>
  <c r="AC359" i="20" s="1"/>
  <c r="AB367" i="20"/>
  <c r="AC367" i="20" s="1"/>
  <c r="AB375" i="20"/>
  <c r="AC375" i="20" s="1"/>
  <c r="AB383" i="20"/>
  <c r="AC383" i="20" s="1"/>
  <c r="AM9" i="31" s="1"/>
  <c r="BL9" i="31" s="1"/>
  <c r="AB391" i="20"/>
  <c r="AC391" i="20" s="1"/>
  <c r="AB399" i="20"/>
  <c r="AC399" i="20" s="1"/>
  <c r="AB407" i="20"/>
  <c r="AC407" i="20" s="1"/>
  <c r="AB415" i="20"/>
  <c r="AC415" i="20" s="1"/>
  <c r="AB423" i="20"/>
  <c r="AC423" i="20" s="1"/>
  <c r="AB431" i="20"/>
  <c r="AC431" i="20" s="1"/>
  <c r="AB439" i="20"/>
  <c r="AC439" i="20" s="1"/>
  <c r="AB447" i="20"/>
  <c r="AC447" i="20" s="1"/>
  <c r="AB455" i="20"/>
  <c r="AC455" i="20" s="1"/>
  <c r="AB463" i="20"/>
  <c r="AC463" i="20" s="1"/>
  <c r="AB471" i="20"/>
  <c r="AC471" i="20" s="1"/>
  <c r="AB479" i="20"/>
  <c r="AC479" i="20" s="1"/>
  <c r="AM42" i="31" s="1"/>
  <c r="BL42" i="31" s="1"/>
  <c r="AB487" i="20"/>
  <c r="AC487" i="20" s="1"/>
  <c r="AB495" i="20"/>
  <c r="AC495" i="20" s="1"/>
  <c r="AB503" i="20"/>
  <c r="AC503" i="20" s="1"/>
  <c r="AB511" i="20"/>
  <c r="AC511" i="20" s="1"/>
  <c r="AB519" i="20"/>
  <c r="AC519" i="20" s="1"/>
  <c r="AB527" i="20"/>
  <c r="AC527" i="20" s="1"/>
  <c r="AB535" i="20"/>
  <c r="AC535" i="20" s="1"/>
  <c r="AB543" i="20"/>
  <c r="AC543" i="20" s="1"/>
  <c r="AB551" i="20"/>
  <c r="AC551" i="20" s="1"/>
  <c r="AB559" i="20"/>
  <c r="AC559" i="20" s="1"/>
  <c r="AB567" i="20"/>
  <c r="AC567" i="20" s="1"/>
  <c r="AM17" i="31" s="1"/>
  <c r="BL17" i="31" s="1"/>
  <c r="AB575" i="20"/>
  <c r="AC575" i="20" s="1"/>
  <c r="AM19" i="31" s="1"/>
  <c r="BL19" i="31" s="1"/>
  <c r="AB583" i="20"/>
  <c r="AC583" i="20" s="1"/>
  <c r="AB591" i="20"/>
  <c r="AC591" i="20" s="1"/>
  <c r="AB599" i="20"/>
  <c r="AC599" i="20" s="1"/>
  <c r="AB607" i="20"/>
  <c r="AC607" i="20" s="1"/>
  <c r="AB615" i="20"/>
  <c r="AC615" i="20" s="1"/>
  <c r="AB623" i="20"/>
  <c r="AC623" i="20" s="1"/>
  <c r="AB5" i="20"/>
  <c r="AC5" i="20" s="1"/>
  <c r="AB13" i="20"/>
  <c r="AC13" i="20" s="1"/>
  <c r="AB21" i="20"/>
  <c r="AC21" i="20" s="1"/>
  <c r="AB29" i="20"/>
  <c r="AC29" i="20" s="1"/>
  <c r="AB37" i="20"/>
  <c r="AC37" i="20" s="1"/>
  <c r="AB45" i="20"/>
  <c r="AC45" i="20" s="1"/>
  <c r="AB53" i="20"/>
  <c r="AC53" i="20" s="1"/>
  <c r="AB61" i="20"/>
  <c r="AC61" i="20" s="1"/>
  <c r="AB69" i="20"/>
  <c r="AC69" i="20" s="1"/>
  <c r="AB77" i="20"/>
  <c r="AC77" i="20" s="1"/>
  <c r="AB85" i="20"/>
  <c r="AC85" i="20" s="1"/>
  <c r="AB93" i="20"/>
  <c r="AC93" i="20" s="1"/>
  <c r="AB101" i="20"/>
  <c r="AC101" i="20" s="1"/>
  <c r="AB109" i="20"/>
  <c r="AC109" i="20" s="1"/>
  <c r="AB117" i="20"/>
  <c r="AC117" i="20" s="1"/>
  <c r="AB125" i="20"/>
  <c r="AC125" i="20" s="1"/>
  <c r="AB133" i="20"/>
  <c r="AC133" i="20" s="1"/>
  <c r="AB141" i="20"/>
  <c r="AC141" i="20" s="1"/>
  <c r="AB149" i="20"/>
  <c r="AC149" i="20" s="1"/>
  <c r="AB157" i="20"/>
  <c r="AC157" i="20" s="1"/>
  <c r="AB165" i="20"/>
  <c r="AC165" i="20" s="1"/>
  <c r="AB173" i="20"/>
  <c r="AC173" i="20" s="1"/>
  <c r="AB181" i="20"/>
  <c r="AC181" i="20" s="1"/>
  <c r="AB189" i="20"/>
  <c r="AC189" i="20" s="1"/>
  <c r="AB197" i="20"/>
  <c r="AC197" i="20" s="1"/>
  <c r="AB205" i="20"/>
  <c r="AC205" i="20" s="1"/>
  <c r="AB213" i="20"/>
  <c r="AC213" i="20" s="1"/>
  <c r="AB229" i="20"/>
  <c r="AC229" i="20" s="1"/>
  <c r="AB237" i="20"/>
  <c r="AC237" i="20" s="1"/>
  <c r="AB245" i="20"/>
  <c r="AC245" i="20" s="1"/>
  <c r="AB253" i="20"/>
  <c r="AC253" i="20" s="1"/>
  <c r="AB261" i="20"/>
  <c r="AC261" i="20" s="1"/>
  <c r="AB277" i="20"/>
  <c r="AC277" i="20" s="1"/>
  <c r="AM7" i="31" s="1"/>
  <c r="BL7" i="31" s="1"/>
  <c r="AB285" i="20"/>
  <c r="AC285" i="20" s="1"/>
  <c r="AB293" i="20"/>
  <c r="AC293" i="20" s="1"/>
  <c r="AB301" i="20"/>
  <c r="AC301" i="20" s="1"/>
  <c r="AB309" i="20"/>
  <c r="AC309" i="20" s="1"/>
  <c r="AB317" i="20"/>
  <c r="AC317" i="20" s="1"/>
  <c r="AB325" i="20"/>
  <c r="AC325" i="20" s="1"/>
  <c r="AB333" i="20"/>
  <c r="AC333" i="20" s="1"/>
  <c r="AB341" i="20"/>
  <c r="AC341" i="20" s="1"/>
  <c r="AB349" i="20"/>
  <c r="AC349" i="20" s="1"/>
  <c r="AB2" i="20"/>
  <c r="AC2" i="20" s="1"/>
  <c r="AM2" i="31" s="1"/>
  <c r="BL2" i="31" s="1"/>
  <c r="AB360" i="20"/>
  <c r="AC360" i="20" s="1"/>
  <c r="AB368" i="20"/>
  <c r="AC368" i="20" s="1"/>
  <c r="AB376" i="20"/>
  <c r="AB384" i="20"/>
  <c r="AC384" i="20" s="1"/>
  <c r="AB392" i="20"/>
  <c r="AC392" i="20" s="1"/>
  <c r="AB400" i="20"/>
  <c r="AC400" i="20" s="1"/>
  <c r="AB408" i="20"/>
  <c r="AC408" i="20" s="1"/>
  <c r="AB416" i="20"/>
  <c r="AC416" i="20" s="1"/>
  <c r="AB424" i="20"/>
  <c r="AC424" i="20" s="1"/>
  <c r="AB432" i="20"/>
  <c r="AC432" i="20" s="1"/>
  <c r="AB440" i="20"/>
  <c r="AC440" i="20" s="1"/>
  <c r="AB448" i="20"/>
  <c r="AC448" i="20" s="1"/>
  <c r="AB456" i="20"/>
  <c r="AC456" i="20" s="1"/>
  <c r="AB464" i="20"/>
  <c r="AC464" i="20" s="1"/>
  <c r="AB472" i="20"/>
  <c r="AC472" i="20" s="1"/>
  <c r="AB480" i="20"/>
  <c r="AC480" i="20" s="1"/>
  <c r="AM43" i="31" s="1"/>
  <c r="BL43" i="31" s="1"/>
  <c r="AB488" i="20"/>
  <c r="AC488" i="20" s="1"/>
  <c r="AM44" i="31" s="1"/>
  <c r="BL44" i="31" s="1"/>
  <c r="AB496" i="20"/>
  <c r="AC496" i="20" s="1"/>
  <c r="AB504" i="20"/>
  <c r="AC504" i="20" s="1"/>
  <c r="AB512" i="20"/>
  <c r="AC512" i="20" s="1"/>
  <c r="AB520" i="20"/>
  <c r="AC520" i="20" s="1"/>
  <c r="AB528" i="20"/>
  <c r="AC528" i="20" s="1"/>
  <c r="AB536" i="20"/>
  <c r="AC536" i="20" s="1"/>
  <c r="AB544" i="20"/>
  <c r="AC544" i="20" s="1"/>
  <c r="AB552" i="20"/>
  <c r="AC552" i="20" s="1"/>
  <c r="AB560" i="20"/>
  <c r="AC560" i="20" s="1"/>
  <c r="AB568" i="20"/>
  <c r="AC568" i="20" s="1"/>
  <c r="AM18" i="31" s="1"/>
  <c r="BL18" i="31" s="1"/>
  <c r="AB576" i="20"/>
  <c r="AC576" i="20" s="1"/>
  <c r="AM20" i="31" s="1"/>
  <c r="BL20" i="31" s="1"/>
  <c r="AB584" i="20"/>
  <c r="AC584" i="20" s="1"/>
  <c r="AB592" i="20"/>
  <c r="AC592" i="20" s="1"/>
  <c r="AB600" i="20"/>
  <c r="AC600" i="20" s="1"/>
  <c r="AB608" i="20"/>
  <c r="AC608" i="20" s="1"/>
  <c r="AB616" i="20"/>
  <c r="AC616" i="20" s="1"/>
  <c r="AM22" i="31" s="1"/>
  <c r="BL22" i="31" s="1"/>
  <c r="AB624" i="20"/>
  <c r="AC624" i="20" s="1"/>
  <c r="AB6" i="20"/>
  <c r="AC6" i="20" s="1"/>
  <c r="AB14" i="20"/>
  <c r="AC14" i="20" s="1"/>
  <c r="AB22" i="20"/>
  <c r="AC22" i="20" s="1"/>
  <c r="AB30" i="20"/>
  <c r="AC30" i="20" s="1"/>
  <c r="AB38" i="20"/>
  <c r="AC38" i="20" s="1"/>
  <c r="AB46" i="20"/>
  <c r="AC46" i="20" s="1"/>
  <c r="AB54" i="20"/>
  <c r="AC54" i="20" s="1"/>
  <c r="AB62" i="20"/>
  <c r="AC62" i="20" s="1"/>
  <c r="AB70" i="20"/>
  <c r="AC70" i="20" s="1"/>
  <c r="AB78" i="20"/>
  <c r="AC78" i="20" s="1"/>
  <c r="AB86" i="20"/>
  <c r="AC86" i="20" s="1"/>
  <c r="AB94" i="20"/>
  <c r="AC94" i="20" s="1"/>
  <c r="AB102" i="20"/>
  <c r="AC102" i="20" s="1"/>
  <c r="AB110" i="20"/>
  <c r="AC110" i="20" s="1"/>
  <c r="AB118" i="20"/>
  <c r="AC118" i="20" s="1"/>
  <c r="AB126" i="20"/>
  <c r="AC126" i="20" s="1"/>
  <c r="AB134" i="20"/>
  <c r="AC134" i="20" s="1"/>
  <c r="AB142" i="20"/>
  <c r="AC142" i="20" s="1"/>
  <c r="AM4" i="31" s="1"/>
  <c r="BL4" i="31" s="1"/>
  <c r="AB150" i="20"/>
  <c r="AC150" i="20" s="1"/>
  <c r="AB158" i="20"/>
  <c r="AC158" i="20" s="1"/>
  <c r="AB166" i="20"/>
  <c r="AC166" i="20" s="1"/>
  <c r="AB174" i="20"/>
  <c r="AC174" i="20" s="1"/>
  <c r="AB182" i="20"/>
  <c r="AC182" i="20" s="1"/>
  <c r="AB190" i="20"/>
  <c r="AC190" i="20" s="1"/>
  <c r="AB198" i="20"/>
  <c r="AC198" i="20" s="1"/>
  <c r="AB206" i="20"/>
  <c r="AC206" i="20" s="1"/>
  <c r="AB214" i="20"/>
  <c r="AC214" i="20" s="1"/>
  <c r="AB230" i="20"/>
  <c r="AC230" i="20" s="1"/>
  <c r="AB238" i="20"/>
  <c r="AC238" i="20" s="1"/>
  <c r="AB246" i="20"/>
  <c r="AC246" i="20" s="1"/>
  <c r="AB254" i="20"/>
  <c r="AC254" i="20" s="1"/>
  <c r="AB262" i="20"/>
  <c r="AC262" i="20" s="1"/>
  <c r="AB278" i="20"/>
  <c r="AC278" i="20" s="1"/>
  <c r="AM8" i="31" s="1"/>
  <c r="BL8" i="31" s="1"/>
  <c r="AB294" i="20"/>
  <c r="AC294" i="20" s="1"/>
  <c r="AB302" i="20"/>
  <c r="AC302" i="20" s="1"/>
  <c r="AB310" i="20"/>
  <c r="AC310" i="20" s="1"/>
  <c r="AB318" i="20"/>
  <c r="AC318" i="20" s="1"/>
  <c r="AB326" i="20"/>
  <c r="AC326" i="20" s="1"/>
  <c r="AB334" i="20"/>
  <c r="AC334" i="20" s="1"/>
  <c r="AB342" i="20"/>
  <c r="AC342" i="20" s="1"/>
  <c r="AB350" i="20"/>
  <c r="AC350" i="20" s="1"/>
  <c r="AB361" i="20"/>
  <c r="AC361" i="20" s="1"/>
  <c r="AB369" i="20"/>
  <c r="AC369" i="20" s="1"/>
  <c r="AB377" i="20"/>
  <c r="AC377" i="20" s="1"/>
  <c r="AB385" i="20"/>
  <c r="AC385" i="20" s="1"/>
  <c r="AB393" i="20"/>
  <c r="AC393" i="20" s="1"/>
  <c r="AB401" i="20"/>
  <c r="AC401" i="20" s="1"/>
  <c r="AB409" i="20"/>
  <c r="AC409" i="20" s="1"/>
  <c r="AB417" i="20"/>
  <c r="AC417" i="20" s="1"/>
  <c r="AB425" i="20"/>
  <c r="AC425" i="20" s="1"/>
  <c r="AB433" i="20"/>
  <c r="AC433" i="20" s="1"/>
  <c r="AB441" i="20"/>
  <c r="AC441" i="20" s="1"/>
  <c r="AB449" i="20"/>
  <c r="AC449" i="20" s="1"/>
  <c r="AB457" i="20"/>
  <c r="AC457" i="20" s="1"/>
  <c r="AB465" i="20"/>
  <c r="AC465" i="20" s="1"/>
  <c r="AB473" i="20"/>
  <c r="AC473" i="20" s="1"/>
  <c r="AB481" i="20"/>
  <c r="AC481" i="20" s="1"/>
  <c r="AM69" i="31" s="1"/>
  <c r="BL69" i="31" s="1"/>
  <c r="AB489" i="20"/>
  <c r="AC489" i="20" s="1"/>
  <c r="AM45" i="31" s="1"/>
  <c r="BL45" i="31" s="1"/>
  <c r="AB497" i="20"/>
  <c r="AC497" i="20" s="1"/>
  <c r="AB505" i="20"/>
  <c r="AC505" i="20" s="1"/>
  <c r="AB513" i="20"/>
  <c r="AC513" i="20" s="1"/>
  <c r="AB521" i="20"/>
  <c r="AC521" i="20" s="1"/>
  <c r="AB529" i="20"/>
  <c r="AC529" i="20" s="1"/>
  <c r="AB537" i="20"/>
  <c r="AC537" i="20" s="1"/>
  <c r="AB545" i="20"/>
  <c r="AC545" i="20" s="1"/>
  <c r="AB553" i="20"/>
  <c r="AC553" i="20" s="1"/>
  <c r="AB561" i="20"/>
  <c r="AC561" i="20" s="1"/>
  <c r="AB569" i="20"/>
  <c r="AC569" i="20" s="1"/>
  <c r="AM47" i="31" s="1"/>
  <c r="BL47" i="31" s="1"/>
  <c r="AB577" i="20"/>
  <c r="AC577" i="20" s="1"/>
  <c r="AM21" i="31" s="1"/>
  <c r="BL21" i="31" s="1"/>
  <c r="AB585" i="20"/>
  <c r="AC585" i="20" s="1"/>
  <c r="AB593" i="20"/>
  <c r="AC593" i="20" s="1"/>
  <c r="AB601" i="20"/>
  <c r="AC601" i="20" s="1"/>
  <c r="AB609" i="20"/>
  <c r="AC609" i="20" s="1"/>
  <c r="AB617" i="20"/>
  <c r="AC617" i="20" s="1"/>
  <c r="AM23" i="31" s="1"/>
  <c r="BL23" i="31" s="1"/>
  <c r="AB625" i="20"/>
  <c r="AC625" i="20" s="1"/>
  <c r="AM71" i="31" s="1"/>
  <c r="BL71" i="31" s="1"/>
  <c r="AB7" i="20"/>
  <c r="AC7" i="20" s="1"/>
  <c r="AB15" i="20"/>
  <c r="AC15" i="20" s="1"/>
  <c r="AB23" i="20"/>
  <c r="AB31" i="20"/>
  <c r="AC31" i="20" s="1"/>
  <c r="AB47" i="20"/>
  <c r="AC47" i="20" s="1"/>
  <c r="AB55" i="20"/>
  <c r="AC55" i="20" s="1"/>
  <c r="AB63" i="20"/>
  <c r="AC63" i="20" s="1"/>
  <c r="AB71" i="20"/>
  <c r="AC71" i="20" s="1"/>
  <c r="AB79" i="20"/>
  <c r="AC79" i="20" s="1"/>
  <c r="AB87" i="20"/>
  <c r="AC87" i="20" s="1"/>
  <c r="AB95" i="20"/>
  <c r="AC95" i="20" s="1"/>
  <c r="AB103" i="20"/>
  <c r="AC103" i="20" s="1"/>
  <c r="AB111" i="20"/>
  <c r="AC111" i="20" s="1"/>
  <c r="AB119" i="20"/>
  <c r="AC119" i="20" s="1"/>
  <c r="AB127" i="20"/>
  <c r="AC127" i="20" s="1"/>
  <c r="AB135" i="20"/>
  <c r="AC135" i="20" s="1"/>
  <c r="AB143" i="20"/>
  <c r="AC143" i="20" s="1"/>
  <c r="AM5" i="31" s="1"/>
  <c r="BL5" i="31" s="1"/>
  <c r="AB151" i="20"/>
  <c r="AC151" i="20" s="1"/>
  <c r="AB159" i="20"/>
  <c r="AC159" i="20" s="1"/>
  <c r="AB167" i="20"/>
  <c r="AC167" i="20" s="1"/>
  <c r="AB175" i="20"/>
  <c r="AC175" i="20" s="1"/>
  <c r="AB183" i="20"/>
  <c r="AC183" i="20" s="1"/>
  <c r="AB191" i="20"/>
  <c r="AC191" i="20" s="1"/>
  <c r="AB199" i="20"/>
  <c r="AC199" i="20" s="1"/>
  <c r="AB207" i="20"/>
  <c r="AC207" i="20" s="1"/>
  <c r="AB215" i="20"/>
  <c r="AC215" i="20" s="1"/>
  <c r="AB223" i="20"/>
  <c r="AC223" i="20" s="1"/>
  <c r="AB231" i="20"/>
  <c r="AC231" i="20" s="1"/>
  <c r="AB239" i="20"/>
  <c r="AC239" i="20" s="1"/>
  <c r="AB247" i="20"/>
  <c r="AC247" i="20" s="1"/>
  <c r="AB255" i="20"/>
  <c r="AC255" i="20" s="1"/>
  <c r="AB263" i="20"/>
  <c r="AC263" i="20" s="1"/>
  <c r="AB279" i="20"/>
  <c r="AC279" i="20" s="1"/>
  <c r="AM38" i="31" s="1"/>
  <c r="BL38" i="31" s="1"/>
  <c r="AB295" i="20"/>
  <c r="AC295" i="20" s="1"/>
  <c r="AB303" i="20"/>
  <c r="AC303" i="20" s="1"/>
  <c r="AB311" i="20"/>
  <c r="AC311" i="20" s="1"/>
  <c r="AB319" i="20"/>
  <c r="AC319" i="20" s="1"/>
  <c r="AB327" i="20"/>
  <c r="AC327" i="20" s="1"/>
  <c r="AB335" i="20"/>
  <c r="AC335" i="20" s="1"/>
  <c r="AB343" i="20"/>
  <c r="AC343" i="20" s="1"/>
  <c r="AB351" i="20"/>
  <c r="AC351" i="20" s="1"/>
  <c r="AB362" i="20"/>
  <c r="AC362" i="20" s="1"/>
  <c r="AB370" i="20"/>
  <c r="AC370" i="20" s="1"/>
  <c r="AB386" i="20"/>
  <c r="AC386" i="20" s="1"/>
  <c r="AB394" i="20"/>
  <c r="AC394" i="20" s="1"/>
  <c r="AB402" i="20"/>
  <c r="AC402" i="20" s="1"/>
  <c r="AB410" i="20"/>
  <c r="AC410" i="20" s="1"/>
  <c r="AB418" i="20"/>
  <c r="AC418" i="20" s="1"/>
  <c r="AB426" i="20"/>
  <c r="AC426" i="20" s="1"/>
  <c r="AB434" i="20"/>
  <c r="AC434" i="20" s="1"/>
  <c r="AB442" i="20"/>
  <c r="AC442" i="20" s="1"/>
  <c r="AB450" i="20"/>
  <c r="AC450" i="20" s="1"/>
  <c r="AB458" i="20"/>
  <c r="AC458" i="20" s="1"/>
  <c r="AB466" i="20"/>
  <c r="AC466" i="20" s="1"/>
  <c r="AB474" i="20"/>
  <c r="AC474" i="20" s="1"/>
  <c r="AB482" i="20"/>
  <c r="AC482" i="20" s="1"/>
  <c r="AB490" i="20"/>
  <c r="AC490" i="20" s="1"/>
  <c r="AM46" i="31" s="1"/>
  <c r="BL46" i="31" s="1"/>
  <c r="AB498" i="20"/>
  <c r="AC498" i="20" s="1"/>
  <c r="AB506" i="20"/>
  <c r="AC506" i="20" s="1"/>
  <c r="AB514" i="20"/>
  <c r="AC514" i="20" s="1"/>
  <c r="AB522" i="20"/>
  <c r="AC522" i="20" s="1"/>
  <c r="AB530" i="20"/>
  <c r="AC530" i="20" s="1"/>
  <c r="AB538" i="20"/>
  <c r="AB546" i="20"/>
  <c r="AC546" i="20" s="1"/>
  <c r="AB554" i="20"/>
  <c r="AC554" i="20" s="1"/>
  <c r="AB562" i="20"/>
  <c r="AC562" i="20" s="1"/>
  <c r="AB570" i="20"/>
  <c r="AC570" i="20" s="1"/>
  <c r="AM48" i="31" s="1"/>
  <c r="BL48" i="31" s="1"/>
  <c r="AB578" i="20"/>
  <c r="AC578" i="20" s="1"/>
  <c r="AM50" i="31" s="1"/>
  <c r="BL50" i="31" s="1"/>
  <c r="AB586" i="20"/>
  <c r="AC586" i="20" s="1"/>
  <c r="AB594" i="20"/>
  <c r="AC594" i="20" s="1"/>
  <c r="AB602" i="20"/>
  <c r="AC602" i="20" s="1"/>
  <c r="AB610" i="20"/>
  <c r="AC610" i="20" s="1"/>
  <c r="AB618" i="20"/>
  <c r="AC618" i="20" s="1"/>
  <c r="AM24" i="31" s="1"/>
  <c r="BL24" i="31" s="1"/>
  <c r="AB626" i="20"/>
  <c r="AC626" i="20" s="1"/>
  <c r="AB8" i="20"/>
  <c r="AC8" i="20" s="1"/>
  <c r="AB16" i="20"/>
  <c r="AC16" i="20" s="1"/>
  <c r="AB24" i="20"/>
  <c r="AC24" i="20" s="1"/>
  <c r="AB32" i="20"/>
  <c r="AC32" i="20" s="1"/>
  <c r="AB48" i="20"/>
  <c r="AC48" i="20" s="1"/>
  <c r="AB56" i="20"/>
  <c r="AC56" i="20" s="1"/>
  <c r="AB64" i="20"/>
  <c r="AC64" i="20" s="1"/>
  <c r="AB72" i="20"/>
  <c r="AC72" i="20" s="1"/>
  <c r="AB80" i="20"/>
  <c r="AC80" i="20" s="1"/>
  <c r="AB88" i="20"/>
  <c r="AC88" i="20" s="1"/>
  <c r="AB96" i="20"/>
  <c r="AC96" i="20" s="1"/>
  <c r="AB104" i="20"/>
  <c r="AC104" i="20" s="1"/>
  <c r="AB112" i="20"/>
  <c r="AC112" i="20" s="1"/>
  <c r="AB120" i="20"/>
  <c r="AC120" i="20" s="1"/>
  <c r="AB128" i="20"/>
  <c r="AC128" i="20" s="1"/>
  <c r="AB136" i="20"/>
  <c r="AC136" i="20" s="1"/>
  <c r="AB144" i="20"/>
  <c r="AC144" i="20" s="1"/>
  <c r="AM6" i="31" s="1"/>
  <c r="BL6" i="31" s="1"/>
  <c r="AB152" i="20"/>
  <c r="AC152" i="20" s="1"/>
  <c r="AB160" i="20"/>
  <c r="AC160" i="20" s="1"/>
  <c r="AB168" i="20"/>
  <c r="AC168" i="20" s="1"/>
  <c r="AB176" i="20"/>
  <c r="AC176" i="20" s="1"/>
  <c r="AB184" i="20"/>
  <c r="AC184" i="20" s="1"/>
  <c r="AB192" i="20"/>
  <c r="AC192" i="20" s="1"/>
  <c r="AB200" i="20"/>
  <c r="AC200" i="20" s="1"/>
  <c r="AB208" i="20"/>
  <c r="AC208" i="20" s="1"/>
  <c r="AB216" i="20"/>
  <c r="AC216" i="20" s="1"/>
  <c r="AB224" i="20"/>
  <c r="AC224" i="20" s="1"/>
  <c r="AB232" i="20"/>
  <c r="AC232" i="20" s="1"/>
  <c r="AB240" i="20"/>
  <c r="AC240" i="20" s="1"/>
  <c r="AB248" i="20"/>
  <c r="AC248" i="20" s="1"/>
  <c r="AB256" i="20"/>
  <c r="AC256" i="20" s="1"/>
  <c r="AB264" i="20"/>
  <c r="AC264" i="20" s="1"/>
  <c r="AB280" i="20"/>
  <c r="AC280" i="20" s="1"/>
  <c r="AM39" i="31" s="1"/>
  <c r="BL39" i="31" s="1"/>
  <c r="AB296" i="20"/>
  <c r="AB304" i="20"/>
  <c r="AC304" i="20" s="1"/>
  <c r="AB312" i="20"/>
  <c r="AC312" i="20" s="1"/>
  <c r="AB320" i="20"/>
  <c r="AC320" i="20" s="1"/>
  <c r="AB328" i="20"/>
  <c r="AC328" i="20" s="1"/>
  <c r="AB336" i="20"/>
  <c r="AC336" i="20" s="1"/>
  <c r="AB344" i="20"/>
  <c r="AC344" i="20" s="1"/>
  <c r="AB352" i="20"/>
  <c r="AC352" i="20" s="1"/>
  <c r="AB363" i="20"/>
  <c r="AC363" i="20" s="1"/>
  <c r="AB371" i="20"/>
  <c r="AC371" i="20" s="1"/>
  <c r="AB379" i="20"/>
  <c r="AC379" i="20" s="1"/>
  <c r="AM67" i="31" s="1"/>
  <c r="BL67" i="31" s="1"/>
  <c r="AB387" i="20"/>
  <c r="AC387" i="20" s="1"/>
  <c r="AB395" i="20"/>
  <c r="AC395" i="20" s="1"/>
  <c r="AB403" i="20"/>
  <c r="AC403" i="20" s="1"/>
  <c r="AB411" i="20"/>
  <c r="AC411" i="20" s="1"/>
  <c r="AB419" i="20"/>
  <c r="AC419" i="20" s="1"/>
  <c r="AB427" i="20"/>
  <c r="AC427" i="20" s="1"/>
  <c r="AB435" i="20"/>
  <c r="AC435" i="20" s="1"/>
  <c r="AB443" i="20"/>
  <c r="AC443" i="20" s="1"/>
  <c r="AB451" i="20"/>
  <c r="AC451" i="20" s="1"/>
  <c r="AB459" i="20"/>
  <c r="AC459" i="20" s="1"/>
  <c r="AB467" i="20"/>
  <c r="AC467" i="20" s="1"/>
  <c r="AB475" i="20"/>
  <c r="AC475" i="20" s="1"/>
  <c r="AM10" i="31" s="1"/>
  <c r="BL10" i="31" s="1"/>
  <c r="AB483" i="20"/>
  <c r="AC483" i="20" s="1"/>
  <c r="AB491" i="20"/>
  <c r="AC491" i="20" s="1"/>
  <c r="AB499" i="20"/>
  <c r="AC499" i="20" s="1"/>
  <c r="AB507" i="20"/>
  <c r="AC507" i="20" s="1"/>
  <c r="AB515" i="20"/>
  <c r="AC515" i="20" s="1"/>
  <c r="AB523" i="20"/>
  <c r="AC523" i="20" s="1"/>
  <c r="AB531" i="20"/>
  <c r="AC531" i="20" s="1"/>
  <c r="AB539" i="20"/>
  <c r="AC539" i="20" s="1"/>
  <c r="AB547" i="20"/>
  <c r="AC547" i="20" s="1"/>
  <c r="AB555" i="20"/>
  <c r="AB563" i="20"/>
  <c r="AC563" i="20" s="1"/>
  <c r="AB571" i="20"/>
  <c r="AC571" i="20" s="1"/>
  <c r="AM49" i="31" s="1"/>
  <c r="BL49" i="31" s="1"/>
  <c r="AB579" i="20"/>
  <c r="AC579" i="20" s="1"/>
  <c r="AM51" i="31" s="1"/>
  <c r="BL51" i="31" s="1"/>
  <c r="AB587" i="20"/>
  <c r="AC587" i="20" s="1"/>
  <c r="AB595" i="20"/>
  <c r="AC595" i="20" s="1"/>
  <c r="AB603" i="20"/>
  <c r="AC603" i="20" s="1"/>
  <c r="AB611" i="20"/>
  <c r="AC611" i="20" s="1"/>
  <c r="AB619" i="20"/>
  <c r="AC619" i="20" s="1"/>
  <c r="AM53" i="31" s="1"/>
  <c r="BL53" i="31" s="1"/>
  <c r="AB627" i="20"/>
  <c r="AC627" i="20" s="1"/>
  <c r="AB9" i="20"/>
  <c r="AC9" i="20" s="1"/>
  <c r="AB17" i="20"/>
  <c r="AC17" i="20" s="1"/>
  <c r="AB25" i="20"/>
  <c r="AC25" i="20" s="1"/>
  <c r="AB33" i="20"/>
  <c r="AC33" i="20" s="1"/>
  <c r="AB49" i="20"/>
  <c r="AC49" i="20" s="1"/>
  <c r="AB57" i="20"/>
  <c r="AC57" i="20" s="1"/>
  <c r="AB65" i="20"/>
  <c r="AC65" i="20" s="1"/>
  <c r="AB73" i="20"/>
  <c r="AC73" i="20" s="1"/>
  <c r="AB81" i="20"/>
  <c r="AC81" i="20" s="1"/>
  <c r="AB89" i="20"/>
  <c r="AC89" i="20" s="1"/>
  <c r="AB97" i="20"/>
  <c r="AC97" i="20" s="1"/>
  <c r="AB105" i="20"/>
  <c r="AC105" i="20" s="1"/>
  <c r="AB113" i="20"/>
  <c r="AC113" i="20" s="1"/>
  <c r="AB121" i="20"/>
  <c r="AC121" i="20" s="1"/>
  <c r="AB129" i="20"/>
  <c r="AC129" i="20" s="1"/>
  <c r="AB137" i="20"/>
  <c r="AC137" i="20" s="1"/>
  <c r="AB145" i="20"/>
  <c r="AC145" i="20" s="1"/>
  <c r="AM35" i="31" s="1"/>
  <c r="BL35" i="31" s="1"/>
  <c r="AB153" i="20"/>
  <c r="AC153" i="20" s="1"/>
  <c r="AB161" i="20"/>
  <c r="AC161" i="20" s="1"/>
  <c r="AB169" i="20"/>
  <c r="AC169" i="20" s="1"/>
  <c r="AB177" i="20"/>
  <c r="AC177" i="20" s="1"/>
  <c r="AB185" i="20"/>
  <c r="AC185" i="20" s="1"/>
  <c r="AB193" i="20"/>
  <c r="AB201" i="20"/>
  <c r="AC201" i="20" s="1"/>
  <c r="AB209" i="20"/>
  <c r="AC209" i="20" s="1"/>
  <c r="AB217" i="20"/>
  <c r="AC217" i="20" s="1"/>
  <c r="AB225" i="20"/>
  <c r="AC225" i="20" s="1"/>
  <c r="AB233" i="20"/>
  <c r="AC233" i="20" s="1"/>
  <c r="AB241" i="20"/>
  <c r="AC241" i="20" s="1"/>
  <c r="AB249" i="20"/>
  <c r="AC249" i="20" s="1"/>
  <c r="AB257" i="20"/>
  <c r="AC257" i="20" s="1"/>
  <c r="AB265" i="20"/>
  <c r="AC265" i="20" s="1"/>
  <c r="AB273" i="20"/>
  <c r="AC273" i="20" s="1"/>
  <c r="AB281" i="20"/>
  <c r="AC281" i="20" s="1"/>
  <c r="AB297" i="20"/>
  <c r="AC297" i="20" s="1"/>
  <c r="AB305" i="20"/>
  <c r="AC305" i="20" s="1"/>
  <c r="AB313" i="20"/>
  <c r="AC313" i="20" s="1"/>
  <c r="AB321" i="20"/>
  <c r="AC321" i="20" s="1"/>
  <c r="AB329" i="20"/>
  <c r="AC329" i="20" s="1"/>
  <c r="AB337" i="20"/>
  <c r="AC337" i="20" s="1"/>
  <c r="AB353" i="20"/>
  <c r="AC353" i="20" s="1"/>
  <c r="AC6" i="32" l="1"/>
  <c r="AC15" i="32"/>
  <c r="AD15" i="32" s="1"/>
  <c r="AC31" i="32"/>
  <c r="AD31" i="32" s="1"/>
  <c r="AC5" i="32"/>
  <c r="AC14" i="32"/>
  <c r="AC3" i="32"/>
  <c r="AC27" i="32"/>
  <c r="AD27" i="32" s="1"/>
  <c r="AC19" i="32"/>
  <c r="AD19" i="32" s="1"/>
  <c r="AC38" i="32"/>
  <c r="AC28" i="32"/>
  <c r="AD28" i="32" s="1"/>
  <c r="AC44" i="32"/>
  <c r="AD44" i="32" s="1"/>
  <c r="AC8" i="32"/>
  <c r="AC61" i="32"/>
  <c r="AD61" i="32" s="1"/>
  <c r="Z47" i="32"/>
  <c r="AB47" i="32" s="1"/>
  <c r="AC555" i="20"/>
  <c r="AC47" i="32" s="1"/>
  <c r="AD47" i="32" s="1"/>
  <c r="AC34" i="32"/>
  <c r="Z24" i="32"/>
  <c r="AB24" i="32" s="1"/>
  <c r="AC296" i="20"/>
  <c r="AC24" i="32" s="1"/>
  <c r="AD24" i="32" s="1"/>
  <c r="Z45" i="32"/>
  <c r="AB45" i="32" s="1"/>
  <c r="AC538" i="20"/>
  <c r="AC45" i="32" s="1"/>
  <c r="AD45" i="32" s="1"/>
  <c r="AC53" i="32"/>
  <c r="AD53" i="32" s="1"/>
  <c r="Z4" i="32"/>
  <c r="AB4" i="32" s="1"/>
  <c r="AC23" i="20"/>
  <c r="AC4" i="32" s="1"/>
  <c r="AD4" i="32" s="1"/>
  <c r="Z30" i="32"/>
  <c r="AB30" i="32" s="1"/>
  <c r="AC376" i="20"/>
  <c r="AC30" i="32" s="1"/>
  <c r="AD30" i="32" s="1"/>
  <c r="AC41" i="32"/>
  <c r="AD41" i="32" s="1"/>
  <c r="AC12" i="32"/>
  <c r="AC66" i="32"/>
  <c r="AD66" i="32" s="1"/>
  <c r="AC55" i="32"/>
  <c r="AD55" i="32" s="1"/>
  <c r="AC29" i="32"/>
  <c r="AD29" i="32" s="1"/>
  <c r="AC50" i="32"/>
  <c r="AD50" i="32" s="1"/>
  <c r="Z37" i="32"/>
  <c r="AB37" i="32" s="1"/>
  <c r="AC452" i="20"/>
  <c r="AC37" i="32" s="1"/>
  <c r="AD37" i="32" s="1"/>
  <c r="AC67" i="32"/>
  <c r="AD67" i="32" s="1"/>
  <c r="Z18" i="32"/>
  <c r="AB18" i="32" s="1"/>
  <c r="AC193" i="20"/>
  <c r="AC18" i="32" s="1"/>
  <c r="AD18" i="32" s="1"/>
  <c r="AC60" i="32"/>
  <c r="AD60" i="32" s="1"/>
  <c r="AC22" i="32"/>
  <c r="AD22" i="32" s="1"/>
  <c r="AC39" i="32"/>
  <c r="AC49" i="32"/>
  <c r="AD49" i="32" s="1"/>
  <c r="AC64" i="32"/>
  <c r="AD64" i="32" s="1"/>
  <c r="AC51" i="32"/>
  <c r="AD51" i="32" s="1"/>
  <c r="AC36" i="32"/>
  <c r="AC35" i="32"/>
  <c r="AD35" i="32" s="1"/>
  <c r="AC17" i="32"/>
  <c r="AD17" i="32" s="1"/>
  <c r="AC54" i="32"/>
  <c r="AD54" i="32" s="1"/>
  <c r="AC46" i="32"/>
  <c r="AD46" i="32" s="1"/>
  <c r="AM26" i="31"/>
  <c r="AM31" i="31" s="1"/>
  <c r="AM27" i="31"/>
  <c r="AC52" i="32"/>
  <c r="AD52" i="32" s="1"/>
  <c r="AM74" i="31"/>
  <c r="AM73" i="31"/>
  <c r="AM78" i="31" s="1"/>
  <c r="AC62" i="32"/>
  <c r="AD62" i="32" s="1"/>
  <c r="AC23" i="32"/>
  <c r="AD23" i="32" s="1"/>
  <c r="AC42" i="32"/>
  <c r="AD42" i="32" s="1"/>
  <c r="AC21" i="32"/>
  <c r="AD21" i="32" s="1"/>
  <c r="AC59" i="32"/>
  <c r="AD59" i="32" s="1"/>
  <c r="AC33" i="32"/>
  <c r="AD33" i="32" s="1"/>
  <c r="AM58" i="31"/>
  <c r="AM57" i="31"/>
  <c r="AM62" i="31" s="1"/>
  <c r="AC43" i="32"/>
  <c r="AD43" i="32" s="1"/>
  <c r="AC11" i="32"/>
  <c r="AD11" i="32" s="1"/>
  <c r="AC32" i="32"/>
  <c r="AD32" i="32" s="1"/>
  <c r="AC9" i="32"/>
  <c r="AC7" i="32"/>
  <c r="AC25" i="32"/>
  <c r="AC65" i="32"/>
  <c r="AD65" i="32" s="1"/>
  <c r="AC63" i="32"/>
  <c r="AD63" i="32" s="1"/>
  <c r="AC10" i="32"/>
  <c r="AC40" i="32"/>
  <c r="AD40" i="32" s="1"/>
  <c r="AC57" i="32"/>
  <c r="AD57" i="32" s="1"/>
  <c r="AC26" i="32"/>
  <c r="AC16" i="32"/>
  <c r="AD16" i="32" s="1"/>
  <c r="AC13" i="32"/>
  <c r="AD13" i="32" s="1"/>
  <c r="AC56" i="32"/>
  <c r="AD56" i="32" s="1"/>
  <c r="AC20" i="32"/>
  <c r="AD20" i="32" s="1"/>
  <c r="AC68" i="32"/>
  <c r="AD68" i="32" s="1"/>
  <c r="AC58" i="32"/>
  <c r="AD58" i="32" s="1"/>
  <c r="AC48" i="32"/>
  <c r="AD48" i="32" s="1"/>
  <c r="Z8" i="32"/>
  <c r="Z26" i="32"/>
  <c r="AB26" i="32" s="1"/>
  <c r="Z27" i="32"/>
  <c r="AB27" i="32" s="1"/>
  <c r="Z6" i="32"/>
  <c r="Z33" i="32"/>
  <c r="AB33" i="32" s="1"/>
  <c r="Z5" i="32"/>
  <c r="Z14" i="32"/>
  <c r="Z3" i="32"/>
  <c r="Z46" i="32"/>
  <c r="AB46" i="32" s="1"/>
  <c r="Z42" i="32"/>
  <c r="AB42" i="32" s="1"/>
  <c r="Z22" i="32"/>
  <c r="AB22" i="32" s="1"/>
  <c r="Z39" i="32"/>
  <c r="Z49" i="32"/>
  <c r="AB49" i="32" s="1"/>
  <c r="Z34" i="32"/>
  <c r="AB34" i="32" s="1"/>
  <c r="Z41" i="32"/>
  <c r="AB41" i="32" s="1"/>
  <c r="Z43" i="32"/>
  <c r="AB43" i="32" s="1"/>
  <c r="Z21" i="32"/>
  <c r="AB21" i="32" s="1"/>
  <c r="Z19" i="32"/>
  <c r="AB19" i="32" s="1"/>
  <c r="Z38" i="32"/>
  <c r="AB38" i="32" s="1"/>
  <c r="Z13" i="32"/>
  <c r="AB13" i="32" s="1"/>
  <c r="Z50" i="32"/>
  <c r="AB50" i="32" s="1"/>
  <c r="Z36" i="32"/>
  <c r="Z35" i="32"/>
  <c r="AB35" i="32" s="1"/>
  <c r="Z17" i="32"/>
  <c r="AB17" i="32" s="1"/>
  <c r="Z23" i="32"/>
  <c r="AB23" i="32" s="1"/>
  <c r="Z12" i="32"/>
  <c r="AB12" i="32" s="1"/>
  <c r="Z28" i="32"/>
  <c r="AB28" i="32" s="1"/>
  <c r="Z11" i="32"/>
  <c r="AB11" i="32" s="1"/>
  <c r="Z7" i="32"/>
  <c r="Z25" i="32"/>
  <c r="AB25" i="32" s="1"/>
  <c r="Z32" i="32"/>
  <c r="AB32" i="32" s="1"/>
  <c r="Z48" i="32"/>
  <c r="AB48" i="32" s="1"/>
  <c r="Z29" i="32"/>
  <c r="AB29" i="32" s="1"/>
  <c r="Z10" i="32"/>
  <c r="Z40" i="32"/>
  <c r="AB40" i="32" s="1"/>
  <c r="Z9" i="32"/>
  <c r="Z16" i="32"/>
  <c r="AB16" i="32" s="1"/>
  <c r="Z20" i="32"/>
  <c r="AB20" i="32" s="1"/>
  <c r="Z15" i="32"/>
  <c r="AB15" i="32" s="1"/>
  <c r="Z44" i="32"/>
  <c r="AB44" i="32" s="1"/>
  <c r="Z31" i="32"/>
  <c r="AB31" i="32" s="1"/>
  <c r="BG2" i="31"/>
  <c r="AH27" i="31"/>
  <c r="AH26" i="31"/>
  <c r="T58" i="31"/>
  <c r="T57" i="31"/>
  <c r="T62" i="31" s="1"/>
  <c r="AS33" i="31"/>
  <c r="AH57" i="31"/>
  <c r="AH62" i="31" s="1"/>
  <c r="AH58" i="31"/>
  <c r="BG33" i="31"/>
  <c r="T27" i="31"/>
  <c r="AS2" i="31"/>
  <c r="T26" i="31"/>
  <c r="AB59" i="31"/>
  <c r="Z59" i="31"/>
  <c r="AJ59" i="31"/>
  <c r="X75" i="31"/>
  <c r="AN75" i="31"/>
  <c r="W75" i="31"/>
  <c r="AF59" i="31"/>
  <c r="AG75" i="31"/>
  <c r="W59" i="31"/>
  <c r="AF75" i="31"/>
  <c r="AG59" i="31"/>
  <c r="AB75" i="31"/>
  <c r="AN59" i="31"/>
  <c r="AJ75" i="31"/>
  <c r="AL75" i="31"/>
  <c r="Z75" i="31"/>
  <c r="U75" i="31"/>
  <c r="AL59" i="31"/>
  <c r="AH73" i="31"/>
  <c r="AH78" i="31" s="1"/>
  <c r="AH74" i="31"/>
  <c r="AK75" i="31"/>
  <c r="X59" i="31"/>
  <c r="AE59" i="31"/>
  <c r="U59" i="31"/>
  <c r="U62" i="31"/>
  <c r="T74" i="31"/>
  <c r="T73" i="31"/>
  <c r="T78" i="31" s="1"/>
  <c r="AE75" i="31"/>
  <c r="AK59" i="31"/>
  <c r="T443" i="20"/>
  <c r="AX46" i="29" a="1"/>
  <c r="AX46" i="29" s="1"/>
  <c r="W2" i="20"/>
  <c r="J627" i="20"/>
  <c r="I627" i="20"/>
  <c r="H627" i="20"/>
  <c r="G627" i="20"/>
  <c r="E627" i="20"/>
  <c r="D627" i="20"/>
  <c r="C627" i="20"/>
  <c r="B627" i="20"/>
  <c r="A627" i="20"/>
  <c r="J626" i="20"/>
  <c r="I626" i="20"/>
  <c r="H626" i="20"/>
  <c r="G626" i="20"/>
  <c r="E626" i="20"/>
  <c r="D626" i="20"/>
  <c r="C626" i="20"/>
  <c r="B626" i="20"/>
  <c r="A626" i="20"/>
  <c r="J625" i="20"/>
  <c r="I625" i="20"/>
  <c r="H625" i="20"/>
  <c r="G625" i="20"/>
  <c r="E625" i="20"/>
  <c r="D625" i="20"/>
  <c r="C625" i="20"/>
  <c r="B625" i="20"/>
  <c r="A625" i="20"/>
  <c r="J624" i="20"/>
  <c r="I624" i="20"/>
  <c r="H624" i="20"/>
  <c r="G624" i="20"/>
  <c r="E624" i="20"/>
  <c r="D624" i="20"/>
  <c r="C624" i="20"/>
  <c r="B624" i="20"/>
  <c r="A624" i="20"/>
  <c r="J623" i="20"/>
  <c r="I623" i="20"/>
  <c r="H623" i="20"/>
  <c r="G623" i="20"/>
  <c r="E623" i="20"/>
  <c r="D623" i="20"/>
  <c r="C623" i="20"/>
  <c r="B623" i="20"/>
  <c r="A623" i="20"/>
  <c r="J622" i="20"/>
  <c r="I622" i="20"/>
  <c r="H622" i="20"/>
  <c r="G622" i="20"/>
  <c r="E622" i="20"/>
  <c r="D622" i="20"/>
  <c r="C622" i="20"/>
  <c r="B622" i="20"/>
  <c r="A622" i="20"/>
  <c r="J621" i="20"/>
  <c r="I621" i="20"/>
  <c r="H621" i="20"/>
  <c r="G621" i="20"/>
  <c r="E621" i="20"/>
  <c r="D621" i="20"/>
  <c r="C621" i="20"/>
  <c r="B621" i="20"/>
  <c r="A621" i="20"/>
  <c r="J620" i="20"/>
  <c r="I620" i="20"/>
  <c r="H620" i="20"/>
  <c r="G620" i="20"/>
  <c r="E620" i="20"/>
  <c r="D620" i="20"/>
  <c r="C620" i="20"/>
  <c r="B620" i="20"/>
  <c r="J619" i="20"/>
  <c r="I619" i="20"/>
  <c r="H619" i="20"/>
  <c r="G619" i="20"/>
  <c r="E619" i="20"/>
  <c r="D619" i="20"/>
  <c r="C619" i="20"/>
  <c r="B619" i="20"/>
  <c r="A619" i="20"/>
  <c r="J618" i="20"/>
  <c r="I618" i="20"/>
  <c r="H618" i="20"/>
  <c r="G618" i="20"/>
  <c r="E618" i="20"/>
  <c r="D618" i="20"/>
  <c r="C618" i="20"/>
  <c r="B618" i="20"/>
  <c r="A618" i="20"/>
  <c r="J617" i="20"/>
  <c r="I617" i="20"/>
  <c r="H617" i="20"/>
  <c r="G617" i="20"/>
  <c r="E617" i="20"/>
  <c r="D617" i="20"/>
  <c r="C617" i="20"/>
  <c r="B617" i="20"/>
  <c r="A617" i="20"/>
  <c r="J616" i="20"/>
  <c r="I616" i="20"/>
  <c r="H616" i="20"/>
  <c r="G616" i="20"/>
  <c r="E616" i="20"/>
  <c r="D616" i="20"/>
  <c r="C616" i="20"/>
  <c r="B616" i="20"/>
  <c r="A616" i="20"/>
  <c r="J615" i="20"/>
  <c r="I615" i="20"/>
  <c r="H615" i="20"/>
  <c r="G615" i="20"/>
  <c r="E615" i="20"/>
  <c r="D615" i="20"/>
  <c r="C615" i="20"/>
  <c r="B615" i="20"/>
  <c r="A615" i="20"/>
  <c r="J614" i="20"/>
  <c r="I614" i="20"/>
  <c r="H614" i="20"/>
  <c r="G614" i="20"/>
  <c r="E614" i="20"/>
  <c r="D614" i="20"/>
  <c r="C614" i="20"/>
  <c r="B614" i="20"/>
  <c r="A614" i="20"/>
  <c r="J613" i="20"/>
  <c r="I613" i="20"/>
  <c r="H613" i="20"/>
  <c r="G613" i="20"/>
  <c r="E613" i="20"/>
  <c r="D613" i="20"/>
  <c r="C613" i="20"/>
  <c r="B613" i="20"/>
  <c r="A613" i="20"/>
  <c r="J612" i="20"/>
  <c r="I612" i="20"/>
  <c r="H612" i="20"/>
  <c r="G612" i="20"/>
  <c r="E612" i="20"/>
  <c r="D612" i="20"/>
  <c r="C612" i="20"/>
  <c r="B612" i="20"/>
  <c r="A612" i="20"/>
  <c r="J611" i="20"/>
  <c r="I611" i="20"/>
  <c r="H611" i="20"/>
  <c r="G611" i="20"/>
  <c r="E611" i="20"/>
  <c r="D611" i="20"/>
  <c r="C611" i="20"/>
  <c r="B611" i="20"/>
  <c r="A611" i="20"/>
  <c r="J610" i="20"/>
  <c r="I610" i="20"/>
  <c r="H610" i="20"/>
  <c r="G610" i="20"/>
  <c r="E610" i="20"/>
  <c r="D610" i="20"/>
  <c r="C610" i="20"/>
  <c r="B610" i="20"/>
  <c r="A610" i="20"/>
  <c r="J609" i="20"/>
  <c r="I609" i="20"/>
  <c r="H609" i="20"/>
  <c r="G609" i="20"/>
  <c r="E609" i="20"/>
  <c r="D609" i="20"/>
  <c r="C609" i="20"/>
  <c r="B609" i="20"/>
  <c r="A609" i="20"/>
  <c r="J608" i="20"/>
  <c r="I608" i="20"/>
  <c r="H608" i="20"/>
  <c r="G608" i="20"/>
  <c r="E608" i="20"/>
  <c r="D608" i="20"/>
  <c r="C608" i="20"/>
  <c r="B608" i="20"/>
  <c r="A608" i="20"/>
  <c r="J607" i="20"/>
  <c r="I607" i="20"/>
  <c r="H607" i="20"/>
  <c r="G607" i="20"/>
  <c r="E607" i="20"/>
  <c r="D607" i="20"/>
  <c r="C607" i="20"/>
  <c r="B607" i="20"/>
  <c r="A607" i="20"/>
  <c r="J606" i="20"/>
  <c r="I606" i="20"/>
  <c r="H606" i="20"/>
  <c r="G606" i="20"/>
  <c r="E606" i="20"/>
  <c r="D606" i="20"/>
  <c r="C606" i="20"/>
  <c r="B606" i="20"/>
  <c r="A606" i="20"/>
  <c r="J605" i="20"/>
  <c r="I605" i="20"/>
  <c r="H605" i="20"/>
  <c r="G605" i="20"/>
  <c r="E605" i="20"/>
  <c r="D605" i="20"/>
  <c r="C605" i="20"/>
  <c r="B605" i="20"/>
  <c r="A605" i="20"/>
  <c r="J604" i="20"/>
  <c r="I604" i="20"/>
  <c r="H604" i="20"/>
  <c r="G604" i="20"/>
  <c r="E604" i="20"/>
  <c r="D604" i="20"/>
  <c r="C604" i="20"/>
  <c r="B604" i="20"/>
  <c r="A604" i="20"/>
  <c r="J603" i="20"/>
  <c r="I603" i="20"/>
  <c r="H603" i="20"/>
  <c r="G603" i="20"/>
  <c r="E603" i="20"/>
  <c r="D603" i="20"/>
  <c r="C603" i="20"/>
  <c r="B603" i="20"/>
  <c r="A603" i="20"/>
  <c r="J602" i="20"/>
  <c r="I602" i="20"/>
  <c r="H602" i="20"/>
  <c r="G602" i="20"/>
  <c r="E602" i="20"/>
  <c r="D602" i="20"/>
  <c r="C602" i="20"/>
  <c r="B602" i="20"/>
  <c r="A602" i="20"/>
  <c r="J601" i="20"/>
  <c r="I601" i="20"/>
  <c r="H601" i="20"/>
  <c r="G601" i="20"/>
  <c r="E601" i="20"/>
  <c r="D601" i="20"/>
  <c r="C601" i="20"/>
  <c r="B601" i="20"/>
  <c r="A601" i="20"/>
  <c r="J600" i="20"/>
  <c r="I600" i="20"/>
  <c r="H600" i="20"/>
  <c r="G600" i="20"/>
  <c r="E600" i="20"/>
  <c r="D600" i="20"/>
  <c r="C600" i="20"/>
  <c r="B600" i="20"/>
  <c r="A600" i="20"/>
  <c r="J599" i="20"/>
  <c r="I599" i="20"/>
  <c r="H599" i="20"/>
  <c r="G599" i="20"/>
  <c r="E599" i="20"/>
  <c r="D599" i="20"/>
  <c r="C599" i="20"/>
  <c r="B599" i="20"/>
  <c r="A599" i="20"/>
  <c r="J598" i="20"/>
  <c r="I598" i="20"/>
  <c r="H598" i="20"/>
  <c r="G598" i="20"/>
  <c r="E598" i="20"/>
  <c r="D598" i="20"/>
  <c r="C598" i="20"/>
  <c r="B598" i="20"/>
  <c r="A598" i="20"/>
  <c r="J597" i="20"/>
  <c r="I597" i="20"/>
  <c r="H597" i="20"/>
  <c r="G597" i="20"/>
  <c r="E597" i="20"/>
  <c r="D597" i="20"/>
  <c r="C597" i="20"/>
  <c r="B597" i="20"/>
  <c r="A597" i="20"/>
  <c r="J596" i="20"/>
  <c r="I596" i="20"/>
  <c r="H596" i="20"/>
  <c r="G596" i="20"/>
  <c r="E596" i="20"/>
  <c r="D596" i="20"/>
  <c r="C596" i="20"/>
  <c r="B596" i="20"/>
  <c r="A596" i="20"/>
  <c r="J595" i="20"/>
  <c r="I595" i="20"/>
  <c r="H595" i="20"/>
  <c r="G595" i="20"/>
  <c r="E595" i="20"/>
  <c r="D595" i="20"/>
  <c r="C595" i="20"/>
  <c r="B595" i="20"/>
  <c r="A595" i="20"/>
  <c r="J594" i="20"/>
  <c r="I594" i="20"/>
  <c r="H594" i="20"/>
  <c r="G594" i="20"/>
  <c r="E594" i="20"/>
  <c r="D594" i="20"/>
  <c r="C594" i="20"/>
  <c r="B594" i="20"/>
  <c r="A594" i="20"/>
  <c r="J593" i="20"/>
  <c r="I593" i="20"/>
  <c r="H593" i="20"/>
  <c r="G593" i="20"/>
  <c r="E593" i="20"/>
  <c r="D593" i="20"/>
  <c r="C593" i="20"/>
  <c r="B593" i="20"/>
  <c r="A593" i="20"/>
  <c r="J592" i="20"/>
  <c r="I592" i="20"/>
  <c r="H592" i="20"/>
  <c r="G592" i="20"/>
  <c r="E592" i="20"/>
  <c r="D592" i="20"/>
  <c r="C592" i="20"/>
  <c r="B592" i="20"/>
  <c r="A592" i="20"/>
  <c r="J591" i="20"/>
  <c r="I591" i="20"/>
  <c r="H591" i="20"/>
  <c r="G591" i="20"/>
  <c r="E591" i="20"/>
  <c r="D591" i="20"/>
  <c r="C591" i="20"/>
  <c r="B591" i="20"/>
  <c r="A591" i="20"/>
  <c r="J590" i="20"/>
  <c r="I590" i="20"/>
  <c r="H590" i="20"/>
  <c r="G590" i="20"/>
  <c r="E590" i="20"/>
  <c r="D590" i="20"/>
  <c r="C590" i="20"/>
  <c r="B590" i="20"/>
  <c r="A590" i="20"/>
  <c r="J589" i="20"/>
  <c r="I589" i="20"/>
  <c r="H589" i="20"/>
  <c r="G589" i="20"/>
  <c r="E589" i="20"/>
  <c r="D589" i="20"/>
  <c r="C589" i="20"/>
  <c r="B589" i="20"/>
  <c r="A589" i="20"/>
  <c r="J588" i="20"/>
  <c r="I588" i="20"/>
  <c r="H588" i="20"/>
  <c r="G588" i="20"/>
  <c r="E588" i="20"/>
  <c r="D588" i="20"/>
  <c r="C588" i="20"/>
  <c r="B588" i="20"/>
  <c r="A588" i="20"/>
  <c r="J587" i="20"/>
  <c r="I587" i="20"/>
  <c r="H587" i="20"/>
  <c r="G587" i="20"/>
  <c r="E587" i="20"/>
  <c r="D587" i="20"/>
  <c r="C587" i="20"/>
  <c r="B587" i="20"/>
  <c r="A587" i="20"/>
  <c r="J586" i="20"/>
  <c r="I586" i="20"/>
  <c r="H586" i="20"/>
  <c r="G586" i="20"/>
  <c r="E586" i="20"/>
  <c r="D586" i="20"/>
  <c r="C586" i="20"/>
  <c r="B586" i="20"/>
  <c r="A586" i="20"/>
  <c r="J585" i="20"/>
  <c r="I585" i="20"/>
  <c r="H585" i="20"/>
  <c r="G585" i="20"/>
  <c r="E585" i="20"/>
  <c r="D585" i="20"/>
  <c r="C585" i="20"/>
  <c r="B585" i="20"/>
  <c r="A585" i="20"/>
  <c r="J584" i="20"/>
  <c r="I584" i="20"/>
  <c r="H584" i="20"/>
  <c r="G584" i="20"/>
  <c r="E584" i="20"/>
  <c r="D584" i="20"/>
  <c r="C584" i="20"/>
  <c r="B584" i="20"/>
  <c r="A584" i="20"/>
  <c r="J583" i="20"/>
  <c r="I583" i="20"/>
  <c r="H583" i="20"/>
  <c r="G583" i="20"/>
  <c r="E583" i="20"/>
  <c r="D583" i="20"/>
  <c r="C583" i="20"/>
  <c r="B583" i="20"/>
  <c r="A583" i="20"/>
  <c r="J582" i="20"/>
  <c r="I582" i="20"/>
  <c r="H582" i="20"/>
  <c r="G582" i="20"/>
  <c r="E582" i="20"/>
  <c r="D582" i="20"/>
  <c r="C582" i="20"/>
  <c r="B582" i="20"/>
  <c r="A582" i="20"/>
  <c r="J581" i="20"/>
  <c r="I581" i="20"/>
  <c r="H581" i="20"/>
  <c r="G581" i="20"/>
  <c r="E581" i="20"/>
  <c r="D581" i="20"/>
  <c r="C581" i="20"/>
  <c r="B581" i="20"/>
  <c r="A581" i="20"/>
  <c r="J580" i="20"/>
  <c r="I580" i="20"/>
  <c r="H580" i="20"/>
  <c r="G580" i="20"/>
  <c r="E580" i="20"/>
  <c r="D580" i="20"/>
  <c r="C580" i="20"/>
  <c r="B580" i="20"/>
  <c r="A580" i="20"/>
  <c r="J579" i="20"/>
  <c r="I579" i="20"/>
  <c r="H579" i="20"/>
  <c r="G579" i="20"/>
  <c r="E579" i="20"/>
  <c r="D579" i="20"/>
  <c r="C579" i="20"/>
  <c r="B579" i="20"/>
  <c r="A579" i="20"/>
  <c r="J578" i="20"/>
  <c r="I578" i="20"/>
  <c r="H578" i="20"/>
  <c r="G578" i="20"/>
  <c r="E578" i="20"/>
  <c r="D578" i="20"/>
  <c r="C578" i="20"/>
  <c r="B578" i="20"/>
  <c r="A578" i="20"/>
  <c r="J577" i="20"/>
  <c r="I577" i="20"/>
  <c r="H577" i="20"/>
  <c r="G577" i="20"/>
  <c r="E577" i="20"/>
  <c r="D577" i="20"/>
  <c r="C577" i="20"/>
  <c r="B577" i="20"/>
  <c r="A577" i="20"/>
  <c r="J576" i="20"/>
  <c r="I576" i="20"/>
  <c r="H576" i="20"/>
  <c r="G576" i="20"/>
  <c r="E576" i="20"/>
  <c r="D576" i="20"/>
  <c r="C576" i="20"/>
  <c r="B576" i="20"/>
  <c r="A576" i="20"/>
  <c r="J575" i="20"/>
  <c r="I575" i="20"/>
  <c r="H575" i="20"/>
  <c r="G575" i="20"/>
  <c r="E575" i="20"/>
  <c r="D575" i="20"/>
  <c r="C575" i="20"/>
  <c r="B575" i="20"/>
  <c r="A575" i="20"/>
  <c r="J574" i="20"/>
  <c r="I574" i="20"/>
  <c r="H574" i="20"/>
  <c r="G574" i="20"/>
  <c r="E574" i="20"/>
  <c r="D574" i="20"/>
  <c r="C574" i="20"/>
  <c r="B574" i="20"/>
  <c r="A574" i="20"/>
  <c r="J573" i="20"/>
  <c r="I573" i="20"/>
  <c r="H573" i="20"/>
  <c r="G573" i="20"/>
  <c r="E573" i="20"/>
  <c r="D573" i="20"/>
  <c r="C573" i="20"/>
  <c r="B573" i="20"/>
  <c r="A573" i="20"/>
  <c r="J572" i="20"/>
  <c r="I572" i="20"/>
  <c r="H572" i="20"/>
  <c r="G572" i="20"/>
  <c r="E572" i="20"/>
  <c r="D572" i="20"/>
  <c r="C572" i="20"/>
  <c r="B572" i="20"/>
  <c r="A572" i="20"/>
  <c r="J571" i="20"/>
  <c r="I571" i="20"/>
  <c r="H571" i="20"/>
  <c r="G571" i="20"/>
  <c r="E571" i="20"/>
  <c r="D571" i="20"/>
  <c r="C571" i="20"/>
  <c r="B571" i="20"/>
  <c r="A571" i="20"/>
  <c r="J570" i="20"/>
  <c r="I570" i="20"/>
  <c r="H570" i="20"/>
  <c r="G570" i="20"/>
  <c r="E570" i="20"/>
  <c r="D570" i="20"/>
  <c r="C570" i="20"/>
  <c r="B570" i="20"/>
  <c r="A570" i="20"/>
  <c r="J569" i="20"/>
  <c r="I569" i="20"/>
  <c r="H569" i="20"/>
  <c r="G569" i="20"/>
  <c r="E569" i="20"/>
  <c r="D569" i="20"/>
  <c r="C569" i="20"/>
  <c r="B569" i="20"/>
  <c r="A569" i="20"/>
  <c r="J568" i="20"/>
  <c r="I568" i="20"/>
  <c r="H568" i="20"/>
  <c r="G568" i="20"/>
  <c r="E568" i="20"/>
  <c r="D568" i="20"/>
  <c r="C568" i="20"/>
  <c r="B568" i="20"/>
  <c r="A568" i="20"/>
  <c r="J567" i="20"/>
  <c r="I567" i="20"/>
  <c r="H567" i="20"/>
  <c r="G567" i="20"/>
  <c r="E567" i="20"/>
  <c r="D567" i="20"/>
  <c r="C567" i="20"/>
  <c r="B567" i="20"/>
  <c r="A567" i="20"/>
  <c r="J566" i="20"/>
  <c r="I566" i="20"/>
  <c r="H566" i="20"/>
  <c r="G566" i="20"/>
  <c r="E566" i="20"/>
  <c r="D566" i="20"/>
  <c r="C566" i="20"/>
  <c r="B566" i="20"/>
  <c r="A566" i="20"/>
  <c r="J565" i="20"/>
  <c r="I565" i="20"/>
  <c r="H565" i="20"/>
  <c r="G565" i="20"/>
  <c r="E565" i="20"/>
  <c r="D565" i="20"/>
  <c r="C565" i="20"/>
  <c r="B565" i="20"/>
  <c r="A565" i="20"/>
  <c r="J564" i="20"/>
  <c r="I564" i="20"/>
  <c r="H564" i="20"/>
  <c r="G564" i="20"/>
  <c r="E564" i="20"/>
  <c r="D564" i="20"/>
  <c r="C564" i="20"/>
  <c r="B564" i="20"/>
  <c r="A564" i="20"/>
  <c r="J563" i="20"/>
  <c r="I563" i="20"/>
  <c r="H563" i="20"/>
  <c r="G563" i="20"/>
  <c r="E563" i="20"/>
  <c r="D563" i="20"/>
  <c r="C563" i="20"/>
  <c r="B563" i="20"/>
  <c r="A563" i="20"/>
  <c r="J562" i="20"/>
  <c r="I562" i="20"/>
  <c r="H562" i="20"/>
  <c r="G562" i="20"/>
  <c r="E562" i="20"/>
  <c r="D562" i="20"/>
  <c r="C562" i="20"/>
  <c r="B562" i="20"/>
  <c r="A562" i="20"/>
  <c r="J561" i="20"/>
  <c r="I561" i="20"/>
  <c r="H561" i="20"/>
  <c r="G561" i="20"/>
  <c r="E561" i="20"/>
  <c r="D561" i="20"/>
  <c r="C561" i="20"/>
  <c r="B561" i="20"/>
  <c r="A561" i="20"/>
  <c r="J560" i="20"/>
  <c r="I560" i="20"/>
  <c r="H560" i="20"/>
  <c r="G560" i="20"/>
  <c r="E560" i="20"/>
  <c r="D560" i="20"/>
  <c r="C560" i="20"/>
  <c r="B560" i="20"/>
  <c r="A560" i="20"/>
  <c r="J559" i="20"/>
  <c r="I559" i="20"/>
  <c r="H559" i="20"/>
  <c r="G559" i="20"/>
  <c r="E559" i="20"/>
  <c r="D559" i="20"/>
  <c r="C559" i="20"/>
  <c r="B559" i="20"/>
  <c r="A559" i="20"/>
  <c r="J558" i="20"/>
  <c r="I558" i="20"/>
  <c r="H558" i="20"/>
  <c r="G558" i="20"/>
  <c r="E558" i="20"/>
  <c r="D558" i="20"/>
  <c r="C558" i="20"/>
  <c r="B558" i="20"/>
  <c r="A558" i="20"/>
  <c r="J557" i="20"/>
  <c r="I557" i="20"/>
  <c r="H557" i="20"/>
  <c r="G557" i="20"/>
  <c r="E557" i="20"/>
  <c r="D557" i="20"/>
  <c r="C557" i="20"/>
  <c r="B557" i="20"/>
  <c r="A557" i="20"/>
  <c r="J556" i="20"/>
  <c r="I556" i="20"/>
  <c r="H556" i="20"/>
  <c r="G556" i="20"/>
  <c r="E556" i="20"/>
  <c r="D556" i="20"/>
  <c r="C556" i="20"/>
  <c r="B556" i="20"/>
  <c r="A556" i="20"/>
  <c r="J555" i="20"/>
  <c r="I555" i="20"/>
  <c r="H555" i="20"/>
  <c r="G555" i="20"/>
  <c r="E555" i="20"/>
  <c r="D555" i="20"/>
  <c r="C555" i="20"/>
  <c r="B555" i="20"/>
  <c r="A555" i="20"/>
  <c r="J554" i="20"/>
  <c r="I554" i="20"/>
  <c r="H554" i="20"/>
  <c r="G554" i="20"/>
  <c r="E554" i="20"/>
  <c r="D554" i="20"/>
  <c r="C554" i="20"/>
  <c r="B554" i="20"/>
  <c r="A554" i="20"/>
  <c r="J553" i="20"/>
  <c r="I553" i="20"/>
  <c r="H553" i="20"/>
  <c r="G553" i="20"/>
  <c r="E553" i="20"/>
  <c r="D553" i="20"/>
  <c r="C553" i="20"/>
  <c r="B553" i="20"/>
  <c r="A553" i="20"/>
  <c r="J552" i="20"/>
  <c r="I552" i="20"/>
  <c r="H552" i="20"/>
  <c r="G552" i="20"/>
  <c r="E552" i="20"/>
  <c r="D552" i="20"/>
  <c r="C552" i="20"/>
  <c r="B552" i="20"/>
  <c r="A552" i="20"/>
  <c r="J551" i="20"/>
  <c r="I551" i="20"/>
  <c r="H551" i="20"/>
  <c r="G551" i="20"/>
  <c r="E551" i="20"/>
  <c r="D551" i="20"/>
  <c r="C551" i="20"/>
  <c r="B551" i="20"/>
  <c r="A551" i="20"/>
  <c r="J550" i="20"/>
  <c r="I550" i="20"/>
  <c r="H550" i="20"/>
  <c r="G550" i="20"/>
  <c r="E550" i="20"/>
  <c r="D550" i="20"/>
  <c r="C550" i="20"/>
  <c r="B550" i="20"/>
  <c r="A550" i="20"/>
  <c r="J549" i="20"/>
  <c r="I549" i="20"/>
  <c r="H549" i="20"/>
  <c r="G549" i="20"/>
  <c r="E549" i="20"/>
  <c r="D549" i="20"/>
  <c r="C549" i="20"/>
  <c r="B549" i="20"/>
  <c r="A549" i="20"/>
  <c r="J548" i="20"/>
  <c r="I548" i="20"/>
  <c r="H548" i="20"/>
  <c r="G548" i="20"/>
  <c r="E548" i="20"/>
  <c r="D548" i="20"/>
  <c r="C548" i="20"/>
  <c r="B548" i="20"/>
  <c r="A548" i="20"/>
  <c r="J547" i="20"/>
  <c r="I547" i="20"/>
  <c r="H547" i="20"/>
  <c r="G547" i="20"/>
  <c r="E547" i="20"/>
  <c r="D547" i="20"/>
  <c r="C547" i="20"/>
  <c r="B547" i="20"/>
  <c r="A547" i="20"/>
  <c r="J546" i="20"/>
  <c r="I546" i="20"/>
  <c r="H546" i="20"/>
  <c r="G546" i="20"/>
  <c r="E546" i="20"/>
  <c r="D546" i="20"/>
  <c r="C546" i="20"/>
  <c r="B546" i="20"/>
  <c r="A546" i="20"/>
  <c r="J545" i="20"/>
  <c r="I545" i="20"/>
  <c r="H545" i="20"/>
  <c r="G545" i="20"/>
  <c r="E545" i="20"/>
  <c r="D545" i="20"/>
  <c r="C545" i="20"/>
  <c r="B545" i="20"/>
  <c r="A545" i="20"/>
  <c r="J544" i="20"/>
  <c r="I544" i="20"/>
  <c r="H544" i="20"/>
  <c r="G544" i="20"/>
  <c r="E544" i="20"/>
  <c r="D544" i="20"/>
  <c r="C544" i="20"/>
  <c r="B544" i="20"/>
  <c r="A544" i="20"/>
  <c r="J543" i="20"/>
  <c r="I543" i="20"/>
  <c r="H543" i="20"/>
  <c r="G543" i="20"/>
  <c r="E543" i="20"/>
  <c r="D543" i="20"/>
  <c r="C543" i="20"/>
  <c r="B543" i="20"/>
  <c r="A543" i="20"/>
  <c r="J542" i="20"/>
  <c r="I542" i="20"/>
  <c r="H542" i="20"/>
  <c r="G542" i="20"/>
  <c r="E542" i="20"/>
  <c r="D542" i="20"/>
  <c r="C542" i="20"/>
  <c r="B542" i="20"/>
  <c r="A542" i="20"/>
  <c r="J541" i="20"/>
  <c r="I541" i="20"/>
  <c r="H541" i="20"/>
  <c r="G541" i="20"/>
  <c r="E541" i="20"/>
  <c r="D541" i="20"/>
  <c r="C541" i="20"/>
  <c r="B541" i="20"/>
  <c r="A541" i="20"/>
  <c r="J540" i="20"/>
  <c r="I540" i="20"/>
  <c r="H540" i="20"/>
  <c r="G540" i="20"/>
  <c r="E540" i="20"/>
  <c r="D540" i="20"/>
  <c r="C540" i="20"/>
  <c r="B540" i="20"/>
  <c r="A540" i="20"/>
  <c r="J539" i="20"/>
  <c r="I539" i="20"/>
  <c r="H539" i="20"/>
  <c r="G539" i="20"/>
  <c r="E539" i="20"/>
  <c r="D539" i="20"/>
  <c r="C539" i="20"/>
  <c r="B539" i="20"/>
  <c r="A539" i="20"/>
  <c r="J538" i="20"/>
  <c r="I538" i="20"/>
  <c r="H538" i="20"/>
  <c r="G538" i="20"/>
  <c r="E538" i="20"/>
  <c r="D538" i="20"/>
  <c r="C538" i="20"/>
  <c r="B538" i="20"/>
  <c r="D45" i="32" s="1"/>
  <c r="A538" i="20"/>
  <c r="J537" i="20"/>
  <c r="I537" i="20"/>
  <c r="H537" i="20"/>
  <c r="G537" i="20"/>
  <c r="E537" i="20"/>
  <c r="D537" i="20"/>
  <c r="C537" i="20"/>
  <c r="B537" i="20"/>
  <c r="A537" i="20"/>
  <c r="J536" i="20"/>
  <c r="I536" i="20"/>
  <c r="H536" i="20"/>
  <c r="G536" i="20"/>
  <c r="E536" i="20"/>
  <c r="D536" i="20"/>
  <c r="C536" i="20"/>
  <c r="B536" i="20"/>
  <c r="A536" i="20"/>
  <c r="J535" i="20"/>
  <c r="I535" i="20"/>
  <c r="H535" i="20"/>
  <c r="G535" i="20"/>
  <c r="E535" i="20"/>
  <c r="D535" i="20"/>
  <c r="C535" i="20"/>
  <c r="B535" i="20"/>
  <c r="A535" i="20"/>
  <c r="J534" i="20"/>
  <c r="I534" i="20"/>
  <c r="H534" i="20"/>
  <c r="G534" i="20"/>
  <c r="E534" i="20"/>
  <c r="D534" i="20"/>
  <c r="C534" i="20"/>
  <c r="B534" i="20"/>
  <c r="A534" i="20"/>
  <c r="J533" i="20"/>
  <c r="I533" i="20"/>
  <c r="H533" i="20"/>
  <c r="G533" i="20"/>
  <c r="E533" i="20"/>
  <c r="D533" i="20"/>
  <c r="C533" i="20"/>
  <c r="B533" i="20"/>
  <c r="A533" i="20"/>
  <c r="J532" i="20"/>
  <c r="I532" i="20"/>
  <c r="H532" i="20"/>
  <c r="G532" i="20"/>
  <c r="E532" i="20"/>
  <c r="D532" i="20"/>
  <c r="C532" i="20"/>
  <c r="B532" i="20"/>
  <c r="A532" i="20"/>
  <c r="J531" i="20"/>
  <c r="I531" i="20"/>
  <c r="H531" i="20"/>
  <c r="G531" i="20"/>
  <c r="E531" i="20"/>
  <c r="D531" i="20"/>
  <c r="C531" i="20"/>
  <c r="B531" i="20"/>
  <c r="A531" i="20"/>
  <c r="J530" i="20"/>
  <c r="I530" i="20"/>
  <c r="H530" i="20"/>
  <c r="G530" i="20"/>
  <c r="E530" i="20"/>
  <c r="D530" i="20"/>
  <c r="C530" i="20"/>
  <c r="B530" i="20"/>
  <c r="A530" i="20"/>
  <c r="J529" i="20"/>
  <c r="I529" i="20"/>
  <c r="H529" i="20"/>
  <c r="G529" i="20"/>
  <c r="E529" i="20"/>
  <c r="D529" i="20"/>
  <c r="C529" i="20"/>
  <c r="B529" i="20"/>
  <c r="A529" i="20"/>
  <c r="J528" i="20"/>
  <c r="I528" i="20"/>
  <c r="H528" i="20"/>
  <c r="G528" i="20"/>
  <c r="E528" i="20"/>
  <c r="D528" i="20"/>
  <c r="C528" i="20"/>
  <c r="B528" i="20"/>
  <c r="A528" i="20"/>
  <c r="J527" i="20"/>
  <c r="I527" i="20"/>
  <c r="H527" i="20"/>
  <c r="G527" i="20"/>
  <c r="E527" i="20"/>
  <c r="D527" i="20"/>
  <c r="C527" i="20"/>
  <c r="B527" i="20"/>
  <c r="A527" i="20"/>
  <c r="J526" i="20"/>
  <c r="I526" i="20"/>
  <c r="H526" i="20"/>
  <c r="G526" i="20"/>
  <c r="E526" i="20"/>
  <c r="D526" i="20"/>
  <c r="C526" i="20"/>
  <c r="B526" i="20"/>
  <c r="A526" i="20"/>
  <c r="J525" i="20"/>
  <c r="I525" i="20"/>
  <c r="H525" i="20"/>
  <c r="G525" i="20"/>
  <c r="E525" i="20"/>
  <c r="D525" i="20"/>
  <c r="C525" i="20"/>
  <c r="B525" i="20"/>
  <c r="A525" i="20"/>
  <c r="J524" i="20"/>
  <c r="I524" i="20"/>
  <c r="H524" i="20"/>
  <c r="G524" i="20"/>
  <c r="E524" i="20"/>
  <c r="D524" i="20"/>
  <c r="C524" i="20"/>
  <c r="B524" i="20"/>
  <c r="A524" i="20"/>
  <c r="J523" i="20"/>
  <c r="I523" i="20"/>
  <c r="H523" i="20"/>
  <c r="G523" i="20"/>
  <c r="E523" i="20"/>
  <c r="D523" i="20"/>
  <c r="C523" i="20"/>
  <c r="B523" i="20"/>
  <c r="A523" i="20"/>
  <c r="J522" i="20"/>
  <c r="I522" i="20"/>
  <c r="H522" i="20"/>
  <c r="G522" i="20"/>
  <c r="E522" i="20"/>
  <c r="D522" i="20"/>
  <c r="C522" i="20"/>
  <c r="B522" i="20"/>
  <c r="A522" i="20"/>
  <c r="J521" i="20"/>
  <c r="I521" i="20"/>
  <c r="H521" i="20"/>
  <c r="G521" i="20"/>
  <c r="E521" i="20"/>
  <c r="D521" i="20"/>
  <c r="C521" i="20"/>
  <c r="B521" i="20"/>
  <c r="A521" i="20"/>
  <c r="J520" i="20"/>
  <c r="I520" i="20"/>
  <c r="H520" i="20"/>
  <c r="G520" i="20"/>
  <c r="E520" i="20"/>
  <c r="D520" i="20"/>
  <c r="C520" i="20"/>
  <c r="B520" i="20"/>
  <c r="A520" i="20"/>
  <c r="J519" i="20"/>
  <c r="I519" i="20"/>
  <c r="H519" i="20"/>
  <c r="G519" i="20"/>
  <c r="E519" i="20"/>
  <c r="D519" i="20"/>
  <c r="C519" i="20"/>
  <c r="B519" i="20"/>
  <c r="A519" i="20"/>
  <c r="J518" i="20"/>
  <c r="I518" i="20"/>
  <c r="H518" i="20"/>
  <c r="G518" i="20"/>
  <c r="E518" i="20"/>
  <c r="D518" i="20"/>
  <c r="C518" i="20"/>
  <c r="B518" i="20"/>
  <c r="A518" i="20"/>
  <c r="J517" i="20"/>
  <c r="I517" i="20"/>
  <c r="H517" i="20"/>
  <c r="G517" i="20"/>
  <c r="E517" i="20"/>
  <c r="D517" i="20"/>
  <c r="C517" i="20"/>
  <c r="B517" i="20"/>
  <c r="A517" i="20"/>
  <c r="J516" i="20"/>
  <c r="I516" i="20"/>
  <c r="H516" i="20"/>
  <c r="G516" i="20"/>
  <c r="E516" i="20"/>
  <c r="D516" i="20"/>
  <c r="C516" i="20"/>
  <c r="B516" i="20"/>
  <c r="A516" i="20"/>
  <c r="J515" i="20"/>
  <c r="I515" i="20"/>
  <c r="H515" i="20"/>
  <c r="G515" i="20"/>
  <c r="E515" i="20"/>
  <c r="D515" i="20"/>
  <c r="C515" i="20"/>
  <c r="B515" i="20"/>
  <c r="A515" i="20"/>
  <c r="J514" i="20"/>
  <c r="I514" i="20"/>
  <c r="H514" i="20"/>
  <c r="G514" i="20"/>
  <c r="E514" i="20"/>
  <c r="D514" i="20"/>
  <c r="C514" i="20"/>
  <c r="B514" i="20"/>
  <c r="A514" i="20"/>
  <c r="J513" i="20"/>
  <c r="I513" i="20"/>
  <c r="H513" i="20"/>
  <c r="G513" i="20"/>
  <c r="E513" i="20"/>
  <c r="D513" i="20"/>
  <c r="C513" i="20"/>
  <c r="B513" i="20"/>
  <c r="A513" i="20"/>
  <c r="J512" i="20"/>
  <c r="I512" i="20"/>
  <c r="H512" i="20"/>
  <c r="G512" i="20"/>
  <c r="E512" i="20"/>
  <c r="D512" i="20"/>
  <c r="C512" i="20"/>
  <c r="B512" i="20"/>
  <c r="A512" i="20"/>
  <c r="J511" i="20"/>
  <c r="I511" i="20"/>
  <c r="H511" i="20"/>
  <c r="G511" i="20"/>
  <c r="E511" i="20"/>
  <c r="D511" i="20"/>
  <c r="C511" i="20"/>
  <c r="B511" i="20"/>
  <c r="A511" i="20"/>
  <c r="J510" i="20"/>
  <c r="I510" i="20"/>
  <c r="H510" i="20"/>
  <c r="G510" i="20"/>
  <c r="E510" i="20"/>
  <c r="D510" i="20"/>
  <c r="C510" i="20"/>
  <c r="B510" i="20"/>
  <c r="A510" i="20"/>
  <c r="J509" i="20"/>
  <c r="I509" i="20"/>
  <c r="H509" i="20"/>
  <c r="G509" i="20"/>
  <c r="E509" i="20"/>
  <c r="D509" i="20"/>
  <c r="C509" i="20"/>
  <c r="B509" i="20"/>
  <c r="A509" i="20"/>
  <c r="J508" i="20"/>
  <c r="I508" i="20"/>
  <c r="H508" i="20"/>
  <c r="G508" i="20"/>
  <c r="E508" i="20"/>
  <c r="D508" i="20"/>
  <c r="C508" i="20"/>
  <c r="B508" i="20"/>
  <c r="A508" i="20"/>
  <c r="J507" i="20"/>
  <c r="I507" i="20"/>
  <c r="H507" i="20"/>
  <c r="G507" i="20"/>
  <c r="E507" i="20"/>
  <c r="D507" i="20"/>
  <c r="C507" i="20"/>
  <c r="B507" i="20"/>
  <c r="A507" i="20"/>
  <c r="J506" i="20"/>
  <c r="I506" i="20"/>
  <c r="H506" i="20"/>
  <c r="G506" i="20"/>
  <c r="E506" i="20"/>
  <c r="D506" i="20"/>
  <c r="C506" i="20"/>
  <c r="B506" i="20"/>
  <c r="A506" i="20"/>
  <c r="J505" i="20"/>
  <c r="I505" i="20"/>
  <c r="H505" i="20"/>
  <c r="G505" i="20"/>
  <c r="E505" i="20"/>
  <c r="D505" i="20"/>
  <c r="C505" i="20"/>
  <c r="B505" i="20"/>
  <c r="A505" i="20"/>
  <c r="J504" i="20"/>
  <c r="I504" i="20"/>
  <c r="H504" i="20"/>
  <c r="G504" i="20"/>
  <c r="E504" i="20"/>
  <c r="D504" i="20"/>
  <c r="C504" i="20"/>
  <c r="B504" i="20"/>
  <c r="A504" i="20"/>
  <c r="J503" i="20"/>
  <c r="I503" i="20"/>
  <c r="H503" i="20"/>
  <c r="G503" i="20"/>
  <c r="E503" i="20"/>
  <c r="D503" i="20"/>
  <c r="C503" i="20"/>
  <c r="B503" i="20"/>
  <c r="A503" i="20"/>
  <c r="J502" i="20"/>
  <c r="I502" i="20"/>
  <c r="H502" i="20"/>
  <c r="G502" i="20"/>
  <c r="E502" i="20"/>
  <c r="D502" i="20"/>
  <c r="C502" i="20"/>
  <c r="B502" i="20"/>
  <c r="A502" i="20"/>
  <c r="J501" i="20"/>
  <c r="I501" i="20"/>
  <c r="H501" i="20"/>
  <c r="G501" i="20"/>
  <c r="E501" i="20"/>
  <c r="D501" i="20"/>
  <c r="C501" i="20"/>
  <c r="B501" i="20"/>
  <c r="A501" i="20"/>
  <c r="J500" i="20"/>
  <c r="I500" i="20"/>
  <c r="H500" i="20"/>
  <c r="G500" i="20"/>
  <c r="E500" i="20"/>
  <c r="D500" i="20"/>
  <c r="C500" i="20"/>
  <c r="B500" i="20"/>
  <c r="A500" i="20"/>
  <c r="J499" i="20"/>
  <c r="I499" i="20"/>
  <c r="H499" i="20"/>
  <c r="G499" i="20"/>
  <c r="E499" i="20"/>
  <c r="D499" i="20"/>
  <c r="C499" i="20"/>
  <c r="B499" i="20"/>
  <c r="A499" i="20"/>
  <c r="J498" i="20"/>
  <c r="I498" i="20"/>
  <c r="H498" i="20"/>
  <c r="G498" i="20"/>
  <c r="E498" i="20"/>
  <c r="D498" i="20"/>
  <c r="C498" i="20"/>
  <c r="B498" i="20"/>
  <c r="A498" i="20"/>
  <c r="J497" i="20"/>
  <c r="I497" i="20"/>
  <c r="H497" i="20"/>
  <c r="G497" i="20"/>
  <c r="E497" i="20"/>
  <c r="D497" i="20"/>
  <c r="C497" i="20"/>
  <c r="B497" i="20"/>
  <c r="A497" i="20"/>
  <c r="J496" i="20"/>
  <c r="I496" i="20"/>
  <c r="H496" i="20"/>
  <c r="G496" i="20"/>
  <c r="E496" i="20"/>
  <c r="D496" i="20"/>
  <c r="C496" i="20"/>
  <c r="B496" i="20"/>
  <c r="A496" i="20"/>
  <c r="J495" i="20"/>
  <c r="I495" i="20"/>
  <c r="H495" i="20"/>
  <c r="G495" i="20"/>
  <c r="E495" i="20"/>
  <c r="D495" i="20"/>
  <c r="C495" i="20"/>
  <c r="B495" i="20"/>
  <c r="A495" i="20"/>
  <c r="J494" i="20"/>
  <c r="I494" i="20"/>
  <c r="H494" i="20"/>
  <c r="G494" i="20"/>
  <c r="E494" i="20"/>
  <c r="D494" i="20"/>
  <c r="C494" i="20"/>
  <c r="B494" i="20"/>
  <c r="A494" i="20"/>
  <c r="J493" i="20"/>
  <c r="I493" i="20"/>
  <c r="H493" i="20"/>
  <c r="G493" i="20"/>
  <c r="E493" i="20"/>
  <c r="D493" i="20"/>
  <c r="C493" i="20"/>
  <c r="B493" i="20"/>
  <c r="A493" i="20"/>
  <c r="J492" i="20"/>
  <c r="I492" i="20"/>
  <c r="H492" i="20"/>
  <c r="G492" i="20"/>
  <c r="E492" i="20"/>
  <c r="D492" i="20"/>
  <c r="C492" i="20"/>
  <c r="B492" i="20"/>
  <c r="A492" i="20"/>
  <c r="J491" i="20"/>
  <c r="I491" i="20"/>
  <c r="H491" i="20"/>
  <c r="G491" i="20"/>
  <c r="E491" i="20"/>
  <c r="D491" i="20"/>
  <c r="C491" i="20"/>
  <c r="B491" i="20"/>
  <c r="A491" i="20"/>
  <c r="J490" i="20"/>
  <c r="I490" i="20"/>
  <c r="H490" i="20"/>
  <c r="G490" i="20"/>
  <c r="E490" i="20"/>
  <c r="D490" i="20"/>
  <c r="C490" i="20"/>
  <c r="B490" i="20"/>
  <c r="A490" i="20"/>
  <c r="J489" i="20"/>
  <c r="I489" i="20"/>
  <c r="H489" i="20"/>
  <c r="G489" i="20"/>
  <c r="E489" i="20"/>
  <c r="D489" i="20"/>
  <c r="C489" i="20"/>
  <c r="B489" i="20"/>
  <c r="A489" i="20"/>
  <c r="J488" i="20"/>
  <c r="I488" i="20"/>
  <c r="H488" i="20"/>
  <c r="G488" i="20"/>
  <c r="E488" i="20"/>
  <c r="D488" i="20"/>
  <c r="C488" i="20"/>
  <c r="B488" i="20"/>
  <c r="A488" i="20"/>
  <c r="J487" i="20"/>
  <c r="I487" i="20"/>
  <c r="H487" i="20"/>
  <c r="G487" i="20"/>
  <c r="E487" i="20"/>
  <c r="D487" i="20"/>
  <c r="C487" i="20"/>
  <c r="B487" i="20"/>
  <c r="A487" i="20"/>
  <c r="J486" i="20"/>
  <c r="I486" i="20"/>
  <c r="H486" i="20"/>
  <c r="G486" i="20"/>
  <c r="E486" i="20"/>
  <c r="D486" i="20"/>
  <c r="C486" i="20"/>
  <c r="B486" i="20"/>
  <c r="A486" i="20"/>
  <c r="J485" i="20"/>
  <c r="I485" i="20"/>
  <c r="H485" i="20"/>
  <c r="G485" i="20"/>
  <c r="E485" i="20"/>
  <c r="D485" i="20"/>
  <c r="C485" i="20"/>
  <c r="B485" i="20"/>
  <c r="A485" i="20"/>
  <c r="J484" i="20"/>
  <c r="I484" i="20"/>
  <c r="H484" i="20"/>
  <c r="G484" i="20"/>
  <c r="E484" i="20"/>
  <c r="D484" i="20"/>
  <c r="C484" i="20"/>
  <c r="B484" i="20"/>
  <c r="A484" i="20"/>
  <c r="J483" i="20"/>
  <c r="I483" i="20"/>
  <c r="H483" i="20"/>
  <c r="G483" i="20"/>
  <c r="E483" i="20"/>
  <c r="D483" i="20"/>
  <c r="C483" i="20"/>
  <c r="B483" i="20"/>
  <c r="A483" i="20"/>
  <c r="J482" i="20"/>
  <c r="I482" i="20"/>
  <c r="H482" i="20"/>
  <c r="G482" i="20"/>
  <c r="E482" i="20"/>
  <c r="D482" i="20"/>
  <c r="C482" i="20"/>
  <c r="B482" i="20"/>
  <c r="A482" i="20"/>
  <c r="J481" i="20"/>
  <c r="I481" i="20"/>
  <c r="H481" i="20"/>
  <c r="G481" i="20"/>
  <c r="E481" i="20"/>
  <c r="D481" i="20"/>
  <c r="C481" i="20"/>
  <c r="B481" i="20"/>
  <c r="A481" i="20"/>
  <c r="J480" i="20"/>
  <c r="I480" i="20"/>
  <c r="H480" i="20"/>
  <c r="G480" i="20"/>
  <c r="E480" i="20"/>
  <c r="D480" i="20"/>
  <c r="C480" i="20"/>
  <c r="B480" i="20"/>
  <c r="A480" i="20"/>
  <c r="J479" i="20"/>
  <c r="I479" i="20"/>
  <c r="H479" i="20"/>
  <c r="G479" i="20"/>
  <c r="E479" i="20"/>
  <c r="D479" i="20"/>
  <c r="C479" i="20"/>
  <c r="B479" i="20"/>
  <c r="A479" i="20"/>
  <c r="J478" i="20"/>
  <c r="I478" i="20"/>
  <c r="H478" i="20"/>
  <c r="G478" i="20"/>
  <c r="E478" i="20"/>
  <c r="D478" i="20"/>
  <c r="C478" i="20"/>
  <c r="B478" i="20"/>
  <c r="A478" i="20"/>
  <c r="J477" i="20"/>
  <c r="I477" i="20"/>
  <c r="H477" i="20"/>
  <c r="G477" i="20"/>
  <c r="E477" i="20"/>
  <c r="D477" i="20"/>
  <c r="C477" i="20"/>
  <c r="B477" i="20"/>
  <c r="A477" i="20"/>
  <c r="J476" i="20"/>
  <c r="I476" i="20"/>
  <c r="H476" i="20"/>
  <c r="G476" i="20"/>
  <c r="E476" i="20"/>
  <c r="D476" i="20"/>
  <c r="C476" i="20"/>
  <c r="B476" i="20"/>
  <c r="A476" i="20"/>
  <c r="J475" i="20"/>
  <c r="I475" i="20"/>
  <c r="H475" i="20"/>
  <c r="G475" i="20"/>
  <c r="E475" i="20"/>
  <c r="D475" i="20"/>
  <c r="C475" i="20"/>
  <c r="B475" i="20"/>
  <c r="A475" i="20"/>
  <c r="J474" i="20"/>
  <c r="I474" i="20"/>
  <c r="H474" i="20"/>
  <c r="G474" i="20"/>
  <c r="E474" i="20"/>
  <c r="D474" i="20"/>
  <c r="C474" i="20"/>
  <c r="B474" i="20"/>
  <c r="A474" i="20"/>
  <c r="J473" i="20"/>
  <c r="I473" i="20"/>
  <c r="H473" i="20"/>
  <c r="G473" i="20"/>
  <c r="E473" i="20"/>
  <c r="D473" i="20"/>
  <c r="C473" i="20"/>
  <c r="B473" i="20"/>
  <c r="A473" i="20"/>
  <c r="J472" i="20"/>
  <c r="I472" i="20"/>
  <c r="H472" i="20"/>
  <c r="G472" i="20"/>
  <c r="E472" i="20"/>
  <c r="D472" i="20"/>
  <c r="C472" i="20"/>
  <c r="B472" i="20"/>
  <c r="A472" i="20"/>
  <c r="J471" i="20"/>
  <c r="I471" i="20"/>
  <c r="H471" i="20"/>
  <c r="G471" i="20"/>
  <c r="E471" i="20"/>
  <c r="D471" i="20"/>
  <c r="C471" i="20"/>
  <c r="B471" i="20"/>
  <c r="A471" i="20"/>
  <c r="J470" i="20"/>
  <c r="I470" i="20"/>
  <c r="H470" i="20"/>
  <c r="G470" i="20"/>
  <c r="E470" i="20"/>
  <c r="D470" i="20"/>
  <c r="C470" i="20"/>
  <c r="B470" i="20"/>
  <c r="A470" i="20"/>
  <c r="J469" i="20"/>
  <c r="I469" i="20"/>
  <c r="H469" i="20"/>
  <c r="G469" i="20"/>
  <c r="E469" i="20"/>
  <c r="D469" i="20"/>
  <c r="C469" i="20"/>
  <c r="B469" i="20"/>
  <c r="A469" i="20"/>
  <c r="J468" i="20"/>
  <c r="I468" i="20"/>
  <c r="H468" i="20"/>
  <c r="G468" i="20"/>
  <c r="E468" i="20"/>
  <c r="D468" i="20"/>
  <c r="C468" i="20"/>
  <c r="B468" i="20"/>
  <c r="A468" i="20"/>
  <c r="J467" i="20"/>
  <c r="I467" i="20"/>
  <c r="H467" i="20"/>
  <c r="G467" i="20"/>
  <c r="E467" i="20"/>
  <c r="D467" i="20"/>
  <c r="C467" i="20"/>
  <c r="B467" i="20"/>
  <c r="A467" i="20"/>
  <c r="J466" i="20"/>
  <c r="I466" i="20"/>
  <c r="H466" i="20"/>
  <c r="G466" i="20"/>
  <c r="E466" i="20"/>
  <c r="D466" i="20"/>
  <c r="C466" i="20"/>
  <c r="B466" i="20"/>
  <c r="A466" i="20"/>
  <c r="J465" i="20"/>
  <c r="I465" i="20"/>
  <c r="H465" i="20"/>
  <c r="G465" i="20"/>
  <c r="E465" i="20"/>
  <c r="D465" i="20"/>
  <c r="C465" i="20"/>
  <c r="B465" i="20"/>
  <c r="A465" i="20"/>
  <c r="J464" i="20"/>
  <c r="I464" i="20"/>
  <c r="H464" i="20"/>
  <c r="G464" i="20"/>
  <c r="E464" i="20"/>
  <c r="D464" i="20"/>
  <c r="C464" i="20"/>
  <c r="B464" i="20"/>
  <c r="A464" i="20"/>
  <c r="J463" i="20"/>
  <c r="I463" i="20"/>
  <c r="H463" i="20"/>
  <c r="G463" i="20"/>
  <c r="E463" i="20"/>
  <c r="D463" i="20"/>
  <c r="C463" i="20"/>
  <c r="B463" i="20"/>
  <c r="A463" i="20"/>
  <c r="J462" i="20"/>
  <c r="I462" i="20"/>
  <c r="H462" i="20"/>
  <c r="G462" i="20"/>
  <c r="E462" i="20"/>
  <c r="D462" i="20"/>
  <c r="C462" i="20"/>
  <c r="B462" i="20"/>
  <c r="A462" i="20"/>
  <c r="J460" i="20"/>
  <c r="I460" i="20"/>
  <c r="H460" i="20"/>
  <c r="G460" i="20"/>
  <c r="E460" i="20"/>
  <c r="D460" i="20"/>
  <c r="C460" i="20"/>
  <c r="B460" i="20"/>
  <c r="A460" i="20"/>
  <c r="J459" i="20"/>
  <c r="I459" i="20"/>
  <c r="H459" i="20"/>
  <c r="G459" i="20"/>
  <c r="E459" i="20"/>
  <c r="D459" i="20"/>
  <c r="C459" i="20"/>
  <c r="B459" i="20"/>
  <c r="A459" i="20"/>
  <c r="J458" i="20"/>
  <c r="I458" i="20"/>
  <c r="H458" i="20"/>
  <c r="G458" i="20"/>
  <c r="E458" i="20"/>
  <c r="D458" i="20"/>
  <c r="C458" i="20"/>
  <c r="B458" i="20"/>
  <c r="A458" i="20"/>
  <c r="J457" i="20"/>
  <c r="I457" i="20"/>
  <c r="H457" i="20"/>
  <c r="G457" i="20"/>
  <c r="E457" i="20"/>
  <c r="D457" i="20"/>
  <c r="C457" i="20"/>
  <c r="B457" i="20"/>
  <c r="A457" i="20"/>
  <c r="J456" i="20"/>
  <c r="I456" i="20"/>
  <c r="H456" i="20"/>
  <c r="G456" i="20"/>
  <c r="E456" i="20"/>
  <c r="D456" i="20"/>
  <c r="C456" i="20"/>
  <c r="B456" i="20"/>
  <c r="A456" i="20"/>
  <c r="J455" i="20"/>
  <c r="I455" i="20"/>
  <c r="H455" i="20"/>
  <c r="G455" i="20"/>
  <c r="E455" i="20"/>
  <c r="D455" i="20"/>
  <c r="C455" i="20"/>
  <c r="B455" i="20"/>
  <c r="A455" i="20"/>
  <c r="J454" i="20"/>
  <c r="I454" i="20"/>
  <c r="H454" i="20"/>
  <c r="G454" i="20"/>
  <c r="E454" i="20"/>
  <c r="D454" i="20"/>
  <c r="C454" i="20"/>
  <c r="B454" i="20"/>
  <c r="A454" i="20"/>
  <c r="J453" i="20"/>
  <c r="I453" i="20"/>
  <c r="H453" i="20"/>
  <c r="G453" i="20"/>
  <c r="E453" i="20"/>
  <c r="D453" i="20"/>
  <c r="C453" i="20"/>
  <c r="B453" i="20"/>
  <c r="A453" i="20"/>
  <c r="J452" i="20"/>
  <c r="I452" i="20"/>
  <c r="H452" i="20"/>
  <c r="G452" i="20"/>
  <c r="E452" i="20"/>
  <c r="D452" i="20"/>
  <c r="C452" i="20"/>
  <c r="B452" i="20"/>
  <c r="A452" i="20"/>
  <c r="J451" i="20"/>
  <c r="I451" i="20"/>
  <c r="H451" i="20"/>
  <c r="G451" i="20"/>
  <c r="E451" i="20"/>
  <c r="D451" i="20"/>
  <c r="C451" i="20"/>
  <c r="B451" i="20"/>
  <c r="A451" i="20"/>
  <c r="J450" i="20"/>
  <c r="I450" i="20"/>
  <c r="H450" i="20"/>
  <c r="G450" i="20"/>
  <c r="E450" i="20"/>
  <c r="D450" i="20"/>
  <c r="C450" i="20"/>
  <c r="B450" i="20"/>
  <c r="A450" i="20"/>
  <c r="J449" i="20"/>
  <c r="I449" i="20"/>
  <c r="H449" i="20"/>
  <c r="G449" i="20"/>
  <c r="E449" i="20"/>
  <c r="D449" i="20"/>
  <c r="C449" i="20"/>
  <c r="B449" i="20"/>
  <c r="A449" i="20"/>
  <c r="J448" i="20"/>
  <c r="I448" i="20"/>
  <c r="H448" i="20"/>
  <c r="G448" i="20"/>
  <c r="E448" i="20"/>
  <c r="D448" i="20"/>
  <c r="C448" i="20"/>
  <c r="B448" i="20"/>
  <c r="A448" i="20"/>
  <c r="J447" i="20"/>
  <c r="I447" i="20"/>
  <c r="H447" i="20"/>
  <c r="G447" i="20"/>
  <c r="E447" i="20"/>
  <c r="D447" i="20"/>
  <c r="C447" i="20"/>
  <c r="B447" i="20"/>
  <c r="A447" i="20"/>
  <c r="J446" i="20"/>
  <c r="I446" i="20"/>
  <c r="H446" i="20"/>
  <c r="G446" i="20"/>
  <c r="E446" i="20"/>
  <c r="D446" i="20"/>
  <c r="C446" i="20"/>
  <c r="B446" i="20"/>
  <c r="A446" i="20"/>
  <c r="J445" i="20"/>
  <c r="I445" i="20"/>
  <c r="H445" i="20"/>
  <c r="G445" i="20"/>
  <c r="E445" i="20"/>
  <c r="D445" i="20"/>
  <c r="C445" i="20"/>
  <c r="B445" i="20"/>
  <c r="A445" i="20"/>
  <c r="J444" i="20"/>
  <c r="I444" i="20"/>
  <c r="H444" i="20"/>
  <c r="G444" i="20"/>
  <c r="E444" i="20"/>
  <c r="D444" i="20"/>
  <c r="C444" i="20"/>
  <c r="B444" i="20"/>
  <c r="A444" i="20"/>
  <c r="J443" i="20"/>
  <c r="I443" i="20"/>
  <c r="H443" i="20"/>
  <c r="G443" i="20"/>
  <c r="E443" i="20"/>
  <c r="D443" i="20"/>
  <c r="C443" i="20"/>
  <c r="B443" i="20"/>
  <c r="A443" i="20"/>
  <c r="J442" i="20"/>
  <c r="I442" i="20"/>
  <c r="H442" i="20"/>
  <c r="G442" i="20"/>
  <c r="E442" i="20"/>
  <c r="D442" i="20"/>
  <c r="C442" i="20"/>
  <c r="B442" i="20"/>
  <c r="A442" i="20"/>
  <c r="J441" i="20"/>
  <c r="I441" i="20"/>
  <c r="H441" i="20"/>
  <c r="G441" i="20"/>
  <c r="E441" i="20"/>
  <c r="D441" i="20"/>
  <c r="C441" i="20"/>
  <c r="B441" i="20"/>
  <c r="A441" i="20"/>
  <c r="J440" i="20"/>
  <c r="I440" i="20"/>
  <c r="H440" i="20"/>
  <c r="G440" i="20"/>
  <c r="E440" i="20"/>
  <c r="D440" i="20"/>
  <c r="C440" i="20"/>
  <c r="B440" i="20"/>
  <c r="A440" i="20"/>
  <c r="J439" i="20"/>
  <c r="I439" i="20"/>
  <c r="H439" i="20"/>
  <c r="G439" i="20"/>
  <c r="E439" i="20"/>
  <c r="D439" i="20"/>
  <c r="C439" i="20"/>
  <c r="B439" i="20"/>
  <c r="A439" i="20"/>
  <c r="J438" i="20"/>
  <c r="I438" i="20"/>
  <c r="H438" i="20"/>
  <c r="G438" i="20"/>
  <c r="E438" i="20"/>
  <c r="D438" i="20"/>
  <c r="C438" i="20"/>
  <c r="B438" i="20"/>
  <c r="A438" i="20"/>
  <c r="J437" i="20"/>
  <c r="I437" i="20"/>
  <c r="H437" i="20"/>
  <c r="G437" i="20"/>
  <c r="E437" i="20"/>
  <c r="D437" i="20"/>
  <c r="C437" i="20"/>
  <c r="B437" i="20"/>
  <c r="A437" i="20"/>
  <c r="J436" i="20"/>
  <c r="I436" i="20"/>
  <c r="H436" i="20"/>
  <c r="G436" i="20"/>
  <c r="E436" i="20"/>
  <c r="D436" i="20"/>
  <c r="C436" i="20"/>
  <c r="B436" i="20"/>
  <c r="A436" i="20"/>
  <c r="J435" i="20"/>
  <c r="I435" i="20"/>
  <c r="H435" i="20"/>
  <c r="G435" i="20"/>
  <c r="E435" i="20"/>
  <c r="D435" i="20"/>
  <c r="C435" i="20"/>
  <c r="B435" i="20"/>
  <c r="A435" i="20"/>
  <c r="J434" i="20"/>
  <c r="I434" i="20"/>
  <c r="H434" i="20"/>
  <c r="G434" i="20"/>
  <c r="E434" i="20"/>
  <c r="D434" i="20"/>
  <c r="C434" i="20"/>
  <c r="B434" i="20"/>
  <c r="A434" i="20"/>
  <c r="J433" i="20"/>
  <c r="I433" i="20"/>
  <c r="H433" i="20"/>
  <c r="G433" i="20"/>
  <c r="E433" i="20"/>
  <c r="D433" i="20"/>
  <c r="C433" i="20"/>
  <c r="B433" i="20"/>
  <c r="A433" i="20"/>
  <c r="J432" i="20"/>
  <c r="I432" i="20"/>
  <c r="H432" i="20"/>
  <c r="G432" i="20"/>
  <c r="E432" i="20"/>
  <c r="D432" i="20"/>
  <c r="C432" i="20"/>
  <c r="B432" i="20"/>
  <c r="A432" i="20"/>
  <c r="J431" i="20"/>
  <c r="I431" i="20"/>
  <c r="H431" i="20"/>
  <c r="G431" i="20"/>
  <c r="E431" i="20"/>
  <c r="D431" i="20"/>
  <c r="C431" i="20"/>
  <c r="B431" i="20"/>
  <c r="A431" i="20"/>
  <c r="J430" i="20"/>
  <c r="I430" i="20"/>
  <c r="H430" i="20"/>
  <c r="G430" i="20"/>
  <c r="E430" i="20"/>
  <c r="D430" i="20"/>
  <c r="C430" i="20"/>
  <c r="B430" i="20"/>
  <c r="A430" i="20"/>
  <c r="J429" i="20"/>
  <c r="I429" i="20"/>
  <c r="H429" i="20"/>
  <c r="G429" i="20"/>
  <c r="E429" i="20"/>
  <c r="D429" i="20"/>
  <c r="C429" i="20"/>
  <c r="B429" i="20"/>
  <c r="A429" i="20"/>
  <c r="J428" i="20"/>
  <c r="I428" i="20"/>
  <c r="H428" i="20"/>
  <c r="G428" i="20"/>
  <c r="E428" i="20"/>
  <c r="D428" i="20"/>
  <c r="C428" i="20"/>
  <c r="B428" i="20"/>
  <c r="A428" i="20"/>
  <c r="J427" i="20"/>
  <c r="I427" i="20"/>
  <c r="H427" i="20"/>
  <c r="G427" i="20"/>
  <c r="E427" i="20"/>
  <c r="D427" i="20"/>
  <c r="C427" i="20"/>
  <c r="B427" i="20"/>
  <c r="A427" i="20"/>
  <c r="J426" i="20"/>
  <c r="I426" i="20"/>
  <c r="H426" i="20"/>
  <c r="G426" i="20"/>
  <c r="E426" i="20"/>
  <c r="D426" i="20"/>
  <c r="C426" i="20"/>
  <c r="B426" i="20"/>
  <c r="A426" i="20"/>
  <c r="J425" i="20"/>
  <c r="I425" i="20"/>
  <c r="H425" i="20"/>
  <c r="G425" i="20"/>
  <c r="E425" i="20"/>
  <c r="D425" i="20"/>
  <c r="C425" i="20"/>
  <c r="B425" i="20"/>
  <c r="A425" i="20"/>
  <c r="J424" i="20"/>
  <c r="I424" i="20"/>
  <c r="H424" i="20"/>
  <c r="G424" i="20"/>
  <c r="E424" i="20"/>
  <c r="D424" i="20"/>
  <c r="C424" i="20"/>
  <c r="B424" i="20"/>
  <c r="A424" i="20"/>
  <c r="J423" i="20"/>
  <c r="I423" i="20"/>
  <c r="H423" i="20"/>
  <c r="G423" i="20"/>
  <c r="E423" i="20"/>
  <c r="D423" i="20"/>
  <c r="C423" i="20"/>
  <c r="B423" i="20"/>
  <c r="A423" i="20"/>
  <c r="J422" i="20"/>
  <c r="I422" i="20"/>
  <c r="H422" i="20"/>
  <c r="G422" i="20"/>
  <c r="E422" i="20"/>
  <c r="D422" i="20"/>
  <c r="C422" i="20"/>
  <c r="B422" i="20"/>
  <c r="A422" i="20"/>
  <c r="J421" i="20"/>
  <c r="I421" i="20"/>
  <c r="H421" i="20"/>
  <c r="G421" i="20"/>
  <c r="E421" i="20"/>
  <c r="D421" i="20"/>
  <c r="C421" i="20"/>
  <c r="B421" i="20"/>
  <c r="A421" i="20"/>
  <c r="J420" i="20"/>
  <c r="I420" i="20"/>
  <c r="H420" i="20"/>
  <c r="G420" i="20"/>
  <c r="E420" i="20"/>
  <c r="D420" i="20"/>
  <c r="C420" i="20"/>
  <c r="B420" i="20"/>
  <c r="A420" i="20"/>
  <c r="J419" i="20"/>
  <c r="I419" i="20"/>
  <c r="H419" i="20"/>
  <c r="G419" i="20"/>
  <c r="E419" i="20"/>
  <c r="D419" i="20"/>
  <c r="C419" i="20"/>
  <c r="B419" i="20"/>
  <c r="A419" i="20"/>
  <c r="J418" i="20"/>
  <c r="I418" i="20"/>
  <c r="H418" i="20"/>
  <c r="G418" i="20"/>
  <c r="E418" i="20"/>
  <c r="D418" i="20"/>
  <c r="C418" i="20"/>
  <c r="B418" i="20"/>
  <c r="A418" i="20"/>
  <c r="J417" i="20"/>
  <c r="I417" i="20"/>
  <c r="H417" i="20"/>
  <c r="G417" i="20"/>
  <c r="E417" i="20"/>
  <c r="D417" i="20"/>
  <c r="C417" i="20"/>
  <c r="B417" i="20"/>
  <c r="A417" i="20"/>
  <c r="J416" i="20"/>
  <c r="I416" i="20"/>
  <c r="H416" i="20"/>
  <c r="G416" i="20"/>
  <c r="E416" i="20"/>
  <c r="D416" i="20"/>
  <c r="C416" i="20"/>
  <c r="B416" i="20"/>
  <c r="A416" i="20"/>
  <c r="J415" i="20"/>
  <c r="I415" i="20"/>
  <c r="H415" i="20"/>
  <c r="G415" i="20"/>
  <c r="E415" i="20"/>
  <c r="D415" i="20"/>
  <c r="C415" i="20"/>
  <c r="B415" i="20"/>
  <c r="A415" i="20"/>
  <c r="J414" i="20"/>
  <c r="I414" i="20"/>
  <c r="H414" i="20"/>
  <c r="G414" i="20"/>
  <c r="E414" i="20"/>
  <c r="D414" i="20"/>
  <c r="C414" i="20"/>
  <c r="B414" i="20"/>
  <c r="A414" i="20"/>
  <c r="J413" i="20"/>
  <c r="I413" i="20"/>
  <c r="H413" i="20"/>
  <c r="G413" i="20"/>
  <c r="E413" i="20"/>
  <c r="D413" i="20"/>
  <c r="C413" i="20"/>
  <c r="B413" i="20"/>
  <c r="A413" i="20"/>
  <c r="J412" i="20"/>
  <c r="I412" i="20"/>
  <c r="H412" i="20"/>
  <c r="G412" i="20"/>
  <c r="E412" i="20"/>
  <c r="D412" i="20"/>
  <c r="C412" i="20"/>
  <c r="B412" i="20"/>
  <c r="A412" i="20"/>
  <c r="J411" i="20"/>
  <c r="I411" i="20"/>
  <c r="H411" i="20"/>
  <c r="G411" i="20"/>
  <c r="E411" i="20"/>
  <c r="D411" i="20"/>
  <c r="C411" i="20"/>
  <c r="B411" i="20"/>
  <c r="A411" i="20"/>
  <c r="J410" i="20"/>
  <c r="I410" i="20"/>
  <c r="H410" i="20"/>
  <c r="G410" i="20"/>
  <c r="E410" i="20"/>
  <c r="D410" i="20"/>
  <c r="C410" i="20"/>
  <c r="B410" i="20"/>
  <c r="A410" i="20"/>
  <c r="J409" i="20"/>
  <c r="I409" i="20"/>
  <c r="H409" i="20"/>
  <c r="G409" i="20"/>
  <c r="E409" i="20"/>
  <c r="D409" i="20"/>
  <c r="C409" i="20"/>
  <c r="B409" i="20"/>
  <c r="A409" i="20"/>
  <c r="J408" i="20"/>
  <c r="I408" i="20"/>
  <c r="H408" i="20"/>
  <c r="G408" i="20"/>
  <c r="E408" i="20"/>
  <c r="D408" i="20"/>
  <c r="C408" i="20"/>
  <c r="B408" i="20"/>
  <c r="A408" i="20"/>
  <c r="J407" i="20"/>
  <c r="I407" i="20"/>
  <c r="H407" i="20"/>
  <c r="G407" i="20"/>
  <c r="E407" i="20"/>
  <c r="D407" i="20"/>
  <c r="C407" i="20"/>
  <c r="B407" i="20"/>
  <c r="A407" i="20"/>
  <c r="J406" i="20"/>
  <c r="I406" i="20"/>
  <c r="H406" i="20"/>
  <c r="G406" i="20"/>
  <c r="E406" i="20"/>
  <c r="D406" i="20"/>
  <c r="C406" i="20"/>
  <c r="B406" i="20"/>
  <c r="A406" i="20"/>
  <c r="J405" i="20"/>
  <c r="I405" i="20"/>
  <c r="H405" i="20"/>
  <c r="G405" i="20"/>
  <c r="E405" i="20"/>
  <c r="D405" i="20"/>
  <c r="C405" i="20"/>
  <c r="B405" i="20"/>
  <c r="A405" i="20"/>
  <c r="J404" i="20"/>
  <c r="I404" i="20"/>
  <c r="H404" i="20"/>
  <c r="G404" i="20"/>
  <c r="E404" i="20"/>
  <c r="D404" i="20"/>
  <c r="C404" i="20"/>
  <c r="B404" i="20"/>
  <c r="A404" i="20"/>
  <c r="J403" i="20"/>
  <c r="I403" i="20"/>
  <c r="H403" i="20"/>
  <c r="G403" i="20"/>
  <c r="E403" i="20"/>
  <c r="D403" i="20"/>
  <c r="C403" i="20"/>
  <c r="B403" i="20"/>
  <c r="A403" i="20"/>
  <c r="J402" i="20"/>
  <c r="I402" i="20"/>
  <c r="H402" i="20"/>
  <c r="G402" i="20"/>
  <c r="E402" i="20"/>
  <c r="D402" i="20"/>
  <c r="C402" i="20"/>
  <c r="B402" i="20"/>
  <c r="A402" i="20"/>
  <c r="J401" i="20"/>
  <c r="I401" i="20"/>
  <c r="H401" i="20"/>
  <c r="G401" i="20"/>
  <c r="E401" i="20"/>
  <c r="D401" i="20"/>
  <c r="C401" i="20"/>
  <c r="B401" i="20"/>
  <c r="A401" i="20"/>
  <c r="J400" i="20"/>
  <c r="I400" i="20"/>
  <c r="H400" i="20"/>
  <c r="G400" i="20"/>
  <c r="E400" i="20"/>
  <c r="D400" i="20"/>
  <c r="C400" i="20"/>
  <c r="B400" i="20"/>
  <c r="A400" i="20"/>
  <c r="J399" i="20"/>
  <c r="I399" i="20"/>
  <c r="H399" i="20"/>
  <c r="G399" i="20"/>
  <c r="E399" i="20"/>
  <c r="D399" i="20"/>
  <c r="C399" i="20"/>
  <c r="B399" i="20"/>
  <c r="A399" i="20"/>
  <c r="J398" i="20"/>
  <c r="I398" i="20"/>
  <c r="H398" i="20"/>
  <c r="G398" i="20"/>
  <c r="E398" i="20"/>
  <c r="D398" i="20"/>
  <c r="C398" i="20"/>
  <c r="B398" i="20"/>
  <c r="A398" i="20"/>
  <c r="J397" i="20"/>
  <c r="I397" i="20"/>
  <c r="H397" i="20"/>
  <c r="G397" i="20"/>
  <c r="E397" i="20"/>
  <c r="D397" i="20"/>
  <c r="C397" i="20"/>
  <c r="B397" i="20"/>
  <c r="A397" i="20"/>
  <c r="J396" i="20"/>
  <c r="I396" i="20"/>
  <c r="H396" i="20"/>
  <c r="G396" i="20"/>
  <c r="E396" i="20"/>
  <c r="D396" i="20"/>
  <c r="C396" i="20"/>
  <c r="B396" i="20"/>
  <c r="A396" i="20"/>
  <c r="J395" i="20"/>
  <c r="I395" i="20"/>
  <c r="H395" i="20"/>
  <c r="G395" i="20"/>
  <c r="E395" i="20"/>
  <c r="D395" i="20"/>
  <c r="C395" i="20"/>
  <c r="B395" i="20"/>
  <c r="A395" i="20"/>
  <c r="J394" i="20"/>
  <c r="I394" i="20"/>
  <c r="H394" i="20"/>
  <c r="G394" i="20"/>
  <c r="E394" i="20"/>
  <c r="D394" i="20"/>
  <c r="C394" i="20"/>
  <c r="B394" i="20"/>
  <c r="A394" i="20"/>
  <c r="J393" i="20"/>
  <c r="I393" i="20"/>
  <c r="H393" i="20"/>
  <c r="G393" i="20"/>
  <c r="E393" i="20"/>
  <c r="D393" i="20"/>
  <c r="C393" i="20"/>
  <c r="B393" i="20"/>
  <c r="A393" i="20"/>
  <c r="J392" i="20"/>
  <c r="I392" i="20"/>
  <c r="H392" i="20"/>
  <c r="G392" i="20"/>
  <c r="E392" i="20"/>
  <c r="D392" i="20"/>
  <c r="C392" i="20"/>
  <c r="B392" i="20"/>
  <c r="A392" i="20"/>
  <c r="J391" i="20"/>
  <c r="I391" i="20"/>
  <c r="H391" i="20"/>
  <c r="G391" i="20"/>
  <c r="E391" i="20"/>
  <c r="D391" i="20"/>
  <c r="C391" i="20"/>
  <c r="B391" i="20"/>
  <c r="A391" i="20"/>
  <c r="J390" i="20"/>
  <c r="I390" i="20"/>
  <c r="H390" i="20"/>
  <c r="G390" i="20"/>
  <c r="E390" i="20"/>
  <c r="D390" i="20"/>
  <c r="C390" i="20"/>
  <c r="B390" i="20"/>
  <c r="A390" i="20"/>
  <c r="J389" i="20"/>
  <c r="I389" i="20"/>
  <c r="H389" i="20"/>
  <c r="G389" i="20"/>
  <c r="E389" i="20"/>
  <c r="D389" i="20"/>
  <c r="C389" i="20"/>
  <c r="B389" i="20"/>
  <c r="A389" i="20"/>
  <c r="J388" i="20"/>
  <c r="I388" i="20"/>
  <c r="H388" i="20"/>
  <c r="G388" i="20"/>
  <c r="E388" i="20"/>
  <c r="D388" i="20"/>
  <c r="C388" i="20"/>
  <c r="B388" i="20"/>
  <c r="A388" i="20"/>
  <c r="J387" i="20"/>
  <c r="I387" i="20"/>
  <c r="H387" i="20"/>
  <c r="G387" i="20"/>
  <c r="E387" i="20"/>
  <c r="D387" i="20"/>
  <c r="C387" i="20"/>
  <c r="B387" i="20"/>
  <c r="A387" i="20"/>
  <c r="J386" i="20"/>
  <c r="I386" i="20"/>
  <c r="H386" i="20"/>
  <c r="G386" i="20"/>
  <c r="E386" i="20"/>
  <c r="D386" i="20"/>
  <c r="C386" i="20"/>
  <c r="B386" i="20"/>
  <c r="A386" i="20"/>
  <c r="J385" i="20"/>
  <c r="I385" i="20"/>
  <c r="H385" i="20"/>
  <c r="G385" i="20"/>
  <c r="E385" i="20"/>
  <c r="D385" i="20"/>
  <c r="C385" i="20"/>
  <c r="B385" i="20"/>
  <c r="A385" i="20"/>
  <c r="J384" i="20"/>
  <c r="I384" i="20"/>
  <c r="H384" i="20"/>
  <c r="G384" i="20"/>
  <c r="E384" i="20"/>
  <c r="D384" i="20"/>
  <c r="C384" i="20"/>
  <c r="B384" i="20"/>
  <c r="A384" i="20"/>
  <c r="J383" i="20"/>
  <c r="I383" i="20"/>
  <c r="H383" i="20"/>
  <c r="G383" i="20"/>
  <c r="E383" i="20"/>
  <c r="D383" i="20"/>
  <c r="C383" i="20"/>
  <c r="B383" i="20"/>
  <c r="A383" i="20"/>
  <c r="J382" i="20"/>
  <c r="I382" i="20"/>
  <c r="H382" i="20"/>
  <c r="G382" i="20"/>
  <c r="E382" i="20"/>
  <c r="D382" i="20"/>
  <c r="C382" i="20"/>
  <c r="B382" i="20"/>
  <c r="A382" i="20"/>
  <c r="J381" i="20"/>
  <c r="I381" i="20"/>
  <c r="H381" i="20"/>
  <c r="G381" i="20"/>
  <c r="E381" i="20"/>
  <c r="D381" i="20"/>
  <c r="C381" i="20"/>
  <c r="B381" i="20"/>
  <c r="A381" i="20"/>
  <c r="J380" i="20"/>
  <c r="I380" i="20"/>
  <c r="H380" i="20"/>
  <c r="G380" i="20"/>
  <c r="E380" i="20"/>
  <c r="D380" i="20"/>
  <c r="C380" i="20"/>
  <c r="B380" i="20"/>
  <c r="A380" i="20"/>
  <c r="J379" i="20"/>
  <c r="I379" i="20"/>
  <c r="H379" i="20"/>
  <c r="G379" i="20"/>
  <c r="E379" i="20"/>
  <c r="D379" i="20"/>
  <c r="C379" i="20"/>
  <c r="B379" i="20"/>
  <c r="A379" i="20"/>
  <c r="J377" i="20"/>
  <c r="I377" i="20"/>
  <c r="H377" i="20"/>
  <c r="G377" i="20"/>
  <c r="E377" i="20"/>
  <c r="D377" i="20"/>
  <c r="C377" i="20"/>
  <c r="B377" i="20"/>
  <c r="A377" i="20"/>
  <c r="J376" i="20"/>
  <c r="I376" i="20"/>
  <c r="H376" i="20"/>
  <c r="G376" i="20"/>
  <c r="E376" i="20"/>
  <c r="D376" i="20"/>
  <c r="C376" i="20"/>
  <c r="B376" i="20"/>
  <c r="A376" i="20"/>
  <c r="J375" i="20"/>
  <c r="I375" i="20"/>
  <c r="H375" i="20"/>
  <c r="G375" i="20"/>
  <c r="E375" i="20"/>
  <c r="D375" i="20"/>
  <c r="C375" i="20"/>
  <c r="B375" i="20"/>
  <c r="A375" i="20"/>
  <c r="J374" i="20"/>
  <c r="I374" i="20"/>
  <c r="H374" i="20"/>
  <c r="G374" i="20"/>
  <c r="E374" i="20"/>
  <c r="D374" i="20"/>
  <c r="C374" i="20"/>
  <c r="B374" i="20"/>
  <c r="A374" i="20"/>
  <c r="J373" i="20"/>
  <c r="I373" i="20"/>
  <c r="H373" i="20"/>
  <c r="G373" i="20"/>
  <c r="E373" i="20"/>
  <c r="D373" i="20"/>
  <c r="C373" i="20"/>
  <c r="B373" i="20"/>
  <c r="A373" i="20"/>
  <c r="J372" i="20"/>
  <c r="I372" i="20"/>
  <c r="H372" i="20"/>
  <c r="G372" i="20"/>
  <c r="E372" i="20"/>
  <c r="D372" i="20"/>
  <c r="C372" i="20"/>
  <c r="B372" i="20"/>
  <c r="A372" i="20"/>
  <c r="J371" i="20"/>
  <c r="I371" i="20"/>
  <c r="H371" i="20"/>
  <c r="G371" i="20"/>
  <c r="E371" i="20"/>
  <c r="D371" i="20"/>
  <c r="C371" i="20"/>
  <c r="B371" i="20"/>
  <c r="A371" i="20"/>
  <c r="J370" i="20"/>
  <c r="I370" i="20"/>
  <c r="H370" i="20"/>
  <c r="G370" i="20"/>
  <c r="E370" i="20"/>
  <c r="D370" i="20"/>
  <c r="C370" i="20"/>
  <c r="B370" i="20"/>
  <c r="A370" i="20"/>
  <c r="J369" i="20"/>
  <c r="I369" i="20"/>
  <c r="H369" i="20"/>
  <c r="G369" i="20"/>
  <c r="E369" i="20"/>
  <c r="D369" i="20"/>
  <c r="C369" i="20"/>
  <c r="B369" i="20"/>
  <c r="A369" i="20"/>
  <c r="J368" i="20"/>
  <c r="I368" i="20"/>
  <c r="H368" i="20"/>
  <c r="G368" i="20"/>
  <c r="E368" i="20"/>
  <c r="D368" i="20"/>
  <c r="C368" i="20"/>
  <c r="B368" i="20"/>
  <c r="A368" i="20"/>
  <c r="J367" i="20"/>
  <c r="I367" i="20"/>
  <c r="H367" i="20"/>
  <c r="G367" i="20"/>
  <c r="E367" i="20"/>
  <c r="D367" i="20"/>
  <c r="C367" i="20"/>
  <c r="B367" i="20"/>
  <c r="A367" i="20"/>
  <c r="J366" i="20"/>
  <c r="I366" i="20"/>
  <c r="H366" i="20"/>
  <c r="G366" i="20"/>
  <c r="E366" i="20"/>
  <c r="D366" i="20"/>
  <c r="C366" i="20"/>
  <c r="B366" i="20"/>
  <c r="A366" i="20"/>
  <c r="J365" i="20"/>
  <c r="I365" i="20"/>
  <c r="H365" i="20"/>
  <c r="G365" i="20"/>
  <c r="E365" i="20"/>
  <c r="D365" i="20"/>
  <c r="C365" i="20"/>
  <c r="B365" i="20"/>
  <c r="A365" i="20"/>
  <c r="J364" i="20"/>
  <c r="I364" i="20"/>
  <c r="H364" i="20"/>
  <c r="G364" i="20"/>
  <c r="E364" i="20"/>
  <c r="D364" i="20"/>
  <c r="C364" i="20"/>
  <c r="B364" i="20"/>
  <c r="A364" i="20"/>
  <c r="J363" i="20"/>
  <c r="I363" i="20"/>
  <c r="H363" i="20"/>
  <c r="G363" i="20"/>
  <c r="E363" i="20"/>
  <c r="D363" i="20"/>
  <c r="C363" i="20"/>
  <c r="B363" i="20"/>
  <c r="A363" i="20"/>
  <c r="J362" i="20"/>
  <c r="I362" i="20"/>
  <c r="H362" i="20"/>
  <c r="G362" i="20"/>
  <c r="E362" i="20"/>
  <c r="D362" i="20"/>
  <c r="C362" i="20"/>
  <c r="B362" i="20"/>
  <c r="A362" i="20"/>
  <c r="J361" i="20"/>
  <c r="I361" i="20"/>
  <c r="H361" i="20"/>
  <c r="G361" i="20"/>
  <c r="E361" i="20"/>
  <c r="D361" i="20"/>
  <c r="C361" i="20"/>
  <c r="B361" i="20"/>
  <c r="A361" i="20"/>
  <c r="J360" i="20"/>
  <c r="I360" i="20"/>
  <c r="H360" i="20"/>
  <c r="G360" i="20"/>
  <c r="E360" i="20"/>
  <c r="D360" i="20"/>
  <c r="C360" i="20"/>
  <c r="B360" i="20"/>
  <c r="A360" i="20"/>
  <c r="J359" i="20"/>
  <c r="I359" i="20"/>
  <c r="H359" i="20"/>
  <c r="G359" i="20"/>
  <c r="E359" i="20"/>
  <c r="D359" i="20"/>
  <c r="C359" i="20"/>
  <c r="B359" i="20"/>
  <c r="A359" i="20"/>
  <c r="J358" i="20"/>
  <c r="I358" i="20"/>
  <c r="H358" i="20"/>
  <c r="G358" i="20"/>
  <c r="E358" i="20"/>
  <c r="D358" i="20"/>
  <c r="C358" i="20"/>
  <c r="B358" i="20"/>
  <c r="A358" i="20"/>
  <c r="J357" i="20"/>
  <c r="I357" i="20"/>
  <c r="H357" i="20"/>
  <c r="G357" i="20"/>
  <c r="E357" i="20"/>
  <c r="D357" i="20"/>
  <c r="C357" i="20"/>
  <c r="B357" i="20"/>
  <c r="A357" i="20"/>
  <c r="J356" i="20"/>
  <c r="I356" i="20"/>
  <c r="H356" i="20"/>
  <c r="G356" i="20"/>
  <c r="E356" i="20"/>
  <c r="D356" i="20"/>
  <c r="C356" i="20"/>
  <c r="B356" i="20"/>
  <c r="A356" i="20"/>
  <c r="J355" i="20"/>
  <c r="I355" i="20"/>
  <c r="H355" i="20"/>
  <c r="G355" i="20"/>
  <c r="E355" i="20"/>
  <c r="D355" i="20"/>
  <c r="C355" i="20"/>
  <c r="B355" i="20"/>
  <c r="A355" i="20"/>
  <c r="J354" i="20"/>
  <c r="I354" i="20"/>
  <c r="H354" i="20"/>
  <c r="G354" i="20"/>
  <c r="E354" i="20"/>
  <c r="D354" i="20"/>
  <c r="C354" i="20"/>
  <c r="B354" i="20"/>
  <c r="A354" i="20"/>
  <c r="J353" i="20"/>
  <c r="I353" i="20"/>
  <c r="H353" i="20"/>
  <c r="G353" i="20"/>
  <c r="E353" i="20"/>
  <c r="D353" i="20"/>
  <c r="C353" i="20"/>
  <c r="B353" i="20"/>
  <c r="A353" i="20"/>
  <c r="J352" i="20"/>
  <c r="I352" i="20"/>
  <c r="H352" i="20"/>
  <c r="G352" i="20"/>
  <c r="E352" i="20"/>
  <c r="D352" i="20"/>
  <c r="C352" i="20"/>
  <c r="B352" i="20"/>
  <c r="A352" i="20"/>
  <c r="J351" i="20"/>
  <c r="I351" i="20"/>
  <c r="H351" i="20"/>
  <c r="G351" i="20"/>
  <c r="E351" i="20"/>
  <c r="D351" i="20"/>
  <c r="C351" i="20"/>
  <c r="B351" i="20"/>
  <c r="A351" i="20"/>
  <c r="J350" i="20"/>
  <c r="I350" i="20"/>
  <c r="H350" i="20"/>
  <c r="G350" i="20"/>
  <c r="E350" i="20"/>
  <c r="D350" i="20"/>
  <c r="C350" i="20"/>
  <c r="B350" i="20"/>
  <c r="A350" i="20"/>
  <c r="J349" i="20"/>
  <c r="I349" i="20"/>
  <c r="H349" i="20"/>
  <c r="G349" i="20"/>
  <c r="E349" i="20"/>
  <c r="D349" i="20"/>
  <c r="C349" i="20"/>
  <c r="B349" i="20"/>
  <c r="A349" i="20"/>
  <c r="J348" i="20"/>
  <c r="I348" i="20"/>
  <c r="H348" i="20"/>
  <c r="G348" i="20"/>
  <c r="E348" i="20"/>
  <c r="D348" i="20"/>
  <c r="C348" i="20"/>
  <c r="B348" i="20"/>
  <c r="A348" i="20"/>
  <c r="J347" i="20"/>
  <c r="I347" i="20"/>
  <c r="H347" i="20"/>
  <c r="G347" i="20"/>
  <c r="E347" i="20"/>
  <c r="D347" i="20"/>
  <c r="C347" i="20"/>
  <c r="B347" i="20"/>
  <c r="A347" i="20"/>
  <c r="J346" i="20"/>
  <c r="I346" i="20"/>
  <c r="H346" i="20"/>
  <c r="G346" i="20"/>
  <c r="E346" i="20"/>
  <c r="D346" i="20"/>
  <c r="C346" i="20"/>
  <c r="B346" i="20"/>
  <c r="A346" i="20"/>
  <c r="J344" i="20"/>
  <c r="I344" i="20"/>
  <c r="H344" i="20"/>
  <c r="G344" i="20"/>
  <c r="E344" i="20"/>
  <c r="D344" i="20"/>
  <c r="C344" i="20"/>
  <c r="B344" i="20"/>
  <c r="A344" i="20"/>
  <c r="J343" i="20"/>
  <c r="I343" i="20"/>
  <c r="H343" i="20"/>
  <c r="G343" i="20"/>
  <c r="E343" i="20"/>
  <c r="D343" i="20"/>
  <c r="C343" i="20"/>
  <c r="B343" i="20"/>
  <c r="A343" i="20"/>
  <c r="J342" i="20"/>
  <c r="I342" i="20"/>
  <c r="H342" i="20"/>
  <c r="G342" i="20"/>
  <c r="E342" i="20"/>
  <c r="D342" i="20"/>
  <c r="C342" i="20"/>
  <c r="B342" i="20"/>
  <c r="A342" i="20"/>
  <c r="J341" i="20"/>
  <c r="I341" i="20"/>
  <c r="H341" i="20"/>
  <c r="G341" i="20"/>
  <c r="E341" i="20"/>
  <c r="D341" i="20"/>
  <c r="C341" i="20"/>
  <c r="B341" i="20"/>
  <c r="A341" i="20"/>
  <c r="J340" i="20"/>
  <c r="I340" i="20"/>
  <c r="H340" i="20"/>
  <c r="G340" i="20"/>
  <c r="E340" i="20"/>
  <c r="D340" i="20"/>
  <c r="C340" i="20"/>
  <c r="B340" i="20"/>
  <c r="A340" i="20"/>
  <c r="J339" i="20"/>
  <c r="I339" i="20"/>
  <c r="H339" i="20"/>
  <c r="G339" i="20"/>
  <c r="E339" i="20"/>
  <c r="D339" i="20"/>
  <c r="C339" i="20"/>
  <c r="B339" i="20"/>
  <c r="A339" i="20"/>
  <c r="J338" i="20"/>
  <c r="I338" i="20"/>
  <c r="H338" i="20"/>
  <c r="G338" i="20"/>
  <c r="E338" i="20"/>
  <c r="D338" i="20"/>
  <c r="C338" i="20"/>
  <c r="B338" i="20"/>
  <c r="A338" i="20"/>
  <c r="J337" i="20"/>
  <c r="I337" i="20"/>
  <c r="H337" i="20"/>
  <c r="G337" i="20"/>
  <c r="E337" i="20"/>
  <c r="D337" i="20"/>
  <c r="C337" i="20"/>
  <c r="B337" i="20"/>
  <c r="A337" i="20"/>
  <c r="J336" i="20"/>
  <c r="I336" i="20"/>
  <c r="H336" i="20"/>
  <c r="G336" i="20"/>
  <c r="E336" i="20"/>
  <c r="D336" i="20"/>
  <c r="C336" i="20"/>
  <c r="B336" i="20"/>
  <c r="A336" i="20"/>
  <c r="J335" i="20"/>
  <c r="I335" i="20"/>
  <c r="H335" i="20"/>
  <c r="G335" i="20"/>
  <c r="E335" i="20"/>
  <c r="D335" i="20"/>
  <c r="C335" i="20"/>
  <c r="B335" i="20"/>
  <c r="A335" i="20"/>
  <c r="J334" i="20"/>
  <c r="I334" i="20"/>
  <c r="H334" i="20"/>
  <c r="G334" i="20"/>
  <c r="E334" i="20"/>
  <c r="D334" i="20"/>
  <c r="C334" i="20"/>
  <c r="B334" i="20"/>
  <c r="A334" i="20"/>
  <c r="J333" i="20"/>
  <c r="I333" i="20"/>
  <c r="H333" i="20"/>
  <c r="G333" i="20"/>
  <c r="E333" i="20"/>
  <c r="D333" i="20"/>
  <c r="C333" i="20"/>
  <c r="B333" i="20"/>
  <c r="A333" i="20"/>
  <c r="J332" i="20"/>
  <c r="I332" i="20"/>
  <c r="H332" i="20"/>
  <c r="G332" i="20"/>
  <c r="E332" i="20"/>
  <c r="D332" i="20"/>
  <c r="C332" i="20"/>
  <c r="B332" i="20"/>
  <c r="A332" i="20"/>
  <c r="J331" i="20"/>
  <c r="I331" i="20"/>
  <c r="H331" i="20"/>
  <c r="G331" i="20"/>
  <c r="E331" i="20"/>
  <c r="D331" i="20"/>
  <c r="C331" i="20"/>
  <c r="B331" i="20"/>
  <c r="A331" i="20"/>
  <c r="J330" i="20"/>
  <c r="I330" i="20"/>
  <c r="H330" i="20"/>
  <c r="G330" i="20"/>
  <c r="E330" i="20"/>
  <c r="D330" i="20"/>
  <c r="C330" i="20"/>
  <c r="B330" i="20"/>
  <c r="A330" i="20"/>
  <c r="J329" i="20"/>
  <c r="I329" i="20"/>
  <c r="H329" i="20"/>
  <c r="G329" i="20"/>
  <c r="E329" i="20"/>
  <c r="D329" i="20"/>
  <c r="C329" i="20"/>
  <c r="B329" i="20"/>
  <c r="A329" i="20"/>
  <c r="J328" i="20"/>
  <c r="I328" i="20"/>
  <c r="H328" i="20"/>
  <c r="G328" i="20"/>
  <c r="E328" i="20"/>
  <c r="D328" i="20"/>
  <c r="C328" i="20"/>
  <c r="B328" i="20"/>
  <c r="A328" i="20"/>
  <c r="J327" i="20"/>
  <c r="I327" i="20"/>
  <c r="H327" i="20"/>
  <c r="G327" i="20"/>
  <c r="E327" i="20"/>
  <c r="D327" i="20"/>
  <c r="C327" i="20"/>
  <c r="B327" i="20"/>
  <c r="A327" i="20"/>
  <c r="J326" i="20"/>
  <c r="I326" i="20"/>
  <c r="H326" i="20"/>
  <c r="G326" i="20"/>
  <c r="E326" i="20"/>
  <c r="D326" i="20"/>
  <c r="C326" i="20"/>
  <c r="B326" i="20"/>
  <c r="A326" i="20"/>
  <c r="J325" i="20"/>
  <c r="I325" i="20"/>
  <c r="H325" i="20"/>
  <c r="G325" i="20"/>
  <c r="E325" i="20"/>
  <c r="D325" i="20"/>
  <c r="C325" i="20"/>
  <c r="B325" i="20"/>
  <c r="A325" i="20"/>
  <c r="J324" i="20"/>
  <c r="I324" i="20"/>
  <c r="H324" i="20"/>
  <c r="G324" i="20"/>
  <c r="E324" i="20"/>
  <c r="D324" i="20"/>
  <c r="C324" i="20"/>
  <c r="B324" i="20"/>
  <c r="A324" i="20"/>
  <c r="J323" i="20"/>
  <c r="I323" i="20"/>
  <c r="H323" i="20"/>
  <c r="G323" i="20"/>
  <c r="E323" i="20"/>
  <c r="D323" i="20"/>
  <c r="C323" i="20"/>
  <c r="B323" i="20"/>
  <c r="A323" i="20"/>
  <c r="J322" i="20"/>
  <c r="I322" i="20"/>
  <c r="H322" i="20"/>
  <c r="G322" i="20"/>
  <c r="E322" i="20"/>
  <c r="D322" i="20"/>
  <c r="C322" i="20"/>
  <c r="B322" i="20"/>
  <c r="A322" i="20"/>
  <c r="J321" i="20"/>
  <c r="I321" i="20"/>
  <c r="H321" i="20"/>
  <c r="G321" i="20"/>
  <c r="E321" i="20"/>
  <c r="D321" i="20"/>
  <c r="C321" i="20"/>
  <c r="B321" i="20"/>
  <c r="A321" i="20"/>
  <c r="J320" i="20"/>
  <c r="I320" i="20"/>
  <c r="H320" i="20"/>
  <c r="G320" i="20"/>
  <c r="E320" i="20"/>
  <c r="D320" i="20"/>
  <c r="C320" i="20"/>
  <c r="B320" i="20"/>
  <c r="A320" i="20"/>
  <c r="J319" i="20"/>
  <c r="I319" i="20"/>
  <c r="H319" i="20"/>
  <c r="G319" i="20"/>
  <c r="E319" i="20"/>
  <c r="D319" i="20"/>
  <c r="C319" i="20"/>
  <c r="B319" i="20"/>
  <c r="A319" i="20"/>
  <c r="J318" i="20"/>
  <c r="I318" i="20"/>
  <c r="H318" i="20"/>
  <c r="G318" i="20"/>
  <c r="E318" i="20"/>
  <c r="D318" i="20"/>
  <c r="C318" i="20"/>
  <c r="B318" i="20"/>
  <c r="A318" i="20"/>
  <c r="J317" i="20"/>
  <c r="I317" i="20"/>
  <c r="H317" i="20"/>
  <c r="G317" i="20"/>
  <c r="E317" i="20"/>
  <c r="D317" i="20"/>
  <c r="C317" i="20"/>
  <c r="B317" i="20"/>
  <c r="A317" i="20"/>
  <c r="J316" i="20"/>
  <c r="I316" i="20"/>
  <c r="H316" i="20"/>
  <c r="G316" i="20"/>
  <c r="E316" i="20"/>
  <c r="D316" i="20"/>
  <c r="C316" i="20"/>
  <c r="B316" i="20"/>
  <c r="A316" i="20"/>
  <c r="J315" i="20"/>
  <c r="I315" i="20"/>
  <c r="H315" i="20"/>
  <c r="G315" i="20"/>
  <c r="E315" i="20"/>
  <c r="D315" i="20"/>
  <c r="C315" i="20"/>
  <c r="B315" i="20"/>
  <c r="A315" i="20"/>
  <c r="J314" i="20"/>
  <c r="I314" i="20"/>
  <c r="H314" i="20"/>
  <c r="G314" i="20"/>
  <c r="E314" i="20"/>
  <c r="D314" i="20"/>
  <c r="C314" i="20"/>
  <c r="B314" i="20"/>
  <c r="A314" i="20"/>
  <c r="J313" i="20"/>
  <c r="I313" i="20"/>
  <c r="H313" i="20"/>
  <c r="G313" i="20"/>
  <c r="E313" i="20"/>
  <c r="D313" i="20"/>
  <c r="C313" i="20"/>
  <c r="B313" i="20"/>
  <c r="A313" i="20"/>
  <c r="J312" i="20"/>
  <c r="I312" i="20"/>
  <c r="H312" i="20"/>
  <c r="G312" i="20"/>
  <c r="E312" i="20"/>
  <c r="D312" i="20"/>
  <c r="C312" i="20"/>
  <c r="B312" i="20"/>
  <c r="A312" i="20"/>
  <c r="J311" i="20"/>
  <c r="I311" i="20"/>
  <c r="H311" i="20"/>
  <c r="G311" i="20"/>
  <c r="E311" i="20"/>
  <c r="D311" i="20"/>
  <c r="C311" i="20"/>
  <c r="B311" i="20"/>
  <c r="A311" i="20"/>
  <c r="J310" i="20"/>
  <c r="I310" i="20"/>
  <c r="H310" i="20"/>
  <c r="G310" i="20"/>
  <c r="E310" i="20"/>
  <c r="D310" i="20"/>
  <c r="C310" i="20"/>
  <c r="B310" i="20"/>
  <c r="A310" i="20"/>
  <c r="J309" i="20"/>
  <c r="I309" i="20"/>
  <c r="H309" i="20"/>
  <c r="G309" i="20"/>
  <c r="E309" i="20"/>
  <c r="D309" i="20"/>
  <c r="C309" i="20"/>
  <c r="B309" i="20"/>
  <c r="A309" i="20"/>
  <c r="J308" i="20"/>
  <c r="I308" i="20"/>
  <c r="H308" i="20"/>
  <c r="G308" i="20"/>
  <c r="E308" i="20"/>
  <c r="D308" i="20"/>
  <c r="C308" i="20"/>
  <c r="B308" i="20"/>
  <c r="A308" i="20"/>
  <c r="J307" i="20"/>
  <c r="I307" i="20"/>
  <c r="H307" i="20"/>
  <c r="G307" i="20"/>
  <c r="E307" i="20"/>
  <c r="D307" i="20"/>
  <c r="C307" i="20"/>
  <c r="B307" i="20"/>
  <c r="A307" i="20"/>
  <c r="J306" i="20"/>
  <c r="I306" i="20"/>
  <c r="H306" i="20"/>
  <c r="G306" i="20"/>
  <c r="E306" i="20"/>
  <c r="D306" i="20"/>
  <c r="C306" i="20"/>
  <c r="B306" i="20"/>
  <c r="A306" i="20"/>
  <c r="J305" i="20"/>
  <c r="I305" i="20"/>
  <c r="H305" i="20"/>
  <c r="G305" i="20"/>
  <c r="E305" i="20"/>
  <c r="D305" i="20"/>
  <c r="C305" i="20"/>
  <c r="B305" i="20"/>
  <c r="A305" i="20"/>
  <c r="J304" i="20"/>
  <c r="I304" i="20"/>
  <c r="H304" i="20"/>
  <c r="G304" i="20"/>
  <c r="E304" i="20"/>
  <c r="D304" i="20"/>
  <c r="C304" i="20"/>
  <c r="B304" i="20"/>
  <c r="A304" i="20"/>
  <c r="J303" i="20"/>
  <c r="I303" i="20"/>
  <c r="H303" i="20"/>
  <c r="G303" i="20"/>
  <c r="E303" i="20"/>
  <c r="D303" i="20"/>
  <c r="C303" i="20"/>
  <c r="B303" i="20"/>
  <c r="A303" i="20"/>
  <c r="J302" i="20"/>
  <c r="I302" i="20"/>
  <c r="H302" i="20"/>
  <c r="G302" i="20"/>
  <c r="E302" i="20"/>
  <c r="D302" i="20"/>
  <c r="C302" i="20"/>
  <c r="B302" i="20"/>
  <c r="A302" i="20"/>
  <c r="J301" i="20"/>
  <c r="I301" i="20"/>
  <c r="H301" i="20"/>
  <c r="G301" i="20"/>
  <c r="E301" i="20"/>
  <c r="D301" i="20"/>
  <c r="C301" i="20"/>
  <c r="B301" i="20"/>
  <c r="A301" i="20"/>
  <c r="J300" i="20"/>
  <c r="I300" i="20"/>
  <c r="H300" i="20"/>
  <c r="G300" i="20"/>
  <c r="E300" i="20"/>
  <c r="D300" i="20"/>
  <c r="C300" i="20"/>
  <c r="B300" i="20"/>
  <c r="A300" i="20"/>
  <c r="J299" i="20"/>
  <c r="I299" i="20"/>
  <c r="H299" i="20"/>
  <c r="G299" i="20"/>
  <c r="E299" i="20"/>
  <c r="D299" i="20"/>
  <c r="C299" i="20"/>
  <c r="B299" i="20"/>
  <c r="A299" i="20"/>
  <c r="J298" i="20"/>
  <c r="I298" i="20"/>
  <c r="H298" i="20"/>
  <c r="G298" i="20"/>
  <c r="E298" i="20"/>
  <c r="D298" i="20"/>
  <c r="C298" i="20"/>
  <c r="B298" i="20"/>
  <c r="A298" i="20"/>
  <c r="J297" i="20"/>
  <c r="I297" i="20"/>
  <c r="H297" i="20"/>
  <c r="G297" i="20"/>
  <c r="E297" i="20"/>
  <c r="D297" i="20"/>
  <c r="C297" i="20"/>
  <c r="B297" i="20"/>
  <c r="A297" i="20"/>
  <c r="J296" i="20"/>
  <c r="I296" i="20"/>
  <c r="H296" i="20"/>
  <c r="G296" i="20"/>
  <c r="E296" i="20"/>
  <c r="D296" i="20"/>
  <c r="C296" i="20"/>
  <c r="B296" i="20"/>
  <c r="A296" i="20"/>
  <c r="J295" i="20"/>
  <c r="I295" i="20"/>
  <c r="H295" i="20"/>
  <c r="G295" i="20"/>
  <c r="E295" i="20"/>
  <c r="D295" i="20"/>
  <c r="C295" i="20"/>
  <c r="B295" i="20"/>
  <c r="A295" i="20"/>
  <c r="J294" i="20"/>
  <c r="I294" i="20"/>
  <c r="H294" i="20"/>
  <c r="G294" i="20"/>
  <c r="E294" i="20"/>
  <c r="D294" i="20"/>
  <c r="C294" i="20"/>
  <c r="B294" i="20"/>
  <c r="A294" i="20"/>
  <c r="J293" i="20"/>
  <c r="I293" i="20"/>
  <c r="H293" i="20"/>
  <c r="G293" i="20"/>
  <c r="E293" i="20"/>
  <c r="D293" i="20"/>
  <c r="C293" i="20"/>
  <c r="B293" i="20"/>
  <c r="A293" i="20"/>
  <c r="J291" i="20"/>
  <c r="I291" i="20"/>
  <c r="H291" i="20"/>
  <c r="G291" i="20"/>
  <c r="E291" i="20"/>
  <c r="D291" i="20"/>
  <c r="C291" i="20"/>
  <c r="B291" i="20"/>
  <c r="A291" i="20"/>
  <c r="J290" i="20"/>
  <c r="I290" i="20"/>
  <c r="H290" i="20"/>
  <c r="G290" i="20"/>
  <c r="E290" i="20"/>
  <c r="D290" i="20"/>
  <c r="C290" i="20"/>
  <c r="B290" i="20"/>
  <c r="A290" i="20"/>
  <c r="J285" i="20"/>
  <c r="I285" i="20"/>
  <c r="H285" i="20"/>
  <c r="G285" i="20"/>
  <c r="E285" i="20"/>
  <c r="D285" i="20"/>
  <c r="C285" i="20"/>
  <c r="B285" i="20"/>
  <c r="A285" i="20"/>
  <c r="J284" i="20"/>
  <c r="I284" i="20"/>
  <c r="H284" i="20"/>
  <c r="G284" i="20"/>
  <c r="E284" i="20"/>
  <c r="D284" i="20"/>
  <c r="C284" i="20"/>
  <c r="B284" i="20"/>
  <c r="A284" i="20"/>
  <c r="J283" i="20"/>
  <c r="I283" i="20"/>
  <c r="H283" i="20"/>
  <c r="G283" i="20"/>
  <c r="E283" i="20"/>
  <c r="D283" i="20"/>
  <c r="C283" i="20"/>
  <c r="B283" i="20"/>
  <c r="A283" i="20"/>
  <c r="J282" i="20"/>
  <c r="I282" i="20"/>
  <c r="H282" i="20"/>
  <c r="G282" i="20"/>
  <c r="E282" i="20"/>
  <c r="D282" i="20"/>
  <c r="C282" i="20"/>
  <c r="B282" i="20"/>
  <c r="A282" i="20"/>
  <c r="J281" i="20"/>
  <c r="I281" i="20"/>
  <c r="H281" i="20"/>
  <c r="G281" i="20"/>
  <c r="E281" i="20"/>
  <c r="D281" i="20"/>
  <c r="C281" i="20"/>
  <c r="B281" i="20"/>
  <c r="A281" i="20"/>
  <c r="J280" i="20"/>
  <c r="I280" i="20"/>
  <c r="H280" i="20"/>
  <c r="G280" i="20"/>
  <c r="E280" i="20"/>
  <c r="D280" i="20"/>
  <c r="C280" i="20"/>
  <c r="B280" i="20"/>
  <c r="A280" i="20"/>
  <c r="J279" i="20"/>
  <c r="I279" i="20"/>
  <c r="H279" i="20"/>
  <c r="G279" i="20"/>
  <c r="E279" i="20"/>
  <c r="D279" i="20"/>
  <c r="C279" i="20"/>
  <c r="B279" i="20"/>
  <c r="A279" i="20"/>
  <c r="J278" i="20"/>
  <c r="I278" i="20"/>
  <c r="H278" i="20"/>
  <c r="G278" i="20"/>
  <c r="E278" i="20"/>
  <c r="D278" i="20"/>
  <c r="C278" i="20"/>
  <c r="B278" i="20"/>
  <c r="A278" i="20"/>
  <c r="J277" i="20"/>
  <c r="I277" i="20"/>
  <c r="H277" i="20"/>
  <c r="G277" i="20"/>
  <c r="E277" i="20"/>
  <c r="D277" i="20"/>
  <c r="C277" i="20"/>
  <c r="B277" i="20"/>
  <c r="A277" i="20"/>
  <c r="J275" i="20"/>
  <c r="I275" i="20"/>
  <c r="H275" i="20"/>
  <c r="G275" i="20"/>
  <c r="E275" i="20"/>
  <c r="D275" i="20"/>
  <c r="C275" i="20"/>
  <c r="B275" i="20"/>
  <c r="A275" i="20"/>
  <c r="J274" i="20"/>
  <c r="I274" i="20"/>
  <c r="H274" i="20"/>
  <c r="G274" i="20"/>
  <c r="E274" i="20"/>
  <c r="D274" i="20"/>
  <c r="C274" i="20"/>
  <c r="B274" i="20"/>
  <c r="A274" i="20"/>
  <c r="J273" i="20"/>
  <c r="I273" i="20"/>
  <c r="H273" i="20"/>
  <c r="G273" i="20"/>
  <c r="E273" i="20"/>
  <c r="D273" i="20"/>
  <c r="C273" i="20"/>
  <c r="B273" i="20"/>
  <c r="A273" i="20"/>
  <c r="J268" i="20"/>
  <c r="I268" i="20"/>
  <c r="H268" i="20"/>
  <c r="G268" i="20"/>
  <c r="E268" i="20"/>
  <c r="D268" i="20"/>
  <c r="C268" i="20"/>
  <c r="B268" i="20"/>
  <c r="A268" i="20"/>
  <c r="J267" i="20"/>
  <c r="I267" i="20"/>
  <c r="H267" i="20"/>
  <c r="G267" i="20"/>
  <c r="E267" i="20"/>
  <c r="D267" i="20"/>
  <c r="C267" i="20"/>
  <c r="B267" i="20"/>
  <c r="A267" i="20"/>
  <c r="J266" i="20"/>
  <c r="I266" i="20"/>
  <c r="H266" i="20"/>
  <c r="G266" i="20"/>
  <c r="E266" i="20"/>
  <c r="D266" i="20"/>
  <c r="C266" i="20"/>
  <c r="B266" i="20"/>
  <c r="A266" i="20"/>
  <c r="J265" i="20"/>
  <c r="I265" i="20"/>
  <c r="H265" i="20"/>
  <c r="G265" i="20"/>
  <c r="E265" i="20"/>
  <c r="D265" i="20"/>
  <c r="C265" i="20"/>
  <c r="B265" i="20"/>
  <c r="A265" i="20"/>
  <c r="J264" i="20"/>
  <c r="I264" i="20"/>
  <c r="H264" i="20"/>
  <c r="G264" i="20"/>
  <c r="E264" i="20"/>
  <c r="D264" i="20"/>
  <c r="C264" i="20"/>
  <c r="B264" i="20"/>
  <c r="A264" i="20"/>
  <c r="J263" i="20"/>
  <c r="I263" i="20"/>
  <c r="H263" i="20"/>
  <c r="G263" i="20"/>
  <c r="E263" i="20"/>
  <c r="D263" i="20"/>
  <c r="C263" i="20"/>
  <c r="B263" i="20"/>
  <c r="A263" i="20"/>
  <c r="J262" i="20"/>
  <c r="I262" i="20"/>
  <c r="H262" i="20"/>
  <c r="G262" i="20"/>
  <c r="E262" i="20"/>
  <c r="D262" i="20"/>
  <c r="C262" i="20"/>
  <c r="B262" i="20"/>
  <c r="A262" i="20"/>
  <c r="J261" i="20"/>
  <c r="I261" i="20"/>
  <c r="H261" i="20"/>
  <c r="G261" i="20"/>
  <c r="E261" i="20"/>
  <c r="D261" i="20"/>
  <c r="C261" i="20"/>
  <c r="B261" i="20"/>
  <c r="A261" i="20"/>
  <c r="J260" i="20"/>
  <c r="I260" i="20"/>
  <c r="H260" i="20"/>
  <c r="G260" i="20"/>
  <c r="E260" i="20"/>
  <c r="D260" i="20"/>
  <c r="C260" i="20"/>
  <c r="B260" i="20"/>
  <c r="A260" i="20"/>
  <c r="J259" i="20"/>
  <c r="I259" i="20"/>
  <c r="H259" i="20"/>
  <c r="G259" i="20"/>
  <c r="E259" i="20"/>
  <c r="D259" i="20"/>
  <c r="C259" i="20"/>
  <c r="B259" i="20"/>
  <c r="A259" i="20"/>
  <c r="J258" i="20"/>
  <c r="I258" i="20"/>
  <c r="H258" i="20"/>
  <c r="G258" i="20"/>
  <c r="E258" i="20"/>
  <c r="D258" i="20"/>
  <c r="C258" i="20"/>
  <c r="B258" i="20"/>
  <c r="A258" i="20"/>
  <c r="J257" i="20"/>
  <c r="I257" i="20"/>
  <c r="H257" i="20"/>
  <c r="G257" i="20"/>
  <c r="E257" i="20"/>
  <c r="D257" i="20"/>
  <c r="C257" i="20"/>
  <c r="B257" i="20"/>
  <c r="A257" i="20"/>
  <c r="J256" i="20"/>
  <c r="I256" i="20"/>
  <c r="H256" i="20"/>
  <c r="G256" i="20"/>
  <c r="E256" i="20"/>
  <c r="D256" i="20"/>
  <c r="C256" i="20"/>
  <c r="B256" i="20"/>
  <c r="A256" i="20"/>
  <c r="J255" i="20"/>
  <c r="I255" i="20"/>
  <c r="H255" i="20"/>
  <c r="G255" i="20"/>
  <c r="E255" i="20"/>
  <c r="D255" i="20"/>
  <c r="C255" i="20"/>
  <c r="B255" i="20"/>
  <c r="A255" i="20"/>
  <c r="J254" i="20"/>
  <c r="I254" i="20"/>
  <c r="H254" i="20"/>
  <c r="G254" i="20"/>
  <c r="E254" i="20"/>
  <c r="D254" i="20"/>
  <c r="C254" i="20"/>
  <c r="B254" i="20"/>
  <c r="A254" i="20"/>
  <c r="J253" i="20"/>
  <c r="I253" i="20"/>
  <c r="H253" i="20"/>
  <c r="G253" i="20"/>
  <c r="E253" i="20"/>
  <c r="D253" i="20"/>
  <c r="C253" i="20"/>
  <c r="B253" i="20"/>
  <c r="A253" i="20"/>
  <c r="J252" i="20"/>
  <c r="I252" i="20"/>
  <c r="H252" i="20"/>
  <c r="G252" i="20"/>
  <c r="E252" i="20"/>
  <c r="D252" i="20"/>
  <c r="C252" i="20"/>
  <c r="B252" i="20"/>
  <c r="A252" i="20"/>
  <c r="J251" i="20"/>
  <c r="I251" i="20"/>
  <c r="H251" i="20"/>
  <c r="G251" i="20"/>
  <c r="E251" i="20"/>
  <c r="D251" i="20"/>
  <c r="C251" i="20"/>
  <c r="B251" i="20"/>
  <c r="A251" i="20"/>
  <c r="J250" i="20"/>
  <c r="I250" i="20"/>
  <c r="H250" i="20"/>
  <c r="G250" i="20"/>
  <c r="E250" i="20"/>
  <c r="D250" i="20"/>
  <c r="C250" i="20"/>
  <c r="B250" i="20"/>
  <c r="A250" i="20"/>
  <c r="J249" i="20"/>
  <c r="I249" i="20"/>
  <c r="H249" i="20"/>
  <c r="G249" i="20"/>
  <c r="E249" i="20"/>
  <c r="D249" i="20"/>
  <c r="C249" i="20"/>
  <c r="B249" i="20"/>
  <c r="A249" i="20"/>
  <c r="J248" i="20"/>
  <c r="I248" i="20"/>
  <c r="H248" i="20"/>
  <c r="G248" i="20"/>
  <c r="E248" i="20"/>
  <c r="D248" i="20"/>
  <c r="C248" i="20"/>
  <c r="B248" i="20"/>
  <c r="A248" i="20"/>
  <c r="J247" i="20"/>
  <c r="I247" i="20"/>
  <c r="H247" i="20"/>
  <c r="G247" i="20"/>
  <c r="E247" i="20"/>
  <c r="D247" i="20"/>
  <c r="C247" i="20"/>
  <c r="B247" i="20"/>
  <c r="A247" i="20"/>
  <c r="J246" i="20"/>
  <c r="I246" i="20"/>
  <c r="H246" i="20"/>
  <c r="G246" i="20"/>
  <c r="E246" i="20"/>
  <c r="D246" i="20"/>
  <c r="C246" i="20"/>
  <c r="B246" i="20"/>
  <c r="A246" i="20"/>
  <c r="J245" i="20"/>
  <c r="I245" i="20"/>
  <c r="H245" i="20"/>
  <c r="G245" i="20"/>
  <c r="E245" i="20"/>
  <c r="D245" i="20"/>
  <c r="C245" i="20"/>
  <c r="B245" i="20"/>
  <c r="A245" i="20"/>
  <c r="J244" i="20"/>
  <c r="I244" i="20"/>
  <c r="H244" i="20"/>
  <c r="G244" i="20"/>
  <c r="E244" i="20"/>
  <c r="D244" i="20"/>
  <c r="C244" i="20"/>
  <c r="B244" i="20"/>
  <c r="A244" i="20"/>
  <c r="J243" i="20"/>
  <c r="I243" i="20"/>
  <c r="H243" i="20"/>
  <c r="G243" i="20"/>
  <c r="E243" i="20"/>
  <c r="D243" i="20"/>
  <c r="C243" i="20"/>
  <c r="B243" i="20"/>
  <c r="A243" i="20"/>
  <c r="J242" i="20"/>
  <c r="I242" i="20"/>
  <c r="H242" i="20"/>
  <c r="G242" i="20"/>
  <c r="E242" i="20"/>
  <c r="D242" i="20"/>
  <c r="C242" i="20"/>
  <c r="B242" i="20"/>
  <c r="A242" i="20"/>
  <c r="J241" i="20"/>
  <c r="I241" i="20"/>
  <c r="H241" i="20"/>
  <c r="G241" i="20"/>
  <c r="E241" i="20"/>
  <c r="D241" i="20"/>
  <c r="C241" i="20"/>
  <c r="B241" i="20"/>
  <c r="A241" i="20"/>
  <c r="J240" i="20"/>
  <c r="I240" i="20"/>
  <c r="H240" i="20"/>
  <c r="G240" i="20"/>
  <c r="E240" i="20"/>
  <c r="D240" i="20"/>
  <c r="C240" i="20"/>
  <c r="B240" i="20"/>
  <c r="A240" i="20"/>
  <c r="J239" i="20"/>
  <c r="I239" i="20"/>
  <c r="H239" i="20"/>
  <c r="G239" i="20"/>
  <c r="E239" i="20"/>
  <c r="D239" i="20"/>
  <c r="C239" i="20"/>
  <c r="B239" i="20"/>
  <c r="A239" i="20"/>
  <c r="J238" i="20"/>
  <c r="I238" i="20"/>
  <c r="H238" i="20"/>
  <c r="G238" i="20"/>
  <c r="E238" i="20"/>
  <c r="D238" i="20"/>
  <c r="C238" i="20"/>
  <c r="B238" i="20"/>
  <c r="A238" i="20"/>
  <c r="J237" i="20"/>
  <c r="I237" i="20"/>
  <c r="H237" i="20"/>
  <c r="G237" i="20"/>
  <c r="E237" i="20"/>
  <c r="D237" i="20"/>
  <c r="C237" i="20"/>
  <c r="B237" i="20"/>
  <c r="A237" i="20"/>
  <c r="J236" i="20"/>
  <c r="I236" i="20"/>
  <c r="H236" i="20"/>
  <c r="G236" i="20"/>
  <c r="E236" i="20"/>
  <c r="D236" i="20"/>
  <c r="C236" i="20"/>
  <c r="B236" i="20"/>
  <c r="A236" i="20"/>
  <c r="J235" i="20"/>
  <c r="I235" i="20"/>
  <c r="H235" i="20"/>
  <c r="G235" i="20"/>
  <c r="E235" i="20"/>
  <c r="D235" i="20"/>
  <c r="C235" i="20"/>
  <c r="B235" i="20"/>
  <c r="A235" i="20"/>
  <c r="J234" i="20"/>
  <c r="I234" i="20"/>
  <c r="H234" i="20"/>
  <c r="G234" i="20"/>
  <c r="E234" i="20"/>
  <c r="D234" i="20"/>
  <c r="C234" i="20"/>
  <c r="B234" i="20"/>
  <c r="A234" i="20"/>
  <c r="J233" i="20"/>
  <c r="I233" i="20"/>
  <c r="H233" i="20"/>
  <c r="G233" i="20"/>
  <c r="E233" i="20"/>
  <c r="D233" i="20"/>
  <c r="C233" i="20"/>
  <c r="B233" i="20"/>
  <c r="A233" i="20"/>
  <c r="J232" i="20"/>
  <c r="I232" i="20"/>
  <c r="H232" i="20"/>
  <c r="G232" i="20"/>
  <c r="E232" i="20"/>
  <c r="D232" i="20"/>
  <c r="C232" i="20"/>
  <c r="B232" i="20"/>
  <c r="A232" i="20"/>
  <c r="J231" i="20"/>
  <c r="I231" i="20"/>
  <c r="H231" i="20"/>
  <c r="G231" i="20"/>
  <c r="E231" i="20"/>
  <c r="D231" i="20"/>
  <c r="C231" i="20"/>
  <c r="B231" i="20"/>
  <c r="A231" i="20"/>
  <c r="J230" i="20"/>
  <c r="I230" i="20"/>
  <c r="H230" i="20"/>
  <c r="G230" i="20"/>
  <c r="E230" i="20"/>
  <c r="D230" i="20"/>
  <c r="C230" i="20"/>
  <c r="B230" i="20"/>
  <c r="A230" i="20"/>
  <c r="J229" i="20"/>
  <c r="I229" i="20"/>
  <c r="H229" i="20"/>
  <c r="G229" i="20"/>
  <c r="E229" i="20"/>
  <c r="D229" i="20"/>
  <c r="C229" i="20"/>
  <c r="B229" i="20"/>
  <c r="A229" i="20"/>
  <c r="J228" i="20"/>
  <c r="I228" i="20"/>
  <c r="H228" i="20"/>
  <c r="G228" i="20"/>
  <c r="E228" i="20"/>
  <c r="D228" i="20"/>
  <c r="C228" i="20"/>
  <c r="B228" i="20"/>
  <c r="A228" i="20"/>
  <c r="J227" i="20"/>
  <c r="I227" i="20"/>
  <c r="H227" i="20"/>
  <c r="G227" i="20"/>
  <c r="E227" i="20"/>
  <c r="D227" i="20"/>
  <c r="C227" i="20"/>
  <c r="B227" i="20"/>
  <c r="A227" i="20"/>
  <c r="J226" i="20"/>
  <c r="I226" i="20"/>
  <c r="H226" i="20"/>
  <c r="G226" i="20"/>
  <c r="E226" i="20"/>
  <c r="D226" i="20"/>
  <c r="C226" i="20"/>
  <c r="B226" i="20"/>
  <c r="A226" i="20"/>
  <c r="J225" i="20"/>
  <c r="I225" i="20"/>
  <c r="H225" i="20"/>
  <c r="G225" i="20"/>
  <c r="E225" i="20"/>
  <c r="D225" i="20"/>
  <c r="C225" i="20"/>
  <c r="B225" i="20"/>
  <c r="A225" i="20"/>
  <c r="J224" i="20"/>
  <c r="I224" i="20"/>
  <c r="H224" i="20"/>
  <c r="G224" i="20"/>
  <c r="E224" i="20"/>
  <c r="D224" i="20"/>
  <c r="C224" i="20"/>
  <c r="B224" i="20"/>
  <c r="A224" i="20"/>
  <c r="J223" i="20"/>
  <c r="I223" i="20"/>
  <c r="H223" i="20"/>
  <c r="G223" i="20"/>
  <c r="E223" i="20"/>
  <c r="D223" i="20"/>
  <c r="C223" i="20"/>
  <c r="B223" i="20"/>
  <c r="A223" i="20"/>
  <c r="J220" i="20"/>
  <c r="I220" i="20"/>
  <c r="H220" i="20"/>
  <c r="G220" i="20"/>
  <c r="E220" i="20"/>
  <c r="D220" i="20"/>
  <c r="C220" i="20"/>
  <c r="B220" i="20"/>
  <c r="A220" i="20"/>
  <c r="J219" i="20"/>
  <c r="I219" i="20"/>
  <c r="H219" i="20"/>
  <c r="G219" i="20"/>
  <c r="E219" i="20"/>
  <c r="D219" i="20"/>
  <c r="C219" i="20"/>
  <c r="B219" i="20"/>
  <c r="A219" i="20"/>
  <c r="J218" i="20"/>
  <c r="I218" i="20"/>
  <c r="H218" i="20"/>
  <c r="G218" i="20"/>
  <c r="E218" i="20"/>
  <c r="D218" i="20"/>
  <c r="C218" i="20"/>
  <c r="B218" i="20"/>
  <c r="A218" i="20"/>
  <c r="J217" i="20"/>
  <c r="I217" i="20"/>
  <c r="H217" i="20"/>
  <c r="G217" i="20"/>
  <c r="E217" i="20"/>
  <c r="D217" i="20"/>
  <c r="C217" i="20"/>
  <c r="B217" i="20"/>
  <c r="A217" i="20"/>
  <c r="J216" i="20"/>
  <c r="I216" i="20"/>
  <c r="H216" i="20"/>
  <c r="G216" i="20"/>
  <c r="E216" i="20"/>
  <c r="D216" i="20"/>
  <c r="C216" i="20"/>
  <c r="B216" i="20"/>
  <c r="A216" i="20"/>
  <c r="J215" i="20"/>
  <c r="I215" i="20"/>
  <c r="H215" i="20"/>
  <c r="G215" i="20"/>
  <c r="E215" i="20"/>
  <c r="D215" i="20"/>
  <c r="C215" i="20"/>
  <c r="B215" i="20"/>
  <c r="A215" i="20"/>
  <c r="J214" i="20"/>
  <c r="I214" i="20"/>
  <c r="H214" i="20"/>
  <c r="G214" i="20"/>
  <c r="E214" i="20"/>
  <c r="D214" i="20"/>
  <c r="C214" i="20"/>
  <c r="B214" i="20"/>
  <c r="A214" i="20"/>
  <c r="J213" i="20"/>
  <c r="I213" i="20"/>
  <c r="H213" i="20"/>
  <c r="G213" i="20"/>
  <c r="E213" i="20"/>
  <c r="D213" i="20"/>
  <c r="C213" i="20"/>
  <c r="B213" i="20"/>
  <c r="A213" i="20"/>
  <c r="J212" i="20"/>
  <c r="I212" i="20"/>
  <c r="H212" i="20"/>
  <c r="G212" i="20"/>
  <c r="E212" i="20"/>
  <c r="D212" i="20"/>
  <c r="C212" i="20"/>
  <c r="B212" i="20"/>
  <c r="A212" i="20"/>
  <c r="J211" i="20"/>
  <c r="I211" i="20"/>
  <c r="H211" i="20"/>
  <c r="G211" i="20"/>
  <c r="E211" i="20"/>
  <c r="D211" i="20"/>
  <c r="C211" i="20"/>
  <c r="B211" i="20"/>
  <c r="A211" i="20"/>
  <c r="J210" i="20"/>
  <c r="I210" i="20"/>
  <c r="H210" i="20"/>
  <c r="G210" i="20"/>
  <c r="E210" i="20"/>
  <c r="D210" i="20"/>
  <c r="C210" i="20"/>
  <c r="B210" i="20"/>
  <c r="A210" i="20"/>
  <c r="J209" i="20"/>
  <c r="I209" i="20"/>
  <c r="H209" i="20"/>
  <c r="G209" i="20"/>
  <c r="E209" i="20"/>
  <c r="D209" i="20"/>
  <c r="C209" i="20"/>
  <c r="B209" i="20"/>
  <c r="A209" i="20"/>
  <c r="J208" i="20"/>
  <c r="I208" i="20"/>
  <c r="H208" i="20"/>
  <c r="G208" i="20"/>
  <c r="E208" i="20"/>
  <c r="D208" i="20"/>
  <c r="C208" i="20"/>
  <c r="B208" i="20"/>
  <c r="A208" i="20"/>
  <c r="J207" i="20"/>
  <c r="I207" i="20"/>
  <c r="H207" i="20"/>
  <c r="G207" i="20"/>
  <c r="E207" i="20"/>
  <c r="D207" i="20"/>
  <c r="C207" i="20"/>
  <c r="B207" i="20"/>
  <c r="A207" i="20"/>
  <c r="J206" i="20"/>
  <c r="I206" i="20"/>
  <c r="H206" i="20"/>
  <c r="G206" i="20"/>
  <c r="E206" i="20"/>
  <c r="D206" i="20"/>
  <c r="C206" i="20"/>
  <c r="B206" i="20"/>
  <c r="A206" i="20"/>
  <c r="J205" i="20"/>
  <c r="I205" i="20"/>
  <c r="H205" i="20"/>
  <c r="G205" i="20"/>
  <c r="E205" i="20"/>
  <c r="D205" i="20"/>
  <c r="C205" i="20"/>
  <c r="B205" i="20"/>
  <c r="A205" i="20"/>
  <c r="J204" i="20"/>
  <c r="I204" i="20"/>
  <c r="H204" i="20"/>
  <c r="G204" i="20"/>
  <c r="E204" i="20"/>
  <c r="D204" i="20"/>
  <c r="C204" i="20"/>
  <c r="B204" i="20"/>
  <c r="A204" i="20"/>
  <c r="J203" i="20"/>
  <c r="I203" i="20"/>
  <c r="H203" i="20"/>
  <c r="G203" i="20"/>
  <c r="E203" i="20"/>
  <c r="D203" i="20"/>
  <c r="C203" i="20"/>
  <c r="B203" i="20"/>
  <c r="A203" i="20"/>
  <c r="J202" i="20"/>
  <c r="I202" i="20"/>
  <c r="H202" i="20"/>
  <c r="G202" i="20"/>
  <c r="E202" i="20"/>
  <c r="D202" i="20"/>
  <c r="C202" i="20"/>
  <c r="B202" i="20"/>
  <c r="A202" i="20"/>
  <c r="J201" i="20"/>
  <c r="I201" i="20"/>
  <c r="H201" i="20"/>
  <c r="G201" i="20"/>
  <c r="E201" i="20"/>
  <c r="D201" i="20"/>
  <c r="C201" i="20"/>
  <c r="B201" i="20"/>
  <c r="A201" i="20"/>
  <c r="J200" i="20"/>
  <c r="I200" i="20"/>
  <c r="H200" i="20"/>
  <c r="G200" i="20"/>
  <c r="E200" i="20"/>
  <c r="D200" i="20"/>
  <c r="C200" i="20"/>
  <c r="B200" i="20"/>
  <c r="A200" i="20"/>
  <c r="J199" i="20"/>
  <c r="I199" i="20"/>
  <c r="H199" i="20"/>
  <c r="G199" i="20"/>
  <c r="E199" i="20"/>
  <c r="D199" i="20"/>
  <c r="C199" i="20"/>
  <c r="B199" i="20"/>
  <c r="A199" i="20"/>
  <c r="J198" i="20"/>
  <c r="I198" i="20"/>
  <c r="H198" i="20"/>
  <c r="G198" i="20"/>
  <c r="E198" i="20"/>
  <c r="D198" i="20"/>
  <c r="C198" i="20"/>
  <c r="B198" i="20"/>
  <c r="A198" i="20"/>
  <c r="J197" i="20"/>
  <c r="I197" i="20"/>
  <c r="H197" i="20"/>
  <c r="G197" i="20"/>
  <c r="E197" i="20"/>
  <c r="D197" i="20"/>
  <c r="C197" i="20"/>
  <c r="B197" i="20"/>
  <c r="A197" i="20"/>
  <c r="J196" i="20"/>
  <c r="I196" i="20"/>
  <c r="H196" i="20"/>
  <c r="G196" i="20"/>
  <c r="E196" i="20"/>
  <c r="D196" i="20"/>
  <c r="C196" i="20"/>
  <c r="B196" i="20"/>
  <c r="A196" i="20"/>
  <c r="J195" i="20"/>
  <c r="I195" i="20"/>
  <c r="H195" i="20"/>
  <c r="G195" i="20"/>
  <c r="E195" i="20"/>
  <c r="D195" i="20"/>
  <c r="C195" i="20"/>
  <c r="B195" i="20"/>
  <c r="A195" i="20"/>
  <c r="J194" i="20"/>
  <c r="I194" i="20"/>
  <c r="H194" i="20"/>
  <c r="G194" i="20"/>
  <c r="E194" i="20"/>
  <c r="D194" i="20"/>
  <c r="C194" i="20"/>
  <c r="B194" i="20"/>
  <c r="A194" i="20"/>
  <c r="J193" i="20"/>
  <c r="I193" i="20"/>
  <c r="H193" i="20"/>
  <c r="G193" i="20"/>
  <c r="E193" i="20"/>
  <c r="D193" i="20"/>
  <c r="C193" i="20"/>
  <c r="B193" i="20"/>
  <c r="A193" i="20"/>
  <c r="J192" i="20"/>
  <c r="I192" i="20"/>
  <c r="H192" i="20"/>
  <c r="G192" i="20"/>
  <c r="E192" i="20"/>
  <c r="D192" i="20"/>
  <c r="C192" i="20"/>
  <c r="B192" i="20"/>
  <c r="A192" i="20"/>
  <c r="J191" i="20"/>
  <c r="I191" i="20"/>
  <c r="H191" i="20"/>
  <c r="G191" i="20"/>
  <c r="E191" i="20"/>
  <c r="D191" i="20"/>
  <c r="C191" i="20"/>
  <c r="B191" i="20"/>
  <c r="A191" i="20"/>
  <c r="J190" i="20"/>
  <c r="I190" i="20"/>
  <c r="H190" i="20"/>
  <c r="G190" i="20"/>
  <c r="E190" i="20"/>
  <c r="D190" i="20"/>
  <c r="C190" i="20"/>
  <c r="B190" i="20"/>
  <c r="A190" i="20"/>
  <c r="J189" i="20"/>
  <c r="I189" i="20"/>
  <c r="H189" i="20"/>
  <c r="G189" i="20"/>
  <c r="E189" i="20"/>
  <c r="D189" i="20"/>
  <c r="C189" i="20"/>
  <c r="B189" i="20"/>
  <c r="A189" i="20"/>
  <c r="J188" i="20"/>
  <c r="I188" i="20"/>
  <c r="H188" i="20"/>
  <c r="G188" i="20"/>
  <c r="E188" i="20"/>
  <c r="D188" i="20"/>
  <c r="C188" i="20"/>
  <c r="B188" i="20"/>
  <c r="A188" i="20"/>
  <c r="J187" i="20"/>
  <c r="I187" i="20"/>
  <c r="H187" i="20"/>
  <c r="G187" i="20"/>
  <c r="E187" i="20"/>
  <c r="D187" i="20"/>
  <c r="C187" i="20"/>
  <c r="B187" i="20"/>
  <c r="A187" i="20"/>
  <c r="J186" i="20"/>
  <c r="I186" i="20"/>
  <c r="H186" i="20"/>
  <c r="G186" i="20"/>
  <c r="E186" i="20"/>
  <c r="D186" i="20"/>
  <c r="C186" i="20"/>
  <c r="B186" i="20"/>
  <c r="A186" i="20"/>
  <c r="J185" i="20"/>
  <c r="I185" i="20"/>
  <c r="H185" i="20"/>
  <c r="G185" i="20"/>
  <c r="E185" i="20"/>
  <c r="D185" i="20"/>
  <c r="C185" i="20"/>
  <c r="B185" i="20"/>
  <c r="A185" i="20"/>
  <c r="J184" i="20"/>
  <c r="I184" i="20"/>
  <c r="H184" i="20"/>
  <c r="G184" i="20"/>
  <c r="E184" i="20"/>
  <c r="D184" i="20"/>
  <c r="C184" i="20"/>
  <c r="B184" i="20"/>
  <c r="A184" i="20"/>
  <c r="J183" i="20"/>
  <c r="I183" i="20"/>
  <c r="H183" i="20"/>
  <c r="G183" i="20"/>
  <c r="E183" i="20"/>
  <c r="D183" i="20"/>
  <c r="C183" i="20"/>
  <c r="B183" i="20"/>
  <c r="A183" i="20"/>
  <c r="J182" i="20"/>
  <c r="I182" i="20"/>
  <c r="H182" i="20"/>
  <c r="G182" i="20"/>
  <c r="E182" i="20"/>
  <c r="D182" i="20"/>
  <c r="C182" i="20"/>
  <c r="B182" i="20"/>
  <c r="A182" i="20"/>
  <c r="J181" i="20"/>
  <c r="I181" i="20"/>
  <c r="H181" i="20"/>
  <c r="G181" i="20"/>
  <c r="E181" i="20"/>
  <c r="D181" i="20"/>
  <c r="C181" i="20"/>
  <c r="B181" i="20"/>
  <c r="A181" i="20"/>
  <c r="J180" i="20"/>
  <c r="I180" i="20"/>
  <c r="H180" i="20"/>
  <c r="G180" i="20"/>
  <c r="E180" i="20"/>
  <c r="D180" i="20"/>
  <c r="C180" i="20"/>
  <c r="B180" i="20"/>
  <c r="A180" i="20"/>
  <c r="J179" i="20"/>
  <c r="I179" i="20"/>
  <c r="H179" i="20"/>
  <c r="G179" i="20"/>
  <c r="E179" i="20"/>
  <c r="D179" i="20"/>
  <c r="C179" i="20"/>
  <c r="B179" i="20"/>
  <c r="A179" i="20"/>
  <c r="J178" i="20"/>
  <c r="I178" i="20"/>
  <c r="H178" i="20"/>
  <c r="G178" i="20"/>
  <c r="E178" i="20"/>
  <c r="D178" i="20"/>
  <c r="C178" i="20"/>
  <c r="B178" i="20"/>
  <c r="A178" i="20"/>
  <c r="J177" i="20"/>
  <c r="I177" i="20"/>
  <c r="H177" i="20"/>
  <c r="G177" i="20"/>
  <c r="E177" i="20"/>
  <c r="D177" i="20"/>
  <c r="C177" i="20"/>
  <c r="B177" i="20"/>
  <c r="A177" i="20"/>
  <c r="J176" i="20"/>
  <c r="I176" i="20"/>
  <c r="H176" i="20"/>
  <c r="G176" i="20"/>
  <c r="E176" i="20"/>
  <c r="D176" i="20"/>
  <c r="C176" i="20"/>
  <c r="B176" i="20"/>
  <c r="A176" i="20"/>
  <c r="J175" i="20"/>
  <c r="I175" i="20"/>
  <c r="H175" i="20"/>
  <c r="G175" i="20"/>
  <c r="E175" i="20"/>
  <c r="D175" i="20"/>
  <c r="C175" i="20"/>
  <c r="B175" i="20"/>
  <c r="A175" i="20"/>
  <c r="J174" i="20"/>
  <c r="I174" i="20"/>
  <c r="H174" i="20"/>
  <c r="G174" i="20"/>
  <c r="E174" i="20"/>
  <c r="D174" i="20"/>
  <c r="C174" i="20"/>
  <c r="B174" i="20"/>
  <c r="A174" i="20"/>
  <c r="J173" i="20"/>
  <c r="I173" i="20"/>
  <c r="H173" i="20"/>
  <c r="G173" i="20"/>
  <c r="E173" i="20"/>
  <c r="D173" i="20"/>
  <c r="C173" i="20"/>
  <c r="B173" i="20"/>
  <c r="A173" i="20"/>
  <c r="J172" i="20"/>
  <c r="I172" i="20"/>
  <c r="H172" i="20"/>
  <c r="G172" i="20"/>
  <c r="E172" i="20"/>
  <c r="D172" i="20"/>
  <c r="C172" i="20"/>
  <c r="B172" i="20"/>
  <c r="A172" i="20"/>
  <c r="J171" i="20"/>
  <c r="I171" i="20"/>
  <c r="H171" i="20"/>
  <c r="G171" i="20"/>
  <c r="E171" i="20"/>
  <c r="D171" i="20"/>
  <c r="C171" i="20"/>
  <c r="B171" i="20"/>
  <c r="A171" i="20"/>
  <c r="J170" i="20"/>
  <c r="I170" i="20"/>
  <c r="H170" i="20"/>
  <c r="G170" i="20"/>
  <c r="E170" i="20"/>
  <c r="D170" i="20"/>
  <c r="C170" i="20"/>
  <c r="B170" i="20"/>
  <c r="A170" i="20"/>
  <c r="J169" i="20"/>
  <c r="I169" i="20"/>
  <c r="H169" i="20"/>
  <c r="G169" i="20"/>
  <c r="E169" i="20"/>
  <c r="D169" i="20"/>
  <c r="C169" i="20"/>
  <c r="B169" i="20"/>
  <c r="A169" i="20"/>
  <c r="J168" i="20"/>
  <c r="I168" i="20"/>
  <c r="H168" i="20"/>
  <c r="G168" i="20"/>
  <c r="E168" i="20"/>
  <c r="D168" i="20"/>
  <c r="C168" i="20"/>
  <c r="B168" i="20"/>
  <c r="A168" i="20"/>
  <c r="J167" i="20"/>
  <c r="I167" i="20"/>
  <c r="H167" i="20"/>
  <c r="G167" i="20"/>
  <c r="E167" i="20"/>
  <c r="D167" i="20"/>
  <c r="C167" i="20"/>
  <c r="B167" i="20"/>
  <c r="A167" i="20"/>
  <c r="J166" i="20"/>
  <c r="I166" i="20"/>
  <c r="H166" i="20"/>
  <c r="G166" i="20"/>
  <c r="E166" i="20"/>
  <c r="D166" i="20"/>
  <c r="C166" i="20"/>
  <c r="B166" i="20"/>
  <c r="A166" i="20"/>
  <c r="J165" i="20"/>
  <c r="I165" i="20"/>
  <c r="H165" i="20"/>
  <c r="G165" i="20"/>
  <c r="E165" i="20"/>
  <c r="D165" i="20"/>
  <c r="C165" i="20"/>
  <c r="B165" i="20"/>
  <c r="A165" i="20"/>
  <c r="J164" i="20"/>
  <c r="I164" i="20"/>
  <c r="H164" i="20"/>
  <c r="G164" i="20"/>
  <c r="E164" i="20"/>
  <c r="D164" i="20"/>
  <c r="C164" i="20"/>
  <c r="B164" i="20"/>
  <c r="A164" i="20"/>
  <c r="J163" i="20"/>
  <c r="I163" i="20"/>
  <c r="H163" i="20"/>
  <c r="G163" i="20"/>
  <c r="E163" i="20"/>
  <c r="D163" i="20"/>
  <c r="C163" i="20"/>
  <c r="B163" i="20"/>
  <c r="A163" i="20"/>
  <c r="J162" i="20"/>
  <c r="I162" i="20"/>
  <c r="H162" i="20"/>
  <c r="G162" i="20"/>
  <c r="E162" i="20"/>
  <c r="D162" i="20"/>
  <c r="C162" i="20"/>
  <c r="B162" i="20"/>
  <c r="A162" i="20"/>
  <c r="J161" i="20"/>
  <c r="I161" i="20"/>
  <c r="H161" i="20"/>
  <c r="G161" i="20"/>
  <c r="E161" i="20"/>
  <c r="D161" i="20"/>
  <c r="C161" i="20"/>
  <c r="B161" i="20"/>
  <c r="A161" i="20"/>
  <c r="J160" i="20"/>
  <c r="I160" i="20"/>
  <c r="H160" i="20"/>
  <c r="G160" i="20"/>
  <c r="E160" i="20"/>
  <c r="D160" i="20"/>
  <c r="C160" i="20"/>
  <c r="B160" i="20"/>
  <c r="A160" i="20"/>
  <c r="J159" i="20"/>
  <c r="I159" i="20"/>
  <c r="H159" i="20"/>
  <c r="G159" i="20"/>
  <c r="E159" i="20"/>
  <c r="D159" i="20"/>
  <c r="C159" i="20"/>
  <c r="B159" i="20"/>
  <c r="A159" i="20"/>
  <c r="J158" i="20"/>
  <c r="I158" i="20"/>
  <c r="H158" i="20"/>
  <c r="G158" i="20"/>
  <c r="E158" i="20"/>
  <c r="D158" i="20"/>
  <c r="C158" i="20"/>
  <c r="B158" i="20"/>
  <c r="A158" i="20"/>
  <c r="A4" i="20"/>
  <c r="B4" i="20"/>
  <c r="C4" i="20"/>
  <c r="D4" i="20"/>
  <c r="E4" i="20"/>
  <c r="G4" i="20"/>
  <c r="H4" i="20"/>
  <c r="I4" i="20"/>
  <c r="J4" i="20"/>
  <c r="A5" i="20"/>
  <c r="B5" i="20"/>
  <c r="C5" i="20"/>
  <c r="D5" i="20"/>
  <c r="E5" i="20"/>
  <c r="G5" i="20"/>
  <c r="H5" i="20"/>
  <c r="I5" i="20"/>
  <c r="J5" i="20"/>
  <c r="A6" i="20"/>
  <c r="B6" i="20"/>
  <c r="C6" i="20"/>
  <c r="D6" i="20"/>
  <c r="E6" i="20"/>
  <c r="G6" i="20"/>
  <c r="H6" i="20"/>
  <c r="I6" i="20"/>
  <c r="J6" i="20"/>
  <c r="A7" i="20"/>
  <c r="B7" i="20"/>
  <c r="C7" i="20"/>
  <c r="D7" i="20"/>
  <c r="E7" i="20"/>
  <c r="G7" i="20"/>
  <c r="H7" i="20"/>
  <c r="I7" i="20"/>
  <c r="J7" i="20"/>
  <c r="A8" i="20"/>
  <c r="B8" i="20"/>
  <c r="C8" i="20"/>
  <c r="D8" i="20"/>
  <c r="E8" i="20"/>
  <c r="G8" i="20"/>
  <c r="H8" i="20"/>
  <c r="I8" i="20"/>
  <c r="J8" i="20"/>
  <c r="A9" i="20"/>
  <c r="B9" i="20"/>
  <c r="C9" i="20"/>
  <c r="D9" i="20"/>
  <c r="E9" i="20"/>
  <c r="G9" i="20"/>
  <c r="H9" i="20"/>
  <c r="I9" i="20"/>
  <c r="J9" i="20"/>
  <c r="A10" i="20"/>
  <c r="B10" i="20"/>
  <c r="C10" i="20"/>
  <c r="D10" i="20"/>
  <c r="E10" i="20"/>
  <c r="G10" i="20"/>
  <c r="H10" i="20"/>
  <c r="I10" i="20"/>
  <c r="J10" i="20"/>
  <c r="A11" i="20"/>
  <c r="B11" i="20"/>
  <c r="C11" i="20"/>
  <c r="D11" i="20"/>
  <c r="E11" i="20"/>
  <c r="G11" i="20"/>
  <c r="H11" i="20"/>
  <c r="I11" i="20"/>
  <c r="J11" i="20"/>
  <c r="A12" i="20"/>
  <c r="B12" i="20"/>
  <c r="C12" i="20"/>
  <c r="D12" i="20"/>
  <c r="E12" i="20"/>
  <c r="G12" i="20"/>
  <c r="H12" i="20"/>
  <c r="I12" i="20"/>
  <c r="J12" i="20"/>
  <c r="A13" i="20"/>
  <c r="B13" i="20"/>
  <c r="C13" i="20"/>
  <c r="D13" i="20"/>
  <c r="E13" i="20"/>
  <c r="G13" i="20"/>
  <c r="H13" i="20"/>
  <c r="I13" i="20"/>
  <c r="J13" i="20"/>
  <c r="A14" i="20"/>
  <c r="B14" i="20"/>
  <c r="C14" i="20"/>
  <c r="D14" i="20"/>
  <c r="E14" i="20"/>
  <c r="G14" i="20"/>
  <c r="H14" i="20"/>
  <c r="I14" i="20"/>
  <c r="J14" i="20"/>
  <c r="A15" i="20"/>
  <c r="B15" i="20"/>
  <c r="C15" i="20"/>
  <c r="D15" i="20"/>
  <c r="E15" i="20"/>
  <c r="G15" i="20"/>
  <c r="H15" i="20"/>
  <c r="I15" i="20"/>
  <c r="J15" i="20"/>
  <c r="A16" i="20"/>
  <c r="B16" i="20"/>
  <c r="C16" i="20"/>
  <c r="D16" i="20"/>
  <c r="E16" i="20"/>
  <c r="G16" i="20"/>
  <c r="H16" i="20"/>
  <c r="I16" i="20"/>
  <c r="J16" i="20"/>
  <c r="A17" i="20"/>
  <c r="B17" i="20"/>
  <c r="C17" i="20"/>
  <c r="D17" i="20"/>
  <c r="E17" i="20"/>
  <c r="G17" i="20"/>
  <c r="H17" i="20"/>
  <c r="I17" i="20"/>
  <c r="J17" i="20"/>
  <c r="A18" i="20"/>
  <c r="B18" i="20"/>
  <c r="C18" i="20"/>
  <c r="D18" i="20"/>
  <c r="E18" i="20"/>
  <c r="G18" i="20"/>
  <c r="H18" i="20"/>
  <c r="I18" i="20"/>
  <c r="J18" i="20"/>
  <c r="A19" i="20"/>
  <c r="B19" i="20"/>
  <c r="C19" i="20"/>
  <c r="D19" i="20"/>
  <c r="E19" i="20"/>
  <c r="G19" i="20"/>
  <c r="H19" i="20"/>
  <c r="I19" i="20"/>
  <c r="J19" i="20"/>
  <c r="A20" i="20"/>
  <c r="B20" i="20"/>
  <c r="C20" i="20"/>
  <c r="D20" i="20"/>
  <c r="E20" i="20"/>
  <c r="G20" i="20"/>
  <c r="H20" i="20"/>
  <c r="I20" i="20"/>
  <c r="J20" i="20"/>
  <c r="A21" i="20"/>
  <c r="B21" i="20"/>
  <c r="C21" i="20"/>
  <c r="D21" i="20"/>
  <c r="E21" i="20"/>
  <c r="G21" i="20"/>
  <c r="H21" i="20"/>
  <c r="I21" i="20"/>
  <c r="J21" i="20"/>
  <c r="A22" i="20"/>
  <c r="B22" i="20"/>
  <c r="C22" i="20"/>
  <c r="D22" i="20"/>
  <c r="E22" i="20"/>
  <c r="G22" i="20"/>
  <c r="H22" i="20"/>
  <c r="I22" i="20"/>
  <c r="J22" i="20"/>
  <c r="A23" i="20"/>
  <c r="B23" i="20"/>
  <c r="C23" i="20"/>
  <c r="D23" i="20"/>
  <c r="E23" i="20"/>
  <c r="G23" i="20"/>
  <c r="H23" i="20"/>
  <c r="I23" i="20"/>
  <c r="J23" i="20"/>
  <c r="A24" i="20"/>
  <c r="B24" i="20"/>
  <c r="C24" i="20"/>
  <c r="D24" i="20"/>
  <c r="E24" i="20"/>
  <c r="G24" i="20"/>
  <c r="H24" i="20"/>
  <c r="I24" i="20"/>
  <c r="J24" i="20"/>
  <c r="A25" i="20"/>
  <c r="B25" i="20"/>
  <c r="C25" i="20"/>
  <c r="D25" i="20"/>
  <c r="E25" i="20"/>
  <c r="G25" i="20"/>
  <c r="H25" i="20"/>
  <c r="I25" i="20"/>
  <c r="J25" i="20"/>
  <c r="A26" i="20"/>
  <c r="B26" i="20"/>
  <c r="C26" i="20"/>
  <c r="D26" i="20"/>
  <c r="E26" i="20"/>
  <c r="G26" i="20"/>
  <c r="H26" i="20"/>
  <c r="I26" i="20"/>
  <c r="J26" i="20"/>
  <c r="A27" i="20"/>
  <c r="B27" i="20"/>
  <c r="C27" i="20"/>
  <c r="D27" i="20"/>
  <c r="E27" i="20"/>
  <c r="G27" i="20"/>
  <c r="H27" i="20"/>
  <c r="I27" i="20"/>
  <c r="J27" i="20"/>
  <c r="A28" i="20"/>
  <c r="B28" i="20"/>
  <c r="C28" i="20"/>
  <c r="D28" i="20"/>
  <c r="E28" i="20"/>
  <c r="G28" i="20"/>
  <c r="H28" i="20"/>
  <c r="I28" i="20"/>
  <c r="J28" i="20"/>
  <c r="A29" i="20"/>
  <c r="B29" i="20"/>
  <c r="C29" i="20"/>
  <c r="D29" i="20"/>
  <c r="E29" i="20"/>
  <c r="G29" i="20"/>
  <c r="H29" i="20"/>
  <c r="I29" i="20"/>
  <c r="J29" i="20"/>
  <c r="A30" i="20"/>
  <c r="B30" i="20"/>
  <c r="C30" i="20"/>
  <c r="D30" i="20"/>
  <c r="E30" i="20"/>
  <c r="G30" i="20"/>
  <c r="H30" i="20"/>
  <c r="I30" i="20"/>
  <c r="J30" i="20"/>
  <c r="A31" i="20"/>
  <c r="B31" i="20"/>
  <c r="C31" i="20"/>
  <c r="D31" i="20"/>
  <c r="E31" i="20"/>
  <c r="G31" i="20"/>
  <c r="H31" i="20"/>
  <c r="I31" i="20"/>
  <c r="J31" i="20"/>
  <c r="A32" i="20"/>
  <c r="B32" i="20"/>
  <c r="C32" i="20"/>
  <c r="D32" i="20"/>
  <c r="E32" i="20"/>
  <c r="G32" i="20"/>
  <c r="H32" i="20"/>
  <c r="I32" i="20"/>
  <c r="J32" i="20"/>
  <c r="A33" i="20"/>
  <c r="B33" i="20"/>
  <c r="C33" i="20"/>
  <c r="D33" i="20"/>
  <c r="E33" i="20"/>
  <c r="G33" i="20"/>
  <c r="H33" i="20"/>
  <c r="I33" i="20"/>
  <c r="J33" i="20"/>
  <c r="A34" i="20"/>
  <c r="B34" i="20"/>
  <c r="C34" i="20"/>
  <c r="D34" i="20"/>
  <c r="E34" i="20"/>
  <c r="G34" i="20"/>
  <c r="H34" i="20"/>
  <c r="I34" i="20"/>
  <c r="J34" i="20"/>
  <c r="A35" i="20"/>
  <c r="B35" i="20"/>
  <c r="C35" i="20"/>
  <c r="D35" i="20"/>
  <c r="E35" i="20"/>
  <c r="G35" i="20"/>
  <c r="H35" i="20"/>
  <c r="I35" i="20"/>
  <c r="J35" i="20"/>
  <c r="A36" i="20"/>
  <c r="B36" i="20"/>
  <c r="C36" i="20"/>
  <c r="D36" i="20"/>
  <c r="E36" i="20"/>
  <c r="G36" i="20"/>
  <c r="H36" i="20"/>
  <c r="I36" i="20"/>
  <c r="J36" i="20"/>
  <c r="A37" i="20"/>
  <c r="B37" i="20"/>
  <c r="C37" i="20"/>
  <c r="D37" i="20"/>
  <c r="E37" i="20"/>
  <c r="G37" i="20"/>
  <c r="H37" i="20"/>
  <c r="I37" i="20"/>
  <c r="J37" i="20"/>
  <c r="A38" i="20"/>
  <c r="B38" i="20"/>
  <c r="C38" i="20"/>
  <c r="D38" i="20"/>
  <c r="E38" i="20"/>
  <c r="G38" i="20"/>
  <c r="H38" i="20"/>
  <c r="I38" i="20"/>
  <c r="J38" i="20"/>
  <c r="A43" i="20"/>
  <c r="B43" i="20"/>
  <c r="C43" i="20"/>
  <c r="D43" i="20"/>
  <c r="E43" i="20"/>
  <c r="G43" i="20"/>
  <c r="H43" i="20"/>
  <c r="I43" i="20"/>
  <c r="J43" i="20"/>
  <c r="A44" i="20"/>
  <c r="B44" i="20"/>
  <c r="C44" i="20"/>
  <c r="D44" i="20"/>
  <c r="E44" i="20"/>
  <c r="G44" i="20"/>
  <c r="H44" i="20"/>
  <c r="I44" i="20"/>
  <c r="J44" i="20"/>
  <c r="A45" i="20"/>
  <c r="B45" i="20"/>
  <c r="C45" i="20"/>
  <c r="D45" i="20"/>
  <c r="E45" i="20"/>
  <c r="G45" i="20"/>
  <c r="H45" i="20"/>
  <c r="I45" i="20"/>
  <c r="J45" i="20"/>
  <c r="A46" i="20"/>
  <c r="B46" i="20"/>
  <c r="C46" i="20"/>
  <c r="D46" i="20"/>
  <c r="E46" i="20"/>
  <c r="G46" i="20"/>
  <c r="H46" i="20"/>
  <c r="I46" i="20"/>
  <c r="J46" i="20"/>
  <c r="A47" i="20"/>
  <c r="B47" i="20"/>
  <c r="C47" i="20"/>
  <c r="D47" i="20"/>
  <c r="E47" i="20"/>
  <c r="G47" i="20"/>
  <c r="H47" i="20"/>
  <c r="I47" i="20"/>
  <c r="J47" i="20"/>
  <c r="A48" i="20"/>
  <c r="B48" i="20"/>
  <c r="C48" i="20"/>
  <c r="D48" i="20"/>
  <c r="E48" i="20"/>
  <c r="G48" i="20"/>
  <c r="H48" i="20"/>
  <c r="I48" i="20"/>
  <c r="J48" i="20"/>
  <c r="A49" i="20"/>
  <c r="B49" i="20"/>
  <c r="C49" i="20"/>
  <c r="D49" i="20"/>
  <c r="E49" i="20"/>
  <c r="G49" i="20"/>
  <c r="H49" i="20"/>
  <c r="I49" i="20"/>
  <c r="J49" i="20"/>
  <c r="A50" i="20"/>
  <c r="B50" i="20"/>
  <c r="C50" i="20"/>
  <c r="D50" i="20"/>
  <c r="E50" i="20"/>
  <c r="G50" i="20"/>
  <c r="H50" i="20"/>
  <c r="I50" i="20"/>
  <c r="J50" i="20"/>
  <c r="A51" i="20"/>
  <c r="B51" i="20"/>
  <c r="C51" i="20"/>
  <c r="D51" i="20"/>
  <c r="E51" i="20"/>
  <c r="G51" i="20"/>
  <c r="H51" i="20"/>
  <c r="I51" i="20"/>
  <c r="J51" i="20"/>
  <c r="A52" i="20"/>
  <c r="B52" i="20"/>
  <c r="C52" i="20"/>
  <c r="D52" i="20"/>
  <c r="E52" i="20"/>
  <c r="G52" i="20"/>
  <c r="H52" i="20"/>
  <c r="I52" i="20"/>
  <c r="J52" i="20"/>
  <c r="A53" i="20"/>
  <c r="B53" i="20"/>
  <c r="C53" i="20"/>
  <c r="D53" i="20"/>
  <c r="E53" i="20"/>
  <c r="G53" i="20"/>
  <c r="H53" i="20"/>
  <c r="I53" i="20"/>
  <c r="J53" i="20"/>
  <c r="A54" i="20"/>
  <c r="B54" i="20"/>
  <c r="C54" i="20"/>
  <c r="D54" i="20"/>
  <c r="E54" i="20"/>
  <c r="G54" i="20"/>
  <c r="H54" i="20"/>
  <c r="I54" i="20"/>
  <c r="J54" i="20"/>
  <c r="A55" i="20"/>
  <c r="B55" i="20"/>
  <c r="C55" i="20"/>
  <c r="D55" i="20"/>
  <c r="E55" i="20"/>
  <c r="G55" i="20"/>
  <c r="H55" i="20"/>
  <c r="I55" i="20"/>
  <c r="J55" i="20"/>
  <c r="A56" i="20"/>
  <c r="B56" i="20"/>
  <c r="C56" i="20"/>
  <c r="D56" i="20"/>
  <c r="E56" i="20"/>
  <c r="G56" i="20"/>
  <c r="H56" i="20"/>
  <c r="I56" i="20"/>
  <c r="J56" i="20"/>
  <c r="A57" i="20"/>
  <c r="B57" i="20"/>
  <c r="C57" i="20"/>
  <c r="D57" i="20"/>
  <c r="E57" i="20"/>
  <c r="G57" i="20"/>
  <c r="H57" i="20"/>
  <c r="I57" i="20"/>
  <c r="J57" i="20"/>
  <c r="A58" i="20"/>
  <c r="B58" i="20"/>
  <c r="C58" i="20"/>
  <c r="D58" i="20"/>
  <c r="E58" i="20"/>
  <c r="G58" i="20"/>
  <c r="H58" i="20"/>
  <c r="I58" i="20"/>
  <c r="J58" i="20"/>
  <c r="A59" i="20"/>
  <c r="B59" i="20"/>
  <c r="C59" i="20"/>
  <c r="D59" i="20"/>
  <c r="E59" i="20"/>
  <c r="G59" i="20"/>
  <c r="H59" i="20"/>
  <c r="I59" i="20"/>
  <c r="J59" i="20"/>
  <c r="A60" i="20"/>
  <c r="B60" i="20"/>
  <c r="C60" i="20"/>
  <c r="D60" i="20"/>
  <c r="E60" i="20"/>
  <c r="G60" i="20"/>
  <c r="H60" i="20"/>
  <c r="I60" i="20"/>
  <c r="J60" i="20"/>
  <c r="A61" i="20"/>
  <c r="B61" i="20"/>
  <c r="C61" i="20"/>
  <c r="D61" i="20"/>
  <c r="E61" i="20"/>
  <c r="G61" i="20"/>
  <c r="H61" i="20"/>
  <c r="I61" i="20"/>
  <c r="J61" i="20"/>
  <c r="A62" i="20"/>
  <c r="B62" i="20"/>
  <c r="C62" i="20"/>
  <c r="D62" i="20"/>
  <c r="E62" i="20"/>
  <c r="G62" i="20"/>
  <c r="H62" i="20"/>
  <c r="I62" i="20"/>
  <c r="J62" i="20"/>
  <c r="A63" i="20"/>
  <c r="B63" i="20"/>
  <c r="C63" i="20"/>
  <c r="D63" i="20"/>
  <c r="E63" i="20"/>
  <c r="G63" i="20"/>
  <c r="H63" i="20"/>
  <c r="I63" i="20"/>
  <c r="J63" i="20"/>
  <c r="A64" i="20"/>
  <c r="B64" i="20"/>
  <c r="C64" i="20"/>
  <c r="D64" i="20"/>
  <c r="E64" i="20"/>
  <c r="G64" i="20"/>
  <c r="H64" i="20"/>
  <c r="I64" i="20"/>
  <c r="J64" i="20"/>
  <c r="A65" i="20"/>
  <c r="B65" i="20"/>
  <c r="C65" i="20"/>
  <c r="D65" i="20"/>
  <c r="E65" i="20"/>
  <c r="G65" i="20"/>
  <c r="H65" i="20"/>
  <c r="I65" i="20"/>
  <c r="J65" i="20"/>
  <c r="A66" i="20"/>
  <c r="B66" i="20"/>
  <c r="C66" i="20"/>
  <c r="D66" i="20"/>
  <c r="E66" i="20"/>
  <c r="G66" i="20"/>
  <c r="H66" i="20"/>
  <c r="I66" i="20"/>
  <c r="J66" i="20"/>
  <c r="A67" i="20"/>
  <c r="B67" i="20"/>
  <c r="C67" i="20"/>
  <c r="D67" i="20"/>
  <c r="E67" i="20"/>
  <c r="G67" i="20"/>
  <c r="H67" i="20"/>
  <c r="I67" i="20"/>
  <c r="J67" i="20"/>
  <c r="A68" i="20"/>
  <c r="B68" i="20"/>
  <c r="C68" i="20"/>
  <c r="D68" i="20"/>
  <c r="E68" i="20"/>
  <c r="G68" i="20"/>
  <c r="H68" i="20"/>
  <c r="I68" i="20"/>
  <c r="J68" i="20"/>
  <c r="A69" i="20"/>
  <c r="B69" i="20"/>
  <c r="C69" i="20"/>
  <c r="D69" i="20"/>
  <c r="E69" i="20"/>
  <c r="G69" i="20"/>
  <c r="H69" i="20"/>
  <c r="I69" i="20"/>
  <c r="J69" i="20"/>
  <c r="A70" i="20"/>
  <c r="B70" i="20"/>
  <c r="C70" i="20"/>
  <c r="D70" i="20"/>
  <c r="E70" i="20"/>
  <c r="G70" i="20"/>
  <c r="H70" i="20"/>
  <c r="I70" i="20"/>
  <c r="J70" i="20"/>
  <c r="A71" i="20"/>
  <c r="B71" i="20"/>
  <c r="C71" i="20"/>
  <c r="D71" i="20"/>
  <c r="E71" i="20"/>
  <c r="G71" i="20"/>
  <c r="H71" i="20"/>
  <c r="I71" i="20"/>
  <c r="J71" i="20"/>
  <c r="A72" i="20"/>
  <c r="B72" i="20"/>
  <c r="C72" i="20"/>
  <c r="D72" i="20"/>
  <c r="E72" i="20"/>
  <c r="G72" i="20"/>
  <c r="H72" i="20"/>
  <c r="I72" i="20"/>
  <c r="J72" i="20"/>
  <c r="A73" i="20"/>
  <c r="B73" i="20"/>
  <c r="C73" i="20"/>
  <c r="D73" i="20"/>
  <c r="E73" i="20"/>
  <c r="G73" i="20"/>
  <c r="H73" i="20"/>
  <c r="I73" i="20"/>
  <c r="J73" i="20"/>
  <c r="A74" i="20"/>
  <c r="B74" i="20"/>
  <c r="C74" i="20"/>
  <c r="D74" i="20"/>
  <c r="E74" i="20"/>
  <c r="G74" i="20"/>
  <c r="H74" i="20"/>
  <c r="I74" i="20"/>
  <c r="J74" i="20"/>
  <c r="A75" i="20"/>
  <c r="B75" i="20"/>
  <c r="C75" i="20"/>
  <c r="D75" i="20"/>
  <c r="E75" i="20"/>
  <c r="G75" i="20"/>
  <c r="H75" i="20"/>
  <c r="I75" i="20"/>
  <c r="J75" i="20"/>
  <c r="A76" i="20"/>
  <c r="B76" i="20"/>
  <c r="C76" i="20"/>
  <c r="D76" i="20"/>
  <c r="E76" i="20"/>
  <c r="G76" i="20"/>
  <c r="H76" i="20"/>
  <c r="I76" i="20"/>
  <c r="J76" i="20"/>
  <c r="A77" i="20"/>
  <c r="B77" i="20"/>
  <c r="C77" i="20"/>
  <c r="D77" i="20"/>
  <c r="E77" i="20"/>
  <c r="G77" i="20"/>
  <c r="H77" i="20"/>
  <c r="I77" i="20"/>
  <c r="J77" i="20"/>
  <c r="A78" i="20"/>
  <c r="B78" i="20"/>
  <c r="C78" i="20"/>
  <c r="D78" i="20"/>
  <c r="E78" i="20"/>
  <c r="G78" i="20"/>
  <c r="H78" i="20"/>
  <c r="I78" i="20"/>
  <c r="J78" i="20"/>
  <c r="A79" i="20"/>
  <c r="B79" i="20"/>
  <c r="C79" i="20"/>
  <c r="D79" i="20"/>
  <c r="E79" i="20"/>
  <c r="G79" i="20"/>
  <c r="H79" i="20"/>
  <c r="I79" i="20"/>
  <c r="J79" i="20"/>
  <c r="A80" i="20"/>
  <c r="B80" i="20"/>
  <c r="C80" i="20"/>
  <c r="D80" i="20"/>
  <c r="E80" i="20"/>
  <c r="G80" i="20"/>
  <c r="H80" i="20"/>
  <c r="I80" i="20"/>
  <c r="J80" i="20"/>
  <c r="A81" i="20"/>
  <c r="B81" i="20"/>
  <c r="C81" i="20"/>
  <c r="D81" i="20"/>
  <c r="E81" i="20"/>
  <c r="G81" i="20"/>
  <c r="H81" i="20"/>
  <c r="I81" i="20"/>
  <c r="J81" i="20"/>
  <c r="A82" i="20"/>
  <c r="B82" i="20"/>
  <c r="C82" i="20"/>
  <c r="D82" i="20"/>
  <c r="E82" i="20"/>
  <c r="G82" i="20"/>
  <c r="H82" i="20"/>
  <c r="I82" i="20"/>
  <c r="J82" i="20"/>
  <c r="A83" i="20"/>
  <c r="B83" i="20"/>
  <c r="C83" i="20"/>
  <c r="D83" i="20"/>
  <c r="E83" i="20"/>
  <c r="G83" i="20"/>
  <c r="H83" i="20"/>
  <c r="I83" i="20"/>
  <c r="J83" i="20"/>
  <c r="A84" i="20"/>
  <c r="B84" i="20"/>
  <c r="C84" i="20"/>
  <c r="D84" i="20"/>
  <c r="E84" i="20"/>
  <c r="G84" i="20"/>
  <c r="H84" i="20"/>
  <c r="I84" i="20"/>
  <c r="J84" i="20"/>
  <c r="A85" i="20"/>
  <c r="B85" i="20"/>
  <c r="C85" i="20"/>
  <c r="D85" i="20"/>
  <c r="E85" i="20"/>
  <c r="G85" i="20"/>
  <c r="H85" i="20"/>
  <c r="I85" i="20"/>
  <c r="J85" i="20"/>
  <c r="A86" i="20"/>
  <c r="B86" i="20"/>
  <c r="C86" i="20"/>
  <c r="D86" i="20"/>
  <c r="E86" i="20"/>
  <c r="G86" i="20"/>
  <c r="H86" i="20"/>
  <c r="I86" i="20"/>
  <c r="J86" i="20"/>
  <c r="A87" i="20"/>
  <c r="B87" i="20"/>
  <c r="C87" i="20"/>
  <c r="D87" i="20"/>
  <c r="E87" i="20"/>
  <c r="G87" i="20"/>
  <c r="H87" i="20"/>
  <c r="I87" i="20"/>
  <c r="J87" i="20"/>
  <c r="A88" i="20"/>
  <c r="B88" i="20"/>
  <c r="C88" i="20"/>
  <c r="D88" i="20"/>
  <c r="E88" i="20"/>
  <c r="G88" i="20"/>
  <c r="H88" i="20"/>
  <c r="I88" i="20"/>
  <c r="J88" i="20"/>
  <c r="A89" i="20"/>
  <c r="B89" i="20"/>
  <c r="C89" i="20"/>
  <c r="D89" i="20"/>
  <c r="E89" i="20"/>
  <c r="G89" i="20"/>
  <c r="H89" i="20"/>
  <c r="I89" i="20"/>
  <c r="J89" i="20"/>
  <c r="A90" i="20"/>
  <c r="B90" i="20"/>
  <c r="C90" i="20"/>
  <c r="D90" i="20"/>
  <c r="E90" i="20"/>
  <c r="G90" i="20"/>
  <c r="H90" i="20"/>
  <c r="I90" i="20"/>
  <c r="J90" i="20"/>
  <c r="A91" i="20"/>
  <c r="B91" i="20"/>
  <c r="C91" i="20"/>
  <c r="D91" i="20"/>
  <c r="E91" i="20"/>
  <c r="G91" i="20"/>
  <c r="H91" i="20"/>
  <c r="I91" i="20"/>
  <c r="J91" i="20"/>
  <c r="A92" i="20"/>
  <c r="B92" i="20"/>
  <c r="C92" i="20"/>
  <c r="D92" i="20"/>
  <c r="E92" i="20"/>
  <c r="G92" i="20"/>
  <c r="H92" i="20"/>
  <c r="I92" i="20"/>
  <c r="J92" i="20"/>
  <c r="A93" i="20"/>
  <c r="B93" i="20"/>
  <c r="C93" i="20"/>
  <c r="D93" i="20"/>
  <c r="E93" i="20"/>
  <c r="G93" i="20"/>
  <c r="H93" i="20"/>
  <c r="I93" i="20"/>
  <c r="J93" i="20"/>
  <c r="A94" i="20"/>
  <c r="B94" i="20"/>
  <c r="C94" i="20"/>
  <c r="D94" i="20"/>
  <c r="E94" i="20"/>
  <c r="G94" i="20"/>
  <c r="H94" i="20"/>
  <c r="I94" i="20"/>
  <c r="J94" i="20"/>
  <c r="A95" i="20"/>
  <c r="B95" i="20"/>
  <c r="C95" i="20"/>
  <c r="D95" i="20"/>
  <c r="E95" i="20"/>
  <c r="G95" i="20"/>
  <c r="H95" i="20"/>
  <c r="I95" i="20"/>
  <c r="J95" i="20"/>
  <c r="A96" i="20"/>
  <c r="B96" i="20"/>
  <c r="C96" i="20"/>
  <c r="D96" i="20"/>
  <c r="E96" i="20"/>
  <c r="G96" i="20"/>
  <c r="H96" i="20"/>
  <c r="I96" i="20"/>
  <c r="J96" i="20"/>
  <c r="A97" i="20"/>
  <c r="B97" i="20"/>
  <c r="C97" i="20"/>
  <c r="D97" i="20"/>
  <c r="E97" i="20"/>
  <c r="G97" i="20"/>
  <c r="H97" i="20"/>
  <c r="I97" i="20"/>
  <c r="J97" i="20"/>
  <c r="A98" i="20"/>
  <c r="B98" i="20"/>
  <c r="C98" i="20"/>
  <c r="D98" i="20"/>
  <c r="E98" i="20"/>
  <c r="G98" i="20"/>
  <c r="H98" i="20"/>
  <c r="I98" i="20"/>
  <c r="J98" i="20"/>
  <c r="A99" i="20"/>
  <c r="B99" i="20"/>
  <c r="C99" i="20"/>
  <c r="D99" i="20"/>
  <c r="E99" i="20"/>
  <c r="G99" i="20"/>
  <c r="H99" i="20"/>
  <c r="I99" i="20"/>
  <c r="J99" i="20"/>
  <c r="A100" i="20"/>
  <c r="B100" i="20"/>
  <c r="C100" i="20"/>
  <c r="D100" i="20"/>
  <c r="E100" i="20"/>
  <c r="G100" i="20"/>
  <c r="H100" i="20"/>
  <c r="I100" i="20"/>
  <c r="J100" i="20"/>
  <c r="A101" i="20"/>
  <c r="B101" i="20"/>
  <c r="C101" i="20"/>
  <c r="D101" i="20"/>
  <c r="E101" i="20"/>
  <c r="G101" i="20"/>
  <c r="H101" i="20"/>
  <c r="I101" i="20"/>
  <c r="J101" i="20"/>
  <c r="A102" i="20"/>
  <c r="B102" i="20"/>
  <c r="C102" i="20"/>
  <c r="D102" i="20"/>
  <c r="E102" i="20"/>
  <c r="G102" i="20"/>
  <c r="H102" i="20"/>
  <c r="I102" i="20"/>
  <c r="J102" i="20"/>
  <c r="A103" i="20"/>
  <c r="B103" i="20"/>
  <c r="C103" i="20"/>
  <c r="D103" i="20"/>
  <c r="E103" i="20"/>
  <c r="G103" i="20"/>
  <c r="H103" i="20"/>
  <c r="I103" i="20"/>
  <c r="J103" i="20"/>
  <c r="A104" i="20"/>
  <c r="B104" i="20"/>
  <c r="C104" i="20"/>
  <c r="D104" i="20"/>
  <c r="E104" i="20"/>
  <c r="G104" i="20"/>
  <c r="H104" i="20"/>
  <c r="I104" i="20"/>
  <c r="J104" i="20"/>
  <c r="A105" i="20"/>
  <c r="B105" i="20"/>
  <c r="C105" i="20"/>
  <c r="D105" i="20"/>
  <c r="E105" i="20"/>
  <c r="G105" i="20"/>
  <c r="H105" i="20"/>
  <c r="I105" i="20"/>
  <c r="J105" i="20"/>
  <c r="A106" i="20"/>
  <c r="B106" i="20"/>
  <c r="C106" i="20"/>
  <c r="D106" i="20"/>
  <c r="E106" i="20"/>
  <c r="G106" i="20"/>
  <c r="H106" i="20"/>
  <c r="I106" i="20"/>
  <c r="J106" i="20"/>
  <c r="A107" i="20"/>
  <c r="B107" i="20"/>
  <c r="C107" i="20"/>
  <c r="D107" i="20"/>
  <c r="E107" i="20"/>
  <c r="G107" i="20"/>
  <c r="H107" i="20"/>
  <c r="I107" i="20"/>
  <c r="J107" i="20"/>
  <c r="A108" i="20"/>
  <c r="B108" i="20"/>
  <c r="C108" i="20"/>
  <c r="D108" i="20"/>
  <c r="E108" i="20"/>
  <c r="G108" i="20"/>
  <c r="H108" i="20"/>
  <c r="I108" i="20"/>
  <c r="J108" i="20"/>
  <c r="A109" i="20"/>
  <c r="B109" i="20"/>
  <c r="C109" i="20"/>
  <c r="D109" i="20"/>
  <c r="E109" i="20"/>
  <c r="G109" i="20"/>
  <c r="H109" i="20"/>
  <c r="I109" i="20"/>
  <c r="J109" i="20"/>
  <c r="A110" i="20"/>
  <c r="B110" i="20"/>
  <c r="C110" i="20"/>
  <c r="D110" i="20"/>
  <c r="E110" i="20"/>
  <c r="G110" i="20"/>
  <c r="H110" i="20"/>
  <c r="I110" i="20"/>
  <c r="J110" i="20"/>
  <c r="A111" i="20"/>
  <c r="B111" i="20"/>
  <c r="C111" i="20"/>
  <c r="D111" i="20"/>
  <c r="E111" i="20"/>
  <c r="G111" i="20"/>
  <c r="H111" i="20"/>
  <c r="I111" i="20"/>
  <c r="J111" i="20"/>
  <c r="A112" i="20"/>
  <c r="B112" i="20"/>
  <c r="C112" i="20"/>
  <c r="D112" i="20"/>
  <c r="E112" i="20"/>
  <c r="G112" i="20"/>
  <c r="H112" i="20"/>
  <c r="I112" i="20"/>
  <c r="J112" i="20"/>
  <c r="A113" i="20"/>
  <c r="B113" i="20"/>
  <c r="C113" i="20"/>
  <c r="D113" i="20"/>
  <c r="E113" i="20"/>
  <c r="G113" i="20"/>
  <c r="H113" i="20"/>
  <c r="I113" i="20"/>
  <c r="J113" i="20"/>
  <c r="A114" i="20"/>
  <c r="B114" i="20"/>
  <c r="C114" i="20"/>
  <c r="D114" i="20"/>
  <c r="E114" i="20"/>
  <c r="G114" i="20"/>
  <c r="H114" i="20"/>
  <c r="I114" i="20"/>
  <c r="J114" i="20"/>
  <c r="A115" i="20"/>
  <c r="B115" i="20"/>
  <c r="C115" i="20"/>
  <c r="D115" i="20"/>
  <c r="E115" i="20"/>
  <c r="G115" i="20"/>
  <c r="H115" i="20"/>
  <c r="I115" i="20"/>
  <c r="J115" i="20"/>
  <c r="A116" i="20"/>
  <c r="B116" i="20"/>
  <c r="C116" i="20"/>
  <c r="D116" i="20"/>
  <c r="E116" i="20"/>
  <c r="G116" i="20"/>
  <c r="H116" i="20"/>
  <c r="I116" i="20"/>
  <c r="J116" i="20"/>
  <c r="A117" i="20"/>
  <c r="B117" i="20"/>
  <c r="C117" i="20"/>
  <c r="D117" i="20"/>
  <c r="E117" i="20"/>
  <c r="G117" i="20"/>
  <c r="H117" i="20"/>
  <c r="I117" i="20"/>
  <c r="J117" i="20"/>
  <c r="A118" i="20"/>
  <c r="B118" i="20"/>
  <c r="C118" i="20"/>
  <c r="D118" i="20"/>
  <c r="E118" i="20"/>
  <c r="G118" i="20"/>
  <c r="H118" i="20"/>
  <c r="I118" i="20"/>
  <c r="J118" i="20"/>
  <c r="A119" i="20"/>
  <c r="B119" i="20"/>
  <c r="C119" i="20"/>
  <c r="D119" i="20"/>
  <c r="E119" i="20"/>
  <c r="G119" i="20"/>
  <c r="H119" i="20"/>
  <c r="I119" i="20"/>
  <c r="J119" i="20"/>
  <c r="A120" i="20"/>
  <c r="B120" i="20"/>
  <c r="C120" i="20"/>
  <c r="D120" i="20"/>
  <c r="E120" i="20"/>
  <c r="G120" i="20"/>
  <c r="H120" i="20"/>
  <c r="I120" i="20"/>
  <c r="J120" i="20"/>
  <c r="A121" i="20"/>
  <c r="B121" i="20"/>
  <c r="C121" i="20"/>
  <c r="D121" i="20"/>
  <c r="E121" i="20"/>
  <c r="G121" i="20"/>
  <c r="H121" i="20"/>
  <c r="I121" i="20"/>
  <c r="J121" i="20"/>
  <c r="A122" i="20"/>
  <c r="B122" i="20"/>
  <c r="C122" i="20"/>
  <c r="D122" i="20"/>
  <c r="E122" i="20"/>
  <c r="G122" i="20"/>
  <c r="H122" i="20"/>
  <c r="I122" i="20"/>
  <c r="J122" i="20"/>
  <c r="A123" i="20"/>
  <c r="B123" i="20"/>
  <c r="C123" i="20"/>
  <c r="D123" i="20"/>
  <c r="E123" i="20"/>
  <c r="G123" i="20"/>
  <c r="H123" i="20"/>
  <c r="I123" i="20"/>
  <c r="J123" i="20"/>
  <c r="A124" i="20"/>
  <c r="B124" i="20"/>
  <c r="C124" i="20"/>
  <c r="D124" i="20"/>
  <c r="E124" i="20"/>
  <c r="G124" i="20"/>
  <c r="H124" i="20"/>
  <c r="I124" i="20"/>
  <c r="J124" i="20"/>
  <c r="A125" i="20"/>
  <c r="B125" i="20"/>
  <c r="C125" i="20"/>
  <c r="D125" i="20"/>
  <c r="E125" i="20"/>
  <c r="G125" i="20"/>
  <c r="H125" i="20"/>
  <c r="I125" i="20"/>
  <c r="J125" i="20"/>
  <c r="A126" i="20"/>
  <c r="B126" i="20"/>
  <c r="C126" i="20"/>
  <c r="D126" i="20"/>
  <c r="E126" i="20"/>
  <c r="G126" i="20"/>
  <c r="H126" i="20"/>
  <c r="I126" i="20"/>
  <c r="J126" i="20"/>
  <c r="A127" i="20"/>
  <c r="B127" i="20"/>
  <c r="C127" i="20"/>
  <c r="D127" i="20"/>
  <c r="E127" i="20"/>
  <c r="G127" i="20"/>
  <c r="H127" i="20"/>
  <c r="I127" i="20"/>
  <c r="J127" i="20"/>
  <c r="A128" i="20"/>
  <c r="B128" i="20"/>
  <c r="C128" i="20"/>
  <c r="D128" i="20"/>
  <c r="E128" i="20"/>
  <c r="G128" i="20"/>
  <c r="H128" i="20"/>
  <c r="I128" i="20"/>
  <c r="J128" i="20"/>
  <c r="A129" i="20"/>
  <c r="B129" i="20"/>
  <c r="C129" i="20"/>
  <c r="D129" i="20"/>
  <c r="E129" i="20"/>
  <c r="G129" i="20"/>
  <c r="H129" i="20"/>
  <c r="I129" i="20"/>
  <c r="J129" i="20"/>
  <c r="A130" i="20"/>
  <c r="B130" i="20"/>
  <c r="C130" i="20"/>
  <c r="D130" i="20"/>
  <c r="E130" i="20"/>
  <c r="G130" i="20"/>
  <c r="H130" i="20"/>
  <c r="I130" i="20"/>
  <c r="J130" i="20"/>
  <c r="A131" i="20"/>
  <c r="B131" i="20"/>
  <c r="C131" i="20"/>
  <c r="D131" i="20"/>
  <c r="E131" i="20"/>
  <c r="G131" i="20"/>
  <c r="H131" i="20"/>
  <c r="I131" i="20"/>
  <c r="J131" i="20"/>
  <c r="A132" i="20"/>
  <c r="B132" i="20"/>
  <c r="C132" i="20"/>
  <c r="D132" i="20"/>
  <c r="E132" i="20"/>
  <c r="G132" i="20"/>
  <c r="H132" i="20"/>
  <c r="I132" i="20"/>
  <c r="J132" i="20"/>
  <c r="A133" i="20"/>
  <c r="B133" i="20"/>
  <c r="C133" i="20"/>
  <c r="D133" i="20"/>
  <c r="E133" i="20"/>
  <c r="G133" i="20"/>
  <c r="H133" i="20"/>
  <c r="I133" i="20"/>
  <c r="J133" i="20"/>
  <c r="A134" i="20"/>
  <c r="B134" i="20"/>
  <c r="C134" i="20"/>
  <c r="D134" i="20"/>
  <c r="E134" i="20"/>
  <c r="G134" i="20"/>
  <c r="H134" i="20"/>
  <c r="I134" i="20"/>
  <c r="J134" i="20"/>
  <c r="A135" i="20"/>
  <c r="B135" i="20"/>
  <c r="C135" i="20"/>
  <c r="D135" i="20"/>
  <c r="E135" i="20"/>
  <c r="G135" i="20"/>
  <c r="H135" i="20"/>
  <c r="I135" i="20"/>
  <c r="J135" i="20"/>
  <c r="A136" i="20"/>
  <c r="B136" i="20"/>
  <c r="C136" i="20"/>
  <c r="D136" i="20"/>
  <c r="E136" i="20"/>
  <c r="G136" i="20"/>
  <c r="H136" i="20"/>
  <c r="I136" i="20"/>
  <c r="J136" i="20"/>
  <c r="A137" i="20"/>
  <c r="B137" i="20"/>
  <c r="C137" i="20"/>
  <c r="D137" i="20"/>
  <c r="E137" i="20"/>
  <c r="G137" i="20"/>
  <c r="H137" i="20"/>
  <c r="I137" i="20"/>
  <c r="J137" i="20"/>
  <c r="A138" i="20"/>
  <c r="B138" i="20"/>
  <c r="C138" i="20"/>
  <c r="D138" i="20"/>
  <c r="E138" i="20"/>
  <c r="G138" i="20"/>
  <c r="H138" i="20"/>
  <c r="I138" i="20"/>
  <c r="J138" i="20"/>
  <c r="A139" i="20"/>
  <c r="B139" i="20"/>
  <c r="C139" i="20"/>
  <c r="D139" i="20"/>
  <c r="E139" i="20"/>
  <c r="G139" i="20"/>
  <c r="H139" i="20"/>
  <c r="I139" i="20"/>
  <c r="J139" i="20"/>
  <c r="A140" i="20"/>
  <c r="B140" i="20"/>
  <c r="C140" i="20"/>
  <c r="D140" i="20"/>
  <c r="E140" i="20"/>
  <c r="G140" i="20"/>
  <c r="H140" i="20"/>
  <c r="I140" i="20"/>
  <c r="J140" i="20"/>
  <c r="A141" i="20"/>
  <c r="B141" i="20"/>
  <c r="C141" i="20"/>
  <c r="D141" i="20"/>
  <c r="E141" i="20"/>
  <c r="G141" i="20"/>
  <c r="H141" i="20"/>
  <c r="I141" i="20"/>
  <c r="J141" i="20"/>
  <c r="A142" i="20"/>
  <c r="B142" i="20"/>
  <c r="C142" i="20"/>
  <c r="D142" i="20"/>
  <c r="E142" i="20"/>
  <c r="G142" i="20"/>
  <c r="H142" i="20"/>
  <c r="I142" i="20"/>
  <c r="J142" i="20"/>
  <c r="A143" i="20"/>
  <c r="B143" i="20"/>
  <c r="C143" i="20"/>
  <c r="D143" i="20"/>
  <c r="E143" i="20"/>
  <c r="G143" i="20"/>
  <c r="H143" i="20"/>
  <c r="I143" i="20"/>
  <c r="J143" i="20"/>
  <c r="A144" i="20"/>
  <c r="B144" i="20"/>
  <c r="C144" i="20"/>
  <c r="D144" i="20"/>
  <c r="E144" i="20"/>
  <c r="G144" i="20"/>
  <c r="H144" i="20"/>
  <c r="I144" i="20"/>
  <c r="J144" i="20"/>
  <c r="A145" i="20"/>
  <c r="B145" i="20"/>
  <c r="C145" i="20"/>
  <c r="D145" i="20"/>
  <c r="E145" i="20"/>
  <c r="G145" i="20"/>
  <c r="H145" i="20"/>
  <c r="I145" i="20"/>
  <c r="J145" i="20"/>
  <c r="A146" i="20"/>
  <c r="B146" i="20"/>
  <c r="C146" i="20"/>
  <c r="D146" i="20"/>
  <c r="E146" i="20"/>
  <c r="G146" i="20"/>
  <c r="H146" i="20"/>
  <c r="I146" i="20"/>
  <c r="J146" i="20"/>
  <c r="A147" i="20"/>
  <c r="B147" i="20"/>
  <c r="C147" i="20"/>
  <c r="D147" i="20"/>
  <c r="E147" i="20"/>
  <c r="G147" i="20"/>
  <c r="H147" i="20"/>
  <c r="I147" i="20"/>
  <c r="J147" i="20"/>
  <c r="A148" i="20"/>
  <c r="B148" i="20"/>
  <c r="C148" i="20"/>
  <c r="D148" i="20"/>
  <c r="E148" i="20"/>
  <c r="G148" i="20"/>
  <c r="H148" i="20"/>
  <c r="I148" i="20"/>
  <c r="J148" i="20"/>
  <c r="A149" i="20"/>
  <c r="B149" i="20"/>
  <c r="C149" i="20"/>
  <c r="D149" i="20"/>
  <c r="E149" i="20"/>
  <c r="G149" i="20"/>
  <c r="H149" i="20"/>
  <c r="I149" i="20"/>
  <c r="J149" i="20"/>
  <c r="A150" i="20"/>
  <c r="B150" i="20"/>
  <c r="C150" i="20"/>
  <c r="D150" i="20"/>
  <c r="E150" i="20"/>
  <c r="G150" i="20"/>
  <c r="H150" i="20"/>
  <c r="I150" i="20"/>
  <c r="J150" i="20"/>
  <c r="A151" i="20"/>
  <c r="B151" i="20"/>
  <c r="C151" i="20"/>
  <c r="D151" i="20"/>
  <c r="E151" i="20"/>
  <c r="G151" i="20"/>
  <c r="H151" i="20"/>
  <c r="I151" i="20"/>
  <c r="J151" i="20"/>
  <c r="A152" i="20"/>
  <c r="B152" i="20"/>
  <c r="C152" i="20"/>
  <c r="D152" i="20"/>
  <c r="E152" i="20"/>
  <c r="G152" i="20"/>
  <c r="H152" i="20"/>
  <c r="I152" i="20"/>
  <c r="J152" i="20"/>
  <c r="A153" i="20"/>
  <c r="B153" i="20"/>
  <c r="C153" i="20"/>
  <c r="D153" i="20"/>
  <c r="E153" i="20"/>
  <c r="G153" i="20"/>
  <c r="H153" i="20"/>
  <c r="I153" i="20"/>
  <c r="J153" i="20"/>
  <c r="A154" i="20"/>
  <c r="B154" i="20"/>
  <c r="C154" i="20"/>
  <c r="D154" i="20"/>
  <c r="E154" i="20"/>
  <c r="G154" i="20"/>
  <c r="H154" i="20"/>
  <c r="I154" i="20"/>
  <c r="J154" i="20"/>
  <c r="A155" i="20"/>
  <c r="B155" i="20"/>
  <c r="C155" i="20"/>
  <c r="D155" i="20"/>
  <c r="E155" i="20"/>
  <c r="G155" i="20"/>
  <c r="H155" i="20"/>
  <c r="I155" i="20"/>
  <c r="J155" i="20"/>
  <c r="A156" i="20"/>
  <c r="B156" i="20"/>
  <c r="C156" i="20"/>
  <c r="D156" i="20"/>
  <c r="E156" i="20"/>
  <c r="G156" i="20"/>
  <c r="H156" i="20"/>
  <c r="I156" i="20"/>
  <c r="J156" i="20"/>
  <c r="A157" i="20"/>
  <c r="B157" i="20"/>
  <c r="C157" i="20"/>
  <c r="D157" i="20"/>
  <c r="E157" i="20"/>
  <c r="G157" i="20"/>
  <c r="H157" i="20"/>
  <c r="I157" i="20"/>
  <c r="J157" i="20"/>
  <c r="AM28" i="31" l="1"/>
  <c r="T59" i="31"/>
  <c r="AM59" i="31"/>
  <c r="AM75" i="31"/>
  <c r="D4" i="32"/>
  <c r="C50" i="32"/>
  <c r="D11" i="32"/>
  <c r="D10" i="32"/>
  <c r="D12" i="32"/>
  <c r="D27" i="32"/>
  <c r="D7" i="32"/>
  <c r="C12" i="32"/>
  <c r="C20" i="32"/>
  <c r="C42" i="32"/>
  <c r="C11" i="32"/>
  <c r="C24" i="32"/>
  <c r="C30" i="32"/>
  <c r="C25" i="32"/>
  <c r="C8" i="32"/>
  <c r="C3" i="32"/>
  <c r="D30" i="32"/>
  <c r="C14" i="32"/>
  <c r="C15" i="32"/>
  <c r="C22" i="32"/>
  <c r="C26" i="32"/>
  <c r="C31" i="32"/>
  <c r="C39" i="32"/>
  <c r="C21" i="32"/>
  <c r="C49" i="32"/>
  <c r="C4" i="32"/>
  <c r="C46" i="32"/>
  <c r="C45" i="32"/>
  <c r="C32" i="32"/>
  <c r="C35" i="32"/>
  <c r="C40" i="32"/>
  <c r="C17" i="32"/>
  <c r="C13" i="32"/>
  <c r="C10" i="32"/>
  <c r="C9" i="32"/>
  <c r="C5" i="32"/>
  <c r="C23" i="32"/>
  <c r="C37" i="32"/>
  <c r="C19" i="32"/>
  <c r="C34" i="32"/>
  <c r="C47" i="32"/>
  <c r="C6" i="32"/>
  <c r="C29" i="32"/>
  <c r="C36" i="32"/>
  <c r="C38" i="32"/>
  <c r="C7" i="32"/>
  <c r="C16" i="32"/>
  <c r="C43" i="32"/>
  <c r="C41" i="32"/>
  <c r="C44" i="32"/>
  <c r="C18" i="32"/>
  <c r="C33" i="32"/>
  <c r="C48" i="32"/>
  <c r="C28" i="32"/>
  <c r="C27" i="32"/>
  <c r="D8" i="32"/>
  <c r="D26" i="32"/>
  <c r="D39" i="32"/>
  <c r="D16" i="32"/>
  <c r="D34" i="32"/>
  <c r="D40" i="32"/>
  <c r="D46" i="32"/>
  <c r="D47" i="32"/>
  <c r="D17" i="32"/>
  <c r="D25" i="32"/>
  <c r="D3" i="32"/>
  <c r="D20" i="32"/>
  <c r="D42" i="32"/>
  <c r="D44" i="32"/>
  <c r="D36" i="32"/>
  <c r="D14" i="32"/>
  <c r="D24" i="32"/>
  <c r="D28" i="32"/>
  <c r="D49" i="32"/>
  <c r="D9" i="32"/>
  <c r="D5" i="32"/>
  <c r="D15" i="32"/>
  <c r="D22" i="32"/>
  <c r="D31" i="32"/>
  <c r="D21" i="32"/>
  <c r="D6" i="32"/>
  <c r="D32" i="32"/>
  <c r="D35" i="32"/>
  <c r="D50" i="32"/>
  <c r="D19" i="32"/>
  <c r="D23" i="32"/>
  <c r="D37" i="32"/>
  <c r="D38" i="32"/>
  <c r="D29" i="32"/>
  <c r="D43" i="32"/>
  <c r="D41" i="32"/>
  <c r="D13" i="32"/>
  <c r="D18" i="32"/>
  <c r="D33" i="32"/>
  <c r="D48" i="32"/>
  <c r="AH75" i="31"/>
  <c r="AA52" i="31"/>
  <c r="AZ52" i="31" s="1"/>
  <c r="AA51" i="31"/>
  <c r="AZ51" i="31" s="1"/>
  <c r="AA50" i="31"/>
  <c r="AZ50" i="31" s="1"/>
  <c r="AA21" i="31"/>
  <c r="AZ21" i="31" s="1"/>
  <c r="AA20" i="31"/>
  <c r="AZ20" i="31" s="1"/>
  <c r="AA19" i="31"/>
  <c r="AZ19" i="31" s="1"/>
  <c r="AA67" i="31"/>
  <c r="AZ67" i="31" s="1"/>
  <c r="AA40" i="31"/>
  <c r="AZ40" i="31" s="1"/>
  <c r="AA70" i="31"/>
  <c r="AZ70" i="31" s="1"/>
  <c r="AA17" i="31"/>
  <c r="AZ17" i="31" s="1"/>
  <c r="AA69" i="31"/>
  <c r="AZ69" i="31" s="1"/>
  <c r="AA68" i="31"/>
  <c r="AZ68" i="31" s="1"/>
  <c r="AA23" i="31"/>
  <c r="AZ23" i="31" s="1"/>
  <c r="AA18" i="31"/>
  <c r="AZ18" i="31" s="1"/>
  <c r="AA54" i="31"/>
  <c r="AZ54" i="31" s="1"/>
  <c r="AA13" i="31"/>
  <c r="AZ13" i="31" s="1"/>
  <c r="AA14" i="31"/>
  <c r="AZ14" i="31" s="1"/>
  <c r="AA9" i="31"/>
  <c r="AZ9" i="31" s="1"/>
  <c r="AA15" i="31"/>
  <c r="AZ15" i="31" s="1"/>
  <c r="AA10" i="31"/>
  <c r="AZ10" i="31" s="1"/>
  <c r="AA7" i="31"/>
  <c r="AZ7" i="31" s="1"/>
  <c r="AA65" i="31"/>
  <c r="AZ65" i="31" s="1"/>
  <c r="AA37" i="31"/>
  <c r="AZ37" i="31" s="1"/>
  <c r="AA55" i="31"/>
  <c r="AZ55" i="31" s="1"/>
  <c r="AA47" i="31"/>
  <c r="AZ47" i="31" s="1"/>
  <c r="AA8" i="31"/>
  <c r="AZ8" i="31" s="1"/>
  <c r="AA24" i="31"/>
  <c r="AZ24" i="31" s="1"/>
  <c r="AA11" i="31"/>
  <c r="AZ11" i="31" s="1"/>
  <c r="AA44" i="31"/>
  <c r="AZ44" i="31" s="1"/>
  <c r="AA38" i="31"/>
  <c r="AZ38" i="31" s="1"/>
  <c r="AA12" i="31"/>
  <c r="AZ12" i="31" s="1"/>
  <c r="AA35" i="31"/>
  <c r="AZ35" i="31" s="1"/>
  <c r="AA4" i="31"/>
  <c r="AZ4" i="31" s="1"/>
  <c r="AA33" i="31"/>
  <c r="AA43" i="31"/>
  <c r="AZ43" i="31" s="1"/>
  <c r="AA45" i="31"/>
  <c r="AZ45" i="31" s="1"/>
  <c r="AA2" i="31"/>
  <c r="AA71" i="31"/>
  <c r="AZ71" i="31" s="1"/>
  <c r="AA41" i="31"/>
  <c r="AZ41" i="31" s="1"/>
  <c r="AA42" i="31"/>
  <c r="AZ42" i="31" s="1"/>
  <c r="AA3" i="31"/>
  <c r="AZ3" i="31" s="1"/>
  <c r="AA46" i="31"/>
  <c r="AZ46" i="31" s="1"/>
  <c r="AA36" i="31"/>
  <c r="AZ36" i="31" s="1"/>
  <c r="AA16" i="31"/>
  <c r="AZ16" i="31" s="1"/>
  <c r="AA6" i="31"/>
  <c r="AZ6" i="31" s="1"/>
  <c r="AA64" i="31"/>
  <c r="AZ64" i="31" s="1"/>
  <c r="AA22" i="31"/>
  <c r="AZ22" i="31" s="1"/>
  <c r="AA66" i="31"/>
  <c r="AZ66" i="31" s="1"/>
  <c r="AA5" i="31"/>
  <c r="AZ5" i="31" s="1"/>
  <c r="AA53" i="31"/>
  <c r="AZ53" i="31" s="1"/>
  <c r="AA49" i="31"/>
  <c r="AZ49" i="31" s="1"/>
  <c r="AA48" i="31"/>
  <c r="AZ48" i="31" s="1"/>
  <c r="AA39" i="31"/>
  <c r="AZ39" i="31" s="1"/>
  <c r="AA34" i="31"/>
  <c r="AZ34" i="31" s="1"/>
  <c r="AI12" i="31"/>
  <c r="BH12" i="31" s="1"/>
  <c r="AI11" i="31"/>
  <c r="BH11" i="31" s="1"/>
  <c r="AI10" i="31"/>
  <c r="BH10" i="31" s="1"/>
  <c r="AI9" i="31"/>
  <c r="BH9" i="31" s="1"/>
  <c r="AI40" i="31"/>
  <c r="BH40" i="31" s="1"/>
  <c r="AI68" i="31"/>
  <c r="BH68" i="31" s="1"/>
  <c r="AI8" i="31"/>
  <c r="BH8" i="31" s="1"/>
  <c r="AI36" i="31"/>
  <c r="BH36" i="31" s="1"/>
  <c r="AI35" i="31"/>
  <c r="BH35" i="31" s="1"/>
  <c r="AI6" i="31"/>
  <c r="BH6" i="31" s="1"/>
  <c r="AI5" i="31"/>
  <c r="BH5" i="31" s="1"/>
  <c r="AI4" i="31"/>
  <c r="BH4" i="31" s="1"/>
  <c r="AI64" i="31"/>
  <c r="BH64" i="31" s="1"/>
  <c r="AI34" i="31"/>
  <c r="BH34" i="31" s="1"/>
  <c r="AI33" i="31"/>
  <c r="AI2" i="31"/>
  <c r="AI38" i="31"/>
  <c r="BH38" i="31" s="1"/>
  <c r="AI55" i="31"/>
  <c r="BH55" i="31" s="1"/>
  <c r="AI47" i="31"/>
  <c r="BH47" i="31" s="1"/>
  <c r="AI3" i="31"/>
  <c r="BH3" i="31" s="1"/>
  <c r="AI51" i="31"/>
  <c r="BH51" i="31" s="1"/>
  <c r="AI19" i="31"/>
  <c r="BH19" i="31" s="1"/>
  <c r="AI15" i="31"/>
  <c r="BH15" i="31" s="1"/>
  <c r="AI24" i="31"/>
  <c r="BH24" i="31" s="1"/>
  <c r="AI44" i="31"/>
  <c r="BH44" i="31" s="1"/>
  <c r="AI39" i="31"/>
  <c r="BH39" i="31" s="1"/>
  <c r="AI52" i="31"/>
  <c r="BH52" i="31" s="1"/>
  <c r="AI20" i="31"/>
  <c r="BH20" i="31" s="1"/>
  <c r="AI45" i="31"/>
  <c r="BH45" i="31" s="1"/>
  <c r="AI41" i="31"/>
  <c r="BH41" i="31" s="1"/>
  <c r="AI48" i="31"/>
  <c r="BH48" i="31" s="1"/>
  <c r="AI71" i="31"/>
  <c r="BH71" i="31" s="1"/>
  <c r="AI46" i="31"/>
  <c r="BH46" i="31" s="1"/>
  <c r="AI42" i="31"/>
  <c r="BH42" i="31" s="1"/>
  <c r="AI66" i="31"/>
  <c r="BH66" i="31" s="1"/>
  <c r="AI53" i="31"/>
  <c r="BH53" i="31" s="1"/>
  <c r="AI67" i="31"/>
  <c r="BH67" i="31" s="1"/>
  <c r="AI22" i="31"/>
  <c r="BH22" i="31" s="1"/>
  <c r="AI21" i="31"/>
  <c r="BH21" i="31" s="1"/>
  <c r="AI16" i="31"/>
  <c r="BH16" i="31" s="1"/>
  <c r="AI43" i="31"/>
  <c r="BH43" i="31" s="1"/>
  <c r="AI65" i="31"/>
  <c r="BH65" i="31" s="1"/>
  <c r="AI18" i="31"/>
  <c r="BH18" i="31" s="1"/>
  <c r="AI13" i="31"/>
  <c r="BH13" i="31" s="1"/>
  <c r="AI50" i="31"/>
  <c r="BH50" i="31" s="1"/>
  <c r="AI23" i="31"/>
  <c r="BH23" i="31" s="1"/>
  <c r="AI70" i="31"/>
  <c r="BH70" i="31" s="1"/>
  <c r="AI49" i="31"/>
  <c r="BH49" i="31" s="1"/>
  <c r="AI17" i="31"/>
  <c r="BH17" i="31" s="1"/>
  <c r="AI69" i="31"/>
  <c r="BH69" i="31" s="1"/>
  <c r="AI54" i="31"/>
  <c r="BH54" i="31" s="1"/>
  <c r="AI7" i="31"/>
  <c r="BH7" i="31" s="1"/>
  <c r="AI37" i="31"/>
  <c r="BH37" i="31" s="1"/>
  <c r="AI14" i="31"/>
  <c r="BH14" i="31" s="1"/>
  <c r="Y52" i="31"/>
  <c r="AX52" i="31" s="1"/>
  <c r="Y51" i="31"/>
  <c r="AX51" i="31" s="1"/>
  <c r="Y50" i="31"/>
  <c r="AX50" i="31" s="1"/>
  <c r="Y21" i="31"/>
  <c r="AX21" i="31" s="1"/>
  <c r="Y20" i="31"/>
  <c r="AX20" i="31" s="1"/>
  <c r="Y19" i="31"/>
  <c r="AX19" i="31" s="1"/>
  <c r="Y49" i="31"/>
  <c r="AX49" i="31" s="1"/>
  <c r="Y17" i="31"/>
  <c r="AX17" i="31" s="1"/>
  <c r="Y68" i="31"/>
  <c r="AX68" i="31" s="1"/>
  <c r="Y16" i="31"/>
  <c r="AX16" i="31" s="1"/>
  <c r="Y43" i="31"/>
  <c r="AX43" i="31" s="1"/>
  <c r="Y66" i="31"/>
  <c r="AX66" i="31" s="1"/>
  <c r="Y67" i="31"/>
  <c r="AX67" i="31" s="1"/>
  <c r="Y54" i="31"/>
  <c r="AX54" i="31" s="1"/>
  <c r="Y69" i="31"/>
  <c r="AX69" i="31" s="1"/>
  <c r="Y23" i="31"/>
  <c r="AX23" i="31" s="1"/>
  <c r="Y70" i="31"/>
  <c r="AX70" i="31" s="1"/>
  <c r="Y13" i="31"/>
  <c r="AX13" i="31" s="1"/>
  <c r="Y40" i="31"/>
  <c r="AX40" i="31" s="1"/>
  <c r="Y18" i="31"/>
  <c r="AX18" i="31" s="1"/>
  <c r="Y14" i="31"/>
  <c r="AX14" i="31" s="1"/>
  <c r="Y9" i="31"/>
  <c r="AX9" i="31" s="1"/>
  <c r="Y55" i="31"/>
  <c r="AX55" i="31" s="1"/>
  <c r="Y47" i="31"/>
  <c r="AX47" i="31" s="1"/>
  <c r="Y15" i="31"/>
  <c r="AX15" i="31" s="1"/>
  <c r="Y10" i="31"/>
  <c r="AX10" i="31" s="1"/>
  <c r="Y7" i="31"/>
  <c r="AX7" i="31" s="1"/>
  <c r="Y65" i="31"/>
  <c r="AX65" i="31" s="1"/>
  <c r="Y37" i="31"/>
  <c r="AX37" i="31" s="1"/>
  <c r="Y24" i="31"/>
  <c r="AX24" i="31" s="1"/>
  <c r="Y8" i="31"/>
  <c r="AX8" i="31" s="1"/>
  <c r="Y36" i="31"/>
  <c r="AX36" i="31" s="1"/>
  <c r="Y35" i="31"/>
  <c r="AX35" i="31" s="1"/>
  <c r="Y6" i="31"/>
  <c r="AX6" i="31" s="1"/>
  <c r="Y5" i="31"/>
  <c r="AX5" i="31" s="1"/>
  <c r="Y4" i="31"/>
  <c r="AX4" i="31" s="1"/>
  <c r="Y11" i="31"/>
  <c r="AX11" i="31" s="1"/>
  <c r="Y46" i="31"/>
  <c r="AX46" i="31" s="1"/>
  <c r="Y64" i="31"/>
  <c r="AX64" i="31" s="1"/>
  <c r="Y2" i="31"/>
  <c r="Y48" i="31"/>
  <c r="AX48" i="31" s="1"/>
  <c r="Y42" i="31"/>
  <c r="AX42" i="31" s="1"/>
  <c r="Y71" i="31"/>
  <c r="AX71" i="31" s="1"/>
  <c r="Y45" i="31"/>
  <c r="AX45" i="31" s="1"/>
  <c r="Y39" i="31"/>
  <c r="AX39" i="31" s="1"/>
  <c r="Y34" i="31"/>
  <c r="AX34" i="31" s="1"/>
  <c r="Y41" i="31"/>
  <c r="AX41" i="31" s="1"/>
  <c r="Y44" i="31"/>
  <c r="AX44" i="31" s="1"/>
  <c r="Y33" i="31"/>
  <c r="Y3" i="31"/>
  <c r="AX3" i="31" s="1"/>
  <c r="Y12" i="31"/>
  <c r="AX12" i="31" s="1"/>
  <c r="Y53" i="31"/>
  <c r="AX53" i="31" s="1"/>
  <c r="Y22" i="31"/>
  <c r="AX22" i="31" s="1"/>
  <c r="Y38" i="31"/>
  <c r="AX38" i="31" s="1"/>
  <c r="T75" i="31"/>
  <c r="AH59" i="31"/>
  <c r="L2" i="20"/>
  <c r="L357" i="20"/>
  <c r="L430" i="20"/>
  <c r="L358" i="20"/>
  <c r="L366" i="20"/>
  <c r="L374" i="20"/>
  <c r="L382" i="20"/>
  <c r="L390" i="20"/>
  <c r="L398" i="20"/>
  <c r="L406" i="20"/>
  <c r="L413" i="20"/>
  <c r="L429" i="20"/>
  <c r="L418" i="20"/>
  <c r="L428" i="20"/>
  <c r="L363" i="20"/>
  <c r="L371" i="20"/>
  <c r="L379" i="20"/>
  <c r="L387" i="20"/>
  <c r="L395" i="20"/>
  <c r="L403" i="20"/>
  <c r="L427" i="20"/>
  <c r="L412" i="20"/>
  <c r="L426" i="20"/>
  <c r="L360" i="20"/>
  <c r="L368" i="20"/>
  <c r="L376" i="20"/>
  <c r="L384" i="20"/>
  <c r="L392" i="20"/>
  <c r="L400" i="20"/>
  <c r="L408" i="20"/>
  <c r="L417" i="20"/>
  <c r="L424" i="20"/>
  <c r="L365" i="20"/>
  <c r="L373" i="20"/>
  <c r="L381" i="20"/>
  <c r="L444" i="20"/>
  <c r="L448" i="20"/>
  <c r="L452" i="20"/>
  <c r="L362" i="20"/>
  <c r="L433" i="20"/>
  <c r="L437" i="20"/>
  <c r="L462" i="20"/>
  <c r="L421" i="20"/>
  <c r="L440" i="20"/>
  <c r="L456" i="20"/>
  <c r="L359" i="20"/>
  <c r="L375" i="20"/>
  <c r="L411" i="20"/>
  <c r="L415" i="20"/>
  <c r="L419" i="20"/>
  <c r="L423" i="20"/>
  <c r="L443" i="20"/>
  <c r="L447" i="20"/>
  <c r="L451" i="20"/>
  <c r="L372" i="20"/>
  <c r="L388" i="20"/>
  <c r="L393" i="20"/>
  <c r="L436" i="20"/>
  <c r="L455" i="20"/>
  <c r="L396" i="20"/>
  <c r="L401" i="20"/>
  <c r="L425" i="20"/>
  <c r="L432" i="20"/>
  <c r="L369" i="20"/>
  <c r="L385" i="20"/>
  <c r="L391" i="20"/>
  <c r="L399" i="20"/>
  <c r="L370" i="20"/>
  <c r="L414" i="20"/>
  <c r="L431" i="20"/>
  <c r="L438" i="20"/>
  <c r="L482" i="20"/>
  <c r="L498" i="20"/>
  <c r="L511" i="20"/>
  <c r="L519" i="20"/>
  <c r="L527" i="20"/>
  <c r="L535" i="20"/>
  <c r="L543" i="20"/>
  <c r="L551" i="20"/>
  <c r="L407" i="20"/>
  <c r="L450" i="20"/>
  <c r="L469" i="20"/>
  <c r="L472" i="20"/>
  <c r="L487" i="20"/>
  <c r="L503" i="20"/>
  <c r="L377" i="20"/>
  <c r="L383" i="20"/>
  <c r="L464" i="20"/>
  <c r="L476" i="20"/>
  <c r="L492" i="20"/>
  <c r="L510" i="20"/>
  <c r="L518" i="20"/>
  <c r="L526" i="20"/>
  <c r="L534" i="20"/>
  <c r="L542" i="20"/>
  <c r="L550" i="20"/>
  <c r="L367" i="20"/>
  <c r="L389" i="20"/>
  <c r="L481" i="20"/>
  <c r="L497" i="20"/>
  <c r="L394" i="20"/>
  <c r="L422" i="20"/>
  <c r="L441" i="20"/>
  <c r="L466" i="20"/>
  <c r="L486" i="20"/>
  <c r="L434" i="20"/>
  <c r="L439" i="20"/>
  <c r="L446" i="20"/>
  <c r="L459" i="20"/>
  <c r="L475" i="20"/>
  <c r="L361" i="20"/>
  <c r="L404" i="20"/>
  <c r="L457" i="20"/>
  <c r="L471" i="20"/>
  <c r="L480" i="20"/>
  <c r="L445" i="20"/>
  <c r="L453" i="20"/>
  <c r="L465" i="20"/>
  <c r="L468" i="20"/>
  <c r="L477" i="20"/>
  <c r="L489" i="20"/>
  <c r="L496" i="20"/>
  <c r="L501" i="20"/>
  <c r="L522" i="20"/>
  <c r="L569" i="20"/>
  <c r="L585" i="20"/>
  <c r="L591" i="20"/>
  <c r="L386" i="20"/>
  <c r="L449" i="20"/>
  <c r="L473" i="20"/>
  <c r="L491" i="20"/>
  <c r="L528" i="20"/>
  <c r="L531" i="20"/>
  <c r="L537" i="20"/>
  <c r="L540" i="20"/>
  <c r="L558" i="20"/>
  <c r="L574" i="20"/>
  <c r="L546" i="20"/>
  <c r="L563" i="20"/>
  <c r="L579" i="20"/>
  <c r="L590" i="20"/>
  <c r="L435" i="20"/>
  <c r="L509" i="20"/>
  <c r="L553" i="20"/>
  <c r="L568" i="20"/>
  <c r="L584" i="20"/>
  <c r="L460" i="20"/>
  <c r="L506" i="20"/>
  <c r="L549" i="20"/>
  <c r="L557" i="20"/>
  <c r="L573" i="20"/>
  <c r="L463" i="20"/>
  <c r="L484" i="20"/>
  <c r="L512" i="20"/>
  <c r="L515" i="20"/>
  <c r="L521" i="20"/>
  <c r="L524" i="20"/>
  <c r="L533" i="20"/>
  <c r="L562" i="20"/>
  <c r="L578" i="20"/>
  <c r="L409" i="20"/>
  <c r="L454" i="20"/>
  <c r="L493" i="20"/>
  <c r="L500" i="20"/>
  <c r="L530" i="20"/>
  <c r="L567" i="20"/>
  <c r="L364" i="20"/>
  <c r="L402" i="20"/>
  <c r="L474" i="20"/>
  <c r="L478" i="20"/>
  <c r="L495" i="20"/>
  <c r="L536" i="20"/>
  <c r="L539" i="20"/>
  <c r="L545" i="20"/>
  <c r="L556" i="20"/>
  <c r="L572" i="20"/>
  <c r="L380" i="20"/>
  <c r="L420" i="20"/>
  <c r="L488" i="20"/>
  <c r="L397" i="20"/>
  <c r="L416" i="20"/>
  <c r="L458" i="20"/>
  <c r="L410" i="20"/>
  <c r="L508" i="20"/>
  <c r="L513" i="20"/>
  <c r="L580" i="20"/>
  <c r="L594" i="20"/>
  <c r="L603" i="20"/>
  <c r="L619" i="20"/>
  <c r="L9" i="20"/>
  <c r="L25" i="20"/>
  <c r="L565" i="20"/>
  <c r="L608" i="20"/>
  <c r="L624" i="20"/>
  <c r="L14" i="20"/>
  <c r="L30" i="20"/>
  <c r="L442" i="20"/>
  <c r="L516" i="20"/>
  <c r="L582" i="20"/>
  <c r="L613" i="20"/>
  <c r="L3" i="20"/>
  <c r="L19" i="20"/>
  <c r="L35" i="20"/>
  <c r="L538" i="20"/>
  <c r="L541" i="20"/>
  <c r="L597" i="20"/>
  <c r="L602" i="20"/>
  <c r="L618" i="20"/>
  <c r="L8" i="20"/>
  <c r="L24" i="20"/>
  <c r="L405" i="20"/>
  <c r="L467" i="20"/>
  <c r="L483" i="20"/>
  <c r="L514" i="20"/>
  <c r="L561" i="20"/>
  <c r="L577" i="20"/>
  <c r="L587" i="20"/>
  <c r="L607" i="20"/>
  <c r="L623" i="20"/>
  <c r="L13" i="20"/>
  <c r="L494" i="20"/>
  <c r="L517" i="20"/>
  <c r="L570" i="20"/>
  <c r="L593" i="20"/>
  <c r="L612" i="20"/>
  <c r="L554" i="20"/>
  <c r="L601" i="20"/>
  <c r="L479" i="20"/>
  <c r="L564" i="20"/>
  <c r="L605" i="20"/>
  <c r="L609" i="20"/>
  <c r="L611" i="20"/>
  <c r="L625" i="20"/>
  <c r="L31" i="20"/>
  <c r="L48" i="20"/>
  <c r="L52" i="20"/>
  <c r="L56" i="20"/>
  <c r="L60" i="20"/>
  <c r="L64" i="20"/>
  <c r="L68" i="20"/>
  <c r="L72" i="20"/>
  <c r="L87" i="20"/>
  <c r="L592" i="20"/>
  <c r="L620" i="20"/>
  <c r="L627" i="20"/>
  <c r="L28" i="20"/>
  <c r="L44" i="20"/>
  <c r="L76" i="20"/>
  <c r="L92" i="20"/>
  <c r="L502" i="20"/>
  <c r="L532" i="20"/>
  <c r="L599" i="20"/>
  <c r="L615" i="20"/>
  <c r="L20" i="20"/>
  <c r="L36" i="20"/>
  <c r="L81" i="20"/>
  <c r="L622" i="20"/>
  <c r="L33" i="20"/>
  <c r="L86" i="20"/>
  <c r="L520" i="20"/>
  <c r="L576" i="20"/>
  <c r="L617" i="20"/>
  <c r="L15" i="20"/>
  <c r="L47" i="20"/>
  <c r="L51" i="20"/>
  <c r="L55" i="20"/>
  <c r="L59" i="20"/>
  <c r="L63" i="20"/>
  <c r="L470" i="20"/>
  <c r="L595" i="20"/>
  <c r="L10" i="20"/>
  <c r="L17" i="20"/>
  <c r="L22" i="20"/>
  <c r="L38" i="20"/>
  <c r="L525" i="20"/>
  <c r="L566" i="20"/>
  <c r="L507" i="20"/>
  <c r="L555" i="20"/>
  <c r="L529" i="20"/>
  <c r="L547" i="20"/>
  <c r="L559" i="20"/>
  <c r="L588" i="20"/>
  <c r="L583" i="20"/>
  <c r="L499" i="20"/>
  <c r="L552" i="20"/>
  <c r="L600" i="20"/>
  <c r="L23" i="20"/>
  <c r="L43" i="20"/>
  <c r="L71" i="20"/>
  <c r="L84" i="20"/>
  <c r="L125" i="20"/>
  <c r="L141" i="20"/>
  <c r="L157" i="20"/>
  <c r="L504" i="20"/>
  <c r="L610" i="20"/>
  <c r="L626" i="20"/>
  <c r="L130" i="20"/>
  <c r="L146" i="20"/>
  <c r="L162" i="20"/>
  <c r="L560" i="20"/>
  <c r="L616" i="20"/>
  <c r="L621" i="20"/>
  <c r="L16" i="20"/>
  <c r="L21" i="20"/>
  <c r="L62" i="20"/>
  <c r="L89" i="20"/>
  <c r="L98" i="20"/>
  <c r="L102" i="20"/>
  <c r="L106" i="20"/>
  <c r="L110" i="20"/>
  <c r="L114" i="20"/>
  <c r="L119" i="20"/>
  <c r="L135" i="20"/>
  <c r="L151" i="20"/>
  <c r="L523" i="20"/>
  <c r="L26" i="20"/>
  <c r="L58" i="20"/>
  <c r="L66" i="20"/>
  <c r="L124" i="20"/>
  <c r="L140" i="20"/>
  <c r="L156" i="20"/>
  <c r="L505" i="20"/>
  <c r="L604" i="20"/>
  <c r="L29" i="20"/>
  <c r="L54" i="20"/>
  <c r="L73" i="20"/>
  <c r="L78" i="20"/>
  <c r="L94" i="20"/>
  <c r="L129" i="20"/>
  <c r="L145" i="20"/>
  <c r="L161" i="20"/>
  <c r="L485" i="20"/>
  <c r="L544" i="20"/>
  <c r="L11" i="20"/>
  <c r="L50" i="20"/>
  <c r="L75" i="20"/>
  <c r="L91" i="20"/>
  <c r="L118" i="20"/>
  <c r="L134" i="20"/>
  <c r="L571" i="20"/>
  <c r="L34" i="20"/>
  <c r="L46" i="20"/>
  <c r="L83" i="20"/>
  <c r="L97" i="20"/>
  <c r="L101" i="20"/>
  <c r="L105" i="20"/>
  <c r="L109" i="20"/>
  <c r="L113" i="20"/>
  <c r="L123" i="20"/>
  <c r="L27" i="20"/>
  <c r="L586" i="20"/>
  <c r="L598" i="20"/>
  <c r="L614" i="20"/>
  <c r="L6" i="20"/>
  <c r="L12" i="20"/>
  <c r="L32" i="20"/>
  <c r="L581" i="20"/>
  <c r="L5" i="20"/>
  <c r="L147" i="20"/>
  <c r="L179" i="20"/>
  <c r="L195" i="20"/>
  <c r="L211" i="20"/>
  <c r="L224" i="20"/>
  <c r="L228" i="20"/>
  <c r="L232" i="20"/>
  <c r="L236" i="20"/>
  <c r="L18" i="20"/>
  <c r="L57" i="20"/>
  <c r="L67" i="20"/>
  <c r="L103" i="20"/>
  <c r="L112" i="20"/>
  <c r="L142" i="20"/>
  <c r="L149" i="20"/>
  <c r="L182" i="20"/>
  <c r="L198" i="20"/>
  <c r="L214" i="20"/>
  <c r="L70" i="20"/>
  <c r="L133" i="20"/>
  <c r="L137" i="20"/>
  <c r="L185" i="20"/>
  <c r="L201" i="20"/>
  <c r="L217" i="20"/>
  <c r="L490" i="20"/>
  <c r="L7" i="20"/>
  <c r="L144" i="20"/>
  <c r="L166" i="20"/>
  <c r="L169" i="20"/>
  <c r="L172" i="20"/>
  <c r="L188" i="20"/>
  <c r="L204" i="20"/>
  <c r="L220" i="20"/>
  <c r="L240" i="20"/>
  <c r="L241" i="20"/>
  <c r="L242" i="20"/>
  <c r="L243" i="20"/>
  <c r="L244" i="20"/>
  <c r="L245" i="20"/>
  <c r="L246" i="20"/>
  <c r="L247" i="20"/>
  <c r="L248" i="20"/>
  <c r="L249" i="20"/>
  <c r="L250" i="20"/>
  <c r="L251" i="20"/>
  <c r="L252" i="20"/>
  <c r="L253" i="20"/>
  <c r="L254" i="20"/>
  <c r="L255" i="20"/>
  <c r="L256" i="20"/>
  <c r="L257" i="20"/>
  <c r="L258" i="20"/>
  <c r="L259" i="20"/>
  <c r="L260" i="20"/>
  <c r="L261" i="20"/>
  <c r="L262" i="20"/>
  <c r="L263" i="20"/>
  <c r="L99" i="20"/>
  <c r="L108" i="20"/>
  <c r="L127" i="20"/>
  <c r="L131" i="20"/>
  <c r="L139" i="20"/>
  <c r="L163" i="20"/>
  <c r="L175" i="20"/>
  <c r="L191" i="20"/>
  <c r="L207" i="20"/>
  <c r="L223" i="20"/>
  <c r="L227" i="20"/>
  <c r="L37" i="20"/>
  <c r="L61" i="20"/>
  <c r="L158" i="20"/>
  <c r="L178" i="20"/>
  <c r="L194" i="20"/>
  <c r="L117" i="20"/>
  <c r="L121" i="20"/>
  <c r="L153" i="20"/>
  <c r="L181" i="20"/>
  <c r="L65" i="20"/>
  <c r="L79" i="20"/>
  <c r="L95" i="20"/>
  <c r="L104" i="20"/>
  <c r="L160" i="20"/>
  <c r="L548" i="20"/>
  <c r="L45" i="20"/>
  <c r="L90" i="20"/>
  <c r="L115" i="20"/>
  <c r="L148" i="20"/>
  <c r="L155" i="20"/>
  <c r="L165" i="20"/>
  <c r="L171" i="20"/>
  <c r="L187" i="20"/>
  <c r="L74" i="20"/>
  <c r="L82" i="20"/>
  <c r="L85" i="20"/>
  <c r="L150" i="20"/>
  <c r="L575" i="20"/>
  <c r="L596" i="20"/>
  <c r="L80" i="20"/>
  <c r="L100" i="20"/>
  <c r="L143" i="20"/>
  <c r="L111" i="20"/>
  <c r="L126" i="20"/>
  <c r="L168" i="20"/>
  <c r="L177" i="20"/>
  <c r="L213" i="20"/>
  <c r="L219" i="20"/>
  <c r="L77" i="20"/>
  <c r="L116" i="20"/>
  <c r="L180" i="20"/>
  <c r="L209" i="20"/>
  <c r="L215" i="20"/>
  <c r="L225" i="20"/>
  <c r="L239" i="20"/>
  <c r="L132" i="20"/>
  <c r="L196" i="20"/>
  <c r="L203" i="20"/>
  <c r="L234" i="20"/>
  <c r="L96" i="20"/>
  <c r="L122" i="20"/>
  <c r="L154" i="20"/>
  <c r="L205" i="20"/>
  <c r="L183" i="20"/>
  <c r="L229" i="20"/>
  <c r="L107" i="20"/>
  <c r="L128" i="20"/>
  <c r="L138" i="20"/>
  <c r="L231" i="20"/>
  <c r="L159" i="20"/>
  <c r="L186" i="20"/>
  <c r="L589" i="20"/>
  <c r="L199" i="20"/>
  <c r="L4" i="20"/>
  <c r="L189" i="20"/>
  <c r="L197" i="20"/>
  <c r="L606" i="20"/>
  <c r="L184" i="20"/>
  <c r="L53" i="20"/>
  <c r="L93" i="20"/>
  <c r="L173" i="20"/>
  <c r="L192" i="20"/>
  <c r="L210" i="20"/>
  <c r="L235" i="20"/>
  <c r="L278" i="20"/>
  <c r="L293" i="20"/>
  <c r="L297" i="20"/>
  <c r="L301" i="20"/>
  <c r="L305" i="20"/>
  <c r="L309" i="20"/>
  <c r="L313" i="20"/>
  <c r="L317" i="20"/>
  <c r="L321" i="20"/>
  <c r="L325" i="20"/>
  <c r="L329" i="20"/>
  <c r="L333" i="20"/>
  <c r="L337" i="20"/>
  <c r="L341" i="20"/>
  <c r="L349" i="20"/>
  <c r="L152" i="20"/>
  <c r="L353" i="20"/>
  <c r="L202" i="20"/>
  <c r="L238" i="20"/>
  <c r="L267" i="20"/>
  <c r="L275" i="20"/>
  <c r="L283" i="20"/>
  <c r="L167" i="20"/>
  <c r="L174" i="20"/>
  <c r="L193" i="20"/>
  <c r="L280" i="20"/>
  <c r="L296" i="20"/>
  <c r="L300" i="20"/>
  <c r="L304" i="20"/>
  <c r="L308" i="20"/>
  <c r="L312" i="20"/>
  <c r="L316" i="20"/>
  <c r="L320" i="20"/>
  <c r="L324" i="20"/>
  <c r="L328" i="20"/>
  <c r="L332" i="20"/>
  <c r="L336" i="20"/>
  <c r="L340" i="20"/>
  <c r="L344" i="20"/>
  <c r="L348" i="20"/>
  <c r="L352" i="20"/>
  <c r="L136" i="20"/>
  <c r="L230" i="20"/>
  <c r="L233" i="20"/>
  <c r="L264" i="20"/>
  <c r="L277" i="20"/>
  <c r="L285" i="20"/>
  <c r="L88" i="20"/>
  <c r="L176" i="20"/>
  <c r="L218" i="20"/>
  <c r="L266" i="20"/>
  <c r="L274" i="20"/>
  <c r="L170" i="20"/>
  <c r="L190" i="20"/>
  <c r="L200" i="20"/>
  <c r="L208" i="20"/>
  <c r="L164" i="20"/>
  <c r="L212" i="20"/>
  <c r="L303" i="20"/>
  <c r="L339" i="20"/>
  <c r="L319" i="20"/>
  <c r="L69" i="20"/>
  <c r="L265" i="20"/>
  <c r="L298" i="20"/>
  <c r="L350" i="20"/>
  <c r="L354" i="20"/>
  <c r="L356" i="20"/>
  <c r="L226" i="20"/>
  <c r="L291" i="20"/>
  <c r="L323" i="20"/>
  <c r="L351" i="20"/>
  <c r="L273" i="20"/>
  <c r="L318" i="20"/>
  <c r="L330" i="20"/>
  <c r="L311" i="20"/>
  <c r="L335" i="20"/>
  <c r="L346" i="20"/>
  <c r="L306" i="20"/>
  <c r="L206" i="20"/>
  <c r="L299" i="20"/>
  <c r="L331" i="20"/>
  <c r="L294" i="20"/>
  <c r="L326" i="20"/>
  <c r="L342" i="20"/>
  <c r="L216" i="20"/>
  <c r="L314" i="20"/>
  <c r="L355" i="20"/>
  <c r="L120" i="20"/>
  <c r="L281" i="20"/>
  <c r="L284" i="20"/>
  <c r="L307" i="20"/>
  <c r="L338" i="20"/>
  <c r="L347" i="20"/>
  <c r="L334" i="20"/>
  <c r="L310" i="20"/>
  <c r="L49" i="20"/>
  <c r="L302" i="20"/>
  <c r="L237" i="20"/>
  <c r="L268" i="20"/>
  <c r="L295" i="20"/>
  <c r="L327" i="20"/>
  <c r="L343" i="20"/>
  <c r="L282" i="20"/>
  <c r="L290" i="20"/>
  <c r="L322" i="20"/>
  <c r="L279" i="20"/>
  <c r="L315" i="20"/>
  <c r="N2" i="20"/>
  <c r="N357" i="20"/>
  <c r="N361" i="20"/>
  <c r="N369" i="20"/>
  <c r="N377" i="20"/>
  <c r="N385" i="20"/>
  <c r="N393" i="20"/>
  <c r="N401" i="20"/>
  <c r="N409" i="20"/>
  <c r="N419" i="20"/>
  <c r="N431" i="20"/>
  <c r="N430" i="20"/>
  <c r="N358" i="20"/>
  <c r="N366" i="20"/>
  <c r="N374" i="20"/>
  <c r="N382" i="20"/>
  <c r="N390" i="20"/>
  <c r="N398" i="20"/>
  <c r="N406" i="20"/>
  <c r="N413" i="20"/>
  <c r="N429" i="20"/>
  <c r="N418" i="20"/>
  <c r="N428" i="20"/>
  <c r="N363" i="20"/>
  <c r="N371" i="20"/>
  <c r="N379" i="20"/>
  <c r="N387" i="20"/>
  <c r="N395" i="20"/>
  <c r="N403" i="20"/>
  <c r="N412" i="20"/>
  <c r="N360" i="20"/>
  <c r="N368" i="20"/>
  <c r="N376" i="20"/>
  <c r="N384" i="20"/>
  <c r="N392" i="20"/>
  <c r="N400" i="20"/>
  <c r="N408" i="20"/>
  <c r="N417" i="20"/>
  <c r="N365" i="20"/>
  <c r="N373" i="20"/>
  <c r="N381" i="20"/>
  <c r="N457" i="20"/>
  <c r="N463" i="20"/>
  <c r="N426" i="20"/>
  <c r="N444" i="20"/>
  <c r="N448" i="20"/>
  <c r="N452" i="20"/>
  <c r="N362" i="20"/>
  <c r="N433" i="20"/>
  <c r="N437" i="20"/>
  <c r="N462" i="20"/>
  <c r="N421" i="20"/>
  <c r="N440" i="20"/>
  <c r="N456" i="20"/>
  <c r="N359" i="20"/>
  <c r="N375" i="20"/>
  <c r="N411" i="20"/>
  <c r="N415" i="20"/>
  <c r="N423" i="20"/>
  <c r="N443" i="20"/>
  <c r="N447" i="20"/>
  <c r="N451" i="20"/>
  <c r="N372" i="20"/>
  <c r="N388" i="20"/>
  <c r="N436" i="20"/>
  <c r="N455" i="20"/>
  <c r="N396" i="20"/>
  <c r="N391" i="20"/>
  <c r="N404" i="20"/>
  <c r="N402" i="20"/>
  <c r="N445" i="20"/>
  <c r="N477" i="20"/>
  <c r="N493" i="20"/>
  <c r="N414" i="20"/>
  <c r="N424" i="20"/>
  <c r="N438" i="20"/>
  <c r="N482" i="20"/>
  <c r="N498" i="20"/>
  <c r="N511" i="20"/>
  <c r="N519" i="20"/>
  <c r="N527" i="20"/>
  <c r="N535" i="20"/>
  <c r="N543" i="20"/>
  <c r="N551" i="20"/>
  <c r="N407" i="20"/>
  <c r="N450" i="20"/>
  <c r="N469" i="20"/>
  <c r="N472" i="20"/>
  <c r="N487" i="20"/>
  <c r="N503" i="20"/>
  <c r="N383" i="20"/>
  <c r="N464" i="20"/>
  <c r="N476" i="20"/>
  <c r="N492" i="20"/>
  <c r="N510" i="20"/>
  <c r="N518" i="20"/>
  <c r="N526" i="20"/>
  <c r="N534" i="20"/>
  <c r="N542" i="20"/>
  <c r="N367" i="20"/>
  <c r="N389" i="20"/>
  <c r="N427" i="20"/>
  <c r="N481" i="20"/>
  <c r="N497" i="20"/>
  <c r="N394" i="20"/>
  <c r="N399" i="20"/>
  <c r="N422" i="20"/>
  <c r="N425" i="20"/>
  <c r="N432" i="20"/>
  <c r="N441" i="20"/>
  <c r="N466" i="20"/>
  <c r="N486" i="20"/>
  <c r="N434" i="20"/>
  <c r="N439" i="20"/>
  <c r="N446" i="20"/>
  <c r="N459" i="20"/>
  <c r="N475" i="20"/>
  <c r="N442" i="20"/>
  <c r="N504" i="20"/>
  <c r="N507" i="20"/>
  <c r="N513" i="20"/>
  <c r="N516" i="20"/>
  <c r="N525" i="20"/>
  <c r="N550" i="20"/>
  <c r="N564" i="20"/>
  <c r="N580" i="20"/>
  <c r="N592" i="20"/>
  <c r="N370" i="20"/>
  <c r="N453" i="20"/>
  <c r="N465" i="20"/>
  <c r="N468" i="20"/>
  <c r="N489" i="20"/>
  <c r="N496" i="20"/>
  <c r="N501" i="20"/>
  <c r="N522" i="20"/>
  <c r="N569" i="20"/>
  <c r="N585" i="20"/>
  <c r="N591" i="20"/>
  <c r="N386" i="20"/>
  <c r="N449" i="20"/>
  <c r="N473" i="20"/>
  <c r="N491" i="20"/>
  <c r="N528" i="20"/>
  <c r="N531" i="20"/>
  <c r="N537" i="20"/>
  <c r="N540" i="20"/>
  <c r="N558" i="20"/>
  <c r="N574" i="20"/>
  <c r="N471" i="20"/>
  <c r="N546" i="20"/>
  <c r="N563" i="20"/>
  <c r="N579" i="20"/>
  <c r="N590" i="20"/>
  <c r="N435" i="20"/>
  <c r="N509" i="20"/>
  <c r="N553" i="20"/>
  <c r="N568" i="20"/>
  <c r="N460" i="20"/>
  <c r="N506" i="20"/>
  <c r="N549" i="20"/>
  <c r="N557" i="20"/>
  <c r="N573" i="20"/>
  <c r="N480" i="20"/>
  <c r="N484" i="20"/>
  <c r="N512" i="20"/>
  <c r="N515" i="20"/>
  <c r="N521" i="20"/>
  <c r="N524" i="20"/>
  <c r="N533" i="20"/>
  <c r="N562" i="20"/>
  <c r="N454" i="20"/>
  <c r="N500" i="20"/>
  <c r="N530" i="20"/>
  <c r="N567" i="20"/>
  <c r="N364" i="20"/>
  <c r="N474" i="20"/>
  <c r="N478" i="20"/>
  <c r="N380" i="20"/>
  <c r="N420" i="20"/>
  <c r="N397" i="20"/>
  <c r="N416" i="20"/>
  <c r="N458" i="20"/>
  <c r="N499" i="20"/>
  <c r="N505" i="20"/>
  <c r="N598" i="20"/>
  <c r="N614" i="20"/>
  <c r="N4" i="20"/>
  <c r="N20" i="20"/>
  <c r="N36" i="20"/>
  <c r="N508" i="20"/>
  <c r="N594" i="20"/>
  <c r="N603" i="20"/>
  <c r="N619" i="20"/>
  <c r="N9" i="20"/>
  <c r="N25" i="20"/>
  <c r="N556" i="20"/>
  <c r="N565" i="20"/>
  <c r="N572" i="20"/>
  <c r="N608" i="20"/>
  <c r="N624" i="20"/>
  <c r="N14" i="20"/>
  <c r="N30" i="20"/>
  <c r="N582" i="20"/>
  <c r="N613" i="20"/>
  <c r="N3" i="20"/>
  <c r="N19" i="20"/>
  <c r="N35" i="20"/>
  <c r="N538" i="20"/>
  <c r="N541" i="20"/>
  <c r="N597" i="20"/>
  <c r="N602" i="20"/>
  <c r="N618" i="20"/>
  <c r="N8" i="20"/>
  <c r="N405" i="20"/>
  <c r="N467" i="20"/>
  <c r="N483" i="20"/>
  <c r="N514" i="20"/>
  <c r="N561" i="20"/>
  <c r="N577" i="20"/>
  <c r="N587" i="20"/>
  <c r="N607" i="20"/>
  <c r="N488" i="20"/>
  <c r="N494" i="20"/>
  <c r="N517" i="20"/>
  <c r="N536" i="20"/>
  <c r="N570" i="20"/>
  <c r="N584" i="20"/>
  <c r="N593" i="20"/>
  <c r="N479" i="20"/>
  <c r="N495" i="20"/>
  <c r="N485" i="20"/>
  <c r="N523" i="20"/>
  <c r="N545" i="20"/>
  <c r="N6" i="20"/>
  <c r="N13" i="20"/>
  <c r="N23" i="20"/>
  <c r="N82" i="20"/>
  <c r="N601" i="20"/>
  <c r="N605" i="20"/>
  <c r="N609" i="20"/>
  <c r="N611" i="20"/>
  <c r="N625" i="20"/>
  <c r="N31" i="20"/>
  <c r="N48" i="20"/>
  <c r="N52" i="20"/>
  <c r="N56" i="20"/>
  <c r="N60" i="20"/>
  <c r="N64" i="20"/>
  <c r="N68" i="20"/>
  <c r="N72" i="20"/>
  <c r="N87" i="20"/>
  <c r="N620" i="20"/>
  <c r="N627" i="20"/>
  <c r="N28" i="20"/>
  <c r="N44" i="20"/>
  <c r="N76" i="20"/>
  <c r="N92" i="20"/>
  <c r="N502" i="20"/>
  <c r="N532" i="20"/>
  <c r="N554" i="20"/>
  <c r="N599" i="20"/>
  <c r="N615" i="20"/>
  <c r="N81" i="20"/>
  <c r="N410" i="20"/>
  <c r="N622" i="20"/>
  <c r="N33" i="20"/>
  <c r="N520" i="20"/>
  <c r="N576" i="20"/>
  <c r="N617" i="20"/>
  <c r="N15" i="20"/>
  <c r="N47" i="20"/>
  <c r="N51" i="20"/>
  <c r="N55" i="20"/>
  <c r="N59" i="20"/>
  <c r="N63" i="20"/>
  <c r="N470" i="20"/>
  <c r="N595" i="20"/>
  <c r="N566" i="20"/>
  <c r="N555" i="20"/>
  <c r="N529" i="20"/>
  <c r="N539" i="20"/>
  <c r="N547" i="20"/>
  <c r="N559" i="20"/>
  <c r="N588" i="20"/>
  <c r="N583" i="20"/>
  <c r="N552" i="20"/>
  <c r="N589" i="20"/>
  <c r="N5" i="20"/>
  <c r="N38" i="20"/>
  <c r="N45" i="20"/>
  <c r="N69" i="20"/>
  <c r="N120" i="20"/>
  <c r="N136" i="20"/>
  <c r="N152" i="20"/>
  <c r="N600" i="20"/>
  <c r="N43" i="20"/>
  <c r="N71" i="20"/>
  <c r="N84" i="20"/>
  <c r="N125" i="20"/>
  <c r="N141" i="20"/>
  <c r="N157" i="20"/>
  <c r="N610" i="20"/>
  <c r="N626" i="20"/>
  <c r="N130" i="20"/>
  <c r="N146" i="20"/>
  <c r="N162" i="20"/>
  <c r="N560" i="20"/>
  <c r="N578" i="20"/>
  <c r="N616" i="20"/>
  <c r="N621" i="20"/>
  <c r="N16" i="20"/>
  <c r="N21" i="20"/>
  <c r="N62" i="20"/>
  <c r="N89" i="20"/>
  <c r="N98" i="20"/>
  <c r="N102" i="20"/>
  <c r="N106" i="20"/>
  <c r="N110" i="20"/>
  <c r="N114" i="20"/>
  <c r="N119" i="20"/>
  <c r="N135" i="20"/>
  <c r="N151" i="20"/>
  <c r="N24" i="20"/>
  <c r="N26" i="20"/>
  <c r="N58" i="20"/>
  <c r="N66" i="20"/>
  <c r="N86" i="20"/>
  <c r="N124" i="20"/>
  <c r="N140" i="20"/>
  <c r="N156" i="20"/>
  <c r="N604" i="20"/>
  <c r="N29" i="20"/>
  <c r="N54" i="20"/>
  <c r="N73" i="20"/>
  <c r="N78" i="20"/>
  <c r="N94" i="20"/>
  <c r="N129" i="20"/>
  <c r="N544" i="20"/>
  <c r="N11" i="20"/>
  <c r="N50" i="20"/>
  <c r="N75" i="20"/>
  <c r="N91" i="20"/>
  <c r="N118" i="20"/>
  <c r="N134" i="20"/>
  <c r="N571" i="20"/>
  <c r="N17" i="20"/>
  <c r="N22" i="20"/>
  <c r="N34" i="20"/>
  <c r="N27" i="20"/>
  <c r="N586" i="20"/>
  <c r="N612" i="20"/>
  <c r="N12" i="20"/>
  <c r="N32" i="20"/>
  <c r="N606" i="20"/>
  <c r="N116" i="20"/>
  <c r="N154" i="20"/>
  <c r="N161" i="20"/>
  <c r="N176" i="20"/>
  <c r="N192" i="20"/>
  <c r="N208" i="20"/>
  <c r="N101" i="20"/>
  <c r="N147" i="20"/>
  <c r="N179" i="20"/>
  <c r="N195" i="20"/>
  <c r="N211" i="20"/>
  <c r="N224" i="20"/>
  <c r="N228" i="20"/>
  <c r="N232" i="20"/>
  <c r="N236" i="20"/>
  <c r="N581" i="20"/>
  <c r="N18" i="20"/>
  <c r="N57" i="20"/>
  <c r="N67" i="20"/>
  <c r="N103" i="20"/>
  <c r="N112" i="20"/>
  <c r="N142" i="20"/>
  <c r="N149" i="20"/>
  <c r="N182" i="20"/>
  <c r="N198" i="20"/>
  <c r="N214" i="20"/>
  <c r="N70" i="20"/>
  <c r="N133" i="20"/>
  <c r="N137" i="20"/>
  <c r="N185" i="20"/>
  <c r="N201" i="20"/>
  <c r="N217" i="20"/>
  <c r="N490" i="20"/>
  <c r="N7" i="20"/>
  <c r="N97" i="20"/>
  <c r="N144" i="20"/>
  <c r="N166" i="20"/>
  <c r="N169" i="20"/>
  <c r="N172" i="20"/>
  <c r="N188" i="20"/>
  <c r="N204" i="20"/>
  <c r="N220" i="20"/>
  <c r="N99" i="20"/>
  <c r="N108" i="20"/>
  <c r="N123" i="20"/>
  <c r="N127" i="20"/>
  <c r="N131" i="20"/>
  <c r="N139" i="20"/>
  <c r="N163" i="20"/>
  <c r="N175" i="20"/>
  <c r="N191" i="20"/>
  <c r="N37" i="20"/>
  <c r="N61" i="20"/>
  <c r="N158" i="20"/>
  <c r="N178" i="20"/>
  <c r="N194" i="20"/>
  <c r="N117" i="20"/>
  <c r="N121" i="20"/>
  <c r="N153" i="20"/>
  <c r="N65" i="20"/>
  <c r="N79" i="20"/>
  <c r="N95" i="20"/>
  <c r="N104" i="20"/>
  <c r="N113" i="20"/>
  <c r="N160" i="20"/>
  <c r="N184" i="20"/>
  <c r="N200" i="20"/>
  <c r="N548" i="20"/>
  <c r="N90" i="20"/>
  <c r="N115" i="20"/>
  <c r="N148" i="20"/>
  <c r="N155" i="20"/>
  <c r="N46" i="20"/>
  <c r="N74" i="20"/>
  <c r="N85" i="20"/>
  <c r="N150" i="20"/>
  <c r="N575" i="20"/>
  <c r="N596" i="20"/>
  <c r="N623" i="20"/>
  <c r="N10" i="20"/>
  <c r="N49" i="20"/>
  <c r="N171" i="20"/>
  <c r="N174" i="20"/>
  <c r="N193" i="20"/>
  <c r="N83" i="20"/>
  <c r="N111" i="20"/>
  <c r="N126" i="20"/>
  <c r="N165" i="20"/>
  <c r="N168" i="20"/>
  <c r="N177" i="20"/>
  <c r="N207" i="20"/>
  <c r="N213" i="20"/>
  <c r="N219" i="20"/>
  <c r="N227" i="20"/>
  <c r="N246" i="20"/>
  <c r="N254" i="20"/>
  <c r="N262" i="20"/>
  <c r="N77" i="20"/>
  <c r="N180" i="20"/>
  <c r="N209" i="20"/>
  <c r="N215" i="20"/>
  <c r="N225" i="20"/>
  <c r="N239" i="20"/>
  <c r="N132" i="20"/>
  <c r="N196" i="20"/>
  <c r="N203" i="20"/>
  <c r="N234" i="20"/>
  <c r="N245" i="20"/>
  <c r="N253" i="20"/>
  <c r="N261" i="20"/>
  <c r="N96" i="20"/>
  <c r="N122" i="20"/>
  <c r="N205" i="20"/>
  <c r="N183" i="20"/>
  <c r="N229" i="20"/>
  <c r="N244" i="20"/>
  <c r="N252" i="20"/>
  <c r="N260" i="20"/>
  <c r="N107" i="20"/>
  <c r="N128" i="20"/>
  <c r="N138" i="20"/>
  <c r="N231" i="20"/>
  <c r="N143" i="20"/>
  <c r="N159" i="20"/>
  <c r="N181" i="20"/>
  <c r="N186" i="20"/>
  <c r="N80" i="20"/>
  <c r="N199" i="20"/>
  <c r="N109" i="20"/>
  <c r="N189" i="20"/>
  <c r="N226" i="20"/>
  <c r="N242" i="20"/>
  <c r="N265" i="20"/>
  <c r="N173" i="20"/>
  <c r="N187" i="20"/>
  <c r="N210" i="20"/>
  <c r="N223" i="20"/>
  <c r="N235" i="20"/>
  <c r="N240" i="20"/>
  <c r="N278" i="20"/>
  <c r="N293" i="20"/>
  <c r="N297" i="20"/>
  <c r="N301" i="20"/>
  <c r="N305" i="20"/>
  <c r="N309" i="20"/>
  <c r="N313" i="20"/>
  <c r="N317" i="20"/>
  <c r="N321" i="20"/>
  <c r="N325" i="20"/>
  <c r="N329" i="20"/>
  <c r="N333" i="20"/>
  <c r="N337" i="20"/>
  <c r="N341" i="20"/>
  <c r="N349" i="20"/>
  <c r="N324" i="20"/>
  <c r="N348" i="20"/>
  <c r="N105" i="20"/>
  <c r="N248" i="20"/>
  <c r="N250" i="20"/>
  <c r="N353" i="20"/>
  <c r="N202" i="20"/>
  <c r="N238" i="20"/>
  <c r="N267" i="20"/>
  <c r="N275" i="20"/>
  <c r="N283" i="20"/>
  <c r="N316" i="20"/>
  <c r="N53" i="20"/>
  <c r="N167" i="20"/>
  <c r="N256" i="20"/>
  <c r="N258" i="20"/>
  <c r="N304" i="20"/>
  <c r="N320" i="20"/>
  <c r="N332" i="20"/>
  <c r="N336" i="20"/>
  <c r="N352" i="20"/>
  <c r="N145" i="20"/>
  <c r="N280" i="20"/>
  <c r="N296" i="20"/>
  <c r="N300" i="20"/>
  <c r="N308" i="20"/>
  <c r="N312" i="20"/>
  <c r="N328" i="20"/>
  <c r="N340" i="20"/>
  <c r="N344" i="20"/>
  <c r="N230" i="20"/>
  <c r="N233" i="20"/>
  <c r="N243" i="20"/>
  <c r="N264" i="20"/>
  <c r="N277" i="20"/>
  <c r="N285" i="20"/>
  <c r="N88" i="20"/>
  <c r="N241" i="20"/>
  <c r="N100" i="20"/>
  <c r="N218" i="20"/>
  <c r="N251" i="20"/>
  <c r="N266" i="20"/>
  <c r="N274" i="20"/>
  <c r="N170" i="20"/>
  <c r="N190" i="20"/>
  <c r="N212" i="20"/>
  <c r="N310" i="20"/>
  <c r="N342" i="20"/>
  <c r="N257" i="20"/>
  <c r="N303" i="20"/>
  <c r="N339" i="20"/>
  <c r="N298" i="20"/>
  <c r="N350" i="20"/>
  <c r="N354" i="20"/>
  <c r="N356" i="20"/>
  <c r="N346" i="20"/>
  <c r="N249" i="20"/>
  <c r="N291" i="20"/>
  <c r="N323" i="20"/>
  <c r="N273" i="20"/>
  <c r="N318" i="20"/>
  <c r="N330" i="20"/>
  <c r="N326" i="20"/>
  <c r="N327" i="20"/>
  <c r="N311" i="20"/>
  <c r="N335" i="20"/>
  <c r="N331" i="20"/>
  <c r="N306" i="20"/>
  <c r="N319" i="20"/>
  <c r="N206" i="20"/>
  <c r="N259" i="20"/>
  <c r="N299" i="20"/>
  <c r="N351" i="20"/>
  <c r="N355" i="20"/>
  <c r="N294" i="20"/>
  <c r="N197" i="20"/>
  <c r="N263" i="20"/>
  <c r="N216" i="20"/>
  <c r="N255" i="20"/>
  <c r="N314" i="20"/>
  <c r="N347" i="20"/>
  <c r="N281" i="20"/>
  <c r="N284" i="20"/>
  <c r="N307" i="20"/>
  <c r="N338" i="20"/>
  <c r="N93" i="20"/>
  <c r="N247" i="20"/>
  <c r="N302" i="20"/>
  <c r="N237" i="20"/>
  <c r="N268" i="20"/>
  <c r="N295" i="20"/>
  <c r="N315" i="20"/>
  <c r="N334" i="20"/>
  <c r="N164" i="20"/>
  <c r="N282" i="20"/>
  <c r="N290" i="20"/>
  <c r="N322" i="20"/>
  <c r="N343" i="20"/>
  <c r="N279" i="20"/>
  <c r="O2" i="20"/>
  <c r="O414" i="20"/>
  <c r="O432" i="20"/>
  <c r="O361" i="20"/>
  <c r="O369" i="20"/>
  <c r="O377" i="20"/>
  <c r="O385" i="20"/>
  <c r="O393" i="20"/>
  <c r="O401" i="20"/>
  <c r="O409" i="20"/>
  <c r="O419" i="20"/>
  <c r="O431" i="20"/>
  <c r="O430" i="20"/>
  <c r="O358" i="20"/>
  <c r="O366" i="20"/>
  <c r="O374" i="20"/>
  <c r="O382" i="20"/>
  <c r="O390" i="20"/>
  <c r="O398" i="20"/>
  <c r="O406" i="20"/>
  <c r="O413" i="20"/>
  <c r="O429" i="20"/>
  <c r="O418" i="20"/>
  <c r="O363" i="20"/>
  <c r="O371" i="20"/>
  <c r="O379" i="20"/>
  <c r="O387" i="20"/>
  <c r="O395" i="20"/>
  <c r="O403" i="20"/>
  <c r="O412" i="20"/>
  <c r="O360" i="20"/>
  <c r="O368" i="20"/>
  <c r="O376" i="20"/>
  <c r="O384" i="20"/>
  <c r="O365" i="20"/>
  <c r="O381" i="20"/>
  <c r="O457" i="20"/>
  <c r="O463" i="20"/>
  <c r="O417" i="20"/>
  <c r="O426" i="20"/>
  <c r="O444" i="20"/>
  <c r="O448" i="20"/>
  <c r="O452" i="20"/>
  <c r="O362" i="20"/>
  <c r="O433" i="20"/>
  <c r="O437" i="20"/>
  <c r="O462" i="20"/>
  <c r="O421" i="20"/>
  <c r="O440" i="20"/>
  <c r="O456" i="20"/>
  <c r="O359" i="20"/>
  <c r="O375" i="20"/>
  <c r="O411" i="20"/>
  <c r="O415" i="20"/>
  <c r="O423" i="20"/>
  <c r="O443" i="20"/>
  <c r="O447" i="20"/>
  <c r="O451" i="20"/>
  <c r="O372" i="20"/>
  <c r="O388" i="20"/>
  <c r="O396" i="20"/>
  <c r="O357" i="20"/>
  <c r="O410" i="20"/>
  <c r="O488" i="20"/>
  <c r="O504" i="20"/>
  <c r="O512" i="20"/>
  <c r="O520" i="20"/>
  <c r="O528" i="20"/>
  <c r="O536" i="20"/>
  <c r="O544" i="20"/>
  <c r="O552" i="20"/>
  <c r="O402" i="20"/>
  <c r="O445" i="20"/>
  <c r="O477" i="20"/>
  <c r="O493" i="20"/>
  <c r="O424" i="20"/>
  <c r="O436" i="20"/>
  <c r="O438" i="20"/>
  <c r="O482" i="20"/>
  <c r="O498" i="20"/>
  <c r="O511" i="20"/>
  <c r="O519" i="20"/>
  <c r="O527" i="20"/>
  <c r="O535" i="20"/>
  <c r="O543" i="20"/>
  <c r="O551" i="20"/>
  <c r="O373" i="20"/>
  <c r="O407" i="20"/>
  <c r="O450" i="20"/>
  <c r="O469" i="20"/>
  <c r="O472" i="20"/>
  <c r="O487" i="20"/>
  <c r="O503" i="20"/>
  <c r="O383" i="20"/>
  <c r="O464" i="20"/>
  <c r="O476" i="20"/>
  <c r="O492" i="20"/>
  <c r="O367" i="20"/>
  <c r="O389" i="20"/>
  <c r="O427" i="20"/>
  <c r="O455" i="20"/>
  <c r="O481" i="20"/>
  <c r="O394" i="20"/>
  <c r="O399" i="20"/>
  <c r="O422" i="20"/>
  <c r="O425" i="20"/>
  <c r="O441" i="20"/>
  <c r="O466" i="20"/>
  <c r="O479" i="20"/>
  <c r="O483" i="20"/>
  <c r="O494" i="20"/>
  <c r="O547" i="20"/>
  <c r="O554" i="20"/>
  <c r="O559" i="20"/>
  <c r="O575" i="20"/>
  <c r="O593" i="20"/>
  <c r="O392" i="20"/>
  <c r="O442" i="20"/>
  <c r="O507" i="20"/>
  <c r="O513" i="20"/>
  <c r="O516" i="20"/>
  <c r="O525" i="20"/>
  <c r="O534" i="20"/>
  <c r="O550" i="20"/>
  <c r="O564" i="20"/>
  <c r="O580" i="20"/>
  <c r="O592" i="20"/>
  <c r="O370" i="20"/>
  <c r="O400" i="20"/>
  <c r="O446" i="20"/>
  <c r="O453" i="20"/>
  <c r="O465" i="20"/>
  <c r="O468" i="20"/>
  <c r="O489" i="20"/>
  <c r="O496" i="20"/>
  <c r="O501" i="20"/>
  <c r="O522" i="20"/>
  <c r="O569" i="20"/>
  <c r="O585" i="20"/>
  <c r="O591" i="20"/>
  <c r="O386" i="20"/>
  <c r="O449" i="20"/>
  <c r="O473" i="20"/>
  <c r="O491" i="20"/>
  <c r="O531" i="20"/>
  <c r="O537" i="20"/>
  <c r="O540" i="20"/>
  <c r="O558" i="20"/>
  <c r="O574" i="20"/>
  <c r="O408" i="20"/>
  <c r="O428" i="20"/>
  <c r="O439" i="20"/>
  <c r="O471" i="20"/>
  <c r="O546" i="20"/>
  <c r="O563" i="20"/>
  <c r="O435" i="20"/>
  <c r="O486" i="20"/>
  <c r="O509" i="20"/>
  <c r="O518" i="20"/>
  <c r="O553" i="20"/>
  <c r="O568" i="20"/>
  <c r="O460" i="20"/>
  <c r="O506" i="20"/>
  <c r="O549" i="20"/>
  <c r="O557" i="20"/>
  <c r="O573" i="20"/>
  <c r="O480" i="20"/>
  <c r="O484" i="20"/>
  <c r="O515" i="20"/>
  <c r="O521" i="20"/>
  <c r="O524" i="20"/>
  <c r="O533" i="20"/>
  <c r="O542" i="20"/>
  <c r="O562" i="20"/>
  <c r="O454" i="20"/>
  <c r="O364" i="20"/>
  <c r="O474" i="20"/>
  <c r="O478" i="20"/>
  <c r="O380" i="20"/>
  <c r="O404" i="20"/>
  <c r="O420" i="20"/>
  <c r="O490" i="20"/>
  <c r="O529" i="20"/>
  <c r="O532" i="20"/>
  <c r="O560" i="20"/>
  <c r="O576" i="20"/>
  <c r="O588" i="20"/>
  <c r="O609" i="20"/>
  <c r="O625" i="20"/>
  <c r="O15" i="20"/>
  <c r="O31" i="20"/>
  <c r="O391" i="20"/>
  <c r="O459" i="20"/>
  <c r="O499" i="20"/>
  <c r="O505" i="20"/>
  <c r="O598" i="20"/>
  <c r="O614" i="20"/>
  <c r="O4" i="20"/>
  <c r="O20" i="20"/>
  <c r="O36" i="20"/>
  <c r="O508" i="20"/>
  <c r="O594" i="20"/>
  <c r="O603" i="20"/>
  <c r="O619" i="20"/>
  <c r="O9" i="20"/>
  <c r="O25" i="20"/>
  <c r="O497" i="20"/>
  <c r="O500" i="20"/>
  <c r="O530" i="20"/>
  <c r="O556" i="20"/>
  <c r="O565" i="20"/>
  <c r="O572" i="20"/>
  <c r="O590" i="20"/>
  <c r="O608" i="20"/>
  <c r="O624" i="20"/>
  <c r="O14" i="20"/>
  <c r="O30" i="20"/>
  <c r="O582" i="20"/>
  <c r="O613" i="20"/>
  <c r="O3" i="20"/>
  <c r="O19" i="20"/>
  <c r="O416" i="20"/>
  <c r="O434" i="20"/>
  <c r="O538" i="20"/>
  <c r="O541" i="20"/>
  <c r="O597" i="20"/>
  <c r="O602" i="20"/>
  <c r="O405" i="20"/>
  <c r="O467" i="20"/>
  <c r="O514" i="20"/>
  <c r="O561" i="20"/>
  <c r="O577" i="20"/>
  <c r="O579" i="20"/>
  <c r="O587" i="20"/>
  <c r="O607" i="20"/>
  <c r="O11" i="20"/>
  <c r="O26" i="20"/>
  <c r="O77" i="20"/>
  <c r="O93" i="20"/>
  <c r="O485" i="20"/>
  <c r="O523" i="20"/>
  <c r="O545" i="20"/>
  <c r="O6" i="20"/>
  <c r="O13" i="20"/>
  <c r="O23" i="20"/>
  <c r="O82" i="20"/>
  <c r="O458" i="20"/>
  <c r="O510" i="20"/>
  <c r="O601" i="20"/>
  <c r="O605" i="20"/>
  <c r="O611" i="20"/>
  <c r="O8" i="20"/>
  <c r="O48" i="20"/>
  <c r="O52" i="20"/>
  <c r="O56" i="20"/>
  <c r="O60" i="20"/>
  <c r="O64" i="20"/>
  <c r="O68" i="20"/>
  <c r="O72" i="20"/>
  <c r="O87" i="20"/>
  <c r="O620" i="20"/>
  <c r="O627" i="20"/>
  <c r="O28" i="20"/>
  <c r="O44" i="20"/>
  <c r="O76" i="20"/>
  <c r="O92" i="20"/>
  <c r="O502" i="20"/>
  <c r="O599" i="20"/>
  <c r="O615" i="20"/>
  <c r="O397" i="20"/>
  <c r="O622" i="20"/>
  <c r="O33" i="20"/>
  <c r="O470" i="20"/>
  <c r="O517" i="20"/>
  <c r="O566" i="20"/>
  <c r="O555" i="20"/>
  <c r="O570" i="20"/>
  <c r="O495" i="20"/>
  <c r="O539" i="20"/>
  <c r="O526" i="20"/>
  <c r="O567" i="20"/>
  <c r="O583" i="20"/>
  <c r="O618" i="20"/>
  <c r="O623" i="20"/>
  <c r="O18" i="20"/>
  <c r="O49" i="20"/>
  <c r="O79" i="20"/>
  <c r="O95" i="20"/>
  <c r="O99" i="20"/>
  <c r="O103" i="20"/>
  <c r="O107" i="20"/>
  <c r="O111" i="20"/>
  <c r="O115" i="20"/>
  <c r="O131" i="20"/>
  <c r="O147" i="20"/>
  <c r="O163" i="20"/>
  <c r="O589" i="20"/>
  <c r="O5" i="20"/>
  <c r="O38" i="20"/>
  <c r="O45" i="20"/>
  <c r="O69" i="20"/>
  <c r="O120" i="20"/>
  <c r="O136" i="20"/>
  <c r="O152" i="20"/>
  <c r="O600" i="20"/>
  <c r="O43" i="20"/>
  <c r="O71" i="20"/>
  <c r="O81" i="20"/>
  <c r="O84" i="20"/>
  <c r="O125" i="20"/>
  <c r="O141" i="20"/>
  <c r="O157" i="20"/>
  <c r="O584" i="20"/>
  <c r="O610" i="20"/>
  <c r="O626" i="20"/>
  <c r="O130" i="20"/>
  <c r="O146" i="20"/>
  <c r="O162" i="20"/>
  <c r="O578" i="20"/>
  <c r="O616" i="20"/>
  <c r="O621" i="20"/>
  <c r="O16" i="20"/>
  <c r="O21" i="20"/>
  <c r="O62" i="20"/>
  <c r="O89" i="20"/>
  <c r="O98" i="20"/>
  <c r="O102" i="20"/>
  <c r="O106" i="20"/>
  <c r="O110" i="20"/>
  <c r="O114" i="20"/>
  <c r="O119" i="20"/>
  <c r="O135" i="20"/>
  <c r="O151" i="20"/>
  <c r="O24" i="20"/>
  <c r="O58" i="20"/>
  <c r="O66" i="20"/>
  <c r="O86" i="20"/>
  <c r="O124" i="20"/>
  <c r="O604" i="20"/>
  <c r="O29" i="20"/>
  <c r="O54" i="20"/>
  <c r="O73" i="20"/>
  <c r="O78" i="20"/>
  <c r="O94" i="20"/>
  <c r="O129" i="20"/>
  <c r="O571" i="20"/>
  <c r="O617" i="20"/>
  <c r="O17" i="20"/>
  <c r="O22" i="20"/>
  <c r="O34" i="20"/>
  <c r="O27" i="20"/>
  <c r="O475" i="20"/>
  <c r="O586" i="20"/>
  <c r="O595" i="20"/>
  <c r="O12" i="20"/>
  <c r="O53" i="20"/>
  <c r="O159" i="20"/>
  <c r="O167" i="20"/>
  <c r="O173" i="20"/>
  <c r="O189" i="20"/>
  <c r="O205" i="20"/>
  <c r="O606" i="20"/>
  <c r="O47" i="20"/>
  <c r="O116" i="20"/>
  <c r="O154" i="20"/>
  <c r="O161" i="20"/>
  <c r="O176" i="20"/>
  <c r="O192" i="20"/>
  <c r="O208" i="20"/>
  <c r="O101" i="20"/>
  <c r="O156" i="20"/>
  <c r="O179" i="20"/>
  <c r="O195" i="20"/>
  <c r="O211" i="20"/>
  <c r="O224" i="20"/>
  <c r="O228" i="20"/>
  <c r="O232" i="20"/>
  <c r="O236" i="20"/>
  <c r="O581" i="20"/>
  <c r="O57" i="20"/>
  <c r="O67" i="20"/>
  <c r="O112" i="20"/>
  <c r="O142" i="20"/>
  <c r="O149" i="20"/>
  <c r="O182" i="20"/>
  <c r="O198" i="20"/>
  <c r="O214" i="20"/>
  <c r="O51" i="20"/>
  <c r="O70" i="20"/>
  <c r="O133" i="20"/>
  <c r="O137" i="20"/>
  <c r="O185" i="20"/>
  <c r="O201" i="20"/>
  <c r="O217" i="20"/>
  <c r="O7" i="20"/>
  <c r="O32" i="20"/>
  <c r="O97" i="20"/>
  <c r="O144" i="20"/>
  <c r="O166" i="20"/>
  <c r="O169" i="20"/>
  <c r="O172" i="20"/>
  <c r="O188" i="20"/>
  <c r="O108" i="20"/>
  <c r="O123" i="20"/>
  <c r="O127" i="20"/>
  <c r="O139" i="20"/>
  <c r="O175" i="20"/>
  <c r="O191" i="20"/>
  <c r="O37" i="20"/>
  <c r="O55" i="20"/>
  <c r="O61" i="20"/>
  <c r="O158" i="20"/>
  <c r="O178" i="20"/>
  <c r="O117" i="20"/>
  <c r="O121" i="20"/>
  <c r="O153" i="20"/>
  <c r="O181" i="20"/>
  <c r="O197" i="20"/>
  <c r="O65" i="20"/>
  <c r="O104" i="20"/>
  <c r="O113" i="20"/>
  <c r="O548" i="20"/>
  <c r="O59" i="20"/>
  <c r="O90" i="20"/>
  <c r="O134" i="20"/>
  <c r="O148" i="20"/>
  <c r="O155" i="20"/>
  <c r="O596" i="20"/>
  <c r="O612" i="20"/>
  <c r="O10" i="20"/>
  <c r="O88" i="20"/>
  <c r="O145" i="20"/>
  <c r="O223" i="20"/>
  <c r="O237" i="20"/>
  <c r="O247" i="20"/>
  <c r="O255" i="20"/>
  <c r="O263" i="20"/>
  <c r="O150" i="20"/>
  <c r="O171" i="20"/>
  <c r="O174" i="20"/>
  <c r="O193" i="20"/>
  <c r="O35" i="20"/>
  <c r="O50" i="20"/>
  <c r="O83" i="20"/>
  <c r="O126" i="20"/>
  <c r="O165" i="20"/>
  <c r="O168" i="20"/>
  <c r="O177" i="20"/>
  <c r="O207" i="20"/>
  <c r="O213" i="20"/>
  <c r="O219" i="20"/>
  <c r="O227" i="20"/>
  <c r="O246" i="20"/>
  <c r="O254" i="20"/>
  <c r="O262" i="20"/>
  <c r="O180" i="20"/>
  <c r="O209" i="20"/>
  <c r="O215" i="20"/>
  <c r="O225" i="20"/>
  <c r="O239" i="20"/>
  <c r="O132" i="20"/>
  <c r="O196" i="20"/>
  <c r="O203" i="20"/>
  <c r="O234" i="20"/>
  <c r="O245" i="20"/>
  <c r="O253" i="20"/>
  <c r="O261" i="20"/>
  <c r="O91" i="20"/>
  <c r="O96" i="20"/>
  <c r="O122" i="20"/>
  <c r="O85" i="20"/>
  <c r="O118" i="20"/>
  <c r="O183" i="20"/>
  <c r="O194" i="20"/>
  <c r="O229" i="20"/>
  <c r="O244" i="20"/>
  <c r="O252" i="20"/>
  <c r="O260" i="20"/>
  <c r="O46" i="20"/>
  <c r="O128" i="20"/>
  <c r="O138" i="20"/>
  <c r="O143" i="20"/>
  <c r="O186" i="20"/>
  <c r="O80" i="20"/>
  <c r="O160" i="20"/>
  <c r="O74" i="20"/>
  <c r="O109" i="20"/>
  <c r="O184" i="20"/>
  <c r="O63" i="20"/>
  <c r="O206" i="20"/>
  <c r="O220" i="20"/>
  <c r="O273" i="20"/>
  <c r="O281" i="20"/>
  <c r="O354" i="20"/>
  <c r="O226" i="20"/>
  <c r="O242" i="20"/>
  <c r="O265" i="20"/>
  <c r="O333" i="20"/>
  <c r="O187" i="20"/>
  <c r="O210" i="20"/>
  <c r="O235" i="20"/>
  <c r="O240" i="20"/>
  <c r="O278" i="20"/>
  <c r="O293" i="20"/>
  <c r="O297" i="20"/>
  <c r="O301" i="20"/>
  <c r="O305" i="20"/>
  <c r="O309" i="20"/>
  <c r="O313" i="20"/>
  <c r="O317" i="20"/>
  <c r="O321" i="20"/>
  <c r="O325" i="20"/>
  <c r="O329" i="20"/>
  <c r="O337" i="20"/>
  <c r="O341" i="20"/>
  <c r="O349" i="20"/>
  <c r="O75" i="20"/>
  <c r="O105" i="20"/>
  <c r="O248" i="20"/>
  <c r="O250" i="20"/>
  <c r="O353" i="20"/>
  <c r="O202" i="20"/>
  <c r="O238" i="20"/>
  <c r="O267" i="20"/>
  <c r="O275" i="20"/>
  <c r="O283" i="20"/>
  <c r="O256" i="20"/>
  <c r="O258" i="20"/>
  <c r="O199" i="20"/>
  <c r="O280" i="20"/>
  <c r="O296" i="20"/>
  <c r="O300" i="20"/>
  <c r="O304" i="20"/>
  <c r="O308" i="20"/>
  <c r="O312" i="20"/>
  <c r="O316" i="20"/>
  <c r="O320" i="20"/>
  <c r="O324" i="20"/>
  <c r="O336" i="20"/>
  <c r="O204" i="20"/>
  <c r="O230" i="20"/>
  <c r="O233" i="20"/>
  <c r="O243" i="20"/>
  <c r="O264" i="20"/>
  <c r="O241" i="20"/>
  <c r="O100" i="20"/>
  <c r="O218" i="20"/>
  <c r="O170" i="20"/>
  <c r="O200" i="20"/>
  <c r="O140" i="20"/>
  <c r="O190" i="20"/>
  <c r="O279" i="20"/>
  <c r="O315" i="20"/>
  <c r="O332" i="20"/>
  <c r="O334" i="20"/>
  <c r="O351" i="20"/>
  <c r="O212" i="20"/>
  <c r="O310" i="20"/>
  <c r="O290" i="20"/>
  <c r="O257" i="20"/>
  <c r="O303" i="20"/>
  <c r="O339" i="20"/>
  <c r="O348" i="20"/>
  <c r="O266" i="20"/>
  <c r="O298" i="20"/>
  <c r="O350" i="20"/>
  <c r="O356" i="20"/>
  <c r="O352" i="20"/>
  <c r="O249" i="20"/>
  <c r="O277" i="20"/>
  <c r="O291" i="20"/>
  <c r="O323" i="20"/>
  <c r="O328" i="20"/>
  <c r="O285" i="20"/>
  <c r="O318" i="20"/>
  <c r="O330" i="20"/>
  <c r="O344" i="20"/>
  <c r="O335" i="20"/>
  <c r="O342" i="20"/>
  <c r="O331" i="20"/>
  <c r="O274" i="20"/>
  <c r="O311" i="20"/>
  <c r="O346" i="20"/>
  <c r="O306" i="20"/>
  <c r="O259" i="20"/>
  <c r="O299" i="20"/>
  <c r="O340" i="20"/>
  <c r="O326" i="20"/>
  <c r="O231" i="20"/>
  <c r="O294" i="20"/>
  <c r="O343" i="20"/>
  <c r="O251" i="20"/>
  <c r="O319" i="20"/>
  <c r="O282" i="20"/>
  <c r="O216" i="20"/>
  <c r="O314" i="20"/>
  <c r="O355" i="20"/>
  <c r="O284" i="20"/>
  <c r="O307" i="20"/>
  <c r="O338" i="20"/>
  <c r="O347" i="20"/>
  <c r="O302" i="20"/>
  <c r="O164" i="20"/>
  <c r="O268" i="20"/>
  <c r="O295" i="20"/>
  <c r="O327" i="20"/>
  <c r="O322" i="20"/>
  <c r="Q357" i="20"/>
  <c r="Q358" i="20"/>
  <c r="Q359" i="20"/>
  <c r="Q360" i="20"/>
  <c r="Q361" i="20"/>
  <c r="Q362" i="20"/>
  <c r="Q363" i="20"/>
  <c r="Q364" i="20"/>
  <c r="Q365" i="20"/>
  <c r="Q366" i="20"/>
  <c r="Q367" i="20"/>
  <c r="Q368" i="20"/>
  <c r="Q369" i="20"/>
  <c r="Q370" i="20"/>
  <c r="Q371" i="20"/>
  <c r="Q372" i="20"/>
  <c r="Q373" i="20"/>
  <c r="Q374" i="20"/>
  <c r="Q375" i="20"/>
  <c r="Q376" i="20"/>
  <c r="Q377" i="20"/>
  <c r="Q379" i="20"/>
  <c r="Q380" i="20"/>
  <c r="Q381" i="20"/>
  <c r="Q382" i="20"/>
  <c r="Q383" i="20"/>
  <c r="Q384" i="20"/>
  <c r="Q385" i="20"/>
  <c r="Q386" i="20"/>
  <c r="Q387" i="20"/>
  <c r="Q388" i="20"/>
  <c r="Q389" i="20"/>
  <c r="Q390" i="20"/>
  <c r="Q391" i="20"/>
  <c r="Q392" i="20"/>
  <c r="Q393" i="20"/>
  <c r="Q394" i="20"/>
  <c r="Q395" i="20"/>
  <c r="Q396" i="20"/>
  <c r="Q397" i="20"/>
  <c r="Q398" i="20"/>
  <c r="Q399" i="20"/>
  <c r="Q400" i="20"/>
  <c r="Q401" i="20"/>
  <c r="Q402" i="20"/>
  <c r="Q403" i="20"/>
  <c r="Q404" i="20"/>
  <c r="Q405" i="20"/>
  <c r="Q406" i="20"/>
  <c r="Q407" i="20"/>
  <c r="Q408" i="20"/>
  <c r="Q409" i="20"/>
  <c r="Q410" i="20"/>
  <c r="Q411" i="20"/>
  <c r="Q412" i="20"/>
  <c r="Q413" i="20"/>
  <c r="Q414" i="20"/>
  <c r="Q415" i="20"/>
  <c r="Q416" i="20"/>
  <c r="Q417" i="20"/>
  <c r="Q418" i="20"/>
  <c r="Q419" i="20"/>
  <c r="Q420" i="20"/>
  <c r="Q421" i="20"/>
  <c r="Q422" i="20"/>
  <c r="Q423" i="20"/>
  <c r="Q424" i="20"/>
  <c r="Q425" i="20"/>
  <c r="Q426" i="20"/>
  <c r="Q427" i="20"/>
  <c r="Q428" i="20"/>
  <c r="Q429" i="20"/>
  <c r="Q430" i="20"/>
  <c r="Q431" i="20"/>
  <c r="Q432" i="20"/>
  <c r="Q433" i="20"/>
  <c r="Q434" i="20"/>
  <c r="Q435" i="20"/>
  <c r="Q436" i="20"/>
  <c r="Q437" i="20"/>
  <c r="Q438" i="20"/>
  <c r="Q439" i="20"/>
  <c r="Q440" i="20"/>
  <c r="Q441" i="20"/>
  <c r="Q445" i="20"/>
  <c r="Q449" i="20"/>
  <c r="Q453" i="20"/>
  <c r="Q458" i="20"/>
  <c r="Q464" i="20"/>
  <c r="Q457" i="20"/>
  <c r="Q463" i="20"/>
  <c r="Q444" i="20"/>
  <c r="Q448" i="20"/>
  <c r="Q452" i="20"/>
  <c r="Q462" i="20"/>
  <c r="Q456" i="20"/>
  <c r="Q473" i="20"/>
  <c r="Q478" i="20"/>
  <c r="Q494" i="20"/>
  <c r="Q505" i="20"/>
  <c r="Q513" i="20"/>
  <c r="Q521" i="20"/>
  <c r="Q529" i="20"/>
  <c r="Q537" i="20"/>
  <c r="Q545" i="20"/>
  <c r="Q553" i="20"/>
  <c r="Q454" i="20"/>
  <c r="Q460" i="20"/>
  <c r="Q467" i="20"/>
  <c r="Q483" i="20"/>
  <c r="Q499" i="20"/>
  <c r="Q443" i="20"/>
  <c r="Q488" i="20"/>
  <c r="Q504" i="20"/>
  <c r="Q512" i="20"/>
  <c r="Q520" i="20"/>
  <c r="Q528" i="20"/>
  <c r="Q536" i="20"/>
  <c r="Q544" i="20"/>
  <c r="Q552" i="20"/>
  <c r="Q477" i="20"/>
  <c r="Q493" i="20"/>
  <c r="Q482" i="20"/>
  <c r="Q498" i="20"/>
  <c r="Q450" i="20"/>
  <c r="Q469" i="20"/>
  <c r="Q472" i="20"/>
  <c r="Q476" i="20"/>
  <c r="Q459" i="20"/>
  <c r="Q485" i="20"/>
  <c r="Q538" i="20"/>
  <c r="Q565" i="20"/>
  <c r="Q581" i="20"/>
  <c r="Q595" i="20"/>
  <c r="Q470" i="20"/>
  <c r="Q475" i="20"/>
  <c r="Q510" i="20"/>
  <c r="Q519" i="20"/>
  <c r="Q570" i="20"/>
  <c r="Q586" i="20"/>
  <c r="Q594" i="20"/>
  <c r="Q479" i="20"/>
  <c r="Q547" i="20"/>
  <c r="Q554" i="20"/>
  <c r="Q559" i="20"/>
  <c r="Q575" i="20"/>
  <c r="Q593" i="20"/>
  <c r="Q442" i="20"/>
  <c r="Q507" i="20"/>
  <c r="Q516" i="20"/>
  <c r="Q525" i="20"/>
  <c r="Q534" i="20"/>
  <c r="Q543" i="20"/>
  <c r="Q550" i="20"/>
  <c r="Q564" i="20"/>
  <c r="Q580" i="20"/>
  <c r="Q592" i="20"/>
  <c r="Q446" i="20"/>
  <c r="Q465" i="20"/>
  <c r="Q468" i="20"/>
  <c r="Q489" i="20"/>
  <c r="Q496" i="20"/>
  <c r="Q501" i="20"/>
  <c r="Q522" i="20"/>
  <c r="Q569" i="20"/>
  <c r="Q491" i="20"/>
  <c r="Q531" i="20"/>
  <c r="Q540" i="20"/>
  <c r="Q558" i="20"/>
  <c r="Q574" i="20"/>
  <c r="Q471" i="20"/>
  <c r="Q503" i="20"/>
  <c r="Q546" i="20"/>
  <c r="Q563" i="20"/>
  <c r="Q466" i="20"/>
  <c r="Q486" i="20"/>
  <c r="Q509" i="20"/>
  <c r="Q518" i="20"/>
  <c r="Q527" i="20"/>
  <c r="Q568" i="20"/>
  <c r="Q447" i="20"/>
  <c r="Q451" i="20"/>
  <c r="Q480" i="20"/>
  <c r="Q455" i="20"/>
  <c r="Q583" i="20"/>
  <c r="Q599" i="20"/>
  <c r="Q615" i="20"/>
  <c r="Q5" i="20"/>
  <c r="Q21" i="20"/>
  <c r="Q37" i="20"/>
  <c r="Q502" i="20"/>
  <c r="Q524" i="20"/>
  <c r="Q548" i="20"/>
  <c r="Q567" i="20"/>
  <c r="Q604" i="20"/>
  <c r="Q620" i="20"/>
  <c r="Q10" i="20"/>
  <c r="Q26" i="20"/>
  <c r="Q490" i="20"/>
  <c r="Q532" i="20"/>
  <c r="Q535" i="20"/>
  <c r="Q560" i="20"/>
  <c r="Q576" i="20"/>
  <c r="Q585" i="20"/>
  <c r="Q588" i="20"/>
  <c r="Q609" i="20"/>
  <c r="Q625" i="20"/>
  <c r="Q15" i="20"/>
  <c r="Q31" i="20"/>
  <c r="Q598" i="20"/>
  <c r="Q614" i="20"/>
  <c r="Q4" i="20"/>
  <c r="Q20" i="20"/>
  <c r="Q36" i="20"/>
  <c r="Q487" i="20"/>
  <c r="Q508" i="20"/>
  <c r="Q511" i="20"/>
  <c r="Q551" i="20"/>
  <c r="Q603" i="20"/>
  <c r="Q619" i="20"/>
  <c r="Q9" i="20"/>
  <c r="Q497" i="20"/>
  <c r="Q500" i="20"/>
  <c r="Q530" i="20"/>
  <c r="Q533" i="20"/>
  <c r="Q549" i="20"/>
  <c r="Q556" i="20"/>
  <c r="Q572" i="20"/>
  <c r="Q590" i="20"/>
  <c r="Q608" i="20"/>
  <c r="Q506" i="20"/>
  <c r="Q582" i="20"/>
  <c r="Q474" i="20"/>
  <c r="Q484" i="20"/>
  <c r="Q557" i="20"/>
  <c r="Q584" i="20"/>
  <c r="Q618" i="20"/>
  <c r="Q16" i="20"/>
  <c r="Q34" i="20"/>
  <c r="Q45" i="20"/>
  <c r="Q49" i="20"/>
  <c r="Q53" i="20"/>
  <c r="Q57" i="20"/>
  <c r="Q61" i="20"/>
  <c r="Q65" i="20"/>
  <c r="Q69" i="20"/>
  <c r="Q73" i="20"/>
  <c r="Q83" i="20"/>
  <c r="Q571" i="20"/>
  <c r="Q579" i="20"/>
  <c r="Q607" i="20"/>
  <c r="Q18" i="20"/>
  <c r="Q88" i="20"/>
  <c r="Q541" i="20"/>
  <c r="Q561" i="20"/>
  <c r="Q587" i="20"/>
  <c r="Q613" i="20"/>
  <c r="Q11" i="20"/>
  <c r="Q77" i="20"/>
  <c r="Q93" i="20"/>
  <c r="Q515" i="20"/>
  <c r="Q523" i="20"/>
  <c r="Q597" i="20"/>
  <c r="Q6" i="20"/>
  <c r="Q13" i="20"/>
  <c r="Q23" i="20"/>
  <c r="Q82" i="20"/>
  <c r="Q492" i="20"/>
  <c r="Q601" i="20"/>
  <c r="Q605" i="20"/>
  <c r="Q611" i="20"/>
  <c r="Q8" i="20"/>
  <c r="Q48" i="20"/>
  <c r="Q52" i="20"/>
  <c r="Q56" i="20"/>
  <c r="Q60" i="20"/>
  <c r="Q64" i="20"/>
  <c r="Q542" i="20"/>
  <c r="Q627" i="20"/>
  <c r="Q3" i="20"/>
  <c r="Q25" i="20"/>
  <c r="Q28" i="20"/>
  <c r="Q44" i="20"/>
  <c r="Q573" i="20"/>
  <c r="Q562" i="20"/>
  <c r="Q577" i="20"/>
  <c r="Q481" i="20"/>
  <c r="Q517" i="20"/>
  <c r="Q566" i="20"/>
  <c r="Q555" i="20"/>
  <c r="Q606" i="20"/>
  <c r="Q47" i="20"/>
  <c r="Q87" i="20"/>
  <c r="Q90" i="20"/>
  <c r="Q121" i="20"/>
  <c r="Q137" i="20"/>
  <c r="Q153" i="20"/>
  <c r="Q164" i="20"/>
  <c r="Q596" i="20"/>
  <c r="Q33" i="20"/>
  <c r="Q74" i="20"/>
  <c r="Q126" i="20"/>
  <c r="Q142" i="20"/>
  <c r="Q158" i="20"/>
  <c r="Q495" i="20"/>
  <c r="Q623" i="20"/>
  <c r="Q76" i="20"/>
  <c r="Q79" i="20"/>
  <c r="Q92" i="20"/>
  <c r="Q95" i="20"/>
  <c r="Q99" i="20"/>
  <c r="Q103" i="20"/>
  <c r="Q107" i="20"/>
  <c r="Q111" i="20"/>
  <c r="Q115" i="20"/>
  <c r="Q131" i="20"/>
  <c r="Q147" i="20"/>
  <c r="Q163" i="20"/>
  <c r="Q514" i="20"/>
  <c r="Q589" i="20"/>
  <c r="Q38" i="20"/>
  <c r="Q120" i="20"/>
  <c r="Q136" i="20"/>
  <c r="Q152" i="20"/>
  <c r="Q600" i="20"/>
  <c r="Q43" i="20"/>
  <c r="Q71" i="20"/>
  <c r="Q81" i="20"/>
  <c r="Q84" i="20"/>
  <c r="Q125" i="20"/>
  <c r="Q141" i="20"/>
  <c r="Q157" i="20"/>
  <c r="Q610" i="20"/>
  <c r="Q624" i="20"/>
  <c r="Q626" i="20"/>
  <c r="Q19" i="20"/>
  <c r="Q130" i="20"/>
  <c r="Q578" i="20"/>
  <c r="Q616" i="20"/>
  <c r="Q621" i="20"/>
  <c r="Q62" i="20"/>
  <c r="Q89" i="20"/>
  <c r="Q98" i="20"/>
  <c r="Q102" i="20"/>
  <c r="Q106" i="20"/>
  <c r="Q110" i="20"/>
  <c r="Q114" i="20"/>
  <c r="Q119" i="20"/>
  <c r="Q135" i="20"/>
  <c r="Q14" i="20"/>
  <c r="Q24" i="20"/>
  <c r="Q526" i="20"/>
  <c r="Q29" i="20"/>
  <c r="Q617" i="20"/>
  <c r="Q622" i="20"/>
  <c r="Q17" i="20"/>
  <c r="Q22" i="20"/>
  <c r="Q30" i="20"/>
  <c r="Q50" i="20"/>
  <c r="Q86" i="20"/>
  <c r="Q118" i="20"/>
  <c r="Q140" i="20"/>
  <c r="Q183" i="20"/>
  <c r="Q199" i="20"/>
  <c r="Q215" i="20"/>
  <c r="Q225" i="20"/>
  <c r="Q229" i="20"/>
  <c r="Q233" i="20"/>
  <c r="Q237" i="20"/>
  <c r="Q591" i="20"/>
  <c r="Q78" i="20"/>
  <c r="Q94" i="20"/>
  <c r="Q96" i="20"/>
  <c r="Q105" i="20"/>
  <c r="Q122" i="20"/>
  <c r="Q170" i="20"/>
  <c r="Q186" i="20"/>
  <c r="Q202" i="20"/>
  <c r="Q218" i="20"/>
  <c r="Q12" i="20"/>
  <c r="Q159" i="20"/>
  <c r="Q167" i="20"/>
  <c r="Q173" i="20"/>
  <c r="Q189" i="20"/>
  <c r="Q205" i="20"/>
  <c r="Q54" i="20"/>
  <c r="Q116" i="20"/>
  <c r="Q154" i="20"/>
  <c r="Q161" i="20"/>
  <c r="Q176" i="20"/>
  <c r="Q192" i="20"/>
  <c r="Q208" i="20"/>
  <c r="Q101" i="20"/>
  <c r="Q156" i="20"/>
  <c r="Q179" i="20"/>
  <c r="Q195" i="20"/>
  <c r="Q211" i="20"/>
  <c r="Q224" i="20"/>
  <c r="Q67" i="20"/>
  <c r="Q112" i="20"/>
  <c r="Q129" i="20"/>
  <c r="Q149" i="20"/>
  <c r="Q151" i="20"/>
  <c r="Q182" i="20"/>
  <c r="Q198" i="20"/>
  <c r="Q51" i="20"/>
  <c r="Q58" i="20"/>
  <c r="Q70" i="20"/>
  <c r="Q133" i="20"/>
  <c r="Q185" i="20"/>
  <c r="Q602" i="20"/>
  <c r="Q7" i="20"/>
  <c r="Q32" i="20"/>
  <c r="Q68" i="20"/>
  <c r="Q97" i="20"/>
  <c r="Q144" i="20"/>
  <c r="Q146" i="20"/>
  <c r="Q166" i="20"/>
  <c r="Q169" i="20"/>
  <c r="Q172" i="20"/>
  <c r="Q27" i="20"/>
  <c r="Q108" i="20"/>
  <c r="Q123" i="20"/>
  <c r="Q127" i="20"/>
  <c r="Q139" i="20"/>
  <c r="Q175" i="20"/>
  <c r="Q191" i="20"/>
  <c r="Q55" i="20"/>
  <c r="Q117" i="20"/>
  <c r="Q539" i="20"/>
  <c r="Q63" i="20"/>
  <c r="Q190" i="20"/>
  <c r="Q200" i="20"/>
  <c r="Q248" i="20"/>
  <c r="Q256" i="20"/>
  <c r="Q265" i="20"/>
  <c r="Q100" i="20"/>
  <c r="Q230" i="20"/>
  <c r="Q232" i="20"/>
  <c r="Q240" i="20"/>
  <c r="Q264" i="20"/>
  <c r="Q612" i="20"/>
  <c r="Q145" i="20"/>
  <c r="Q188" i="20"/>
  <c r="Q217" i="20"/>
  <c r="Q223" i="20"/>
  <c r="Q247" i="20"/>
  <c r="Q255" i="20"/>
  <c r="Q263" i="20"/>
  <c r="Q150" i="20"/>
  <c r="Q162" i="20"/>
  <c r="Q171" i="20"/>
  <c r="Q174" i="20"/>
  <c r="Q193" i="20"/>
  <c r="Q35" i="20"/>
  <c r="Q165" i="20"/>
  <c r="Q168" i="20"/>
  <c r="Q177" i="20"/>
  <c r="Q207" i="20"/>
  <c r="Q213" i="20"/>
  <c r="Q219" i="20"/>
  <c r="Q227" i="20"/>
  <c r="Q246" i="20"/>
  <c r="Q254" i="20"/>
  <c r="Q262" i="20"/>
  <c r="Q66" i="20"/>
  <c r="Q180" i="20"/>
  <c r="Q201" i="20"/>
  <c r="Q209" i="20"/>
  <c r="Q239" i="20"/>
  <c r="Q59" i="20"/>
  <c r="Q113" i="20"/>
  <c r="Q132" i="20"/>
  <c r="Q155" i="20"/>
  <c r="Q196" i="20"/>
  <c r="Q203" i="20"/>
  <c r="Q234" i="20"/>
  <c r="Q236" i="20"/>
  <c r="Q245" i="20"/>
  <c r="Q253" i="20"/>
  <c r="Q261" i="20"/>
  <c r="Q72" i="20"/>
  <c r="Q91" i="20"/>
  <c r="Q178" i="20"/>
  <c r="Q194" i="20"/>
  <c r="Q85" i="20"/>
  <c r="Q46" i="20"/>
  <c r="Q128" i="20"/>
  <c r="Q138" i="20"/>
  <c r="Q181" i="20"/>
  <c r="Q124" i="20"/>
  <c r="Q134" i="20"/>
  <c r="Q143" i="20"/>
  <c r="Q197" i="20"/>
  <c r="Q268" i="20"/>
  <c r="Q284" i="20"/>
  <c r="Q290" i="20"/>
  <c r="Q294" i="20"/>
  <c r="Q298" i="20"/>
  <c r="Q302" i="20"/>
  <c r="Q306" i="20"/>
  <c r="Q310" i="20"/>
  <c r="Q314" i="20"/>
  <c r="Q318" i="20"/>
  <c r="Q322" i="20"/>
  <c r="Q326" i="20"/>
  <c r="Q330" i="20"/>
  <c r="Q334" i="20"/>
  <c r="Q338" i="20"/>
  <c r="Q342" i="20"/>
  <c r="Q346" i="20"/>
  <c r="Q350" i="20"/>
  <c r="Q160" i="20"/>
  <c r="Q216" i="20"/>
  <c r="Q244" i="20"/>
  <c r="Q354" i="20"/>
  <c r="Q206" i="20"/>
  <c r="Q220" i="20"/>
  <c r="Q273" i="20"/>
  <c r="Q281" i="20"/>
  <c r="Q226" i="20"/>
  <c r="Q242" i="20"/>
  <c r="Q252" i="20"/>
  <c r="Q353" i="20"/>
  <c r="Q187" i="20"/>
  <c r="Q210" i="20"/>
  <c r="Q235" i="20"/>
  <c r="Q278" i="20"/>
  <c r="Q293" i="20"/>
  <c r="Q297" i="20"/>
  <c r="Q301" i="20"/>
  <c r="Q305" i="20"/>
  <c r="Q309" i="20"/>
  <c r="Q313" i="20"/>
  <c r="Q317" i="20"/>
  <c r="Q321" i="20"/>
  <c r="Q325" i="20"/>
  <c r="Q329" i="20"/>
  <c r="Q333" i="20"/>
  <c r="Q337" i="20"/>
  <c r="Q341" i="20"/>
  <c r="Q349" i="20"/>
  <c r="Q75" i="20"/>
  <c r="Q214" i="20"/>
  <c r="Q250" i="20"/>
  <c r="Q260" i="20"/>
  <c r="Q238" i="20"/>
  <c r="Q267" i="20"/>
  <c r="Q275" i="20"/>
  <c r="Q283" i="20"/>
  <c r="Q258" i="20"/>
  <c r="Q109" i="20"/>
  <c r="Q204" i="20"/>
  <c r="Q148" i="20"/>
  <c r="Q80" i="20"/>
  <c r="Q184" i="20"/>
  <c r="Q295" i="20"/>
  <c r="Q320" i="20"/>
  <c r="Q327" i="20"/>
  <c r="Q323" i="20"/>
  <c r="Q344" i="20"/>
  <c r="Q351" i="20"/>
  <c r="Q282" i="20"/>
  <c r="Q285" i="20"/>
  <c r="Q332" i="20"/>
  <c r="Q343" i="20"/>
  <c r="Q352" i="20"/>
  <c r="Q279" i="20"/>
  <c r="Q308" i="20"/>
  <c r="Q315" i="20"/>
  <c r="Q212" i="20"/>
  <c r="Q228" i="20"/>
  <c r="Q348" i="20"/>
  <c r="Q356" i="20"/>
  <c r="Q335" i="20"/>
  <c r="Q257" i="20"/>
  <c r="Q280" i="20"/>
  <c r="Q296" i="20"/>
  <c r="Q303" i="20"/>
  <c r="Q339" i="20"/>
  <c r="Q266" i="20"/>
  <c r="Q277" i="20"/>
  <c r="Q328" i="20"/>
  <c r="Q249" i="20"/>
  <c r="Q291" i="20"/>
  <c r="Q316" i="20"/>
  <c r="Q340" i="20"/>
  <c r="Q355" i="20"/>
  <c r="Q241" i="20"/>
  <c r="Q274" i="20"/>
  <c r="Q304" i="20"/>
  <c r="Q311" i="20"/>
  <c r="Q104" i="20"/>
  <c r="Q259" i="20"/>
  <c r="Q299" i="20"/>
  <c r="Q324" i="20"/>
  <c r="Q231" i="20"/>
  <c r="Q251" i="20"/>
  <c r="Q312" i="20"/>
  <c r="Q319" i="20"/>
  <c r="Q331" i="20"/>
  <c r="Q336" i="20"/>
  <c r="Q347" i="20"/>
  <c r="Q243" i="20"/>
  <c r="Q300" i="20"/>
  <c r="Q307" i="20"/>
  <c r="P2" i="20"/>
  <c r="P364" i="20"/>
  <c r="P372" i="20"/>
  <c r="P380" i="20"/>
  <c r="P388" i="20"/>
  <c r="P396" i="20"/>
  <c r="P404" i="20"/>
  <c r="P433" i="20"/>
  <c r="P414" i="20"/>
  <c r="P432" i="20"/>
  <c r="P361" i="20"/>
  <c r="P369" i="20"/>
  <c r="P377" i="20"/>
  <c r="P385" i="20"/>
  <c r="P393" i="20"/>
  <c r="P401" i="20"/>
  <c r="P409" i="20"/>
  <c r="P419" i="20"/>
  <c r="P431" i="20"/>
  <c r="P430" i="20"/>
  <c r="P358" i="20"/>
  <c r="P366" i="20"/>
  <c r="P374" i="20"/>
  <c r="P382" i="20"/>
  <c r="P390" i="20"/>
  <c r="P398" i="20"/>
  <c r="P406" i="20"/>
  <c r="P413" i="20"/>
  <c r="P418" i="20"/>
  <c r="P363" i="20"/>
  <c r="P371" i="20"/>
  <c r="P379" i="20"/>
  <c r="P387" i="20"/>
  <c r="P395" i="20"/>
  <c r="P403" i="20"/>
  <c r="P360" i="20"/>
  <c r="P368" i="20"/>
  <c r="P376" i="20"/>
  <c r="P384" i="20"/>
  <c r="P408" i="20"/>
  <c r="P434" i="20"/>
  <c r="P441" i="20"/>
  <c r="P464" i="20"/>
  <c r="P365" i="20"/>
  <c r="P381" i="20"/>
  <c r="P457" i="20"/>
  <c r="P463" i="20"/>
  <c r="P417" i="20"/>
  <c r="P426" i="20"/>
  <c r="P444" i="20"/>
  <c r="P448" i="20"/>
  <c r="P452" i="20"/>
  <c r="P362" i="20"/>
  <c r="P429" i="20"/>
  <c r="P437" i="20"/>
  <c r="P462" i="20"/>
  <c r="P421" i="20"/>
  <c r="P440" i="20"/>
  <c r="P456" i="20"/>
  <c r="P359" i="20"/>
  <c r="P375" i="20"/>
  <c r="P411" i="20"/>
  <c r="P415" i="20"/>
  <c r="P423" i="20"/>
  <c r="P392" i="20"/>
  <c r="P397" i="20"/>
  <c r="P454" i="20"/>
  <c r="P458" i="20"/>
  <c r="P460" i="20"/>
  <c r="P467" i="20"/>
  <c r="P483" i="20"/>
  <c r="P499" i="20"/>
  <c r="P410" i="20"/>
  <c r="P443" i="20"/>
  <c r="P488" i="20"/>
  <c r="P504" i="20"/>
  <c r="P512" i="20"/>
  <c r="P520" i="20"/>
  <c r="P528" i="20"/>
  <c r="P536" i="20"/>
  <c r="P544" i="20"/>
  <c r="P552" i="20"/>
  <c r="P402" i="20"/>
  <c r="P445" i="20"/>
  <c r="P477" i="20"/>
  <c r="P493" i="20"/>
  <c r="P424" i="20"/>
  <c r="P436" i="20"/>
  <c r="P438" i="20"/>
  <c r="P482" i="20"/>
  <c r="P498" i="20"/>
  <c r="P511" i="20"/>
  <c r="P519" i="20"/>
  <c r="P527" i="20"/>
  <c r="P535" i="20"/>
  <c r="P543" i="20"/>
  <c r="P373" i="20"/>
  <c r="P407" i="20"/>
  <c r="P450" i="20"/>
  <c r="P469" i="20"/>
  <c r="P472" i="20"/>
  <c r="P487" i="20"/>
  <c r="P383" i="20"/>
  <c r="P476" i="20"/>
  <c r="P367" i="20"/>
  <c r="P389" i="20"/>
  <c r="P427" i="20"/>
  <c r="P455" i="20"/>
  <c r="P481" i="20"/>
  <c r="P470" i="20"/>
  <c r="P475" i="20"/>
  <c r="P510" i="20"/>
  <c r="P570" i="20"/>
  <c r="P586" i="20"/>
  <c r="P594" i="20"/>
  <c r="P479" i="20"/>
  <c r="P494" i="20"/>
  <c r="P547" i="20"/>
  <c r="P554" i="20"/>
  <c r="P559" i="20"/>
  <c r="P575" i="20"/>
  <c r="P593" i="20"/>
  <c r="P442" i="20"/>
  <c r="P507" i="20"/>
  <c r="P513" i="20"/>
  <c r="P516" i="20"/>
  <c r="P525" i="20"/>
  <c r="P534" i="20"/>
  <c r="P550" i="20"/>
  <c r="P564" i="20"/>
  <c r="P580" i="20"/>
  <c r="P592" i="20"/>
  <c r="P370" i="20"/>
  <c r="P400" i="20"/>
  <c r="P446" i="20"/>
  <c r="P453" i="20"/>
  <c r="P465" i="20"/>
  <c r="P468" i="20"/>
  <c r="P489" i="20"/>
  <c r="P496" i="20"/>
  <c r="P501" i="20"/>
  <c r="P522" i="20"/>
  <c r="P569" i="20"/>
  <c r="P585" i="20"/>
  <c r="P591" i="20"/>
  <c r="P386" i="20"/>
  <c r="P394" i="20"/>
  <c r="P449" i="20"/>
  <c r="P473" i="20"/>
  <c r="P491" i="20"/>
  <c r="P531" i="20"/>
  <c r="P537" i="20"/>
  <c r="P540" i="20"/>
  <c r="P558" i="20"/>
  <c r="P574" i="20"/>
  <c r="P428" i="20"/>
  <c r="P439" i="20"/>
  <c r="P471" i="20"/>
  <c r="P503" i="20"/>
  <c r="P546" i="20"/>
  <c r="P563" i="20"/>
  <c r="P579" i="20"/>
  <c r="P435" i="20"/>
  <c r="P466" i="20"/>
  <c r="P486" i="20"/>
  <c r="P509" i="20"/>
  <c r="P518" i="20"/>
  <c r="P553" i="20"/>
  <c r="P568" i="20"/>
  <c r="P506" i="20"/>
  <c r="P549" i="20"/>
  <c r="P557" i="20"/>
  <c r="P573" i="20"/>
  <c r="P425" i="20"/>
  <c r="P447" i="20"/>
  <c r="P451" i="20"/>
  <c r="P480" i="20"/>
  <c r="P484" i="20"/>
  <c r="P474" i="20"/>
  <c r="P478" i="20"/>
  <c r="P357" i="20"/>
  <c r="P420" i="20"/>
  <c r="P412" i="20"/>
  <c r="P502" i="20"/>
  <c r="P524" i="20"/>
  <c r="P548" i="20"/>
  <c r="P567" i="20"/>
  <c r="P604" i="20"/>
  <c r="P620" i="20"/>
  <c r="P10" i="20"/>
  <c r="P26" i="20"/>
  <c r="P490" i="20"/>
  <c r="P529" i="20"/>
  <c r="P532" i="20"/>
  <c r="P560" i="20"/>
  <c r="P576" i="20"/>
  <c r="P588" i="20"/>
  <c r="P609" i="20"/>
  <c r="P625" i="20"/>
  <c r="P15" i="20"/>
  <c r="P31" i="20"/>
  <c r="P391" i="20"/>
  <c r="P459" i="20"/>
  <c r="P505" i="20"/>
  <c r="P598" i="20"/>
  <c r="P614" i="20"/>
  <c r="P4" i="20"/>
  <c r="P20" i="20"/>
  <c r="P36" i="20"/>
  <c r="P508" i="20"/>
  <c r="P551" i="20"/>
  <c r="P603" i="20"/>
  <c r="P619" i="20"/>
  <c r="P9" i="20"/>
  <c r="P25" i="20"/>
  <c r="P497" i="20"/>
  <c r="P500" i="20"/>
  <c r="P530" i="20"/>
  <c r="P533" i="20"/>
  <c r="P556" i="20"/>
  <c r="P565" i="20"/>
  <c r="P572" i="20"/>
  <c r="P590" i="20"/>
  <c r="P608" i="20"/>
  <c r="P624" i="20"/>
  <c r="P14" i="20"/>
  <c r="P582" i="20"/>
  <c r="P613" i="20"/>
  <c r="P416" i="20"/>
  <c r="P538" i="20"/>
  <c r="P541" i="20"/>
  <c r="P597" i="20"/>
  <c r="P602" i="20"/>
  <c r="P405" i="20"/>
  <c r="P571" i="20"/>
  <c r="P607" i="20"/>
  <c r="P18" i="20"/>
  <c r="P88" i="20"/>
  <c r="P422" i="20"/>
  <c r="P561" i="20"/>
  <c r="P587" i="20"/>
  <c r="P11" i="20"/>
  <c r="P77" i="20"/>
  <c r="P93" i="20"/>
  <c r="P485" i="20"/>
  <c r="P515" i="20"/>
  <c r="P523" i="20"/>
  <c r="P545" i="20"/>
  <c r="P6" i="20"/>
  <c r="P13" i="20"/>
  <c r="P23" i="20"/>
  <c r="P82" i="20"/>
  <c r="P492" i="20"/>
  <c r="P601" i="20"/>
  <c r="P605" i="20"/>
  <c r="P611" i="20"/>
  <c r="P8" i="20"/>
  <c r="P48" i="20"/>
  <c r="P52" i="20"/>
  <c r="P56" i="20"/>
  <c r="P60" i="20"/>
  <c r="P64" i="20"/>
  <c r="P68" i="20"/>
  <c r="P72" i="20"/>
  <c r="P87" i="20"/>
  <c r="P542" i="20"/>
  <c r="P627" i="20"/>
  <c r="P3" i="20"/>
  <c r="P28" i="20"/>
  <c r="P44" i="20"/>
  <c r="P599" i="20"/>
  <c r="P615" i="20"/>
  <c r="P562" i="20"/>
  <c r="P577" i="20"/>
  <c r="P399" i="20"/>
  <c r="P517" i="20"/>
  <c r="P521" i="20"/>
  <c r="P566" i="20"/>
  <c r="P555" i="20"/>
  <c r="P495" i="20"/>
  <c r="P539" i="20"/>
  <c r="P596" i="20"/>
  <c r="P33" i="20"/>
  <c r="P53" i="20"/>
  <c r="P74" i="20"/>
  <c r="P126" i="20"/>
  <c r="P142" i="20"/>
  <c r="P158" i="20"/>
  <c r="P583" i="20"/>
  <c r="P618" i="20"/>
  <c r="P623" i="20"/>
  <c r="P49" i="20"/>
  <c r="P76" i="20"/>
  <c r="P79" i="20"/>
  <c r="P92" i="20"/>
  <c r="P95" i="20"/>
  <c r="P99" i="20"/>
  <c r="P103" i="20"/>
  <c r="P107" i="20"/>
  <c r="P111" i="20"/>
  <c r="P115" i="20"/>
  <c r="P131" i="20"/>
  <c r="P147" i="20"/>
  <c r="P163" i="20"/>
  <c r="P514" i="20"/>
  <c r="P589" i="20"/>
  <c r="P5" i="20"/>
  <c r="P38" i="20"/>
  <c r="P45" i="20"/>
  <c r="P69" i="20"/>
  <c r="P120" i="20"/>
  <c r="P136" i="20"/>
  <c r="P152" i="20"/>
  <c r="P600" i="20"/>
  <c r="P43" i="20"/>
  <c r="P71" i="20"/>
  <c r="P81" i="20"/>
  <c r="P84" i="20"/>
  <c r="P125" i="20"/>
  <c r="P141" i="20"/>
  <c r="P157" i="20"/>
  <c r="P584" i="20"/>
  <c r="P610" i="20"/>
  <c r="P626" i="20"/>
  <c r="P19" i="20"/>
  <c r="P130" i="20"/>
  <c r="P146" i="20"/>
  <c r="P162" i="20"/>
  <c r="P578" i="20"/>
  <c r="P616" i="20"/>
  <c r="P621" i="20"/>
  <c r="P16" i="20"/>
  <c r="P21" i="20"/>
  <c r="P62" i="20"/>
  <c r="P89" i="20"/>
  <c r="P98" i="20"/>
  <c r="P102" i="20"/>
  <c r="P106" i="20"/>
  <c r="P110" i="20"/>
  <c r="P114" i="20"/>
  <c r="P119" i="20"/>
  <c r="P135" i="20"/>
  <c r="P24" i="20"/>
  <c r="P58" i="20"/>
  <c r="P66" i="20"/>
  <c r="P86" i="20"/>
  <c r="P124" i="20"/>
  <c r="P526" i="20"/>
  <c r="P29" i="20"/>
  <c r="P617" i="20"/>
  <c r="P622" i="20"/>
  <c r="P17" i="20"/>
  <c r="P22" i="20"/>
  <c r="P34" i="20"/>
  <c r="P27" i="20"/>
  <c r="P78" i="20"/>
  <c r="P94" i="20"/>
  <c r="P96" i="20"/>
  <c r="P105" i="20"/>
  <c r="P122" i="20"/>
  <c r="P164" i="20"/>
  <c r="P170" i="20"/>
  <c r="P186" i="20"/>
  <c r="P202" i="20"/>
  <c r="P218" i="20"/>
  <c r="P12" i="20"/>
  <c r="P159" i="20"/>
  <c r="P167" i="20"/>
  <c r="P173" i="20"/>
  <c r="P189" i="20"/>
  <c r="P205" i="20"/>
  <c r="P606" i="20"/>
  <c r="P47" i="20"/>
  <c r="P54" i="20"/>
  <c r="P116" i="20"/>
  <c r="P154" i="20"/>
  <c r="P161" i="20"/>
  <c r="P176" i="20"/>
  <c r="P192" i="20"/>
  <c r="P208" i="20"/>
  <c r="P73" i="20"/>
  <c r="P101" i="20"/>
  <c r="P156" i="20"/>
  <c r="P179" i="20"/>
  <c r="P195" i="20"/>
  <c r="P211" i="20"/>
  <c r="P224" i="20"/>
  <c r="P228" i="20"/>
  <c r="P232" i="20"/>
  <c r="P236" i="20"/>
  <c r="P581" i="20"/>
  <c r="P57" i="20"/>
  <c r="P67" i="20"/>
  <c r="P112" i="20"/>
  <c r="P129" i="20"/>
  <c r="P149" i="20"/>
  <c r="P151" i="20"/>
  <c r="P182" i="20"/>
  <c r="P198" i="20"/>
  <c r="P214" i="20"/>
  <c r="P51" i="20"/>
  <c r="P70" i="20"/>
  <c r="P133" i="20"/>
  <c r="P137" i="20"/>
  <c r="P185" i="20"/>
  <c r="P201" i="20"/>
  <c r="P7" i="20"/>
  <c r="P32" i="20"/>
  <c r="P97" i="20"/>
  <c r="P144" i="20"/>
  <c r="P166" i="20"/>
  <c r="P169" i="20"/>
  <c r="P172" i="20"/>
  <c r="P188" i="20"/>
  <c r="P108" i="20"/>
  <c r="P123" i="20"/>
  <c r="P127" i="20"/>
  <c r="P139" i="20"/>
  <c r="P175" i="20"/>
  <c r="P595" i="20"/>
  <c r="P37" i="20"/>
  <c r="P55" i="20"/>
  <c r="P61" i="20"/>
  <c r="P178" i="20"/>
  <c r="P194" i="20"/>
  <c r="P117" i="20"/>
  <c r="P121" i="20"/>
  <c r="P153" i="20"/>
  <c r="P65" i="20"/>
  <c r="P104" i="20"/>
  <c r="P113" i="20"/>
  <c r="P100" i="20"/>
  <c r="P230" i="20"/>
  <c r="P240" i="20"/>
  <c r="P264" i="20"/>
  <c r="P612" i="20"/>
  <c r="P145" i="20"/>
  <c r="P217" i="20"/>
  <c r="P223" i="20"/>
  <c r="P237" i="20"/>
  <c r="P247" i="20"/>
  <c r="P255" i="20"/>
  <c r="P263" i="20"/>
  <c r="P150" i="20"/>
  <c r="P171" i="20"/>
  <c r="P174" i="20"/>
  <c r="P193" i="20"/>
  <c r="P35" i="20"/>
  <c r="P50" i="20"/>
  <c r="P83" i="20"/>
  <c r="P90" i="20"/>
  <c r="P165" i="20"/>
  <c r="P168" i="20"/>
  <c r="P177" i="20"/>
  <c r="P207" i="20"/>
  <c r="P213" i="20"/>
  <c r="P219" i="20"/>
  <c r="P227" i="20"/>
  <c r="P246" i="20"/>
  <c r="P254" i="20"/>
  <c r="P262" i="20"/>
  <c r="P180" i="20"/>
  <c r="P191" i="20"/>
  <c r="P209" i="20"/>
  <c r="P215" i="20"/>
  <c r="P225" i="20"/>
  <c r="P239" i="20"/>
  <c r="P59" i="20"/>
  <c r="P132" i="20"/>
  <c r="P155" i="20"/>
  <c r="P196" i="20"/>
  <c r="P203" i="20"/>
  <c r="P234" i="20"/>
  <c r="P245" i="20"/>
  <c r="P253" i="20"/>
  <c r="P261" i="20"/>
  <c r="P91" i="20"/>
  <c r="P85" i="20"/>
  <c r="P118" i="20"/>
  <c r="P183" i="20"/>
  <c r="P46" i="20"/>
  <c r="P128" i="20"/>
  <c r="P138" i="20"/>
  <c r="P181" i="20"/>
  <c r="P134" i="20"/>
  <c r="P143" i="20"/>
  <c r="P80" i="20"/>
  <c r="P160" i="20"/>
  <c r="P216" i="20"/>
  <c r="P229" i="20"/>
  <c r="P244" i="20"/>
  <c r="P63" i="20"/>
  <c r="P206" i="20"/>
  <c r="P220" i="20"/>
  <c r="P273" i="20"/>
  <c r="P281" i="20"/>
  <c r="P354" i="20"/>
  <c r="P226" i="20"/>
  <c r="P242" i="20"/>
  <c r="P252" i="20"/>
  <c r="P265" i="20"/>
  <c r="P187" i="20"/>
  <c r="P210" i="20"/>
  <c r="P235" i="20"/>
  <c r="P278" i="20"/>
  <c r="P293" i="20"/>
  <c r="P297" i="20"/>
  <c r="P301" i="20"/>
  <c r="P305" i="20"/>
  <c r="P309" i="20"/>
  <c r="P313" i="20"/>
  <c r="P317" i="20"/>
  <c r="P321" i="20"/>
  <c r="P325" i="20"/>
  <c r="P329" i="20"/>
  <c r="P333" i="20"/>
  <c r="P337" i="20"/>
  <c r="P341" i="20"/>
  <c r="P349" i="20"/>
  <c r="P353" i="20"/>
  <c r="P75" i="20"/>
  <c r="P248" i="20"/>
  <c r="P250" i="20"/>
  <c r="P260" i="20"/>
  <c r="P238" i="20"/>
  <c r="P267" i="20"/>
  <c r="P275" i="20"/>
  <c r="P283" i="20"/>
  <c r="P256" i="20"/>
  <c r="P258" i="20"/>
  <c r="P199" i="20"/>
  <c r="P280" i="20"/>
  <c r="P296" i="20"/>
  <c r="P300" i="20"/>
  <c r="P304" i="20"/>
  <c r="P308" i="20"/>
  <c r="P312" i="20"/>
  <c r="P316" i="20"/>
  <c r="P320" i="20"/>
  <c r="P324" i="20"/>
  <c r="P328" i="20"/>
  <c r="P332" i="20"/>
  <c r="P336" i="20"/>
  <c r="P340" i="20"/>
  <c r="P344" i="20"/>
  <c r="P348" i="20"/>
  <c r="P30" i="20"/>
  <c r="P109" i="20"/>
  <c r="P204" i="20"/>
  <c r="P148" i="20"/>
  <c r="P233" i="20"/>
  <c r="P243" i="20"/>
  <c r="P277" i="20"/>
  <c r="P184" i="20"/>
  <c r="P282" i="20"/>
  <c r="P285" i="20"/>
  <c r="P290" i="20"/>
  <c r="P322" i="20"/>
  <c r="P343" i="20"/>
  <c r="P352" i="20"/>
  <c r="P350" i="20"/>
  <c r="P140" i="20"/>
  <c r="P190" i="20"/>
  <c r="P279" i="20"/>
  <c r="P315" i="20"/>
  <c r="P334" i="20"/>
  <c r="P327" i="20"/>
  <c r="P212" i="20"/>
  <c r="P310" i="20"/>
  <c r="P351" i="20"/>
  <c r="P268" i="20"/>
  <c r="P295" i="20"/>
  <c r="P257" i="20"/>
  <c r="P303" i="20"/>
  <c r="P339" i="20"/>
  <c r="P356" i="20"/>
  <c r="P266" i="20"/>
  <c r="P298" i="20"/>
  <c r="P249" i="20"/>
  <c r="P291" i="20"/>
  <c r="P323" i="20"/>
  <c r="P338" i="20"/>
  <c r="P318" i="20"/>
  <c r="P330" i="20"/>
  <c r="P241" i="20"/>
  <c r="P274" i="20"/>
  <c r="P311" i="20"/>
  <c r="P335" i="20"/>
  <c r="P346" i="20"/>
  <c r="P306" i="20"/>
  <c r="P342" i="20"/>
  <c r="P259" i="20"/>
  <c r="P299" i="20"/>
  <c r="P197" i="20"/>
  <c r="P231" i="20"/>
  <c r="P294" i="20"/>
  <c r="P326" i="20"/>
  <c r="P347" i="20"/>
  <c r="P251" i="20"/>
  <c r="P319" i="20"/>
  <c r="P331" i="20"/>
  <c r="P314" i="20"/>
  <c r="P355" i="20"/>
  <c r="P284" i="20"/>
  <c r="P307" i="20"/>
  <c r="P200" i="20"/>
  <c r="P302" i="20"/>
  <c r="R357" i="20"/>
  <c r="R358" i="20"/>
  <c r="R359" i="20"/>
  <c r="R360" i="20"/>
  <c r="R361" i="20"/>
  <c r="R362" i="20"/>
  <c r="R363" i="20"/>
  <c r="R364" i="20"/>
  <c r="R365" i="20"/>
  <c r="R366" i="20"/>
  <c r="R367" i="20"/>
  <c r="R368" i="20"/>
  <c r="R369" i="20"/>
  <c r="R370" i="20"/>
  <c r="R371" i="20"/>
  <c r="R372" i="20"/>
  <c r="R373" i="20"/>
  <c r="R374" i="20"/>
  <c r="R375" i="20"/>
  <c r="R376" i="20"/>
  <c r="R377" i="20"/>
  <c r="R379" i="20"/>
  <c r="R380" i="20"/>
  <c r="R381" i="20"/>
  <c r="R382" i="20"/>
  <c r="R383" i="20"/>
  <c r="R384" i="20"/>
  <c r="R385" i="20"/>
  <c r="R386" i="20"/>
  <c r="R387" i="20"/>
  <c r="R388" i="20"/>
  <c r="R389" i="20"/>
  <c r="R390" i="20"/>
  <c r="R391" i="20"/>
  <c r="R392" i="20"/>
  <c r="R393" i="20"/>
  <c r="R394" i="20"/>
  <c r="R395" i="20"/>
  <c r="R396" i="20"/>
  <c r="R397" i="20"/>
  <c r="R398" i="20"/>
  <c r="R399" i="20"/>
  <c r="R400" i="20"/>
  <c r="R401" i="20"/>
  <c r="R402" i="20"/>
  <c r="R403" i="20"/>
  <c r="R404" i="20"/>
  <c r="R405" i="20"/>
  <c r="R406" i="20"/>
  <c r="R407" i="20"/>
  <c r="R408" i="20"/>
  <c r="R420" i="20"/>
  <c r="R434" i="20"/>
  <c r="R433" i="20"/>
  <c r="R414" i="20"/>
  <c r="R432" i="20"/>
  <c r="R409" i="20"/>
  <c r="R419" i="20"/>
  <c r="R431" i="20"/>
  <c r="R413" i="20"/>
  <c r="R418" i="20"/>
  <c r="R410" i="20"/>
  <c r="R424" i="20"/>
  <c r="R430" i="20"/>
  <c r="R438" i="20"/>
  <c r="R465" i="20"/>
  <c r="R441" i="20"/>
  <c r="R445" i="20"/>
  <c r="R449" i="20"/>
  <c r="R453" i="20"/>
  <c r="R458" i="20"/>
  <c r="R464" i="20"/>
  <c r="R417" i="20"/>
  <c r="R426" i="20"/>
  <c r="R457" i="20"/>
  <c r="R463" i="20"/>
  <c r="R429" i="20"/>
  <c r="R437" i="20"/>
  <c r="R444" i="20"/>
  <c r="R448" i="20"/>
  <c r="R452" i="20"/>
  <c r="R421" i="20"/>
  <c r="R440" i="20"/>
  <c r="R470" i="20"/>
  <c r="R489" i="20"/>
  <c r="R462" i="20"/>
  <c r="R473" i="20"/>
  <c r="R478" i="20"/>
  <c r="R494" i="20"/>
  <c r="R505" i="20"/>
  <c r="R513" i="20"/>
  <c r="R521" i="20"/>
  <c r="R529" i="20"/>
  <c r="R537" i="20"/>
  <c r="R545" i="20"/>
  <c r="R553" i="20"/>
  <c r="R454" i="20"/>
  <c r="R460" i="20"/>
  <c r="R467" i="20"/>
  <c r="R483" i="20"/>
  <c r="R499" i="20"/>
  <c r="R411" i="20"/>
  <c r="R443" i="20"/>
  <c r="R488" i="20"/>
  <c r="R504" i="20"/>
  <c r="R512" i="20"/>
  <c r="R520" i="20"/>
  <c r="R528" i="20"/>
  <c r="R536" i="20"/>
  <c r="R544" i="20"/>
  <c r="R415" i="20"/>
  <c r="R436" i="20"/>
  <c r="R477" i="20"/>
  <c r="R493" i="20"/>
  <c r="R482" i="20"/>
  <c r="R450" i="20"/>
  <c r="R469" i="20"/>
  <c r="R472" i="20"/>
  <c r="R412" i="20"/>
  <c r="R481" i="20"/>
  <c r="R487" i="20"/>
  <c r="R523" i="20"/>
  <c r="R532" i="20"/>
  <c r="R541" i="20"/>
  <c r="R560" i="20"/>
  <c r="R576" i="20"/>
  <c r="R596" i="20"/>
  <c r="R427" i="20"/>
  <c r="R456" i="20"/>
  <c r="R459" i="20"/>
  <c r="R485" i="20"/>
  <c r="R538" i="20"/>
  <c r="R565" i="20"/>
  <c r="R581" i="20"/>
  <c r="R595" i="20"/>
  <c r="R423" i="20"/>
  <c r="R475" i="20"/>
  <c r="R510" i="20"/>
  <c r="R519" i="20"/>
  <c r="R570" i="20"/>
  <c r="R586" i="20"/>
  <c r="R594" i="20"/>
  <c r="R479" i="20"/>
  <c r="R547" i="20"/>
  <c r="R554" i="20"/>
  <c r="R559" i="20"/>
  <c r="R575" i="20"/>
  <c r="R593" i="20"/>
  <c r="R442" i="20"/>
  <c r="R507" i="20"/>
  <c r="R516" i="20"/>
  <c r="R525" i="20"/>
  <c r="R534" i="20"/>
  <c r="R543" i="20"/>
  <c r="R550" i="20"/>
  <c r="R564" i="20"/>
  <c r="R446" i="20"/>
  <c r="R468" i="20"/>
  <c r="R496" i="20"/>
  <c r="R498" i="20"/>
  <c r="R501" i="20"/>
  <c r="R522" i="20"/>
  <c r="R569" i="20"/>
  <c r="R428" i="20"/>
  <c r="R439" i="20"/>
  <c r="R491" i="20"/>
  <c r="R531" i="20"/>
  <c r="R540" i="20"/>
  <c r="R558" i="20"/>
  <c r="R574" i="20"/>
  <c r="R435" i="20"/>
  <c r="R471" i="20"/>
  <c r="R503" i="20"/>
  <c r="R546" i="20"/>
  <c r="R563" i="20"/>
  <c r="R466" i="20"/>
  <c r="R476" i="20"/>
  <c r="R486" i="20"/>
  <c r="R425" i="20"/>
  <c r="R447" i="20"/>
  <c r="R451" i="20"/>
  <c r="R480" i="20"/>
  <c r="R484" i="20"/>
  <c r="R455" i="20"/>
  <c r="R422" i="20"/>
  <c r="R555" i="20"/>
  <c r="R571" i="20"/>
  <c r="R578" i="20"/>
  <c r="R591" i="20"/>
  <c r="R610" i="20"/>
  <c r="R626" i="20"/>
  <c r="R16" i="20"/>
  <c r="R32" i="20"/>
  <c r="R580" i="20"/>
  <c r="R583" i="20"/>
  <c r="R599" i="20"/>
  <c r="R615" i="20"/>
  <c r="R5" i="20"/>
  <c r="R21" i="20"/>
  <c r="R37" i="20"/>
  <c r="R502" i="20"/>
  <c r="R524" i="20"/>
  <c r="R527" i="20"/>
  <c r="R548" i="20"/>
  <c r="R567" i="20"/>
  <c r="R604" i="20"/>
  <c r="R620" i="20"/>
  <c r="R10" i="20"/>
  <c r="R26" i="20"/>
  <c r="R490" i="20"/>
  <c r="R535" i="20"/>
  <c r="R585" i="20"/>
  <c r="R588" i="20"/>
  <c r="R609" i="20"/>
  <c r="R625" i="20"/>
  <c r="R15" i="20"/>
  <c r="R31" i="20"/>
  <c r="R598" i="20"/>
  <c r="R614" i="20"/>
  <c r="R4" i="20"/>
  <c r="R508" i="20"/>
  <c r="R511" i="20"/>
  <c r="R551" i="20"/>
  <c r="R603" i="20"/>
  <c r="R497" i="20"/>
  <c r="R500" i="20"/>
  <c r="R530" i="20"/>
  <c r="R533" i="20"/>
  <c r="R549" i="20"/>
  <c r="R556" i="20"/>
  <c r="R572" i="20"/>
  <c r="R590" i="20"/>
  <c r="R608" i="20"/>
  <c r="R416" i="20"/>
  <c r="R474" i="20"/>
  <c r="R514" i="20"/>
  <c r="R568" i="20"/>
  <c r="R589" i="20"/>
  <c r="R616" i="20"/>
  <c r="R623" i="20"/>
  <c r="R78" i="20"/>
  <c r="R94" i="20"/>
  <c r="R506" i="20"/>
  <c r="R557" i="20"/>
  <c r="R584" i="20"/>
  <c r="R618" i="20"/>
  <c r="R34" i="20"/>
  <c r="R45" i="20"/>
  <c r="R49" i="20"/>
  <c r="R53" i="20"/>
  <c r="R57" i="20"/>
  <c r="R61" i="20"/>
  <c r="R65" i="20"/>
  <c r="R69" i="20"/>
  <c r="R73" i="20"/>
  <c r="R83" i="20"/>
  <c r="R579" i="20"/>
  <c r="R592" i="20"/>
  <c r="R607" i="20"/>
  <c r="R18" i="20"/>
  <c r="R88" i="20"/>
  <c r="R561" i="20"/>
  <c r="R587" i="20"/>
  <c r="R613" i="20"/>
  <c r="R11" i="20"/>
  <c r="R20" i="20"/>
  <c r="R36" i="20"/>
  <c r="R77" i="20"/>
  <c r="R93" i="20"/>
  <c r="R515" i="20"/>
  <c r="R582" i="20"/>
  <c r="R597" i="20"/>
  <c r="R6" i="20"/>
  <c r="R13" i="20"/>
  <c r="R23" i="20"/>
  <c r="R492" i="20"/>
  <c r="R601" i="20"/>
  <c r="R605" i="20"/>
  <c r="R611" i="20"/>
  <c r="R8" i="20"/>
  <c r="R48" i="20"/>
  <c r="R52" i="20"/>
  <c r="R56" i="20"/>
  <c r="R60" i="20"/>
  <c r="R64" i="20"/>
  <c r="R542" i="20"/>
  <c r="R573" i="20"/>
  <c r="R562" i="20"/>
  <c r="R577" i="20"/>
  <c r="R509" i="20"/>
  <c r="R517" i="20"/>
  <c r="R566" i="20"/>
  <c r="R7" i="20"/>
  <c r="R28" i="20"/>
  <c r="R51" i="20"/>
  <c r="R67" i="20"/>
  <c r="R116" i="20"/>
  <c r="R132" i="20"/>
  <c r="R148" i="20"/>
  <c r="R165" i="20"/>
  <c r="R606" i="20"/>
  <c r="R47" i="20"/>
  <c r="R87" i="20"/>
  <c r="R90" i="20"/>
  <c r="R121" i="20"/>
  <c r="R137" i="20"/>
  <c r="R153" i="20"/>
  <c r="R164" i="20"/>
  <c r="R33" i="20"/>
  <c r="R74" i="20"/>
  <c r="R126" i="20"/>
  <c r="R142" i="20"/>
  <c r="R158" i="20"/>
  <c r="R495" i="20"/>
  <c r="R552" i="20"/>
  <c r="R76" i="20"/>
  <c r="R79" i="20"/>
  <c r="R92" i="20"/>
  <c r="R95" i="20"/>
  <c r="R99" i="20"/>
  <c r="R103" i="20"/>
  <c r="R107" i="20"/>
  <c r="R111" i="20"/>
  <c r="R115" i="20"/>
  <c r="R131" i="20"/>
  <c r="R147" i="20"/>
  <c r="R163" i="20"/>
  <c r="R3" i="20"/>
  <c r="R38" i="20"/>
  <c r="R120" i="20"/>
  <c r="R136" i="20"/>
  <c r="R152" i="20"/>
  <c r="R600" i="20"/>
  <c r="R43" i="20"/>
  <c r="R71" i="20"/>
  <c r="R81" i="20"/>
  <c r="R84" i="20"/>
  <c r="R125" i="20"/>
  <c r="R619" i="20"/>
  <c r="R624" i="20"/>
  <c r="R19" i="20"/>
  <c r="R130" i="20"/>
  <c r="R621" i="20"/>
  <c r="R14" i="20"/>
  <c r="R24" i="20"/>
  <c r="R518" i="20"/>
  <c r="R526" i="20"/>
  <c r="R627" i="20"/>
  <c r="R29" i="20"/>
  <c r="R9" i="20"/>
  <c r="R612" i="20"/>
  <c r="R35" i="20"/>
  <c r="R63" i="20"/>
  <c r="R72" i="20"/>
  <c r="R75" i="20"/>
  <c r="R91" i="20"/>
  <c r="R128" i="20"/>
  <c r="R138" i="20"/>
  <c r="R145" i="20"/>
  <c r="R180" i="20"/>
  <c r="R196" i="20"/>
  <c r="R212" i="20"/>
  <c r="R30" i="20"/>
  <c r="R50" i="20"/>
  <c r="R86" i="20"/>
  <c r="R114" i="20"/>
  <c r="R118" i="20"/>
  <c r="R140" i="20"/>
  <c r="R183" i="20"/>
  <c r="R199" i="20"/>
  <c r="R215" i="20"/>
  <c r="R225" i="20"/>
  <c r="R229" i="20"/>
  <c r="R233" i="20"/>
  <c r="R237" i="20"/>
  <c r="R25" i="20"/>
  <c r="R44" i="20"/>
  <c r="R96" i="20"/>
  <c r="R105" i="20"/>
  <c r="R122" i="20"/>
  <c r="R170" i="20"/>
  <c r="R186" i="20"/>
  <c r="R202" i="20"/>
  <c r="R218" i="20"/>
  <c r="R12" i="20"/>
  <c r="R89" i="20"/>
  <c r="R135" i="20"/>
  <c r="R159" i="20"/>
  <c r="R167" i="20"/>
  <c r="R173" i="20"/>
  <c r="R189" i="20"/>
  <c r="R205" i="20"/>
  <c r="R54" i="20"/>
  <c r="R110" i="20"/>
  <c r="R154" i="20"/>
  <c r="R161" i="20"/>
  <c r="R176" i="20"/>
  <c r="R192" i="20"/>
  <c r="R208" i="20"/>
  <c r="R101" i="20"/>
  <c r="R156" i="20"/>
  <c r="R179" i="20"/>
  <c r="R195" i="20"/>
  <c r="R112" i="20"/>
  <c r="R129" i="20"/>
  <c r="R149" i="20"/>
  <c r="R151" i="20"/>
  <c r="R182" i="20"/>
  <c r="R58" i="20"/>
  <c r="R70" i="20"/>
  <c r="R106" i="20"/>
  <c r="R119" i="20"/>
  <c r="R133" i="20"/>
  <c r="R602" i="20"/>
  <c r="R622" i="20"/>
  <c r="R68" i="20"/>
  <c r="R97" i="20"/>
  <c r="R144" i="20"/>
  <c r="R146" i="20"/>
  <c r="R166" i="20"/>
  <c r="R169" i="20"/>
  <c r="R172" i="20"/>
  <c r="R188" i="20"/>
  <c r="R27" i="20"/>
  <c r="R108" i="20"/>
  <c r="R123" i="20"/>
  <c r="R127" i="20"/>
  <c r="R139" i="20"/>
  <c r="R141" i="20"/>
  <c r="R55" i="20"/>
  <c r="R62" i="20"/>
  <c r="R82" i="20"/>
  <c r="R102" i="20"/>
  <c r="R617" i="20"/>
  <c r="R22" i="20"/>
  <c r="R266" i="20"/>
  <c r="R267" i="20"/>
  <c r="R268" i="20"/>
  <c r="R273" i="20"/>
  <c r="R274" i="20"/>
  <c r="R275" i="20"/>
  <c r="R277" i="20"/>
  <c r="R278" i="20"/>
  <c r="R279" i="20"/>
  <c r="R280" i="20"/>
  <c r="R281" i="20"/>
  <c r="R282" i="20"/>
  <c r="R283" i="20"/>
  <c r="R284" i="20"/>
  <c r="R285" i="20"/>
  <c r="R290" i="20"/>
  <c r="R291" i="20"/>
  <c r="R293" i="20"/>
  <c r="R294" i="20"/>
  <c r="R295" i="20"/>
  <c r="R296" i="20"/>
  <c r="R297" i="20"/>
  <c r="R298" i="20"/>
  <c r="R299" i="20"/>
  <c r="R300" i="20"/>
  <c r="R301" i="20"/>
  <c r="R302" i="20"/>
  <c r="R303" i="20"/>
  <c r="R304" i="20"/>
  <c r="R305" i="20"/>
  <c r="R306" i="20"/>
  <c r="R307" i="20"/>
  <c r="R308" i="20"/>
  <c r="R309" i="20"/>
  <c r="R310" i="20"/>
  <c r="R311" i="20"/>
  <c r="R312" i="20"/>
  <c r="R313" i="20"/>
  <c r="R314" i="20"/>
  <c r="R315" i="20"/>
  <c r="R316" i="20"/>
  <c r="R317" i="20"/>
  <c r="R318" i="20"/>
  <c r="R319" i="20"/>
  <c r="R320" i="20"/>
  <c r="R321" i="20"/>
  <c r="R322" i="20"/>
  <c r="R323" i="20"/>
  <c r="R324" i="20"/>
  <c r="R325" i="20"/>
  <c r="R326" i="20"/>
  <c r="R327" i="20"/>
  <c r="R328" i="20"/>
  <c r="R329" i="20"/>
  <c r="R330" i="20"/>
  <c r="R331" i="20"/>
  <c r="R332" i="20"/>
  <c r="R333" i="20"/>
  <c r="R334" i="20"/>
  <c r="R335" i="20"/>
  <c r="R336" i="20"/>
  <c r="R337" i="20"/>
  <c r="R338" i="20"/>
  <c r="R339" i="20"/>
  <c r="R340" i="20"/>
  <c r="R341" i="20"/>
  <c r="R342" i="20"/>
  <c r="R343" i="20"/>
  <c r="R344" i="20"/>
  <c r="R346" i="20"/>
  <c r="R347" i="20"/>
  <c r="R348" i="20"/>
  <c r="R349" i="20"/>
  <c r="R350" i="20"/>
  <c r="R351" i="20"/>
  <c r="R352" i="20"/>
  <c r="R353" i="20"/>
  <c r="R354" i="20"/>
  <c r="R355" i="20"/>
  <c r="R356" i="20"/>
  <c r="R185" i="20"/>
  <c r="R190" i="20"/>
  <c r="R198" i="20"/>
  <c r="R200" i="20"/>
  <c r="R248" i="20"/>
  <c r="R256" i="20"/>
  <c r="R265" i="20"/>
  <c r="R539" i="20"/>
  <c r="R100" i="20"/>
  <c r="R230" i="20"/>
  <c r="R232" i="20"/>
  <c r="R240" i="20"/>
  <c r="R264" i="20"/>
  <c r="R117" i="20"/>
  <c r="R211" i="20"/>
  <c r="R217" i="20"/>
  <c r="R223" i="20"/>
  <c r="R247" i="20"/>
  <c r="R255" i="20"/>
  <c r="R263" i="20"/>
  <c r="R150" i="20"/>
  <c r="R162" i="20"/>
  <c r="R171" i="20"/>
  <c r="R174" i="20"/>
  <c r="R193" i="20"/>
  <c r="R168" i="20"/>
  <c r="R177" i="20"/>
  <c r="R191" i="20"/>
  <c r="R207" i="20"/>
  <c r="R213" i="20"/>
  <c r="R219" i="20"/>
  <c r="R227" i="20"/>
  <c r="R246" i="20"/>
  <c r="R254" i="20"/>
  <c r="R262" i="20"/>
  <c r="R66" i="20"/>
  <c r="R201" i="20"/>
  <c r="R209" i="20"/>
  <c r="R239" i="20"/>
  <c r="R59" i="20"/>
  <c r="R113" i="20"/>
  <c r="R155" i="20"/>
  <c r="R175" i="20"/>
  <c r="R203" i="20"/>
  <c r="R17" i="20"/>
  <c r="R178" i="20"/>
  <c r="R194" i="20"/>
  <c r="R85" i="20"/>
  <c r="R46" i="20"/>
  <c r="R98" i="20"/>
  <c r="R181" i="20"/>
  <c r="R104" i="20"/>
  <c r="R257" i="20"/>
  <c r="R124" i="20"/>
  <c r="R134" i="20"/>
  <c r="R143" i="20"/>
  <c r="R197" i="20"/>
  <c r="R160" i="20"/>
  <c r="R216" i="20"/>
  <c r="R244" i="20"/>
  <c r="R206" i="20"/>
  <c r="R220" i="20"/>
  <c r="R226" i="20"/>
  <c r="R242" i="20"/>
  <c r="R252" i="20"/>
  <c r="R187" i="20"/>
  <c r="R210" i="20"/>
  <c r="R235" i="20"/>
  <c r="R214" i="20"/>
  <c r="R224" i="20"/>
  <c r="R250" i="20"/>
  <c r="R260" i="20"/>
  <c r="R236" i="20"/>
  <c r="R238" i="20"/>
  <c r="R258" i="20"/>
  <c r="R245" i="20"/>
  <c r="R109" i="20"/>
  <c r="R204" i="20"/>
  <c r="R261" i="20"/>
  <c r="R253" i="20"/>
  <c r="R234" i="20"/>
  <c r="R228" i="20"/>
  <c r="R157" i="20"/>
  <c r="R249" i="20"/>
  <c r="R243" i="20"/>
  <c r="R184" i="20"/>
  <c r="R241" i="20"/>
  <c r="R259" i="20"/>
  <c r="R231" i="20"/>
  <c r="R80" i="20"/>
  <c r="R251" i="20"/>
  <c r="Y411" i="20"/>
  <c r="Y425" i="20"/>
  <c r="Y441" i="20"/>
  <c r="Y442" i="20"/>
  <c r="Y443" i="20"/>
  <c r="Y444" i="20"/>
  <c r="Y445" i="20"/>
  <c r="Y446" i="20"/>
  <c r="Y447" i="20"/>
  <c r="Y448" i="20"/>
  <c r="Y449" i="20"/>
  <c r="Y450" i="20"/>
  <c r="Y451" i="20"/>
  <c r="Y452" i="20"/>
  <c r="Y453" i="20"/>
  <c r="Y454" i="20"/>
  <c r="Y455" i="20"/>
  <c r="Y456" i="20"/>
  <c r="Y457" i="20"/>
  <c r="Y458" i="20"/>
  <c r="Y459" i="20"/>
  <c r="Y460" i="20"/>
  <c r="Y359" i="20"/>
  <c r="Y367" i="20"/>
  <c r="Y375" i="20"/>
  <c r="Y383" i="20"/>
  <c r="Y391" i="20"/>
  <c r="Y399" i="20"/>
  <c r="Y407" i="20"/>
  <c r="Y416" i="20"/>
  <c r="Y424" i="20"/>
  <c r="Y440" i="20"/>
  <c r="Y423" i="20"/>
  <c r="Y439" i="20"/>
  <c r="Y364" i="20"/>
  <c r="Y372" i="20"/>
  <c r="Y380" i="20"/>
  <c r="Y388" i="20"/>
  <c r="Y396" i="20"/>
  <c r="Y404" i="20"/>
  <c r="Y410" i="20"/>
  <c r="Y422" i="20"/>
  <c r="Y438" i="20"/>
  <c r="Y415" i="20"/>
  <c r="Y421" i="20"/>
  <c r="Y361" i="20"/>
  <c r="Y369" i="20"/>
  <c r="Y377" i="20"/>
  <c r="Y385" i="20"/>
  <c r="Y393" i="20"/>
  <c r="Y401" i="20"/>
  <c r="Y409" i="20"/>
  <c r="Y420" i="20"/>
  <c r="Y358" i="20"/>
  <c r="Y366" i="20"/>
  <c r="Y374" i="20"/>
  <c r="Y382" i="20"/>
  <c r="Y397" i="20"/>
  <c r="Y402" i="20"/>
  <c r="Y371" i="20"/>
  <c r="Y387" i="20"/>
  <c r="Y392" i="20"/>
  <c r="Y405" i="20"/>
  <c r="Y428" i="20"/>
  <c r="Y435" i="20"/>
  <c r="Y395" i="20"/>
  <c r="Y400" i="20"/>
  <c r="Y412" i="20"/>
  <c r="Y431" i="20"/>
  <c r="Y368" i="20"/>
  <c r="Y384" i="20"/>
  <c r="Y390" i="20"/>
  <c r="Y403" i="20"/>
  <c r="Y408" i="20"/>
  <c r="Y467" i="20"/>
  <c r="Y468" i="20"/>
  <c r="Y469" i="20"/>
  <c r="Y470" i="20"/>
  <c r="Y471" i="20"/>
  <c r="Y472" i="20"/>
  <c r="Y398" i="20"/>
  <c r="Y365" i="20"/>
  <c r="Y381" i="20"/>
  <c r="Y406" i="20"/>
  <c r="Y434" i="20"/>
  <c r="Y466" i="20"/>
  <c r="Y419" i="20"/>
  <c r="Y427" i="20"/>
  <c r="Y362" i="20"/>
  <c r="Y413" i="20"/>
  <c r="Y363" i="20"/>
  <c r="Y370" i="20"/>
  <c r="Y386" i="20"/>
  <c r="Y417" i="20"/>
  <c r="Y463" i="20"/>
  <c r="Y485" i="20"/>
  <c r="Y501" i="20"/>
  <c r="Y508" i="20"/>
  <c r="Y516" i="20"/>
  <c r="Y524" i="20"/>
  <c r="Y532" i="20"/>
  <c r="Y540" i="20"/>
  <c r="Y548" i="20"/>
  <c r="Y433" i="20"/>
  <c r="Y474" i="20"/>
  <c r="Y490" i="20"/>
  <c r="Y360" i="20"/>
  <c r="Y465" i="20"/>
  <c r="Y479" i="20"/>
  <c r="Y495" i="20"/>
  <c r="Y507" i="20"/>
  <c r="Y515" i="20"/>
  <c r="Y523" i="20"/>
  <c r="Y531" i="20"/>
  <c r="Y539" i="20"/>
  <c r="Y547" i="20"/>
  <c r="Y414" i="20"/>
  <c r="Y426" i="20"/>
  <c r="Y484" i="20"/>
  <c r="Y500" i="20"/>
  <c r="Y489" i="20"/>
  <c r="Y473" i="20"/>
  <c r="Y478" i="20"/>
  <c r="Y379" i="20"/>
  <c r="Y418" i="20"/>
  <c r="Y483" i="20"/>
  <c r="Y376" i="20"/>
  <c r="Y430" i="20"/>
  <c r="Y505" i="20"/>
  <c r="Y556" i="20"/>
  <c r="Y572" i="20"/>
  <c r="Y588" i="20"/>
  <c r="Y497" i="20"/>
  <c r="Y511" i="20"/>
  <c r="Y514" i="20"/>
  <c r="Y520" i="20"/>
  <c r="Y561" i="20"/>
  <c r="Y577" i="20"/>
  <c r="Y492" i="20"/>
  <c r="Y499" i="20"/>
  <c r="Y502" i="20"/>
  <c r="Y529" i="20"/>
  <c r="Y566" i="20"/>
  <c r="Y582" i="20"/>
  <c r="Y462" i="20"/>
  <c r="Y477" i="20"/>
  <c r="Y494" i="20"/>
  <c r="Y517" i="20"/>
  <c r="Y526" i="20"/>
  <c r="Y535" i="20"/>
  <c r="Y538" i="20"/>
  <c r="Y544" i="20"/>
  <c r="Y555" i="20"/>
  <c r="Y571" i="20"/>
  <c r="Y587" i="20"/>
  <c r="Y481" i="20"/>
  <c r="Y487" i="20"/>
  <c r="Y551" i="20"/>
  <c r="Y560" i="20"/>
  <c r="Y576" i="20"/>
  <c r="Y504" i="20"/>
  <c r="Y541" i="20"/>
  <c r="Y565" i="20"/>
  <c r="Y475" i="20"/>
  <c r="Y513" i="20"/>
  <c r="Y554" i="20"/>
  <c r="Y570" i="20"/>
  <c r="Y394" i="20"/>
  <c r="Y510" i="20"/>
  <c r="Y519" i="20"/>
  <c r="Y522" i="20"/>
  <c r="Y528" i="20"/>
  <c r="Y559" i="20"/>
  <c r="Y575" i="20"/>
  <c r="Y373" i="20"/>
  <c r="Y432" i="20"/>
  <c r="Y482" i="20"/>
  <c r="Y389" i="20"/>
  <c r="Y429" i="20"/>
  <c r="Y436" i="20"/>
  <c r="Y542" i="20"/>
  <c r="Y586" i="20"/>
  <c r="Y606" i="20"/>
  <c r="Y622" i="20"/>
  <c r="Y12" i="20"/>
  <c r="Y28" i="20"/>
  <c r="Y486" i="20"/>
  <c r="Y493" i="20"/>
  <c r="Y545" i="20"/>
  <c r="Y569" i="20"/>
  <c r="Y589" i="20"/>
  <c r="Y592" i="20"/>
  <c r="Y611" i="20"/>
  <c r="Y627" i="20"/>
  <c r="Y17" i="20"/>
  <c r="Y33" i="20"/>
  <c r="Y496" i="20"/>
  <c r="Y518" i="20"/>
  <c r="Y521" i="20"/>
  <c r="Y553" i="20"/>
  <c r="Y562" i="20"/>
  <c r="Y600" i="20"/>
  <c r="Y616" i="20"/>
  <c r="Y6" i="20"/>
  <c r="Y22" i="20"/>
  <c r="Y38" i="20"/>
  <c r="Y44" i="20"/>
  <c r="Y45" i="20"/>
  <c r="Y46" i="20"/>
  <c r="Y47" i="20"/>
  <c r="Y48" i="20"/>
  <c r="Y49" i="20"/>
  <c r="Y50" i="20"/>
  <c r="Y51" i="20"/>
  <c r="Y52" i="20"/>
  <c r="Y53" i="20"/>
  <c r="Y54" i="20"/>
  <c r="Y55" i="20"/>
  <c r="Y56" i="20"/>
  <c r="Y57" i="20"/>
  <c r="Y58" i="20"/>
  <c r="Y59" i="20"/>
  <c r="Y60" i="20"/>
  <c r="Y61" i="20"/>
  <c r="Y62" i="20"/>
  <c r="Y63" i="20"/>
  <c r="Y64" i="20"/>
  <c r="Y65" i="20"/>
  <c r="Y66" i="20"/>
  <c r="Y67" i="20"/>
  <c r="Y68" i="20"/>
  <c r="Y69" i="20"/>
  <c r="Y70" i="20"/>
  <c r="Y71" i="20"/>
  <c r="Y72" i="20"/>
  <c r="Y73" i="20"/>
  <c r="Y74" i="20"/>
  <c r="Y75" i="20"/>
  <c r="Y76" i="20"/>
  <c r="Y77" i="20"/>
  <c r="Y78" i="20"/>
  <c r="Y79" i="20"/>
  <c r="Y80" i="20"/>
  <c r="Y81" i="20"/>
  <c r="Y82" i="20"/>
  <c r="Y83" i="20"/>
  <c r="Y84" i="20"/>
  <c r="Y85" i="20"/>
  <c r="Y86" i="20"/>
  <c r="Y87" i="20"/>
  <c r="Y88" i="20"/>
  <c r="Y89" i="20"/>
  <c r="Y90" i="20"/>
  <c r="Y91" i="20"/>
  <c r="Y92" i="20"/>
  <c r="Y93" i="20"/>
  <c r="Y94" i="20"/>
  <c r="Y543" i="20"/>
  <c r="Y595" i="20"/>
  <c r="Y605" i="20"/>
  <c r="Y621" i="20"/>
  <c r="Y11" i="20"/>
  <c r="Y27" i="20"/>
  <c r="Y43" i="20"/>
  <c r="Y558" i="20"/>
  <c r="Y574" i="20"/>
  <c r="Y578" i="20"/>
  <c r="Y580" i="20"/>
  <c r="Y610" i="20"/>
  <c r="Y626" i="20"/>
  <c r="Y16" i="20"/>
  <c r="Y546" i="20"/>
  <c r="Y583" i="20"/>
  <c r="Y599" i="20"/>
  <c r="Y567" i="20"/>
  <c r="Y591" i="20"/>
  <c r="Y604" i="20"/>
  <c r="Y491" i="20"/>
  <c r="Y509" i="20"/>
  <c r="Y612" i="20"/>
  <c r="Y14" i="20"/>
  <c r="Y527" i="20"/>
  <c r="Y552" i="20"/>
  <c r="Y594" i="20"/>
  <c r="Y7" i="20"/>
  <c r="Y9" i="20"/>
  <c r="Y21" i="20"/>
  <c r="Y24" i="20"/>
  <c r="Y37" i="20"/>
  <c r="Y476" i="20"/>
  <c r="Y564" i="20"/>
  <c r="Y581" i="20"/>
  <c r="Y596" i="20"/>
  <c r="Y4" i="20"/>
  <c r="Y506" i="20"/>
  <c r="Y536" i="20"/>
  <c r="Y26" i="20"/>
  <c r="Y29" i="20"/>
  <c r="Y549" i="20"/>
  <c r="Y568" i="20"/>
  <c r="Y609" i="20"/>
  <c r="Y623" i="20"/>
  <c r="Y625" i="20"/>
  <c r="Y557" i="20"/>
  <c r="Y584" i="20"/>
  <c r="Y603" i="20"/>
  <c r="Y618" i="20"/>
  <c r="Y31" i="20"/>
  <c r="Y34" i="20"/>
  <c r="Y498" i="20"/>
  <c r="Y579" i="20"/>
  <c r="Y607" i="20"/>
  <c r="Y437" i="20"/>
  <c r="Y537" i="20"/>
  <c r="Y488" i="20"/>
  <c r="Y503" i="20"/>
  <c r="Y550" i="20"/>
  <c r="Y585" i="20"/>
  <c r="Y480" i="20"/>
  <c r="Y512" i="20"/>
  <c r="Y525" i="20"/>
  <c r="Y533" i="20"/>
  <c r="Y573" i="20"/>
  <c r="Y602" i="20"/>
  <c r="Y128" i="20"/>
  <c r="Y144" i="20"/>
  <c r="Y160" i="20"/>
  <c r="Y10" i="20"/>
  <c r="Y30" i="20"/>
  <c r="Y117" i="20"/>
  <c r="Y133" i="20"/>
  <c r="Y149" i="20"/>
  <c r="Y18" i="20"/>
  <c r="Y96" i="20"/>
  <c r="Y100" i="20"/>
  <c r="Y104" i="20"/>
  <c r="Y108" i="20"/>
  <c r="Y112" i="20"/>
  <c r="Y122" i="20"/>
  <c r="Y138" i="20"/>
  <c r="Y154" i="20"/>
  <c r="Y169" i="20"/>
  <c r="Y170" i="20"/>
  <c r="Y171" i="20"/>
  <c r="Y172" i="20"/>
  <c r="Y173" i="20"/>
  <c r="Y174" i="20"/>
  <c r="Y175" i="20"/>
  <c r="Y176" i="20"/>
  <c r="Y177" i="20"/>
  <c r="Y178" i="20"/>
  <c r="Y179" i="20"/>
  <c r="Y180" i="20"/>
  <c r="Y181" i="20"/>
  <c r="Y182" i="20"/>
  <c r="Y183" i="20"/>
  <c r="Y184" i="20"/>
  <c r="Y185" i="20"/>
  <c r="Y186" i="20"/>
  <c r="Y187" i="20"/>
  <c r="Y188" i="20"/>
  <c r="Y189" i="20"/>
  <c r="Y190" i="20"/>
  <c r="Y191" i="20"/>
  <c r="Y192" i="20"/>
  <c r="Y193" i="20"/>
  <c r="Y194" i="20"/>
  <c r="Y195" i="20"/>
  <c r="Y196" i="20"/>
  <c r="Y197" i="20"/>
  <c r="Y198" i="20"/>
  <c r="Y199" i="20"/>
  <c r="Y200" i="20"/>
  <c r="Y201" i="20"/>
  <c r="Y202" i="20"/>
  <c r="Y203" i="20"/>
  <c r="Y204" i="20"/>
  <c r="Y205" i="20"/>
  <c r="Y206" i="20"/>
  <c r="Y207" i="20"/>
  <c r="Y208" i="20"/>
  <c r="Y209" i="20"/>
  <c r="Y210" i="20"/>
  <c r="Y211" i="20"/>
  <c r="Y212" i="20"/>
  <c r="Y213" i="20"/>
  <c r="Y214" i="20"/>
  <c r="Y215" i="20"/>
  <c r="Y216" i="20"/>
  <c r="Y217" i="20"/>
  <c r="Y218" i="20"/>
  <c r="Y219" i="20"/>
  <c r="Y220" i="20"/>
  <c r="Y223" i="20"/>
  <c r="Y224" i="20"/>
  <c r="Y225" i="20"/>
  <c r="Y226" i="20"/>
  <c r="Y227" i="20"/>
  <c r="Y228" i="20"/>
  <c r="Y229" i="20"/>
  <c r="Y230" i="20"/>
  <c r="Y231" i="20"/>
  <c r="Y232" i="20"/>
  <c r="Y233" i="20"/>
  <c r="Y234" i="20"/>
  <c r="Y235" i="20"/>
  <c r="Y236" i="20"/>
  <c r="Y237" i="20"/>
  <c r="Y238" i="20"/>
  <c r="Y239" i="20"/>
  <c r="Y23" i="20"/>
  <c r="Y35" i="20"/>
  <c r="Y127" i="20"/>
  <c r="Y143" i="20"/>
  <c r="Y159" i="20"/>
  <c r="Y168" i="20"/>
  <c r="Y597" i="20"/>
  <c r="Y613" i="20"/>
  <c r="Y5" i="20"/>
  <c r="Y13" i="20"/>
  <c r="Y116" i="20"/>
  <c r="Y132" i="20"/>
  <c r="Y148" i="20"/>
  <c r="Y167" i="20"/>
  <c r="Y593" i="20"/>
  <c r="Y121" i="20"/>
  <c r="Y534" i="20"/>
  <c r="Y8" i="20"/>
  <c r="Y95" i="20"/>
  <c r="Y99" i="20"/>
  <c r="Y103" i="20"/>
  <c r="Y107" i="20"/>
  <c r="Y111" i="20"/>
  <c r="Y126" i="20"/>
  <c r="Y590" i="20"/>
  <c r="Y36" i="20"/>
  <c r="Y563" i="20"/>
  <c r="Y3" i="20"/>
  <c r="Y601" i="20"/>
  <c r="Y619" i="20"/>
  <c r="Y624" i="20"/>
  <c r="Y19" i="20"/>
  <c r="Y598" i="20"/>
  <c r="Y98" i="20"/>
  <c r="Y130" i="20"/>
  <c r="Y162" i="20"/>
  <c r="Y134" i="20"/>
  <c r="Y155" i="20"/>
  <c r="Y157" i="20"/>
  <c r="Y109" i="20"/>
  <c r="Y120" i="20"/>
  <c r="Y150" i="20"/>
  <c r="Y152" i="20"/>
  <c r="Y530" i="20"/>
  <c r="Y124" i="20"/>
  <c r="Y114" i="20"/>
  <c r="Y145" i="20"/>
  <c r="Y147" i="20"/>
  <c r="Y164" i="20"/>
  <c r="Y614" i="20"/>
  <c r="Y620" i="20"/>
  <c r="Y105" i="20"/>
  <c r="Y118" i="20"/>
  <c r="Y140" i="20"/>
  <c r="Y608" i="20"/>
  <c r="Y25" i="20"/>
  <c r="Y142" i="20"/>
  <c r="Y110" i="20"/>
  <c r="Y131" i="20"/>
  <c r="Y135" i="20"/>
  <c r="Y137" i="20"/>
  <c r="Y615" i="20"/>
  <c r="Y20" i="20"/>
  <c r="Y101" i="20"/>
  <c r="Y161" i="20"/>
  <c r="Y464" i="20"/>
  <c r="Y32" i="20"/>
  <c r="Y125" i="20"/>
  <c r="Y106" i="20"/>
  <c r="Y129" i="20"/>
  <c r="Y151" i="20"/>
  <c r="Y158" i="20"/>
  <c r="Y15" i="20"/>
  <c r="Y357" i="20"/>
  <c r="Y244" i="20"/>
  <c r="Y252" i="20"/>
  <c r="Y260" i="20"/>
  <c r="Y136" i="20"/>
  <c r="Y243" i="20"/>
  <c r="Y251" i="20"/>
  <c r="Y259" i="20"/>
  <c r="Y141" i="20"/>
  <c r="Y242" i="20"/>
  <c r="Y250" i="20"/>
  <c r="Y258" i="20"/>
  <c r="Y146" i="20"/>
  <c r="Y241" i="20"/>
  <c r="Y249" i="20"/>
  <c r="Y257" i="20"/>
  <c r="Y102" i="20"/>
  <c r="Y165" i="20"/>
  <c r="Y97" i="20"/>
  <c r="Y123" i="20"/>
  <c r="Y163" i="20"/>
  <c r="Y166" i="20"/>
  <c r="Y617" i="20"/>
  <c r="Y113" i="20"/>
  <c r="Y119" i="20"/>
  <c r="Y245" i="20"/>
  <c r="Y279" i="20"/>
  <c r="Y291" i="20"/>
  <c r="Y295" i="20"/>
  <c r="Y299" i="20"/>
  <c r="Y303" i="20"/>
  <c r="Y307" i="20"/>
  <c r="Y311" i="20"/>
  <c r="Y315" i="20"/>
  <c r="Y319" i="20"/>
  <c r="Y323" i="20"/>
  <c r="Y327" i="20"/>
  <c r="Y331" i="20"/>
  <c r="Y335" i="20"/>
  <c r="Y339" i="20"/>
  <c r="Y343" i="20"/>
  <c r="Y347" i="20"/>
  <c r="Y351" i="20"/>
  <c r="Y255" i="20"/>
  <c r="Y356" i="20"/>
  <c r="Y115" i="20"/>
  <c r="Y253" i="20"/>
  <c r="Y268" i="20"/>
  <c r="Y284" i="20"/>
  <c r="Y263" i="20"/>
  <c r="Y355" i="20"/>
  <c r="Y261" i="20"/>
  <c r="Y273" i="20"/>
  <c r="Y281" i="20"/>
  <c r="Y290" i="20"/>
  <c r="Y294" i="20"/>
  <c r="Y298" i="20"/>
  <c r="Y302" i="20"/>
  <c r="Y306" i="20"/>
  <c r="Y310" i="20"/>
  <c r="Y314" i="20"/>
  <c r="Y318" i="20"/>
  <c r="Y322" i="20"/>
  <c r="Y326" i="20"/>
  <c r="Y330" i="20"/>
  <c r="Y334" i="20"/>
  <c r="Y338" i="20"/>
  <c r="Y342" i="20"/>
  <c r="Y346" i="20"/>
  <c r="Y350" i="20"/>
  <c r="Y153" i="20"/>
  <c r="Y265" i="20"/>
  <c r="Y240" i="20"/>
  <c r="Y278" i="20"/>
  <c r="Y246" i="20"/>
  <c r="Y248" i="20"/>
  <c r="Y267" i="20"/>
  <c r="Y275" i="20"/>
  <c r="Y156" i="20"/>
  <c r="Y254" i="20"/>
  <c r="Y256" i="20"/>
  <c r="Y139" i="20"/>
  <c r="Y312" i="20"/>
  <c r="Y336" i="20"/>
  <c r="Y247" i="20"/>
  <c r="Y305" i="20"/>
  <c r="Y300" i="20"/>
  <c r="Y353" i="20"/>
  <c r="Y317" i="20"/>
  <c r="Y282" i="20"/>
  <c r="Y285" i="20"/>
  <c r="Y293" i="20"/>
  <c r="Y325" i="20"/>
  <c r="Y341" i="20"/>
  <c r="Y344" i="20"/>
  <c r="Y320" i="20"/>
  <c r="Y348" i="20"/>
  <c r="Y333" i="20"/>
  <c r="Y313" i="20"/>
  <c r="Y332" i="20"/>
  <c r="Y354" i="20"/>
  <c r="Y352" i="20"/>
  <c r="Y262" i="20"/>
  <c r="Y280" i="20"/>
  <c r="Y283" i="20"/>
  <c r="Y308" i="20"/>
  <c r="Y337" i="20"/>
  <c r="Y2" i="20"/>
  <c r="Y266" i="20"/>
  <c r="Y277" i="20"/>
  <c r="Y301" i="20"/>
  <c r="Y321" i="20"/>
  <c r="Y296" i="20"/>
  <c r="Y328" i="20"/>
  <c r="Y274" i="20"/>
  <c r="Y316" i="20"/>
  <c r="Y309" i="20"/>
  <c r="Y349" i="20"/>
  <c r="Y304" i="20"/>
  <c r="Y329" i="20"/>
  <c r="Y297" i="20"/>
  <c r="Y340" i="20"/>
  <c r="Y264" i="20"/>
  <c r="Y324" i="20"/>
  <c r="Z357" i="20"/>
  <c r="Z362" i="20"/>
  <c r="Z370" i="20"/>
  <c r="Z386" i="20"/>
  <c r="Z394" i="20"/>
  <c r="Z402" i="20"/>
  <c r="Z426" i="20"/>
  <c r="Z411" i="20"/>
  <c r="Z425" i="20"/>
  <c r="Z441" i="20"/>
  <c r="Z442" i="20"/>
  <c r="Z443" i="20"/>
  <c r="Z444" i="20"/>
  <c r="Z445" i="20"/>
  <c r="Z446" i="20"/>
  <c r="Z447" i="20"/>
  <c r="Z448" i="20"/>
  <c r="Z449" i="20"/>
  <c r="Z450" i="20"/>
  <c r="Z451" i="20"/>
  <c r="Z452" i="20"/>
  <c r="Z453" i="20"/>
  <c r="Z454" i="20"/>
  <c r="Z455" i="20"/>
  <c r="Z456" i="20"/>
  <c r="Z457" i="20"/>
  <c r="Z458" i="20"/>
  <c r="Z459" i="20"/>
  <c r="Z460" i="20"/>
  <c r="Z462" i="20"/>
  <c r="Z463" i="20"/>
  <c r="Z464" i="20"/>
  <c r="Z465" i="20"/>
  <c r="Z466" i="20"/>
  <c r="Z359" i="20"/>
  <c r="Z367" i="20"/>
  <c r="Z375" i="20"/>
  <c r="Z383" i="20"/>
  <c r="Z391" i="20"/>
  <c r="Z399" i="20"/>
  <c r="Z407" i="20"/>
  <c r="Z416" i="20"/>
  <c r="Z424" i="20"/>
  <c r="Z440" i="20"/>
  <c r="Z423" i="20"/>
  <c r="Z439" i="20"/>
  <c r="Z364" i="20"/>
  <c r="Z372" i="20"/>
  <c r="Z380" i="20"/>
  <c r="Z388" i="20"/>
  <c r="Z396" i="20"/>
  <c r="Z404" i="20"/>
  <c r="Z410" i="20"/>
  <c r="Z422" i="20"/>
  <c r="Z415" i="20"/>
  <c r="Z421" i="20"/>
  <c r="Z361" i="20"/>
  <c r="Z369" i="20"/>
  <c r="Z377" i="20"/>
  <c r="Z385" i="20"/>
  <c r="Z393" i="20"/>
  <c r="Z401" i="20"/>
  <c r="Z358" i="20"/>
  <c r="Z366" i="20"/>
  <c r="Z374" i="20"/>
  <c r="Z382" i="20"/>
  <c r="Z389" i="20"/>
  <c r="Z414" i="20"/>
  <c r="Z418" i="20"/>
  <c r="Z397" i="20"/>
  <c r="Z371" i="20"/>
  <c r="Z387" i="20"/>
  <c r="Z392" i="20"/>
  <c r="Z405" i="20"/>
  <c r="Z428" i="20"/>
  <c r="Z435" i="20"/>
  <c r="Z395" i="20"/>
  <c r="Z400" i="20"/>
  <c r="Z412" i="20"/>
  <c r="Z431" i="20"/>
  <c r="Z368" i="20"/>
  <c r="Z384" i="20"/>
  <c r="Z390" i="20"/>
  <c r="Z403" i="20"/>
  <c r="Z408" i="20"/>
  <c r="Z438" i="20"/>
  <c r="Z467" i="20"/>
  <c r="Z468" i="20"/>
  <c r="Z469" i="20"/>
  <c r="Z470" i="20"/>
  <c r="Z471" i="20"/>
  <c r="Z472" i="20"/>
  <c r="Z473" i="20"/>
  <c r="Z398" i="20"/>
  <c r="Z365" i="20"/>
  <c r="Z381" i="20"/>
  <c r="Z406" i="20"/>
  <c r="Z434" i="20"/>
  <c r="Z363" i="20"/>
  <c r="Z420" i="20"/>
  <c r="Z480" i="20"/>
  <c r="Z496" i="20"/>
  <c r="Z417" i="20"/>
  <c r="Z485" i="20"/>
  <c r="Z501" i="20"/>
  <c r="Z508" i="20"/>
  <c r="Z516" i="20"/>
  <c r="Z524" i="20"/>
  <c r="Z532" i="20"/>
  <c r="Z540" i="20"/>
  <c r="Z548" i="20"/>
  <c r="Z433" i="20"/>
  <c r="Z474" i="20"/>
  <c r="Z490" i="20"/>
  <c r="Z360" i="20"/>
  <c r="Z479" i="20"/>
  <c r="Z495" i="20"/>
  <c r="Z507" i="20"/>
  <c r="Z515" i="20"/>
  <c r="Z523" i="20"/>
  <c r="Z531" i="20"/>
  <c r="Z539" i="20"/>
  <c r="Z484" i="20"/>
  <c r="Z478" i="20"/>
  <c r="Z437" i="20"/>
  <c r="Z533" i="20"/>
  <c r="Z542" i="20"/>
  <c r="Z552" i="20"/>
  <c r="Z567" i="20"/>
  <c r="Z583" i="20"/>
  <c r="Z376" i="20"/>
  <c r="Z430" i="20"/>
  <c r="Z505" i="20"/>
  <c r="Z556" i="20"/>
  <c r="Z572" i="20"/>
  <c r="Z588" i="20"/>
  <c r="Z483" i="20"/>
  <c r="Z497" i="20"/>
  <c r="Z511" i="20"/>
  <c r="Z514" i="20"/>
  <c r="Z520" i="20"/>
  <c r="Z561" i="20"/>
  <c r="Z577" i="20"/>
  <c r="Z427" i="20"/>
  <c r="Z492" i="20"/>
  <c r="Z499" i="20"/>
  <c r="Z502" i="20"/>
  <c r="Z529" i="20"/>
  <c r="Z566" i="20"/>
  <c r="Z582" i="20"/>
  <c r="Z477" i="20"/>
  <c r="Z494" i="20"/>
  <c r="Z517" i="20"/>
  <c r="Z526" i="20"/>
  <c r="Z535" i="20"/>
  <c r="Z538" i="20"/>
  <c r="Z544" i="20"/>
  <c r="Z555" i="20"/>
  <c r="Z571" i="20"/>
  <c r="Z379" i="20"/>
  <c r="Z413" i="20"/>
  <c r="Z419" i="20"/>
  <c r="Z481" i="20"/>
  <c r="Z487" i="20"/>
  <c r="Z551" i="20"/>
  <c r="Z560" i="20"/>
  <c r="Z576" i="20"/>
  <c r="Z489" i="20"/>
  <c r="Z504" i="20"/>
  <c r="Z541" i="20"/>
  <c r="Z547" i="20"/>
  <c r="Z565" i="20"/>
  <c r="Z475" i="20"/>
  <c r="Z513" i="20"/>
  <c r="Z554" i="20"/>
  <c r="Z570" i="20"/>
  <c r="Z409" i="20"/>
  <c r="Z373" i="20"/>
  <c r="Z432" i="20"/>
  <c r="Z476" i="20"/>
  <c r="Z537" i="20"/>
  <c r="Z550" i="20"/>
  <c r="Z557" i="20"/>
  <c r="Z573" i="20"/>
  <c r="Z596" i="20"/>
  <c r="Z601" i="20"/>
  <c r="Z617" i="20"/>
  <c r="Z7" i="20"/>
  <c r="Z23" i="20"/>
  <c r="Z482" i="20"/>
  <c r="Z510" i="20"/>
  <c r="Z586" i="20"/>
  <c r="Z606" i="20"/>
  <c r="Z622" i="20"/>
  <c r="Z12" i="20"/>
  <c r="Z28" i="20"/>
  <c r="Z486" i="20"/>
  <c r="Z493" i="20"/>
  <c r="Z545" i="20"/>
  <c r="Z569" i="20"/>
  <c r="Z589" i="20"/>
  <c r="Z592" i="20"/>
  <c r="Z611" i="20"/>
  <c r="Z627" i="20"/>
  <c r="Z17" i="20"/>
  <c r="Z33" i="20"/>
  <c r="Z518" i="20"/>
  <c r="Z521" i="20"/>
  <c r="Z553" i="20"/>
  <c r="Z562" i="20"/>
  <c r="Z600" i="20"/>
  <c r="Z616" i="20"/>
  <c r="Z6" i="20"/>
  <c r="Z22" i="20"/>
  <c r="Z38" i="20"/>
  <c r="Z44" i="20"/>
  <c r="Z45" i="20"/>
  <c r="Z46" i="20"/>
  <c r="Z47" i="20"/>
  <c r="Z48" i="20"/>
  <c r="Z49" i="20"/>
  <c r="Z50" i="20"/>
  <c r="Z51" i="20"/>
  <c r="Z52" i="20"/>
  <c r="Z53" i="20"/>
  <c r="Z54" i="20"/>
  <c r="Z55" i="20"/>
  <c r="Z56" i="20"/>
  <c r="Z57" i="20"/>
  <c r="Z58" i="20"/>
  <c r="Z59" i="20"/>
  <c r="Z60" i="20"/>
  <c r="Z61" i="20"/>
  <c r="Z62" i="20"/>
  <c r="Z63" i="20"/>
  <c r="Z64" i="20"/>
  <c r="Z65" i="20"/>
  <c r="Z66" i="20"/>
  <c r="Z67" i="20"/>
  <c r="Z68" i="20"/>
  <c r="Z69" i="20"/>
  <c r="Z70" i="20"/>
  <c r="Z71" i="20"/>
  <c r="Z72" i="20"/>
  <c r="Z73" i="20"/>
  <c r="Z74" i="20"/>
  <c r="Z543" i="20"/>
  <c r="Z595" i="20"/>
  <c r="Z605" i="20"/>
  <c r="Z621" i="20"/>
  <c r="Z11" i="20"/>
  <c r="Z558" i="20"/>
  <c r="Z574" i="20"/>
  <c r="Z578" i="20"/>
  <c r="Z580" i="20"/>
  <c r="Z610" i="20"/>
  <c r="Z519" i="20"/>
  <c r="Z546" i="20"/>
  <c r="Z599" i="20"/>
  <c r="Z602" i="20"/>
  <c r="Z32" i="20"/>
  <c r="Z85" i="20"/>
  <c r="Z509" i="20"/>
  <c r="Z575" i="20"/>
  <c r="Z612" i="20"/>
  <c r="Z14" i="20"/>
  <c r="Z90" i="20"/>
  <c r="Z491" i="20"/>
  <c r="Z527" i="20"/>
  <c r="Z594" i="20"/>
  <c r="Z9" i="20"/>
  <c r="Z16" i="20"/>
  <c r="Z21" i="20"/>
  <c r="Z24" i="20"/>
  <c r="Z37" i="20"/>
  <c r="Z79" i="20"/>
  <c r="Z564" i="20"/>
  <c r="Z581" i="20"/>
  <c r="Z4" i="20"/>
  <c r="Z84" i="20"/>
  <c r="Z436" i="20"/>
  <c r="Z506" i="20"/>
  <c r="Z536" i="20"/>
  <c r="Z26" i="20"/>
  <c r="Z29" i="20"/>
  <c r="Z528" i="20"/>
  <c r="Z549" i="20"/>
  <c r="Z568" i="20"/>
  <c r="Z587" i="20"/>
  <c r="Z609" i="20"/>
  <c r="Z623" i="20"/>
  <c r="Z625" i="20"/>
  <c r="Z584" i="20"/>
  <c r="Z603" i="20"/>
  <c r="Z498" i="20"/>
  <c r="Z579" i="20"/>
  <c r="Z488" i="20"/>
  <c r="Z503" i="20"/>
  <c r="Z585" i="20"/>
  <c r="Z429" i="20"/>
  <c r="Z512" i="20"/>
  <c r="Z525" i="20"/>
  <c r="Z559" i="20"/>
  <c r="Z522" i="20"/>
  <c r="Z530" i="20"/>
  <c r="Z25" i="20"/>
  <c r="Z123" i="20"/>
  <c r="Z139" i="20"/>
  <c r="Z155" i="20"/>
  <c r="Z77" i="20"/>
  <c r="Z80" i="20"/>
  <c r="Z93" i="20"/>
  <c r="Z128" i="20"/>
  <c r="Z144" i="20"/>
  <c r="Z160" i="20"/>
  <c r="Z10" i="20"/>
  <c r="Z30" i="20"/>
  <c r="Z117" i="20"/>
  <c r="Z133" i="20"/>
  <c r="Z149" i="20"/>
  <c r="Z618" i="20"/>
  <c r="Z18" i="20"/>
  <c r="Z82" i="20"/>
  <c r="Z96" i="20"/>
  <c r="Z100" i="20"/>
  <c r="Z104" i="20"/>
  <c r="Z108" i="20"/>
  <c r="Z112" i="20"/>
  <c r="Z122" i="20"/>
  <c r="Z138" i="20"/>
  <c r="Z154" i="20"/>
  <c r="Z169" i="20"/>
  <c r="Z170" i="20"/>
  <c r="Z171" i="20"/>
  <c r="Z172" i="20"/>
  <c r="Z173" i="20"/>
  <c r="Z174" i="20"/>
  <c r="Z175" i="20"/>
  <c r="Z176" i="20"/>
  <c r="Z177" i="20"/>
  <c r="Z178" i="20"/>
  <c r="Z179" i="20"/>
  <c r="Z180" i="20"/>
  <c r="Z181" i="20"/>
  <c r="Z182" i="20"/>
  <c r="Z183" i="20"/>
  <c r="Z184" i="20"/>
  <c r="Z185" i="20"/>
  <c r="Z186" i="20"/>
  <c r="Z187" i="20"/>
  <c r="Z188" i="20"/>
  <c r="Z189" i="20"/>
  <c r="Z190" i="20"/>
  <c r="Z191" i="20"/>
  <c r="Z192" i="20"/>
  <c r="Z193" i="20"/>
  <c r="Z194" i="20"/>
  <c r="Z195" i="20"/>
  <c r="Z196" i="20"/>
  <c r="Z197" i="20"/>
  <c r="Z198" i="20"/>
  <c r="Z199" i="20"/>
  <c r="Z200" i="20"/>
  <c r="Z201" i="20"/>
  <c r="Z202" i="20"/>
  <c r="Z203" i="20"/>
  <c r="Z204" i="20"/>
  <c r="Z205" i="20"/>
  <c r="Z206" i="20"/>
  <c r="Z207" i="20"/>
  <c r="Z208" i="20"/>
  <c r="Z209" i="20"/>
  <c r="Z210" i="20"/>
  <c r="Z211" i="20"/>
  <c r="Z212" i="20"/>
  <c r="Z213" i="20"/>
  <c r="Z214" i="20"/>
  <c r="Z215" i="20"/>
  <c r="Z216" i="20"/>
  <c r="Z217" i="20"/>
  <c r="Z218" i="20"/>
  <c r="Z219" i="20"/>
  <c r="Z220" i="20"/>
  <c r="Z223" i="20"/>
  <c r="Z224" i="20"/>
  <c r="Z225" i="20"/>
  <c r="Z226" i="20"/>
  <c r="Z227" i="20"/>
  <c r="Z228" i="20"/>
  <c r="Z229" i="20"/>
  <c r="Z230" i="20"/>
  <c r="Z231" i="20"/>
  <c r="Z232" i="20"/>
  <c r="Z233" i="20"/>
  <c r="Z234" i="20"/>
  <c r="Z235" i="20"/>
  <c r="Z236" i="20"/>
  <c r="Z237" i="20"/>
  <c r="Z238" i="20"/>
  <c r="Z35" i="20"/>
  <c r="Z127" i="20"/>
  <c r="Z143" i="20"/>
  <c r="Z159" i="20"/>
  <c r="Z168" i="20"/>
  <c r="Z597" i="20"/>
  <c r="Z613" i="20"/>
  <c r="Z5" i="20"/>
  <c r="Z13" i="20"/>
  <c r="Z116" i="20"/>
  <c r="Z132" i="20"/>
  <c r="Z593" i="20"/>
  <c r="Z607" i="20"/>
  <c r="Z31" i="20"/>
  <c r="Z87" i="20"/>
  <c r="Z121" i="20"/>
  <c r="Z534" i="20"/>
  <c r="Z626" i="20"/>
  <c r="Z8" i="20"/>
  <c r="Z590" i="20"/>
  <c r="Z604" i="20"/>
  <c r="Z563" i="20"/>
  <c r="Z3" i="20"/>
  <c r="Z500" i="20"/>
  <c r="Z43" i="20"/>
  <c r="Z113" i="20"/>
  <c r="Z165" i="20"/>
  <c r="Z239" i="20"/>
  <c r="Z240" i="20"/>
  <c r="Z598" i="20"/>
  <c r="Z98" i="20"/>
  <c r="Z107" i="20"/>
  <c r="Z126" i="20"/>
  <c r="Z130" i="20"/>
  <c r="Z162" i="20"/>
  <c r="Z619" i="20"/>
  <c r="Z88" i="20"/>
  <c r="Z134" i="20"/>
  <c r="Z157" i="20"/>
  <c r="Z591" i="20"/>
  <c r="Z36" i="20"/>
  <c r="Z83" i="20"/>
  <c r="Z109" i="20"/>
  <c r="Z120" i="20"/>
  <c r="Z150" i="20"/>
  <c r="Z152" i="20"/>
  <c r="Z78" i="20"/>
  <c r="Z94" i="20"/>
  <c r="Z103" i="20"/>
  <c r="Z124" i="20"/>
  <c r="Z19" i="20"/>
  <c r="Z75" i="20"/>
  <c r="Z89" i="20"/>
  <c r="Z91" i="20"/>
  <c r="Z114" i="20"/>
  <c r="Z145" i="20"/>
  <c r="Z147" i="20"/>
  <c r="Z164" i="20"/>
  <c r="Z614" i="20"/>
  <c r="Z620" i="20"/>
  <c r="Z81" i="20"/>
  <c r="Z86" i="20"/>
  <c r="Z105" i="20"/>
  <c r="Z118" i="20"/>
  <c r="Z140" i="20"/>
  <c r="Z167" i="20"/>
  <c r="Z608" i="20"/>
  <c r="Z99" i="20"/>
  <c r="Z142" i="20"/>
  <c r="Z76" i="20"/>
  <c r="Z92" i="20"/>
  <c r="Z110" i="20"/>
  <c r="Z131" i="20"/>
  <c r="Z135" i="20"/>
  <c r="Z137" i="20"/>
  <c r="Z615" i="20"/>
  <c r="Z20" i="20"/>
  <c r="Z101" i="20"/>
  <c r="Z95" i="20"/>
  <c r="Z125" i="20"/>
  <c r="Z156" i="20"/>
  <c r="Z27" i="20"/>
  <c r="Z15" i="20"/>
  <c r="Z153" i="20"/>
  <c r="Z34" i="20"/>
  <c r="Z161" i="20"/>
  <c r="Z244" i="20"/>
  <c r="Z252" i="20"/>
  <c r="Z260" i="20"/>
  <c r="Z624" i="20"/>
  <c r="Z106" i="20"/>
  <c r="Z111" i="20"/>
  <c r="Z136" i="20"/>
  <c r="Z158" i="20"/>
  <c r="Z243" i="20"/>
  <c r="Z251" i="20"/>
  <c r="Z259" i="20"/>
  <c r="Z141" i="20"/>
  <c r="Z242" i="20"/>
  <c r="Z250" i="20"/>
  <c r="Z258" i="20"/>
  <c r="Z146" i="20"/>
  <c r="Z102" i="20"/>
  <c r="Z151" i="20"/>
  <c r="Z97" i="20"/>
  <c r="Z163" i="20"/>
  <c r="Z166" i="20"/>
  <c r="Z247" i="20"/>
  <c r="Z249" i="20"/>
  <c r="Z245" i="20"/>
  <c r="Z279" i="20"/>
  <c r="Z291" i="20"/>
  <c r="Z295" i="20"/>
  <c r="Z299" i="20"/>
  <c r="Z303" i="20"/>
  <c r="Z307" i="20"/>
  <c r="Z311" i="20"/>
  <c r="Z315" i="20"/>
  <c r="Z319" i="20"/>
  <c r="Z323" i="20"/>
  <c r="Z327" i="20"/>
  <c r="Z331" i="20"/>
  <c r="Z335" i="20"/>
  <c r="Z339" i="20"/>
  <c r="Z343" i="20"/>
  <c r="Z347" i="20"/>
  <c r="Z351" i="20"/>
  <c r="Z338" i="20"/>
  <c r="Z255" i="20"/>
  <c r="Z257" i="20"/>
  <c r="Z356" i="20"/>
  <c r="Z115" i="20"/>
  <c r="Z253" i="20"/>
  <c r="Z268" i="20"/>
  <c r="Z284" i="20"/>
  <c r="Z322" i="20"/>
  <c r="Z326" i="20"/>
  <c r="Z330" i="20"/>
  <c r="Z342" i="20"/>
  <c r="Z263" i="20"/>
  <c r="Z346" i="20"/>
  <c r="Z355" i="20"/>
  <c r="Z261" i="20"/>
  <c r="Z273" i="20"/>
  <c r="Z281" i="20"/>
  <c r="Z290" i="20"/>
  <c r="Z294" i="20"/>
  <c r="Z298" i="20"/>
  <c r="Z302" i="20"/>
  <c r="Z306" i="20"/>
  <c r="Z310" i="20"/>
  <c r="Z314" i="20"/>
  <c r="Z318" i="20"/>
  <c r="Z334" i="20"/>
  <c r="Z350" i="20"/>
  <c r="Z265" i="20"/>
  <c r="Z278" i="20"/>
  <c r="Z246" i="20"/>
  <c r="Z248" i="20"/>
  <c r="Z119" i="20"/>
  <c r="Z267" i="20"/>
  <c r="Z275" i="20"/>
  <c r="Z129" i="20"/>
  <c r="Z317" i="20"/>
  <c r="Z329" i="20"/>
  <c r="Z349" i="20"/>
  <c r="Z312" i="20"/>
  <c r="Z336" i="20"/>
  <c r="Z305" i="20"/>
  <c r="Z332" i="20"/>
  <c r="Z354" i="20"/>
  <c r="Z344" i="20"/>
  <c r="Z300" i="20"/>
  <c r="Z282" i="20"/>
  <c r="Z285" i="20"/>
  <c r="Z293" i="20"/>
  <c r="Z325" i="20"/>
  <c r="Z341" i="20"/>
  <c r="Z320" i="20"/>
  <c r="Z348" i="20"/>
  <c r="Z2" i="20"/>
  <c r="Z324" i="20"/>
  <c r="Z313" i="20"/>
  <c r="Z352" i="20"/>
  <c r="Z340" i="20"/>
  <c r="Z262" i="20"/>
  <c r="Z280" i="20"/>
  <c r="Z283" i="20"/>
  <c r="Z308" i="20"/>
  <c r="Z337" i="20"/>
  <c r="Z254" i="20"/>
  <c r="Z266" i="20"/>
  <c r="Z277" i="20"/>
  <c r="Z301" i="20"/>
  <c r="Z296" i="20"/>
  <c r="Z353" i="20"/>
  <c r="Z321" i="20"/>
  <c r="Z328" i="20"/>
  <c r="Z256" i="20"/>
  <c r="Z148" i="20"/>
  <c r="Z241" i="20"/>
  <c r="Z274" i="20"/>
  <c r="Z316" i="20"/>
  <c r="Z333" i="20"/>
  <c r="Z264" i="20"/>
  <c r="Z309" i="20"/>
  <c r="Z304" i="20"/>
  <c r="Z297" i="20"/>
  <c r="AA357" i="20"/>
  <c r="AA417" i="20"/>
  <c r="AA427" i="20"/>
  <c r="AA362" i="20"/>
  <c r="AA370" i="20"/>
  <c r="AA386" i="20"/>
  <c r="AA394" i="20"/>
  <c r="AA402" i="20"/>
  <c r="AA426" i="20"/>
  <c r="AA411" i="20"/>
  <c r="AA425" i="20"/>
  <c r="AA441" i="20"/>
  <c r="AA442" i="20"/>
  <c r="AA443" i="20"/>
  <c r="AA444" i="20"/>
  <c r="AA445" i="20"/>
  <c r="AA446" i="20"/>
  <c r="AA447" i="20"/>
  <c r="AA448" i="20"/>
  <c r="AA449" i="20"/>
  <c r="AA450" i="20"/>
  <c r="AA451" i="20"/>
  <c r="AA452" i="20"/>
  <c r="AA453" i="20"/>
  <c r="AA454" i="20"/>
  <c r="AA455" i="20"/>
  <c r="AA456" i="20"/>
  <c r="AA457" i="20"/>
  <c r="AA458" i="20"/>
  <c r="AA459" i="20"/>
  <c r="AA460" i="20"/>
  <c r="AA462" i="20"/>
  <c r="AA463" i="20"/>
  <c r="AA464" i="20"/>
  <c r="AA465" i="20"/>
  <c r="AA466" i="20"/>
  <c r="AA359" i="20"/>
  <c r="AA367" i="20"/>
  <c r="AA375" i="20"/>
  <c r="AA383" i="20"/>
  <c r="AA391" i="20"/>
  <c r="AA399" i="20"/>
  <c r="AA407" i="20"/>
  <c r="AA416" i="20"/>
  <c r="AA424" i="20"/>
  <c r="AA440" i="20"/>
  <c r="AA423" i="20"/>
  <c r="AA364" i="20"/>
  <c r="AA372" i="20"/>
  <c r="AA380" i="20"/>
  <c r="AA388" i="20"/>
  <c r="AA396" i="20"/>
  <c r="AA404" i="20"/>
  <c r="AA410" i="20"/>
  <c r="AA415" i="20"/>
  <c r="AA421" i="20"/>
  <c r="AA361" i="20"/>
  <c r="AA369" i="20"/>
  <c r="AA377" i="20"/>
  <c r="AA385" i="20"/>
  <c r="AA420" i="20"/>
  <c r="AA439" i="20"/>
  <c r="AA358" i="20"/>
  <c r="AA374" i="20"/>
  <c r="AA389" i="20"/>
  <c r="AA414" i="20"/>
  <c r="AA418" i="20"/>
  <c r="AA397" i="20"/>
  <c r="AA422" i="20"/>
  <c r="AA371" i="20"/>
  <c r="AA387" i="20"/>
  <c r="AA392" i="20"/>
  <c r="AA405" i="20"/>
  <c r="AA428" i="20"/>
  <c r="AA435" i="20"/>
  <c r="AA395" i="20"/>
  <c r="AA400" i="20"/>
  <c r="AA412" i="20"/>
  <c r="AA431" i="20"/>
  <c r="AA368" i="20"/>
  <c r="AA384" i="20"/>
  <c r="AA390" i="20"/>
  <c r="AA403" i="20"/>
  <c r="AA408" i="20"/>
  <c r="AA438" i="20"/>
  <c r="AA467" i="20"/>
  <c r="AA468" i="20"/>
  <c r="AA469" i="20"/>
  <c r="AA398" i="20"/>
  <c r="AA365" i="20"/>
  <c r="AA381" i="20"/>
  <c r="AA393" i="20"/>
  <c r="AA401" i="20"/>
  <c r="AA366" i="20"/>
  <c r="AA376" i="20"/>
  <c r="AA382" i="20"/>
  <c r="AA406" i="20"/>
  <c r="AA475" i="20"/>
  <c r="AA491" i="20"/>
  <c r="AA509" i="20"/>
  <c r="AA517" i="20"/>
  <c r="AA525" i="20"/>
  <c r="AA533" i="20"/>
  <c r="AA541" i="20"/>
  <c r="AA549" i="20"/>
  <c r="AA480" i="20"/>
  <c r="AA496" i="20"/>
  <c r="AA485" i="20"/>
  <c r="AA501" i="20"/>
  <c r="AA508" i="20"/>
  <c r="AA516" i="20"/>
  <c r="AA524" i="20"/>
  <c r="AA532" i="20"/>
  <c r="AA540" i="20"/>
  <c r="AA548" i="20"/>
  <c r="AA433" i="20"/>
  <c r="AA474" i="20"/>
  <c r="AA490" i="20"/>
  <c r="AA360" i="20"/>
  <c r="AA470" i="20"/>
  <c r="AA479" i="20"/>
  <c r="AA495" i="20"/>
  <c r="AA484" i="20"/>
  <c r="AA473" i="20"/>
  <c r="AA545" i="20"/>
  <c r="AA562" i="20"/>
  <c r="AA578" i="20"/>
  <c r="AA589" i="20"/>
  <c r="AA434" i="20"/>
  <c r="AA437" i="20"/>
  <c r="AA542" i="20"/>
  <c r="AA552" i="20"/>
  <c r="AA567" i="20"/>
  <c r="AA583" i="20"/>
  <c r="AA430" i="20"/>
  <c r="AA505" i="20"/>
  <c r="AA556" i="20"/>
  <c r="AA572" i="20"/>
  <c r="AA588" i="20"/>
  <c r="AA483" i="20"/>
  <c r="AA497" i="20"/>
  <c r="AA511" i="20"/>
  <c r="AA514" i="20"/>
  <c r="AA520" i="20"/>
  <c r="AA523" i="20"/>
  <c r="AA561" i="20"/>
  <c r="AA577" i="20"/>
  <c r="AA492" i="20"/>
  <c r="AA499" i="20"/>
  <c r="AA502" i="20"/>
  <c r="AA529" i="20"/>
  <c r="AA566" i="20"/>
  <c r="AA363" i="20"/>
  <c r="AA477" i="20"/>
  <c r="AA494" i="20"/>
  <c r="AA526" i="20"/>
  <c r="AA535" i="20"/>
  <c r="AA538" i="20"/>
  <c r="AA544" i="20"/>
  <c r="AA555" i="20"/>
  <c r="AA571" i="20"/>
  <c r="AA379" i="20"/>
  <c r="AA413" i="20"/>
  <c r="AA419" i="20"/>
  <c r="AA481" i="20"/>
  <c r="AA487" i="20"/>
  <c r="AA551" i="20"/>
  <c r="AA560" i="20"/>
  <c r="AA576" i="20"/>
  <c r="AA489" i="20"/>
  <c r="AA504" i="20"/>
  <c r="AA507" i="20"/>
  <c r="AA547" i="20"/>
  <c r="AA565" i="20"/>
  <c r="AA409" i="20"/>
  <c r="AA373" i="20"/>
  <c r="AA515" i="20"/>
  <c r="AA534" i="20"/>
  <c r="AA581" i="20"/>
  <c r="AA584" i="20"/>
  <c r="AA612" i="20"/>
  <c r="AA18" i="20"/>
  <c r="AA34" i="20"/>
  <c r="AA471" i="20"/>
  <c r="AA476" i="20"/>
  <c r="AA537" i="20"/>
  <c r="AA550" i="20"/>
  <c r="AA557" i="20"/>
  <c r="AA573" i="20"/>
  <c r="AA596" i="20"/>
  <c r="AA601" i="20"/>
  <c r="AA617" i="20"/>
  <c r="AA7" i="20"/>
  <c r="AA23" i="20"/>
  <c r="AA432" i="20"/>
  <c r="AA482" i="20"/>
  <c r="AA510" i="20"/>
  <c r="AA513" i="20"/>
  <c r="AA586" i="20"/>
  <c r="AA606" i="20"/>
  <c r="AA622" i="20"/>
  <c r="AA12" i="20"/>
  <c r="AA28" i="20"/>
  <c r="AA486" i="20"/>
  <c r="AA493" i="20"/>
  <c r="AA569" i="20"/>
  <c r="AA592" i="20"/>
  <c r="AA611" i="20"/>
  <c r="AA627" i="20"/>
  <c r="AA17" i="20"/>
  <c r="AA33" i="20"/>
  <c r="AA518" i="20"/>
  <c r="AA521" i="20"/>
  <c r="AA553" i="20"/>
  <c r="AA600" i="20"/>
  <c r="AA616" i="20"/>
  <c r="AA6" i="20"/>
  <c r="AA472" i="20"/>
  <c r="AA478" i="20"/>
  <c r="AA543" i="20"/>
  <c r="AA595" i="20"/>
  <c r="AA605" i="20"/>
  <c r="AA558" i="20"/>
  <c r="AA574" i="20"/>
  <c r="AA580" i="20"/>
  <c r="AA531" i="20"/>
  <c r="AA539" i="20"/>
  <c r="AA598" i="20"/>
  <c r="AA614" i="20"/>
  <c r="AA19" i="20"/>
  <c r="AA35" i="20"/>
  <c r="AA80" i="20"/>
  <c r="AA602" i="20"/>
  <c r="AA621" i="20"/>
  <c r="AA32" i="20"/>
  <c r="AA85" i="20"/>
  <c r="AA519" i="20"/>
  <c r="AA575" i="20"/>
  <c r="AA14" i="20"/>
  <c r="AA46" i="20"/>
  <c r="AA50" i="20"/>
  <c r="AA54" i="20"/>
  <c r="AA58" i="20"/>
  <c r="AA62" i="20"/>
  <c r="AA66" i="20"/>
  <c r="AA70" i="20"/>
  <c r="AA74" i="20"/>
  <c r="AA90" i="20"/>
  <c r="AA527" i="20"/>
  <c r="AA594" i="20"/>
  <c r="AA9" i="20"/>
  <c r="AA16" i="20"/>
  <c r="AA21" i="20"/>
  <c r="AA24" i="20"/>
  <c r="AA37" i="20"/>
  <c r="AA79" i="20"/>
  <c r="AA564" i="20"/>
  <c r="AA4" i="20"/>
  <c r="AA436" i="20"/>
  <c r="AA506" i="20"/>
  <c r="AA536" i="20"/>
  <c r="AA554" i="20"/>
  <c r="AA11" i="20"/>
  <c r="AA26" i="20"/>
  <c r="AA29" i="20"/>
  <c r="AA528" i="20"/>
  <c r="AA546" i="20"/>
  <c r="AA568" i="20"/>
  <c r="AA587" i="20"/>
  <c r="AA609" i="20"/>
  <c r="AA582" i="20"/>
  <c r="AA498" i="20"/>
  <c r="AA579" i="20"/>
  <c r="AA488" i="20"/>
  <c r="AA503" i="20"/>
  <c r="AA585" i="20"/>
  <c r="AA429" i="20"/>
  <c r="AA512" i="20"/>
  <c r="AA570" i="20"/>
  <c r="AA559" i="20"/>
  <c r="AA615" i="20"/>
  <c r="AA620" i="20"/>
  <c r="AA15" i="20"/>
  <c r="AA20" i="20"/>
  <c r="AA61" i="20"/>
  <c r="AA75" i="20"/>
  <c r="AA88" i="20"/>
  <c r="AA91" i="20"/>
  <c r="AA97" i="20"/>
  <c r="AA101" i="20"/>
  <c r="AA105" i="20"/>
  <c r="AA109" i="20"/>
  <c r="AA113" i="20"/>
  <c r="AA118" i="20"/>
  <c r="AA134" i="20"/>
  <c r="AA150" i="20"/>
  <c r="AA522" i="20"/>
  <c r="AA530" i="20"/>
  <c r="AA25" i="20"/>
  <c r="AA57" i="20"/>
  <c r="AA65" i="20"/>
  <c r="AA123" i="20"/>
  <c r="AA139" i="20"/>
  <c r="AA155" i="20"/>
  <c r="AA603" i="20"/>
  <c r="AA53" i="20"/>
  <c r="AA63" i="20"/>
  <c r="AA72" i="20"/>
  <c r="AA77" i="20"/>
  <c r="AA93" i="20"/>
  <c r="AA128" i="20"/>
  <c r="AA144" i="20"/>
  <c r="AA160" i="20"/>
  <c r="AA10" i="20"/>
  <c r="AA30" i="20"/>
  <c r="AA49" i="20"/>
  <c r="AA59" i="20"/>
  <c r="AA117" i="20"/>
  <c r="AA133" i="20"/>
  <c r="AA149" i="20"/>
  <c r="AA618" i="20"/>
  <c r="AA623" i="20"/>
  <c r="AA45" i="20"/>
  <c r="AA55" i="20"/>
  <c r="AA82" i="20"/>
  <c r="AA96" i="20"/>
  <c r="AA100" i="20"/>
  <c r="AA104" i="20"/>
  <c r="AA108" i="20"/>
  <c r="AA112" i="20"/>
  <c r="AA122" i="20"/>
  <c r="AA138" i="20"/>
  <c r="AA154" i="20"/>
  <c r="AA169" i="20"/>
  <c r="AA170" i="20"/>
  <c r="AA171" i="20"/>
  <c r="AA172" i="20"/>
  <c r="AA173" i="20"/>
  <c r="AA174" i="20"/>
  <c r="AA175" i="20"/>
  <c r="AA176" i="20"/>
  <c r="AA177" i="20"/>
  <c r="AA178" i="20"/>
  <c r="AA179" i="20"/>
  <c r="AA180" i="20"/>
  <c r="AA181" i="20"/>
  <c r="AA182" i="20"/>
  <c r="AA183" i="20"/>
  <c r="AA184" i="20"/>
  <c r="AA185" i="20"/>
  <c r="AA186" i="20"/>
  <c r="AA187" i="20"/>
  <c r="AA188" i="20"/>
  <c r="AA189" i="20"/>
  <c r="AA190" i="20"/>
  <c r="AA191" i="20"/>
  <c r="AA192" i="20"/>
  <c r="AA193" i="20"/>
  <c r="AA194" i="20"/>
  <c r="AA195" i="20"/>
  <c r="AA196" i="20"/>
  <c r="AA197" i="20"/>
  <c r="AA198" i="20"/>
  <c r="AA199" i="20"/>
  <c r="AA200" i="20"/>
  <c r="AA201" i="20"/>
  <c r="AA202" i="20"/>
  <c r="AA203" i="20"/>
  <c r="AA204" i="20"/>
  <c r="AA205" i="20"/>
  <c r="AA206" i="20"/>
  <c r="AA207" i="20"/>
  <c r="AA208" i="20"/>
  <c r="AA209" i="20"/>
  <c r="AA210" i="20"/>
  <c r="AA211" i="20"/>
  <c r="AA212" i="20"/>
  <c r="AA213" i="20"/>
  <c r="AA214" i="20"/>
  <c r="AA215" i="20"/>
  <c r="AA216" i="20"/>
  <c r="AA217" i="20"/>
  <c r="AA218" i="20"/>
  <c r="AA219" i="20"/>
  <c r="AA220" i="20"/>
  <c r="AA51" i="20"/>
  <c r="AA67" i="20"/>
  <c r="AA127" i="20"/>
  <c r="AA597" i="20"/>
  <c r="AA613" i="20"/>
  <c r="AA5" i="20"/>
  <c r="AA13" i="20"/>
  <c r="AA47" i="20"/>
  <c r="AA69" i="20"/>
  <c r="AA116" i="20"/>
  <c r="AA132" i="20"/>
  <c r="AA593" i="20"/>
  <c r="AA607" i="20"/>
  <c r="AA610" i="20"/>
  <c r="AA31" i="20"/>
  <c r="AA626" i="20"/>
  <c r="AA8" i="20"/>
  <c r="AA590" i="20"/>
  <c r="AA604" i="20"/>
  <c r="AA563" i="20"/>
  <c r="AA3" i="20"/>
  <c r="AA624" i="20"/>
  <c r="AA136" i="20"/>
  <c r="AA500" i="20"/>
  <c r="AA43" i="20"/>
  <c r="AA143" i="20"/>
  <c r="AA165" i="20"/>
  <c r="AA168" i="20"/>
  <c r="AA239" i="20"/>
  <c r="AA240" i="20"/>
  <c r="AA241" i="20"/>
  <c r="AA242" i="20"/>
  <c r="AA243" i="20"/>
  <c r="AA244" i="20"/>
  <c r="AA245" i="20"/>
  <c r="AA246" i="20"/>
  <c r="AA247" i="20"/>
  <c r="AA248" i="20"/>
  <c r="AA249" i="20"/>
  <c r="AA250" i="20"/>
  <c r="AA251" i="20"/>
  <c r="AA252" i="20"/>
  <c r="AA253" i="20"/>
  <c r="AA254" i="20"/>
  <c r="AA255" i="20"/>
  <c r="AA256" i="20"/>
  <c r="AA257" i="20"/>
  <c r="AA258" i="20"/>
  <c r="AA259" i="20"/>
  <c r="AA260" i="20"/>
  <c r="AA261" i="20"/>
  <c r="AA262" i="20"/>
  <c r="AA263" i="20"/>
  <c r="AA264" i="20"/>
  <c r="AA265" i="20"/>
  <c r="AA98" i="20"/>
  <c r="AA107" i="20"/>
  <c r="AA126" i="20"/>
  <c r="AA130" i="20"/>
  <c r="AA162" i="20"/>
  <c r="AA226" i="20"/>
  <c r="AA230" i="20"/>
  <c r="AA234" i="20"/>
  <c r="AA599" i="20"/>
  <c r="AA619" i="20"/>
  <c r="AA625" i="20"/>
  <c r="AA60" i="20"/>
  <c r="AA157" i="20"/>
  <c r="AA591" i="20"/>
  <c r="AA36" i="20"/>
  <c r="AA83" i="20"/>
  <c r="AA120" i="20"/>
  <c r="AA152" i="20"/>
  <c r="AA64" i="20"/>
  <c r="AA78" i="20"/>
  <c r="AA94" i="20"/>
  <c r="AA103" i="20"/>
  <c r="AA124" i="20"/>
  <c r="AA159" i="20"/>
  <c r="AA44" i="20"/>
  <c r="AA89" i="20"/>
  <c r="AA114" i="20"/>
  <c r="AA145" i="20"/>
  <c r="AA147" i="20"/>
  <c r="AA164" i="20"/>
  <c r="AA73" i="20"/>
  <c r="AA81" i="20"/>
  <c r="AA84" i="20"/>
  <c r="AA86" i="20"/>
  <c r="AA140" i="20"/>
  <c r="AA167" i="20"/>
  <c r="AA608" i="20"/>
  <c r="AA99" i="20"/>
  <c r="AA142" i="20"/>
  <c r="AA48" i="20"/>
  <c r="AA76" i="20"/>
  <c r="AA92" i="20"/>
  <c r="AA110" i="20"/>
  <c r="AA131" i="20"/>
  <c r="AA135" i="20"/>
  <c r="AA137" i="20"/>
  <c r="AA87" i="20"/>
  <c r="AA233" i="20"/>
  <c r="AA238" i="20"/>
  <c r="AA22" i="20"/>
  <c r="AA95" i="20"/>
  <c r="AA121" i="20"/>
  <c r="AA153" i="20"/>
  <c r="AA56" i="20"/>
  <c r="AA161" i="20"/>
  <c r="AA228" i="20"/>
  <c r="AA106" i="20"/>
  <c r="AA111" i="20"/>
  <c r="AA158" i="20"/>
  <c r="AA235" i="20"/>
  <c r="AA71" i="20"/>
  <c r="AA141" i="20"/>
  <c r="AA237" i="20"/>
  <c r="AA27" i="20"/>
  <c r="AA52" i="20"/>
  <c r="AA146" i="20"/>
  <c r="AA38" i="20"/>
  <c r="AA102" i="20"/>
  <c r="AA151" i="20"/>
  <c r="AA266" i="20"/>
  <c r="AA274" i="20"/>
  <c r="AA282" i="20"/>
  <c r="AA166" i="20"/>
  <c r="AA335" i="20"/>
  <c r="AA339" i="20"/>
  <c r="AA343" i="20"/>
  <c r="AA347" i="20"/>
  <c r="AA351" i="20"/>
  <c r="AA231" i="20"/>
  <c r="AA279" i="20"/>
  <c r="AA291" i="20"/>
  <c r="AA295" i="20"/>
  <c r="AA299" i="20"/>
  <c r="AA303" i="20"/>
  <c r="AA307" i="20"/>
  <c r="AA311" i="20"/>
  <c r="AA315" i="20"/>
  <c r="AA319" i="20"/>
  <c r="AA323" i="20"/>
  <c r="AA327" i="20"/>
  <c r="AA331" i="20"/>
  <c r="AA356" i="20"/>
  <c r="AA115" i="20"/>
  <c r="AA125" i="20"/>
  <c r="AA223" i="20"/>
  <c r="AA229" i="20"/>
  <c r="AA232" i="20"/>
  <c r="AA268" i="20"/>
  <c r="AA284" i="20"/>
  <c r="AA273" i="20"/>
  <c r="AA281" i="20"/>
  <c r="AA290" i="20"/>
  <c r="AA294" i="20"/>
  <c r="AA298" i="20"/>
  <c r="AA302" i="20"/>
  <c r="AA306" i="20"/>
  <c r="AA310" i="20"/>
  <c r="AA314" i="20"/>
  <c r="AA318" i="20"/>
  <c r="AA322" i="20"/>
  <c r="AA326" i="20"/>
  <c r="AA330" i="20"/>
  <c r="AA163" i="20"/>
  <c r="AA68" i="20"/>
  <c r="AA119" i="20"/>
  <c r="AA156" i="20"/>
  <c r="AA129" i="20"/>
  <c r="AA224" i="20"/>
  <c r="AA324" i="20"/>
  <c r="AA338" i="20"/>
  <c r="AA317" i="20"/>
  <c r="AA329" i="20"/>
  <c r="AA227" i="20"/>
  <c r="AA312" i="20"/>
  <c r="AA336" i="20"/>
  <c r="AA2" i="20"/>
  <c r="AA340" i="20"/>
  <c r="AA305" i="20"/>
  <c r="AA334" i="20"/>
  <c r="AA350" i="20"/>
  <c r="AA300" i="20"/>
  <c r="AA349" i="20"/>
  <c r="AA285" i="20"/>
  <c r="AA293" i="20"/>
  <c r="AA325" i="20"/>
  <c r="AA341" i="20"/>
  <c r="AA320" i="20"/>
  <c r="AA346" i="20"/>
  <c r="AA313" i="20"/>
  <c r="AA332" i="20"/>
  <c r="AA354" i="20"/>
  <c r="AA337" i="20"/>
  <c r="AA280" i="20"/>
  <c r="AA283" i="20"/>
  <c r="AA308" i="20"/>
  <c r="AA352" i="20"/>
  <c r="AA348" i="20"/>
  <c r="AA277" i="20"/>
  <c r="AA301" i="20"/>
  <c r="AA236" i="20"/>
  <c r="AA267" i="20"/>
  <c r="AA296" i="20"/>
  <c r="AA353" i="20"/>
  <c r="AA321" i="20"/>
  <c r="AA328" i="20"/>
  <c r="AA148" i="20"/>
  <c r="AA278" i="20"/>
  <c r="AA316" i="20"/>
  <c r="AA333" i="20"/>
  <c r="AA342" i="20"/>
  <c r="AA344" i="20"/>
  <c r="AA297" i="20"/>
  <c r="AA225" i="20"/>
  <c r="AA275" i="20"/>
  <c r="AA309" i="20"/>
  <c r="AA355" i="20"/>
  <c r="AA304" i="20"/>
  <c r="K2" i="20"/>
  <c r="K361" i="20"/>
  <c r="K377" i="20"/>
  <c r="K393" i="20"/>
  <c r="K409" i="20"/>
  <c r="K425" i="20"/>
  <c r="K441" i="20"/>
  <c r="K457" i="20"/>
  <c r="K473" i="20"/>
  <c r="K489" i="20"/>
  <c r="K505" i="20"/>
  <c r="K521" i="20"/>
  <c r="K537" i="20"/>
  <c r="K553" i="20"/>
  <c r="K569" i="20"/>
  <c r="K585" i="20"/>
  <c r="K601" i="20"/>
  <c r="K617" i="20"/>
  <c r="K7" i="20"/>
  <c r="K23" i="20"/>
  <c r="K55" i="20"/>
  <c r="K71" i="20"/>
  <c r="K87" i="20"/>
  <c r="K103" i="20"/>
  <c r="K119" i="20"/>
  <c r="K135" i="20"/>
  <c r="K151" i="20"/>
  <c r="K167" i="20"/>
  <c r="K183" i="20"/>
  <c r="K199" i="20"/>
  <c r="K215" i="20"/>
  <c r="K231" i="20"/>
  <c r="K247" i="20"/>
  <c r="K263" i="20"/>
  <c r="K279" i="20"/>
  <c r="K295" i="20"/>
  <c r="K311" i="20"/>
  <c r="K362" i="20"/>
  <c r="K394" i="20"/>
  <c r="K410" i="20"/>
  <c r="K426" i="20"/>
  <c r="K442" i="20"/>
  <c r="K458" i="20"/>
  <c r="K474" i="20"/>
  <c r="K490" i="20"/>
  <c r="K506" i="20"/>
  <c r="K522" i="20"/>
  <c r="K538" i="20"/>
  <c r="K554" i="20"/>
  <c r="K570" i="20"/>
  <c r="K586" i="20"/>
  <c r="K602" i="20"/>
  <c r="K618" i="20"/>
  <c r="K8" i="20"/>
  <c r="K24" i="20"/>
  <c r="K56" i="20"/>
  <c r="K72" i="20"/>
  <c r="K88" i="20"/>
  <c r="K104" i="20"/>
  <c r="K120" i="20"/>
  <c r="K136" i="20"/>
  <c r="K152" i="20"/>
  <c r="K168" i="20"/>
  <c r="K184" i="20"/>
  <c r="K200" i="20"/>
  <c r="K216" i="20"/>
  <c r="K232" i="20"/>
  <c r="K248" i="20"/>
  <c r="K264" i="20"/>
  <c r="K280" i="20"/>
  <c r="K296" i="20"/>
  <c r="K312" i="20"/>
  <c r="K363" i="20"/>
  <c r="K379" i="20"/>
  <c r="K395" i="20"/>
  <c r="K411" i="20"/>
  <c r="K427" i="20"/>
  <c r="K443" i="20"/>
  <c r="K459" i="20"/>
  <c r="K475" i="20"/>
  <c r="K491" i="20"/>
  <c r="K507" i="20"/>
  <c r="K523" i="20"/>
  <c r="K539" i="20"/>
  <c r="K555" i="20"/>
  <c r="K571" i="20"/>
  <c r="K587" i="20"/>
  <c r="K603" i="20"/>
  <c r="K619" i="20"/>
  <c r="K9" i="20"/>
  <c r="K25" i="20"/>
  <c r="K57" i="20"/>
  <c r="K73" i="20"/>
  <c r="K89" i="20"/>
  <c r="K105" i="20"/>
  <c r="K121" i="20"/>
  <c r="K137" i="20"/>
  <c r="K153" i="20"/>
  <c r="K169" i="20"/>
  <c r="K185" i="20"/>
  <c r="K201" i="20"/>
  <c r="K217" i="20"/>
  <c r="K233" i="20"/>
  <c r="K249" i="20"/>
  <c r="K265" i="20"/>
  <c r="K281" i="20"/>
  <c r="K297" i="20"/>
  <c r="K313" i="20"/>
  <c r="K364" i="20"/>
  <c r="K380" i="20"/>
  <c r="K396" i="20"/>
  <c r="K412" i="20"/>
  <c r="K428" i="20"/>
  <c r="K444" i="20"/>
  <c r="K460" i="20"/>
  <c r="K476" i="20"/>
  <c r="K492" i="20"/>
  <c r="K508" i="20"/>
  <c r="K524" i="20"/>
  <c r="K540" i="20"/>
  <c r="K556" i="20"/>
  <c r="K572" i="20"/>
  <c r="K588" i="20"/>
  <c r="K604" i="20"/>
  <c r="K620" i="20"/>
  <c r="K10" i="20"/>
  <c r="K26" i="20"/>
  <c r="K58" i="20"/>
  <c r="K74" i="20"/>
  <c r="K90" i="20"/>
  <c r="K106" i="20"/>
  <c r="K122" i="20"/>
  <c r="K138" i="20"/>
  <c r="K154" i="20"/>
  <c r="K170" i="20"/>
  <c r="K186" i="20"/>
  <c r="K202" i="20"/>
  <c r="K218" i="20"/>
  <c r="K234" i="20"/>
  <c r="K250" i="20"/>
  <c r="K266" i="20"/>
  <c r="K282" i="20"/>
  <c r="K298" i="20"/>
  <c r="K314" i="20"/>
  <c r="K330" i="20"/>
  <c r="K346" i="20"/>
  <c r="K365" i="20"/>
  <c r="K381" i="20"/>
  <c r="K397" i="20"/>
  <c r="K413" i="20"/>
  <c r="K429" i="20"/>
  <c r="K445" i="20"/>
  <c r="K477" i="20"/>
  <c r="K493" i="20"/>
  <c r="K509" i="20"/>
  <c r="K525" i="20"/>
  <c r="K541" i="20"/>
  <c r="K557" i="20"/>
  <c r="K573" i="20"/>
  <c r="K589" i="20"/>
  <c r="K605" i="20"/>
  <c r="K621" i="20"/>
  <c r="K11" i="20"/>
  <c r="K27" i="20"/>
  <c r="K43" i="20"/>
  <c r="K59" i="20"/>
  <c r="K75" i="20"/>
  <c r="K91" i="20"/>
  <c r="K107" i="20"/>
  <c r="K123" i="20"/>
  <c r="K139" i="20"/>
  <c r="K155" i="20"/>
  <c r="K171" i="20"/>
  <c r="K187" i="20"/>
  <c r="K203" i="20"/>
  <c r="K219" i="20"/>
  <c r="K235" i="20"/>
  <c r="K251" i="20"/>
  <c r="K267" i="20"/>
  <c r="K283" i="20"/>
  <c r="K299" i="20"/>
  <c r="K315" i="20"/>
  <c r="K331" i="20"/>
  <c r="K347" i="20"/>
  <c r="K366" i="20"/>
  <c r="K382" i="20"/>
  <c r="K398" i="20"/>
  <c r="K414" i="20"/>
  <c r="K430" i="20"/>
  <c r="K446" i="20"/>
  <c r="K462" i="20"/>
  <c r="K478" i="20"/>
  <c r="K494" i="20"/>
  <c r="K510" i="20"/>
  <c r="K526" i="20"/>
  <c r="K542" i="20"/>
  <c r="K558" i="20"/>
  <c r="K574" i="20"/>
  <c r="K590" i="20"/>
  <c r="K606" i="20"/>
  <c r="K622" i="20"/>
  <c r="K12" i="20"/>
  <c r="K28" i="20"/>
  <c r="K44" i="20"/>
  <c r="K60" i="20"/>
  <c r="K76" i="20"/>
  <c r="K92" i="20"/>
  <c r="K108" i="20"/>
  <c r="K124" i="20"/>
  <c r="K140" i="20"/>
  <c r="K156" i="20"/>
  <c r="K172" i="20"/>
  <c r="K188" i="20"/>
  <c r="K204" i="20"/>
  <c r="K220" i="20"/>
  <c r="K236" i="20"/>
  <c r="K252" i="20"/>
  <c r="K268" i="20"/>
  <c r="K284" i="20"/>
  <c r="K300" i="20"/>
  <c r="K316" i="20"/>
  <c r="K332" i="20"/>
  <c r="K348" i="20"/>
  <c r="K367" i="20"/>
  <c r="K383" i="20"/>
  <c r="K399" i="20"/>
  <c r="K415" i="20"/>
  <c r="K431" i="20"/>
  <c r="K447" i="20"/>
  <c r="K463" i="20"/>
  <c r="K479" i="20"/>
  <c r="K495" i="20"/>
  <c r="K511" i="20"/>
  <c r="K527" i="20"/>
  <c r="K543" i="20"/>
  <c r="K559" i="20"/>
  <c r="K575" i="20"/>
  <c r="K591" i="20"/>
  <c r="K607" i="20"/>
  <c r="K623" i="20"/>
  <c r="K13" i="20"/>
  <c r="K29" i="20"/>
  <c r="K45" i="20"/>
  <c r="K61" i="20"/>
  <c r="K77" i="20"/>
  <c r="K93" i="20"/>
  <c r="K109" i="20"/>
  <c r="K125" i="20"/>
  <c r="K141" i="20"/>
  <c r="K157" i="20"/>
  <c r="K173" i="20"/>
  <c r="K189" i="20"/>
  <c r="K205" i="20"/>
  <c r="K237" i="20"/>
  <c r="K253" i="20"/>
  <c r="K285" i="20"/>
  <c r="K301" i="20"/>
  <c r="K317" i="20"/>
  <c r="K333" i="20"/>
  <c r="K349" i="20"/>
  <c r="K344" i="20"/>
  <c r="K368" i="20"/>
  <c r="K384" i="20"/>
  <c r="K400" i="20"/>
  <c r="K416" i="20"/>
  <c r="K432" i="20"/>
  <c r="K448" i="20"/>
  <c r="K464" i="20"/>
  <c r="K480" i="20"/>
  <c r="K496" i="20"/>
  <c r="K512" i="20"/>
  <c r="K528" i="20"/>
  <c r="K544" i="20"/>
  <c r="K560" i="20"/>
  <c r="K576" i="20"/>
  <c r="K592" i="20"/>
  <c r="K608" i="20"/>
  <c r="K624" i="20"/>
  <c r="K14" i="20"/>
  <c r="K30" i="20"/>
  <c r="K46" i="20"/>
  <c r="K62" i="20"/>
  <c r="K78" i="20"/>
  <c r="K94" i="20"/>
  <c r="K110" i="20"/>
  <c r="K126" i="20"/>
  <c r="K142" i="20"/>
  <c r="K158" i="20"/>
  <c r="K174" i="20"/>
  <c r="K190" i="20"/>
  <c r="K206" i="20"/>
  <c r="K238" i="20"/>
  <c r="K254" i="20"/>
  <c r="K302" i="20"/>
  <c r="K318" i="20"/>
  <c r="K334" i="20"/>
  <c r="K350" i="20"/>
  <c r="K329" i="20"/>
  <c r="K369" i="20"/>
  <c r="K385" i="20"/>
  <c r="K401" i="20"/>
  <c r="K417" i="20"/>
  <c r="K433" i="20"/>
  <c r="K449" i="20"/>
  <c r="K465" i="20"/>
  <c r="K481" i="20"/>
  <c r="K497" i="20"/>
  <c r="K513" i="20"/>
  <c r="K529" i="20"/>
  <c r="K545" i="20"/>
  <c r="K561" i="20"/>
  <c r="K577" i="20"/>
  <c r="K593" i="20"/>
  <c r="K609" i="20"/>
  <c r="K625" i="20"/>
  <c r="K15" i="20"/>
  <c r="K31" i="20"/>
  <c r="K47" i="20"/>
  <c r="K63" i="20"/>
  <c r="K79" i="20"/>
  <c r="K95" i="20"/>
  <c r="K111" i="20"/>
  <c r="K127" i="20"/>
  <c r="K143" i="20"/>
  <c r="K159" i="20"/>
  <c r="K175" i="20"/>
  <c r="K191" i="20"/>
  <c r="K207" i="20"/>
  <c r="K223" i="20"/>
  <c r="K239" i="20"/>
  <c r="K255" i="20"/>
  <c r="K303" i="20"/>
  <c r="K319" i="20"/>
  <c r="K335" i="20"/>
  <c r="K351" i="20"/>
  <c r="K370" i="20"/>
  <c r="K386" i="20"/>
  <c r="K402" i="20"/>
  <c r="K418" i="20"/>
  <c r="K434" i="20"/>
  <c r="K450" i="20"/>
  <c r="K466" i="20"/>
  <c r="K482" i="20"/>
  <c r="K498" i="20"/>
  <c r="K514" i="20"/>
  <c r="K530" i="20"/>
  <c r="K546" i="20"/>
  <c r="K562" i="20"/>
  <c r="K578" i="20"/>
  <c r="K594" i="20"/>
  <c r="K610" i="20"/>
  <c r="K626" i="20"/>
  <c r="K16" i="20"/>
  <c r="K32" i="20"/>
  <c r="K48" i="20"/>
  <c r="K64" i="20"/>
  <c r="K80" i="20"/>
  <c r="K96" i="20"/>
  <c r="K112" i="20"/>
  <c r="K128" i="20"/>
  <c r="K144" i="20"/>
  <c r="K160" i="20"/>
  <c r="K176" i="20"/>
  <c r="K192" i="20"/>
  <c r="K208" i="20"/>
  <c r="K224" i="20"/>
  <c r="K240" i="20"/>
  <c r="K256" i="20"/>
  <c r="K304" i="20"/>
  <c r="K320" i="20"/>
  <c r="K336" i="20"/>
  <c r="K352" i="20"/>
  <c r="K371" i="20"/>
  <c r="K387" i="20"/>
  <c r="K403" i="20"/>
  <c r="K419" i="20"/>
  <c r="K435" i="20"/>
  <c r="K451" i="20"/>
  <c r="K467" i="20"/>
  <c r="K483" i="20"/>
  <c r="K499" i="20"/>
  <c r="K515" i="20"/>
  <c r="K531" i="20"/>
  <c r="K547" i="20"/>
  <c r="K563" i="20"/>
  <c r="K579" i="20"/>
  <c r="K595" i="20"/>
  <c r="K611" i="20"/>
  <c r="K627" i="20"/>
  <c r="K17" i="20"/>
  <c r="K33" i="20"/>
  <c r="K49" i="20"/>
  <c r="K65" i="20"/>
  <c r="K81" i="20"/>
  <c r="K97" i="20"/>
  <c r="K113" i="20"/>
  <c r="K129" i="20"/>
  <c r="K145" i="20"/>
  <c r="K161" i="20"/>
  <c r="K177" i="20"/>
  <c r="K193" i="20"/>
  <c r="K209" i="20"/>
  <c r="K225" i="20"/>
  <c r="K241" i="20"/>
  <c r="K257" i="20"/>
  <c r="K273" i="20"/>
  <c r="K305" i="20"/>
  <c r="K321" i="20"/>
  <c r="K337" i="20"/>
  <c r="K353" i="20"/>
  <c r="K322" i="20"/>
  <c r="K338" i="20"/>
  <c r="K354" i="20"/>
  <c r="K323" i="20"/>
  <c r="K372" i="20"/>
  <c r="K388" i="20"/>
  <c r="K404" i="20"/>
  <c r="K420" i="20"/>
  <c r="K436" i="20"/>
  <c r="K452" i="20"/>
  <c r="K468" i="20"/>
  <c r="K484" i="20"/>
  <c r="K500" i="20"/>
  <c r="K516" i="20"/>
  <c r="K532" i="20"/>
  <c r="K548" i="20"/>
  <c r="K564" i="20"/>
  <c r="K580" i="20"/>
  <c r="K596" i="20"/>
  <c r="K612" i="20"/>
  <c r="K18" i="20"/>
  <c r="K34" i="20"/>
  <c r="K50" i="20"/>
  <c r="K66" i="20"/>
  <c r="K82" i="20"/>
  <c r="K98" i="20"/>
  <c r="K114" i="20"/>
  <c r="K130" i="20"/>
  <c r="K146" i="20"/>
  <c r="K162" i="20"/>
  <c r="K178" i="20"/>
  <c r="K194" i="20"/>
  <c r="K210" i="20"/>
  <c r="K226" i="20"/>
  <c r="K242" i="20"/>
  <c r="K258" i="20"/>
  <c r="K274" i="20"/>
  <c r="K290" i="20"/>
  <c r="K306" i="20"/>
  <c r="K340" i="20"/>
  <c r="K356" i="20"/>
  <c r="K325" i="20"/>
  <c r="K327" i="20"/>
  <c r="K343" i="20"/>
  <c r="K357" i="20"/>
  <c r="K373" i="20"/>
  <c r="K389" i="20"/>
  <c r="K405" i="20"/>
  <c r="K421" i="20"/>
  <c r="K437" i="20"/>
  <c r="K453" i="20"/>
  <c r="K469" i="20"/>
  <c r="K485" i="20"/>
  <c r="K501" i="20"/>
  <c r="K517" i="20"/>
  <c r="K533" i="20"/>
  <c r="K549" i="20"/>
  <c r="K565" i="20"/>
  <c r="K581" i="20"/>
  <c r="K597" i="20"/>
  <c r="K613" i="20"/>
  <c r="K3" i="20"/>
  <c r="K19" i="20"/>
  <c r="K35" i="20"/>
  <c r="K51" i="20"/>
  <c r="K67" i="20"/>
  <c r="K83" i="20"/>
  <c r="K99" i="20"/>
  <c r="K115" i="20"/>
  <c r="K131" i="20"/>
  <c r="K147" i="20"/>
  <c r="K163" i="20"/>
  <c r="K179" i="20"/>
  <c r="K195" i="20"/>
  <c r="K211" i="20"/>
  <c r="K227" i="20"/>
  <c r="K243" i="20"/>
  <c r="K259" i="20"/>
  <c r="K275" i="20"/>
  <c r="K291" i="20"/>
  <c r="K307" i="20"/>
  <c r="K339" i="20"/>
  <c r="K355" i="20"/>
  <c r="K324" i="20"/>
  <c r="K358" i="20"/>
  <c r="K374" i="20"/>
  <c r="K390" i="20"/>
  <c r="K406" i="20"/>
  <c r="K422" i="20"/>
  <c r="K438" i="20"/>
  <c r="K454" i="20"/>
  <c r="K470" i="20"/>
  <c r="K486" i="20"/>
  <c r="K502" i="20"/>
  <c r="K518" i="20"/>
  <c r="K534" i="20"/>
  <c r="K550" i="20"/>
  <c r="K566" i="20"/>
  <c r="K582" i="20"/>
  <c r="K598" i="20"/>
  <c r="K614" i="20"/>
  <c r="K4" i="20"/>
  <c r="K20" i="20"/>
  <c r="K36" i="20"/>
  <c r="K52" i="20"/>
  <c r="K68" i="20"/>
  <c r="K84" i="20"/>
  <c r="K100" i="20"/>
  <c r="K116" i="20"/>
  <c r="K132" i="20"/>
  <c r="K148" i="20"/>
  <c r="K164" i="20"/>
  <c r="K180" i="20"/>
  <c r="K196" i="20"/>
  <c r="K212" i="20"/>
  <c r="K228" i="20"/>
  <c r="K244" i="20"/>
  <c r="K260" i="20"/>
  <c r="K308" i="20"/>
  <c r="K341" i="20"/>
  <c r="K342" i="20"/>
  <c r="K359" i="20"/>
  <c r="K375" i="20"/>
  <c r="K391" i="20"/>
  <c r="K407" i="20"/>
  <c r="K423" i="20"/>
  <c r="K439" i="20"/>
  <c r="K455" i="20"/>
  <c r="K471" i="20"/>
  <c r="K487" i="20"/>
  <c r="K503" i="20"/>
  <c r="K519" i="20"/>
  <c r="K535" i="20"/>
  <c r="K551" i="20"/>
  <c r="K567" i="20"/>
  <c r="K583" i="20"/>
  <c r="K599" i="20"/>
  <c r="K615" i="20"/>
  <c r="K5" i="20"/>
  <c r="K21" i="20"/>
  <c r="K37" i="20"/>
  <c r="K53" i="20"/>
  <c r="K69" i="20"/>
  <c r="K85" i="20"/>
  <c r="K101" i="20"/>
  <c r="K117" i="20"/>
  <c r="K133" i="20"/>
  <c r="K149" i="20"/>
  <c r="K165" i="20"/>
  <c r="K181" i="20"/>
  <c r="K197" i="20"/>
  <c r="K213" i="20"/>
  <c r="K229" i="20"/>
  <c r="K245" i="20"/>
  <c r="K261" i="20"/>
  <c r="K277" i="20"/>
  <c r="K293" i="20"/>
  <c r="K309" i="20"/>
  <c r="K360" i="20"/>
  <c r="K376" i="20"/>
  <c r="K392" i="20"/>
  <c r="K408" i="20"/>
  <c r="K424" i="20"/>
  <c r="K440" i="20"/>
  <c r="K456" i="20"/>
  <c r="K472" i="20"/>
  <c r="K488" i="20"/>
  <c r="K504" i="20"/>
  <c r="K520" i="20"/>
  <c r="K536" i="20"/>
  <c r="K552" i="20"/>
  <c r="K568" i="20"/>
  <c r="K584" i="20"/>
  <c r="K600" i="20"/>
  <c r="K616" i="20"/>
  <c r="K6" i="20"/>
  <c r="K22" i="20"/>
  <c r="K38" i="20"/>
  <c r="K54" i="20"/>
  <c r="K70" i="20"/>
  <c r="K86" i="20"/>
  <c r="K102" i="20"/>
  <c r="K118" i="20"/>
  <c r="K134" i="20"/>
  <c r="K150" i="20"/>
  <c r="K166" i="20"/>
  <c r="K182" i="20"/>
  <c r="K198" i="20"/>
  <c r="K214" i="20"/>
  <c r="K230" i="20"/>
  <c r="K246" i="20"/>
  <c r="K262" i="20"/>
  <c r="K278" i="20"/>
  <c r="K294" i="20"/>
  <c r="K310" i="20"/>
  <c r="K326" i="20"/>
  <c r="K328" i="20"/>
  <c r="Q2" i="20"/>
  <c r="R2" i="20"/>
  <c r="J2" i="20"/>
  <c r="I2" i="20"/>
  <c r="H2" i="20"/>
  <c r="G2" i="20"/>
  <c r="E2" i="20"/>
  <c r="D2" i="20"/>
  <c r="C2" i="20"/>
  <c r="B2" i="20"/>
  <c r="A2" i="20"/>
  <c r="J3" i="20"/>
  <c r="I3" i="20"/>
  <c r="H3" i="20"/>
  <c r="G3" i="20"/>
  <c r="E3" i="20"/>
  <c r="D3" i="20"/>
  <c r="C3" i="20"/>
  <c r="B3" i="20"/>
  <c r="A3" i="20"/>
  <c r="Y58" i="31" l="1"/>
  <c r="AX33" i="31"/>
  <c r="Y57" i="31"/>
  <c r="BH2" i="31"/>
  <c r="AI27" i="31"/>
  <c r="AI26" i="31"/>
  <c r="AI57" i="31"/>
  <c r="AI62" i="31" s="1"/>
  <c r="AI58" i="31"/>
  <c r="BH33" i="31"/>
  <c r="AZ2" i="31"/>
  <c r="AA26" i="31"/>
  <c r="AA27" i="31"/>
  <c r="Y26" i="31"/>
  <c r="AX2" i="31"/>
  <c r="Y27" i="31"/>
  <c r="AA57" i="31"/>
  <c r="AA62" i="31" s="1"/>
  <c r="AA58" i="31"/>
  <c r="AZ33" i="31"/>
  <c r="Q3" i="32"/>
  <c r="S3" i="32" s="1"/>
  <c r="Q45" i="32"/>
  <c r="S45" i="32" s="1"/>
  <c r="Q21" i="32"/>
  <c r="S21" i="32" s="1"/>
  <c r="Q42" i="32"/>
  <c r="S42" i="32" s="1"/>
  <c r="Q40" i="32"/>
  <c r="S40" i="32" s="1"/>
  <c r="Q39" i="32"/>
  <c r="S39" i="32" s="1"/>
  <c r="Q50" i="32"/>
  <c r="S50" i="32" s="1"/>
  <c r="Q49" i="32"/>
  <c r="S49" i="32" s="1"/>
  <c r="Q46" i="32"/>
  <c r="S46" i="32" s="1"/>
  <c r="Q44" i="32"/>
  <c r="S44" i="32" s="1"/>
  <c r="Q41" i="32"/>
  <c r="S41" i="32" s="1"/>
  <c r="Q19" i="32"/>
  <c r="S19" i="32" s="1"/>
  <c r="Q48" i="32"/>
  <c r="S48" i="32" s="1"/>
  <c r="Q38" i="32"/>
  <c r="S38" i="32" s="1"/>
  <c r="Q47" i="32"/>
  <c r="S47" i="32" s="1"/>
  <c r="Q43" i="32"/>
  <c r="S43" i="32" s="1"/>
  <c r="Q35" i="32"/>
  <c r="S35" i="32" s="1"/>
  <c r="Q26" i="32"/>
  <c r="S26" i="32" s="1"/>
  <c r="Q30" i="32"/>
  <c r="S30" i="32" s="1"/>
  <c r="Q32" i="32"/>
  <c r="S32" i="32" s="1"/>
  <c r="Q15" i="32"/>
  <c r="S15" i="32" s="1"/>
  <c r="Q34" i="32"/>
  <c r="S34" i="32" s="1"/>
  <c r="Q27" i="32"/>
  <c r="S27" i="32" s="1"/>
  <c r="Q37" i="32"/>
  <c r="S37" i="32" s="1"/>
  <c r="Q22" i="32"/>
  <c r="S22" i="32" s="1"/>
  <c r="Q28" i="32"/>
  <c r="S28" i="32" s="1"/>
  <c r="Q23" i="32"/>
  <c r="S23" i="32" s="1"/>
  <c r="Q20" i="32"/>
  <c r="S20" i="32" s="1"/>
  <c r="Q33" i="32"/>
  <c r="S33" i="32" s="1"/>
  <c r="Q18" i="32"/>
  <c r="S18" i="32" s="1"/>
  <c r="Q29" i="32"/>
  <c r="S29" i="32" s="1"/>
  <c r="Q25" i="32"/>
  <c r="S25" i="32" s="1"/>
  <c r="Q17" i="32"/>
  <c r="S17" i="32" s="1"/>
  <c r="Q36" i="32"/>
  <c r="S36" i="32" s="1"/>
  <c r="Q16" i="32"/>
  <c r="S16" i="32" s="1"/>
  <c r="Q31" i="32"/>
  <c r="S31" i="32" s="1"/>
  <c r="Q7" i="32"/>
  <c r="S7" i="32" s="1"/>
  <c r="Q24" i="32"/>
  <c r="S24" i="32" s="1"/>
  <c r="Q12" i="32"/>
  <c r="S12" i="32" s="1"/>
  <c r="G13" i="32"/>
  <c r="I13" i="32" s="1"/>
  <c r="Q10" i="32"/>
  <c r="S10" i="32" s="1"/>
  <c r="Q5" i="32"/>
  <c r="S5" i="32" s="1"/>
  <c r="Q11" i="32"/>
  <c r="S11" i="32" s="1"/>
  <c r="Q9" i="32"/>
  <c r="S9" i="32" s="1"/>
  <c r="Q14" i="32"/>
  <c r="S14" i="32" s="1"/>
  <c r="G14" i="32"/>
  <c r="I14" i="32" s="1"/>
  <c r="Q4" i="32"/>
  <c r="S4" i="32" s="1"/>
  <c r="Q13" i="32"/>
  <c r="S13" i="32" s="1"/>
  <c r="Q8" i="32"/>
  <c r="S8" i="32" s="1"/>
  <c r="G11" i="32"/>
  <c r="I11" i="32" s="1"/>
  <c r="G12" i="32"/>
  <c r="I12" i="32" s="1"/>
  <c r="Q6" i="32"/>
  <c r="S6" i="32" s="1"/>
  <c r="Y62" i="31"/>
  <c r="AA73" i="31"/>
  <c r="AA78" i="31" s="1"/>
  <c r="AA74" i="31"/>
  <c r="Y73" i="31"/>
  <c r="Y78" i="31" s="1"/>
  <c r="Y74" i="31"/>
  <c r="AI73" i="31"/>
  <c r="AI78" i="31" s="1"/>
  <c r="AI74" i="31"/>
  <c r="P31" i="19"/>
  <c r="P30" i="19"/>
  <c r="P29" i="19"/>
  <c r="P28" i="19"/>
  <c r="P27" i="19"/>
  <c r="P26" i="19"/>
  <c r="P25" i="19"/>
  <c r="P24" i="19"/>
  <c r="P23" i="19"/>
  <c r="P22" i="19"/>
  <c r="P21" i="19"/>
  <c r="P20" i="19"/>
  <c r="P19" i="19"/>
  <c r="P18" i="19"/>
  <c r="P17" i="19"/>
  <c r="P16" i="19"/>
  <c r="P15" i="19"/>
  <c r="P14" i="19"/>
  <c r="P13" i="19"/>
  <c r="P12" i="19"/>
  <c r="P11" i="19"/>
  <c r="P10" i="19"/>
  <c r="P9" i="19"/>
  <c r="P8" i="19"/>
  <c r="P7" i="19"/>
  <c r="P6" i="19"/>
  <c r="P5" i="19"/>
  <c r="P4" i="19"/>
  <c r="P3" i="19"/>
  <c r="P2" i="19"/>
  <c r="O31" i="19"/>
  <c r="O30" i="19"/>
  <c r="O29" i="19"/>
  <c r="O28" i="19"/>
  <c r="O27" i="19"/>
  <c r="O26" i="19"/>
  <c r="O25" i="19"/>
  <c r="O24" i="19"/>
  <c r="O23" i="19"/>
  <c r="O22" i="19"/>
  <c r="O21" i="19"/>
  <c r="O20" i="19"/>
  <c r="O19" i="19"/>
  <c r="O18" i="19"/>
  <c r="O17" i="19"/>
  <c r="O16" i="19"/>
  <c r="O15" i="19"/>
  <c r="O14" i="19"/>
  <c r="O13" i="19"/>
  <c r="O12" i="19"/>
  <c r="O11" i="19"/>
  <c r="O10" i="19"/>
  <c r="O9" i="19"/>
  <c r="O8" i="19"/>
  <c r="O7" i="19"/>
  <c r="O6" i="19"/>
  <c r="O5" i="19"/>
  <c r="O4" i="19"/>
  <c r="O3" i="19"/>
  <c r="O2" i="19"/>
  <c r="N31" i="19"/>
  <c r="N30" i="19"/>
  <c r="N29" i="19"/>
  <c r="N28" i="19"/>
  <c r="N27" i="19"/>
  <c r="N26" i="19"/>
  <c r="N25" i="19"/>
  <c r="N24" i="19"/>
  <c r="N23" i="19"/>
  <c r="N22" i="19"/>
  <c r="N21" i="19"/>
  <c r="N20" i="19"/>
  <c r="N19" i="19"/>
  <c r="N18" i="19"/>
  <c r="N17" i="19"/>
  <c r="N16" i="19"/>
  <c r="N15" i="19"/>
  <c r="N14" i="19"/>
  <c r="N13" i="19"/>
  <c r="N12" i="19"/>
  <c r="N11" i="19"/>
  <c r="N10" i="19"/>
  <c r="N9" i="19"/>
  <c r="N8" i="19"/>
  <c r="N7" i="19"/>
  <c r="N6" i="19"/>
  <c r="N5" i="19"/>
  <c r="N4" i="19"/>
  <c r="N3" i="19"/>
  <c r="N2" i="19"/>
  <c r="M31" i="19"/>
  <c r="M30" i="19"/>
  <c r="M29" i="19"/>
  <c r="M28" i="19"/>
  <c r="M27" i="19"/>
  <c r="M26" i="19"/>
  <c r="M25" i="19"/>
  <c r="M24" i="19"/>
  <c r="M23" i="19"/>
  <c r="M22" i="19"/>
  <c r="M21" i="19"/>
  <c r="M20" i="19"/>
  <c r="M19" i="19"/>
  <c r="M18" i="19"/>
  <c r="M17" i="19"/>
  <c r="M16" i="19"/>
  <c r="M15" i="19"/>
  <c r="M14" i="19"/>
  <c r="M13" i="19"/>
  <c r="M12" i="19"/>
  <c r="M11" i="19"/>
  <c r="M10" i="19"/>
  <c r="M9" i="19"/>
  <c r="M8" i="19"/>
  <c r="M7" i="19"/>
  <c r="M6" i="19"/>
  <c r="M5" i="19"/>
  <c r="M4" i="19"/>
  <c r="M3" i="19"/>
  <c r="M2" i="19"/>
  <c r="L31" i="19"/>
  <c r="L30" i="19"/>
  <c r="L29" i="19"/>
  <c r="L28" i="19"/>
  <c r="L27" i="19"/>
  <c r="L26" i="19"/>
  <c r="L25" i="19"/>
  <c r="L24" i="19"/>
  <c r="L23" i="19"/>
  <c r="L22" i="19"/>
  <c r="L21" i="19"/>
  <c r="L20" i="19"/>
  <c r="L19" i="19"/>
  <c r="L18" i="19"/>
  <c r="L17" i="19"/>
  <c r="L16" i="19"/>
  <c r="L15" i="19"/>
  <c r="L14" i="19"/>
  <c r="L13" i="19"/>
  <c r="L12" i="19"/>
  <c r="L11" i="19"/>
  <c r="L10" i="19"/>
  <c r="L9" i="19"/>
  <c r="L8" i="19"/>
  <c r="L7" i="19"/>
  <c r="L6" i="19"/>
  <c r="L5" i="19"/>
  <c r="L4" i="19"/>
  <c r="L3" i="19"/>
  <c r="L2" i="19"/>
  <c r="K31" i="19"/>
  <c r="K30" i="19"/>
  <c r="K29" i="19"/>
  <c r="K28" i="19"/>
  <c r="K27" i="19"/>
  <c r="K26" i="19"/>
  <c r="K25" i="19"/>
  <c r="K24" i="19"/>
  <c r="K23" i="19"/>
  <c r="K22" i="19"/>
  <c r="K21" i="19"/>
  <c r="K20" i="19"/>
  <c r="K19" i="19"/>
  <c r="K18" i="19"/>
  <c r="K17" i="19"/>
  <c r="K16" i="19"/>
  <c r="K15" i="19"/>
  <c r="K14" i="19"/>
  <c r="K13" i="19"/>
  <c r="K12" i="19"/>
  <c r="K11" i="19"/>
  <c r="K10" i="19"/>
  <c r="K9" i="19"/>
  <c r="K8" i="19"/>
  <c r="K7" i="19"/>
  <c r="K6" i="19"/>
  <c r="K5" i="19"/>
  <c r="K4" i="19"/>
  <c r="K3" i="19"/>
  <c r="K2" i="19"/>
  <c r="J31" i="19"/>
  <c r="J30" i="19"/>
  <c r="J29" i="19"/>
  <c r="J28" i="19"/>
  <c r="J27" i="19"/>
  <c r="J26" i="19"/>
  <c r="J25" i="19"/>
  <c r="J24" i="19"/>
  <c r="J23" i="19"/>
  <c r="J22" i="19"/>
  <c r="J21" i="19"/>
  <c r="J20" i="19"/>
  <c r="J19" i="19"/>
  <c r="J18" i="19"/>
  <c r="J17" i="19"/>
  <c r="J16" i="19"/>
  <c r="J15" i="19"/>
  <c r="J14" i="19"/>
  <c r="J13" i="19"/>
  <c r="J12" i="19"/>
  <c r="J11" i="19"/>
  <c r="J10" i="19"/>
  <c r="J9" i="19"/>
  <c r="J8" i="19"/>
  <c r="J7" i="19"/>
  <c r="J6" i="19"/>
  <c r="J5" i="19"/>
  <c r="J4" i="19"/>
  <c r="J3" i="19"/>
  <c r="J2" i="19"/>
  <c r="I31" i="19"/>
  <c r="I30" i="19"/>
  <c r="I29" i="19"/>
  <c r="I28" i="19"/>
  <c r="I27" i="19"/>
  <c r="I26" i="19"/>
  <c r="I25" i="19"/>
  <c r="I24" i="19"/>
  <c r="I23" i="19"/>
  <c r="I22" i="19"/>
  <c r="I21" i="19"/>
  <c r="I20" i="19"/>
  <c r="I19" i="19"/>
  <c r="I18" i="19"/>
  <c r="I17" i="19"/>
  <c r="I16" i="19"/>
  <c r="I15" i="19"/>
  <c r="I14" i="19"/>
  <c r="I13" i="19"/>
  <c r="I12" i="19"/>
  <c r="I11" i="19"/>
  <c r="I10" i="19"/>
  <c r="I9" i="19"/>
  <c r="I8" i="19"/>
  <c r="I7" i="19"/>
  <c r="I6" i="19"/>
  <c r="I5" i="19"/>
  <c r="I4" i="19"/>
  <c r="I3" i="19"/>
  <c r="I2" i="19"/>
  <c r="H31" i="19"/>
  <c r="H30" i="19"/>
  <c r="H29" i="19"/>
  <c r="H28" i="19"/>
  <c r="H27" i="19"/>
  <c r="H26" i="19"/>
  <c r="H25" i="19"/>
  <c r="H24" i="19"/>
  <c r="H23" i="19"/>
  <c r="H22" i="19"/>
  <c r="H21" i="19"/>
  <c r="H20" i="19"/>
  <c r="H19" i="19"/>
  <c r="H18" i="19"/>
  <c r="H17" i="19"/>
  <c r="H16" i="19"/>
  <c r="H15" i="19"/>
  <c r="H14" i="19"/>
  <c r="H13" i="19"/>
  <c r="H12" i="19"/>
  <c r="H11" i="19"/>
  <c r="H10" i="19"/>
  <c r="H9" i="19"/>
  <c r="H8" i="19"/>
  <c r="H7" i="19"/>
  <c r="H6" i="19"/>
  <c r="H5" i="19"/>
  <c r="H4" i="19"/>
  <c r="H3" i="19"/>
  <c r="H2" i="19"/>
  <c r="G31" i="19"/>
  <c r="G30" i="19"/>
  <c r="G29" i="19"/>
  <c r="G28" i="19"/>
  <c r="G27" i="19"/>
  <c r="G26" i="19"/>
  <c r="G25" i="19"/>
  <c r="G24" i="19"/>
  <c r="G23" i="19"/>
  <c r="G22" i="19"/>
  <c r="G21" i="19"/>
  <c r="G20" i="19"/>
  <c r="G19" i="19"/>
  <c r="G18" i="19"/>
  <c r="G17" i="19"/>
  <c r="G16" i="19"/>
  <c r="G15" i="19"/>
  <c r="G14" i="19"/>
  <c r="G13" i="19"/>
  <c r="G12" i="19"/>
  <c r="G11" i="19"/>
  <c r="G10" i="19"/>
  <c r="G9" i="19"/>
  <c r="G8" i="19"/>
  <c r="G7" i="19"/>
  <c r="G6" i="19"/>
  <c r="G5" i="19"/>
  <c r="G4" i="19"/>
  <c r="G3" i="19"/>
  <c r="G2" i="19"/>
  <c r="F31" i="19"/>
  <c r="F30" i="19"/>
  <c r="F29" i="19"/>
  <c r="F28" i="19"/>
  <c r="F27" i="19"/>
  <c r="F26" i="19"/>
  <c r="F25" i="19"/>
  <c r="F24" i="19"/>
  <c r="F23" i="19"/>
  <c r="F22" i="19"/>
  <c r="F21" i="19"/>
  <c r="F20" i="19"/>
  <c r="F19" i="19"/>
  <c r="F18" i="19"/>
  <c r="F17" i="19"/>
  <c r="F16" i="19"/>
  <c r="F15" i="19"/>
  <c r="F14" i="19"/>
  <c r="F13" i="19"/>
  <c r="F12" i="19"/>
  <c r="F11" i="19"/>
  <c r="F10" i="19"/>
  <c r="F9" i="19"/>
  <c r="F8" i="19"/>
  <c r="F7" i="19"/>
  <c r="F6" i="19"/>
  <c r="F5" i="19"/>
  <c r="F4" i="19"/>
  <c r="F3" i="19"/>
  <c r="F2" i="19"/>
  <c r="E31" i="19"/>
  <c r="E30" i="19"/>
  <c r="E29" i="19"/>
  <c r="E28" i="19"/>
  <c r="E27" i="19"/>
  <c r="E26" i="19"/>
  <c r="E25" i="19"/>
  <c r="E24" i="19"/>
  <c r="E23" i="19"/>
  <c r="E22" i="19"/>
  <c r="E21" i="19"/>
  <c r="E20" i="19"/>
  <c r="E19" i="19"/>
  <c r="E18" i="19"/>
  <c r="E17" i="19"/>
  <c r="E16" i="19"/>
  <c r="E15" i="19"/>
  <c r="E14" i="19"/>
  <c r="E13" i="19"/>
  <c r="E12" i="19"/>
  <c r="E11" i="19"/>
  <c r="E10" i="19"/>
  <c r="E9" i="19"/>
  <c r="E8" i="19"/>
  <c r="E7" i="19"/>
  <c r="E6" i="19"/>
  <c r="E5" i="19"/>
  <c r="E4" i="19"/>
  <c r="E3" i="19"/>
  <c r="E2" i="19"/>
  <c r="D31" i="19"/>
  <c r="D30" i="19"/>
  <c r="D29" i="19"/>
  <c r="D28" i="19"/>
  <c r="D27" i="19"/>
  <c r="D26" i="19"/>
  <c r="D25" i="19"/>
  <c r="D24" i="19"/>
  <c r="D23" i="19"/>
  <c r="D22" i="19"/>
  <c r="D21" i="19"/>
  <c r="D20" i="19"/>
  <c r="D19" i="19"/>
  <c r="D18" i="19"/>
  <c r="D17" i="19"/>
  <c r="D16" i="19"/>
  <c r="D15" i="19"/>
  <c r="D14" i="19"/>
  <c r="D13" i="19"/>
  <c r="D12" i="19"/>
  <c r="D11" i="19"/>
  <c r="D10" i="19"/>
  <c r="D9" i="19"/>
  <c r="D8" i="19"/>
  <c r="D7" i="19"/>
  <c r="D6" i="19"/>
  <c r="D5" i="19"/>
  <c r="D4" i="19"/>
  <c r="D3" i="19"/>
  <c r="D2" i="19"/>
  <c r="C31" i="19"/>
  <c r="C30" i="19"/>
  <c r="C29" i="19"/>
  <c r="C28" i="19"/>
  <c r="C27" i="19"/>
  <c r="C26" i="19"/>
  <c r="C25" i="19"/>
  <c r="C24" i="19"/>
  <c r="C23" i="19"/>
  <c r="C22" i="19"/>
  <c r="C21" i="19"/>
  <c r="C20" i="19"/>
  <c r="C19" i="19"/>
  <c r="C18" i="19"/>
  <c r="C17" i="19"/>
  <c r="C16" i="19"/>
  <c r="C15" i="19"/>
  <c r="C14" i="19"/>
  <c r="C13" i="19"/>
  <c r="C12" i="19"/>
  <c r="C11" i="19"/>
  <c r="C10" i="19"/>
  <c r="C9" i="19"/>
  <c r="C8" i="19"/>
  <c r="C7" i="19"/>
  <c r="C6" i="19"/>
  <c r="C5" i="19"/>
  <c r="C4" i="19"/>
  <c r="C3" i="19"/>
  <c r="C2" i="19"/>
  <c r="B31" i="19"/>
  <c r="B30" i="19"/>
  <c r="B29" i="19"/>
  <c r="B28" i="19"/>
  <c r="B27" i="19"/>
  <c r="B26" i="19"/>
  <c r="B25" i="19"/>
  <c r="B24" i="19"/>
  <c r="B23" i="19"/>
  <c r="B22" i="19"/>
  <c r="B21" i="19"/>
  <c r="B20" i="19"/>
  <c r="B19" i="19"/>
  <c r="B18" i="19"/>
  <c r="B17" i="19"/>
  <c r="B16" i="19"/>
  <c r="B15" i="19"/>
  <c r="B14" i="19"/>
  <c r="B13" i="19"/>
  <c r="B12" i="19"/>
  <c r="B11" i="19"/>
  <c r="B10" i="19"/>
  <c r="B9" i="19"/>
  <c r="B8" i="19"/>
  <c r="B7" i="19"/>
  <c r="B6" i="19"/>
  <c r="B5" i="19"/>
  <c r="B4" i="19"/>
  <c r="B3" i="19"/>
  <c r="B2" i="19"/>
  <c r="A31" i="19"/>
  <c r="A30" i="19"/>
  <c r="A29" i="19"/>
  <c r="A28" i="19"/>
  <c r="A27" i="19"/>
  <c r="A26" i="19"/>
  <c r="A25" i="19"/>
  <c r="A24" i="19"/>
  <c r="A23" i="19"/>
  <c r="A22" i="19"/>
  <c r="A21" i="19"/>
  <c r="A20" i="19"/>
  <c r="A19" i="19"/>
  <c r="A18" i="19"/>
  <c r="A17" i="19"/>
  <c r="A16" i="19"/>
  <c r="A15" i="19"/>
  <c r="A14" i="19"/>
  <c r="A13" i="19"/>
  <c r="A12" i="19"/>
  <c r="A11" i="19"/>
  <c r="A10" i="19"/>
  <c r="A9" i="19"/>
  <c r="A8" i="19"/>
  <c r="A7" i="19"/>
  <c r="A6" i="19"/>
  <c r="A5" i="19"/>
  <c r="A4" i="19"/>
  <c r="A3" i="19"/>
  <c r="A2" i="19"/>
  <c r="N1" i="19"/>
  <c r="L1" i="19"/>
  <c r="K1" i="19"/>
  <c r="J1" i="19"/>
  <c r="H1" i="19"/>
  <c r="G1" i="19"/>
  <c r="F1" i="19"/>
  <c r="E1" i="19"/>
  <c r="D1" i="19"/>
  <c r="C1" i="19"/>
  <c r="B1" i="19"/>
  <c r="A1" i="19"/>
  <c r="P1" i="19"/>
  <c r="O1" i="19"/>
  <c r="M1" i="19"/>
  <c r="I1" i="19"/>
  <c r="AA75" i="31" l="1"/>
  <c r="AI75" i="31"/>
  <c r="Y75" i="31"/>
  <c r="AA59" i="31"/>
  <c r="Y59" i="31"/>
  <c r="AI59" i="31"/>
  <c r="AN31" i="31" l="1"/>
  <c r="AN28" i="31"/>
  <c r="S75" i="32" l="1" a="1"/>
  <c r="S75" i="32" s="1"/>
  <c r="M355" i="20" s="1"/>
  <c r="M5" i="20" l="1"/>
  <c r="M93" i="20"/>
  <c r="M597" i="20"/>
  <c r="M192" i="20"/>
  <c r="M128" i="20"/>
  <c r="M301" i="20"/>
  <c r="M354" i="20"/>
  <c r="M57" i="20"/>
  <c r="M90" i="20"/>
  <c r="M30" i="20"/>
  <c r="M73" i="20"/>
  <c r="M124" i="20"/>
  <c r="M384" i="20"/>
  <c r="M138" i="20"/>
  <c r="M123" i="20"/>
  <c r="M598" i="20"/>
  <c r="M108" i="20"/>
  <c r="M12" i="20"/>
  <c r="M238" i="20"/>
  <c r="M502" i="20"/>
  <c r="M599" i="20"/>
  <c r="M13" i="20"/>
  <c r="M256" i="20"/>
  <c r="M143" i="20"/>
  <c r="V5" i="31" s="1"/>
  <c r="M615" i="20"/>
  <c r="M240" i="20"/>
  <c r="M91" i="20"/>
  <c r="M197" i="20"/>
  <c r="M44" i="20"/>
  <c r="M181" i="20"/>
  <c r="M546" i="20"/>
  <c r="M567" i="20"/>
  <c r="V17" i="31" s="1"/>
  <c r="M623" i="20"/>
  <c r="M551" i="20"/>
  <c r="M607" i="20"/>
  <c r="M290" i="20"/>
  <c r="M98" i="20"/>
  <c r="M133" i="20"/>
  <c r="M559" i="20"/>
  <c r="M160" i="20"/>
  <c r="M610" i="20"/>
  <c r="M513" i="20"/>
  <c r="M134" i="20"/>
  <c r="M228" i="20"/>
  <c r="M429" i="20"/>
  <c r="M570" i="20"/>
  <c r="V48" i="31" s="1"/>
  <c r="M151" i="20"/>
  <c r="M244" i="20"/>
  <c r="M508" i="20"/>
  <c r="M554" i="20"/>
  <c r="M102" i="20"/>
  <c r="M397" i="20"/>
  <c r="M538" i="20"/>
  <c r="U45" i="32" s="1"/>
  <c r="V45" i="32" s="1"/>
  <c r="M473" i="20"/>
  <c r="M88" i="20"/>
  <c r="M119" i="20"/>
  <c r="M86" i="20"/>
  <c r="M147" i="20"/>
  <c r="V37" i="31" s="1"/>
  <c r="M16" i="20"/>
  <c r="M501" i="20"/>
  <c r="M434" i="20"/>
  <c r="M122" i="20"/>
  <c r="M392" i="20"/>
  <c r="M59" i="20"/>
  <c r="M274" i="20"/>
  <c r="M208" i="20"/>
  <c r="M183" i="20"/>
  <c r="M145" i="20"/>
  <c r="V35" i="31" s="1"/>
  <c r="M338" i="20"/>
  <c r="M366" i="20"/>
  <c r="M537" i="20"/>
  <c r="M539" i="20"/>
  <c r="M131" i="20"/>
  <c r="M428" i="20"/>
  <c r="M105" i="20"/>
  <c r="M517" i="20"/>
  <c r="M107" i="20"/>
  <c r="M498" i="20"/>
  <c r="M486" i="20"/>
  <c r="V15" i="31" s="1"/>
  <c r="M29" i="20"/>
  <c r="M583" i="20"/>
  <c r="M106" i="20"/>
  <c r="M488" i="20"/>
  <c r="V44" i="31" s="1"/>
  <c r="M43" i="20"/>
  <c r="M149" i="20"/>
  <c r="M74" i="20"/>
  <c r="M574" i="20"/>
  <c r="M167" i="20"/>
  <c r="M351" i="20"/>
  <c r="M280" i="20"/>
  <c r="V39" i="31" s="1"/>
  <c r="M350" i="20"/>
  <c r="M135" i="20"/>
  <c r="M319" i="20"/>
  <c r="M444" i="20"/>
  <c r="M381" i="20"/>
  <c r="M457" i="20"/>
  <c r="M56" i="20"/>
  <c r="M163" i="20"/>
  <c r="M302" i="20"/>
  <c r="M424" i="20"/>
  <c r="M170" i="20"/>
  <c r="M627" i="20"/>
  <c r="M89" i="20"/>
  <c r="M92" i="20"/>
  <c r="M75" i="20"/>
  <c r="M368" i="20"/>
  <c r="M182" i="20"/>
  <c r="M594" i="20"/>
  <c r="M166" i="20"/>
  <c r="M81" i="20"/>
  <c r="M150" i="20"/>
  <c r="M11" i="20"/>
  <c r="M555" i="20"/>
  <c r="M34" i="20"/>
  <c r="M413" i="20"/>
  <c r="M521" i="20"/>
  <c r="M260" i="20"/>
  <c r="M491" i="20"/>
  <c r="M318" i="20"/>
  <c r="M522" i="20"/>
  <c r="M103" i="20"/>
  <c r="M365" i="20"/>
  <c r="M411" i="20"/>
  <c r="M441" i="20"/>
  <c r="M536" i="20"/>
  <c r="M308" i="20"/>
  <c r="M239" i="20"/>
  <c r="M349" i="20"/>
  <c r="M395" i="20"/>
  <c r="M361" i="20"/>
  <c r="M216" i="20"/>
  <c r="M565" i="20"/>
  <c r="M175" i="20"/>
  <c r="M333" i="20"/>
  <c r="M348" i="20"/>
  <c r="M347" i="20"/>
  <c r="M394" i="20"/>
  <c r="M313" i="20"/>
  <c r="M472" i="20"/>
  <c r="M4" i="20"/>
  <c r="M549" i="20"/>
  <c r="M243" i="20"/>
  <c r="M154" i="20"/>
  <c r="M45" i="20"/>
  <c r="M184" i="20"/>
  <c r="M320" i="20"/>
  <c r="M470" i="20"/>
  <c r="M28" i="20"/>
  <c r="M165" i="20"/>
  <c r="M370" i="20"/>
  <c r="M584" i="20"/>
  <c r="M590" i="20"/>
  <c r="M27" i="20"/>
  <c r="M601" i="20"/>
  <c r="M58" i="20"/>
  <c r="M524" i="20"/>
  <c r="M118" i="20"/>
  <c r="M335" i="20"/>
  <c r="M264" i="20"/>
  <c r="M334" i="20"/>
  <c r="M303" i="20"/>
  <c r="M427" i="20"/>
  <c r="M6" i="20"/>
  <c r="M255" i="20"/>
  <c r="M412" i="20"/>
  <c r="M426" i="20"/>
  <c r="M179" i="20"/>
  <c r="M396" i="20"/>
  <c r="M410" i="20"/>
  <c r="M24" i="20"/>
  <c r="M227" i="20"/>
  <c r="M159" i="20"/>
  <c r="M254" i="20"/>
  <c r="M317" i="20"/>
  <c r="M332" i="20"/>
  <c r="M139" i="20"/>
  <c r="M234" i="20"/>
  <c r="M185" i="20"/>
  <c r="M408" i="20"/>
  <c r="M614" i="20"/>
  <c r="M533" i="20"/>
  <c r="M84" i="20"/>
  <c r="V64" i="31" s="1"/>
  <c r="AU64" i="31" s="1"/>
  <c r="M499" i="20"/>
  <c r="M115" i="20"/>
  <c r="M229" i="20"/>
  <c r="M553" i="20"/>
  <c r="M230" i="20"/>
  <c r="M552" i="20"/>
  <c r="M343" i="20"/>
  <c r="M504" i="20"/>
  <c r="M328" i="20"/>
  <c r="M201" i="20"/>
  <c r="M617" i="20"/>
  <c r="V23" i="31" s="1"/>
  <c r="M250" i="20"/>
  <c r="M586" i="20"/>
  <c r="M235" i="20"/>
  <c r="M571" i="20"/>
  <c r="V49" i="31" s="1"/>
  <c r="M156" i="20"/>
  <c r="M540" i="20"/>
  <c r="M109" i="20"/>
  <c r="M445" i="20"/>
  <c r="M46" i="20"/>
  <c r="M414" i="20"/>
  <c r="M31" i="20"/>
  <c r="M367" i="20"/>
  <c r="M210" i="20"/>
  <c r="M36" i="20"/>
  <c r="M342" i="20"/>
  <c r="M193" i="20"/>
  <c r="M233" i="20"/>
  <c r="M282" i="20"/>
  <c r="M267" i="20"/>
  <c r="M188" i="20"/>
  <c r="M141" i="20"/>
  <c r="M494" i="20"/>
  <c r="M399" i="20"/>
  <c r="M451" i="20"/>
  <c r="M277" i="20"/>
  <c r="V7" i="31" s="1"/>
  <c r="M358" i="20"/>
  <c r="M391" i="20"/>
  <c r="M456" i="20"/>
  <c r="M352" i="20"/>
  <c r="M283" i="20"/>
  <c r="V66" i="31" s="1"/>
  <c r="AU66" i="31" s="1"/>
  <c r="M252" i="20"/>
  <c r="M157" i="20"/>
  <c r="M510" i="20"/>
  <c r="M415" i="20"/>
  <c r="M435" i="20"/>
  <c r="M293" i="20"/>
  <c r="M406" i="20"/>
  <c r="M407" i="20"/>
  <c r="M520" i="20"/>
  <c r="M624" i="20"/>
  <c r="M346" i="20"/>
  <c r="M299" i="20"/>
  <c r="M268" i="20"/>
  <c r="M173" i="20"/>
  <c r="M142" i="20"/>
  <c r="V4" i="31" s="1"/>
  <c r="M526" i="20"/>
  <c r="M431" i="20"/>
  <c r="M532" i="20"/>
  <c r="M419" i="20"/>
  <c r="M449" i="20"/>
  <c r="M385" i="20"/>
  <c r="M423" i="20"/>
  <c r="M281" i="20"/>
  <c r="M362" i="20"/>
  <c r="M315" i="20"/>
  <c r="M284" i="20"/>
  <c r="M605" i="20"/>
  <c r="M542" i="20"/>
  <c r="M495" i="20"/>
  <c r="M405" i="20"/>
  <c r="M439" i="20"/>
  <c r="M305" i="20"/>
  <c r="M331" i="20"/>
  <c r="M558" i="20"/>
  <c r="M226" i="20"/>
  <c r="M52" i="20"/>
  <c r="M483" i="20"/>
  <c r="M99" i="20"/>
  <c r="M245" i="20"/>
  <c r="M144" i="20"/>
  <c r="V6" i="31" s="1"/>
  <c r="M246" i="20"/>
  <c r="M569" i="20"/>
  <c r="V47" i="31" s="1"/>
  <c r="M359" i="20"/>
  <c r="M560" i="20"/>
  <c r="M360" i="20"/>
  <c r="M217" i="20"/>
  <c r="M7" i="20"/>
  <c r="M266" i="20"/>
  <c r="M602" i="20"/>
  <c r="M251" i="20"/>
  <c r="M587" i="20"/>
  <c r="M172" i="20"/>
  <c r="M556" i="20"/>
  <c r="M125" i="20"/>
  <c r="M509" i="20"/>
  <c r="M62" i="20"/>
  <c r="M430" i="20"/>
  <c r="M47" i="20"/>
  <c r="M383" i="20"/>
  <c r="V9" i="31" s="1"/>
  <c r="M402" i="20"/>
  <c r="M467" i="20"/>
  <c r="M448" i="20"/>
  <c r="M261" i="20"/>
  <c r="M400" i="20"/>
  <c r="M209" i="20"/>
  <c r="M375" i="20"/>
  <c r="M376" i="20"/>
  <c r="M80" i="20"/>
  <c r="M32" i="20"/>
  <c r="M603" i="20"/>
  <c r="M572" i="20"/>
  <c r="V70" i="31" s="1"/>
  <c r="AU70" i="31" s="1"/>
  <c r="M525" i="20"/>
  <c r="M110" i="20"/>
  <c r="M63" i="20"/>
  <c r="M514" i="20"/>
  <c r="M564" i="20"/>
  <c r="M20" i="20"/>
  <c r="M177" i="20"/>
  <c r="M592" i="20"/>
  <c r="M401" i="20"/>
  <c r="M321" i="20"/>
  <c r="M249" i="20"/>
  <c r="M298" i="20"/>
  <c r="M432" i="20"/>
  <c r="M619" i="20"/>
  <c r="V53" i="31" s="1"/>
  <c r="M588" i="20"/>
  <c r="M541" i="20"/>
  <c r="M126" i="20"/>
  <c r="M79" i="20"/>
  <c r="M548" i="20"/>
  <c r="M578" i="20"/>
  <c r="V50" i="31" s="1"/>
  <c r="M241" i="20"/>
  <c r="M225" i="20"/>
  <c r="M465" i="20"/>
  <c r="M265" i="20"/>
  <c r="M129" i="20"/>
  <c r="M9" i="20"/>
  <c r="M604" i="20"/>
  <c r="M589" i="20"/>
  <c r="M95" i="20"/>
  <c r="M482" i="20"/>
  <c r="M389" i="20"/>
  <c r="M422" i="20"/>
  <c r="M161" i="20"/>
  <c r="M450" i="20"/>
  <c r="M258" i="20"/>
  <c r="M48" i="20"/>
  <c r="M620" i="20"/>
  <c r="V54" i="31" s="1"/>
  <c r="M158" i="20"/>
  <c r="M111" i="20"/>
  <c r="M438" i="20"/>
  <c r="M416" i="20"/>
  <c r="M174" i="20"/>
  <c r="M55" i="20"/>
  <c r="M516" i="20"/>
  <c r="M71" i="20"/>
  <c r="M285" i="20"/>
  <c r="M127" i="20"/>
  <c r="M609" i="20"/>
  <c r="M625" i="20"/>
  <c r="V71" i="31" s="1"/>
  <c r="AU71" i="31" s="1"/>
  <c r="M497" i="20"/>
  <c r="M300" i="20"/>
  <c r="M387" i="20"/>
  <c r="M189" i="20"/>
  <c r="M403" i="20"/>
  <c r="M50" i="20"/>
  <c r="M466" i="20"/>
  <c r="M621" i="20"/>
  <c r="V55" i="31" s="1"/>
  <c r="M87" i="20"/>
  <c r="M418" i="20"/>
  <c r="M66" i="20"/>
  <c r="M297" i="20"/>
  <c r="M10" i="20"/>
  <c r="M511" i="20"/>
  <c r="M454" i="20"/>
  <c r="M322" i="20"/>
  <c r="M500" i="20"/>
  <c r="M421" i="20"/>
  <c r="M455" i="20"/>
  <c r="M484" i="20"/>
  <c r="V13" i="31" s="1"/>
  <c r="M468" i="20"/>
  <c r="M622" i="20"/>
  <c r="M316" i="20"/>
  <c r="M506" i="20"/>
  <c r="M312" i="20"/>
  <c r="M214" i="20"/>
  <c r="M485" i="20"/>
  <c r="V14" i="31" s="1"/>
  <c r="M371" i="20"/>
  <c r="M543" i="20"/>
  <c r="M194" i="20"/>
  <c r="M77" i="20"/>
  <c r="M379" i="20"/>
  <c r="V67" i="31" s="1"/>
  <c r="AU67" i="31" s="1"/>
  <c r="M505" i="20"/>
  <c r="M295" i="20"/>
  <c r="M527" i="20"/>
  <c r="M606" i="20"/>
  <c r="M496" i="20"/>
  <c r="M61" i="20"/>
  <c r="M140" i="20"/>
  <c r="M363" i="20"/>
  <c r="M490" i="20"/>
  <c r="V46" i="31" s="1"/>
  <c r="M489" i="20"/>
  <c r="V45" i="31" s="1"/>
  <c r="M296" i="20"/>
  <c r="M199" i="20"/>
  <c r="M198" i="20"/>
  <c r="M213" i="20"/>
  <c r="M611" i="20"/>
  <c r="M452" i="20"/>
  <c r="M196" i="20"/>
  <c r="M353" i="20"/>
  <c r="M595" i="20"/>
  <c r="M339" i="20"/>
  <c r="M83" i="20"/>
  <c r="V34" i="31" s="1"/>
  <c r="M53" i="20"/>
  <c r="M309" i="20"/>
  <c r="M581" i="20"/>
  <c r="M386" i="20"/>
  <c r="M262" i="20"/>
  <c r="M518" i="20"/>
  <c r="M577" i="20"/>
  <c r="M215" i="20"/>
  <c r="M471" i="20"/>
  <c r="M568" i="20"/>
  <c r="V18" i="31" s="1"/>
  <c r="M104" i="20"/>
  <c r="M616" i="20"/>
  <c r="V22" i="31" s="1"/>
  <c r="M121" i="20"/>
  <c r="M377" i="20"/>
  <c r="M113" i="20"/>
  <c r="M186" i="20"/>
  <c r="M442" i="20"/>
  <c r="M257" i="20"/>
  <c r="M187" i="20"/>
  <c r="M443" i="20"/>
  <c r="M337" i="20"/>
  <c r="M204" i="20"/>
  <c r="M460" i="20"/>
  <c r="M205" i="20"/>
  <c r="M14" i="20"/>
  <c r="M190" i="20"/>
  <c r="M446" i="20"/>
  <c r="M97" i="20"/>
  <c r="M191" i="20"/>
  <c r="M447" i="20"/>
  <c r="M528" i="20"/>
  <c r="M563" i="20"/>
  <c r="M85" i="20"/>
  <c r="M3" i="20"/>
  <c r="V33" i="31" s="1"/>
  <c r="M294" i="20"/>
  <c r="M306" i="20"/>
  <c r="M503" i="20"/>
  <c r="M136" i="20"/>
  <c r="M153" i="20"/>
  <c r="M409" i="20"/>
  <c r="M218" i="20"/>
  <c r="M130" i="20"/>
  <c r="M475" i="20"/>
  <c r="V10" i="31" s="1"/>
  <c r="M82" i="20"/>
  <c r="V3" i="31" s="1"/>
  <c r="M492" i="20"/>
  <c r="M237" i="20"/>
  <c r="M417" i="20"/>
  <c r="M478" i="20"/>
  <c r="V41" i="31" s="1"/>
  <c r="M223" i="20"/>
  <c r="M433" i="20"/>
  <c r="M436" i="20"/>
  <c r="M180" i="20"/>
  <c r="M65" i="20"/>
  <c r="M579" i="20"/>
  <c r="V51" i="31" s="1"/>
  <c r="M323" i="20"/>
  <c r="M67" i="20"/>
  <c r="M69" i="20"/>
  <c r="M325" i="20"/>
  <c r="M613" i="20"/>
  <c r="M22" i="20"/>
  <c r="M278" i="20"/>
  <c r="V8" i="31" s="1"/>
  <c r="M534" i="20"/>
  <c r="M114" i="20"/>
  <c r="M231" i="20"/>
  <c r="M487" i="20"/>
  <c r="M600" i="20"/>
  <c r="M120" i="20"/>
  <c r="M176" i="20"/>
  <c r="M137" i="20"/>
  <c r="M393" i="20"/>
  <c r="M369" i="20"/>
  <c r="M202" i="20"/>
  <c r="M458" i="20"/>
  <c r="M593" i="20"/>
  <c r="M203" i="20"/>
  <c r="M459" i="20"/>
  <c r="M529" i="20"/>
  <c r="M220" i="20"/>
  <c r="M476" i="20"/>
  <c r="V11" i="31" s="1"/>
  <c r="M561" i="20"/>
  <c r="M477" i="20"/>
  <c r="V12" i="31" s="1"/>
  <c r="M33" i="20"/>
  <c r="M206" i="20"/>
  <c r="M462" i="20"/>
  <c r="M273" i="20"/>
  <c r="M207" i="20"/>
  <c r="M463" i="20"/>
  <c r="M49" i="20"/>
  <c r="M420" i="20"/>
  <c r="M164" i="20"/>
  <c r="M576" i="20"/>
  <c r="V20" i="31" s="1"/>
  <c r="M307" i="20"/>
  <c r="M51" i="20"/>
  <c r="M341" i="20"/>
  <c r="M38" i="20"/>
  <c r="M550" i="20"/>
  <c r="M247" i="20"/>
  <c r="M585" i="20"/>
  <c r="M146" i="20"/>
  <c r="V36" i="31" s="1"/>
  <c r="M474" i="20"/>
  <c r="M219" i="20"/>
  <c r="M236" i="20"/>
  <c r="M162" i="20"/>
  <c r="M493" i="20"/>
  <c r="M545" i="20"/>
  <c r="M479" i="20"/>
  <c r="V42" i="31" s="1"/>
  <c r="M404" i="20"/>
  <c r="M148" i="20"/>
  <c r="V65" i="31" s="1"/>
  <c r="AU65" i="31" s="1"/>
  <c r="M480" i="20"/>
  <c r="V43" i="31" s="1"/>
  <c r="M547" i="20"/>
  <c r="M291" i="20"/>
  <c r="M35" i="20"/>
  <c r="M101" i="20"/>
  <c r="M357" i="20"/>
  <c r="M200" i="20"/>
  <c r="M54" i="20"/>
  <c r="M310" i="20"/>
  <c r="M566" i="20"/>
  <c r="V16" i="31" s="1"/>
  <c r="M530" i="20"/>
  <c r="M263" i="20"/>
  <c r="M519" i="20"/>
  <c r="M64" i="20"/>
  <c r="M152" i="20"/>
  <c r="M464" i="20"/>
  <c r="M169" i="20"/>
  <c r="M425" i="20"/>
  <c r="M242" i="20"/>
  <c r="M2" i="20"/>
  <c r="V2" i="31" s="1"/>
  <c r="M388" i="20"/>
  <c r="M132" i="20"/>
  <c r="M531" i="20"/>
  <c r="M275" i="20"/>
  <c r="M19" i="20"/>
  <c r="M117" i="20"/>
  <c r="M373" i="20"/>
  <c r="M440" i="20"/>
  <c r="M70" i="20"/>
  <c r="M326" i="20"/>
  <c r="M582" i="20"/>
  <c r="M23" i="20"/>
  <c r="M279" i="20"/>
  <c r="V38" i="31" s="1"/>
  <c r="M535" i="20"/>
  <c r="M336" i="20"/>
  <c r="M168" i="20"/>
  <c r="M18" i="20"/>
  <c r="M372" i="20"/>
  <c r="M116" i="20"/>
  <c r="M112" i="20"/>
  <c r="M515" i="20"/>
  <c r="M259" i="20"/>
  <c r="M96" i="20"/>
  <c r="M612" i="20"/>
  <c r="M356" i="20"/>
  <c r="M596" i="20"/>
  <c r="M340" i="20"/>
  <c r="M580" i="20"/>
  <c r="V52" i="31" s="1"/>
  <c r="M324" i="20"/>
  <c r="M68" i="20"/>
  <c r="M591" i="20"/>
  <c r="M178" i="20"/>
  <c r="M398" i="20"/>
  <c r="M573" i="20"/>
  <c r="M512" i="20"/>
  <c r="M380" i="20"/>
  <c r="V68" i="31" s="1"/>
  <c r="AU68" i="31" s="1"/>
  <c r="M76" i="20"/>
  <c r="M523" i="20"/>
  <c r="M171" i="20"/>
  <c r="M8" i="20"/>
  <c r="M330" i="20"/>
  <c r="M26" i="20"/>
  <c r="M25" i="20"/>
  <c r="M248" i="20"/>
  <c r="M344" i="20"/>
  <c r="M327" i="20"/>
  <c r="M608" i="20"/>
  <c r="M390" i="20"/>
  <c r="M15" i="20"/>
  <c r="M469" i="20"/>
  <c r="M37" i="20"/>
  <c r="M195" i="20"/>
  <c r="M17" i="20"/>
  <c r="M100" i="20"/>
  <c r="M94" i="20"/>
  <c r="M575" i="20"/>
  <c r="V19" i="31" s="1"/>
  <c r="M544" i="20"/>
  <c r="M382" i="20"/>
  <c r="V40" i="31" s="1"/>
  <c r="M78" i="20"/>
  <c r="M557" i="20"/>
  <c r="M253" i="20"/>
  <c r="M304" i="20"/>
  <c r="M364" i="20"/>
  <c r="M60" i="20"/>
  <c r="M507" i="20"/>
  <c r="M155" i="20"/>
  <c r="M618" i="20"/>
  <c r="M314" i="20"/>
  <c r="M626" i="20"/>
  <c r="M329" i="20"/>
  <c r="M562" i="20"/>
  <c r="M232" i="20"/>
  <c r="M72" i="20"/>
  <c r="M311" i="20"/>
  <c r="M224" i="20"/>
  <c r="M374" i="20"/>
  <c r="M481" i="20"/>
  <c r="V69" i="31" s="1"/>
  <c r="AU69" i="31" s="1"/>
  <c r="M453" i="20"/>
  <c r="M21" i="20"/>
  <c r="M211" i="20"/>
  <c r="M437" i="20"/>
  <c r="M212" i="20"/>
  <c r="U31" i="32" l="1"/>
  <c r="V31" i="32" s="1"/>
  <c r="V21" i="31"/>
  <c r="V24" i="31"/>
  <c r="AU24" i="31" s="1"/>
  <c r="AU14" i="31"/>
  <c r="AU49" i="31"/>
  <c r="U57" i="32"/>
  <c r="V57" i="32" s="1"/>
  <c r="AU47" i="31"/>
  <c r="AU21" i="31"/>
  <c r="AU45" i="31"/>
  <c r="U59" i="32"/>
  <c r="V59" i="32" s="1"/>
  <c r="AU53" i="31"/>
  <c r="AU37" i="31"/>
  <c r="AU36" i="31"/>
  <c r="AU33" i="31"/>
  <c r="V58" i="31"/>
  <c r="V57" i="31"/>
  <c r="V62" i="31" s="1"/>
  <c r="AU46" i="31"/>
  <c r="U54" i="32"/>
  <c r="V54" i="32" s="1"/>
  <c r="AU40" i="31"/>
  <c r="U53" i="32"/>
  <c r="V53" i="32" s="1"/>
  <c r="AU38" i="31"/>
  <c r="AU55" i="31"/>
  <c r="AU23" i="31"/>
  <c r="AU5" i="31"/>
  <c r="AU39" i="31"/>
  <c r="U63" i="32"/>
  <c r="V63" i="32" s="1"/>
  <c r="AU19" i="31"/>
  <c r="AU11" i="31"/>
  <c r="U52" i="32"/>
  <c r="V52" i="32" s="1"/>
  <c r="AU35" i="31"/>
  <c r="AU51" i="31"/>
  <c r="U56" i="32"/>
  <c r="V56" i="32" s="1"/>
  <c r="AU44" i="31"/>
  <c r="U61" i="32"/>
  <c r="V61" i="32" s="1"/>
  <c r="AU13" i="31"/>
  <c r="U60" i="32"/>
  <c r="V60" i="32" s="1"/>
  <c r="AU4" i="31"/>
  <c r="AU12" i="31"/>
  <c r="AU52" i="31"/>
  <c r="U55" i="32"/>
  <c r="V55" i="32" s="1"/>
  <c r="AU41" i="31"/>
  <c r="U51" i="32"/>
  <c r="V51" i="32" s="1"/>
  <c r="AU34" i="31"/>
  <c r="AU8" i="31"/>
  <c r="AU20" i="31"/>
  <c r="U64" i="32"/>
  <c r="V64" i="32" s="1"/>
  <c r="AU3" i="31"/>
  <c r="AU43" i="31"/>
  <c r="U68" i="32"/>
  <c r="V68" i="32" s="1"/>
  <c r="AU10" i="31"/>
  <c r="AU54" i="31"/>
  <c r="AU18" i="31"/>
  <c r="AU48" i="31"/>
  <c r="AU15" i="31"/>
  <c r="AU6" i="31"/>
  <c r="AU2" i="31"/>
  <c r="AU42" i="31"/>
  <c r="U65" i="32"/>
  <c r="V65" i="32" s="1"/>
  <c r="AU22" i="31"/>
  <c r="U62" i="32"/>
  <c r="V62" i="32" s="1"/>
  <c r="AU16" i="31"/>
  <c r="U58" i="32"/>
  <c r="V58" i="32" s="1"/>
  <c r="AU50" i="31"/>
  <c r="U67" i="32"/>
  <c r="V67" i="32" s="1"/>
  <c r="AU9" i="31"/>
  <c r="U66" i="32"/>
  <c r="V66" i="32" s="1"/>
  <c r="AU7" i="31"/>
  <c r="AU17" i="31"/>
  <c r="U49" i="32"/>
  <c r="V49" i="32" s="1"/>
  <c r="U39" i="32"/>
  <c r="V39" i="32" s="1"/>
  <c r="U44" i="32"/>
  <c r="V44" i="32" s="1"/>
  <c r="U4" i="32"/>
  <c r="V4" i="32" s="1"/>
  <c r="U34" i="32"/>
  <c r="V34" i="32" s="1"/>
  <c r="U29" i="32"/>
  <c r="V29" i="32" s="1"/>
  <c r="U32" i="32"/>
  <c r="V32" i="32" s="1"/>
  <c r="V74" i="31"/>
  <c r="U28" i="32"/>
  <c r="V28" i="32" s="1"/>
  <c r="U13" i="32"/>
  <c r="V13" i="32" s="1"/>
  <c r="U40" i="32"/>
  <c r="V40" i="32" s="1"/>
  <c r="U14" i="32"/>
  <c r="V14" i="32" s="1"/>
  <c r="U7" i="32"/>
  <c r="V7" i="32" s="1"/>
  <c r="U9" i="32"/>
  <c r="V9" i="32" s="1"/>
  <c r="U33" i="32"/>
  <c r="V33" i="32" s="1"/>
  <c r="U19" i="32"/>
  <c r="V19" i="32" s="1"/>
  <c r="U18" i="32"/>
  <c r="V18" i="32" s="1"/>
  <c r="U17" i="32"/>
  <c r="V17" i="32" s="1"/>
  <c r="U8" i="32"/>
  <c r="V8" i="32" s="1"/>
  <c r="U26" i="32"/>
  <c r="V26" i="32" s="1"/>
  <c r="U11" i="32"/>
  <c r="V11" i="32" s="1"/>
  <c r="U24" i="32"/>
  <c r="V24" i="32" s="1"/>
  <c r="U30" i="32"/>
  <c r="V30" i="32" s="1"/>
  <c r="U3" i="32"/>
  <c r="V3" i="32" s="1"/>
  <c r="U10" i="32"/>
  <c r="V10" i="32" s="1"/>
  <c r="U20" i="32"/>
  <c r="V20" i="32" s="1"/>
  <c r="U27" i="32"/>
  <c r="V27" i="32" s="1"/>
  <c r="U47" i="32"/>
  <c r="V47" i="32" s="1"/>
  <c r="U41" i="32"/>
  <c r="V41" i="32" s="1"/>
  <c r="U15" i="32"/>
  <c r="V15" i="32" s="1"/>
  <c r="U5" i="32"/>
  <c r="V5" i="32" s="1"/>
  <c r="U23" i="32"/>
  <c r="V23" i="32" s="1"/>
  <c r="U46" i="32"/>
  <c r="V46" i="32" s="1"/>
  <c r="U42" i="32"/>
  <c r="V42" i="32" s="1"/>
  <c r="U25" i="32"/>
  <c r="V25" i="32" s="1"/>
  <c r="U16" i="32"/>
  <c r="V16" i="32" s="1"/>
  <c r="U21" i="32"/>
  <c r="V21" i="32" s="1"/>
  <c r="U22" i="32"/>
  <c r="V22" i="32" s="1"/>
  <c r="U50" i="32"/>
  <c r="V50" i="32" s="1"/>
  <c r="U36" i="32"/>
  <c r="V36" i="32" s="1"/>
  <c r="U37" i="32"/>
  <c r="V37" i="32" s="1"/>
  <c r="U43" i="32"/>
  <c r="V43" i="32" s="1"/>
  <c r="V73" i="31"/>
  <c r="V78" i="31" s="1"/>
  <c r="U6" i="32"/>
  <c r="V6" i="32" s="1"/>
  <c r="U35" i="32"/>
  <c r="V35" i="32" s="1"/>
  <c r="U38" i="32"/>
  <c r="V38" i="32" s="1"/>
  <c r="U12" i="32"/>
  <c r="V12" i="32" s="1"/>
  <c r="U48" i="32"/>
  <c r="V48" i="32" s="1"/>
  <c r="V59" i="31" l="1"/>
  <c r="V27" i="31"/>
  <c r="V26" i="31"/>
  <c r="V31" i="31" s="1"/>
  <c r="V75" i="31"/>
  <c r="V28" i="31" l="1"/>
  <c r="U31" i="31"/>
  <c r="T31" i="31"/>
  <c r="T28" i="31"/>
  <c r="Y28" i="31"/>
  <c r="Z28" i="31"/>
  <c r="AE28" i="31"/>
  <c r="X28" i="31"/>
  <c r="AL28" i="31"/>
  <c r="X31" i="31"/>
  <c r="W28" i="31"/>
  <c r="AF28" i="31"/>
  <c r="AK28" i="31"/>
  <c r="AG28" i="31"/>
  <c r="AI31" i="31"/>
  <c r="AK31" i="31"/>
  <c r="W31" i="31"/>
  <c r="AH28" i="31"/>
  <c r="AE31" i="31"/>
  <c r="AI28" i="31"/>
  <c r="AG31" i="31"/>
  <c r="Z31" i="31"/>
  <c r="AB28" i="31"/>
  <c r="AF31" i="31"/>
  <c r="AA31" i="31"/>
  <c r="AL31" i="31"/>
  <c r="AA28" i="31"/>
  <c r="AH31" i="31"/>
  <c r="AB31" i="31"/>
  <c r="Y31" i="31"/>
  <c r="U28" i="31"/>
  <c r="I59" i="32" l="1"/>
  <c r="I7" i="32"/>
  <c r="I6" i="32"/>
  <c r="I9" i="32"/>
  <c r="I10" i="32"/>
  <c r="I4" i="32"/>
  <c r="I3" i="32"/>
  <c r="I8" i="32"/>
  <c r="I5" i="32"/>
  <c r="F75" i="32" a="1"/>
  <c r="F75" i="32" s="1"/>
  <c r="AE207" i="20" l="1"/>
  <c r="AE249" i="20"/>
  <c r="AE168" i="20"/>
  <c r="AE61" i="20"/>
  <c r="AE506" i="20"/>
  <c r="AE613" i="20"/>
  <c r="AE495" i="20"/>
  <c r="AE29" i="20"/>
  <c r="AE258" i="20"/>
  <c r="AE151" i="20"/>
  <c r="AE557" i="20"/>
  <c r="AE201" i="20"/>
  <c r="AE166" i="20"/>
  <c r="AE507" i="20"/>
  <c r="AE6" i="20"/>
  <c r="AE216" i="20"/>
  <c r="AE127" i="20"/>
  <c r="AE465" i="20"/>
  <c r="AE602" i="20"/>
  <c r="AE578" i="20"/>
  <c r="AE122" i="20"/>
  <c r="AE211" i="20"/>
  <c r="AE359" i="20"/>
  <c r="AE184" i="20"/>
  <c r="AE438" i="20"/>
  <c r="AE212" i="20"/>
  <c r="AE340" i="20"/>
  <c r="AE295" i="20"/>
  <c r="AE245" i="20"/>
  <c r="AE460" i="20"/>
  <c r="AE94" i="20"/>
  <c r="AE77" i="20"/>
  <c r="AE87" i="20"/>
  <c r="AE538" i="20"/>
  <c r="AE367" i="20"/>
  <c r="AE513" i="20"/>
  <c r="AE494" i="20"/>
  <c r="AE70" i="20"/>
  <c r="AE297" i="20"/>
  <c r="AE21" i="20"/>
  <c r="AE123" i="20"/>
  <c r="AE376" i="20"/>
  <c r="AE143" i="20"/>
  <c r="AE379" i="20"/>
  <c r="AE553" i="20"/>
  <c r="AE568" i="20"/>
  <c r="AE339" i="20"/>
  <c r="AE252" i="20"/>
  <c r="AE427" i="20"/>
  <c r="AE20" i="20"/>
  <c r="AE233" i="20"/>
  <c r="AE445" i="20"/>
  <c r="AE304" i="20"/>
  <c r="AE24" i="20"/>
  <c r="AE610" i="20"/>
  <c r="AE329" i="20"/>
  <c r="AE199" i="20"/>
  <c r="AE435" i="20"/>
  <c r="AE49" i="20"/>
  <c r="AE98" i="20"/>
  <c r="AE35" i="20"/>
  <c r="AE118" i="20"/>
  <c r="AE90" i="20"/>
  <c r="AE128" i="20"/>
  <c r="AE471" i="20"/>
  <c r="AE206" i="20"/>
  <c r="AE609" i="20"/>
  <c r="AE223" i="20"/>
  <c r="AE110" i="20"/>
  <c r="AE86" i="20"/>
  <c r="AE468" i="20"/>
  <c r="AE466" i="20"/>
  <c r="AE620" i="20"/>
  <c r="AE380" i="20"/>
  <c r="AE575" i="20"/>
  <c r="AE423" i="20"/>
  <c r="AE335" i="20"/>
  <c r="AE564" i="20"/>
  <c r="AE95" i="20"/>
  <c r="AE262" i="20"/>
  <c r="AE383" i="20"/>
  <c r="AE482" i="20"/>
  <c r="AE420" i="20"/>
  <c r="AE598" i="20"/>
  <c r="AE38" i="20"/>
  <c r="AE616" i="20"/>
  <c r="AE343" i="20"/>
  <c r="AE313" i="20"/>
  <c r="AE546" i="20"/>
  <c r="AE120" i="20"/>
  <c r="AE622" i="20"/>
  <c r="AE78" i="20"/>
  <c r="AE603" i="20"/>
  <c r="AE388" i="20"/>
  <c r="AE315" i="20"/>
  <c r="AE290" i="20"/>
  <c r="AE130" i="20"/>
  <c r="AE316" i="20"/>
  <c r="AE496" i="20"/>
  <c r="AE203" i="20"/>
  <c r="AE397" i="20"/>
  <c r="AE76" i="20"/>
  <c r="AE346" i="20"/>
  <c r="AE338" i="20"/>
  <c r="AE485" i="20"/>
  <c r="AE368" i="20"/>
  <c r="AE524" i="20"/>
  <c r="AE146" i="20"/>
  <c r="AE385" i="20"/>
  <c r="AE599" i="20"/>
  <c r="AE300" i="20"/>
  <c r="AE75" i="20"/>
  <c r="AE579" i="20"/>
  <c r="AE395" i="20"/>
  <c r="AE26" i="20"/>
  <c r="AE492" i="20"/>
  <c r="AE370" i="20"/>
  <c r="AE384" i="20"/>
  <c r="AE605" i="20"/>
  <c r="AE156" i="20"/>
  <c r="AE25" i="20"/>
  <c r="AE366" i="20"/>
  <c r="AE401" i="20"/>
  <c r="AE51" i="20"/>
  <c r="AE32" i="20"/>
  <c r="AE241" i="20"/>
  <c r="AE429" i="20"/>
  <c r="AE100" i="20"/>
  <c r="AE458" i="20"/>
  <c r="AE535" i="20"/>
  <c r="AE350" i="20"/>
  <c r="AE104" i="20"/>
  <c r="AE547" i="20"/>
  <c r="AE521" i="20"/>
  <c r="AE31" i="20"/>
  <c r="AE282" i="20"/>
  <c r="AE409" i="20"/>
  <c r="AE2" i="20"/>
  <c r="AE194" i="20"/>
  <c r="AE293" i="20"/>
  <c r="AE382" i="20"/>
  <c r="AE432" i="20"/>
  <c r="AE84" i="20"/>
  <c r="AE261" i="20"/>
  <c r="AE569" i="20"/>
  <c r="AE341" i="20"/>
  <c r="AE64" i="20"/>
  <c r="AE140" i="20"/>
  <c r="AE479" i="20"/>
  <c r="AE294" i="20"/>
  <c r="AE279" i="20"/>
  <c r="AE186" i="20"/>
  <c r="AE273" i="20"/>
  <c r="AE597" i="20"/>
  <c r="AE139" i="20"/>
  <c r="AE229" i="20"/>
  <c r="AE4" i="20"/>
  <c r="AE387" i="20"/>
  <c r="AE493" i="20"/>
  <c r="AE187" i="20"/>
  <c r="AE170" i="20"/>
  <c r="AE422" i="20"/>
  <c r="AE561" i="20"/>
  <c r="AE533" i="20"/>
  <c r="AE126" i="20"/>
  <c r="AE576" i="20"/>
  <c r="AE529" i="20"/>
  <c r="AE256" i="20"/>
  <c r="AE626" i="20"/>
  <c r="AE310" i="20"/>
  <c r="AE321" i="20"/>
  <c r="AE111" i="20"/>
  <c r="AE306" i="20"/>
  <c r="AE190" i="20"/>
  <c r="AE44" i="20"/>
  <c r="AE545" i="20"/>
  <c r="AE418" i="20"/>
  <c r="AE586" i="20"/>
  <c r="AE105" i="20"/>
  <c r="AE441" i="20"/>
  <c r="AE115" i="20"/>
  <c r="AE52" i="20"/>
  <c r="AE188" i="20"/>
  <c r="AE218" i="20"/>
  <c r="AE308" i="20"/>
  <c r="AE560" i="20"/>
  <c r="AE193" i="20"/>
  <c r="AE570" i="20"/>
  <c r="AE528" i="20"/>
  <c r="AE107" i="20"/>
  <c r="AE491" i="20"/>
  <c r="AE58" i="20"/>
  <c r="AE83" i="20"/>
  <c r="AE566" i="20"/>
  <c r="AE19" i="20"/>
  <c r="AE147" i="20"/>
  <c r="AE236" i="20"/>
  <c r="AE508" i="20"/>
  <c r="AE45" i="20"/>
  <c r="AE267" i="20"/>
  <c r="AE50" i="20"/>
  <c r="AE159" i="20"/>
  <c r="AE103" i="20"/>
  <c r="AE136" i="20"/>
  <c r="AE157" i="20"/>
  <c r="AE489" i="20"/>
  <c r="AE160" i="20"/>
  <c r="AE353" i="20"/>
  <c r="AE530" i="20"/>
  <c r="AE523" i="20"/>
  <c r="AE202" i="20"/>
  <c r="AE596" i="20"/>
  <c r="AE235" i="20"/>
  <c r="AE277" i="20"/>
  <c r="AE172" i="20"/>
  <c r="AE322" i="20"/>
  <c r="AE541" i="20"/>
  <c r="AE296" i="20"/>
  <c r="AE483" i="20"/>
  <c r="AE161" i="20"/>
  <c r="AE619" i="20"/>
  <c r="AE266" i="20"/>
  <c r="AE220" i="20"/>
  <c r="AE356" i="20"/>
  <c r="AE43" i="20"/>
  <c r="AE475" i="20"/>
  <c r="AE36" i="20"/>
  <c r="AE320" i="20"/>
  <c r="AE563" i="20"/>
  <c r="AE361" i="20"/>
  <c r="AE228" i="20"/>
  <c r="AE5" i="20"/>
  <c r="AE251" i="20"/>
  <c r="AE355" i="20"/>
  <c r="AE363" i="20"/>
  <c r="AE348" i="20"/>
  <c r="AE389" i="20"/>
  <c r="AE431" i="20"/>
  <c r="AE477" i="20"/>
  <c r="AE447" i="20"/>
  <c r="AE79" i="20"/>
  <c r="AE33" i="20"/>
  <c r="AE23" i="20"/>
  <c r="AE425" i="20"/>
  <c r="AE623" i="20"/>
  <c r="AE285" i="20"/>
  <c r="AE403" i="20"/>
  <c r="AE456" i="20"/>
  <c r="AE106" i="20"/>
  <c r="AE18" i="20"/>
  <c r="AE3" i="20"/>
  <c r="AE149" i="20"/>
  <c r="AE230" i="20"/>
  <c r="AE12" i="20"/>
  <c r="AE453" i="20"/>
  <c r="AE283" i="20"/>
  <c r="AE129" i="20"/>
  <c r="AE606" i="20"/>
  <c r="AE246" i="20"/>
  <c r="AE71" i="20"/>
  <c r="AE594" i="20"/>
  <c r="AE437" i="20"/>
  <c r="AE167" i="20"/>
  <c r="AE358" i="20"/>
  <c r="AE448" i="20"/>
  <c r="AE421" i="20"/>
  <c r="AE47" i="20"/>
  <c r="AE565" i="20"/>
  <c r="AE119" i="20"/>
  <c r="AE112" i="20"/>
  <c r="AE590" i="20"/>
  <c r="AE371" i="20"/>
  <c r="AE532" i="20"/>
  <c r="AE410" i="20"/>
  <c r="AE162" i="20"/>
  <c r="AE357" i="20"/>
  <c r="AE537" i="20"/>
  <c r="AE109" i="20"/>
  <c r="AE227" i="20"/>
  <c r="AE307" i="20"/>
  <c r="AE253" i="20"/>
  <c r="AE138" i="20"/>
  <c r="AE473" i="20"/>
  <c r="AE14" i="20"/>
  <c r="AE548" i="20"/>
  <c r="AE407" i="20"/>
  <c r="AE15" i="20"/>
  <c r="AE377" i="20"/>
  <c r="AE463" i="20"/>
  <c r="AE443" i="20"/>
  <c r="AE153" i="20"/>
  <c r="AE455" i="20"/>
  <c r="AE114" i="20"/>
  <c r="AE580" i="20"/>
  <c r="AE89" i="20"/>
  <c r="AE60" i="20"/>
  <c r="AE497" i="20"/>
  <c r="AE519" i="20"/>
  <c r="AE552" i="20"/>
  <c r="AE582" i="20"/>
  <c r="AE408" i="20"/>
  <c r="AE177" i="20"/>
  <c r="AE72" i="20"/>
  <c r="AE191" i="20"/>
  <c r="AE208" i="20"/>
  <c r="AE525" i="20"/>
  <c r="AE28" i="20"/>
  <c r="AE205" i="20"/>
  <c r="AE593" i="20"/>
  <c r="AE210" i="20"/>
  <c r="AE325" i="20"/>
  <c r="AE179" i="20"/>
  <c r="AE440" i="20"/>
  <c r="AE302" i="20"/>
  <c r="AE452" i="20"/>
  <c r="AE501" i="20"/>
  <c r="AE536" i="20"/>
  <c r="AE108" i="20"/>
  <c r="AE264" i="20"/>
  <c r="AE604" i="20"/>
  <c r="AE615" i="20"/>
  <c r="AE342" i="20"/>
  <c r="AE113" i="20"/>
  <c r="AE82" i="20"/>
  <c r="AE239" i="20"/>
  <c r="AE551" i="20"/>
  <c r="AE534" i="20"/>
  <c r="AE274" i="20"/>
  <c r="AE472" i="20"/>
  <c r="AE344" i="20"/>
  <c r="AE13" i="20"/>
  <c r="AE10" i="20"/>
  <c r="AE544" i="20"/>
  <c r="AE141" i="20"/>
  <c r="AE589" i="20"/>
  <c r="AE135" i="20"/>
  <c r="AE406" i="20"/>
  <c r="AE362" i="20"/>
  <c r="AE165" i="20"/>
  <c r="AE352" i="20"/>
  <c r="AE481" i="20"/>
  <c r="AE324" i="20"/>
  <c r="AE439" i="20"/>
  <c r="AE337" i="20"/>
  <c r="AE487" i="20"/>
  <c r="AE511" i="20"/>
  <c r="AE505" i="20"/>
  <c r="AE450" i="20"/>
  <c r="AE176" i="20"/>
  <c r="AE390" i="20"/>
  <c r="AE509" i="20"/>
  <c r="AE499" i="20"/>
  <c r="AE73" i="20"/>
  <c r="AE164" i="20"/>
  <c r="AE148" i="20"/>
  <c r="AE242" i="20"/>
  <c r="AE419" i="20"/>
  <c r="AE214" i="20"/>
  <c r="AE9" i="20"/>
  <c r="AE67" i="20"/>
  <c r="AE180" i="20"/>
  <c r="AE372" i="20"/>
  <c r="AE543" i="20"/>
  <c r="AE85" i="20"/>
  <c r="AE601" i="20"/>
  <c r="AE327" i="20"/>
  <c r="AE116" i="20"/>
  <c r="AE154" i="20"/>
  <c r="AE459" i="20"/>
  <c r="AE462" i="20"/>
  <c r="AE81" i="20"/>
  <c r="AE351" i="20"/>
  <c r="AE549" i="20"/>
  <c r="AE611" i="20"/>
  <c r="AE585" i="20"/>
  <c r="AE134" i="20"/>
  <c r="AE484" i="20"/>
  <c r="AE209" i="20"/>
  <c r="AE314" i="20"/>
  <c r="AE213" i="20"/>
  <c r="AE145" i="20"/>
  <c r="AE411" i="20"/>
  <c r="AE254" i="20"/>
  <c r="AE478" i="20"/>
  <c r="AE328" i="20"/>
  <c r="AE80" i="20"/>
  <c r="AE617" i="20"/>
  <c r="AE195" i="20"/>
  <c r="AE588" i="20"/>
  <c r="AE520" i="20"/>
  <c r="AE255" i="20"/>
  <c r="AE331" i="20"/>
  <c r="AE426" i="20"/>
  <c r="AE412" i="20"/>
  <c r="AE562" i="20"/>
  <c r="AE480" i="20"/>
  <c r="AE416" i="20"/>
  <c r="AE391" i="20"/>
  <c r="AE512" i="20"/>
  <c r="AE464" i="20"/>
  <c r="AE240" i="20"/>
  <c r="AE301" i="20"/>
  <c r="AE404" i="20"/>
  <c r="AE518" i="20"/>
  <c r="AE62" i="20"/>
  <c r="AE319" i="20"/>
  <c r="AE333" i="20"/>
  <c r="AE37" i="20"/>
  <c r="AE592" i="20"/>
  <c r="AE402" i="20"/>
  <c r="AE232" i="20"/>
  <c r="AE137" i="20"/>
  <c r="AE275" i="20"/>
  <c r="AE291" i="20"/>
  <c r="AE96" i="20"/>
  <c r="AE204" i="20"/>
  <c r="AE309" i="20"/>
  <c r="AE398" i="20"/>
  <c r="AE102" i="20"/>
  <c r="AE515" i="20"/>
  <c r="AE559" i="20"/>
  <c r="AE278" i="20"/>
  <c r="AE185" i="20"/>
  <c r="AE581" i="20"/>
  <c r="AE22" i="20"/>
  <c r="AE430" i="20"/>
  <c r="AE312" i="20"/>
  <c r="AE247" i="20"/>
  <c r="AE237" i="20"/>
  <c r="AE417" i="20"/>
  <c r="AE131" i="20"/>
  <c r="AE556" i="20"/>
  <c r="AE486" i="20"/>
  <c r="AE174" i="20"/>
  <c r="AE16" i="20"/>
  <c r="AE595" i="20"/>
  <c r="AE163" i="20"/>
  <c r="AE303" i="20"/>
  <c r="AE66" i="20"/>
  <c r="AE392" i="20"/>
  <c r="AE386" i="20"/>
  <c r="AE250" i="20"/>
  <c r="AE554" i="20"/>
  <c r="AE393" i="20"/>
  <c r="AE219" i="20"/>
  <c r="AE540" i="20"/>
  <c r="AE46" i="20"/>
  <c r="AE396" i="20"/>
  <c r="AE504" i="20"/>
  <c r="AE317" i="20"/>
  <c r="AE263" i="20"/>
  <c r="AE65" i="20"/>
  <c r="AE34" i="20"/>
  <c r="AE171" i="20"/>
  <c r="AE197" i="20"/>
  <c r="AE260" i="20"/>
  <c r="AE364" i="20"/>
  <c r="AE244" i="20"/>
  <c r="AE150" i="20"/>
  <c r="AE584" i="20"/>
  <c r="AE124" i="20"/>
  <c r="AE436" i="20"/>
  <c r="AE539" i="20"/>
  <c r="AE323" i="20"/>
  <c r="AE318" i="20"/>
  <c r="AE428" i="20"/>
  <c r="AE56" i="20"/>
  <c r="AE373" i="20"/>
  <c r="AE125" i="20"/>
  <c r="AE332" i="20"/>
  <c r="AE198" i="20"/>
  <c r="AE500" i="20"/>
  <c r="AE74" i="20"/>
  <c r="AE97" i="20"/>
  <c r="AE133" i="20"/>
  <c r="AE305" i="20"/>
  <c r="AE57" i="20"/>
  <c r="AE434" i="20"/>
  <c r="AE415" i="20"/>
  <c r="AE381" i="20"/>
  <c r="AE158" i="20"/>
  <c r="AE330" i="20"/>
  <c r="AE625" i="20"/>
  <c r="AE175" i="20"/>
  <c r="AE284" i="20"/>
  <c r="AE55" i="20"/>
  <c r="AE326" i="20"/>
  <c r="AE571" i="20"/>
  <c r="AE488" i="20"/>
  <c r="AE467" i="20"/>
  <c r="AE334" i="20"/>
  <c r="AE526" i="20"/>
  <c r="AE30" i="20"/>
  <c r="AE268" i="20"/>
  <c r="AE298" i="20"/>
  <c r="AE469" i="20"/>
  <c r="AE238" i="20"/>
  <c r="AE144" i="20"/>
  <c r="AE474" i="20"/>
  <c r="AE142" i="20"/>
  <c r="AE196" i="20"/>
  <c r="AE574" i="20"/>
  <c r="AE265" i="20"/>
  <c r="AE502" i="20"/>
  <c r="AE369" i="20"/>
  <c r="AE476" i="20"/>
  <c r="AE347" i="20"/>
  <c r="AE624" i="20"/>
  <c r="AE454" i="20"/>
  <c r="AE558" i="20"/>
  <c r="AE608" i="20"/>
  <c r="AE299" i="20"/>
  <c r="AE169" i="20"/>
  <c r="AE91" i="20"/>
  <c r="AE400" i="20"/>
  <c r="AE375" i="20"/>
  <c r="AE88" i="20"/>
  <c r="AE92" i="20"/>
  <c r="AE192" i="20"/>
  <c r="AE234" i="20"/>
  <c r="AE336" i="20"/>
  <c r="AE555" i="20"/>
  <c r="AE591" i="20"/>
  <c r="AE451" i="20"/>
  <c r="AE155" i="20"/>
  <c r="AE612" i="20"/>
  <c r="AE516" i="20"/>
  <c r="AE618" i="20"/>
  <c r="AE433" i="20"/>
  <c r="AE413" i="20"/>
  <c r="AE48" i="20"/>
  <c r="AE69" i="20"/>
  <c r="AE354" i="20"/>
  <c r="AE8" i="20"/>
  <c r="AE99" i="20"/>
  <c r="AE573" i="20"/>
  <c r="AE510" i="20"/>
  <c r="AE442" i="20"/>
  <c r="AE365" i="20"/>
  <c r="AE531" i="20"/>
  <c r="AE63" i="20"/>
  <c r="AE243" i="20"/>
  <c r="AE503" i="20"/>
  <c r="AE360" i="20"/>
  <c r="AE231" i="20"/>
  <c r="AE550" i="20"/>
  <c r="AE627" i="20"/>
  <c r="AE567" i="20"/>
  <c r="AE53" i="20"/>
  <c r="AE181" i="20"/>
  <c r="AE621" i="20"/>
  <c r="AE587" i="20"/>
  <c r="AE257" i="20"/>
  <c r="AE11" i="20"/>
  <c r="AE577" i="20"/>
  <c r="AE225" i="20"/>
  <c r="AE399" i="20"/>
  <c r="AE189" i="20"/>
  <c r="AE600" i="20"/>
  <c r="AE311" i="20"/>
  <c r="AE281" i="20"/>
  <c r="AE514" i="20"/>
  <c r="AE117" i="20"/>
  <c r="AE490" i="20"/>
  <c r="AE446" i="20"/>
  <c r="AE224" i="20"/>
  <c r="AE183" i="20"/>
  <c r="AE498" i="20"/>
  <c r="AE414" i="20"/>
  <c r="AE517" i="20"/>
  <c r="AE101" i="20"/>
  <c r="AE178" i="20"/>
  <c r="AE449" i="20"/>
  <c r="AE93" i="20"/>
  <c r="AE572" i="20"/>
  <c r="AE226" i="20"/>
  <c r="AE68" i="20"/>
  <c r="AE200" i="20"/>
  <c r="AE527" i="20"/>
  <c r="AE217" i="20"/>
  <c r="AE280" i="20"/>
  <c r="AE374" i="20"/>
  <c r="AE470" i="20"/>
  <c r="AE444" i="20"/>
  <c r="AE17" i="20"/>
  <c r="AE583" i="20"/>
  <c r="AE248" i="20"/>
  <c r="AE542" i="20"/>
  <c r="AE614" i="20"/>
  <c r="AE27" i="20"/>
  <c r="AE7" i="20"/>
  <c r="AE394" i="20"/>
  <c r="AE182" i="20"/>
  <c r="AE424" i="20"/>
  <c r="AE457" i="20"/>
  <c r="AE54" i="20"/>
  <c r="AE405" i="20"/>
  <c r="AE59" i="20"/>
  <c r="AE132" i="20"/>
  <c r="AE152" i="20"/>
  <c r="AE259" i="20"/>
  <c r="AE173" i="20"/>
  <c r="AE607" i="20"/>
  <c r="AE121" i="20"/>
  <c r="AE522" i="20"/>
  <c r="AE215" i="20"/>
  <c r="AE349" i="20"/>
  <c r="J41" i="32" l="1"/>
  <c r="K41" i="32" s="1"/>
  <c r="J15" i="32"/>
  <c r="K15" i="32" s="1"/>
  <c r="J13" i="32"/>
  <c r="K13" i="32" s="1"/>
  <c r="AO14" i="31"/>
  <c r="BN14" i="31" s="1"/>
  <c r="AO68" i="31"/>
  <c r="BN68" i="31" s="1"/>
  <c r="AO5" i="31"/>
  <c r="BN5" i="31" s="1"/>
  <c r="J12" i="32"/>
  <c r="K12" i="32" s="1"/>
  <c r="J27" i="32"/>
  <c r="K27" i="32" s="1"/>
  <c r="AO37" i="31"/>
  <c r="BN37" i="31" s="1"/>
  <c r="AO54" i="31"/>
  <c r="BN54" i="31" s="1"/>
  <c r="AO11" i="31"/>
  <c r="BN11" i="31" s="1"/>
  <c r="J31" i="32"/>
  <c r="K31" i="32" s="1"/>
  <c r="J49" i="32"/>
  <c r="K49" i="32" s="1"/>
  <c r="J22" i="32"/>
  <c r="K22" i="32" s="1"/>
  <c r="J4" i="32"/>
  <c r="K4" i="32" s="1"/>
  <c r="J48" i="32"/>
  <c r="K48" i="32" s="1"/>
  <c r="AO42" i="31"/>
  <c r="BN42" i="31" s="1"/>
  <c r="J30" i="32"/>
  <c r="K30" i="32" s="1"/>
  <c r="AO44" i="31"/>
  <c r="AO43" i="31"/>
  <c r="BN43" i="31" s="1"/>
  <c r="AO35" i="31"/>
  <c r="AO10" i="31"/>
  <c r="AO16" i="31"/>
  <c r="AO22" i="31"/>
  <c r="AO49" i="31"/>
  <c r="BN49" i="31" s="1"/>
  <c r="AO34" i="31"/>
  <c r="AO39" i="31"/>
  <c r="BN39" i="31" s="1"/>
  <c r="J36" i="32"/>
  <c r="K36" i="32" s="1"/>
  <c r="J7" i="32"/>
  <c r="K7" i="32" s="1"/>
  <c r="J23" i="32"/>
  <c r="K23" i="32" s="1"/>
  <c r="J42" i="32"/>
  <c r="K42" i="32" s="1"/>
  <c r="AO66" i="31"/>
  <c r="BN66" i="31" s="1"/>
  <c r="J14" i="32"/>
  <c r="K14" i="32" s="1"/>
  <c r="J32" i="32"/>
  <c r="K32" i="32" s="1"/>
  <c r="AO46" i="31"/>
  <c r="BN46" i="31" s="1"/>
  <c r="AO17" i="31"/>
  <c r="BN17" i="31" s="1"/>
  <c r="AO12" i="31"/>
  <c r="BN12" i="31" s="1"/>
  <c r="J19" i="32"/>
  <c r="K19" i="32" s="1"/>
  <c r="J40" i="32"/>
  <c r="K40" i="32" s="1"/>
  <c r="J28" i="32"/>
  <c r="K28" i="32" s="1"/>
  <c r="J8" i="32"/>
  <c r="K8" i="32" s="1"/>
  <c r="J44" i="32"/>
  <c r="K44" i="32" s="1"/>
  <c r="AO13" i="31"/>
  <c r="J37" i="32"/>
  <c r="K37" i="32" s="1"/>
  <c r="J3" i="32"/>
  <c r="K3" i="32" s="1"/>
  <c r="AO45" i="31"/>
  <c r="BN45" i="31" s="1"/>
  <c r="J20" i="32"/>
  <c r="K20" i="32" s="1"/>
  <c r="AO53" i="31"/>
  <c r="AO47" i="31"/>
  <c r="AO51" i="31"/>
  <c r="BN51" i="31" s="1"/>
  <c r="AO50" i="31"/>
  <c r="J6" i="32"/>
  <c r="K6" i="32" s="1"/>
  <c r="AO48" i="31"/>
  <c r="BN48" i="31" s="1"/>
  <c r="AO9" i="31"/>
  <c r="J34" i="32"/>
  <c r="K34" i="32" s="1"/>
  <c r="AO4" i="31"/>
  <c r="AO24" i="31"/>
  <c r="BN24" i="31" s="1"/>
  <c r="AO6" i="31"/>
  <c r="BN6" i="31" s="1"/>
  <c r="AO71" i="31"/>
  <c r="BN71" i="31" s="1"/>
  <c r="J9" i="32"/>
  <c r="K9" i="32" s="1"/>
  <c r="AO33" i="31"/>
  <c r="J18" i="32"/>
  <c r="K18" i="32" s="1"/>
  <c r="AO64" i="31"/>
  <c r="J25" i="32"/>
  <c r="K25" i="32" s="1"/>
  <c r="J45" i="32"/>
  <c r="K45" i="32" s="1"/>
  <c r="J21" i="32"/>
  <c r="K21" i="32" s="1"/>
  <c r="AO69" i="31"/>
  <c r="BN69" i="31" s="1"/>
  <c r="J29" i="32"/>
  <c r="K29" i="32" s="1"/>
  <c r="J24" i="32"/>
  <c r="K24" i="32" s="1"/>
  <c r="J26" i="32"/>
  <c r="K26" i="32" s="1"/>
  <c r="J11" i="32"/>
  <c r="K11" i="32" s="1"/>
  <c r="AO15" i="31"/>
  <c r="BN15" i="31" s="1"/>
  <c r="AO23" i="31"/>
  <c r="BN23" i="31" s="1"/>
  <c r="AO52" i="31"/>
  <c r="BN52" i="31" s="1"/>
  <c r="J50" i="32"/>
  <c r="K50" i="32" s="1"/>
  <c r="AO40" i="31"/>
  <c r="J39" i="32"/>
  <c r="K39" i="32" s="1"/>
  <c r="AO70" i="31"/>
  <c r="BN70" i="31" s="1"/>
  <c r="AO65" i="31"/>
  <c r="BN65" i="31" s="1"/>
  <c r="AO36" i="31"/>
  <c r="BN36" i="31" s="1"/>
  <c r="J10" i="32"/>
  <c r="K10" i="32" s="1"/>
  <c r="AO18" i="31"/>
  <c r="BN18" i="31" s="1"/>
  <c r="J43" i="32"/>
  <c r="K43" i="32" s="1"/>
  <c r="AO8" i="31"/>
  <c r="BN8" i="31" s="1"/>
  <c r="J46" i="32"/>
  <c r="K46" i="32" s="1"/>
  <c r="AO3" i="31"/>
  <c r="J16" i="32"/>
  <c r="K16" i="32" s="1"/>
  <c r="J17" i="32"/>
  <c r="K17" i="32" s="1"/>
  <c r="J47" i="32"/>
  <c r="K47" i="32" s="1"/>
  <c r="AO55" i="31"/>
  <c r="BN55" i="31" s="1"/>
  <c r="J38" i="32"/>
  <c r="K38" i="32" s="1"/>
  <c r="AO21" i="31"/>
  <c r="BN21" i="31" s="1"/>
  <c r="J5" i="32"/>
  <c r="K5" i="32" s="1"/>
  <c r="J33" i="32"/>
  <c r="K33" i="32" s="1"/>
  <c r="AO41" i="31"/>
  <c r="J35" i="32"/>
  <c r="K35" i="32" s="1"/>
  <c r="AO7" i="31"/>
  <c r="AO20" i="31"/>
  <c r="BN20" i="31" s="1"/>
  <c r="AO38" i="31"/>
  <c r="AO2" i="31"/>
  <c r="AO19" i="31"/>
  <c r="AO67" i="31"/>
  <c r="BN67" i="31" s="1"/>
  <c r="BN44" i="31" l="1"/>
  <c r="J56" i="32"/>
  <c r="K56" i="32" s="1"/>
  <c r="J60" i="32"/>
  <c r="K60" i="32" s="1"/>
  <c r="BN4" i="31"/>
  <c r="BN34" i="31"/>
  <c r="J51" i="32"/>
  <c r="K51" i="32" s="1"/>
  <c r="BN22" i="31"/>
  <c r="J65" i="32"/>
  <c r="K65" i="32" s="1"/>
  <c r="AO57" i="31"/>
  <c r="AO62" i="31" s="1"/>
  <c r="AO58" i="31"/>
  <c r="BN33" i="31"/>
  <c r="J61" i="32"/>
  <c r="K61" i="32" s="1"/>
  <c r="BN13" i="31"/>
  <c r="AO26" i="31"/>
  <c r="AO31" i="31" s="1"/>
  <c r="BN2" i="31"/>
  <c r="AO27" i="31"/>
  <c r="BN35" i="31"/>
  <c r="J52" i="32"/>
  <c r="K52" i="32" s="1"/>
  <c r="J62" i="32"/>
  <c r="K62" i="32" s="1"/>
  <c r="BN16" i="31"/>
  <c r="J55" i="32"/>
  <c r="K55" i="32" s="1"/>
  <c r="BN41" i="31"/>
  <c r="BN64" i="31"/>
  <c r="AO73" i="31"/>
  <c r="AO78" i="31" s="1"/>
  <c r="AO74" i="31"/>
  <c r="J53" i="32"/>
  <c r="K53" i="32" s="1"/>
  <c r="BN38" i="31"/>
  <c r="BN40" i="31"/>
  <c r="J54" i="32"/>
  <c r="K54" i="32" s="1"/>
  <c r="J67" i="32"/>
  <c r="K67" i="32" s="1"/>
  <c r="BN9" i="31"/>
  <c r="BN3" i="31"/>
  <c r="J64" i="32"/>
  <c r="K64" i="32" s="1"/>
  <c r="J57" i="32"/>
  <c r="K57" i="32" s="1"/>
  <c r="BN47" i="31"/>
  <c r="J68" i="32"/>
  <c r="K68" i="32" s="1"/>
  <c r="BN10" i="31"/>
  <c r="J66" i="32"/>
  <c r="K66" i="32" s="1"/>
  <c r="BN7" i="31"/>
  <c r="J63" i="32"/>
  <c r="K63" i="32" s="1"/>
  <c r="BN19" i="31"/>
  <c r="J59" i="32"/>
  <c r="K59" i="32" s="1"/>
  <c r="BN53" i="31"/>
  <c r="J58" i="32"/>
  <c r="K58" i="32" s="1"/>
  <c r="BN50" i="31"/>
  <c r="K75" i="32" l="1" a="1"/>
  <c r="K75" i="32" s="1"/>
  <c r="AF410" i="20" s="1"/>
  <c r="AG410" i="20" s="1"/>
  <c r="AO59" i="31"/>
  <c r="AO75" i="31"/>
  <c r="AO28" i="31"/>
  <c r="AF453" i="20" l="1"/>
  <c r="AG453" i="20" s="1"/>
  <c r="AF439" i="20"/>
  <c r="AG439" i="20" s="1"/>
  <c r="AF338" i="20"/>
  <c r="AG338" i="20" s="1"/>
  <c r="AF83" i="20"/>
  <c r="AG83" i="20" s="1"/>
  <c r="AP34" i="31" s="1"/>
  <c r="L51" i="32" s="1"/>
  <c r="M51" i="32" s="1"/>
  <c r="AF185" i="20"/>
  <c r="AG185" i="20" s="1"/>
  <c r="AF514" i="20"/>
  <c r="AG514" i="20" s="1"/>
  <c r="AF80" i="20"/>
  <c r="AG80" i="20" s="1"/>
  <c r="AF592" i="20"/>
  <c r="AG592" i="20" s="1"/>
  <c r="AF429" i="20"/>
  <c r="AG429" i="20" s="1"/>
  <c r="AF422" i="20"/>
  <c r="AG422" i="20" s="1"/>
  <c r="AF250" i="20"/>
  <c r="AG250" i="20" s="1"/>
  <c r="AF584" i="20"/>
  <c r="AG584" i="20" s="1"/>
  <c r="AF298" i="20"/>
  <c r="AG298" i="20" s="1"/>
  <c r="AF510" i="20"/>
  <c r="AG510" i="20" s="1"/>
  <c r="AF436" i="20"/>
  <c r="AG436" i="20" s="1"/>
  <c r="AF448" i="20"/>
  <c r="AG448" i="20" s="1"/>
  <c r="AF96" i="20"/>
  <c r="AG96" i="20" s="1"/>
  <c r="AF392" i="20"/>
  <c r="AG392" i="20" s="1"/>
  <c r="AF326" i="20"/>
  <c r="AG326" i="20" s="1"/>
  <c r="AF281" i="20"/>
  <c r="AG281" i="20" s="1"/>
  <c r="AF528" i="20"/>
  <c r="AG528" i="20" s="1"/>
  <c r="AF444" i="20"/>
  <c r="AG444" i="20" s="1"/>
  <c r="AF209" i="20"/>
  <c r="AG209" i="20" s="1"/>
  <c r="AF263" i="20"/>
  <c r="AG263" i="20" s="1"/>
  <c r="AF363" i="20"/>
  <c r="AG363" i="20" s="1"/>
  <c r="AF59" i="20"/>
  <c r="AG59" i="20" s="1"/>
  <c r="AF280" i="20"/>
  <c r="AG280" i="20" s="1"/>
  <c r="AP39" i="31" s="1"/>
  <c r="BO39" i="31" s="1"/>
  <c r="AF407" i="20"/>
  <c r="AG407" i="20" s="1"/>
  <c r="AF619" i="20"/>
  <c r="AG619" i="20" s="1"/>
  <c r="AP53" i="31" s="1"/>
  <c r="AF343" i="20"/>
  <c r="AG343" i="20" s="1"/>
  <c r="AF525" i="20"/>
  <c r="AG525" i="20" s="1"/>
  <c r="AF502" i="20"/>
  <c r="AG502" i="20" s="1"/>
  <c r="AF399" i="20"/>
  <c r="AG399" i="20" s="1"/>
  <c r="AF615" i="20"/>
  <c r="AG615" i="20" s="1"/>
  <c r="AF300" i="20"/>
  <c r="AG300" i="20" s="1"/>
  <c r="AF479" i="20"/>
  <c r="AG479" i="20" s="1"/>
  <c r="AP42" i="31" s="1"/>
  <c r="BO42" i="31" s="1"/>
  <c r="AF554" i="20"/>
  <c r="AG554" i="20" s="1"/>
  <c r="AF9" i="20"/>
  <c r="AG9" i="20" s="1"/>
  <c r="AF369" i="20"/>
  <c r="AG369" i="20" s="1"/>
  <c r="AF310" i="20"/>
  <c r="AG310" i="20" s="1"/>
  <c r="AF38" i="20"/>
  <c r="AG38" i="20" s="1"/>
  <c r="AF602" i="20"/>
  <c r="AG602" i="20" s="1"/>
  <c r="AF12" i="20"/>
  <c r="AG12" i="20" s="1"/>
  <c r="AF136" i="20"/>
  <c r="AG136" i="20" s="1"/>
  <c r="AF204" i="20"/>
  <c r="AG204" i="20" s="1"/>
  <c r="AF611" i="20"/>
  <c r="AG611" i="20" s="1"/>
  <c r="AF416" i="20"/>
  <c r="AG416" i="20" s="1"/>
  <c r="AF89" i="20"/>
  <c r="AG89" i="20" s="1"/>
  <c r="AF277" i="20"/>
  <c r="AG277" i="20" s="1"/>
  <c r="AP7" i="31" s="1"/>
  <c r="BO7" i="31" s="1"/>
  <c r="AF467" i="20"/>
  <c r="AG467" i="20" s="1"/>
  <c r="AF186" i="20"/>
  <c r="AG186" i="20" s="1"/>
  <c r="AF145" i="20"/>
  <c r="AG145" i="20" s="1"/>
  <c r="AP35" i="31" s="1"/>
  <c r="L52" i="32" s="1"/>
  <c r="M52" i="32" s="1"/>
  <c r="AF414" i="20"/>
  <c r="AG414" i="20" s="1"/>
  <c r="AF537" i="20"/>
  <c r="AG537" i="20" s="1"/>
  <c r="AF595" i="20"/>
  <c r="AG595" i="20" s="1"/>
  <c r="AF360" i="20"/>
  <c r="AG360" i="20" s="1"/>
  <c r="AF383" i="20"/>
  <c r="AG383" i="20" s="1"/>
  <c r="AP9" i="31" s="1"/>
  <c r="L67" i="32" s="1"/>
  <c r="M67" i="32" s="1"/>
  <c r="AF538" i="20"/>
  <c r="AG538" i="20" s="1"/>
  <c r="L45" i="32" s="1"/>
  <c r="M45" i="32" s="1"/>
  <c r="AF233" i="20"/>
  <c r="AG233" i="20" s="1"/>
  <c r="AF516" i="20"/>
  <c r="AG516" i="20" s="1"/>
  <c r="AF559" i="20"/>
  <c r="AG559" i="20" s="1"/>
  <c r="AF608" i="20"/>
  <c r="AG608" i="20" s="1"/>
  <c r="AF524" i="20"/>
  <c r="AG524" i="20" s="1"/>
  <c r="AF543" i="20"/>
  <c r="AG543" i="20" s="1"/>
  <c r="AF100" i="20"/>
  <c r="AG100" i="20" s="1"/>
  <c r="AF577" i="20"/>
  <c r="AG577" i="20" s="1"/>
  <c r="AP21" i="31" s="1"/>
  <c r="BO21" i="31" s="1"/>
  <c r="AF173" i="20"/>
  <c r="AG173" i="20" s="1"/>
  <c r="AF531" i="20"/>
  <c r="AG531" i="20" s="1"/>
  <c r="AF413" i="20"/>
  <c r="AG413" i="20" s="1"/>
  <c r="AF166" i="20"/>
  <c r="AG166" i="20" s="1"/>
  <c r="AF56" i="20"/>
  <c r="AG56" i="20" s="1"/>
  <c r="AF463" i="20"/>
  <c r="AG463" i="20" s="1"/>
  <c r="AF613" i="20"/>
  <c r="AG613" i="20" s="1"/>
  <c r="AF11" i="20"/>
  <c r="AG11" i="20" s="1"/>
  <c r="AF551" i="20"/>
  <c r="AG551" i="20" s="1"/>
  <c r="AF394" i="20"/>
  <c r="AG394" i="20" s="1"/>
  <c r="AF167" i="20"/>
  <c r="AG167" i="20" s="1"/>
  <c r="AF72" i="20"/>
  <c r="AG72" i="20" s="1"/>
  <c r="AF70" i="20"/>
  <c r="AG70" i="20" s="1"/>
  <c r="AF192" i="20"/>
  <c r="AG192" i="20" s="1"/>
  <c r="AF475" i="20"/>
  <c r="AG475" i="20" s="1"/>
  <c r="AP10" i="31" s="1"/>
  <c r="AF191" i="20"/>
  <c r="AG191" i="20" s="1"/>
  <c r="AF327" i="20"/>
  <c r="AG327" i="20" s="1"/>
  <c r="AF68" i="20"/>
  <c r="AG68" i="20" s="1"/>
  <c r="AF344" i="20"/>
  <c r="AG344" i="20" s="1"/>
  <c r="AF58" i="20"/>
  <c r="AG58" i="20" s="1"/>
  <c r="AF526" i="20"/>
  <c r="AG526" i="20" s="1"/>
  <c r="AF146" i="20"/>
  <c r="AG146" i="20" s="1"/>
  <c r="AP36" i="31" s="1"/>
  <c r="BO36" i="31" s="1"/>
  <c r="AF28" i="20"/>
  <c r="AG28" i="20" s="1"/>
  <c r="AF175" i="20"/>
  <c r="AG175" i="20" s="1"/>
  <c r="AF435" i="20"/>
  <c r="AG435" i="20" s="1"/>
  <c r="AF325" i="20"/>
  <c r="AG325" i="20" s="1"/>
  <c r="AF474" i="20"/>
  <c r="AG474" i="20" s="1"/>
  <c r="AF511" i="20"/>
  <c r="AG511" i="20" s="1"/>
  <c r="AF249" i="20"/>
  <c r="AG249" i="20" s="1"/>
  <c r="AF512" i="20"/>
  <c r="AG512" i="20" s="1"/>
  <c r="AF430" i="20"/>
  <c r="AG430" i="20" s="1"/>
  <c r="AF480" i="20"/>
  <c r="AG480" i="20" s="1"/>
  <c r="AP43" i="31" s="1"/>
  <c r="BO43" i="31" s="1"/>
  <c r="AF596" i="20"/>
  <c r="AG596" i="20" s="1"/>
  <c r="AF253" i="20"/>
  <c r="AG253" i="20" s="1"/>
  <c r="AF324" i="20"/>
  <c r="AG324" i="20" s="1"/>
  <c r="AF573" i="20"/>
  <c r="AG573" i="20" s="1"/>
  <c r="AF565" i="20"/>
  <c r="AG565" i="20" s="1"/>
  <c r="AF60" i="20"/>
  <c r="AG60" i="20" s="1"/>
  <c r="AF197" i="20"/>
  <c r="AG197" i="20" s="1"/>
  <c r="AF620" i="20"/>
  <c r="AG620" i="20" s="1"/>
  <c r="AP54" i="31" s="1"/>
  <c r="BO54" i="31" s="1"/>
  <c r="AF521" i="20"/>
  <c r="AG521" i="20" s="1"/>
  <c r="AF20" i="20"/>
  <c r="AG20" i="20" s="1"/>
  <c r="AF580" i="20"/>
  <c r="AG580" i="20" s="1"/>
  <c r="AP52" i="31" s="1"/>
  <c r="BO52" i="31" s="1"/>
  <c r="AF457" i="20"/>
  <c r="AG457" i="20" s="1"/>
  <c r="AF195" i="20"/>
  <c r="AG195" i="20" s="1"/>
  <c r="AF317" i="20"/>
  <c r="AG317" i="20" s="1"/>
  <c r="AF469" i="20"/>
  <c r="AG469" i="20" s="1"/>
  <c r="AF265" i="20"/>
  <c r="AG265" i="20" s="1"/>
  <c r="AF489" i="20"/>
  <c r="AG489" i="20" s="1"/>
  <c r="AP45" i="31" s="1"/>
  <c r="BO45" i="31" s="1"/>
  <c r="AF151" i="20"/>
  <c r="AG151" i="20" s="1"/>
  <c r="AF533" i="20"/>
  <c r="AG533" i="20" s="1"/>
  <c r="AF447" i="20"/>
  <c r="AG447" i="20" s="1"/>
  <c r="AF202" i="20"/>
  <c r="AG202" i="20" s="1"/>
  <c r="AF386" i="20"/>
  <c r="AG386" i="20" s="1"/>
  <c r="AF591" i="20"/>
  <c r="AG591" i="20" s="1"/>
  <c r="AF494" i="20"/>
  <c r="AG494" i="20" s="1"/>
  <c r="AF170" i="20"/>
  <c r="AG170" i="20" s="1"/>
  <c r="AF7" i="20"/>
  <c r="AG7" i="20" s="1"/>
  <c r="AF354" i="20"/>
  <c r="AG354" i="20" s="1"/>
  <c r="AF323" i="20"/>
  <c r="AG323" i="20" s="1"/>
  <c r="AF382" i="20"/>
  <c r="AG382" i="20" s="1"/>
  <c r="AP40" i="31" s="1"/>
  <c r="AF497" i="20"/>
  <c r="AG497" i="20" s="1"/>
  <c r="AF283" i="20"/>
  <c r="AG283" i="20" s="1"/>
  <c r="AP66" i="31" s="1"/>
  <c r="BO66" i="31" s="1"/>
  <c r="AF82" i="20"/>
  <c r="AG82" i="20" s="1"/>
  <c r="AP3" i="31" s="1"/>
  <c r="AF400" i="20"/>
  <c r="AG400" i="20" s="1"/>
  <c r="AF319" i="20"/>
  <c r="AG319" i="20" s="1"/>
  <c r="AF605" i="20"/>
  <c r="AG605" i="20" s="1"/>
  <c r="AF423" i="20"/>
  <c r="AG423" i="20" s="1"/>
  <c r="AF426" i="20"/>
  <c r="AG426" i="20" s="1"/>
  <c r="AF553" i="20"/>
  <c r="AG553" i="20" s="1"/>
  <c r="AF417" i="20"/>
  <c r="AG417" i="20" s="1"/>
  <c r="AF81" i="20"/>
  <c r="AG81" i="20" s="1"/>
  <c r="AF94" i="20"/>
  <c r="AG94" i="20" s="1"/>
  <c r="AF150" i="20"/>
  <c r="AG150" i="20" s="1"/>
  <c r="AF126" i="20"/>
  <c r="AG126" i="20" s="1"/>
  <c r="AF433" i="20"/>
  <c r="AG433" i="20" s="1"/>
  <c r="AF4" i="20"/>
  <c r="AG4" i="20" s="1"/>
  <c r="AF442" i="20"/>
  <c r="AG442" i="20" s="1"/>
  <c r="AF14" i="20"/>
  <c r="AG14" i="20" s="1"/>
  <c r="AF462" i="20"/>
  <c r="AG462" i="20" s="1"/>
  <c r="AF408" i="20"/>
  <c r="AG408" i="20" s="1"/>
  <c r="AF478" i="20"/>
  <c r="AG478" i="20" s="1"/>
  <c r="AP41" i="31" s="1"/>
  <c r="AF234" i="20"/>
  <c r="AG234" i="20" s="1"/>
  <c r="AF305" i="20"/>
  <c r="AG305" i="20" s="1"/>
  <c r="AF458" i="20"/>
  <c r="AG458" i="20" s="1"/>
  <c r="AF398" i="20"/>
  <c r="AG398" i="20" s="1"/>
  <c r="AF456" i="20"/>
  <c r="AG456" i="20" s="1"/>
  <c r="AF523" i="20"/>
  <c r="AG523" i="20" s="1"/>
  <c r="AF320" i="20"/>
  <c r="AG320" i="20" s="1"/>
  <c r="AF248" i="20"/>
  <c r="AG248" i="20" s="1"/>
  <c r="AF75" i="20"/>
  <c r="AG75" i="20" s="1"/>
  <c r="AF362" i="20"/>
  <c r="AG362" i="20" s="1"/>
  <c r="AF612" i="20"/>
  <c r="AG612" i="20" s="1"/>
  <c r="AF84" i="20"/>
  <c r="AG84" i="20" s="1"/>
  <c r="AP64" i="31" s="1"/>
  <c r="AF367" i="20"/>
  <c r="AG367" i="20" s="1"/>
  <c r="AF141" i="20"/>
  <c r="AG141" i="20" s="1"/>
  <c r="AF291" i="20"/>
  <c r="AG291" i="20" s="1"/>
  <c r="AF154" i="20"/>
  <c r="AG154" i="20" s="1"/>
  <c r="AF471" i="20"/>
  <c r="AG471" i="20" s="1"/>
  <c r="AF227" i="20"/>
  <c r="AG227" i="20" s="1"/>
  <c r="AF162" i="20"/>
  <c r="AG162" i="20" s="1"/>
  <c r="AF302" i="20"/>
  <c r="AG302" i="20" s="1"/>
  <c r="AF266" i="20"/>
  <c r="AG266" i="20" s="1"/>
  <c r="AF137" i="20"/>
  <c r="AG137" i="20" s="1"/>
  <c r="AF247" i="20"/>
  <c r="AG247" i="20" s="1"/>
  <c r="AF127" i="20"/>
  <c r="AG127" i="20" s="1"/>
  <c r="AF544" i="20"/>
  <c r="AG544" i="20" s="1"/>
  <c r="AF515" i="20"/>
  <c r="AG515" i="20" s="1"/>
  <c r="AF181" i="20"/>
  <c r="AG181" i="20" s="1"/>
  <c r="AF626" i="20"/>
  <c r="AG626" i="20" s="1"/>
  <c r="AF171" i="20"/>
  <c r="AG171" i="20" s="1"/>
  <c r="AF349" i="20"/>
  <c r="AG349" i="20" s="1"/>
  <c r="AF36" i="20"/>
  <c r="AG36" i="20" s="1"/>
  <c r="AF140" i="20"/>
  <c r="AG140" i="20" s="1"/>
  <c r="AF241" i="20"/>
  <c r="AG241" i="20" s="1"/>
  <c r="AF535" i="20"/>
  <c r="AG535" i="20" s="1"/>
  <c r="AF459" i="20"/>
  <c r="AG459" i="20" s="1"/>
  <c r="AF87" i="20"/>
  <c r="AG87" i="20" s="1"/>
  <c r="AF364" i="20"/>
  <c r="AG364" i="20" s="1"/>
  <c r="AF3" i="20"/>
  <c r="AG3" i="20" s="1"/>
  <c r="AP33" i="31" s="1"/>
  <c r="BO33" i="31" s="1"/>
  <c r="AF556" i="20"/>
  <c r="AG556" i="20" s="1"/>
  <c r="AF501" i="20"/>
  <c r="AG501" i="20" s="1"/>
  <c r="AF67" i="20"/>
  <c r="AG67" i="20" s="1"/>
  <c r="AF49" i="20"/>
  <c r="AG49" i="20" s="1"/>
  <c r="AF339" i="20"/>
  <c r="AG339" i="20" s="1"/>
  <c r="AF294" i="20"/>
  <c r="AG294" i="20" s="1"/>
  <c r="AF402" i="20"/>
  <c r="AG402" i="20" s="1"/>
  <c r="AF6" i="20"/>
  <c r="AG6" i="20" s="1"/>
  <c r="AF508" i="20"/>
  <c r="AG508" i="20" s="1"/>
  <c r="AF309" i="20"/>
  <c r="AG309" i="20" s="1"/>
  <c r="AF147" i="20"/>
  <c r="AG147" i="20" s="1"/>
  <c r="AP37" i="31" s="1"/>
  <c r="BO37" i="31" s="1"/>
  <c r="AF481" i="20"/>
  <c r="AG481" i="20" s="1"/>
  <c r="AP69" i="31" s="1"/>
  <c r="BO69" i="31" s="1"/>
  <c r="AF597" i="20"/>
  <c r="AG597" i="20" s="1"/>
  <c r="AF24" i="20"/>
  <c r="AG24" i="20" s="1"/>
  <c r="AF160" i="20"/>
  <c r="AG160" i="20" s="1"/>
  <c r="AF476" i="20"/>
  <c r="AG476" i="20" s="1"/>
  <c r="AP11" i="31" s="1"/>
  <c r="BO11" i="31" s="1"/>
  <c r="AF388" i="20"/>
  <c r="AG388" i="20" s="1"/>
  <c r="AF212" i="20"/>
  <c r="AG212" i="20" s="1"/>
  <c r="AF239" i="20"/>
  <c r="AG239" i="20" s="1"/>
  <c r="AF532" i="20"/>
  <c r="AG532" i="20" s="1"/>
  <c r="AF61" i="20"/>
  <c r="AG61" i="20" s="1"/>
  <c r="AF379" i="20"/>
  <c r="AG379" i="20" s="1"/>
  <c r="AP67" i="31" s="1"/>
  <c r="BO67" i="31" s="1"/>
  <c r="AF117" i="20"/>
  <c r="AG117" i="20" s="1"/>
  <c r="AF190" i="20"/>
  <c r="AG190" i="20" s="1"/>
  <c r="AF27" i="20"/>
  <c r="AG27" i="20" s="1"/>
  <c r="AF73" i="20"/>
  <c r="AG73" i="20" s="1"/>
  <c r="AF396" i="20"/>
  <c r="AG396" i="20" s="1"/>
  <c r="AF198" i="20"/>
  <c r="AG198" i="20" s="1"/>
  <c r="AF421" i="20"/>
  <c r="AG421" i="20" s="1"/>
  <c r="AF403" i="20"/>
  <c r="AG403" i="20" s="1"/>
  <c r="AF219" i="20"/>
  <c r="AG219" i="20" s="1"/>
  <c r="AF218" i="20"/>
  <c r="AG218" i="20" s="1"/>
  <c r="AF368" i="20"/>
  <c r="AG368" i="20" s="1"/>
  <c r="AF560" i="20"/>
  <c r="AG560" i="20" s="1"/>
  <c r="AF23" i="20"/>
  <c r="AG23" i="20" s="1"/>
  <c r="AF184" i="20"/>
  <c r="AG184" i="20" s="1"/>
  <c r="AF37" i="20"/>
  <c r="AG37" i="20" s="1"/>
  <c r="AF207" i="20"/>
  <c r="AG207" i="20" s="1"/>
  <c r="AF188" i="20"/>
  <c r="AG188" i="20" s="1"/>
  <c r="AF484" i="20"/>
  <c r="AG484" i="20" s="1"/>
  <c r="AP13" i="31" s="1"/>
  <c r="L61" i="32" s="1"/>
  <c r="M61" i="32" s="1"/>
  <c r="AF50" i="20"/>
  <c r="AG50" i="20" s="1"/>
  <c r="AF71" i="20"/>
  <c r="AG71" i="20" s="1"/>
  <c r="AF256" i="20"/>
  <c r="AG256" i="20" s="1"/>
  <c r="AF341" i="20"/>
  <c r="AG341" i="20" s="1"/>
  <c r="AF165" i="20"/>
  <c r="AG165" i="20" s="1"/>
  <c r="AF242" i="20"/>
  <c r="AG242" i="20" s="1"/>
  <c r="AF46" i="20"/>
  <c r="AG46" i="20" s="1"/>
  <c r="AF355" i="20"/>
  <c r="AG355" i="20" s="1"/>
  <c r="AF441" i="20"/>
  <c r="AG441" i="20" s="1"/>
  <c r="AF624" i="20"/>
  <c r="AG624" i="20" s="1"/>
  <c r="AF78" i="20"/>
  <c r="AG78" i="20" s="1"/>
  <c r="AF223" i="20"/>
  <c r="AG223" i="20" s="1"/>
  <c r="AF296" i="20"/>
  <c r="AG296" i="20" s="1"/>
  <c r="AF336" i="20"/>
  <c r="AG336" i="20" s="1"/>
  <c r="AF385" i="20"/>
  <c r="AG385" i="20" s="1"/>
  <c r="AF211" i="20"/>
  <c r="AG211" i="20" s="1"/>
  <c r="AF491" i="20"/>
  <c r="AG491" i="20" s="1"/>
  <c r="AF454" i="20"/>
  <c r="AG454" i="20" s="1"/>
  <c r="AF549" i="20"/>
  <c r="AG549" i="20" s="1"/>
  <c r="AF547" i="20"/>
  <c r="AG547" i="20" s="1"/>
  <c r="AF131" i="20"/>
  <c r="AG131" i="20" s="1"/>
  <c r="AF164" i="20"/>
  <c r="AG164" i="20" s="1"/>
  <c r="AF598" i="20"/>
  <c r="AG598" i="20" s="1"/>
  <c r="AF69" i="20"/>
  <c r="AG69" i="20" s="1"/>
  <c r="AF238" i="20"/>
  <c r="AG238" i="20" s="1"/>
  <c r="AF44" i="20"/>
  <c r="AG44" i="20" s="1"/>
  <c r="AF118" i="20"/>
  <c r="AG118" i="20" s="1"/>
  <c r="AF114" i="20"/>
  <c r="AG114" i="20" s="1"/>
  <c r="AF322" i="20"/>
  <c r="AG322" i="20" s="1"/>
  <c r="AF214" i="20"/>
  <c r="AG214" i="20" s="1"/>
  <c r="AF590" i="20"/>
  <c r="AG590" i="20" s="1"/>
  <c r="AF107" i="20"/>
  <c r="AG107" i="20" s="1"/>
  <c r="AF206" i="20"/>
  <c r="AG206" i="20" s="1"/>
  <c r="AF420" i="20"/>
  <c r="AG420" i="20" s="1"/>
  <c r="AF51" i="20"/>
  <c r="AG51" i="20" s="1"/>
  <c r="AF63" i="20"/>
  <c r="AG63" i="20" s="1"/>
  <c r="AF180" i="20"/>
  <c r="AG180" i="20" s="1"/>
  <c r="AF158" i="20"/>
  <c r="AG158" i="20" s="1"/>
  <c r="AF106" i="20"/>
  <c r="AG106" i="20" s="1"/>
  <c r="AF52" i="20"/>
  <c r="AG52" i="20" s="1"/>
  <c r="AF112" i="20"/>
  <c r="AG112" i="20" s="1"/>
  <c r="AF128" i="20"/>
  <c r="AG128" i="20" s="1"/>
  <c r="AF98" i="20"/>
  <c r="AG98" i="20" s="1"/>
  <c r="AF111" i="20"/>
  <c r="AG111" i="20" s="1"/>
  <c r="AF77" i="20"/>
  <c r="AG77" i="20" s="1"/>
  <c r="AF495" i="20"/>
  <c r="AG495" i="20" s="1"/>
  <c r="AF245" i="20"/>
  <c r="AG245" i="20" s="1"/>
  <c r="AF124" i="20"/>
  <c r="AG124" i="20" s="1"/>
  <c r="AF74" i="20"/>
  <c r="AG74" i="20" s="1"/>
  <c r="AF93" i="20"/>
  <c r="AG93" i="20" s="1"/>
  <c r="AF134" i="20"/>
  <c r="AG134" i="20" s="1"/>
  <c r="AF477" i="20"/>
  <c r="AG477" i="20" s="1"/>
  <c r="AP12" i="31" s="1"/>
  <c r="BO12" i="31" s="1"/>
  <c r="AF496" i="20"/>
  <c r="AG496" i="20" s="1"/>
  <c r="AF376" i="20"/>
  <c r="AG376" i="20" s="1"/>
  <c r="AF293" i="20"/>
  <c r="AG293" i="20" s="1"/>
  <c r="AF156" i="20"/>
  <c r="AG156" i="20" s="1"/>
  <c r="AF505" i="20"/>
  <c r="AG505" i="20" s="1"/>
  <c r="AF488" i="20"/>
  <c r="AG488" i="20" s="1"/>
  <c r="AP44" i="31" s="1"/>
  <c r="AF539" i="20"/>
  <c r="AG539" i="20" s="1"/>
  <c r="AF348" i="20"/>
  <c r="AG348" i="20" s="1"/>
  <c r="AF15" i="20"/>
  <c r="AG15" i="20" s="1"/>
  <c r="AF91" i="20"/>
  <c r="AG91" i="20" s="1"/>
  <c r="AF509" i="20"/>
  <c r="AG509" i="20" s="1"/>
  <c r="AF210" i="20"/>
  <c r="AG210" i="20" s="1"/>
  <c r="AF572" i="20"/>
  <c r="AG572" i="20" s="1"/>
  <c r="AP70" i="31" s="1"/>
  <c r="BO70" i="31" s="1"/>
  <c r="AF92" i="20"/>
  <c r="AG92" i="20" s="1"/>
  <c r="AF329" i="20"/>
  <c r="AG329" i="20" s="1"/>
  <c r="AF246" i="20"/>
  <c r="AG246" i="20" s="1"/>
  <c r="AF194" i="20"/>
  <c r="AG194" i="20" s="1"/>
  <c r="AF259" i="20"/>
  <c r="AG259" i="20" s="1"/>
  <c r="AF347" i="20"/>
  <c r="AG347" i="20" s="1"/>
  <c r="AF365" i="20"/>
  <c r="AG365" i="20" s="1"/>
  <c r="AF157" i="20"/>
  <c r="AG157" i="20" s="1"/>
  <c r="AF144" i="20"/>
  <c r="AG144" i="20" s="1"/>
  <c r="AP6" i="31" s="1"/>
  <c r="BO6" i="31" s="1"/>
  <c r="AF552" i="20"/>
  <c r="AG552" i="20" s="1"/>
  <c r="AF490" i="20"/>
  <c r="AG490" i="20" s="1"/>
  <c r="AP46" i="31" s="1"/>
  <c r="BO46" i="31" s="1"/>
  <c r="AF346" i="20"/>
  <c r="AG346" i="20" s="1"/>
  <c r="AF542" i="20"/>
  <c r="AG542" i="20" s="1"/>
  <c r="AF278" i="20"/>
  <c r="AG278" i="20" s="1"/>
  <c r="AP8" i="31" s="1"/>
  <c r="BO8" i="31" s="1"/>
  <c r="AF366" i="20"/>
  <c r="AG366" i="20" s="1"/>
  <c r="AF424" i="20"/>
  <c r="AG424" i="20" s="1"/>
  <c r="AF571" i="20"/>
  <c r="AG571" i="20" s="1"/>
  <c r="AP49" i="31" s="1"/>
  <c r="BO49" i="31" s="1"/>
  <c r="AF228" i="20"/>
  <c r="AG228" i="20" s="1"/>
  <c r="AF120" i="20"/>
  <c r="AG120" i="20" s="1"/>
  <c r="AF26" i="20"/>
  <c r="AG26" i="20" s="1"/>
  <c r="AF395" i="20"/>
  <c r="AG395" i="20" s="1"/>
  <c r="AF313" i="20"/>
  <c r="AG313" i="20" s="1"/>
  <c r="AF104" i="20"/>
  <c r="AG104" i="20" s="1"/>
  <c r="AF352" i="20"/>
  <c r="AG352" i="20" s="1"/>
  <c r="AF520" i="20"/>
  <c r="AG520" i="20" s="1"/>
  <c r="AF229" i="20"/>
  <c r="AG229" i="20" s="1"/>
  <c r="AF90" i="20"/>
  <c r="AG90" i="20" s="1"/>
  <c r="AF255" i="20"/>
  <c r="AG255" i="20" s="1"/>
  <c r="AF225" i="20"/>
  <c r="AG225" i="20" s="1"/>
  <c r="AF536" i="20"/>
  <c r="AG536" i="20" s="1"/>
  <c r="AF34" i="20"/>
  <c r="AG34" i="20" s="1"/>
  <c r="AF196" i="20"/>
  <c r="AG196" i="20" s="1"/>
  <c r="AF142" i="20"/>
  <c r="AG142" i="20" s="1"/>
  <c r="AP4" i="31" s="1"/>
  <c r="L60" i="32" s="1"/>
  <c r="M60" i="32" s="1"/>
  <c r="AF25" i="20"/>
  <c r="AG25" i="20" s="1"/>
  <c r="AF268" i="20"/>
  <c r="AG268" i="20" s="1"/>
  <c r="AF113" i="20"/>
  <c r="AG113" i="20" s="1"/>
  <c r="AF53" i="20"/>
  <c r="AG53" i="20" s="1"/>
  <c r="AF540" i="20"/>
  <c r="AG540" i="20" s="1"/>
  <c r="AF374" i="20"/>
  <c r="AG374" i="20" s="1"/>
  <c r="AF258" i="20"/>
  <c r="AG258" i="20" s="1"/>
  <c r="AF581" i="20"/>
  <c r="AG581" i="20" s="1"/>
  <c r="AF372" i="20"/>
  <c r="AG372" i="20" s="1"/>
  <c r="AF353" i="20"/>
  <c r="AG353" i="20" s="1"/>
  <c r="AF119" i="20"/>
  <c r="AG119" i="20" s="1"/>
  <c r="AF66" i="20"/>
  <c r="AG66" i="20" s="1"/>
  <c r="AF614" i="20"/>
  <c r="AG614" i="20" s="1"/>
  <c r="AF607" i="20"/>
  <c r="AG607" i="20" s="1"/>
  <c r="AF172" i="20"/>
  <c r="AG172" i="20" s="1"/>
  <c r="AF546" i="20"/>
  <c r="AG546" i="20" s="1"/>
  <c r="AF404" i="20"/>
  <c r="AG404" i="20" s="1"/>
  <c r="AF576" i="20"/>
  <c r="AG576" i="20" s="1"/>
  <c r="AP20" i="31" s="1"/>
  <c r="BO20" i="31" s="1"/>
  <c r="AF425" i="20"/>
  <c r="AG425" i="20" s="1"/>
  <c r="AF284" i="20"/>
  <c r="AG284" i="20" s="1"/>
  <c r="AF328" i="20"/>
  <c r="AG328" i="20" s="1"/>
  <c r="AF224" i="20"/>
  <c r="AG224" i="20" s="1"/>
  <c r="AF331" i="20"/>
  <c r="AG331" i="20" s="1"/>
  <c r="AF545" i="20"/>
  <c r="AG545" i="20" s="1"/>
  <c r="AF55" i="20"/>
  <c r="AG55" i="20" s="1"/>
  <c r="AF189" i="20"/>
  <c r="AG189" i="20" s="1"/>
  <c r="AF109" i="20"/>
  <c r="AG109" i="20" s="1"/>
  <c r="AF178" i="20"/>
  <c r="AG178" i="20" s="1"/>
  <c r="AF176" i="20"/>
  <c r="AG176" i="20" s="1"/>
  <c r="AF232" i="20"/>
  <c r="AG232" i="20" s="1"/>
  <c r="AF251" i="20"/>
  <c r="AG251" i="20" s="1"/>
  <c r="AF550" i="20"/>
  <c r="AG550" i="20" s="1"/>
  <c r="AF493" i="20"/>
  <c r="AG493" i="20" s="1"/>
  <c r="AF169" i="20"/>
  <c r="AG169" i="20" s="1"/>
  <c r="AF397" i="20"/>
  <c r="AG397" i="20" s="1"/>
  <c r="AF409" i="20"/>
  <c r="AG409" i="20" s="1"/>
  <c r="AF610" i="20"/>
  <c r="AG610" i="20" s="1"/>
  <c r="AF334" i="20"/>
  <c r="AG334" i="20" s="1"/>
  <c r="AF216" i="20"/>
  <c r="AG216" i="20" s="1"/>
  <c r="AF285" i="20"/>
  <c r="AG285" i="20" s="1"/>
  <c r="AF333" i="20"/>
  <c r="AG333" i="20" s="1"/>
  <c r="AF264" i="20"/>
  <c r="AG264" i="20" s="1"/>
  <c r="AF47" i="20"/>
  <c r="AG47" i="20" s="1"/>
  <c r="AF226" i="20"/>
  <c r="AG226" i="20" s="1"/>
  <c r="AF609" i="20"/>
  <c r="AG609" i="20" s="1"/>
  <c r="AF485" i="20"/>
  <c r="AG485" i="20" s="1"/>
  <c r="AP14" i="31" s="1"/>
  <c r="BO14" i="31" s="1"/>
  <c r="AF200" i="20"/>
  <c r="AG200" i="20" s="1"/>
  <c r="AF201" i="20"/>
  <c r="AG201" i="20" s="1"/>
  <c r="AF213" i="20"/>
  <c r="AG213" i="20" s="1"/>
  <c r="AF295" i="20"/>
  <c r="AG295" i="20" s="1"/>
  <c r="AF411" i="20"/>
  <c r="AG411" i="20" s="1"/>
  <c r="AF350" i="20"/>
  <c r="AG350" i="20" s="1"/>
  <c r="AF405" i="20"/>
  <c r="AG405" i="20" s="1"/>
  <c r="AF121" i="20"/>
  <c r="AG121" i="20" s="1"/>
  <c r="AF168" i="20"/>
  <c r="AG168" i="20" s="1"/>
  <c r="AF604" i="20"/>
  <c r="AG604" i="20" s="1"/>
  <c r="AF254" i="20"/>
  <c r="AG254" i="20" s="1"/>
  <c r="AF563" i="20"/>
  <c r="AG563" i="20" s="1"/>
  <c r="AF267" i="20"/>
  <c r="AG267" i="20" s="1"/>
  <c r="AF518" i="20"/>
  <c r="AG518" i="20" s="1"/>
  <c r="AF237" i="20"/>
  <c r="AG237" i="20" s="1"/>
  <c r="AF205" i="20"/>
  <c r="AG205" i="20" s="1"/>
  <c r="AF95" i="20"/>
  <c r="AG95" i="20" s="1"/>
  <c r="AF187" i="20"/>
  <c r="AG187" i="20" s="1"/>
  <c r="AF499" i="20"/>
  <c r="AG499" i="20" s="1"/>
  <c r="AF139" i="20"/>
  <c r="AG139" i="20" s="1"/>
  <c r="AF99" i="20"/>
  <c r="AG99" i="20" s="1"/>
  <c r="AF243" i="20"/>
  <c r="AG243" i="20" s="1"/>
  <c r="AF45" i="20"/>
  <c r="AG45" i="20" s="1"/>
  <c r="AF483" i="20"/>
  <c r="AG483" i="20" s="1"/>
  <c r="AF482" i="20"/>
  <c r="AG482" i="20" s="1"/>
  <c r="AF143" i="20"/>
  <c r="AG143" i="20" s="1"/>
  <c r="AP5" i="31" s="1"/>
  <c r="BO5" i="31" s="1"/>
  <c r="AF65" i="20"/>
  <c r="AG65" i="20" s="1"/>
  <c r="AF275" i="20"/>
  <c r="AG275" i="20" s="1"/>
  <c r="AF103" i="20"/>
  <c r="AG103" i="20" s="1"/>
  <c r="AF318" i="20"/>
  <c r="AG318" i="20" s="1"/>
  <c r="AF57" i="20"/>
  <c r="AG57" i="20" s="1"/>
  <c r="AF586" i="20"/>
  <c r="AG586" i="20" s="1"/>
  <c r="AF582" i="20"/>
  <c r="AG582" i="20" s="1"/>
  <c r="AF541" i="20"/>
  <c r="AG541" i="20" s="1"/>
  <c r="AF177" i="20"/>
  <c r="AG177" i="20" s="1"/>
  <c r="AF21" i="20"/>
  <c r="AG21" i="20" s="1"/>
  <c r="AF182" i="20"/>
  <c r="AG182" i="20" s="1"/>
  <c r="AF431" i="20"/>
  <c r="AG431" i="20" s="1"/>
  <c r="AF10" i="20"/>
  <c r="AG10" i="20" s="1"/>
  <c r="AF522" i="20"/>
  <c r="AG522" i="20" s="1"/>
  <c r="AF16" i="20"/>
  <c r="AG16" i="20" s="1"/>
  <c r="AF599" i="20"/>
  <c r="AG599" i="20" s="1"/>
  <c r="AF390" i="20"/>
  <c r="AG390" i="20" s="1"/>
  <c r="AF208" i="20"/>
  <c r="AG208" i="20" s="1"/>
  <c r="AF30" i="20"/>
  <c r="AG30" i="20" s="1"/>
  <c r="AF43" i="20"/>
  <c r="AG43" i="20" s="1"/>
  <c r="AF570" i="20"/>
  <c r="AG570" i="20" s="1"/>
  <c r="AP48" i="31" s="1"/>
  <c r="BO48" i="31" s="1"/>
  <c r="AF32" i="20"/>
  <c r="AG32" i="20" s="1"/>
  <c r="AF375" i="20"/>
  <c r="AG375" i="20" s="1"/>
  <c r="AF384" i="20"/>
  <c r="AG384" i="20" s="1"/>
  <c r="AF389" i="20"/>
  <c r="AG389" i="20" s="1"/>
  <c r="AF193" i="20"/>
  <c r="AG193" i="20" s="1"/>
  <c r="AF558" i="20"/>
  <c r="AG558" i="20" s="1"/>
  <c r="AF342" i="20"/>
  <c r="AG342" i="20" s="1"/>
  <c r="AF506" i="20"/>
  <c r="AG506" i="20" s="1"/>
  <c r="AF574" i="20"/>
  <c r="AG574" i="20" s="1"/>
  <c r="AF183" i="20"/>
  <c r="AG183" i="20" s="1"/>
  <c r="AF312" i="20"/>
  <c r="AG312" i="20" s="1"/>
  <c r="AF161" i="20"/>
  <c r="AG161" i="20" s="1"/>
  <c r="AF86" i="20"/>
  <c r="AG86" i="20" s="1"/>
  <c r="AF569" i="20"/>
  <c r="AG569" i="20" s="1"/>
  <c r="AP47" i="31" s="1"/>
  <c r="AF451" i="20"/>
  <c r="AG451" i="20" s="1"/>
  <c r="AF566" i="20"/>
  <c r="AG566" i="20" s="1"/>
  <c r="AP16" i="31" s="1"/>
  <c r="AF357" i="20"/>
  <c r="AG357" i="20" s="1"/>
  <c r="AF301" i="20"/>
  <c r="AG301" i="20" s="1"/>
  <c r="AF290" i="20"/>
  <c r="AG290" i="20" s="1"/>
  <c r="AF530" i="20"/>
  <c r="AG530" i="20" s="1"/>
  <c r="AF307" i="20"/>
  <c r="AG307" i="20" s="1"/>
  <c r="AF579" i="20"/>
  <c r="AG579" i="20" s="1"/>
  <c r="AP51" i="31" s="1"/>
  <c r="BO51" i="31" s="1"/>
  <c r="AF236" i="20"/>
  <c r="AG236" i="20" s="1"/>
  <c r="AF473" i="20"/>
  <c r="AG473" i="20" s="1"/>
  <c r="AF534" i="20"/>
  <c r="AG534" i="20" s="1"/>
  <c r="AF48" i="20"/>
  <c r="AG48" i="20" s="1"/>
  <c r="AF587" i="20"/>
  <c r="AG587" i="20" s="1"/>
  <c r="AF583" i="20"/>
  <c r="AG583" i="20" s="1"/>
  <c r="AF371" i="20"/>
  <c r="AG371" i="20" s="1"/>
  <c r="AF5" i="20"/>
  <c r="AG5" i="20" s="1"/>
  <c r="AF279" i="20"/>
  <c r="AG279" i="20" s="1"/>
  <c r="AP38" i="31" s="1"/>
  <c r="L53" i="32" s="1"/>
  <c r="M53" i="32" s="1"/>
  <c r="AF54" i="20"/>
  <c r="AG54" i="20" s="1"/>
  <c r="AF85" i="20"/>
  <c r="AG85" i="20" s="1"/>
  <c r="AF470" i="20"/>
  <c r="AG470" i="20" s="1"/>
  <c r="AF401" i="20"/>
  <c r="AG401" i="20" s="1"/>
  <c r="AF2" i="20"/>
  <c r="AG2" i="20" s="1"/>
  <c r="AP2" i="31" s="1"/>
  <c r="BO2" i="31" s="1"/>
  <c r="AF529" i="20"/>
  <c r="AG529" i="20" s="1"/>
  <c r="AF351" i="20"/>
  <c r="AG351" i="20" s="1"/>
  <c r="AF62" i="20"/>
  <c r="AG62" i="20" s="1"/>
  <c r="AF332" i="20"/>
  <c r="AG332" i="20" s="1"/>
  <c r="AF513" i="20"/>
  <c r="AG513" i="20" s="1"/>
  <c r="AF110" i="20"/>
  <c r="AG110" i="20" s="1"/>
  <c r="AF152" i="20"/>
  <c r="AG152" i="20" s="1"/>
  <c r="AF130" i="20"/>
  <c r="AG130" i="20" s="1"/>
  <c r="AF387" i="20"/>
  <c r="AG387" i="20" s="1"/>
  <c r="AF623" i="20"/>
  <c r="AG623" i="20" s="1"/>
  <c r="AF79" i="20"/>
  <c r="AG79" i="20" s="1"/>
  <c r="AF440" i="20"/>
  <c r="AG440" i="20" s="1"/>
  <c r="AF606" i="20"/>
  <c r="AG606" i="20" s="1"/>
  <c r="AF303" i="20"/>
  <c r="AG303" i="20" s="1"/>
  <c r="AF438" i="20"/>
  <c r="AG438" i="20" s="1"/>
  <c r="AF465" i="20"/>
  <c r="AG465" i="20" s="1"/>
  <c r="AF359" i="20"/>
  <c r="AG359" i="20" s="1"/>
  <c r="AF132" i="20"/>
  <c r="AG132" i="20" s="1"/>
  <c r="AF486" i="20"/>
  <c r="AG486" i="20" s="1"/>
  <c r="AP15" i="31" s="1"/>
  <c r="BO15" i="31" s="1"/>
  <c r="AF561" i="20"/>
  <c r="AG561" i="20" s="1"/>
  <c r="AF97" i="20"/>
  <c r="AG97" i="20" s="1"/>
  <c r="AF179" i="20"/>
  <c r="AG179" i="20" s="1"/>
  <c r="AF321" i="20"/>
  <c r="AG321" i="20" s="1"/>
  <c r="AF603" i="20"/>
  <c r="AG603" i="20" s="1"/>
  <c r="AF617" i="20"/>
  <c r="AG617" i="20" s="1"/>
  <c r="AP23" i="31" s="1"/>
  <c r="BO23" i="31" s="1"/>
  <c r="AF468" i="20"/>
  <c r="AG468" i="20" s="1"/>
  <c r="AF621" i="20"/>
  <c r="AG621" i="20" s="1"/>
  <c r="AP55" i="31" s="1"/>
  <c r="BO55" i="31" s="1"/>
  <c r="AF282" i="20"/>
  <c r="AG282" i="20" s="1"/>
  <c r="AF88" i="20"/>
  <c r="AG88" i="20" s="1"/>
  <c r="AF148" i="20"/>
  <c r="AG148" i="20" s="1"/>
  <c r="AP65" i="31" s="1"/>
  <c r="BO65" i="31" s="1"/>
  <c r="AF274" i="20"/>
  <c r="AG274" i="20" s="1"/>
  <c r="AF76" i="20"/>
  <c r="AG76" i="20" s="1"/>
  <c r="AF622" i="20"/>
  <c r="AG622" i="20" s="1"/>
  <c r="AF273" i="20"/>
  <c r="AG273" i="20" s="1"/>
  <c r="AF199" i="20"/>
  <c r="AG199" i="20" s="1"/>
  <c r="AF299" i="20"/>
  <c r="AG299" i="20" s="1"/>
  <c r="AF449" i="20"/>
  <c r="AG449" i="20" s="1"/>
  <c r="AF600" i="20"/>
  <c r="AG600" i="20" s="1"/>
  <c r="AF616" i="20"/>
  <c r="AG616" i="20" s="1"/>
  <c r="AP22" i="31" s="1"/>
  <c r="AF35" i="20"/>
  <c r="AG35" i="20" s="1"/>
  <c r="AF419" i="20"/>
  <c r="AG419" i="20" s="1"/>
  <c r="AF393" i="20"/>
  <c r="AG393" i="20" s="1"/>
  <c r="AF163" i="20"/>
  <c r="AG163" i="20" s="1"/>
  <c r="AF13" i="20"/>
  <c r="AG13" i="20" s="1"/>
  <c r="AF261" i="20"/>
  <c r="AG261" i="20" s="1"/>
  <c r="AF33" i="20"/>
  <c r="AG33" i="20" s="1"/>
  <c r="AF138" i="20"/>
  <c r="AG138" i="20" s="1"/>
  <c r="AF588" i="20"/>
  <c r="AG588" i="20" s="1"/>
  <c r="AF149" i="20"/>
  <c r="AG149" i="20" s="1"/>
  <c r="AF231" i="20"/>
  <c r="AG231" i="20" s="1"/>
  <c r="AF315" i="20"/>
  <c r="AG315" i="20" s="1"/>
  <c r="AF455" i="20"/>
  <c r="AG455" i="20" s="1"/>
  <c r="AF432" i="20"/>
  <c r="AG432" i="20" s="1"/>
  <c r="AF472" i="20"/>
  <c r="AG472" i="20" s="1"/>
  <c r="AF406" i="20"/>
  <c r="AG406" i="20" s="1"/>
  <c r="L32" i="32" s="1"/>
  <c r="M32" i="32" s="1"/>
  <c r="AF450" i="20"/>
  <c r="AG450" i="20" s="1"/>
  <c r="AF159" i="20"/>
  <c r="AG159" i="20" s="1"/>
  <c r="AF377" i="20"/>
  <c r="AG377" i="20" s="1"/>
  <c r="AF500" i="20"/>
  <c r="AG500" i="20" s="1"/>
  <c r="AF504" i="20"/>
  <c r="AG504" i="20" s="1"/>
  <c r="AF460" i="20"/>
  <c r="AG460" i="20" s="1"/>
  <c r="AF102" i="20"/>
  <c r="AG102" i="20" s="1"/>
  <c r="AF380" i="20"/>
  <c r="AG380" i="20" s="1"/>
  <c r="AP68" i="31" s="1"/>
  <c r="BO68" i="31" s="1"/>
  <c r="AF262" i="20"/>
  <c r="AG262" i="20" s="1"/>
  <c r="AF123" i="20"/>
  <c r="AG123" i="20" s="1"/>
  <c r="AF445" i="20"/>
  <c r="AG445" i="20" s="1"/>
  <c r="AF358" i="20"/>
  <c r="AG358" i="20" s="1"/>
  <c r="AF215" i="20"/>
  <c r="AG215" i="20" s="1"/>
  <c r="AF257" i="20"/>
  <c r="AG257" i="20" s="1"/>
  <c r="AF555" i="20"/>
  <c r="AG555" i="20" s="1"/>
  <c r="AF527" i="20"/>
  <c r="AG527" i="20" s="1"/>
  <c r="AF503" i="20"/>
  <c r="AG503" i="20" s="1"/>
  <c r="AF356" i="20"/>
  <c r="AG356" i="20" s="1"/>
  <c r="AF308" i="20"/>
  <c r="AG308" i="20" s="1"/>
  <c r="AF575" i="20"/>
  <c r="AG575" i="20" s="1"/>
  <c r="AP19" i="31" s="1"/>
  <c r="AF487" i="20"/>
  <c r="AG487" i="20" s="1"/>
  <c r="AF174" i="20"/>
  <c r="AG174" i="20" s="1"/>
  <c r="AF129" i="20"/>
  <c r="AG129" i="20" s="1"/>
  <c r="AF627" i="20"/>
  <c r="AG627" i="20" s="1"/>
  <c r="AF578" i="20"/>
  <c r="AG578" i="20" s="1"/>
  <c r="AP50" i="31" s="1"/>
  <c r="AF240" i="20"/>
  <c r="AG240" i="20" s="1"/>
  <c r="AF562" i="20"/>
  <c r="AG562" i="20" s="1"/>
  <c r="AF135" i="20"/>
  <c r="AG135" i="20" s="1"/>
  <c r="AF8" i="20"/>
  <c r="AG8" i="20" s="1"/>
  <c r="AF564" i="20"/>
  <c r="AG564" i="20" s="1"/>
  <c r="AF548" i="20"/>
  <c r="AG548" i="20" s="1"/>
  <c r="AF101" i="20"/>
  <c r="AG101" i="20" s="1"/>
  <c r="AF297" i="20"/>
  <c r="AG297" i="20" s="1"/>
  <c r="AF155" i="20"/>
  <c r="AG155" i="20" s="1"/>
  <c r="AF593" i="20"/>
  <c r="AG593" i="20" s="1"/>
  <c r="AF230" i="20"/>
  <c r="AG230" i="20" s="1"/>
  <c r="AF434" i="20"/>
  <c r="AG434" i="20" s="1"/>
  <c r="AF557" i="20"/>
  <c r="AG557" i="20" s="1"/>
  <c r="AF122" i="20"/>
  <c r="AG122" i="20" s="1"/>
  <c r="AF116" i="20"/>
  <c r="AG116" i="20" s="1"/>
  <c r="AF625" i="20"/>
  <c r="AG625" i="20" s="1"/>
  <c r="AP71" i="31" s="1"/>
  <c r="BO71" i="31" s="1"/>
  <c r="AF31" i="20"/>
  <c r="AG31" i="20" s="1"/>
  <c r="AF373" i="20"/>
  <c r="AG373" i="20" s="1"/>
  <c r="AF498" i="20"/>
  <c r="AG498" i="20" s="1"/>
  <c r="AF567" i="20"/>
  <c r="AG567" i="20" s="1"/>
  <c r="AP17" i="31" s="1"/>
  <c r="BO17" i="31" s="1"/>
  <c r="AF337" i="20"/>
  <c r="AG337" i="20" s="1"/>
  <c r="AF29" i="20"/>
  <c r="AG29" i="20" s="1"/>
  <c r="AF260" i="20"/>
  <c r="AG260" i="20" s="1"/>
  <c r="AF618" i="20"/>
  <c r="AG618" i="20" s="1"/>
  <c r="AP24" i="31" s="1"/>
  <c r="BO24" i="31" s="1"/>
  <c r="AF594" i="20"/>
  <c r="AG594" i="20" s="1"/>
  <c r="AF428" i="20"/>
  <c r="AG428" i="20" s="1"/>
  <c r="AF585" i="20"/>
  <c r="AG585" i="20" s="1"/>
  <c r="AF153" i="20"/>
  <c r="AG153" i="20" s="1"/>
  <c r="AF330" i="20"/>
  <c r="AG330" i="20" s="1"/>
  <c r="AF492" i="20"/>
  <c r="AG492" i="20" s="1"/>
  <c r="AF381" i="20"/>
  <c r="AG381" i="20" s="1"/>
  <c r="AF235" i="20"/>
  <c r="AG235" i="20" s="1"/>
  <c r="AF125" i="20"/>
  <c r="AG125" i="20" s="1"/>
  <c r="AF601" i="20"/>
  <c r="AG601" i="20" s="1"/>
  <c r="AF415" i="20"/>
  <c r="AG415" i="20" s="1"/>
  <c r="AF203" i="20"/>
  <c r="AG203" i="20" s="1"/>
  <c r="AF22" i="20"/>
  <c r="AG22" i="20" s="1"/>
  <c r="AF244" i="20"/>
  <c r="AG244" i="20" s="1"/>
  <c r="AF446" i="20"/>
  <c r="AG446" i="20" s="1"/>
  <c r="AF133" i="20"/>
  <c r="AG133" i="20" s="1"/>
  <c r="AF437" i="20"/>
  <c r="AG437" i="20" s="1"/>
  <c r="AF427" i="20"/>
  <c r="AG427" i="20" s="1"/>
  <c r="AF464" i="20"/>
  <c r="AG464" i="20" s="1"/>
  <c r="AF19" i="20"/>
  <c r="AG19" i="20" s="1"/>
  <c r="AF108" i="20"/>
  <c r="AG108" i="20" s="1"/>
  <c r="AF316" i="20"/>
  <c r="AG316" i="20" s="1"/>
  <c r="AF370" i="20"/>
  <c r="AG370" i="20" s="1"/>
  <c r="AF64" i="20"/>
  <c r="AG64" i="20" s="1"/>
  <c r="AF517" i="20"/>
  <c r="AG517" i="20" s="1"/>
  <c r="AF335" i="20"/>
  <c r="AG335" i="20" s="1"/>
  <c r="AF412" i="20"/>
  <c r="AG412" i="20" s="1"/>
  <c r="AF391" i="20"/>
  <c r="AG391" i="20" s="1"/>
  <c r="AF340" i="20"/>
  <c r="AG340" i="20" s="1"/>
  <c r="AF105" i="20"/>
  <c r="AG105" i="20" s="1"/>
  <c r="AF252" i="20"/>
  <c r="AG252" i="20" s="1"/>
  <c r="AF361" i="20"/>
  <c r="AG361" i="20" s="1"/>
  <c r="AF311" i="20"/>
  <c r="AG311" i="20" s="1"/>
  <c r="AF217" i="20"/>
  <c r="AG217" i="20" s="1"/>
  <c r="AF568" i="20"/>
  <c r="AG568" i="20" s="1"/>
  <c r="AP18" i="31" s="1"/>
  <c r="BO18" i="31" s="1"/>
  <c r="AF18" i="20"/>
  <c r="AG18" i="20" s="1"/>
  <c r="AF314" i="20"/>
  <c r="AG314" i="20" s="1"/>
  <c r="AF452" i="20"/>
  <c r="AG452" i="20" s="1"/>
  <c r="AF306" i="20"/>
  <c r="AG306" i="20" s="1"/>
  <c r="AF443" i="20"/>
  <c r="AG443" i="20" s="1"/>
  <c r="AF418" i="20"/>
  <c r="AG418" i="20" s="1"/>
  <c r="AF507" i="20"/>
  <c r="AG507" i="20" s="1"/>
  <c r="AF589" i="20"/>
  <c r="AG589" i="20" s="1"/>
  <c r="AF17" i="20"/>
  <c r="AG17" i="20" s="1"/>
  <c r="AF220" i="20"/>
  <c r="AG220" i="20" s="1"/>
  <c r="AF304" i="20"/>
  <c r="AG304" i="20" s="1"/>
  <c r="AF519" i="20"/>
  <c r="AG519" i="20" s="1"/>
  <c r="AF115" i="20"/>
  <c r="AG115" i="20" s="1"/>
  <c r="AF466" i="20"/>
  <c r="AG466" i="20" s="1"/>
  <c r="BO34" i="31"/>
  <c r="BO9" i="31"/>
  <c r="L66" i="32"/>
  <c r="M66" i="32" s="1"/>
  <c r="L47" i="32" l="1"/>
  <c r="M47" i="32" s="1"/>
  <c r="L10" i="32"/>
  <c r="M10" i="32" s="1"/>
  <c r="L36" i="32"/>
  <c r="M36" i="32" s="1"/>
  <c r="L28" i="32"/>
  <c r="M28" i="32" s="1"/>
  <c r="L18" i="32"/>
  <c r="M18" i="32" s="1"/>
  <c r="L14" i="32"/>
  <c r="M14" i="32" s="1"/>
  <c r="L7" i="32"/>
  <c r="M7" i="32" s="1"/>
  <c r="L30" i="32"/>
  <c r="M30" i="32" s="1"/>
  <c r="L27" i="32"/>
  <c r="M27" i="32" s="1"/>
  <c r="L39" i="32"/>
  <c r="M39" i="32" s="1"/>
  <c r="L15" i="32"/>
  <c r="M15" i="32" s="1"/>
  <c r="L34" i="32"/>
  <c r="M34" i="32" s="1"/>
  <c r="L9" i="32"/>
  <c r="M9" i="32" s="1"/>
  <c r="L40" i="32"/>
  <c r="M40" i="32" s="1"/>
  <c r="BO4" i="31"/>
  <c r="L25" i="32"/>
  <c r="M25" i="32" s="1"/>
  <c r="L50" i="32"/>
  <c r="M50" i="32" s="1"/>
  <c r="L42" i="32"/>
  <c r="M42" i="32" s="1"/>
  <c r="L13" i="32"/>
  <c r="M13" i="32" s="1"/>
  <c r="L44" i="32"/>
  <c r="M44" i="32" s="1"/>
  <c r="L35" i="32"/>
  <c r="M35" i="32" s="1"/>
  <c r="L19" i="32"/>
  <c r="M19" i="32" s="1"/>
  <c r="L24" i="32"/>
  <c r="M24" i="32" s="1"/>
  <c r="BO13" i="31"/>
  <c r="L12" i="32"/>
  <c r="M12" i="32" s="1"/>
  <c r="L37" i="32"/>
  <c r="M37" i="32" s="1"/>
  <c r="L6" i="32"/>
  <c r="M6" i="32" s="1"/>
  <c r="L16" i="32"/>
  <c r="M16" i="32" s="1"/>
  <c r="L5" i="32"/>
  <c r="M5" i="32" s="1"/>
  <c r="L49" i="32"/>
  <c r="M49" i="32" s="1"/>
  <c r="L33" i="32"/>
  <c r="M33" i="32" s="1"/>
  <c r="L41" i="32"/>
  <c r="M41" i="32" s="1"/>
  <c r="BO38" i="31"/>
  <c r="L29" i="32"/>
  <c r="M29" i="32" s="1"/>
  <c r="AP27" i="31"/>
  <c r="L22" i="32"/>
  <c r="M22" i="32" s="1"/>
  <c r="L38" i="32"/>
  <c r="M38" i="32" s="1"/>
  <c r="L48" i="32"/>
  <c r="M48" i="32" s="1"/>
  <c r="L11" i="32"/>
  <c r="M11" i="32" s="1"/>
  <c r="L23" i="32"/>
  <c r="M23" i="32" s="1"/>
  <c r="L46" i="32"/>
  <c r="M46" i="32" s="1"/>
  <c r="L4" i="32"/>
  <c r="M4" i="32" s="1"/>
  <c r="L21" i="32"/>
  <c r="M21" i="32" s="1"/>
  <c r="L3" i="32"/>
  <c r="M3" i="32" s="1"/>
  <c r="BO50" i="31"/>
  <c r="L58" i="32"/>
  <c r="M58" i="32" s="1"/>
  <c r="BO53" i="31"/>
  <c r="L59" i="32"/>
  <c r="M59" i="32" s="1"/>
  <c r="L20" i="32"/>
  <c r="M20" i="32" s="1"/>
  <c r="L62" i="32"/>
  <c r="M62" i="32" s="1"/>
  <c r="BO16" i="31"/>
  <c r="L55" i="32"/>
  <c r="M55" i="32" s="1"/>
  <c r="BO41" i="31"/>
  <c r="L8" i="32"/>
  <c r="M8" i="32" s="1"/>
  <c r="BO47" i="31"/>
  <c r="L57" i="32"/>
  <c r="M57" i="32" s="1"/>
  <c r="L26" i="32"/>
  <c r="M26" i="32" s="1"/>
  <c r="L31" i="32"/>
  <c r="M31" i="32" s="1"/>
  <c r="L64" i="32"/>
  <c r="M64" i="32" s="1"/>
  <c r="BO3" i="31"/>
  <c r="L65" i="32"/>
  <c r="M65" i="32" s="1"/>
  <c r="BO22" i="31"/>
  <c r="BO64" i="31"/>
  <c r="AP73" i="31"/>
  <c r="AP78" i="31" s="1"/>
  <c r="AP74" i="31"/>
  <c r="L43" i="32"/>
  <c r="M43" i="32" s="1"/>
  <c r="AP58" i="31"/>
  <c r="BO44" i="31"/>
  <c r="L56" i="32"/>
  <c r="M56" i="32" s="1"/>
  <c r="L17" i="32"/>
  <c r="M17" i="32" s="1"/>
  <c r="L54" i="32"/>
  <c r="M54" i="32" s="1"/>
  <c r="BO40" i="31"/>
  <c r="L68" i="32"/>
  <c r="M68" i="32" s="1"/>
  <c r="BO10" i="31"/>
  <c r="AP57" i="31"/>
  <c r="AP62" i="31" s="1"/>
  <c r="AP26" i="31"/>
  <c r="AP31" i="31" s="1"/>
  <c r="BO35" i="31"/>
  <c r="BO19" i="31"/>
  <c r="L63" i="32"/>
  <c r="M63" i="32" s="1"/>
  <c r="AP75" i="31" l="1"/>
  <c r="AP59" i="31"/>
  <c r="AP28" i="3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<sst xmlns="http://schemas.openxmlformats.org/spreadsheetml/2006/main" count="24037" uniqueCount="865">
  <si>
    <t>SAMPLE</t>
  </si>
  <si>
    <t>Zr</t>
  </si>
  <si>
    <t>Sr</t>
  </si>
  <si>
    <t>Zn</t>
  </si>
  <si>
    <t>Cu</t>
  </si>
  <si>
    <t>Ni</t>
  </si>
  <si>
    <t>Cr</t>
  </si>
  <si>
    <t>V</t>
  </si>
  <si>
    <t>K2O</t>
  </si>
  <si>
    <t>CaO</t>
  </si>
  <si>
    <t>MnO</t>
  </si>
  <si>
    <t>TiO2</t>
  </si>
  <si>
    <t>Fe2O3</t>
  </si>
  <si>
    <t>Rb</t>
  </si>
  <si>
    <t>BCR-2</t>
  </si>
  <si>
    <t>JB-2</t>
  </si>
  <si>
    <t>BHVO-2</t>
  </si>
  <si>
    <t>JB-3</t>
  </si>
  <si>
    <t>AGV-1</t>
  </si>
  <si>
    <t>Pb</t>
  </si>
  <si>
    <t/>
  </si>
  <si>
    <t>SIO2</t>
  </si>
  <si>
    <t>Al2O3</t>
  </si>
  <si>
    <t>MgO</t>
  </si>
  <si>
    <t>P2O5</t>
  </si>
  <si>
    <t>Y</t>
  </si>
  <si>
    <t>JA-1</t>
  </si>
  <si>
    <t>JGB-1</t>
  </si>
  <si>
    <t>BIR-1</t>
  </si>
  <si>
    <t>DNC-1</t>
  </si>
  <si>
    <t>OKUM</t>
  </si>
  <si>
    <t>AII 92</t>
  </si>
  <si>
    <t>BE-N</t>
  </si>
  <si>
    <t>MRG-1</t>
  </si>
  <si>
    <t>JGB-2</t>
  </si>
  <si>
    <t>AII92-29-1</t>
  </si>
  <si>
    <t>File #</t>
  </si>
  <si>
    <t>Date</t>
  </si>
  <si>
    <t>Operator</t>
  </si>
  <si>
    <t>Sample ID</t>
  </si>
  <si>
    <t>Sample Type</t>
  </si>
  <si>
    <t>Core</t>
  </si>
  <si>
    <t>Section</t>
  </si>
  <si>
    <t>Application</t>
  </si>
  <si>
    <t>Method</t>
  </si>
  <si>
    <t>SiO2</t>
  </si>
  <si>
    <t>Analysis #</t>
  </si>
  <si>
    <t xml:space="preserve">Site </t>
  </si>
  <si>
    <t xml:space="preserve">Hole </t>
  </si>
  <si>
    <t xml:space="preserve"> Core Type</t>
  </si>
  <si>
    <t>Top Offset, cm</t>
  </si>
  <si>
    <t>Comment</t>
  </si>
  <si>
    <t>Ga</t>
  </si>
  <si>
    <t>Nb</t>
  </si>
  <si>
    <t>Ba</t>
  </si>
  <si>
    <t>6/16/2022 2:41</t>
  </si>
  <si>
    <t>Supervisor</t>
  </si>
  <si>
    <t>Standard</t>
  </si>
  <si>
    <t>GeoExploration</t>
  </si>
  <si>
    <t>Oxide3phase</t>
  </si>
  <si>
    <t>6/16/2022 2:43</t>
  </si>
  <si>
    <t>6/16/2022 3:03</t>
  </si>
  <si>
    <t>395E-U1560A-15X-CC</t>
  </si>
  <si>
    <t>SHLF</t>
  </si>
  <si>
    <t>U1560</t>
  </si>
  <si>
    <t>A</t>
  </si>
  <si>
    <t>X</t>
  </si>
  <si>
    <t>CC</t>
  </si>
  <si>
    <t>TEST 1</t>
  </si>
  <si>
    <t>6/16/2022 3:07</t>
  </si>
  <si>
    <t>TEST 2 (ALT)</t>
  </si>
  <si>
    <t>test 1</t>
  </si>
  <si>
    <t>Oxide3phase*</t>
  </si>
  <si>
    <t xml:space="preserve"> </t>
  </si>
  <si>
    <t>NKT-1</t>
  </si>
  <si>
    <t>JP-1</t>
  </si>
  <si>
    <t>DTS-1</t>
  </si>
  <si>
    <t>CGL-001</t>
  </si>
  <si>
    <t>UB-N</t>
  </si>
  <si>
    <t>DateTime</t>
  </si>
  <si>
    <t>Latitude</t>
  </si>
  <si>
    <t>Longitude</t>
  </si>
  <si>
    <t>Altitude</t>
  </si>
  <si>
    <t>CalFile1</t>
  </si>
  <si>
    <t>CalFile2</t>
  </si>
  <si>
    <t>ElapsedTime</t>
  </si>
  <si>
    <t>Alloy 1</t>
  </si>
  <si>
    <t>Match Qual 1</t>
  </si>
  <si>
    <t>Alloy 2</t>
  </si>
  <si>
    <t>Match Qual 2</t>
  </si>
  <si>
    <t>Alloy 3</t>
  </si>
  <si>
    <t>Match Qual 3</t>
  </si>
  <si>
    <t>Multiplier</t>
  </si>
  <si>
    <t>Cal Check</t>
  </si>
  <si>
    <t>MgO Err</t>
  </si>
  <si>
    <t>Al2O3 Err</t>
  </si>
  <si>
    <t>SiO2 Err</t>
  </si>
  <si>
    <t>P</t>
  </si>
  <si>
    <t>P Err</t>
  </si>
  <si>
    <t>S</t>
  </si>
  <si>
    <t>S Err</t>
  </si>
  <si>
    <t>Cl</t>
  </si>
  <si>
    <t>Cl Err</t>
  </si>
  <si>
    <t>K2O Err</t>
  </si>
  <si>
    <t>Ca</t>
  </si>
  <si>
    <t>Ca Err</t>
  </si>
  <si>
    <t>Ti</t>
  </si>
  <si>
    <t>Ti Err</t>
  </si>
  <si>
    <t>V Err</t>
  </si>
  <si>
    <t>Cr Err</t>
  </si>
  <si>
    <t>Mn</t>
  </si>
  <si>
    <t>Mn Err</t>
  </si>
  <si>
    <t>Fe</t>
  </si>
  <si>
    <t>Fe Err</t>
  </si>
  <si>
    <t>Co</t>
  </si>
  <si>
    <t>Co Err</t>
  </si>
  <si>
    <t>Ni Err</t>
  </si>
  <si>
    <t>Cu Err</t>
  </si>
  <si>
    <t>Zn Err</t>
  </si>
  <si>
    <t>Ga Err</t>
  </si>
  <si>
    <t>As</t>
  </si>
  <si>
    <t>As Err</t>
  </si>
  <si>
    <t>Se</t>
  </si>
  <si>
    <t>Se Err</t>
  </si>
  <si>
    <t>Rb Err</t>
  </si>
  <si>
    <t>Sr Err</t>
  </si>
  <si>
    <t>Y Err</t>
  </si>
  <si>
    <t>Zr Err</t>
  </si>
  <si>
    <t>Nb Err</t>
  </si>
  <si>
    <t>Mo</t>
  </si>
  <si>
    <t>Mo Err</t>
  </si>
  <si>
    <t>Rh</t>
  </si>
  <si>
    <t>Rh Err</t>
  </si>
  <si>
    <t>Pd</t>
  </si>
  <si>
    <t>Pd Err</t>
  </si>
  <si>
    <t>Ag</t>
  </si>
  <si>
    <t>Ag Err</t>
  </si>
  <si>
    <t>Cd</t>
  </si>
  <si>
    <t>Cd Err</t>
  </si>
  <si>
    <t>Sn</t>
  </si>
  <si>
    <t>Sn Err</t>
  </si>
  <si>
    <t>Sb</t>
  </si>
  <si>
    <t>Sb Err</t>
  </si>
  <si>
    <t>Te</t>
  </si>
  <si>
    <t>Te Err</t>
  </si>
  <si>
    <t>Ba Err</t>
  </si>
  <si>
    <t>La</t>
  </si>
  <si>
    <t>La Err</t>
  </si>
  <si>
    <t>Ce</t>
  </si>
  <si>
    <t>Ce Err</t>
  </si>
  <si>
    <t>Hf</t>
  </si>
  <si>
    <t>Hf Err</t>
  </si>
  <si>
    <t>Ta</t>
  </si>
  <si>
    <t>Ta Err</t>
  </si>
  <si>
    <t>W</t>
  </si>
  <si>
    <t>W Err</t>
  </si>
  <si>
    <t>Pt</t>
  </si>
  <si>
    <t>Pt Err</t>
  </si>
  <si>
    <t>Au</t>
  </si>
  <si>
    <t>Au Err</t>
  </si>
  <si>
    <t>Hg</t>
  </si>
  <si>
    <t>Hg Err</t>
  </si>
  <si>
    <t>Tl</t>
  </si>
  <si>
    <t>Tl Err</t>
  </si>
  <si>
    <t>Pb Err</t>
  </si>
  <si>
    <t>Bi</t>
  </si>
  <si>
    <t>Bi Err</t>
  </si>
  <si>
    <t>Th</t>
  </si>
  <si>
    <t>Th Err</t>
  </si>
  <si>
    <t>U</t>
  </si>
  <si>
    <t>U Err</t>
  </si>
  <si>
    <t>Site</t>
  </si>
  <si>
    <t>Hole</t>
  </si>
  <si>
    <t>Core Type</t>
  </si>
  <si>
    <t>Top Offset (cm)</t>
  </si>
  <si>
    <t xml:space="preserve">To use this sheet, download your XRF chemostratigraphic file from the Excel sheet of data off the Bruker pXRF.  </t>
  </si>
  <si>
    <t>Choose "Paste Special" in Excel, and copy and paste the data onto the "New Bruker data input page" as VALUES.  [If you paste in the background formulas you'll mess up the sheet - so be sure to paste in as VALUES]</t>
  </si>
  <si>
    <t>Your results should appear on the page "Corrected Results"</t>
  </si>
  <si>
    <t>DTS-2B</t>
  </si>
  <si>
    <t>None</t>
  </si>
  <si>
    <t>Passed</t>
  </si>
  <si>
    <t>&lt; LOD</t>
  </si>
  <si>
    <t>WS-E</t>
  </si>
  <si>
    <t>PM-S</t>
  </si>
  <si>
    <t>AGV-2</t>
  </si>
  <si>
    <t>BC-1</t>
  </si>
  <si>
    <t>MUH-1</t>
  </si>
  <si>
    <t>DTS-2</t>
  </si>
  <si>
    <t>JA-2</t>
  </si>
  <si>
    <t>GSM-1</t>
  </si>
  <si>
    <t>QLO-1a</t>
  </si>
  <si>
    <t>JSy-1</t>
  </si>
  <si>
    <t>User</t>
  </si>
  <si>
    <t>U1556A-30X-5-A</t>
  </si>
  <si>
    <t>SHLF11486601</t>
  </si>
  <si>
    <t>U1556A-31X-1-A</t>
  </si>
  <si>
    <t>SHLF10854001</t>
  </si>
  <si>
    <t>B</t>
  </si>
  <si>
    <t>U1556A-32X-1-A</t>
  </si>
  <si>
    <t>SHLF10854041</t>
  </si>
  <si>
    <t>B (breccia clast)</t>
  </si>
  <si>
    <t>U1556A-32X-2-A</t>
  </si>
  <si>
    <t>SHLF10854071</t>
  </si>
  <si>
    <t>U1556A-33X-1-A</t>
  </si>
  <si>
    <t>SHLF10854111</t>
  </si>
  <si>
    <t>U1556B-2R-2-A</t>
  </si>
  <si>
    <t>SHLF11490461</t>
  </si>
  <si>
    <t>A (breccia clast)</t>
  </si>
  <si>
    <t>U1556B-3R-1-A</t>
  </si>
  <si>
    <t>SHLF11490801</t>
  </si>
  <si>
    <t>U1556B-3R-2-A</t>
  </si>
  <si>
    <t>SHLF11490831</t>
  </si>
  <si>
    <t>A (Breccia clast)</t>
  </si>
  <si>
    <t>U1556B-3R-3-A</t>
  </si>
  <si>
    <t>SHLF11490861</t>
  </si>
  <si>
    <t>U1556B-4R-1-A</t>
  </si>
  <si>
    <t>SHLF11491401</t>
  </si>
  <si>
    <t>U1556B-4R-2-A</t>
  </si>
  <si>
    <t>SHLF11491431</t>
  </si>
  <si>
    <t>U1556B-5R-1-A</t>
  </si>
  <si>
    <t>SHLF11491781</t>
  </si>
  <si>
    <t>U1556B-5R-2-A</t>
  </si>
  <si>
    <t>shlf11491811</t>
  </si>
  <si>
    <t>U1556B-5R-3-A</t>
  </si>
  <si>
    <t>shlf11491841</t>
  </si>
  <si>
    <t>U1556B-6R-1-A</t>
  </si>
  <si>
    <t>shlf11492421</t>
  </si>
  <si>
    <t>U1556B-6R-2-A</t>
  </si>
  <si>
    <t>SHLF11492451</t>
  </si>
  <si>
    <t>U1556B-6R-3-A</t>
  </si>
  <si>
    <t>SHLF11492481</t>
  </si>
  <si>
    <t>U1556B-7R-1-A</t>
  </si>
  <si>
    <t>SHLF11493091</t>
  </si>
  <si>
    <t>U1556B-7R-2-A</t>
  </si>
  <si>
    <t>SHLF11493121</t>
  </si>
  <si>
    <t>U1556B-7R-2-A  real</t>
  </si>
  <si>
    <t>U1556B-7R-3-A</t>
  </si>
  <si>
    <t>SHLF11493151</t>
  </si>
  <si>
    <t>U1556B-8R-1-A</t>
  </si>
  <si>
    <t>SHLF11493701</t>
  </si>
  <si>
    <t>U1556B-8R-1-A  better</t>
  </si>
  <si>
    <t>U1556B-8R-2-A</t>
  </si>
  <si>
    <t>SHLF11493731</t>
  </si>
  <si>
    <t>U1556B-9R-1-A</t>
  </si>
  <si>
    <t>SHLF11494131</t>
  </si>
  <si>
    <t>Breccia</t>
  </si>
  <si>
    <t>U1556B-9R-2-A</t>
  </si>
  <si>
    <t>SHLF11494161</t>
  </si>
  <si>
    <t>U1556B-9R-3-A</t>
  </si>
  <si>
    <t>SHLF11494191</t>
  </si>
  <si>
    <t>U1556B-10R-1-A</t>
  </si>
  <si>
    <t>SHLF11494621</t>
  </si>
  <si>
    <t>U1556B-10R-2-A</t>
  </si>
  <si>
    <t>SHLF11494651</t>
  </si>
  <si>
    <t>U1556B-11R-1-A</t>
  </si>
  <si>
    <t>SHLF11494931</t>
  </si>
  <si>
    <t>U1556B-11R-2-A</t>
  </si>
  <si>
    <t>SHLF11494961</t>
  </si>
  <si>
    <t>U1556B-12R-1-A</t>
  </si>
  <si>
    <t>SHLF11495361</t>
  </si>
  <si>
    <t>U1556B-12R-2-A</t>
  </si>
  <si>
    <t>SHLF11495391</t>
  </si>
  <si>
    <t>U1556B-12R-3-A</t>
  </si>
  <si>
    <t>SHLF11495421</t>
  </si>
  <si>
    <t>U1556B-13R-1-A</t>
  </si>
  <si>
    <t>SHLF11495921</t>
  </si>
  <si>
    <t>U1556B-13R-2-A</t>
  </si>
  <si>
    <t>SHLF11495951</t>
  </si>
  <si>
    <t>U1556B-14R-1-A</t>
  </si>
  <si>
    <t>SHLF11496441</t>
  </si>
  <si>
    <t>U1556B-15R-1-A</t>
  </si>
  <si>
    <t>SHLF11496651</t>
  </si>
  <si>
    <t>U1556B-15R-2-A</t>
  </si>
  <si>
    <t>SHLF11496681</t>
  </si>
  <si>
    <t>SLAB11623441</t>
  </si>
  <si>
    <t>SLAB11623281</t>
  </si>
  <si>
    <t>BIR-1a</t>
  </si>
  <si>
    <t>U1556B-16R-1A</t>
  </si>
  <si>
    <t>SHLF11497171</t>
  </si>
  <si>
    <t>U1556B-16R-2A</t>
  </si>
  <si>
    <t>SHLF11497201</t>
  </si>
  <si>
    <t>U1556B-16R-3A</t>
  </si>
  <si>
    <t>SHLF11497231</t>
  </si>
  <si>
    <t>U1556B-16R-4A</t>
  </si>
  <si>
    <t>SHLF11497261</t>
  </si>
  <si>
    <t>U1556B-17R-1A</t>
  </si>
  <si>
    <t>SHLF11498051</t>
  </si>
  <si>
    <t>U1556B-17R-2A</t>
  </si>
  <si>
    <t>SHLF11498081</t>
  </si>
  <si>
    <t>U1556B-17R-3A</t>
  </si>
  <si>
    <t>SHLF11498111</t>
  </si>
  <si>
    <t>U1556B-18R-1A</t>
  </si>
  <si>
    <t>SHLF11498771</t>
  </si>
  <si>
    <t>U1556B-18R-2A</t>
  </si>
  <si>
    <t>SHLF11498801</t>
  </si>
  <si>
    <t>U1556B-18R-3A</t>
  </si>
  <si>
    <t>SHLF11498831</t>
  </si>
  <si>
    <t>U1556B-18R-4A</t>
  </si>
  <si>
    <t>SHLF11498861</t>
  </si>
  <si>
    <t>U1556B-19R-1A</t>
  </si>
  <si>
    <t>SHLF11499471</t>
  </si>
  <si>
    <t>U1556B-19R-2A</t>
  </si>
  <si>
    <t>SHLF11499501</t>
  </si>
  <si>
    <t>U1556B-19R-3A</t>
  </si>
  <si>
    <t>SHLF11499531</t>
  </si>
  <si>
    <t>U1556B-19R-4A</t>
  </si>
  <si>
    <t>SHLF11499561</t>
  </si>
  <si>
    <t>U1556B-19R-5A</t>
  </si>
  <si>
    <t>SHLF11499591</t>
  </si>
  <si>
    <t>U1556B-20R-1A</t>
  </si>
  <si>
    <t>SHLF11500191</t>
  </si>
  <si>
    <t>U1556B-20R-2A</t>
  </si>
  <si>
    <t>SHLF11500221k</t>
  </si>
  <si>
    <t>U1556B-20R-3A</t>
  </si>
  <si>
    <t>SHLF11500251</t>
  </si>
  <si>
    <t>U1556B-20R-4A</t>
  </si>
  <si>
    <t>SHLF11500281</t>
  </si>
  <si>
    <t>U1556B-20R-5A</t>
  </si>
  <si>
    <t>SHLF11500311</t>
  </si>
  <si>
    <t>U1556B-20R-6A</t>
  </si>
  <si>
    <t>SHLF11500341</t>
  </si>
  <si>
    <t>U1556B-21R-1A</t>
  </si>
  <si>
    <t>SHLF11501051</t>
  </si>
  <si>
    <t>U1556B-21R-2A</t>
  </si>
  <si>
    <t>shlf11501081</t>
  </si>
  <si>
    <t>U1556B-21R-3A</t>
  </si>
  <si>
    <t>shlf11501111</t>
  </si>
  <si>
    <t>U1556B-22R-1A</t>
  </si>
  <si>
    <t>shlf11501701</t>
  </si>
  <si>
    <t>U1556B-22R-2A</t>
  </si>
  <si>
    <t>shlf11501731</t>
  </si>
  <si>
    <t>U1556B-22R-3A</t>
  </si>
  <si>
    <t>shlf11501761</t>
  </si>
  <si>
    <t>U1556B-23R-1A</t>
  </si>
  <si>
    <t>shlf11502561</t>
  </si>
  <si>
    <t>U1556B-24R-1</t>
  </si>
  <si>
    <t>SHLF11502971</t>
  </si>
  <si>
    <t>U1556B-24R-2</t>
  </si>
  <si>
    <t>SHLF11503001</t>
  </si>
  <si>
    <t>U1556B-24R-3</t>
  </si>
  <si>
    <t>SHLF11503031</t>
  </si>
  <si>
    <t>U1556B-25R-1</t>
  </si>
  <si>
    <t>SHLF11503561</t>
  </si>
  <si>
    <t>U1556B-25R-2</t>
  </si>
  <si>
    <t>SHLF11503591</t>
  </si>
  <si>
    <t>U1556B-26R-1</t>
  </si>
  <si>
    <t>SHLF11504141</t>
  </si>
  <si>
    <t>U1556B-26R-2</t>
  </si>
  <si>
    <t>SHLF11504171</t>
  </si>
  <si>
    <t>U1556B-26R-3</t>
  </si>
  <si>
    <t>SHLF11504201</t>
  </si>
  <si>
    <t>U1556B-27R-1</t>
  </si>
  <si>
    <t>SHLF11504761</t>
  </si>
  <si>
    <t>U1556B-27R-2A</t>
  </si>
  <si>
    <t>SHLF11504791</t>
  </si>
  <si>
    <t>U1556B-27R-3A</t>
  </si>
  <si>
    <t>SHLF11504821</t>
  </si>
  <si>
    <t>U1556B-28R-1A</t>
  </si>
  <si>
    <t>SHLF11505411</t>
  </si>
  <si>
    <t>U1556B-28R-2A</t>
  </si>
  <si>
    <t>SHLF11505441</t>
  </si>
  <si>
    <t>U1556B-28R-3A</t>
  </si>
  <si>
    <t>SHLF11505471</t>
  </si>
  <si>
    <t>U1556B-29R-1A</t>
  </si>
  <si>
    <t>SHLF11506511</t>
  </si>
  <si>
    <t>U1556B-29R-2A</t>
  </si>
  <si>
    <t>SHLF11506541</t>
  </si>
  <si>
    <t>U1556B-29R-3A</t>
  </si>
  <si>
    <t>SHLF11506571</t>
  </si>
  <si>
    <t>U1556B-29R-4A</t>
  </si>
  <si>
    <t>SHLF11506601</t>
  </si>
  <si>
    <t>U1556B-29R-5A</t>
  </si>
  <si>
    <t>SHLF11506631</t>
  </si>
  <si>
    <t>U1556B-30R-1A</t>
  </si>
  <si>
    <t>SHLF11507241</t>
  </si>
  <si>
    <t>U1556B-30R-2A</t>
  </si>
  <si>
    <t>SHLF11507271</t>
  </si>
  <si>
    <t>U1556B-30R-3A</t>
  </si>
  <si>
    <t>SHLF11507301</t>
  </si>
  <si>
    <t>U1556B-30R-4A</t>
  </si>
  <si>
    <t>SHLF11507331</t>
  </si>
  <si>
    <t>U1556B-31R-1A</t>
  </si>
  <si>
    <t>SHLF11507721</t>
  </si>
  <si>
    <t>U1556B-31R-2A</t>
  </si>
  <si>
    <t>SHLF11507751</t>
  </si>
  <si>
    <t>U1556B-31R-3A</t>
  </si>
  <si>
    <t>SHLF11507781</t>
  </si>
  <si>
    <t>U1556B-31R-4A</t>
  </si>
  <si>
    <t>SHLF11507811</t>
  </si>
  <si>
    <t>U1556B-32R-1A</t>
  </si>
  <si>
    <t>SHLF11508091</t>
  </si>
  <si>
    <t>U1556B-32R-2A</t>
  </si>
  <si>
    <t>SHLF11508121</t>
  </si>
  <si>
    <t>U1556B-33R1A</t>
  </si>
  <si>
    <t>SHLF11508551</t>
  </si>
  <si>
    <t>U1556B-33R-2A</t>
  </si>
  <si>
    <t>SHLF11508581</t>
  </si>
  <si>
    <t>U1556B-33R-3A</t>
  </si>
  <si>
    <t>SHLF11508611</t>
  </si>
  <si>
    <t>U1556B-34R-1A</t>
  </si>
  <si>
    <t>SHLF11509251</t>
  </si>
  <si>
    <t>U1556B-34R-2A</t>
  </si>
  <si>
    <t>SHLF11509281</t>
  </si>
  <si>
    <t>U1556B-34R-3A</t>
  </si>
  <si>
    <t>SHLF11509311</t>
  </si>
  <si>
    <t>U1556B-34R-4A</t>
  </si>
  <si>
    <t>SHLF11509341</t>
  </si>
  <si>
    <t>U1556B-34R-5A</t>
  </si>
  <si>
    <t>SHLF11509371</t>
  </si>
  <si>
    <t>U1556B-34R-6A</t>
  </si>
  <si>
    <t>SHLF11509401</t>
  </si>
  <si>
    <t>U1556B-34R-7A</t>
  </si>
  <si>
    <t>SHLF11509441</t>
  </si>
  <si>
    <t>U1556B-35R-1A</t>
  </si>
  <si>
    <t>SHLF11509921</t>
  </si>
  <si>
    <t>U1556B-35R-2A</t>
  </si>
  <si>
    <t>SHLF11509951</t>
  </si>
  <si>
    <t>U1556B-35R-3A</t>
  </si>
  <si>
    <t>SHLF11509981</t>
  </si>
  <si>
    <t>SHLF11510691</t>
  </si>
  <si>
    <t>390-U1556B-36R-1</t>
  </si>
  <si>
    <t>STD</t>
  </si>
  <si>
    <t>390-U1556B-36R-2A</t>
  </si>
  <si>
    <t>SHLF11510721</t>
  </si>
  <si>
    <t>B (Precious Metal Discard)</t>
  </si>
  <si>
    <t>390-U1556B-36R-3A</t>
  </si>
  <si>
    <t>SHLF11510751</t>
  </si>
  <si>
    <t>390-U1556B-37R-1A</t>
  </si>
  <si>
    <t>SHLF11510791</t>
  </si>
  <si>
    <t>390-U1556B-38R-2A</t>
  </si>
  <si>
    <t>SHLF11510821</t>
  </si>
  <si>
    <t>390-U1556B-37R-3A</t>
  </si>
  <si>
    <t>shlf11510851</t>
  </si>
  <si>
    <t>A (PREVIOUS SPOT MISLABELLED 38)</t>
  </si>
  <si>
    <t>U1556B-38R-1A</t>
  </si>
  <si>
    <t>SHLF11511461</t>
  </si>
  <si>
    <t>U1556B-38R-2A</t>
  </si>
  <si>
    <t>SHLF11511491</t>
  </si>
  <si>
    <t>B (Thin dark layer/dyke)</t>
  </si>
  <si>
    <t>U1556B-38R-3A</t>
  </si>
  <si>
    <t>SHLF11511521</t>
  </si>
  <si>
    <t>U1556B-38R-4A</t>
  </si>
  <si>
    <t>SHLF11511551</t>
  </si>
  <si>
    <t>U1556B-39R-1A</t>
  </si>
  <si>
    <t>SHLF11511841</t>
  </si>
  <si>
    <t>U1556B-39R-2A</t>
  </si>
  <si>
    <t>SHLF11511871</t>
  </si>
  <si>
    <t>U1556B-40R-1A</t>
  </si>
  <si>
    <t>SHLF11512771</t>
  </si>
  <si>
    <t>U1556B-40R-2A</t>
  </si>
  <si>
    <t>SHLF11512801</t>
  </si>
  <si>
    <t>U1556B-40R-3A</t>
  </si>
  <si>
    <t>U1556B-41R-1A</t>
  </si>
  <si>
    <t>SHLF11513341</t>
  </si>
  <si>
    <t>U1556B-41R-2A</t>
  </si>
  <si>
    <t>SHLF11513371</t>
  </si>
  <si>
    <t>U1556B-41R-3A</t>
  </si>
  <si>
    <t>SHLF11513401</t>
  </si>
  <si>
    <t>U1556B-42R-1A</t>
  </si>
  <si>
    <t>SHLF11513881</t>
  </si>
  <si>
    <t>Glass</t>
  </si>
  <si>
    <t>U1556B-42R-2A</t>
  </si>
  <si>
    <t>SHLF11513911</t>
  </si>
  <si>
    <t>U1556B-42R-3A</t>
  </si>
  <si>
    <t>SHLF11513941</t>
  </si>
  <si>
    <t>U1556B-43R-1A</t>
  </si>
  <si>
    <t>SHLF11514491</t>
  </si>
  <si>
    <t>U1556B-43R-2A</t>
  </si>
  <si>
    <t>SHLF11514521</t>
  </si>
  <si>
    <t>U1556B-44R-1A</t>
  </si>
  <si>
    <t>SHLF11514951</t>
  </si>
  <si>
    <t>U1556B-44R-2A</t>
  </si>
  <si>
    <t>SHLF11514981</t>
  </si>
  <si>
    <t>U1556B-44R-3A</t>
  </si>
  <si>
    <t>SHLF11515011</t>
  </si>
  <si>
    <t>U1556B-45R-1A</t>
  </si>
  <si>
    <t>SHLF11515551</t>
  </si>
  <si>
    <t>U1556B-45R-2A</t>
  </si>
  <si>
    <t>SHLF11515581</t>
  </si>
  <si>
    <t>U1556B-46R-1A</t>
  </si>
  <si>
    <t>SHLF11516151</t>
  </si>
  <si>
    <t>U1556B-46R-2A</t>
  </si>
  <si>
    <t>SHLF11516181</t>
  </si>
  <si>
    <t>U1556B-46R-3A</t>
  </si>
  <si>
    <t>SHLF11516211</t>
  </si>
  <si>
    <t>U1556B-47R-1A</t>
  </si>
  <si>
    <t>SHLF11516551</t>
  </si>
  <si>
    <t>U1556B-47R-2A</t>
  </si>
  <si>
    <t>SHLF11516581</t>
  </si>
  <si>
    <t>U1556B-48R-1A</t>
  </si>
  <si>
    <t>SHLF11517051</t>
  </si>
  <si>
    <t>U1556B-48R-2A</t>
  </si>
  <si>
    <t>SHLF11517081</t>
  </si>
  <si>
    <t>U1556B-49R-1A</t>
  </si>
  <si>
    <t>SHLF11517411</t>
  </si>
  <si>
    <t>U1556B-49R-2A</t>
  </si>
  <si>
    <t>SHLF11517441</t>
  </si>
  <si>
    <t>U1556B-50R-1A</t>
  </si>
  <si>
    <t>SHLF11518011</t>
  </si>
  <si>
    <t>390-U1556B-50R-2A</t>
  </si>
  <si>
    <t>SHLF11518041</t>
  </si>
  <si>
    <t>U1556B-50R-3A</t>
  </si>
  <si>
    <t>SHLF11518071</t>
  </si>
  <si>
    <t>U1556B-51R-1A</t>
  </si>
  <si>
    <t>SHLF11519041</t>
  </si>
  <si>
    <t>U1556B-51R-2A</t>
  </si>
  <si>
    <t>SHLF11519071</t>
  </si>
  <si>
    <t>U1556B-52R-1A</t>
  </si>
  <si>
    <t>SHLF11519441</t>
  </si>
  <si>
    <t>U1556B-53R-1A</t>
  </si>
  <si>
    <t>SHLF11519891</t>
  </si>
  <si>
    <t>U1556B-53R-2A</t>
  </si>
  <si>
    <t>SHLF11519921</t>
  </si>
  <si>
    <t>U1556B-54R-1A</t>
  </si>
  <si>
    <t>SHLF11520311</t>
  </si>
  <si>
    <t>U1556B-54R-2A</t>
  </si>
  <si>
    <t>SHLF11520341</t>
  </si>
  <si>
    <t>U1556B-54R-3A</t>
  </si>
  <si>
    <t>SHLF11520371</t>
  </si>
  <si>
    <t>U1556B-54R-4A</t>
  </si>
  <si>
    <t>SHLF11520401</t>
  </si>
  <si>
    <t>U1556B-55R-1A</t>
  </si>
  <si>
    <t>SHLF11521161</t>
  </si>
  <si>
    <t>U1556B-55R-2A</t>
  </si>
  <si>
    <t>SHLF11521191</t>
  </si>
  <si>
    <t>U1556B-55R-3A</t>
  </si>
  <si>
    <t>SHLF11521221</t>
  </si>
  <si>
    <t>U1556B-55R-4A</t>
  </si>
  <si>
    <t>SHLF11521251</t>
  </si>
  <si>
    <t>U1556B-56R-1A</t>
  </si>
  <si>
    <t>hSHLF11521801</t>
  </si>
  <si>
    <t>SHLF11521801</t>
  </si>
  <si>
    <t>U1556B-56R-2A</t>
  </si>
  <si>
    <t>SHLF11521831</t>
  </si>
  <si>
    <t>U1556B-56R-3A</t>
  </si>
  <si>
    <t>SHLF11521861</t>
  </si>
  <si>
    <t>U1556B-56R-4A</t>
  </si>
  <si>
    <t>SHLF11521891</t>
  </si>
  <si>
    <t>U1556B-57R-1A</t>
  </si>
  <si>
    <t>SHLF11522331</t>
  </si>
  <si>
    <t>U1556B-57R-2A</t>
  </si>
  <si>
    <t>SHLF11522361</t>
  </si>
  <si>
    <t>U1556B-57R-3A</t>
  </si>
  <si>
    <t>SHLF11522391</t>
  </si>
  <si>
    <t>SHLF11522421</t>
  </si>
  <si>
    <t>U1556B-58R-1A</t>
  </si>
  <si>
    <t>SHLF11522891</t>
  </si>
  <si>
    <t>breccia</t>
  </si>
  <si>
    <t>U1556B-58R-2A</t>
  </si>
  <si>
    <t>SHLF11522921</t>
  </si>
  <si>
    <t>U1556B-58R-3A</t>
  </si>
  <si>
    <t>SHLF11522951</t>
  </si>
  <si>
    <t>U1556B-59R-1A</t>
  </si>
  <si>
    <t>SHLF11523421</t>
  </si>
  <si>
    <t>U1556B-59R-2A</t>
  </si>
  <si>
    <t>SHLF11523451</t>
  </si>
  <si>
    <t>U1556B-59R-3A</t>
  </si>
  <si>
    <t>SHLF11523481</t>
  </si>
  <si>
    <t>U1556B-59R-4A</t>
  </si>
  <si>
    <t>SHLF11523511</t>
  </si>
  <si>
    <t>U1557B-63X-3A</t>
  </si>
  <si>
    <t>SHLF10874071</t>
  </si>
  <si>
    <t>khaki basalt</t>
  </si>
  <si>
    <t>brown/orange basalt</t>
  </si>
  <si>
    <t>grey basalt</t>
  </si>
  <si>
    <t>U1557B-65X-1A</t>
  </si>
  <si>
    <t>SHLF10874321</t>
  </si>
  <si>
    <t>grey basalt clast</t>
  </si>
  <si>
    <t>orange basalt clast</t>
  </si>
  <si>
    <t>U1557B-66X-1A</t>
  </si>
  <si>
    <t>SHLF10874361</t>
  </si>
  <si>
    <t>U1557B-66X-2A</t>
  </si>
  <si>
    <t>SHLF10874391</t>
  </si>
  <si>
    <t>red orange basalt clast</t>
  </si>
  <si>
    <t>orange speckled basalt clast</t>
  </si>
  <si>
    <t>U1557D-2R-1A</t>
  </si>
  <si>
    <t>SHLF11571261</t>
  </si>
  <si>
    <t>grey-khaki basalt clast</t>
  </si>
  <si>
    <t>U1557D-2R-2A</t>
  </si>
  <si>
    <t>SHLF11571291</t>
  </si>
  <si>
    <t>U1557D-3R-1A</t>
  </si>
  <si>
    <t>390-U1557D-3R-3A</t>
  </si>
  <si>
    <t>SHLF11571881</t>
  </si>
  <si>
    <t>390-U1557D-3R-4A</t>
  </si>
  <si>
    <t>SHLF11571911</t>
  </si>
  <si>
    <t>390-U1557D-4R-1A</t>
  </si>
  <si>
    <t>SHLF11572501</t>
  </si>
  <si>
    <t>grey speckled basalt clast</t>
  </si>
  <si>
    <t>brown basalt clast</t>
  </si>
  <si>
    <t>390-U1557D-4R-2A</t>
  </si>
  <si>
    <t>SHLF11572531</t>
  </si>
  <si>
    <t>brown-grey speckled basalt clast</t>
  </si>
  <si>
    <t>390-U1557D-4R-4A</t>
  </si>
  <si>
    <t>SHLF11572591</t>
  </si>
  <si>
    <t>brown speckled basalt clast</t>
  </si>
  <si>
    <t>390-U1557D-4R-5A</t>
  </si>
  <si>
    <t>SHLF11572621</t>
  </si>
  <si>
    <t>brown-orange speckled basalt clast</t>
  </si>
  <si>
    <t>brown-orange basalt clast</t>
  </si>
  <si>
    <t>390-U1557D-5R-1A</t>
  </si>
  <si>
    <t>SHLF11572751</t>
  </si>
  <si>
    <t>390-U1557D-5R-2A</t>
  </si>
  <si>
    <t>SHLF11572781</t>
  </si>
  <si>
    <t>orange-red speckled basalt clast</t>
  </si>
  <si>
    <t>grey-khaki speckled basalt clast</t>
  </si>
  <si>
    <t>390-U1557D-5R-3A</t>
  </si>
  <si>
    <t>SHLF11572811</t>
  </si>
  <si>
    <t>390-U1557D-5R-4A</t>
  </si>
  <si>
    <t>SHLF11572841</t>
  </si>
  <si>
    <t>390-U1557D-5R-5A</t>
  </si>
  <si>
    <t>SHLF11572871</t>
  </si>
  <si>
    <t>390-U1557D-6R-1A</t>
  </si>
  <si>
    <t>390-U1557D-6R-2A</t>
  </si>
  <si>
    <t>SHLF11574091</t>
  </si>
  <si>
    <t>orange-brown speckled basalt clast</t>
  </si>
  <si>
    <t>390-U1557D-6R-4A</t>
  </si>
  <si>
    <t>SHLF11574151</t>
  </si>
  <si>
    <t>orange-brown basalt clast</t>
  </si>
  <si>
    <t>390-U1557D-7R-2A</t>
  </si>
  <si>
    <t>SHLF11575461</t>
  </si>
  <si>
    <t>390-U1557D-7R-3A</t>
  </si>
  <si>
    <t>SHLF11575491</t>
  </si>
  <si>
    <t>dark grey-khaki speckled basalt clast</t>
  </si>
  <si>
    <t>390-U1557D-8R-1A</t>
  </si>
  <si>
    <t>SHLF11576141</t>
  </si>
  <si>
    <t>390-U1557D-8R-2A</t>
  </si>
  <si>
    <t>SHLF11576171</t>
  </si>
  <si>
    <t>grey-brown speckled basalt clast</t>
  </si>
  <si>
    <t>390-U1557D-8R-3A</t>
  </si>
  <si>
    <t>SHLF11576201</t>
  </si>
  <si>
    <t>dark grey speckled basalt clast</t>
  </si>
  <si>
    <t>390-U1557D-8R-4A</t>
  </si>
  <si>
    <t>SHLF11576231</t>
  </si>
  <si>
    <t>390-U1557D-8R-5A</t>
  </si>
  <si>
    <t>SHLF11576261</t>
  </si>
  <si>
    <t>390-U1557D-9R-1A</t>
  </si>
  <si>
    <t>SHLF11576301</t>
  </si>
  <si>
    <t>390-U1557D-10R-2A</t>
  </si>
  <si>
    <t>SHLF11577711</t>
  </si>
  <si>
    <t>390-U1557D-10R-3A</t>
  </si>
  <si>
    <t>SHLF11577741</t>
  </si>
  <si>
    <t>390-U1557D-10R-4A</t>
  </si>
  <si>
    <t>SHLF11577771</t>
  </si>
  <si>
    <t>390-U1557D-10R-6A</t>
  </si>
  <si>
    <t>SHLF11577831</t>
  </si>
  <si>
    <t>grey-red speckled basalt clast</t>
  </si>
  <si>
    <t>390-U1557D-10R-7A</t>
  </si>
  <si>
    <t>SHLF11577861</t>
  </si>
  <si>
    <t>390-U1557D-11R-1A</t>
  </si>
  <si>
    <t>SHLF11578401</t>
  </si>
  <si>
    <t>grey-brown basalt clast</t>
  </si>
  <si>
    <t>390-U1557D-11R-2A</t>
  </si>
  <si>
    <t>SHLF11578431</t>
  </si>
  <si>
    <t>orange speckled basalt clast (fault zone)</t>
  </si>
  <si>
    <t>390-U1557D-12R-2A</t>
  </si>
  <si>
    <t>SHLF11578931</t>
  </si>
  <si>
    <t>390-U1557D-12R-3A</t>
  </si>
  <si>
    <t>SHLF11578961</t>
  </si>
  <si>
    <t>brown-red speckled basalt clast</t>
  </si>
  <si>
    <t>390-U1557D-12R-4A</t>
  </si>
  <si>
    <t>SHLF11578991</t>
  </si>
  <si>
    <t>390-U1557D-12R-5A</t>
  </si>
  <si>
    <t>SHLF11579021</t>
  </si>
  <si>
    <t>grey-speckled speckled basalt clast</t>
  </si>
  <si>
    <t>grey speckled speckled basalt clast</t>
  </si>
  <si>
    <t>390-U1557D-12R-6A</t>
  </si>
  <si>
    <t>SHLF11579051</t>
  </si>
  <si>
    <t>390-U1557D-12R-8A</t>
  </si>
  <si>
    <t>SHLF11579111</t>
  </si>
  <si>
    <t>390-U1557D-13R-1A</t>
  </si>
  <si>
    <t>SHLF11579541</t>
  </si>
  <si>
    <t>390-U1557D-13R-3A</t>
  </si>
  <si>
    <t>SHLF11579601</t>
  </si>
  <si>
    <t>390-U1557D-13R-4A</t>
  </si>
  <si>
    <t>SHLF11579631</t>
  </si>
  <si>
    <t>390-U1557D-13R-5A</t>
  </si>
  <si>
    <t>SHLF11579661</t>
  </si>
  <si>
    <t>390-U1557D-14R-1A</t>
  </si>
  <si>
    <t>SHLF11580711</t>
  </si>
  <si>
    <t>390-U1557D-14R-3A</t>
  </si>
  <si>
    <t>SHLF11580771</t>
  </si>
  <si>
    <t>390-U1557D-14R-5A</t>
  </si>
  <si>
    <t>SHLF11580831</t>
  </si>
  <si>
    <t>390-U1557D-14R-6A</t>
  </si>
  <si>
    <t>SHLF11580861</t>
  </si>
  <si>
    <t>390-U1557D-13R-2A</t>
  </si>
  <si>
    <t>SHLF11579571</t>
  </si>
  <si>
    <t>green matrix</t>
  </si>
  <si>
    <t>yellow-orange matrix</t>
  </si>
  <si>
    <t>390-U1557D-14R-2A</t>
  </si>
  <si>
    <t>SHLF11580741</t>
  </si>
  <si>
    <t>390-U1557D-12R-1A</t>
  </si>
  <si>
    <t>SHLF11578901</t>
  </si>
  <si>
    <t>390-U1557D-11R-3A</t>
  </si>
  <si>
    <t>SHLF11578461</t>
  </si>
  <si>
    <t>RM</t>
  </si>
  <si>
    <t>SIO2 MV</t>
  </si>
  <si>
    <t>SIO2 RV</t>
  </si>
  <si>
    <t>RVs</t>
  </si>
  <si>
    <t>m</t>
  </si>
  <si>
    <t>b</t>
  </si>
  <si>
    <t>polynomial</t>
  </si>
  <si>
    <t>a</t>
  </si>
  <si>
    <t>c</t>
  </si>
  <si>
    <t>Date/No</t>
  </si>
  <si>
    <t>AGV-3</t>
  </si>
  <si>
    <r>
      <t>R</t>
    </r>
    <r>
      <rPr>
        <vertAlign val="superscript"/>
        <sz val="10"/>
        <color rgb="FF000000"/>
        <rFont val="Calibri (Body)"/>
      </rPr>
      <t>2</t>
    </r>
  </si>
  <si>
    <t>BHVO-2 (initially mislabeled BCR-2)</t>
  </si>
  <si>
    <t>KEY</t>
  </si>
  <si>
    <t>MV</t>
  </si>
  <si>
    <t>Measured value (pXRF)</t>
  </si>
  <si>
    <t>RV</t>
  </si>
  <si>
    <t>Ultramafic outliers excluded from calibration</t>
  </si>
  <si>
    <t>Zr RV</t>
  </si>
  <si>
    <t>Zr MV</t>
  </si>
  <si>
    <t>TiO2 MV</t>
  </si>
  <si>
    <t>TiO2 RV</t>
  </si>
  <si>
    <t>Al2O3 MV</t>
  </si>
  <si>
    <t>Al2O3 RV</t>
  </si>
  <si>
    <t>Fe2O3 MV</t>
  </si>
  <si>
    <t>Fe2O3 RV</t>
  </si>
  <si>
    <t>MnO MV</t>
  </si>
  <si>
    <t>MnO RV</t>
  </si>
  <si>
    <t>MgO MV</t>
  </si>
  <si>
    <t>MgO RV</t>
  </si>
  <si>
    <t>CaO MV</t>
  </si>
  <si>
    <t>CaO RV</t>
  </si>
  <si>
    <t>K2O MV</t>
  </si>
  <si>
    <t>K2O RV</t>
  </si>
  <si>
    <t>P2O5 MV</t>
  </si>
  <si>
    <t>P2O5 RV</t>
  </si>
  <si>
    <t>V MV</t>
  </si>
  <si>
    <t>V RV</t>
  </si>
  <si>
    <t>Cr MV</t>
  </si>
  <si>
    <t>Cr RV</t>
  </si>
  <si>
    <t>Ni MV</t>
  </si>
  <si>
    <t>Ni RV</t>
  </si>
  <si>
    <t>Cu MV</t>
  </si>
  <si>
    <t>Cu RV</t>
  </si>
  <si>
    <t>Zn MV</t>
  </si>
  <si>
    <t>Zn RV</t>
  </si>
  <si>
    <t>Rb MV</t>
  </si>
  <si>
    <t>Rb RV</t>
  </si>
  <si>
    <t>Sr MV</t>
  </si>
  <si>
    <t>Sr RV</t>
  </si>
  <si>
    <t>Y MV</t>
  </si>
  <si>
    <t>Y RV</t>
  </si>
  <si>
    <t>Bruker Tracer 5g pXRF Shipboard calibration file</t>
  </si>
  <si>
    <t>Originally produced by Jeff Ryan for IODP Exp. 352, updated on Exp. 393, and further updated by Tom Belgrano post-cruise (2023)</t>
  </si>
  <si>
    <t>This spreadsheet is designed to take the raw data from the Bruker Tracer 5g pXRF instrument and correct values based on mostly linear regressions between the measured values and reference values for a series of diverse powder reference materials (RMs).</t>
  </si>
  <si>
    <t>Reference materials must be remeasured alongside unknowns and the measured values sorted and inputed into sheet 'RM Calibrations'. Certain elements are prone to drift (Zr) and scatter (Cr, V), so measure at least 10 RMs at least three times before, during, and after any major analytical campaign. Elements lighter than K provide unreliable results and should be considered informational (at best)</t>
  </si>
  <si>
    <t>To update the calibrations, sort and copy the raw reference material results into sheet 'RM Measured Values', then copy out pairs of columns for the MVs and RVs for each element into the calibrations sheet.</t>
  </si>
  <si>
    <t>Avg</t>
  </si>
  <si>
    <t>SD</t>
  </si>
  <si>
    <t>%RSD</t>
  </si>
  <si>
    <t>ICP-AES</t>
  </si>
  <si>
    <t>pXRF/ICP</t>
  </si>
  <si>
    <t>GeoReM</t>
  </si>
  <si>
    <t>Avg pXRF</t>
  </si>
  <si>
    <t>Zr pXRF/ICP</t>
  </si>
  <si>
    <t>Timestamp</t>
  </si>
  <si>
    <t>d</t>
  </si>
  <si>
    <t>Zr drift correction factor</t>
  </si>
  <si>
    <t>Analysis Number</t>
  </si>
  <si>
    <t>ICP/pXRF (correction factor)</t>
  </si>
  <si>
    <t>Zr secondary ICP correction (2nd order polynomial)</t>
  </si>
  <si>
    <t>Zr (secondary ICP corrected)</t>
  </si>
  <si>
    <t>Zr drift corrected</t>
  </si>
  <si>
    <t>U1557-13R</t>
  </si>
  <si>
    <t>U1557-14R</t>
  </si>
  <si>
    <t>U1557-3R</t>
  </si>
  <si>
    <t>U1557-4R</t>
  </si>
  <si>
    <t>U1557-5R</t>
  </si>
  <si>
    <t>U1557-6R</t>
  </si>
  <si>
    <t>U1557-8R</t>
  </si>
  <si>
    <t>U1557-9R</t>
  </si>
  <si>
    <t>U1557-10R</t>
  </si>
  <si>
    <t>U1557-11R</t>
  </si>
  <si>
    <t>U1557-12R</t>
  </si>
  <si>
    <t>U1556B-51R</t>
  </si>
  <si>
    <t>U1556B-54R</t>
  </si>
  <si>
    <t>U1556B-55R</t>
  </si>
  <si>
    <t>U1556B-56R</t>
  </si>
  <si>
    <t>U1556B-57R</t>
  </si>
  <si>
    <t>U1556B-58R</t>
  </si>
  <si>
    <t>U1556B-59R</t>
  </si>
  <si>
    <t>U1557-65X</t>
  </si>
  <si>
    <t>U1557-2R</t>
  </si>
  <si>
    <t>U1556B-50R</t>
  </si>
  <si>
    <t>U1556B-37R</t>
  </si>
  <si>
    <t>U1556B-38R</t>
  </si>
  <si>
    <t>U1556B-39R</t>
  </si>
  <si>
    <t>U1556B-41R</t>
  </si>
  <si>
    <t>U1556B-45R</t>
  </si>
  <si>
    <t>U1556B-46R</t>
  </si>
  <si>
    <t>U1556B-24R</t>
  </si>
  <si>
    <t>U1556B-25R</t>
  </si>
  <si>
    <t>U1556B-27R</t>
  </si>
  <si>
    <t>U1556B-28R</t>
  </si>
  <si>
    <t>U1556B-31R</t>
  </si>
  <si>
    <t>U1556B-32R</t>
  </si>
  <si>
    <t>U1556B-33R</t>
  </si>
  <si>
    <t>U1556B-34R</t>
  </si>
  <si>
    <t>U1556B-35R</t>
  </si>
  <si>
    <t>U1556B-16R</t>
  </si>
  <si>
    <t>U1556B-19R</t>
  </si>
  <si>
    <t>U1556B-20R</t>
  </si>
  <si>
    <t>U1556B-21R</t>
  </si>
  <si>
    <t>U1556B-3R</t>
  </si>
  <si>
    <t>U1556B-5R</t>
  </si>
  <si>
    <t>U1556B-6R</t>
  </si>
  <si>
    <t>U1556B-8R</t>
  </si>
  <si>
    <t>U1556B-9R</t>
  </si>
  <si>
    <t>U1556B-10R</t>
  </si>
  <si>
    <t>U1556B-11R</t>
  </si>
  <si>
    <t>U1556B-15R</t>
  </si>
  <si>
    <t>TiO2 secondary polynomial correction</t>
  </si>
  <si>
    <t>TiO2 corrected (wt%)</t>
  </si>
  <si>
    <t>Rock standard</t>
  </si>
  <si>
    <t>Core average</t>
  </si>
  <si>
    <t>ID Core or Standard</t>
  </si>
  <si>
    <t>TiO2 matrix-corrected (wt%)</t>
  </si>
  <si>
    <t xml:space="preserve">Zr matrix-corrected </t>
  </si>
  <si>
    <t xml:space="preserve">Zr matrix + drift corrected </t>
  </si>
  <si>
    <t>TiO2 (matrix-corrected corrected)</t>
  </si>
  <si>
    <t xml:space="preserve">Corrected ICP/pXRF </t>
  </si>
  <si>
    <t>Exp 390 polynomial drift correction</t>
  </si>
  <si>
    <t>ICP Zr drift correction</t>
  </si>
  <si>
    <t>e</t>
  </si>
  <si>
    <t>ICP/pXRF</t>
  </si>
  <si>
    <t>Y (secondary ICP corrected)</t>
  </si>
  <si>
    <t>Y ICP secondary correction</t>
  </si>
  <si>
    <t xml:space="preserve">Y matrix-corrected </t>
  </si>
  <si>
    <t>ICP/pXRF corrected</t>
  </si>
  <si>
    <t>Included in calibration</t>
  </si>
  <si>
    <t>Below or near detection and excluded from calibration</t>
  </si>
  <si>
    <t>Other outliers excluded from calibration</t>
  </si>
  <si>
    <t>Calibrations</t>
  </si>
  <si>
    <r>
      <t>Where C</t>
    </r>
    <r>
      <rPr>
        <vertAlign val="subscript"/>
        <sz val="11"/>
        <color theme="1"/>
        <rFont val="Arial"/>
        <family val="2"/>
      </rPr>
      <t>c</t>
    </r>
    <r>
      <rPr>
        <sz val="11"/>
        <color theme="1"/>
        <rFont val="Arial"/>
        <family val="2"/>
      </rPr>
      <t xml:space="preserve"> = calibrated concentration and C</t>
    </r>
    <r>
      <rPr>
        <vertAlign val="subscript"/>
        <sz val="11"/>
        <color theme="1"/>
        <rFont val="Arial"/>
        <family val="2"/>
      </rPr>
      <t>m</t>
    </r>
    <r>
      <rPr>
        <sz val="11"/>
        <color theme="1"/>
        <rFont val="Arial"/>
        <family val="2"/>
      </rPr>
      <t xml:space="preserve"> = measured concentration, without forcing through the origin</t>
    </r>
  </si>
  <si>
    <t>Reference value</t>
  </si>
  <si>
    <r>
      <t>Polynomial calibrations take the form C</t>
    </r>
    <r>
      <rPr>
        <vertAlign val="subscript"/>
        <sz val="11"/>
        <color theme="1"/>
        <rFont val="Arial"/>
        <family val="2"/>
      </rPr>
      <t>c</t>
    </r>
    <r>
      <rPr>
        <sz val="11"/>
        <color theme="1"/>
        <rFont val="Arial"/>
        <family val="2"/>
      </rPr>
      <t xml:space="preserve"> = aC</t>
    </r>
    <r>
      <rPr>
        <vertAlign val="subscript"/>
        <sz val="11"/>
        <color theme="1"/>
        <rFont val="Arial"/>
        <family val="2"/>
      </rPr>
      <t>i</t>
    </r>
    <r>
      <rPr>
        <vertAlign val="superscript"/>
        <sz val="11"/>
        <color theme="1"/>
        <rFont val="Arial"/>
        <family val="2"/>
      </rPr>
      <t>2</t>
    </r>
    <r>
      <rPr>
        <sz val="11"/>
        <color theme="1"/>
        <rFont val="Arial"/>
        <family val="2"/>
      </rPr>
      <t xml:space="preserve"> + bC</t>
    </r>
    <r>
      <rPr>
        <vertAlign val="subscript"/>
        <sz val="11"/>
        <color theme="1"/>
        <rFont val="Arial"/>
        <family val="2"/>
      </rPr>
      <t>i</t>
    </r>
    <r>
      <rPr>
        <sz val="11"/>
        <color theme="1"/>
        <rFont val="Arial"/>
        <family val="2"/>
      </rPr>
      <t xml:space="preserve"> + c</t>
    </r>
  </si>
  <si>
    <r>
      <t>Linear calibrations take the form C</t>
    </r>
    <r>
      <rPr>
        <vertAlign val="subscript"/>
        <sz val="11"/>
        <color theme="1"/>
        <rFont val="Arial"/>
        <family val="2"/>
      </rPr>
      <t>c</t>
    </r>
    <r>
      <rPr>
        <sz val="11"/>
        <color theme="1"/>
        <rFont val="Arial"/>
        <family val="2"/>
      </rPr>
      <t xml:space="preserve"> = mC</t>
    </r>
    <r>
      <rPr>
        <vertAlign val="subscript"/>
        <sz val="11"/>
        <color theme="1"/>
        <rFont val="Arial"/>
        <family val="2"/>
      </rPr>
      <t>m</t>
    </r>
    <r>
      <rPr>
        <sz val="11"/>
        <color theme="1"/>
        <rFont val="Arial"/>
        <family val="2"/>
      </rPr>
      <t xml:space="preserve"> + b </t>
    </r>
  </si>
  <si>
    <t>Offset</t>
  </si>
  <si>
    <t>Section code</t>
  </si>
  <si>
    <t>Altered/background</t>
  </si>
  <si>
    <t>Measured/Reference Ratios</t>
  </si>
  <si>
    <t>RS-11R</t>
  </si>
  <si>
    <t>RS-5R</t>
  </si>
  <si>
    <t>Zr (original)</t>
  </si>
  <si>
    <t>Core average  or rock standard</t>
  </si>
  <si>
    <t>pXRF core averages or RS analyses: calibrated, uncorrected (µg/g)</t>
  </si>
  <si>
    <t>ICP-AES analysis for core  (µg/g)</t>
  </si>
  <si>
    <t>pXRF core averages calibrated, secondary ICP correction  (µg/g)</t>
  </si>
  <si>
    <t>pXRF (wt%)</t>
  </si>
  <si>
    <t>ICP  (wt%)</t>
  </si>
  <si>
    <t>TiO2 pXRF/ICP</t>
  </si>
  <si>
    <t>TiO2 corrected pXRF/ICP</t>
  </si>
  <si>
    <t>pXRF  (µg/g)</t>
  </si>
  <si>
    <t>ICP  (µg/g)</t>
  </si>
  <si>
    <t>pXRF corrected  (µg/g)</t>
  </si>
  <si>
    <t>Section Code</t>
  </si>
  <si>
    <t>Description</t>
  </si>
  <si>
    <t>Trace elements (µg/g)</t>
  </si>
  <si>
    <t>Major elements (wt%)</t>
  </si>
  <si>
    <t>*Not used*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</si>
</sst>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0"/>
    <numFmt numFmtId="165" formatCode="0.0000"/>
    <numFmt numFmtId="166" formatCode="0.000"/>
    <numFmt numFmtId="167" formatCode="[$-F800]dddd\,\ mmmm\ dd\,\ yyyy"/>
    <numFmt numFmtId="168" formatCode="0.000000"/>
  </numFmts>
  <fonts count="36">
    <font>
      <sz val="11"/>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b/>
      <sz val="11"/>
      <color theme="1"/>
      <name val="Calibri"/>
      <family val="2"/>
      <scheme val="minor"/>
    </font>
    <font>
      <u/>
      <sz val="11"/>
      <color theme="10"/>
      <name val="Calibri"/>
      <family val="2"/>
      <scheme val="minor"/>
    </font>
    <font>
      <u/>
      <sz val="11"/>
      <color theme="11"/>
      <name val="Calibri"/>
      <family val="2"/>
      <scheme val="minor"/>
    </font>
    <font>
      <b/>
      <sz val="14"/>
      <color theme="1"/>
      <name val="Calibri"/>
      <family val="2"/>
      <scheme val="minor"/>
    </font>
    <font>
      <sz val="14"/>
      <color theme="1"/>
      <name val="Calibri"/>
      <family val="2"/>
      <scheme val="minor"/>
    </font>
    <font>
      <sz val="16"/>
      <color theme="1"/>
      <name val="Calibri"/>
      <family val="2"/>
      <scheme val="minor"/>
    </font>
    <font>
      <b/>
      <sz val="16"/>
      <color theme="1"/>
      <name val="Calibri"/>
      <family val="2"/>
      <scheme val="minor"/>
    </font>
    <font>
      <b/>
      <sz val="14"/>
      <color theme="1"/>
      <name val="ArialMT"/>
    </font>
    <font>
      <sz val="12"/>
      <color theme="1"/>
      <name val="ArialMT"/>
      <family val="2"/>
    </font>
    <font>
      <i/>
      <sz val="11"/>
      <color theme="1"/>
      <name val="Calibri"/>
      <family val="2"/>
      <scheme val="minor"/>
    </font>
    <font>
      <sz val="8"/>
      <name val="Calibri"/>
      <family val="2"/>
      <scheme val="minor"/>
    </font>
    <font>
      <sz val="11"/>
      <color rgb="FF000000"/>
      <name val="Calibri"/>
      <family val="2"/>
      <scheme val="minor"/>
    </font>
    <font>
      <sz val="10"/>
      <color theme="1"/>
      <name val="Calibri"/>
      <family val="2"/>
      <scheme val="minor"/>
    </font>
    <font>
      <b/>
      <sz val="10"/>
      <color theme="1"/>
      <name val="Calibri"/>
      <family val="2"/>
      <scheme val="minor"/>
    </font>
    <font>
      <sz val="10"/>
      <color rgb="FF000000"/>
      <name val="Calibri"/>
      <family val="2"/>
      <scheme val="minor"/>
    </font>
    <font>
      <b/>
      <sz val="10"/>
      <color theme="0"/>
      <name val="Calibri"/>
      <family val="2"/>
      <scheme val="minor"/>
    </font>
    <font>
      <b/>
      <sz val="10"/>
      <color rgb="FF000000"/>
      <name val="Calibri"/>
      <family val="2"/>
      <scheme val="minor"/>
    </font>
    <font>
      <vertAlign val="superscript"/>
      <sz val="10"/>
      <color rgb="FF000000"/>
      <name val="Calibri (Body)"/>
    </font>
    <font>
      <b/>
      <i/>
      <sz val="10"/>
      <color theme="1"/>
      <name val="Calibri"/>
      <family val="2"/>
      <scheme val="minor"/>
    </font>
    <font>
      <i/>
      <sz val="11"/>
      <color rgb="FF000000"/>
      <name val="Calibri"/>
      <family val="2"/>
      <scheme val="minor"/>
    </font>
    <font>
      <b/>
      <sz val="12"/>
      <color theme="1"/>
      <name val="Helvetica"/>
      <family val="2"/>
    </font>
    <font>
      <b/>
      <sz val="12"/>
      <color theme="1"/>
      <name val="Calibri"/>
      <family val="2"/>
      <scheme val="minor"/>
    </font>
    <font>
      <b/>
      <sz val="12"/>
      <color rgb="FF000000"/>
      <name val="Calibri"/>
      <family val="2"/>
      <scheme val="minor"/>
    </font>
    <font>
      <sz val="11"/>
      <color theme="1"/>
      <name val="Calibri"/>
      <family val="2"/>
    </font>
    <font>
      <sz val="12"/>
      <color theme="1"/>
      <name val="Calibri"/>
      <family val="2"/>
    </font>
    <font>
      <i/>
      <sz val="12"/>
      <color rgb="FFFF0000"/>
      <name val="Calibri"/>
      <family val="2"/>
    </font>
    <font>
      <b/>
      <sz val="11"/>
      <color theme="1"/>
      <name val="Arial"/>
      <family val="2"/>
    </font>
    <font>
      <sz val="11"/>
      <color theme="1"/>
      <name val="Arial"/>
      <family val="2"/>
    </font>
    <font>
      <vertAlign val="subscript"/>
      <sz val="11"/>
      <color theme="1"/>
      <name val="Arial"/>
      <family val="2"/>
    </font>
    <font>
      <vertAlign val="superscript"/>
      <sz val="11"/>
      <color theme="1"/>
      <name val="Arial"/>
      <family val="2"/>
    </font>
  </fonts>
  <fills count="10">
    <fill>
      <patternFill patternType="none"/>
    </fill>
    <fill>
      <patternFill patternType="gray125"/>
    </fill>
    <fill>
      <patternFill patternType="solid">
        <fgColor rgb="FFCCFFCC"/>
        <bgColor indexed="64"/>
      </patternFill>
    </fill>
    <fill>
      <patternFill patternType="solid">
        <fgColor theme="9" tint="-0.249977111117893"/>
        <bgColor indexed="64"/>
      </patternFill>
    </fill>
    <fill>
      <patternFill patternType="solid">
        <fgColor theme="9" tint="0.79998168889431442"/>
        <bgColor theme="9" tint="0.79998168889431442"/>
      </patternFill>
    </fill>
    <fill>
      <patternFill patternType="solid">
        <fgColor theme="6" tint="0.79998168889431442"/>
        <bgColor indexed="64"/>
      </patternFill>
    </fill>
    <fill>
      <patternFill patternType="solid">
        <fgColor theme="6" tint="0.79998168889431442"/>
        <bgColor rgb="FFE2EFDA"/>
      </patternFill>
    </fill>
    <fill>
      <patternFill patternType="solid">
        <fgColor theme="3" tint="0.79998168889431442"/>
        <bgColor indexed="64"/>
      </patternFill>
    </fill>
    <fill>
      <patternFill patternType="solid">
        <fgColor theme="8" tint="0.79998168889431442"/>
        <bgColor indexed="64"/>
      </patternFill>
    </fill>
    <fill>
      <patternFill patternType="solid">
        <fgColor theme="4" tint="0.79998168889431442"/>
        <bgColor indexed="64"/>
      </patternFill>
    </fill>
  </fills>
  <borders count="16">
    <border>
      <left/>
      <right/>
      <top/>
      <bottom/>
      <diagonal/>
    </border>
    <border>
      <left style="thin">
        <color auto="1"/>
      </left>
      <right style="thin">
        <color auto="1"/>
      </right>
      <top style="thin">
        <color auto="1"/>
      </top>
      <bottom style="thin">
        <color auto="1"/>
      </bottom>
      <diagonal/>
    </border>
    <border>
      <left style="thin">
        <color theme="9" tint="0.39997558519241921"/>
      </left>
      <right/>
      <top style="thin">
        <color theme="9" tint="0.39997558519241921"/>
      </top>
      <bottom style="thin">
        <color theme="9" tint="0.39997558519241921"/>
      </bottom>
      <diagonal/>
    </border>
    <border>
      <left/>
      <right/>
      <top style="thin">
        <color theme="9" tint="0.39997558519241921"/>
      </top>
      <bottom style="thin">
        <color theme="9" tint="0.39997558519241921"/>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top/>
      <bottom style="thin">
        <color rgb="FFA9D08E"/>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rgb="FFA9D08E"/>
      </top>
      <bottom style="thin">
        <color rgb="FFA9D08E"/>
      </bottom>
      <diagonal/>
    </border>
    <border>
      <left style="thin">
        <color auto="1"/>
      </left>
      <right/>
      <top style="thin">
        <color indexed="64"/>
      </top>
      <bottom style="thin">
        <color indexed="64"/>
      </bottom>
      <diagonal/>
    </border>
    <border>
      <left/>
      <right/>
      <top style="thin">
        <color indexed="64"/>
      </top>
      <bottom style="thin">
        <color indexed="64"/>
      </bottom>
      <diagonal/>
    </border>
  </borders>
  <cellStyleXfs count="219">
    <xf numFmtId="0" fontId="0" fillId="0" borderId="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cellStyleXfs>
  <cellXfs count="270">
    <xf numFmtId="0" fontId="0" fillId="0" borderId="0" xfId="0"/>
    <xf numFmtId="0" fontId="10" fillId="0" borderId="0" xfId="0" applyFont="1"/>
    <xf numFmtId="2" fontId="10" fillId="0" borderId="0" xfId="0" applyNumberFormat="1" applyFont="1"/>
    <xf numFmtId="0" fontId="10" fillId="0" borderId="0" xfId="0" applyFont="1" applyAlignment="1">
      <alignment horizontal="center"/>
    </xf>
    <xf numFmtId="0" fontId="6" fillId="3" borderId="0" xfId="0" applyFont="1" applyFill="1" applyAlignment="1">
      <alignment vertical="center"/>
    </xf>
    <xf numFmtId="0" fontId="0" fillId="3" borderId="0" xfId="0" applyFill="1"/>
    <xf numFmtId="0" fontId="0" fillId="2" borderId="1" xfId="0" applyFill="1" applyBorder="1"/>
    <xf numFmtId="22" fontId="0" fillId="2" borderId="1" xfId="0" applyNumberFormat="1" applyFill="1" applyBorder="1"/>
    <xf numFmtId="0" fontId="0" fillId="2" borderId="1" xfId="0" quotePrefix="1" applyFill="1" applyBorder="1"/>
    <xf numFmtId="0" fontId="11" fillId="0" borderId="0" xfId="0" applyFont="1"/>
    <xf numFmtId="0" fontId="11" fillId="0" borderId="0" xfId="0" applyFont="1" applyAlignment="1">
      <alignment wrapText="1"/>
    </xf>
    <xf numFmtId="0" fontId="13" fillId="0" borderId="0" xfId="0" applyFont="1"/>
    <xf numFmtId="0" fontId="14" fillId="0" borderId="0" xfId="0" applyFont="1"/>
    <xf numFmtId="22" fontId="0" fillId="0" borderId="0" xfId="0" applyNumberFormat="1"/>
    <xf numFmtId="1" fontId="10" fillId="0" borderId="0" xfId="0" applyNumberFormat="1" applyFont="1"/>
    <xf numFmtId="0" fontId="9" fillId="0" borderId="0" xfId="0" applyFont="1" applyAlignment="1">
      <alignment wrapText="1"/>
    </xf>
    <xf numFmtId="2" fontId="9" fillId="0" borderId="0" xfId="0" applyNumberFormat="1" applyFont="1" applyAlignment="1">
      <alignment wrapText="1"/>
    </xf>
    <xf numFmtId="1" fontId="9" fillId="0" borderId="0" xfId="0" applyNumberFormat="1" applyFont="1" applyAlignment="1">
      <alignment wrapText="1"/>
    </xf>
    <xf numFmtId="0" fontId="5" fillId="0" borderId="0" xfId="0" applyFont="1"/>
    <xf numFmtId="2" fontId="5" fillId="0" borderId="0" xfId="0" applyNumberFormat="1" applyFont="1"/>
    <xf numFmtId="1" fontId="5" fillId="0" borderId="0" xfId="0" applyNumberFormat="1" applyFont="1"/>
    <xf numFmtId="0" fontId="9" fillId="0" borderId="0" xfId="0" applyFont="1" applyAlignment="1">
      <alignment horizontal="center" wrapText="1"/>
    </xf>
    <xf numFmtId="0" fontId="5" fillId="0" borderId="0" xfId="0" applyFont="1" applyAlignment="1">
      <alignment horizontal="center"/>
    </xf>
    <xf numFmtId="0" fontId="6" fillId="0" borderId="0" xfId="0" applyFont="1"/>
    <xf numFmtId="0" fontId="6" fillId="0" borderId="2" xfId="0" applyFont="1" applyBorder="1"/>
    <xf numFmtId="0" fontId="6" fillId="0" borderId="3" xfId="0" applyFont="1" applyBorder="1"/>
    <xf numFmtId="0" fontId="15" fillId="0" borderId="0" xfId="0" applyFont="1"/>
    <xf numFmtId="164" fontId="15" fillId="0" borderId="0" xfId="0" applyNumberFormat="1" applyFont="1"/>
    <xf numFmtId="0" fontId="17" fillId="0" borderId="0" xfId="0" applyFont="1"/>
    <xf numFmtId="1" fontId="0" fillId="0" borderId="0" xfId="0" applyNumberFormat="1"/>
    <xf numFmtId="164" fontId="0" fillId="0" borderId="0" xfId="0" applyNumberFormat="1"/>
    <xf numFmtId="2" fontId="0" fillId="0" borderId="0" xfId="0" applyNumberFormat="1"/>
    <xf numFmtId="0" fontId="18" fillId="0" borderId="0" xfId="0" applyFont="1"/>
    <xf numFmtId="0" fontId="19" fillId="0" borderId="0" xfId="0" applyFont="1"/>
    <xf numFmtId="0" fontId="20" fillId="0" borderId="9" xfId="0" applyFont="1" applyBorder="1"/>
    <xf numFmtId="22" fontId="20" fillId="0" borderId="9" xfId="0" applyNumberFormat="1" applyFont="1" applyBorder="1"/>
    <xf numFmtId="0" fontId="21" fillId="0" borderId="9" xfId="0" applyFont="1" applyBorder="1"/>
    <xf numFmtId="0" fontId="20" fillId="0" borderId="0" xfId="0" applyFont="1"/>
    <xf numFmtId="22" fontId="20" fillId="0" borderId="0" xfId="0" applyNumberFormat="1" applyFont="1"/>
    <xf numFmtId="0" fontId="22" fillId="0" borderId="9" xfId="0" applyFont="1" applyBorder="1"/>
    <xf numFmtId="22" fontId="22" fillId="0" borderId="9" xfId="0" applyNumberFormat="1" applyFont="1" applyBorder="1"/>
    <xf numFmtId="165" fontId="20" fillId="0" borderId="9" xfId="0" applyNumberFormat="1" applyFont="1" applyBorder="1"/>
    <xf numFmtId="0" fontId="18" fillId="0" borderId="9" xfId="0" applyFont="1" applyBorder="1"/>
    <xf numFmtId="2" fontId="20" fillId="0" borderId="9" xfId="0" applyNumberFormat="1" applyFont="1" applyBorder="1"/>
    <xf numFmtId="2" fontId="18" fillId="0" borderId="0" xfId="0" applyNumberFormat="1" applyFont="1"/>
    <xf numFmtId="0" fontId="21" fillId="0" borderId="3" xfId="0" applyFont="1" applyBorder="1"/>
    <xf numFmtId="22" fontId="20" fillId="0" borderId="13" xfId="0" applyNumberFormat="1" applyFont="1" applyBorder="1"/>
    <xf numFmtId="0" fontId="20" fillId="0" borderId="13" xfId="0" applyFont="1" applyBorder="1"/>
    <xf numFmtId="164" fontId="9" fillId="0" borderId="0" xfId="0" applyNumberFormat="1" applyFont="1" applyAlignment="1">
      <alignment wrapText="1"/>
    </xf>
    <xf numFmtId="164" fontId="4" fillId="0" borderId="0" xfId="0" applyNumberFormat="1" applyFont="1"/>
    <xf numFmtId="2" fontId="4" fillId="0" borderId="0" xfId="0" applyNumberFormat="1" applyFont="1"/>
    <xf numFmtId="164" fontId="10" fillId="0" borderId="0" xfId="0" applyNumberFormat="1" applyFont="1"/>
    <xf numFmtId="14" fontId="0" fillId="0" borderId="0" xfId="0" applyNumberFormat="1"/>
    <xf numFmtId="0" fontId="0" fillId="0" borderId="4" xfId="0" applyBorder="1"/>
    <xf numFmtId="0" fontId="0" fillId="0" borderId="5" xfId="0" applyBorder="1"/>
    <xf numFmtId="0" fontId="0" fillId="0" borderId="6" xfId="0" applyBorder="1"/>
    <xf numFmtId="0" fontId="0" fillId="0" borderId="7" xfId="0" applyBorder="1"/>
    <xf numFmtId="0" fontId="0" fillId="0" borderId="8" xfId="0" applyBorder="1"/>
    <xf numFmtId="0" fontId="15" fillId="0" borderId="7" xfId="0" applyFont="1" applyBorder="1"/>
    <xf numFmtId="0" fontId="15" fillId="0" borderId="8" xfId="0" applyFont="1" applyBorder="1"/>
    <xf numFmtId="0" fontId="0" fillId="0" borderId="10" xfId="0" applyBorder="1"/>
    <xf numFmtId="0" fontId="0" fillId="0" borderId="11" xfId="0" applyBorder="1"/>
    <xf numFmtId="0" fontId="0" fillId="0" borderId="12" xfId="0" applyBorder="1"/>
    <xf numFmtId="164" fontId="18" fillId="0" borderId="0" xfId="0" applyNumberFormat="1" applyFont="1"/>
    <xf numFmtId="1" fontId="18" fillId="0" borderId="0" xfId="0" applyNumberFormat="1" applyFont="1"/>
    <xf numFmtId="0" fontId="24" fillId="0" borderId="0" xfId="0" applyFont="1"/>
    <xf numFmtId="0" fontId="20" fillId="5" borderId="9" xfId="0" applyFont="1" applyFill="1" applyBorder="1"/>
    <xf numFmtId="22" fontId="20" fillId="5" borderId="9" xfId="0" applyNumberFormat="1" applyFont="1" applyFill="1" applyBorder="1"/>
    <xf numFmtId="0" fontId="18" fillId="5" borderId="0" xfId="0" applyFont="1" applyFill="1"/>
    <xf numFmtId="0" fontId="20" fillId="6" borderId="9" xfId="0" applyFont="1" applyFill="1" applyBorder="1"/>
    <xf numFmtId="22" fontId="20" fillId="6" borderId="9" xfId="0" applyNumberFormat="1" applyFont="1" applyFill="1" applyBorder="1"/>
    <xf numFmtId="0" fontId="17" fillId="0" borderId="4" xfId="0" applyFont="1" applyBorder="1"/>
    <xf numFmtId="0" fontId="17" fillId="0" borderId="5" xfId="0" applyFont="1" applyBorder="1"/>
    <xf numFmtId="0" fontId="17" fillId="0" borderId="6" xfId="0" applyFont="1" applyBorder="1"/>
    <xf numFmtId="0" fontId="17" fillId="0" borderId="7" xfId="0" applyFont="1" applyBorder="1"/>
    <xf numFmtId="0" fontId="17" fillId="0" borderId="8" xfId="0" applyFont="1" applyBorder="1"/>
    <xf numFmtId="0" fontId="25" fillId="0" borderId="7" xfId="0" applyFont="1" applyBorder="1"/>
    <xf numFmtId="0" fontId="25" fillId="0" borderId="8" xfId="0" applyFont="1" applyBorder="1"/>
    <xf numFmtId="0" fontId="12" fillId="0" borderId="0" xfId="0" applyFont="1"/>
    <xf numFmtId="0" fontId="12" fillId="0" borderId="0" xfId="0" applyFont="1" applyAlignment="1">
      <alignment horizontal="left" vertical="center" wrapText="1"/>
    </xf>
    <xf numFmtId="0" fontId="12" fillId="0" borderId="0" xfId="0" quotePrefix="1" applyFont="1" applyAlignment="1">
      <alignment horizontal="left" vertical="center" wrapText="1"/>
    </xf>
    <xf numFmtId="0" fontId="11" fillId="0" borderId="0" xfId="0" applyFont="1" applyAlignment="1">
      <alignment horizontal="left" vertical="center"/>
    </xf>
    <xf numFmtId="14" fontId="5" fillId="0" borderId="0" xfId="0" applyNumberFormat="1" applyFont="1"/>
    <xf numFmtId="14" fontId="10" fillId="0" borderId="0" xfId="0" applyNumberFormat="1" applyFont="1"/>
    <xf numFmtId="167" fontId="0" fillId="0" borderId="0" xfId="0" applyNumberFormat="1"/>
    <xf numFmtId="167" fontId="6" fillId="0" borderId="0" xfId="0" applyNumberFormat="1" applyFont="1"/>
    <xf numFmtId="167" fontId="6" fillId="4" borderId="3" xfId="0" applyNumberFormat="1" applyFont="1" applyFill="1" applyBorder="1"/>
    <xf numFmtId="167" fontId="6" fillId="0" borderId="3" xfId="0" applyNumberFormat="1" applyFont="1" applyBorder="1"/>
    <xf numFmtId="14" fontId="6" fillId="0" borderId="0" xfId="0" applyNumberFormat="1" applyFont="1"/>
    <xf numFmtId="14" fontId="6" fillId="0" borderId="3" xfId="0" applyNumberFormat="1" applyFont="1" applyBorder="1"/>
    <xf numFmtId="14" fontId="9" fillId="0" borderId="0" xfId="0" applyNumberFormat="1" applyFont="1" applyAlignment="1">
      <alignment wrapText="1"/>
    </xf>
    <xf numFmtId="166" fontId="5" fillId="0" borderId="0" xfId="0" applyNumberFormat="1" applyFont="1"/>
    <xf numFmtId="0" fontId="3" fillId="0" borderId="0" xfId="0" applyFont="1"/>
    <xf numFmtId="0" fontId="27" fillId="0" borderId="0" xfId="0" applyFont="1" applyAlignment="1">
      <alignment wrapText="1"/>
    </xf>
    <xf numFmtId="0" fontId="27" fillId="0" borderId="0" xfId="0" applyFont="1" applyAlignment="1">
      <alignment horizontal="center" wrapText="1"/>
    </xf>
    <xf numFmtId="14" fontId="3" fillId="0" borderId="0" xfId="0" applyNumberFormat="1" applyFont="1"/>
    <xf numFmtId="0" fontId="3" fillId="0" borderId="0" xfId="0" applyFont="1" applyAlignment="1">
      <alignment horizontal="center"/>
    </xf>
    <xf numFmtId="164" fontId="3" fillId="0" borderId="0" xfId="0" applyNumberFormat="1" applyFont="1"/>
    <xf numFmtId="2" fontId="3" fillId="0" borderId="0" xfId="0" applyNumberFormat="1" applyFont="1"/>
    <xf numFmtId="1" fontId="3" fillId="0" borderId="0" xfId="0" applyNumberFormat="1" applyFont="1"/>
    <xf numFmtId="0" fontId="27" fillId="0" borderId="0" xfId="0" applyFont="1"/>
    <xf numFmtId="2" fontId="27" fillId="0" borderId="0" xfId="0" applyNumberFormat="1" applyFont="1"/>
    <xf numFmtId="0" fontId="28" fillId="0" borderId="0" xfId="0" applyFont="1"/>
    <xf numFmtId="0" fontId="6" fillId="0" borderId="7" xfId="0" applyFont="1" applyBorder="1" applyAlignment="1">
      <alignment horizontal="right"/>
    </xf>
    <xf numFmtId="0" fontId="0" fillId="0" borderId="0" xfId="0" applyAlignment="1">
      <alignment horizontal="left"/>
    </xf>
    <xf numFmtId="0" fontId="0" fillId="0" borderId="0" xfId="0" applyAlignment="1">
      <alignment horizontal="left" vertical="center"/>
    </xf>
    <xf numFmtId="0" fontId="0" fillId="0" borderId="0" xfId="0" applyAlignment="1">
      <alignment horizontal="center" vertical="center"/>
    </xf>
    <xf numFmtId="14" fontId="0" fillId="0" borderId="0" xfId="0" applyNumberFormat="1" applyAlignment="1">
      <alignment horizontal="left"/>
    </xf>
    <xf numFmtId="2" fontId="0" fillId="0" borderId="0" xfId="0" applyNumberFormat="1" applyAlignment="1">
      <alignment horizontal="center"/>
    </xf>
    <xf numFmtId="14" fontId="0" fillId="0" borderId="0" xfId="0" applyNumberFormat="1" applyAlignment="1">
      <alignment horizontal="center"/>
    </xf>
    <xf numFmtId="1" fontId="0" fillId="0" borderId="0" xfId="0" applyNumberFormat="1" applyAlignment="1">
      <alignment horizontal="center"/>
    </xf>
    <xf numFmtId="0" fontId="0" fillId="0" borderId="0" xfId="0" applyAlignment="1">
      <alignment horizontal="right"/>
    </xf>
    <xf numFmtId="2" fontId="0" fillId="0" borderId="5" xfId="0" applyNumberFormat="1" applyBorder="1" applyAlignment="1">
      <alignment horizontal="center"/>
    </xf>
    <xf numFmtId="0" fontId="6" fillId="0" borderId="4" xfId="0" applyFont="1" applyBorder="1" applyAlignment="1">
      <alignment horizontal="center" vertical="center"/>
    </xf>
    <xf numFmtId="2" fontId="6" fillId="0" borderId="5" xfId="0" applyNumberFormat="1" applyFont="1" applyBorder="1" applyAlignment="1">
      <alignment horizontal="center" vertical="center" wrapText="1"/>
    </xf>
    <xf numFmtId="0" fontId="6" fillId="0" borderId="5" xfId="0" applyFont="1" applyBorder="1" applyAlignment="1">
      <alignment horizontal="center" vertical="center" wrapText="1"/>
    </xf>
    <xf numFmtId="0" fontId="0" fillId="0" borderId="6" xfId="0" applyBorder="1" applyAlignment="1">
      <alignment horizontal="center" vertical="center"/>
    </xf>
    <xf numFmtId="2" fontId="0" fillId="0" borderId="7" xfId="0" applyNumberFormat="1" applyBorder="1" applyAlignment="1">
      <alignment horizontal="center"/>
    </xf>
    <xf numFmtId="11" fontId="0" fillId="0" borderId="7" xfId="0" applyNumberFormat="1" applyBorder="1" applyAlignment="1">
      <alignment horizontal="center"/>
    </xf>
    <xf numFmtId="0" fontId="0" fillId="0" borderId="5" xfId="0" applyBorder="1" applyAlignment="1">
      <alignment horizontal="center" vertical="center" wrapText="1"/>
    </xf>
    <xf numFmtId="11" fontId="0" fillId="0" borderId="8" xfId="0" applyNumberFormat="1" applyBorder="1" applyAlignment="1">
      <alignment horizontal="center"/>
    </xf>
    <xf numFmtId="0" fontId="0" fillId="0" borderId="11" xfId="0" applyBorder="1" applyAlignment="1">
      <alignment horizontal="left"/>
    </xf>
    <xf numFmtId="2" fontId="0" fillId="0" borderId="11" xfId="0" applyNumberFormat="1" applyBorder="1" applyAlignment="1">
      <alignment horizontal="center"/>
    </xf>
    <xf numFmtId="1" fontId="0" fillId="0" borderId="11" xfId="0" applyNumberFormat="1" applyBorder="1" applyAlignment="1">
      <alignment horizontal="center"/>
    </xf>
    <xf numFmtId="2" fontId="0" fillId="0" borderId="10" xfId="0" applyNumberFormat="1" applyBorder="1" applyAlignment="1">
      <alignment horizontal="center"/>
    </xf>
    <xf numFmtId="0" fontId="0" fillId="0" borderId="4" xfId="0" applyBorder="1" applyAlignment="1">
      <alignment horizontal="left" vertical="center"/>
    </xf>
    <xf numFmtId="0" fontId="0" fillId="0" borderId="5" xfId="0" applyBorder="1" applyAlignment="1">
      <alignment horizontal="left" vertical="center"/>
    </xf>
    <xf numFmtId="0" fontId="0" fillId="0" borderId="5" xfId="0" applyBorder="1" applyAlignment="1">
      <alignment horizontal="center" vertical="center"/>
    </xf>
    <xf numFmtId="0" fontId="0" fillId="0" borderId="7" xfId="0" applyBorder="1" applyAlignment="1">
      <alignment horizontal="left"/>
    </xf>
    <xf numFmtId="14" fontId="0" fillId="0" borderId="8" xfId="0" applyNumberFormat="1" applyBorder="1" applyAlignment="1">
      <alignment horizontal="center"/>
    </xf>
    <xf numFmtId="14" fontId="0" fillId="0" borderId="7" xfId="0" applyNumberFormat="1" applyBorder="1" applyAlignment="1">
      <alignment horizontal="left"/>
    </xf>
    <xf numFmtId="0" fontId="0" fillId="0" borderId="8" xfId="0" applyBorder="1" applyAlignment="1">
      <alignment horizontal="right"/>
    </xf>
    <xf numFmtId="0" fontId="0" fillId="0" borderId="10" xfId="0" applyBorder="1" applyAlignment="1">
      <alignment horizontal="left"/>
    </xf>
    <xf numFmtId="0" fontId="0" fillId="0" borderId="12" xfId="0" applyBorder="1" applyAlignment="1">
      <alignment horizontal="right"/>
    </xf>
    <xf numFmtId="1" fontId="15" fillId="0" borderId="0" xfId="0" applyNumberFormat="1" applyFont="1"/>
    <xf numFmtId="2" fontId="0" fillId="0" borderId="0" xfId="0" applyNumberFormat="1" applyAlignment="1">
      <alignment horizontal="left" vertical="center"/>
    </xf>
    <xf numFmtId="2" fontId="6" fillId="0" borderId="4" xfId="0" applyNumberFormat="1" applyFont="1" applyBorder="1" applyAlignment="1">
      <alignment horizontal="center" vertical="center"/>
    </xf>
    <xf numFmtId="2" fontId="0" fillId="0" borderId="7" xfId="0" applyNumberFormat="1" applyBorder="1" applyAlignment="1">
      <alignment horizontal="right"/>
    </xf>
    <xf numFmtId="2" fontId="0" fillId="0" borderId="0" xfId="0" applyNumberFormat="1" applyAlignment="1">
      <alignment horizontal="right"/>
    </xf>
    <xf numFmtId="0" fontId="0" fillId="0" borderId="0" xfId="0" applyAlignment="1">
      <alignment horizontal="center" wrapText="1"/>
    </xf>
    <xf numFmtId="0" fontId="0" fillId="0" borderId="0" xfId="0" applyAlignment="1">
      <alignment horizontal="center" vertical="center" wrapText="1"/>
    </xf>
    <xf numFmtId="165" fontId="0" fillId="0" borderId="0" xfId="0" applyNumberFormat="1" applyAlignment="1">
      <alignment horizontal="center"/>
    </xf>
    <xf numFmtId="0" fontId="0" fillId="0" borderId="0" xfId="0" applyAlignment="1">
      <alignment horizontal="center"/>
    </xf>
    <xf numFmtId="11" fontId="0" fillId="0" borderId="0" xfId="0" applyNumberFormat="1" applyAlignment="1">
      <alignment horizontal="center"/>
    </xf>
    <xf numFmtId="2" fontId="0" fillId="0" borderId="4" xfId="0" applyNumberFormat="1" applyBorder="1" applyAlignment="1">
      <alignment horizontal="right"/>
    </xf>
    <xf numFmtId="0" fontId="0" fillId="0" borderId="5" xfId="0" applyBorder="1" applyAlignment="1">
      <alignment horizontal="right"/>
    </xf>
    <xf numFmtId="2" fontId="6" fillId="0" borderId="4" xfId="0" applyNumberFormat="1" applyFont="1" applyBorder="1"/>
    <xf numFmtId="2" fontId="6" fillId="0" borderId="5" xfId="0" applyNumberFormat="1" applyFont="1" applyBorder="1" applyAlignment="1">
      <alignment horizontal="center"/>
    </xf>
    <xf numFmtId="0" fontId="29" fillId="0" borderId="0" xfId="0" applyFont="1" applyAlignment="1">
      <alignment horizontal="right"/>
    </xf>
    <xf numFmtId="1" fontId="29" fillId="0" borderId="0" xfId="0" applyNumberFormat="1" applyFont="1"/>
    <xf numFmtId="0" fontId="30" fillId="0" borderId="0" xfId="0" applyFont="1" applyAlignment="1">
      <alignment horizontal="right"/>
    </xf>
    <xf numFmtId="1" fontId="30" fillId="0" borderId="0" xfId="0" applyNumberFormat="1" applyFont="1"/>
    <xf numFmtId="0" fontId="2" fillId="0" borderId="0" xfId="0" applyFont="1" applyAlignment="1">
      <alignment horizontal="right"/>
    </xf>
    <xf numFmtId="164" fontId="0" fillId="0" borderId="8" xfId="0" applyNumberFormat="1" applyBorder="1" applyAlignment="1">
      <alignment horizontal="center"/>
    </xf>
    <xf numFmtId="164" fontId="0" fillId="0" borderId="11" xfId="0" applyNumberFormat="1" applyBorder="1" applyAlignment="1">
      <alignment horizontal="center"/>
    </xf>
    <xf numFmtId="164" fontId="0" fillId="0" borderId="11" xfId="0" applyNumberFormat="1" applyBorder="1"/>
    <xf numFmtId="0" fontId="0" fillId="0" borderId="6" xfId="0" applyBorder="1" applyAlignment="1">
      <alignment horizontal="center" vertical="center" wrapText="1"/>
    </xf>
    <xf numFmtId="164" fontId="0" fillId="0" borderId="12" xfId="0" applyNumberFormat="1" applyBorder="1" applyAlignment="1">
      <alignment horizontal="center"/>
    </xf>
    <xf numFmtId="1" fontId="31" fillId="0" borderId="0" xfId="0" applyNumberFormat="1" applyFont="1"/>
    <xf numFmtId="1" fontId="29" fillId="0" borderId="0" xfId="0" applyNumberFormat="1" applyFont="1" applyAlignment="1">
      <alignment horizontal="center"/>
    </xf>
    <xf numFmtId="1" fontId="30" fillId="0" borderId="0" xfId="0" applyNumberFormat="1" applyFont="1" applyAlignment="1">
      <alignment horizontal="center"/>
    </xf>
    <xf numFmtId="164" fontId="0" fillId="0" borderId="0" xfId="0" applyNumberFormat="1" applyAlignment="1">
      <alignment horizontal="center"/>
    </xf>
    <xf numFmtId="168" fontId="20" fillId="0" borderId="9" xfId="0" applyNumberFormat="1" applyFont="1" applyBorder="1"/>
    <xf numFmtId="22" fontId="20" fillId="0" borderId="9" xfId="0" applyNumberFormat="1" applyFont="1" applyBorder="1" applyAlignment="1">
      <alignment horizontal="right"/>
    </xf>
    <xf numFmtId="2" fontId="19" fillId="0" borderId="0" xfId="0" applyNumberFormat="1" applyFont="1"/>
    <xf numFmtId="0" fontId="20" fillId="7" borderId="9" xfId="0" applyFont="1" applyFill="1" applyBorder="1"/>
    <xf numFmtId="22" fontId="20" fillId="7" borderId="9" xfId="0" applyNumberFormat="1" applyFont="1" applyFill="1" applyBorder="1"/>
    <xf numFmtId="0" fontId="18" fillId="7" borderId="0" xfId="0" applyFont="1" applyFill="1"/>
    <xf numFmtId="165" fontId="22" fillId="0" borderId="9" xfId="0" applyNumberFormat="1" applyFont="1" applyBorder="1"/>
    <xf numFmtId="0" fontId="20" fillId="8" borderId="9" xfId="0" applyFont="1" applyFill="1" applyBorder="1"/>
    <xf numFmtId="22" fontId="20" fillId="8" borderId="9" xfId="0" applyNumberFormat="1" applyFont="1" applyFill="1" applyBorder="1"/>
    <xf numFmtId="0" fontId="18" fillId="8" borderId="0" xfId="0" applyFont="1" applyFill="1"/>
    <xf numFmtId="0" fontId="20" fillId="9" borderId="9" xfId="0" applyFont="1" applyFill="1" applyBorder="1"/>
    <xf numFmtId="22" fontId="20" fillId="9" borderId="9" xfId="0" applyNumberFormat="1" applyFont="1" applyFill="1" applyBorder="1"/>
    <xf numFmtId="0" fontId="18" fillId="9" borderId="0" xfId="0" applyFont="1" applyFill="1"/>
    <xf numFmtId="0" fontId="15" fillId="8" borderId="0" xfId="0" applyFont="1" applyFill="1"/>
    <xf numFmtId="14" fontId="0" fillId="8" borderId="0" xfId="0" applyNumberFormat="1" applyFill="1"/>
    <xf numFmtId="164" fontId="15" fillId="8" borderId="0" xfId="0" applyNumberFormat="1" applyFont="1" applyFill="1"/>
    <xf numFmtId="0" fontId="0" fillId="8" borderId="0" xfId="0" applyFill="1"/>
    <xf numFmtId="1" fontId="0" fillId="8" borderId="0" xfId="0" applyNumberFormat="1" applyFill="1"/>
    <xf numFmtId="164" fontId="0" fillId="8" borderId="0" xfId="0" applyNumberFormat="1" applyFill="1"/>
    <xf numFmtId="14" fontId="0" fillId="0" borderId="5" xfId="0" applyNumberFormat="1" applyBorder="1"/>
    <xf numFmtId="164" fontId="15" fillId="0" borderId="8" xfId="0" applyNumberFormat="1" applyFont="1" applyBorder="1"/>
    <xf numFmtId="164" fontId="0" fillId="0" borderId="8" xfId="0" applyNumberFormat="1" applyBorder="1"/>
    <xf numFmtId="14" fontId="0" fillId="0" borderId="11" xfId="0" applyNumberFormat="1" applyBorder="1"/>
    <xf numFmtId="164" fontId="0" fillId="0" borderId="12" xfId="0" applyNumberFormat="1" applyBorder="1"/>
    <xf numFmtId="0" fontId="25" fillId="0" borderId="0" xfId="0" applyFont="1"/>
    <xf numFmtId="0" fontId="17" fillId="0" borderId="10" xfId="0" applyFont="1" applyBorder="1"/>
    <xf numFmtId="0" fontId="17" fillId="0" borderId="11" xfId="0" applyFont="1" applyBorder="1"/>
    <xf numFmtId="0" fontId="17" fillId="0" borderId="12" xfId="0" applyFont="1" applyBorder="1"/>
    <xf numFmtId="0" fontId="32" fillId="0" borderId="4" xfId="0" applyFont="1" applyBorder="1"/>
    <xf numFmtId="0" fontId="33" fillId="0" borderId="5" xfId="0" applyFont="1" applyBorder="1"/>
    <xf numFmtId="0" fontId="33" fillId="0" borderId="6" xfId="0" applyFont="1" applyBorder="1"/>
    <xf numFmtId="0" fontId="33" fillId="0" borderId="4" xfId="0" applyFont="1" applyBorder="1"/>
    <xf numFmtId="0" fontId="33" fillId="0" borderId="7" xfId="0" applyFont="1" applyBorder="1"/>
    <xf numFmtId="0" fontId="33" fillId="0" borderId="8" xfId="0" applyFont="1" applyBorder="1"/>
    <xf numFmtId="0" fontId="33" fillId="0" borderId="1" xfId="0" applyFont="1" applyBorder="1"/>
    <xf numFmtId="0" fontId="33" fillId="8" borderId="1" xfId="0" applyFont="1" applyFill="1" applyBorder="1"/>
    <xf numFmtId="0" fontId="33" fillId="5" borderId="1" xfId="0" applyFont="1" applyFill="1" applyBorder="1"/>
    <xf numFmtId="0" fontId="33" fillId="0" borderId="11" xfId="0" applyFont="1" applyBorder="1"/>
    <xf numFmtId="0" fontId="33" fillId="9" borderId="1" xfId="0" applyFont="1" applyFill="1" applyBorder="1"/>
    <xf numFmtId="0" fontId="33" fillId="0" borderId="14" xfId="0" applyFont="1" applyBorder="1"/>
    <xf numFmtId="0" fontId="33" fillId="0" borderId="15" xfId="0" applyFont="1" applyBorder="1"/>
    <xf numFmtId="0" fontId="33" fillId="0" borderId="12" xfId="0" applyFont="1" applyBorder="1"/>
    <xf numFmtId="0" fontId="33" fillId="0" borderId="0" xfId="0" applyFont="1"/>
    <xf numFmtId="0" fontId="32" fillId="0" borderId="7" xfId="0" applyFont="1" applyBorder="1"/>
    <xf numFmtId="0" fontId="33" fillId="0" borderId="10" xfId="0" applyFont="1" applyBorder="1"/>
    <xf numFmtId="14" fontId="0" fillId="0" borderId="7" xfId="0" applyNumberFormat="1" applyBorder="1" applyAlignment="1">
      <alignment horizontal="center"/>
    </xf>
    <xf numFmtId="0" fontId="1" fillId="0" borderId="0" xfId="0" applyFont="1"/>
    <xf numFmtId="0" fontId="3" fillId="0" borderId="5" xfId="0" applyFont="1" applyBorder="1"/>
    <xf numFmtId="14" fontId="3" fillId="0" borderId="5" xfId="0" applyNumberFormat="1" applyFont="1" applyBorder="1"/>
    <xf numFmtId="0" fontId="3" fillId="0" borderId="5" xfId="0" applyFont="1" applyBorder="1" applyAlignment="1">
      <alignment horizontal="center"/>
    </xf>
    <xf numFmtId="0" fontId="3" fillId="0" borderId="11" xfId="0" applyFont="1" applyBorder="1" applyAlignment="1">
      <alignment horizontal="center"/>
    </xf>
    <xf numFmtId="14" fontId="3" fillId="0" borderId="11" xfId="0" applyNumberFormat="1" applyFont="1" applyBorder="1"/>
    <xf numFmtId="0" fontId="3" fillId="0" borderId="11" xfId="0" applyFont="1" applyBorder="1"/>
    <xf numFmtId="164" fontId="3" fillId="0" borderId="11" xfId="0" applyNumberFormat="1" applyFont="1" applyBorder="1"/>
    <xf numFmtId="2" fontId="3" fillId="0" borderId="11" xfId="0" applyNumberFormat="1" applyFont="1" applyBorder="1"/>
    <xf numFmtId="1" fontId="3" fillId="0" borderId="11" xfId="0" applyNumberFormat="1" applyFont="1" applyBorder="1"/>
    <xf numFmtId="0" fontId="6" fillId="0" borderId="4" xfId="0" applyFont="1" applyBorder="1"/>
    <xf numFmtId="0" fontId="6" fillId="0" borderId="5" xfId="0" applyFont="1" applyBorder="1"/>
    <xf numFmtId="0" fontId="6" fillId="0" borderId="6" xfId="0" applyFont="1" applyBorder="1"/>
    <xf numFmtId="0" fontId="6" fillId="0" borderId="7" xfId="0" applyFont="1" applyBorder="1" applyAlignment="1">
      <alignment horizontal="center"/>
    </xf>
    <xf numFmtId="0" fontId="6" fillId="0" borderId="0" xfId="0" applyFont="1" applyAlignment="1">
      <alignment horizontal="center"/>
    </xf>
    <xf numFmtId="0" fontId="6" fillId="0" borderId="8" xfId="0" applyFont="1" applyBorder="1" applyAlignment="1">
      <alignment horizontal="center"/>
    </xf>
    <xf numFmtId="0" fontId="6" fillId="0" borderId="10" xfId="0" applyFont="1" applyBorder="1" applyAlignment="1">
      <alignment horizontal="center"/>
    </xf>
    <xf numFmtId="0" fontId="6" fillId="0" borderId="11" xfId="0" applyFont="1" applyBorder="1" applyAlignment="1">
      <alignment horizontal="center"/>
    </xf>
    <xf numFmtId="0" fontId="6" fillId="0" borderId="12" xfId="0" applyFont="1" applyBorder="1" applyAlignment="1">
      <alignment horizontal="center"/>
    </xf>
    <xf numFmtId="0" fontId="6" fillId="0" borderId="4" xfId="0" applyFont="1" applyBorder="1" applyAlignment="1">
      <alignment horizontal="right"/>
    </xf>
    <xf numFmtId="11" fontId="6" fillId="0" borderId="5" xfId="0" applyNumberFormat="1" applyFont="1" applyBorder="1" applyAlignment="1">
      <alignment horizontal="center"/>
    </xf>
    <xf numFmtId="11" fontId="6" fillId="0" borderId="6" xfId="0" applyNumberFormat="1" applyFont="1" applyBorder="1" applyAlignment="1">
      <alignment horizontal="center"/>
    </xf>
    <xf numFmtId="165" fontId="6" fillId="0" borderId="0" xfId="0" applyNumberFormat="1" applyFont="1" applyAlignment="1">
      <alignment horizontal="center"/>
    </xf>
    <xf numFmtId="0" fontId="6" fillId="0" borderId="10" xfId="0" applyFont="1" applyBorder="1" applyAlignment="1">
      <alignment horizontal="right"/>
    </xf>
    <xf numFmtId="2" fontId="6" fillId="0" borderId="6" xfId="0" applyNumberFormat="1" applyFont="1" applyBorder="1" applyAlignment="1">
      <alignment horizontal="center"/>
    </xf>
    <xf numFmtId="2" fontId="6" fillId="0" borderId="7" xfId="0" applyNumberFormat="1" applyFont="1" applyBorder="1" applyAlignment="1">
      <alignment horizontal="center"/>
    </xf>
    <xf numFmtId="2" fontId="6" fillId="0" borderId="8" xfId="0" applyNumberFormat="1" applyFont="1" applyBorder="1" applyAlignment="1">
      <alignment horizontal="center"/>
    </xf>
    <xf numFmtId="165" fontId="6" fillId="0" borderId="10" xfId="0" applyNumberFormat="1" applyFont="1" applyBorder="1" applyAlignment="1">
      <alignment horizontal="center"/>
    </xf>
    <xf numFmtId="2" fontId="0" fillId="0" borderId="5" xfId="0" applyNumberFormat="1" applyBorder="1" applyAlignment="1">
      <alignment horizontal="center" vertical="center" wrapText="1"/>
    </xf>
    <xf numFmtId="14" fontId="0" fillId="0" borderId="12" xfId="0" applyNumberFormat="1" applyBorder="1" applyAlignment="1">
      <alignment horizontal="center"/>
    </xf>
    <xf numFmtId="2" fontId="26" fillId="0" borderId="0" xfId="0" applyNumberFormat="1" applyFont="1" applyAlignment="1">
      <alignment horizontal="center" vertical="center" wrapText="1"/>
    </xf>
    <xf numFmtId="166" fontId="26" fillId="0" borderId="0" xfId="0" applyNumberFormat="1" applyFont="1" applyAlignment="1">
      <alignment horizontal="center" vertical="center" wrapText="1"/>
    </xf>
    <xf numFmtId="0" fontId="27" fillId="0" borderId="0" xfId="0" applyFont="1" applyAlignment="1">
      <alignment horizontal="center" vertical="center" wrapText="1"/>
    </xf>
    <xf numFmtId="164" fontId="27" fillId="0" borderId="0" xfId="0" applyNumberFormat="1" applyFont="1" applyAlignment="1">
      <alignment horizontal="center" vertical="center" wrapText="1"/>
    </xf>
    <xf numFmtId="2" fontId="27" fillId="0" borderId="0" xfId="0" applyNumberFormat="1" applyFont="1" applyAlignment="1">
      <alignment horizontal="center" vertical="center" wrapText="1"/>
    </xf>
    <xf numFmtId="1" fontId="27" fillId="0" borderId="0" xfId="0" applyNumberFormat="1" applyFont="1" applyAlignment="1">
      <alignment horizontal="center" vertical="center" wrapText="1"/>
    </xf>
    <xf numFmtId="0" fontId="27" fillId="0" borderId="0" xfId="0" applyFont="1" applyAlignment="1">
      <alignment horizontal="center" vertical="center"/>
    </xf>
    <xf numFmtId="0" fontId="3" fillId="0" borderId="5" xfId="0" applyFont="1" applyBorder="1" applyAlignment="1">
      <alignment horizontal="center" vertical="center"/>
    </xf>
    <xf numFmtId="164" fontId="3" fillId="0" borderId="5" xfId="0" applyNumberFormat="1" applyFont="1" applyBorder="1" applyAlignment="1">
      <alignment horizontal="center" vertical="center"/>
    </xf>
    <xf numFmtId="2" fontId="3" fillId="0" borderId="5" xfId="0" applyNumberFormat="1" applyFont="1" applyBorder="1" applyAlignment="1">
      <alignment horizontal="center" vertical="center"/>
    </xf>
    <xf numFmtId="1" fontId="3" fillId="0" borderId="5" xfId="0" applyNumberFormat="1" applyFont="1" applyBorder="1" applyAlignment="1">
      <alignment horizontal="center" vertical="center"/>
    </xf>
    <xf numFmtId="1" fontId="3" fillId="0" borderId="0" xfId="0" applyNumberFormat="1" applyFont="1" applyAlignment="1">
      <alignment horizontal="center" vertical="center"/>
    </xf>
    <xf numFmtId="2" fontId="5" fillId="0" borderId="0" xfId="0" applyNumberFormat="1" applyFont="1" applyAlignment="1">
      <alignment horizontal="center" vertical="center"/>
    </xf>
    <xf numFmtId="164" fontId="5" fillId="0" borderId="5" xfId="0" applyNumberFormat="1" applyFont="1" applyBorder="1" applyAlignment="1">
      <alignment horizontal="center" vertical="center"/>
    </xf>
    <xf numFmtId="0" fontId="3" fillId="0" borderId="0" xfId="0" applyFont="1" applyAlignment="1">
      <alignment horizontal="center" vertical="center"/>
    </xf>
    <xf numFmtId="164" fontId="3" fillId="0" borderId="0" xfId="0" applyNumberFormat="1" applyFont="1" applyAlignment="1">
      <alignment horizontal="center" vertical="center"/>
    </xf>
    <xf numFmtId="2" fontId="3" fillId="0" borderId="0" xfId="0" applyNumberFormat="1" applyFont="1" applyAlignment="1">
      <alignment horizontal="center" vertical="center"/>
    </xf>
    <xf numFmtId="164" fontId="5" fillId="0" borderId="0" xfId="0" applyNumberFormat="1" applyFont="1" applyAlignment="1">
      <alignment horizontal="center" vertical="center"/>
    </xf>
    <xf numFmtId="164" fontId="5" fillId="0" borderId="11" xfId="0" applyNumberFormat="1" applyFont="1" applyBorder="1" applyAlignment="1">
      <alignment horizontal="center" vertical="center"/>
    </xf>
    <xf numFmtId="0" fontId="10" fillId="0" borderId="0" xfId="0" applyFont="1" applyAlignment="1">
      <alignment horizontal="center" vertical="center"/>
    </xf>
    <xf numFmtId="164" fontId="10" fillId="0" borderId="0" xfId="0" applyNumberFormat="1" applyFont="1" applyAlignment="1">
      <alignment horizontal="center" vertical="center"/>
    </xf>
    <xf numFmtId="0" fontId="1" fillId="0" borderId="0" xfId="0" applyFont="1" applyAlignment="1">
      <alignment horizontal="center" vertical="center"/>
    </xf>
    <xf numFmtId="2" fontId="27" fillId="0" borderId="0" xfId="0" applyNumberFormat="1" applyFont="1" applyAlignment="1">
      <alignment horizontal="center" vertical="center"/>
    </xf>
    <xf numFmtId="1" fontId="27" fillId="0" borderId="0" xfId="0" applyNumberFormat="1" applyFont="1" applyAlignment="1">
      <alignment horizontal="center" vertical="center"/>
    </xf>
    <xf numFmtId="0" fontId="3" fillId="0" borderId="11" xfId="0" applyFont="1" applyBorder="1" applyAlignment="1">
      <alignment horizontal="center" vertical="center"/>
    </xf>
    <xf numFmtId="164" fontId="3" fillId="0" borderId="11" xfId="0" applyNumberFormat="1" applyFont="1" applyBorder="1" applyAlignment="1">
      <alignment horizontal="center" vertical="center"/>
    </xf>
    <xf numFmtId="1" fontId="26" fillId="0" borderId="0" xfId="0" applyNumberFormat="1" applyFont="1" applyAlignment="1">
      <alignment horizontal="center" vertical="center" wrapText="1"/>
    </xf>
    <xf numFmtId="2" fontId="3" fillId="0" borderId="11" xfId="0" applyNumberFormat="1" applyFont="1" applyBorder="1" applyAlignment="1">
      <alignment horizontal="center" vertical="center"/>
    </xf>
    <xf numFmtId="166" fontId="3" fillId="0" borderId="11" xfId="0" applyNumberFormat="1" applyFont="1" applyBorder="1" applyAlignment="1">
      <alignment horizontal="center" vertical="center"/>
    </xf>
    <xf numFmtId="166" fontId="5" fillId="0" borderId="0" xfId="0" applyNumberFormat="1" applyFont="1" applyAlignment="1">
      <alignment horizontal="center" vertical="center"/>
    </xf>
    <xf numFmtId="2" fontId="10" fillId="0" borderId="0" xfId="0" applyNumberFormat="1" applyFont="1" applyAlignment="1">
      <alignment horizontal="center" vertical="center"/>
    </xf>
    <xf numFmtId="0" fontId="9" fillId="0" borderId="0" xfId="0" applyFont="1" applyAlignment="1">
      <alignment horizontal="center" vertical="center"/>
    </xf>
  </cellXfs>
  <cellStyles count="219">
    <cellStyle name="Followed Hyperlink" xfId="2" builtinId="9" hidden="1"/>
    <cellStyle name="Followed Hyperlink" xfId="4" builtinId="9" hidden="1"/>
    <cellStyle name="Followed Hyperlink" xfId="6" builtinId="9" hidden="1"/>
    <cellStyle name="Followed Hyperlink" xfId="8" builtinId="9" hidden="1"/>
    <cellStyle name="Followed Hyperlink" xfId="10" builtinId="9" hidden="1"/>
    <cellStyle name="Followed Hyperlink" xfId="12" builtinId="9" hidden="1"/>
    <cellStyle name="Followed Hyperlink" xfId="14" builtinId="9" hidden="1"/>
    <cellStyle name="Followed Hyperlink" xfId="16" builtinId="9" hidden="1"/>
    <cellStyle name="Followed Hyperlink" xfId="18" builtinId="9" hidden="1"/>
    <cellStyle name="Followed Hyperlink" xfId="20" builtinId="9" hidden="1"/>
    <cellStyle name="Followed Hyperlink" xfId="22" builtinId="9" hidden="1"/>
    <cellStyle name="Followed Hyperlink" xfId="24" builtinId="9" hidden="1"/>
    <cellStyle name="Followed Hyperlink" xfId="26" builtinId="9" hidden="1"/>
    <cellStyle name="Followed Hyperlink" xfId="28" builtinId="9" hidden="1"/>
    <cellStyle name="Followed Hyperlink" xfId="30" builtinId="9" hidden="1"/>
    <cellStyle name="Followed Hyperlink" xfId="32" builtinId="9" hidden="1"/>
    <cellStyle name="Followed Hyperlink" xfId="34" builtinId="9" hidden="1"/>
    <cellStyle name="Followed Hyperlink" xfId="36" builtinId="9" hidden="1"/>
    <cellStyle name="Followed Hyperlink" xfId="38" builtinId="9" hidden="1"/>
    <cellStyle name="Followed Hyperlink" xfId="40" builtinId="9" hidden="1"/>
    <cellStyle name="Followed Hyperlink" xfId="42" builtinId="9" hidden="1"/>
    <cellStyle name="Followed Hyperlink" xfId="44" builtinId="9" hidden="1"/>
    <cellStyle name="Followed Hyperlink" xfId="46" builtinId="9" hidden="1"/>
    <cellStyle name="Followed Hyperlink" xfId="48" builtinId="9" hidden="1"/>
    <cellStyle name="Followed Hyperlink" xfId="50" builtinId="9" hidden="1"/>
    <cellStyle name="Followed Hyperlink" xfId="52" builtinId="9" hidden="1"/>
    <cellStyle name="Followed Hyperlink" xfId="54" builtinId="9" hidden="1"/>
    <cellStyle name="Followed Hyperlink" xfId="56" builtinId="9" hidden="1"/>
    <cellStyle name="Followed Hyperlink" xfId="58" builtinId="9" hidden="1"/>
    <cellStyle name="Followed Hyperlink" xfId="60" builtinId="9" hidden="1"/>
    <cellStyle name="Followed Hyperlink" xfId="62" builtinId="9" hidden="1"/>
    <cellStyle name="Followed Hyperlink" xfId="64" builtinId="9" hidden="1"/>
    <cellStyle name="Followed Hyperlink" xfId="66" builtinId="9" hidden="1"/>
    <cellStyle name="Followed Hyperlink" xfId="68" builtinId="9" hidden="1"/>
    <cellStyle name="Followed Hyperlink" xfId="70" builtinId="9" hidden="1"/>
    <cellStyle name="Followed Hyperlink" xfId="72" builtinId="9" hidden="1"/>
    <cellStyle name="Followed Hyperlink" xfId="74" builtinId="9" hidden="1"/>
    <cellStyle name="Followed Hyperlink" xfId="76" builtinId="9" hidden="1"/>
    <cellStyle name="Followed Hyperlink" xfId="78" builtinId="9" hidden="1"/>
    <cellStyle name="Followed Hyperlink" xfId="80" builtinId="9" hidden="1"/>
    <cellStyle name="Followed Hyperlink" xfId="82" builtinId="9" hidden="1"/>
    <cellStyle name="Followed Hyperlink" xfId="84" builtinId="9" hidden="1"/>
    <cellStyle name="Followed Hyperlink" xfId="86" builtinId="9" hidden="1"/>
    <cellStyle name="Followed Hyperlink" xfId="88" builtinId="9" hidden="1"/>
    <cellStyle name="Followed Hyperlink" xfId="90" builtinId="9" hidden="1"/>
    <cellStyle name="Followed Hyperlink" xfId="92" builtinId="9" hidden="1"/>
    <cellStyle name="Followed Hyperlink" xfId="94" builtinId="9" hidden="1"/>
    <cellStyle name="Followed Hyperlink" xfId="96" builtinId="9" hidden="1"/>
    <cellStyle name="Followed Hyperlink" xfId="98" builtinId="9" hidden="1"/>
    <cellStyle name="Followed Hyperlink" xfId="100" builtinId="9" hidden="1"/>
    <cellStyle name="Followed Hyperlink" xfId="102" builtinId="9" hidden="1"/>
    <cellStyle name="Followed Hyperlink" xfId="104" builtinId="9" hidden="1"/>
    <cellStyle name="Followed Hyperlink" xfId="106" builtinId="9" hidden="1"/>
    <cellStyle name="Followed Hyperlink" xfId="108" builtinId="9" hidden="1"/>
    <cellStyle name="Followed Hyperlink" xfId="110" builtinId="9" hidden="1"/>
    <cellStyle name="Followed Hyperlink" xfId="112" builtinId="9" hidden="1"/>
    <cellStyle name="Followed Hyperlink" xfId="114" builtinId="9" hidden="1"/>
    <cellStyle name="Followed Hyperlink" xfId="116" builtinId="9" hidden="1"/>
    <cellStyle name="Followed Hyperlink" xfId="118" builtinId="9" hidden="1"/>
    <cellStyle name="Followed Hyperlink" xfId="120" builtinId="9" hidden="1"/>
    <cellStyle name="Followed Hyperlink" xfId="122" builtinId="9" hidden="1"/>
    <cellStyle name="Followed Hyperlink" xfId="124" builtinId="9" hidden="1"/>
    <cellStyle name="Followed Hyperlink" xfId="126" builtinId="9" hidden="1"/>
    <cellStyle name="Followed Hyperlink" xfId="128" builtinId="9" hidden="1"/>
    <cellStyle name="Followed Hyperlink" xfId="130" builtinId="9" hidden="1"/>
    <cellStyle name="Followed Hyperlink" xfId="132" builtinId="9" hidden="1"/>
    <cellStyle name="Followed Hyperlink" xfId="134" builtinId="9" hidden="1"/>
    <cellStyle name="Followed Hyperlink" xfId="136" builtinId="9" hidden="1"/>
    <cellStyle name="Followed Hyperlink" xfId="138" builtinId="9" hidden="1"/>
    <cellStyle name="Followed Hyperlink" xfId="140" builtinId="9" hidden="1"/>
    <cellStyle name="Followed Hyperlink" xfId="142" builtinId="9" hidden="1"/>
    <cellStyle name="Followed Hyperlink" xfId="144" builtinId="9" hidden="1"/>
    <cellStyle name="Followed Hyperlink" xfId="146" builtinId="9" hidden="1"/>
    <cellStyle name="Followed Hyperlink" xfId="148" builtinId="9" hidden="1"/>
    <cellStyle name="Followed Hyperlink" xfId="150" builtinId="9" hidden="1"/>
    <cellStyle name="Followed Hyperlink" xfId="152" builtinId="9" hidden="1"/>
    <cellStyle name="Followed Hyperlink" xfId="154" builtinId="9" hidden="1"/>
    <cellStyle name="Followed Hyperlink" xfId="156" builtinId="9" hidden="1"/>
    <cellStyle name="Followed Hyperlink" xfId="158" builtinId="9" hidden="1"/>
    <cellStyle name="Followed Hyperlink" xfId="160" builtinId="9" hidden="1"/>
    <cellStyle name="Followed Hyperlink" xfId="162" builtinId="9" hidden="1"/>
    <cellStyle name="Followed Hyperlink" xfId="164" builtinId="9" hidden="1"/>
    <cellStyle name="Followed Hyperlink" xfId="166" builtinId="9" hidden="1"/>
    <cellStyle name="Followed Hyperlink" xfId="168" builtinId="9" hidden="1"/>
    <cellStyle name="Followed Hyperlink" xfId="170" builtinId="9" hidden="1"/>
    <cellStyle name="Followed Hyperlink" xfId="172" builtinId="9" hidden="1"/>
    <cellStyle name="Followed Hyperlink" xfId="174" builtinId="9" hidden="1"/>
    <cellStyle name="Followed Hyperlink" xfId="176" builtinId="9" hidden="1"/>
    <cellStyle name="Followed Hyperlink" xfId="178" builtinId="9" hidden="1"/>
    <cellStyle name="Followed Hyperlink" xfId="180" builtinId="9" hidden="1"/>
    <cellStyle name="Followed Hyperlink" xfId="182" builtinId="9" hidden="1"/>
    <cellStyle name="Followed Hyperlink" xfId="184" builtinId="9" hidden="1"/>
    <cellStyle name="Followed Hyperlink" xfId="186" builtinId="9" hidden="1"/>
    <cellStyle name="Followed Hyperlink" xfId="188" builtinId="9" hidden="1"/>
    <cellStyle name="Followed Hyperlink" xfId="190" builtinId="9" hidden="1"/>
    <cellStyle name="Followed Hyperlink" xfId="192" builtinId="9" hidden="1"/>
    <cellStyle name="Followed Hyperlink" xfId="194" builtinId="9" hidden="1"/>
    <cellStyle name="Followed Hyperlink" xfId="196" builtinId="9" hidden="1"/>
    <cellStyle name="Followed Hyperlink" xfId="198" builtinId="9" hidden="1"/>
    <cellStyle name="Followed Hyperlink" xfId="200" builtinId="9" hidden="1"/>
    <cellStyle name="Followed Hyperlink" xfId="202" builtinId="9" hidden="1"/>
    <cellStyle name="Followed Hyperlink" xfId="204" builtinId="9" hidden="1"/>
    <cellStyle name="Followed Hyperlink" xfId="206" builtinId="9" hidden="1"/>
    <cellStyle name="Followed Hyperlink" xfId="208" builtinId="9" hidden="1"/>
    <cellStyle name="Followed Hyperlink" xfId="210" builtinId="9" hidden="1"/>
    <cellStyle name="Followed Hyperlink" xfId="212" builtinId="9" hidden="1"/>
    <cellStyle name="Followed Hyperlink" xfId="214" builtinId="9" hidden="1"/>
    <cellStyle name="Followed Hyperlink" xfId="216" builtinId="9" hidden="1"/>
    <cellStyle name="Followed Hyperlink" xfId="218" builtinId="9" hidden="1"/>
    <cellStyle name="Hyperlink" xfId="1" builtinId="8" hidden="1"/>
    <cellStyle name="Hyperlink" xfId="3" builtinId="8" hidden="1"/>
    <cellStyle name="Hyperlink" xfId="5" builtinId="8" hidden="1"/>
    <cellStyle name="Hyperlink" xfId="7" builtinId="8" hidden="1"/>
    <cellStyle name="Hyperlink" xfId="9" builtinId="8" hidden="1"/>
    <cellStyle name="Hyperlink" xfId="11" builtinId="8" hidden="1"/>
    <cellStyle name="Hyperlink" xfId="13" builtinId="8" hidden="1"/>
    <cellStyle name="Hyperlink" xfId="15" builtinId="8" hidden="1"/>
    <cellStyle name="Hyperlink" xfId="17" builtinId="8" hidden="1"/>
    <cellStyle name="Hyperlink" xfId="19" builtinId="8" hidden="1"/>
    <cellStyle name="Hyperlink" xfId="21" builtinId="8" hidden="1"/>
    <cellStyle name="Hyperlink" xfId="23" builtinId="8" hidden="1"/>
    <cellStyle name="Hyperlink" xfId="25" builtinId="8" hidden="1"/>
    <cellStyle name="Hyperlink" xfId="27" builtinId="8" hidden="1"/>
    <cellStyle name="Hyperlink" xfId="29" builtinId="8" hidden="1"/>
    <cellStyle name="Hyperlink" xfId="31" builtinId="8" hidden="1"/>
    <cellStyle name="Hyperlink" xfId="33" builtinId="8" hidden="1"/>
    <cellStyle name="Hyperlink" xfId="35" builtinId="8" hidden="1"/>
    <cellStyle name="Hyperlink" xfId="37" builtinId="8" hidden="1"/>
    <cellStyle name="Hyperlink" xfId="39" builtinId="8" hidden="1"/>
    <cellStyle name="Hyperlink" xfId="41" builtinId="8" hidden="1"/>
    <cellStyle name="Hyperlink" xfId="43" builtinId="8" hidden="1"/>
    <cellStyle name="Hyperlink" xfId="45" builtinId="8" hidden="1"/>
    <cellStyle name="Hyperlink" xfId="47" builtinId="8" hidden="1"/>
    <cellStyle name="Hyperlink" xfId="49" builtinId="8" hidden="1"/>
    <cellStyle name="Hyperlink" xfId="51" builtinId="8" hidden="1"/>
    <cellStyle name="Hyperlink" xfId="53" builtinId="8" hidden="1"/>
    <cellStyle name="Hyperlink" xfId="55" builtinId="8" hidden="1"/>
    <cellStyle name="Hyperlink" xfId="57" builtinId="8" hidden="1"/>
    <cellStyle name="Hyperlink" xfId="59" builtinId="8" hidden="1"/>
    <cellStyle name="Hyperlink" xfId="61" builtinId="8" hidden="1"/>
    <cellStyle name="Hyperlink" xfId="63" builtinId="8" hidden="1"/>
    <cellStyle name="Hyperlink" xfId="65" builtinId="8" hidden="1"/>
    <cellStyle name="Hyperlink" xfId="67" builtinId="8" hidden="1"/>
    <cellStyle name="Hyperlink" xfId="69" builtinId="8" hidden="1"/>
    <cellStyle name="Hyperlink" xfId="71" builtinId="8" hidden="1"/>
    <cellStyle name="Hyperlink" xfId="73" builtinId="8" hidden="1"/>
    <cellStyle name="Hyperlink" xfId="75" builtinId="8" hidden="1"/>
    <cellStyle name="Hyperlink" xfId="77" builtinId="8" hidden="1"/>
    <cellStyle name="Hyperlink" xfId="79" builtinId="8" hidden="1"/>
    <cellStyle name="Hyperlink" xfId="81" builtinId="8" hidden="1"/>
    <cellStyle name="Hyperlink" xfId="83" builtinId="8" hidden="1"/>
    <cellStyle name="Hyperlink" xfId="85" builtinId="8" hidden="1"/>
    <cellStyle name="Hyperlink" xfId="87" builtinId="8" hidden="1"/>
    <cellStyle name="Hyperlink" xfId="89" builtinId="8" hidden="1"/>
    <cellStyle name="Hyperlink" xfId="91" builtinId="8" hidden="1"/>
    <cellStyle name="Hyperlink" xfId="93" builtinId="8" hidden="1"/>
    <cellStyle name="Hyperlink" xfId="95" builtinId="8" hidden="1"/>
    <cellStyle name="Hyperlink" xfId="97" builtinId="8" hidden="1"/>
    <cellStyle name="Hyperlink" xfId="99" builtinId="8" hidden="1"/>
    <cellStyle name="Hyperlink" xfId="101" builtinId="8" hidden="1"/>
    <cellStyle name="Hyperlink" xfId="103" builtinId="8" hidden="1"/>
    <cellStyle name="Hyperlink" xfId="105" builtinId="8" hidden="1"/>
    <cellStyle name="Hyperlink" xfId="107" builtinId="8" hidden="1"/>
    <cellStyle name="Hyperlink" xfId="109" builtinId="8" hidden="1"/>
    <cellStyle name="Hyperlink" xfId="111" builtinId="8" hidden="1"/>
    <cellStyle name="Hyperlink" xfId="113" builtinId="8" hidden="1"/>
    <cellStyle name="Hyperlink" xfId="115" builtinId="8" hidden="1"/>
    <cellStyle name="Hyperlink" xfId="117" builtinId="8" hidden="1"/>
    <cellStyle name="Hyperlink" xfId="119" builtinId="8" hidden="1"/>
    <cellStyle name="Hyperlink" xfId="121" builtinId="8" hidden="1"/>
    <cellStyle name="Hyperlink" xfId="123" builtinId="8" hidden="1"/>
    <cellStyle name="Hyperlink" xfId="125" builtinId="8" hidden="1"/>
    <cellStyle name="Hyperlink" xfId="127" builtinId="8" hidden="1"/>
    <cellStyle name="Hyperlink" xfId="129" builtinId="8" hidden="1"/>
    <cellStyle name="Hyperlink" xfId="131" builtinId="8" hidden="1"/>
    <cellStyle name="Hyperlink" xfId="133" builtinId="8" hidden="1"/>
    <cellStyle name="Hyperlink" xfId="135" builtinId="8" hidden="1"/>
    <cellStyle name="Hyperlink" xfId="137" builtinId="8" hidden="1"/>
    <cellStyle name="Hyperlink" xfId="139" builtinId="8" hidden="1"/>
    <cellStyle name="Hyperlink" xfId="141" builtinId="8" hidden="1"/>
    <cellStyle name="Hyperlink" xfId="143" builtinId="8" hidden="1"/>
    <cellStyle name="Hyperlink" xfId="145" builtinId="8" hidden="1"/>
    <cellStyle name="Hyperlink" xfId="147" builtinId="8" hidden="1"/>
    <cellStyle name="Hyperlink" xfId="149" builtinId="8" hidden="1"/>
    <cellStyle name="Hyperlink" xfId="151" builtinId="8" hidden="1"/>
    <cellStyle name="Hyperlink" xfId="153" builtinId="8" hidden="1"/>
    <cellStyle name="Hyperlink" xfId="155" builtinId="8" hidden="1"/>
    <cellStyle name="Hyperlink" xfId="157" builtinId="8" hidden="1"/>
    <cellStyle name="Hyperlink" xfId="159" builtinId="8" hidden="1"/>
    <cellStyle name="Hyperlink" xfId="161" builtinId="8" hidden="1"/>
    <cellStyle name="Hyperlink" xfId="163" builtinId="8" hidden="1"/>
    <cellStyle name="Hyperlink" xfId="165" builtinId="8" hidden="1"/>
    <cellStyle name="Hyperlink" xfId="167" builtinId="8" hidden="1"/>
    <cellStyle name="Hyperlink" xfId="169" builtinId="8" hidden="1"/>
    <cellStyle name="Hyperlink" xfId="171" builtinId="8" hidden="1"/>
    <cellStyle name="Hyperlink" xfId="173" builtinId="8" hidden="1"/>
    <cellStyle name="Hyperlink" xfId="175" builtinId="8" hidden="1"/>
    <cellStyle name="Hyperlink" xfId="177" builtinId="8" hidden="1"/>
    <cellStyle name="Hyperlink" xfId="179" builtinId="8" hidden="1"/>
    <cellStyle name="Hyperlink" xfId="181" builtinId="8" hidden="1"/>
    <cellStyle name="Hyperlink" xfId="183" builtinId="8" hidden="1"/>
    <cellStyle name="Hyperlink" xfId="185" builtinId="8" hidden="1"/>
    <cellStyle name="Hyperlink" xfId="187" builtinId="8" hidden="1"/>
    <cellStyle name="Hyperlink" xfId="189" builtinId="8" hidden="1"/>
    <cellStyle name="Hyperlink" xfId="191" builtinId="8" hidden="1"/>
    <cellStyle name="Hyperlink" xfId="193" builtinId="8" hidden="1"/>
    <cellStyle name="Hyperlink" xfId="195" builtinId="8" hidden="1"/>
    <cellStyle name="Hyperlink" xfId="197" builtinId="8" hidden="1"/>
    <cellStyle name="Hyperlink" xfId="199" builtinId="8" hidden="1"/>
    <cellStyle name="Hyperlink" xfId="201" builtinId="8" hidden="1"/>
    <cellStyle name="Hyperlink" xfId="203" builtinId="8" hidden="1"/>
    <cellStyle name="Hyperlink" xfId="205" builtinId="8" hidden="1"/>
    <cellStyle name="Hyperlink" xfId="207" builtinId="8" hidden="1"/>
    <cellStyle name="Hyperlink" xfId="209" builtinId="8" hidden="1"/>
    <cellStyle name="Hyperlink" xfId="211" builtinId="8" hidden="1"/>
    <cellStyle name="Hyperlink" xfId="213" builtinId="8" hidden="1"/>
    <cellStyle name="Hyperlink" xfId="215" builtinId="8" hidden="1"/>
    <cellStyle name="Hyperlink" xfId="217" builtinId="8" hidden="1"/>
    <cellStyle name="Normal" xfId="0" builtinId="0"/>
  </cellStyles>
  <dxfs count="0"/>
  <tableStyles count="0" defaultTableStyle="TableStyleMedium2" defaultPivotStyle="PivotStyleLight16"/>
  <colors>
    <mruColors>
      <color rgb="FFFF40FF"/>
      <color rgb="FF00DE00"/>
      <color rgb="FF00FDFF"/>
      <color rgb="FF0432FF"/>
      <color rgb="FFFFFC00"/>
      <color rgb="FF00FA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eetMetadata" Target="metadata.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SiO2</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spPr>
            <a:ln w="28575"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inear"/>
            <c:dispRSqr val="1"/>
            <c:dispEq val="1"/>
            <c:trendlineLbl>
              <c:layout>
                <c:manualLayout>
                  <c:x val="0.12507137648577887"/>
                  <c:y val="0.19018853173218667"/>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Calibrations!$H$2:$H$14</c:f>
              <c:numCache>
                <c:formatCode>General</c:formatCode>
                <c:ptCount val="13"/>
                <c:pt idx="0">
                  <c:v>49.358600000000003</c:v>
                </c:pt>
                <c:pt idx="1">
                  <c:v>61.776899999999998</c:v>
                </c:pt>
                <c:pt idx="2">
                  <c:v>41.7849</c:v>
                </c:pt>
                <c:pt idx="3">
                  <c:v>37.377800000000001</c:v>
                </c:pt>
                <c:pt idx="4">
                  <c:v>48.4497</c:v>
                </c:pt>
                <c:pt idx="5">
                  <c:v>51.2027</c:v>
                </c:pt>
                <c:pt idx="6">
                  <c:v>57.997700000000002</c:v>
                </c:pt>
                <c:pt idx="7">
                  <c:v>57.4</c:v>
                </c:pt>
                <c:pt idx="8">
                  <c:v>53.555300000000003</c:v>
                </c:pt>
                <c:pt idx="9">
                  <c:v>52.761499999999998</c:v>
                </c:pt>
                <c:pt idx="10">
                  <c:v>56.208599999999997</c:v>
                </c:pt>
                <c:pt idx="11">
                  <c:v>56.095500000000001</c:v>
                </c:pt>
                <c:pt idx="12">
                  <c:v>51.876199999999997</c:v>
                </c:pt>
              </c:numCache>
            </c:numRef>
          </c:xVal>
          <c:yVal>
            <c:numRef>
              <c:f>Calibrations!$I$2:$I$14</c:f>
              <c:numCache>
                <c:formatCode>General</c:formatCode>
                <c:ptCount val="13"/>
                <c:pt idx="0">
                  <c:v>47.79</c:v>
                </c:pt>
                <c:pt idx="1">
                  <c:v>59.38</c:v>
                </c:pt>
                <c:pt idx="2">
                  <c:v>42.13</c:v>
                </c:pt>
                <c:pt idx="3">
                  <c:v>38.22</c:v>
                </c:pt>
                <c:pt idx="4">
                  <c:v>46.17</c:v>
                </c:pt>
                <c:pt idx="5">
                  <c:v>51.07</c:v>
                </c:pt>
                <c:pt idx="6">
                  <c:v>59.38</c:v>
                </c:pt>
                <c:pt idx="7">
                  <c:v>56.39</c:v>
                </c:pt>
                <c:pt idx="8">
                  <c:v>54.1</c:v>
                </c:pt>
                <c:pt idx="9">
                  <c:v>54.1</c:v>
                </c:pt>
                <c:pt idx="10">
                  <c:v>56.39</c:v>
                </c:pt>
                <c:pt idx="11">
                  <c:v>56.39</c:v>
                </c:pt>
                <c:pt idx="12">
                  <c:v>54.1</c:v>
                </c:pt>
              </c:numCache>
            </c:numRef>
          </c:yVal>
          <c:smooth val="0"/>
          <c:extLst>
            <c:ext xmlns:c16="http://schemas.microsoft.com/office/drawing/2014/chart" uri="{C3380CC4-5D6E-409C-BE32-E72D297353CC}">
              <c16:uniqueId val="{00000001-9F41-5E48-B582-6445284C4A7D}"/>
            </c:ext>
          </c:extLst>
        </c:ser>
        <c:ser>
          <c:idx val="1"/>
          <c:order val="1"/>
          <c:tx>
            <c:v>Outliers</c:v>
          </c:tx>
          <c:spPr>
            <a:ln w="25400" cap="rnd">
              <a:noFill/>
              <a:round/>
            </a:ln>
            <a:effectLst/>
          </c:spPr>
          <c:marker>
            <c:symbol val="circle"/>
            <c:size val="5"/>
            <c:spPr>
              <a:solidFill>
                <a:schemeClr val="accent2"/>
              </a:solidFill>
              <a:ln w="9525">
                <a:solidFill>
                  <a:schemeClr val="accent2"/>
                </a:solidFill>
              </a:ln>
              <a:effectLst/>
            </c:spPr>
          </c:marker>
          <c:xVal>
            <c:numRef>
              <c:f>Calibrations!$H$16:$H$42</c:f>
              <c:numCache>
                <c:formatCode>General</c:formatCode>
                <c:ptCount val="27"/>
                <c:pt idx="0">
                  <c:v>63.832599999999999</c:v>
                </c:pt>
                <c:pt idx="1">
                  <c:v>50.339633333333332</c:v>
                </c:pt>
                <c:pt idx="2">
                  <c:v>58.885399999999997</c:v>
                </c:pt>
                <c:pt idx="3">
                  <c:v>45.667166666666667</c:v>
                </c:pt>
                <c:pt idx="4">
                  <c:v>57.2729</c:v>
                </c:pt>
                <c:pt idx="5">
                  <c:v>51.256500000000003</c:v>
                </c:pt>
                <c:pt idx="6">
                  <c:v>39.019766666666669</c:v>
                </c:pt>
                <c:pt idx="7">
                  <c:v>50.289700000000003</c:v>
                </c:pt>
                <c:pt idx="8">
                  <c:v>51.171399999999998</c:v>
                </c:pt>
                <c:pt idx="9">
                  <c:v>37.717966666666662</c:v>
                </c:pt>
                <c:pt idx="10">
                  <c:v>46.645000000000003</c:v>
                </c:pt>
                <c:pt idx="11">
                  <c:v>45.071599999999997</c:v>
                </c:pt>
                <c:pt idx="12">
                  <c:v>34.837899999999998</c:v>
                </c:pt>
                <c:pt idx="13">
                  <c:v>47.502899999999997</c:v>
                </c:pt>
                <c:pt idx="14">
                  <c:v>45.985799999999998</c:v>
                </c:pt>
                <c:pt idx="15">
                  <c:v>41.131999999999998</c:v>
                </c:pt>
                <c:pt idx="16">
                  <c:v>32.235700000000001</c:v>
                </c:pt>
                <c:pt idx="17">
                  <c:v>32.053966666666668</c:v>
                </c:pt>
                <c:pt idx="18">
                  <c:v>27.760666666666669</c:v>
                </c:pt>
                <c:pt idx="19">
                  <c:v>39.3996</c:v>
                </c:pt>
                <c:pt idx="20">
                  <c:v>30.611966666666671</c:v>
                </c:pt>
                <c:pt idx="21">
                  <c:v>35.1877</c:v>
                </c:pt>
                <c:pt idx="22">
                  <c:v>28.246733333333335</c:v>
                </c:pt>
                <c:pt idx="23">
                  <c:v>29.934033333333332</c:v>
                </c:pt>
                <c:pt idx="24">
                  <c:v>31.640599999999999</c:v>
                </c:pt>
                <c:pt idx="25">
                  <c:v>35.951300000000003</c:v>
                </c:pt>
                <c:pt idx="26">
                  <c:v>27.518966666666667</c:v>
                </c:pt>
              </c:numCache>
            </c:numRef>
          </c:xVal>
          <c:yVal>
            <c:numRef>
              <c:f>Calibrations!$I$16:$I$42</c:f>
              <c:numCache>
                <c:formatCode>General</c:formatCode>
                <c:ptCount val="27"/>
                <c:pt idx="0">
                  <c:v>65.55</c:v>
                </c:pt>
                <c:pt idx="1">
                  <c:v>63.43</c:v>
                </c:pt>
                <c:pt idx="2">
                  <c:v>60.02</c:v>
                </c:pt>
                <c:pt idx="3">
                  <c:v>59.38</c:v>
                </c:pt>
                <c:pt idx="4">
                  <c:v>56.39</c:v>
                </c:pt>
                <c:pt idx="5">
                  <c:v>54.1</c:v>
                </c:pt>
                <c:pt idx="6">
                  <c:v>53.25</c:v>
                </c:pt>
                <c:pt idx="7">
                  <c:v>51.07</c:v>
                </c:pt>
                <c:pt idx="8">
                  <c:v>50.96</c:v>
                </c:pt>
                <c:pt idx="9">
                  <c:v>49.34</c:v>
                </c:pt>
                <c:pt idx="10">
                  <c:v>47.79</c:v>
                </c:pt>
                <c:pt idx="11">
                  <c:v>47.24</c:v>
                </c:pt>
                <c:pt idx="12">
                  <c:v>47.1</c:v>
                </c:pt>
                <c:pt idx="13">
                  <c:v>46.47</c:v>
                </c:pt>
                <c:pt idx="14">
                  <c:v>46.17</c:v>
                </c:pt>
                <c:pt idx="15">
                  <c:v>44.14</c:v>
                </c:pt>
                <c:pt idx="16">
                  <c:v>43.66</c:v>
                </c:pt>
                <c:pt idx="17">
                  <c:v>42.39</c:v>
                </c:pt>
                <c:pt idx="18">
                  <c:v>40.409999999999997</c:v>
                </c:pt>
                <c:pt idx="19">
                  <c:v>40.380000000000003</c:v>
                </c:pt>
                <c:pt idx="20">
                  <c:v>39.43</c:v>
                </c:pt>
                <c:pt idx="21">
                  <c:v>39.4</c:v>
                </c:pt>
                <c:pt idx="22">
                  <c:v>39.119999999999997</c:v>
                </c:pt>
                <c:pt idx="23">
                  <c:v>38.54</c:v>
                </c:pt>
                <c:pt idx="24">
                  <c:v>38.54</c:v>
                </c:pt>
                <c:pt idx="25">
                  <c:v>38.22</c:v>
                </c:pt>
                <c:pt idx="26">
                  <c:v>37.78</c:v>
                </c:pt>
              </c:numCache>
            </c:numRef>
          </c:yVal>
          <c:smooth val="0"/>
          <c:extLst>
            <c:ext xmlns:c16="http://schemas.microsoft.com/office/drawing/2014/chart" uri="{C3380CC4-5D6E-409C-BE32-E72D297353CC}">
              <c16:uniqueId val="{00000001-2D89-6047-BCCB-7C6C83FCB96E}"/>
            </c:ext>
          </c:extLst>
        </c:ser>
        <c:dLbls>
          <c:showLegendKey val="0"/>
          <c:showVal val="0"/>
          <c:showCatName val="0"/>
          <c:showSerName val="0"/>
          <c:showPercent val="0"/>
          <c:showBubbleSize val="0"/>
        </c:dLbls>
        <c:axId val="792481888"/>
        <c:axId val="795362320"/>
      </c:scatterChart>
      <c:valAx>
        <c:axId val="792481888"/>
        <c:scaling>
          <c:orientation val="minMax"/>
          <c:max val="70"/>
          <c:min val="20"/>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95362320"/>
        <c:crosses val="autoZero"/>
        <c:crossBetween val="midCat"/>
      </c:valAx>
      <c:valAx>
        <c:axId val="795362320"/>
        <c:scaling>
          <c:orientation val="minMax"/>
          <c:min val="3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92481888"/>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Helvetica" pitchFamily="2" charset="0"/>
                <a:ea typeface="+mn-ea"/>
                <a:cs typeface="Arial" panose="020B0604020202020204" pitchFamily="34" charset="0"/>
              </a:defRPr>
            </a:pPr>
            <a:r>
              <a:rPr lang="en-GB"/>
              <a:t>Ni</a:t>
            </a:r>
          </a:p>
        </c:rich>
      </c:tx>
      <c:layout>
        <c:manualLayout>
          <c:xMode val="edge"/>
          <c:yMode val="edge"/>
          <c:x val="0.13961980018459449"/>
          <c:y val="6.1594062418857017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solidFill>
              <a:latin typeface="Helvetica" pitchFamily="2" charset="0"/>
              <a:ea typeface="+mn-ea"/>
              <a:cs typeface="Arial" panose="020B0604020202020204" pitchFamily="34" charset="0"/>
            </a:defRPr>
          </a:pPr>
          <a:endParaRPr lang="en-US"/>
        </a:p>
      </c:txPr>
    </c:title>
    <c:autoTitleDeleted val="0"/>
    <c:plotArea>
      <c:layout>
        <c:manualLayout>
          <c:layoutTarget val="inner"/>
          <c:xMode val="edge"/>
          <c:yMode val="edge"/>
          <c:x val="0.11689590856097284"/>
          <c:y val="5.4573878077247465E-2"/>
          <c:w val="0.80720358145890281"/>
          <c:h val="0.84340619240588277"/>
        </c:manualLayout>
      </c:layout>
      <c:scatterChart>
        <c:scatterStyle val="lineMarker"/>
        <c:varyColors val="0"/>
        <c:ser>
          <c:idx val="1"/>
          <c:order val="0"/>
          <c:spPr>
            <a:ln w="25400" cap="rnd">
              <a:noFill/>
              <a:round/>
            </a:ln>
            <a:effectLst/>
          </c:spPr>
          <c:marker>
            <c:symbol val="circle"/>
            <c:size val="5"/>
            <c:spPr>
              <a:solidFill>
                <a:srgbClr val="00FDFF"/>
              </a:solidFill>
              <a:ln w="3175">
                <a:solidFill>
                  <a:schemeClr val="tx1"/>
                </a:solidFill>
              </a:ln>
              <a:effectLst/>
            </c:spPr>
          </c:marker>
          <c:xVal>
            <c:numRef>
              <c:f>Calibrations!$CG$24:$CG$32</c:f>
              <c:numCache>
                <c:formatCode>General</c:formatCode>
                <c:ptCount val="9"/>
                <c:pt idx="0">
                  <c:v>17</c:v>
                </c:pt>
                <c:pt idx="1">
                  <c:v>26</c:v>
                </c:pt>
                <c:pt idx="2">
                  <c:v>19</c:v>
                </c:pt>
                <c:pt idx="3">
                  <c:v>14</c:v>
                </c:pt>
                <c:pt idx="4">
                  <c:v>38</c:v>
                </c:pt>
                <c:pt idx="5">
                  <c:v>31</c:v>
                </c:pt>
                <c:pt idx="6">
                  <c:v>26</c:v>
                </c:pt>
                <c:pt idx="7">
                  <c:v>10.666666666666664</c:v>
                </c:pt>
                <c:pt idx="8">
                  <c:v>2.9999999999999996</c:v>
                </c:pt>
              </c:numCache>
            </c:numRef>
          </c:xVal>
          <c:yVal>
            <c:numRef>
              <c:f>Calibrations!$CH$24:$CH$32</c:f>
              <c:numCache>
                <c:formatCode>General</c:formatCode>
                <c:ptCount val="9"/>
                <c:pt idx="0">
                  <c:v>14</c:v>
                </c:pt>
                <c:pt idx="1">
                  <c:v>14</c:v>
                </c:pt>
                <c:pt idx="2">
                  <c:v>13.6</c:v>
                </c:pt>
                <c:pt idx="3">
                  <c:v>12.57</c:v>
                </c:pt>
                <c:pt idx="4">
                  <c:v>12.57</c:v>
                </c:pt>
                <c:pt idx="5">
                  <c:v>12.57</c:v>
                </c:pt>
                <c:pt idx="6">
                  <c:v>12.57</c:v>
                </c:pt>
                <c:pt idx="7">
                  <c:v>2.2000000000000002</c:v>
                </c:pt>
                <c:pt idx="8">
                  <c:v>1</c:v>
                </c:pt>
              </c:numCache>
            </c:numRef>
          </c:yVal>
          <c:smooth val="0"/>
          <c:extLst>
            <c:ext xmlns:c16="http://schemas.microsoft.com/office/drawing/2014/chart" uri="{C3380CC4-5D6E-409C-BE32-E72D297353CC}">
              <c16:uniqueId val="{00000001-392D-2640-A499-6D198978DE6E}"/>
            </c:ext>
          </c:extLst>
        </c:ser>
        <c:ser>
          <c:idx val="0"/>
          <c:order val="1"/>
          <c:spPr>
            <a:ln w="28575" cap="rnd">
              <a:noFill/>
              <a:round/>
            </a:ln>
            <a:effectLst/>
          </c:spPr>
          <c:marker>
            <c:symbol val="circle"/>
            <c:size val="5"/>
            <c:spPr>
              <a:solidFill>
                <a:srgbClr val="FF0000"/>
              </a:solidFill>
              <a:ln w="3175">
                <a:solidFill>
                  <a:schemeClr val="tx1"/>
                </a:solidFill>
              </a:ln>
              <a:effectLst/>
            </c:spPr>
          </c:marker>
          <c:trendline>
            <c:spPr>
              <a:ln w="12700" cap="rnd">
                <a:solidFill>
                  <a:schemeClr val="tx1"/>
                </a:solidFill>
                <a:prstDash val="solid"/>
              </a:ln>
              <a:effectLst/>
            </c:spPr>
            <c:trendlineType val="linear"/>
            <c:dispRSqr val="1"/>
            <c:dispEq val="1"/>
            <c:trendlineLbl>
              <c:layout>
                <c:manualLayout>
                  <c:x val="-5.5034500137636222E-2"/>
                  <c:y val="8.0993184282845791E-3"/>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Helvetica" pitchFamily="2" charset="0"/>
                      <a:ea typeface="+mn-ea"/>
                      <a:cs typeface="Arial" panose="020B0604020202020204" pitchFamily="34" charset="0"/>
                    </a:defRPr>
                  </a:pPr>
                  <a:endParaRPr lang="en-US"/>
                </a:p>
              </c:txPr>
            </c:trendlineLbl>
          </c:trendline>
          <c:xVal>
            <c:numRef>
              <c:f>Calibrations!$CG$2:$CG$22</c:f>
              <c:numCache>
                <c:formatCode>General</c:formatCode>
                <c:ptCount val="21"/>
                <c:pt idx="0">
                  <c:v>333.33333333333331</c:v>
                </c:pt>
                <c:pt idx="1">
                  <c:v>272</c:v>
                </c:pt>
                <c:pt idx="2">
                  <c:v>282</c:v>
                </c:pt>
                <c:pt idx="3">
                  <c:v>246</c:v>
                </c:pt>
                <c:pt idx="4">
                  <c:v>199</c:v>
                </c:pt>
                <c:pt idx="5">
                  <c:v>168</c:v>
                </c:pt>
                <c:pt idx="6">
                  <c:v>172</c:v>
                </c:pt>
                <c:pt idx="7">
                  <c:v>137</c:v>
                </c:pt>
                <c:pt idx="8">
                  <c:v>135</c:v>
                </c:pt>
                <c:pt idx="9">
                  <c:v>140</c:v>
                </c:pt>
                <c:pt idx="10">
                  <c:v>144</c:v>
                </c:pt>
                <c:pt idx="11">
                  <c:v>115.99999999999999</c:v>
                </c:pt>
                <c:pt idx="12">
                  <c:v>103.66666666666666</c:v>
                </c:pt>
                <c:pt idx="13">
                  <c:v>67</c:v>
                </c:pt>
                <c:pt idx="14">
                  <c:v>69</c:v>
                </c:pt>
                <c:pt idx="15">
                  <c:v>50</c:v>
                </c:pt>
                <c:pt idx="16">
                  <c:v>33.333333333333336</c:v>
                </c:pt>
                <c:pt idx="17">
                  <c:v>24.333333333333329</c:v>
                </c:pt>
                <c:pt idx="18">
                  <c:v>14.333333333333334</c:v>
                </c:pt>
                <c:pt idx="19">
                  <c:v>23</c:v>
                </c:pt>
                <c:pt idx="20">
                  <c:v>21</c:v>
                </c:pt>
              </c:numCache>
            </c:numRef>
          </c:xVal>
          <c:yVal>
            <c:numRef>
              <c:f>Calibrations!$CH$2:$CH$22</c:f>
              <c:numCache>
                <c:formatCode>General</c:formatCode>
                <c:ptCount val="21"/>
                <c:pt idx="0">
                  <c:v>315</c:v>
                </c:pt>
                <c:pt idx="1">
                  <c:v>269.7</c:v>
                </c:pt>
                <c:pt idx="2">
                  <c:v>269.7</c:v>
                </c:pt>
                <c:pt idx="3">
                  <c:v>252</c:v>
                </c:pt>
                <c:pt idx="4">
                  <c:v>193</c:v>
                </c:pt>
                <c:pt idx="5">
                  <c:v>168</c:v>
                </c:pt>
                <c:pt idx="6">
                  <c:v>168</c:v>
                </c:pt>
                <c:pt idx="7">
                  <c:v>136</c:v>
                </c:pt>
                <c:pt idx="8">
                  <c:v>136</c:v>
                </c:pt>
                <c:pt idx="9">
                  <c:v>136</c:v>
                </c:pt>
                <c:pt idx="10">
                  <c:v>136</c:v>
                </c:pt>
                <c:pt idx="11">
                  <c:v>117.8</c:v>
                </c:pt>
                <c:pt idx="12">
                  <c:v>107</c:v>
                </c:pt>
                <c:pt idx="13">
                  <c:v>53.7</c:v>
                </c:pt>
                <c:pt idx="14">
                  <c:v>53.7</c:v>
                </c:pt>
                <c:pt idx="15">
                  <c:v>36.1</c:v>
                </c:pt>
                <c:pt idx="16">
                  <c:v>25.4</c:v>
                </c:pt>
                <c:pt idx="17">
                  <c:v>16.600000000000001</c:v>
                </c:pt>
                <c:pt idx="18">
                  <c:v>15.4</c:v>
                </c:pt>
                <c:pt idx="19">
                  <c:v>15.4</c:v>
                </c:pt>
                <c:pt idx="20">
                  <c:v>15.4</c:v>
                </c:pt>
              </c:numCache>
            </c:numRef>
          </c:yVal>
          <c:smooth val="0"/>
          <c:extLst>
            <c:ext xmlns:c16="http://schemas.microsoft.com/office/drawing/2014/chart" uri="{C3380CC4-5D6E-409C-BE32-E72D297353CC}">
              <c16:uniqueId val="{00000001-E1AA-8D42-9825-CF7718D38822}"/>
            </c:ext>
          </c:extLst>
        </c:ser>
        <c:dLbls>
          <c:showLegendKey val="0"/>
          <c:showVal val="0"/>
          <c:showCatName val="0"/>
          <c:showSerName val="0"/>
          <c:showPercent val="0"/>
          <c:showBubbleSize val="0"/>
        </c:dLbls>
        <c:axId val="1224063215"/>
        <c:axId val="1247221872"/>
      </c:scatterChart>
      <c:valAx>
        <c:axId val="1224063215"/>
        <c:scaling>
          <c:orientation val="minMax"/>
          <c:max val="350"/>
          <c:min val="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solidFill>
                    <a:latin typeface="Helvetica" pitchFamily="2" charset="0"/>
                    <a:ea typeface="+mn-ea"/>
                    <a:cs typeface="Arial" panose="020B0604020202020204" pitchFamily="34" charset="0"/>
                  </a:defRPr>
                </a:pPr>
                <a:r>
                  <a:rPr lang="en-GB"/>
                  <a:t>Measured value (µg/g)</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Helvetica" pitchFamily="2" charset="0"/>
                  <a:ea typeface="+mn-ea"/>
                  <a:cs typeface="Arial" panose="020B0604020202020204" pitchFamily="34" charset="0"/>
                </a:defRPr>
              </a:pPr>
              <a:endParaRPr lang="en-US"/>
            </a:p>
          </c:txPr>
        </c:title>
        <c:numFmt formatCode="General" sourceLinked="1"/>
        <c:majorTickMark val="out"/>
        <c:minorTickMark val="none"/>
        <c:tickLblPos val="nextTo"/>
        <c:spPr>
          <a:noFill/>
          <a:ln w="12700"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solidFill>
                <a:latin typeface="Helvetica" pitchFamily="2" charset="0"/>
                <a:ea typeface="+mn-ea"/>
                <a:cs typeface="Arial" panose="020B0604020202020204" pitchFamily="34" charset="0"/>
              </a:defRPr>
            </a:pPr>
            <a:endParaRPr lang="en-US"/>
          </a:p>
        </c:txPr>
        <c:crossAx val="1247221872"/>
        <c:crosses val="autoZero"/>
        <c:crossBetween val="midCat"/>
      </c:valAx>
      <c:valAx>
        <c:axId val="1247221872"/>
        <c:scaling>
          <c:orientation val="minMax"/>
          <c:max val="35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solidFill>
                    <a:latin typeface="Helvetica" pitchFamily="2" charset="0"/>
                    <a:ea typeface="+mn-ea"/>
                    <a:cs typeface="Arial" panose="020B0604020202020204" pitchFamily="34" charset="0"/>
                  </a:defRPr>
                </a:pPr>
                <a:r>
                  <a:rPr lang="en-GB"/>
                  <a:t>Reference value (µg/g)</a:t>
                </a:r>
              </a:p>
              <a:p>
                <a:pPr>
                  <a:defRPr/>
                </a:pPr>
                <a:endParaRPr lang="en-GB"/>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solidFill>
                  <a:latin typeface="Helvetica" pitchFamily="2" charset="0"/>
                  <a:ea typeface="+mn-ea"/>
                  <a:cs typeface="Arial" panose="020B0604020202020204" pitchFamily="34" charset="0"/>
                </a:defRPr>
              </a:pPr>
              <a:endParaRPr lang="en-US"/>
            </a:p>
          </c:txPr>
        </c:title>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solidFill>
                <a:latin typeface="Helvetica" pitchFamily="2" charset="0"/>
                <a:ea typeface="+mn-ea"/>
                <a:cs typeface="Arial" panose="020B0604020202020204" pitchFamily="34" charset="0"/>
              </a:defRPr>
            </a:pPr>
            <a:endParaRPr lang="en-US"/>
          </a:p>
        </c:txPr>
        <c:crossAx val="1224063215"/>
        <c:crosses val="autoZero"/>
        <c:crossBetween val="midCat"/>
        <c:majorUnit val="100"/>
      </c:valAx>
      <c:spPr>
        <a:noFill/>
        <a:ln w="12700">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latin typeface="Helvetica" pitchFamily="2" charset="0"/>
          <a:cs typeface="Arial" panose="020B0604020202020204" pitchFamily="34" charset="0"/>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Helvetica" pitchFamily="2" charset="0"/>
                <a:ea typeface="+mn-ea"/>
                <a:cs typeface="Arial" panose="020B0604020202020204" pitchFamily="34" charset="0"/>
              </a:defRPr>
            </a:pPr>
            <a:r>
              <a:rPr lang="en-GB"/>
              <a:t>Cu</a:t>
            </a:r>
          </a:p>
        </c:rich>
      </c:tx>
      <c:layout>
        <c:manualLayout>
          <c:xMode val="edge"/>
          <c:yMode val="edge"/>
          <c:x val="0.14842294190149835"/>
          <c:y val="6.132208616726202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solidFill>
              <a:latin typeface="Helvetica" pitchFamily="2" charset="0"/>
              <a:ea typeface="+mn-ea"/>
              <a:cs typeface="Arial" panose="020B0604020202020204" pitchFamily="34" charset="0"/>
            </a:defRPr>
          </a:pPr>
          <a:endParaRPr lang="en-US"/>
        </a:p>
      </c:txPr>
    </c:title>
    <c:autoTitleDeleted val="0"/>
    <c:plotArea>
      <c:layout>
        <c:manualLayout>
          <c:layoutTarget val="inner"/>
          <c:xMode val="edge"/>
          <c:yMode val="edge"/>
          <c:x val="0.12637638470929652"/>
          <c:y val="3.8724316700916118E-2"/>
          <c:w val="0.82226586876027719"/>
          <c:h val="0.84187026678875498"/>
        </c:manualLayout>
      </c:layout>
      <c:scatterChart>
        <c:scatterStyle val="lineMarker"/>
        <c:varyColors val="0"/>
        <c:ser>
          <c:idx val="0"/>
          <c:order val="0"/>
          <c:spPr>
            <a:ln w="28575" cap="rnd">
              <a:noFill/>
              <a:round/>
            </a:ln>
            <a:effectLst/>
          </c:spPr>
          <c:marker>
            <c:symbol val="circle"/>
            <c:size val="5"/>
            <c:spPr>
              <a:solidFill>
                <a:srgbClr val="FF0000"/>
              </a:solidFill>
              <a:ln w="2540">
                <a:solidFill>
                  <a:schemeClr val="tx1"/>
                </a:solidFill>
              </a:ln>
              <a:effectLst/>
            </c:spPr>
          </c:marker>
          <c:trendline>
            <c:spPr>
              <a:ln w="12700" cap="rnd">
                <a:solidFill>
                  <a:schemeClr val="tx1"/>
                </a:solidFill>
                <a:prstDash val="solid"/>
              </a:ln>
              <a:effectLst/>
            </c:spPr>
            <c:trendlineType val="linear"/>
            <c:dispRSqr val="1"/>
            <c:dispEq val="1"/>
            <c:trendlineLbl>
              <c:layout>
                <c:manualLayout>
                  <c:x val="-3.5121087040584226E-2"/>
                  <c:y val="-5.8755483151829669E-3"/>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Helvetica" pitchFamily="2" charset="0"/>
                      <a:ea typeface="+mn-ea"/>
                      <a:cs typeface="Arial" panose="020B0604020202020204" pitchFamily="34" charset="0"/>
                    </a:defRPr>
                  </a:pPr>
                  <a:endParaRPr lang="en-US"/>
                </a:p>
              </c:txPr>
            </c:trendlineLbl>
          </c:trendline>
          <c:xVal>
            <c:numRef>
              <c:f>Calibrations!$CN$2:$CN$32</c:f>
              <c:numCache>
                <c:formatCode>General</c:formatCode>
                <c:ptCount val="31"/>
                <c:pt idx="0">
                  <c:v>213.33333333333331</c:v>
                </c:pt>
                <c:pt idx="1">
                  <c:v>195</c:v>
                </c:pt>
                <c:pt idx="2">
                  <c:v>120.00000000000001</c:v>
                </c:pt>
                <c:pt idx="3">
                  <c:v>132</c:v>
                </c:pt>
                <c:pt idx="4">
                  <c:v>132</c:v>
                </c:pt>
                <c:pt idx="5">
                  <c:v>92.666666666666671</c:v>
                </c:pt>
                <c:pt idx="6">
                  <c:v>78.333333333333329</c:v>
                </c:pt>
                <c:pt idx="7">
                  <c:v>89</c:v>
                </c:pt>
                <c:pt idx="8">
                  <c:v>92</c:v>
                </c:pt>
                <c:pt idx="9">
                  <c:v>81</c:v>
                </c:pt>
                <c:pt idx="10">
                  <c:v>82.000000000000014</c:v>
                </c:pt>
                <c:pt idx="11">
                  <c:v>71</c:v>
                </c:pt>
                <c:pt idx="12">
                  <c:v>67</c:v>
                </c:pt>
                <c:pt idx="13">
                  <c:v>61.333333333333336</c:v>
                </c:pt>
                <c:pt idx="14">
                  <c:v>57.333333333333336</c:v>
                </c:pt>
                <c:pt idx="15">
                  <c:v>53</c:v>
                </c:pt>
                <c:pt idx="16">
                  <c:v>57</c:v>
                </c:pt>
                <c:pt idx="17">
                  <c:v>60</c:v>
                </c:pt>
                <c:pt idx="18">
                  <c:v>61.666666666666679</c:v>
                </c:pt>
                <c:pt idx="19">
                  <c:v>50.666666666666664</c:v>
                </c:pt>
                <c:pt idx="20">
                  <c:v>36</c:v>
                </c:pt>
                <c:pt idx="21">
                  <c:v>35</c:v>
                </c:pt>
                <c:pt idx="22">
                  <c:v>37</c:v>
                </c:pt>
                <c:pt idx="23">
                  <c:v>36</c:v>
                </c:pt>
                <c:pt idx="24">
                  <c:v>36</c:v>
                </c:pt>
                <c:pt idx="25">
                  <c:v>18</c:v>
                </c:pt>
                <c:pt idx="26">
                  <c:v>26</c:v>
                </c:pt>
                <c:pt idx="27">
                  <c:v>25</c:v>
                </c:pt>
                <c:pt idx="28">
                  <c:v>17</c:v>
                </c:pt>
                <c:pt idx="29">
                  <c:v>16</c:v>
                </c:pt>
                <c:pt idx="30">
                  <c:v>4</c:v>
                </c:pt>
              </c:numCache>
            </c:numRef>
          </c:xVal>
          <c:yVal>
            <c:numRef>
              <c:f>Calibrations!$CO$2:$CO$32</c:f>
              <c:numCache>
                <c:formatCode>General</c:formatCode>
                <c:ptCount val="31"/>
                <c:pt idx="0">
                  <c:v>225</c:v>
                </c:pt>
                <c:pt idx="1">
                  <c:v>194</c:v>
                </c:pt>
                <c:pt idx="2">
                  <c:v>134</c:v>
                </c:pt>
                <c:pt idx="3">
                  <c:v>120</c:v>
                </c:pt>
                <c:pt idx="4">
                  <c:v>120</c:v>
                </c:pt>
                <c:pt idx="5">
                  <c:v>98</c:v>
                </c:pt>
                <c:pt idx="6">
                  <c:v>85.7</c:v>
                </c:pt>
                <c:pt idx="7">
                  <c:v>78</c:v>
                </c:pt>
                <c:pt idx="8">
                  <c:v>78</c:v>
                </c:pt>
                <c:pt idx="9">
                  <c:v>68.8</c:v>
                </c:pt>
                <c:pt idx="10">
                  <c:v>68.8</c:v>
                </c:pt>
                <c:pt idx="11">
                  <c:v>66.2</c:v>
                </c:pt>
                <c:pt idx="12">
                  <c:v>66.2</c:v>
                </c:pt>
                <c:pt idx="13">
                  <c:v>64</c:v>
                </c:pt>
                <c:pt idx="14">
                  <c:v>58.4</c:v>
                </c:pt>
                <c:pt idx="15">
                  <c:v>58.4</c:v>
                </c:pt>
                <c:pt idx="16">
                  <c:v>58.4</c:v>
                </c:pt>
                <c:pt idx="17">
                  <c:v>57.2</c:v>
                </c:pt>
                <c:pt idx="18">
                  <c:v>57</c:v>
                </c:pt>
                <c:pt idx="19">
                  <c:v>43</c:v>
                </c:pt>
                <c:pt idx="20">
                  <c:v>29</c:v>
                </c:pt>
                <c:pt idx="21">
                  <c:v>29</c:v>
                </c:pt>
                <c:pt idx="22">
                  <c:v>29</c:v>
                </c:pt>
                <c:pt idx="23">
                  <c:v>29</c:v>
                </c:pt>
                <c:pt idx="24">
                  <c:v>29</c:v>
                </c:pt>
                <c:pt idx="25">
                  <c:v>19.66</c:v>
                </c:pt>
                <c:pt idx="26">
                  <c:v>19.66</c:v>
                </c:pt>
                <c:pt idx="27">
                  <c:v>19.66</c:v>
                </c:pt>
                <c:pt idx="28">
                  <c:v>19.66</c:v>
                </c:pt>
                <c:pt idx="29">
                  <c:v>11.4</c:v>
                </c:pt>
                <c:pt idx="30">
                  <c:v>1.25</c:v>
                </c:pt>
              </c:numCache>
            </c:numRef>
          </c:yVal>
          <c:smooth val="0"/>
          <c:extLst>
            <c:ext xmlns:c16="http://schemas.microsoft.com/office/drawing/2014/chart" uri="{C3380CC4-5D6E-409C-BE32-E72D297353CC}">
              <c16:uniqueId val="{00000001-A571-6645-9485-0A0B850213DE}"/>
            </c:ext>
          </c:extLst>
        </c:ser>
        <c:ser>
          <c:idx val="1"/>
          <c:order val="1"/>
          <c:tx>
            <c:v>Ultramafics</c:v>
          </c:tx>
          <c:spPr>
            <a:ln w="25400" cap="rnd">
              <a:noFill/>
              <a:round/>
            </a:ln>
            <a:effectLst/>
          </c:spPr>
          <c:marker>
            <c:symbol val="circle"/>
            <c:size val="5"/>
            <c:spPr>
              <a:solidFill>
                <a:srgbClr val="00B050"/>
              </a:solidFill>
              <a:ln w="3175">
                <a:solidFill>
                  <a:schemeClr val="tx1"/>
                </a:solidFill>
              </a:ln>
              <a:effectLst/>
            </c:spPr>
          </c:marker>
          <c:xVal>
            <c:numRef>
              <c:f>Calibrations!$CN$34:$CN$39</c:f>
              <c:numCache>
                <c:formatCode>General</c:formatCode>
                <c:ptCount val="6"/>
                <c:pt idx="0">
                  <c:v>78</c:v>
                </c:pt>
                <c:pt idx="1">
                  <c:v>98.666666666666671</c:v>
                </c:pt>
                <c:pt idx="2">
                  <c:v>111</c:v>
                </c:pt>
                <c:pt idx="3">
                  <c:v>90.333333333333329</c:v>
                </c:pt>
                <c:pt idx="4">
                  <c:v>92</c:v>
                </c:pt>
                <c:pt idx="5">
                  <c:v>167</c:v>
                </c:pt>
              </c:numCache>
            </c:numRef>
          </c:xVal>
          <c:yVal>
            <c:numRef>
              <c:f>Calibrations!$CO$34:$CO$39</c:f>
              <c:numCache>
                <c:formatCode>General</c:formatCode>
                <c:ptCount val="6"/>
                <c:pt idx="0">
                  <c:v>44</c:v>
                </c:pt>
                <c:pt idx="1">
                  <c:v>28</c:v>
                </c:pt>
                <c:pt idx="2">
                  <c:v>19.100000000000001</c:v>
                </c:pt>
                <c:pt idx="3">
                  <c:v>6.7</c:v>
                </c:pt>
                <c:pt idx="4">
                  <c:v>5.7</c:v>
                </c:pt>
                <c:pt idx="5">
                  <c:v>3</c:v>
                </c:pt>
              </c:numCache>
            </c:numRef>
          </c:yVal>
          <c:smooth val="0"/>
          <c:extLst>
            <c:ext xmlns:c16="http://schemas.microsoft.com/office/drawing/2014/chart" uri="{C3380CC4-5D6E-409C-BE32-E72D297353CC}">
              <c16:uniqueId val="{00000001-A6CC-2E45-B425-7539CCC19404}"/>
            </c:ext>
          </c:extLst>
        </c:ser>
        <c:dLbls>
          <c:showLegendKey val="0"/>
          <c:showVal val="0"/>
          <c:showCatName val="0"/>
          <c:showSerName val="0"/>
          <c:showPercent val="0"/>
          <c:showBubbleSize val="0"/>
        </c:dLbls>
        <c:axId val="740948416"/>
        <c:axId val="1238089888"/>
      </c:scatterChart>
      <c:valAx>
        <c:axId val="74094841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solidFill>
                    <a:latin typeface="Helvetica" pitchFamily="2" charset="0"/>
                    <a:ea typeface="+mn-ea"/>
                    <a:cs typeface="Arial" panose="020B0604020202020204" pitchFamily="34" charset="0"/>
                  </a:defRPr>
                </a:pPr>
                <a:r>
                  <a:rPr lang="en-GB"/>
                  <a:t>Measured value (µg/g)</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Helvetica" pitchFamily="2" charset="0"/>
                  <a:ea typeface="+mn-ea"/>
                  <a:cs typeface="Arial" panose="020B0604020202020204" pitchFamily="34" charset="0"/>
                </a:defRPr>
              </a:pPr>
              <a:endParaRPr lang="en-US"/>
            </a:p>
          </c:txPr>
        </c:title>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solidFill>
                <a:latin typeface="Helvetica" pitchFamily="2" charset="0"/>
                <a:ea typeface="+mn-ea"/>
                <a:cs typeface="Arial" panose="020B0604020202020204" pitchFamily="34" charset="0"/>
              </a:defRPr>
            </a:pPr>
            <a:endParaRPr lang="en-US"/>
          </a:p>
        </c:txPr>
        <c:crossAx val="1238089888"/>
        <c:crosses val="autoZero"/>
        <c:crossBetween val="midCat"/>
      </c:valAx>
      <c:valAx>
        <c:axId val="1238089888"/>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solidFill>
                    <a:latin typeface="Helvetica" pitchFamily="2" charset="0"/>
                    <a:ea typeface="+mn-ea"/>
                    <a:cs typeface="Arial" panose="020B0604020202020204" pitchFamily="34" charset="0"/>
                  </a:defRPr>
                </a:pPr>
                <a:r>
                  <a:rPr lang="en-GB"/>
                  <a:t>Reference value (µg/g)</a:t>
                </a:r>
              </a:p>
              <a:p>
                <a:pPr>
                  <a:defRPr/>
                </a:pPr>
                <a:endParaRPr lang="en-GB"/>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solidFill>
                  <a:latin typeface="Helvetica" pitchFamily="2" charset="0"/>
                  <a:ea typeface="+mn-ea"/>
                  <a:cs typeface="Arial" panose="020B0604020202020204" pitchFamily="34" charset="0"/>
                </a:defRPr>
              </a:pPr>
              <a:endParaRPr lang="en-US"/>
            </a:p>
          </c:txPr>
        </c:title>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solidFill>
                <a:latin typeface="Helvetica" pitchFamily="2" charset="0"/>
                <a:ea typeface="+mn-ea"/>
                <a:cs typeface="Arial" panose="020B0604020202020204" pitchFamily="34" charset="0"/>
              </a:defRPr>
            </a:pPr>
            <a:endParaRPr lang="en-US"/>
          </a:p>
        </c:txPr>
        <c:crossAx val="740948416"/>
        <c:crosses val="autoZero"/>
        <c:crossBetween val="midCat"/>
      </c:valAx>
      <c:spPr>
        <a:noFill/>
        <a:ln w="12700">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latin typeface="Helvetica" pitchFamily="2" charset="0"/>
          <a:cs typeface="Arial" panose="020B0604020202020204" pitchFamily="34" charset="0"/>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Helvetica" pitchFamily="2" charset="0"/>
                <a:ea typeface="+mn-ea"/>
                <a:cs typeface="Arial" panose="020B0604020202020204" pitchFamily="34" charset="0"/>
              </a:defRPr>
            </a:pPr>
            <a:r>
              <a:rPr lang="en-GB"/>
              <a:t>Zn</a:t>
            </a:r>
          </a:p>
        </c:rich>
      </c:tx>
      <c:layout>
        <c:manualLayout>
          <c:xMode val="edge"/>
          <c:yMode val="edge"/>
          <c:x val="0.12651584831309906"/>
          <c:y val="5.0492174669330661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solidFill>
              <a:latin typeface="Helvetica" pitchFamily="2" charset="0"/>
              <a:ea typeface="+mn-ea"/>
              <a:cs typeface="Arial" panose="020B0604020202020204" pitchFamily="34" charset="0"/>
            </a:defRPr>
          </a:pPr>
          <a:endParaRPr lang="en-US"/>
        </a:p>
      </c:txPr>
    </c:title>
    <c:autoTitleDeleted val="0"/>
    <c:plotArea>
      <c:layout>
        <c:manualLayout>
          <c:layoutTarget val="inner"/>
          <c:xMode val="edge"/>
          <c:yMode val="edge"/>
          <c:x val="0.1136922870294126"/>
          <c:y val="3.3659739885175018E-2"/>
          <c:w val="0.8145763550727575"/>
          <c:h val="0.85126297683857521"/>
        </c:manualLayout>
      </c:layout>
      <c:scatterChart>
        <c:scatterStyle val="lineMarker"/>
        <c:varyColors val="0"/>
        <c:ser>
          <c:idx val="0"/>
          <c:order val="0"/>
          <c:spPr>
            <a:ln w="28575" cap="rnd">
              <a:noFill/>
              <a:round/>
            </a:ln>
            <a:effectLst/>
          </c:spPr>
          <c:marker>
            <c:symbol val="circle"/>
            <c:size val="5"/>
            <c:spPr>
              <a:solidFill>
                <a:srgbClr val="FF0000"/>
              </a:solidFill>
              <a:ln w="2540">
                <a:solidFill>
                  <a:schemeClr val="tx1"/>
                </a:solidFill>
              </a:ln>
              <a:effectLst/>
            </c:spPr>
          </c:marker>
          <c:trendline>
            <c:spPr>
              <a:ln w="19050" cap="rnd">
                <a:solidFill>
                  <a:schemeClr val="tx1"/>
                </a:solidFill>
                <a:prstDash val="solid"/>
              </a:ln>
              <a:effectLst/>
            </c:spPr>
            <c:trendlineType val="linear"/>
            <c:dispRSqr val="1"/>
            <c:dispEq val="1"/>
            <c:trendlineLbl>
              <c:layout>
                <c:manualLayout>
                  <c:x val="0.28232713615213845"/>
                  <c:y val="8.7384544872583028E-2"/>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Helvetica" pitchFamily="2" charset="0"/>
                      <a:ea typeface="+mn-ea"/>
                      <a:cs typeface="Arial" panose="020B0604020202020204" pitchFamily="34" charset="0"/>
                    </a:defRPr>
                  </a:pPr>
                  <a:endParaRPr lang="en-US"/>
                </a:p>
              </c:txPr>
            </c:trendlineLbl>
          </c:trendline>
          <c:xVal>
            <c:numRef>
              <c:f>Calibrations!$CU$2:$CU$36</c:f>
              <c:numCache>
                <c:formatCode>0</c:formatCode>
                <c:ptCount val="35"/>
                <c:pt idx="0">
                  <c:v>115.99999999999999</c:v>
                </c:pt>
                <c:pt idx="1">
                  <c:v>114</c:v>
                </c:pt>
                <c:pt idx="2">
                  <c:v>111</c:v>
                </c:pt>
                <c:pt idx="3">
                  <c:v>110</c:v>
                </c:pt>
                <c:pt idx="4">
                  <c:v>108</c:v>
                </c:pt>
                <c:pt idx="5">
                  <c:v>107</c:v>
                </c:pt>
                <c:pt idx="6">
                  <c:v>99.666666666666671</c:v>
                </c:pt>
                <c:pt idx="7">
                  <c:v>104</c:v>
                </c:pt>
                <c:pt idx="8">
                  <c:v>96</c:v>
                </c:pt>
                <c:pt idx="9">
                  <c:v>98.333333333333329</c:v>
                </c:pt>
                <c:pt idx="10">
                  <c:v>90.666666666666657</c:v>
                </c:pt>
                <c:pt idx="11">
                  <c:v>92</c:v>
                </c:pt>
                <c:pt idx="12">
                  <c:v>82.333333333333343</c:v>
                </c:pt>
                <c:pt idx="13">
                  <c:v>75</c:v>
                </c:pt>
                <c:pt idx="14">
                  <c:v>79</c:v>
                </c:pt>
                <c:pt idx="15">
                  <c:v>84</c:v>
                </c:pt>
                <c:pt idx="16">
                  <c:v>73.833333333333343</c:v>
                </c:pt>
                <c:pt idx="17">
                  <c:v>71.666666666666671</c:v>
                </c:pt>
                <c:pt idx="18">
                  <c:v>67</c:v>
                </c:pt>
                <c:pt idx="19">
                  <c:v>67</c:v>
                </c:pt>
                <c:pt idx="20">
                  <c:v>51.000000000000007</c:v>
                </c:pt>
                <c:pt idx="21">
                  <c:v>62</c:v>
                </c:pt>
                <c:pt idx="22">
                  <c:v>62</c:v>
                </c:pt>
                <c:pt idx="23">
                  <c:v>64</c:v>
                </c:pt>
                <c:pt idx="24">
                  <c:v>58</c:v>
                </c:pt>
                <c:pt idx="25">
                  <c:v>52</c:v>
                </c:pt>
                <c:pt idx="26">
                  <c:v>57</c:v>
                </c:pt>
                <c:pt idx="27">
                  <c:v>57.999999999999993</c:v>
                </c:pt>
                <c:pt idx="28">
                  <c:v>44</c:v>
                </c:pt>
                <c:pt idx="29">
                  <c:v>54</c:v>
                </c:pt>
                <c:pt idx="30">
                  <c:v>47</c:v>
                </c:pt>
                <c:pt idx="31">
                  <c:v>44.666666666666664</c:v>
                </c:pt>
                <c:pt idx="32">
                  <c:v>45</c:v>
                </c:pt>
                <c:pt idx="33">
                  <c:v>36.333333333333336</c:v>
                </c:pt>
                <c:pt idx="34">
                  <c:v>38</c:v>
                </c:pt>
              </c:numCache>
            </c:numRef>
          </c:xVal>
          <c:yVal>
            <c:numRef>
              <c:f>Calibrations!$CV$2:$CV$36</c:f>
              <c:numCache>
                <c:formatCode>0</c:formatCode>
                <c:ptCount val="35"/>
                <c:pt idx="0">
                  <c:v>129.5</c:v>
                </c:pt>
                <c:pt idx="1">
                  <c:v>129.5</c:v>
                </c:pt>
                <c:pt idx="2">
                  <c:v>129.5</c:v>
                </c:pt>
                <c:pt idx="3">
                  <c:v>129.5</c:v>
                </c:pt>
                <c:pt idx="4">
                  <c:v>122.9</c:v>
                </c:pt>
                <c:pt idx="5">
                  <c:v>122.9</c:v>
                </c:pt>
                <c:pt idx="6">
                  <c:v>117</c:v>
                </c:pt>
                <c:pt idx="7">
                  <c:v>113.4</c:v>
                </c:pt>
                <c:pt idx="8">
                  <c:v>113.4</c:v>
                </c:pt>
                <c:pt idx="9">
                  <c:v>109</c:v>
                </c:pt>
                <c:pt idx="10">
                  <c:v>108</c:v>
                </c:pt>
                <c:pt idx="11">
                  <c:v>100</c:v>
                </c:pt>
                <c:pt idx="12">
                  <c:v>88.3</c:v>
                </c:pt>
                <c:pt idx="13">
                  <c:v>86.8</c:v>
                </c:pt>
                <c:pt idx="14">
                  <c:v>86.8</c:v>
                </c:pt>
                <c:pt idx="15">
                  <c:v>86.8</c:v>
                </c:pt>
                <c:pt idx="16">
                  <c:v>86</c:v>
                </c:pt>
                <c:pt idx="17">
                  <c:v>85</c:v>
                </c:pt>
                <c:pt idx="18">
                  <c:v>70</c:v>
                </c:pt>
                <c:pt idx="19">
                  <c:v>70</c:v>
                </c:pt>
                <c:pt idx="20">
                  <c:v>68</c:v>
                </c:pt>
                <c:pt idx="21">
                  <c:v>64.5</c:v>
                </c:pt>
                <c:pt idx="22">
                  <c:v>64.5</c:v>
                </c:pt>
                <c:pt idx="23">
                  <c:v>64.5</c:v>
                </c:pt>
                <c:pt idx="24">
                  <c:v>64.5</c:v>
                </c:pt>
                <c:pt idx="25">
                  <c:v>61</c:v>
                </c:pt>
                <c:pt idx="26">
                  <c:v>61</c:v>
                </c:pt>
                <c:pt idx="27">
                  <c:v>60</c:v>
                </c:pt>
                <c:pt idx="28">
                  <c:v>48.5</c:v>
                </c:pt>
                <c:pt idx="29">
                  <c:v>45</c:v>
                </c:pt>
                <c:pt idx="30">
                  <c:v>44.5</c:v>
                </c:pt>
                <c:pt idx="31">
                  <c:v>43.8</c:v>
                </c:pt>
                <c:pt idx="32">
                  <c:v>41.8</c:v>
                </c:pt>
                <c:pt idx="33">
                  <c:v>39</c:v>
                </c:pt>
                <c:pt idx="34">
                  <c:v>39</c:v>
                </c:pt>
              </c:numCache>
            </c:numRef>
          </c:yVal>
          <c:smooth val="0"/>
          <c:extLst>
            <c:ext xmlns:c16="http://schemas.microsoft.com/office/drawing/2014/chart" uri="{C3380CC4-5D6E-409C-BE32-E72D297353CC}">
              <c16:uniqueId val="{00000001-3551-3540-94F2-552504930B69}"/>
            </c:ext>
          </c:extLst>
        </c:ser>
        <c:ser>
          <c:idx val="1"/>
          <c:order val="1"/>
          <c:spPr>
            <a:ln w="25400" cap="rnd">
              <a:noFill/>
              <a:round/>
            </a:ln>
            <a:effectLst/>
          </c:spPr>
          <c:marker>
            <c:symbol val="circle"/>
            <c:size val="5"/>
            <c:spPr>
              <a:solidFill>
                <a:srgbClr val="0432FF"/>
              </a:solidFill>
              <a:ln w="3175">
                <a:solidFill>
                  <a:schemeClr val="tx1"/>
                </a:solidFill>
              </a:ln>
              <a:effectLst/>
            </c:spPr>
          </c:marker>
          <c:xVal>
            <c:numRef>
              <c:f>Calibrations!$CU$38:$CU$40</c:f>
              <c:numCache>
                <c:formatCode>0</c:formatCode>
                <c:ptCount val="3"/>
                <c:pt idx="0" formatCode="0.0">
                  <c:v>179.33333333333331</c:v>
                </c:pt>
                <c:pt idx="1">
                  <c:v>86</c:v>
                </c:pt>
                <c:pt idx="2">
                  <c:v>88</c:v>
                </c:pt>
              </c:numCache>
            </c:numRef>
          </c:xVal>
          <c:yVal>
            <c:numRef>
              <c:f>Calibrations!$CV$38:$CV$40</c:f>
              <c:numCache>
                <c:formatCode>0</c:formatCode>
                <c:ptCount val="3"/>
                <c:pt idx="0" formatCode="General">
                  <c:v>191</c:v>
                </c:pt>
                <c:pt idx="1">
                  <c:v>123</c:v>
                </c:pt>
                <c:pt idx="2">
                  <c:v>123</c:v>
                </c:pt>
              </c:numCache>
            </c:numRef>
          </c:yVal>
          <c:smooth val="0"/>
          <c:extLst>
            <c:ext xmlns:c16="http://schemas.microsoft.com/office/drawing/2014/chart" uri="{C3380CC4-5D6E-409C-BE32-E72D297353CC}">
              <c16:uniqueId val="{00000001-EB7B-B44B-8EB6-D6C2D59634D3}"/>
            </c:ext>
          </c:extLst>
        </c:ser>
        <c:dLbls>
          <c:showLegendKey val="0"/>
          <c:showVal val="0"/>
          <c:showCatName val="0"/>
          <c:showSerName val="0"/>
          <c:showPercent val="0"/>
          <c:showBubbleSize val="0"/>
        </c:dLbls>
        <c:axId val="1244573392"/>
        <c:axId val="1235275200"/>
      </c:scatterChart>
      <c:valAx>
        <c:axId val="1244573392"/>
        <c:scaling>
          <c:orientation val="minMax"/>
          <c:max val="200"/>
          <c:min val="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solidFill>
                    <a:latin typeface="Helvetica" pitchFamily="2" charset="0"/>
                    <a:ea typeface="+mn-ea"/>
                    <a:cs typeface="Arial" panose="020B0604020202020204" pitchFamily="34" charset="0"/>
                  </a:defRPr>
                </a:pPr>
                <a:r>
                  <a:rPr lang="en-GB"/>
                  <a:t>Measured value (µg/g)</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Helvetica" pitchFamily="2" charset="0"/>
                  <a:ea typeface="+mn-ea"/>
                  <a:cs typeface="Arial" panose="020B0604020202020204" pitchFamily="34" charset="0"/>
                </a:defRPr>
              </a:pPr>
              <a:endParaRPr lang="en-US"/>
            </a:p>
          </c:txPr>
        </c:title>
        <c:numFmt formatCode="0"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solidFill>
                <a:latin typeface="Helvetica" pitchFamily="2" charset="0"/>
                <a:ea typeface="+mn-ea"/>
                <a:cs typeface="Arial" panose="020B0604020202020204" pitchFamily="34" charset="0"/>
              </a:defRPr>
            </a:pPr>
            <a:endParaRPr lang="en-US"/>
          </a:p>
        </c:txPr>
        <c:crossAx val="1235275200"/>
        <c:crosses val="autoZero"/>
        <c:crossBetween val="midCat"/>
        <c:majorUnit val="50"/>
      </c:valAx>
      <c:valAx>
        <c:axId val="1235275200"/>
        <c:scaling>
          <c:orientation val="minMax"/>
          <c:max val="2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solidFill>
                    <a:latin typeface="Helvetica" pitchFamily="2" charset="0"/>
                    <a:ea typeface="+mn-ea"/>
                    <a:cs typeface="Arial" panose="020B0604020202020204" pitchFamily="34" charset="0"/>
                  </a:defRPr>
                </a:pPr>
                <a:r>
                  <a:rPr lang="en-GB"/>
                  <a:t>Reference value (µg/g)</a:t>
                </a:r>
              </a:p>
              <a:p>
                <a:pPr>
                  <a:defRPr/>
                </a:pPr>
                <a:endParaRPr lang="en-GB"/>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solidFill>
                  <a:latin typeface="Helvetica" pitchFamily="2" charset="0"/>
                  <a:ea typeface="+mn-ea"/>
                  <a:cs typeface="Arial" panose="020B0604020202020204" pitchFamily="34" charset="0"/>
                </a:defRPr>
              </a:pPr>
              <a:endParaRPr lang="en-US"/>
            </a:p>
          </c:txPr>
        </c:title>
        <c:numFmt formatCode="0"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solidFill>
                <a:latin typeface="Helvetica" pitchFamily="2" charset="0"/>
                <a:ea typeface="+mn-ea"/>
                <a:cs typeface="Arial" panose="020B0604020202020204" pitchFamily="34" charset="0"/>
              </a:defRPr>
            </a:pPr>
            <a:endParaRPr lang="en-US"/>
          </a:p>
        </c:txPr>
        <c:crossAx val="1244573392"/>
        <c:crosses val="autoZero"/>
        <c:crossBetween val="midCat"/>
        <c:majorUnit val="50"/>
      </c:valAx>
      <c:spPr>
        <a:noFill/>
        <a:ln w="12700">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latin typeface="Helvetica" pitchFamily="2" charset="0"/>
          <a:cs typeface="Arial" panose="020B0604020202020204" pitchFamily="34" charset="0"/>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Helvetica" pitchFamily="2" charset="0"/>
                <a:ea typeface="+mn-ea"/>
                <a:cs typeface="Arial" panose="020B0604020202020204" pitchFamily="34" charset="0"/>
              </a:defRPr>
            </a:pPr>
            <a:r>
              <a:rPr lang="en-GB"/>
              <a:t>Rb</a:t>
            </a:r>
          </a:p>
        </c:rich>
      </c:tx>
      <c:layout>
        <c:manualLayout>
          <c:xMode val="edge"/>
          <c:yMode val="edge"/>
          <c:x val="0.14337245917321267"/>
          <c:y val="5.378011366268512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solidFill>
              <a:latin typeface="Helvetica" pitchFamily="2" charset="0"/>
              <a:ea typeface="+mn-ea"/>
              <a:cs typeface="Arial" panose="020B0604020202020204" pitchFamily="34" charset="0"/>
            </a:defRPr>
          </a:pPr>
          <a:endParaRPr lang="en-US"/>
        </a:p>
      </c:txPr>
    </c:title>
    <c:autoTitleDeleted val="0"/>
    <c:plotArea>
      <c:layout>
        <c:manualLayout>
          <c:layoutTarget val="inner"/>
          <c:xMode val="edge"/>
          <c:yMode val="edge"/>
          <c:x val="0.12008374005816241"/>
          <c:y val="3.3137021368166382E-2"/>
          <c:w val="0.84219139613009941"/>
          <c:h val="0.84973213204955966"/>
        </c:manualLayout>
      </c:layout>
      <c:scatterChart>
        <c:scatterStyle val="lineMarker"/>
        <c:varyColors val="0"/>
        <c:ser>
          <c:idx val="0"/>
          <c:order val="0"/>
          <c:spPr>
            <a:ln w="28575" cap="rnd">
              <a:noFill/>
              <a:round/>
            </a:ln>
            <a:effectLst/>
          </c:spPr>
          <c:marker>
            <c:symbol val="circle"/>
            <c:size val="5"/>
            <c:spPr>
              <a:solidFill>
                <a:srgbClr val="FF0000"/>
              </a:solidFill>
              <a:ln w="2540">
                <a:solidFill>
                  <a:schemeClr val="tx1"/>
                </a:solidFill>
              </a:ln>
              <a:effectLst/>
            </c:spPr>
          </c:marker>
          <c:trendline>
            <c:spPr>
              <a:ln w="12700" cap="rnd">
                <a:solidFill>
                  <a:schemeClr val="tx1"/>
                </a:solidFill>
                <a:prstDash val="solid"/>
              </a:ln>
              <a:effectLst/>
            </c:spPr>
            <c:trendlineType val="linear"/>
            <c:dispRSqr val="1"/>
            <c:dispEq val="1"/>
            <c:trendlineLbl>
              <c:layout>
                <c:manualLayout>
                  <c:x val="-4.3496336345212695E-2"/>
                  <c:y val="-1.3861667124879165E-2"/>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Helvetica" pitchFamily="2" charset="0"/>
                      <a:ea typeface="+mn-ea"/>
                      <a:cs typeface="Arial" panose="020B0604020202020204" pitchFamily="34" charset="0"/>
                    </a:defRPr>
                  </a:pPr>
                  <a:endParaRPr lang="en-US"/>
                </a:p>
              </c:txPr>
            </c:trendlineLbl>
          </c:trendline>
          <c:xVal>
            <c:numRef>
              <c:f>Calibrations!$DB$2:$DB$27</c:f>
              <c:numCache>
                <c:formatCode>General</c:formatCode>
                <c:ptCount val="26"/>
                <c:pt idx="0">
                  <c:v>67</c:v>
                </c:pt>
                <c:pt idx="1">
                  <c:v>66</c:v>
                </c:pt>
                <c:pt idx="2">
                  <c:v>64</c:v>
                </c:pt>
                <c:pt idx="3">
                  <c:v>66</c:v>
                </c:pt>
                <c:pt idx="4">
                  <c:v>67</c:v>
                </c:pt>
                <c:pt idx="5">
                  <c:v>59.666666666666664</c:v>
                </c:pt>
                <c:pt idx="6">
                  <c:v>58.999999999999993</c:v>
                </c:pt>
                <c:pt idx="7">
                  <c:v>63</c:v>
                </c:pt>
                <c:pt idx="8">
                  <c:v>61.000000000000007</c:v>
                </c:pt>
                <c:pt idx="9">
                  <c:v>46</c:v>
                </c:pt>
                <c:pt idx="10">
                  <c:v>42</c:v>
                </c:pt>
                <c:pt idx="11">
                  <c:v>44</c:v>
                </c:pt>
                <c:pt idx="12">
                  <c:v>46</c:v>
                </c:pt>
                <c:pt idx="13">
                  <c:v>45</c:v>
                </c:pt>
                <c:pt idx="14">
                  <c:v>42</c:v>
                </c:pt>
                <c:pt idx="15">
                  <c:v>28</c:v>
                </c:pt>
                <c:pt idx="16">
                  <c:v>22</c:v>
                </c:pt>
                <c:pt idx="17">
                  <c:v>22</c:v>
                </c:pt>
                <c:pt idx="18">
                  <c:v>14</c:v>
                </c:pt>
                <c:pt idx="19">
                  <c:v>10</c:v>
                </c:pt>
                <c:pt idx="20">
                  <c:v>6.6666666666666661</c:v>
                </c:pt>
                <c:pt idx="21">
                  <c:v>5</c:v>
                </c:pt>
                <c:pt idx="22">
                  <c:v>7.333333333333333</c:v>
                </c:pt>
                <c:pt idx="23">
                  <c:v>3.9999999999999996</c:v>
                </c:pt>
                <c:pt idx="24">
                  <c:v>4.333333333333333</c:v>
                </c:pt>
                <c:pt idx="25">
                  <c:v>2</c:v>
                </c:pt>
              </c:numCache>
            </c:numRef>
          </c:xVal>
          <c:yVal>
            <c:numRef>
              <c:f>Calibrations!$DC$2:$DC$27</c:f>
              <c:numCache>
                <c:formatCode>General</c:formatCode>
                <c:ptCount val="26"/>
                <c:pt idx="0">
                  <c:v>74</c:v>
                </c:pt>
                <c:pt idx="1">
                  <c:v>69.8</c:v>
                </c:pt>
                <c:pt idx="2">
                  <c:v>69.8</c:v>
                </c:pt>
                <c:pt idx="3">
                  <c:v>69.8</c:v>
                </c:pt>
                <c:pt idx="4">
                  <c:v>69.8</c:v>
                </c:pt>
                <c:pt idx="5">
                  <c:v>67.8</c:v>
                </c:pt>
                <c:pt idx="6">
                  <c:v>67.8</c:v>
                </c:pt>
                <c:pt idx="7">
                  <c:v>67.8</c:v>
                </c:pt>
                <c:pt idx="8">
                  <c:v>66</c:v>
                </c:pt>
                <c:pt idx="9">
                  <c:v>47.61</c:v>
                </c:pt>
                <c:pt idx="10">
                  <c:v>47.61</c:v>
                </c:pt>
                <c:pt idx="11">
                  <c:v>46</c:v>
                </c:pt>
                <c:pt idx="12">
                  <c:v>46</c:v>
                </c:pt>
                <c:pt idx="13">
                  <c:v>46</c:v>
                </c:pt>
                <c:pt idx="14">
                  <c:v>46</c:v>
                </c:pt>
                <c:pt idx="15">
                  <c:v>31.4</c:v>
                </c:pt>
                <c:pt idx="16">
                  <c:v>25.77</c:v>
                </c:pt>
                <c:pt idx="17">
                  <c:v>25.77</c:v>
                </c:pt>
                <c:pt idx="18">
                  <c:v>15.1</c:v>
                </c:pt>
                <c:pt idx="19">
                  <c:v>11.02</c:v>
                </c:pt>
                <c:pt idx="20">
                  <c:v>9</c:v>
                </c:pt>
                <c:pt idx="21">
                  <c:v>7.37</c:v>
                </c:pt>
                <c:pt idx="22">
                  <c:v>6.87</c:v>
                </c:pt>
                <c:pt idx="23">
                  <c:v>4</c:v>
                </c:pt>
                <c:pt idx="24">
                  <c:v>4</c:v>
                </c:pt>
                <c:pt idx="25">
                  <c:v>2.9</c:v>
                </c:pt>
              </c:numCache>
            </c:numRef>
          </c:yVal>
          <c:smooth val="0"/>
          <c:extLst>
            <c:ext xmlns:c16="http://schemas.microsoft.com/office/drawing/2014/chart" uri="{C3380CC4-5D6E-409C-BE32-E72D297353CC}">
              <c16:uniqueId val="{00000001-7E92-BC4E-88F4-69D2E829BEE8}"/>
            </c:ext>
          </c:extLst>
        </c:ser>
        <c:ser>
          <c:idx val="1"/>
          <c:order val="1"/>
          <c:spPr>
            <a:ln w="25400" cap="rnd">
              <a:noFill/>
              <a:round/>
            </a:ln>
            <a:effectLst/>
          </c:spPr>
          <c:marker>
            <c:symbol val="circle"/>
            <c:size val="5"/>
            <c:spPr>
              <a:solidFill>
                <a:srgbClr val="00FDFF"/>
              </a:solidFill>
              <a:ln w="3175">
                <a:solidFill>
                  <a:schemeClr val="tx1"/>
                </a:solidFill>
              </a:ln>
              <a:effectLst/>
            </c:spPr>
          </c:marker>
          <c:xVal>
            <c:numRef>
              <c:f>Calibrations!$DB$30:$DB$34</c:f>
              <c:numCache>
                <c:formatCode>General</c:formatCode>
                <c:ptCount val="5"/>
                <c:pt idx="0">
                  <c:v>2</c:v>
                </c:pt>
                <c:pt idx="1">
                  <c:v>2</c:v>
                </c:pt>
                <c:pt idx="4">
                  <c:v>1</c:v>
                </c:pt>
              </c:numCache>
            </c:numRef>
          </c:xVal>
          <c:yVal>
            <c:numRef>
              <c:f>Calibrations!$DC$30:$DC$34</c:f>
              <c:numCache>
                <c:formatCode>General</c:formatCode>
                <c:ptCount val="5"/>
                <c:pt idx="0">
                  <c:v>1</c:v>
                </c:pt>
                <c:pt idx="1">
                  <c:v>1</c:v>
                </c:pt>
                <c:pt idx="2">
                  <c:v>0.97799999999999998</c:v>
                </c:pt>
                <c:pt idx="3">
                  <c:v>0.8</c:v>
                </c:pt>
                <c:pt idx="4">
                  <c:v>0.27</c:v>
                </c:pt>
              </c:numCache>
            </c:numRef>
          </c:yVal>
          <c:smooth val="0"/>
          <c:extLst>
            <c:ext xmlns:c16="http://schemas.microsoft.com/office/drawing/2014/chart" uri="{C3380CC4-5D6E-409C-BE32-E72D297353CC}">
              <c16:uniqueId val="{00000001-B2B2-8D4B-87E2-5AB1B60C4513}"/>
            </c:ext>
          </c:extLst>
        </c:ser>
        <c:dLbls>
          <c:showLegendKey val="0"/>
          <c:showVal val="0"/>
          <c:showCatName val="0"/>
          <c:showSerName val="0"/>
          <c:showPercent val="0"/>
          <c:showBubbleSize val="0"/>
        </c:dLbls>
        <c:axId val="691684512"/>
        <c:axId val="691780464"/>
      </c:scatterChart>
      <c:valAx>
        <c:axId val="69168451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solidFill>
                    <a:latin typeface="Helvetica" pitchFamily="2" charset="0"/>
                    <a:ea typeface="+mn-ea"/>
                    <a:cs typeface="Arial" panose="020B0604020202020204" pitchFamily="34" charset="0"/>
                  </a:defRPr>
                </a:pPr>
                <a:r>
                  <a:rPr lang="en-GB"/>
                  <a:t>Measured value (µg/g)</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Helvetica" pitchFamily="2" charset="0"/>
                  <a:ea typeface="+mn-ea"/>
                  <a:cs typeface="Arial" panose="020B0604020202020204" pitchFamily="34" charset="0"/>
                </a:defRPr>
              </a:pPr>
              <a:endParaRPr lang="en-US"/>
            </a:p>
          </c:txPr>
        </c:title>
        <c:numFmt formatCode="General" sourceLinked="1"/>
        <c:majorTickMark val="out"/>
        <c:minorTickMark val="none"/>
        <c:tickLblPos val="nextTo"/>
        <c:spPr>
          <a:noFill/>
          <a:ln w="12700"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solidFill>
                <a:latin typeface="Helvetica" pitchFamily="2" charset="0"/>
                <a:ea typeface="+mn-ea"/>
                <a:cs typeface="Arial" panose="020B0604020202020204" pitchFamily="34" charset="0"/>
              </a:defRPr>
            </a:pPr>
            <a:endParaRPr lang="en-US"/>
          </a:p>
        </c:txPr>
        <c:crossAx val="691780464"/>
        <c:crosses val="autoZero"/>
        <c:crossBetween val="midCat"/>
      </c:valAx>
      <c:valAx>
        <c:axId val="69178046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solidFill>
                    <a:latin typeface="Helvetica" pitchFamily="2" charset="0"/>
                    <a:ea typeface="+mn-ea"/>
                    <a:cs typeface="Arial" panose="020B0604020202020204" pitchFamily="34" charset="0"/>
                  </a:defRPr>
                </a:pPr>
                <a:r>
                  <a:rPr lang="en-GB"/>
                  <a:t>Reference value (µg/g)</a:t>
                </a:r>
              </a:p>
              <a:p>
                <a:pPr>
                  <a:defRPr/>
                </a:pPr>
                <a:endParaRPr lang="en-GB"/>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solidFill>
                  <a:latin typeface="Helvetica" pitchFamily="2" charset="0"/>
                  <a:ea typeface="+mn-ea"/>
                  <a:cs typeface="Arial" panose="020B0604020202020204" pitchFamily="34" charset="0"/>
                </a:defRPr>
              </a:pPr>
              <a:endParaRPr lang="en-US"/>
            </a:p>
          </c:txPr>
        </c:title>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solidFill>
                <a:latin typeface="Helvetica" pitchFamily="2" charset="0"/>
                <a:ea typeface="+mn-ea"/>
                <a:cs typeface="Arial" panose="020B0604020202020204" pitchFamily="34" charset="0"/>
              </a:defRPr>
            </a:pPr>
            <a:endParaRPr lang="en-US"/>
          </a:p>
        </c:txPr>
        <c:crossAx val="691684512"/>
        <c:crosses val="autoZero"/>
        <c:crossBetween val="midCat"/>
        <c:majorUnit val="20"/>
      </c:valAx>
      <c:spPr>
        <a:noFill/>
        <a:ln w="12700">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latin typeface="Helvetica" pitchFamily="2" charset="0"/>
          <a:cs typeface="Arial" panose="020B0604020202020204" pitchFamily="34" charset="0"/>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Helvetica" pitchFamily="2" charset="0"/>
                <a:ea typeface="+mn-ea"/>
                <a:cs typeface="Arial" panose="020B0604020202020204" pitchFamily="34" charset="0"/>
              </a:defRPr>
            </a:pPr>
            <a:r>
              <a:rPr lang="en-GB"/>
              <a:t>Sr</a:t>
            </a:r>
          </a:p>
        </c:rich>
      </c:tx>
      <c:layout>
        <c:manualLayout>
          <c:xMode val="edge"/>
          <c:yMode val="edge"/>
          <c:x val="0.17334453781512602"/>
          <c:y val="5.5181073856075957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solidFill>
              <a:latin typeface="Helvetica" pitchFamily="2" charset="0"/>
              <a:ea typeface="+mn-ea"/>
              <a:cs typeface="Arial" panose="020B0604020202020204" pitchFamily="34" charset="0"/>
            </a:defRPr>
          </a:pPr>
          <a:endParaRPr lang="en-US"/>
        </a:p>
      </c:txPr>
    </c:title>
    <c:autoTitleDeleted val="0"/>
    <c:plotArea>
      <c:layout>
        <c:manualLayout>
          <c:layoutTarget val="inner"/>
          <c:xMode val="edge"/>
          <c:yMode val="edge"/>
          <c:x val="0.1580390578766718"/>
          <c:y val="3.9652237499850147E-2"/>
          <c:w val="0.72575997159427164"/>
          <c:h val="0.84773732602884233"/>
        </c:manualLayout>
      </c:layout>
      <c:scatterChart>
        <c:scatterStyle val="lineMarker"/>
        <c:varyColors val="0"/>
        <c:ser>
          <c:idx val="0"/>
          <c:order val="0"/>
          <c:spPr>
            <a:ln w="28575" cap="rnd">
              <a:noFill/>
              <a:round/>
            </a:ln>
            <a:effectLst/>
          </c:spPr>
          <c:marker>
            <c:symbol val="circle"/>
            <c:size val="5"/>
            <c:spPr>
              <a:solidFill>
                <a:srgbClr val="FF0000"/>
              </a:solidFill>
              <a:ln w="2540">
                <a:solidFill>
                  <a:schemeClr val="tx1"/>
                </a:solidFill>
              </a:ln>
              <a:effectLst/>
            </c:spPr>
          </c:marker>
          <c:trendline>
            <c:spPr>
              <a:ln w="12700" cap="rnd">
                <a:solidFill>
                  <a:schemeClr val="tx1"/>
                </a:solidFill>
                <a:prstDash val="solid"/>
              </a:ln>
              <a:effectLst/>
            </c:spPr>
            <c:trendlineType val="linear"/>
            <c:forward val="10"/>
            <c:dispRSqr val="1"/>
            <c:dispEq val="1"/>
            <c:trendlineLbl>
              <c:layout>
                <c:manualLayout>
                  <c:x val="-2.9486594945652426E-2"/>
                  <c:y val="2.2970017041437668E-2"/>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Helvetica" pitchFamily="2" charset="0"/>
                      <a:ea typeface="+mn-ea"/>
                      <a:cs typeface="Arial" panose="020B0604020202020204" pitchFamily="34" charset="0"/>
                    </a:defRPr>
                  </a:pPr>
                  <a:endParaRPr lang="en-US"/>
                </a:p>
              </c:txPr>
            </c:trendlineLbl>
          </c:trendline>
          <c:xVal>
            <c:numRef>
              <c:f>Calibrations!$DI$2:$DI$41</c:f>
              <c:numCache>
                <c:formatCode>General</c:formatCode>
                <c:ptCount val="40"/>
                <c:pt idx="0">
                  <c:v>1311</c:v>
                </c:pt>
                <c:pt idx="1">
                  <c:v>1285</c:v>
                </c:pt>
                <c:pt idx="2">
                  <c:v>1183.6666666666667</c:v>
                </c:pt>
                <c:pt idx="3">
                  <c:v>683.33333333333348</c:v>
                </c:pt>
                <c:pt idx="4">
                  <c:v>638</c:v>
                </c:pt>
                <c:pt idx="5">
                  <c:v>669</c:v>
                </c:pt>
                <c:pt idx="6">
                  <c:v>398</c:v>
                </c:pt>
                <c:pt idx="7">
                  <c:v>395</c:v>
                </c:pt>
                <c:pt idx="8">
                  <c:v>378</c:v>
                </c:pt>
                <c:pt idx="9">
                  <c:v>391</c:v>
                </c:pt>
                <c:pt idx="10">
                  <c:v>368</c:v>
                </c:pt>
                <c:pt idx="11">
                  <c:v>359</c:v>
                </c:pt>
                <c:pt idx="12">
                  <c:v>352</c:v>
                </c:pt>
                <c:pt idx="13">
                  <c:v>316</c:v>
                </c:pt>
                <c:pt idx="14">
                  <c:v>323.00000000000006</c:v>
                </c:pt>
                <c:pt idx="15">
                  <c:v>319</c:v>
                </c:pt>
                <c:pt idx="16">
                  <c:v>345.00000000000006</c:v>
                </c:pt>
                <c:pt idx="17">
                  <c:v>315.99999999999994</c:v>
                </c:pt>
                <c:pt idx="18">
                  <c:v>264</c:v>
                </c:pt>
                <c:pt idx="19">
                  <c:v>251.66666666666666</c:v>
                </c:pt>
                <c:pt idx="20">
                  <c:v>265.66666666666669</c:v>
                </c:pt>
                <c:pt idx="21">
                  <c:v>248</c:v>
                </c:pt>
                <c:pt idx="22">
                  <c:v>245</c:v>
                </c:pt>
                <c:pt idx="23">
                  <c:v>248</c:v>
                </c:pt>
                <c:pt idx="24">
                  <c:v>247</c:v>
                </c:pt>
                <c:pt idx="25">
                  <c:v>162.33333333333331</c:v>
                </c:pt>
                <c:pt idx="26">
                  <c:v>148.33333333333331</c:v>
                </c:pt>
                <c:pt idx="27">
                  <c:v>129</c:v>
                </c:pt>
                <c:pt idx="28">
                  <c:v>105</c:v>
                </c:pt>
                <c:pt idx="29">
                  <c:v>99</c:v>
                </c:pt>
                <c:pt idx="30">
                  <c:v>21</c:v>
                </c:pt>
                <c:pt idx="31">
                  <c:v>15</c:v>
                </c:pt>
                <c:pt idx="32">
                  <c:v>10</c:v>
                </c:pt>
                <c:pt idx="33">
                  <c:v>9.6666666666666661</c:v>
                </c:pt>
                <c:pt idx="34">
                  <c:v>8.3333333333333321</c:v>
                </c:pt>
                <c:pt idx="35">
                  <c:v>10</c:v>
                </c:pt>
                <c:pt idx="36">
                  <c:v>2</c:v>
                </c:pt>
              </c:numCache>
            </c:numRef>
          </c:xVal>
          <c:yVal>
            <c:numRef>
              <c:f>Calibrations!$DJ$2:$DJ$41</c:f>
              <c:numCache>
                <c:formatCode>General</c:formatCode>
                <c:ptCount val="40"/>
                <c:pt idx="0">
                  <c:v>1392</c:v>
                </c:pt>
                <c:pt idx="1">
                  <c:v>1392</c:v>
                </c:pt>
                <c:pt idx="2">
                  <c:v>1175</c:v>
                </c:pt>
                <c:pt idx="3">
                  <c:v>661</c:v>
                </c:pt>
                <c:pt idx="4">
                  <c:v>661</c:v>
                </c:pt>
                <c:pt idx="5">
                  <c:v>661</c:v>
                </c:pt>
                <c:pt idx="6">
                  <c:v>438</c:v>
                </c:pt>
                <c:pt idx="7">
                  <c:v>407.5</c:v>
                </c:pt>
                <c:pt idx="8">
                  <c:v>407.5</c:v>
                </c:pt>
                <c:pt idx="9">
                  <c:v>403</c:v>
                </c:pt>
                <c:pt idx="10">
                  <c:v>383</c:v>
                </c:pt>
                <c:pt idx="11">
                  <c:v>383</c:v>
                </c:pt>
                <c:pt idx="12">
                  <c:v>337</c:v>
                </c:pt>
                <c:pt idx="13">
                  <c:v>337</c:v>
                </c:pt>
                <c:pt idx="14">
                  <c:v>337</c:v>
                </c:pt>
                <c:pt idx="15">
                  <c:v>337</c:v>
                </c:pt>
                <c:pt idx="16">
                  <c:v>336</c:v>
                </c:pt>
                <c:pt idx="17">
                  <c:v>327</c:v>
                </c:pt>
                <c:pt idx="18">
                  <c:v>279</c:v>
                </c:pt>
                <c:pt idx="19">
                  <c:v>266</c:v>
                </c:pt>
                <c:pt idx="20">
                  <c:v>259.3</c:v>
                </c:pt>
                <c:pt idx="21">
                  <c:v>245.8</c:v>
                </c:pt>
                <c:pt idx="22">
                  <c:v>245.8</c:v>
                </c:pt>
                <c:pt idx="23">
                  <c:v>245.8</c:v>
                </c:pt>
                <c:pt idx="24">
                  <c:v>245.8</c:v>
                </c:pt>
                <c:pt idx="25">
                  <c:v>178</c:v>
                </c:pt>
                <c:pt idx="26">
                  <c:v>145</c:v>
                </c:pt>
                <c:pt idx="27">
                  <c:v>130</c:v>
                </c:pt>
                <c:pt idx="28">
                  <c:v>109</c:v>
                </c:pt>
                <c:pt idx="29">
                  <c:v>109</c:v>
                </c:pt>
                <c:pt idx="30">
                  <c:v>19</c:v>
                </c:pt>
                <c:pt idx="31">
                  <c:v>16</c:v>
                </c:pt>
                <c:pt idx="32">
                  <c:v>8.5</c:v>
                </c:pt>
                <c:pt idx="33">
                  <c:v>8</c:v>
                </c:pt>
                <c:pt idx="34">
                  <c:v>7.3</c:v>
                </c:pt>
                <c:pt idx="35">
                  <c:v>7.3</c:v>
                </c:pt>
                <c:pt idx="36">
                  <c:v>3.3</c:v>
                </c:pt>
                <c:pt idx="38">
                  <c:v>1</c:v>
                </c:pt>
                <c:pt idx="39">
                  <c:v>0.3</c:v>
                </c:pt>
              </c:numCache>
            </c:numRef>
          </c:yVal>
          <c:smooth val="0"/>
          <c:extLst>
            <c:ext xmlns:c16="http://schemas.microsoft.com/office/drawing/2014/chart" uri="{C3380CC4-5D6E-409C-BE32-E72D297353CC}">
              <c16:uniqueId val="{00000001-798E-CD46-B732-0FAF55FB38E4}"/>
            </c:ext>
          </c:extLst>
        </c:ser>
        <c:dLbls>
          <c:showLegendKey val="0"/>
          <c:showVal val="0"/>
          <c:showCatName val="0"/>
          <c:showSerName val="0"/>
          <c:showPercent val="0"/>
          <c:showBubbleSize val="0"/>
        </c:dLbls>
        <c:axId val="1246748704"/>
        <c:axId val="1235479759"/>
      </c:scatterChart>
      <c:valAx>
        <c:axId val="1246748704"/>
        <c:scaling>
          <c:orientation val="minMax"/>
          <c:max val="1500"/>
          <c:min val="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solidFill>
                    <a:latin typeface="Helvetica" pitchFamily="2" charset="0"/>
                    <a:ea typeface="+mn-ea"/>
                    <a:cs typeface="Arial" panose="020B0604020202020204" pitchFamily="34" charset="0"/>
                  </a:defRPr>
                </a:pPr>
                <a:r>
                  <a:rPr lang="en-GB"/>
                  <a:t>Measured value (µg/g)</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Helvetica" pitchFamily="2" charset="0"/>
                  <a:ea typeface="+mn-ea"/>
                  <a:cs typeface="Arial" panose="020B0604020202020204" pitchFamily="34" charset="0"/>
                </a:defRPr>
              </a:pPr>
              <a:endParaRPr lang="en-US"/>
            </a:p>
          </c:txPr>
        </c:title>
        <c:numFmt formatCode="General" sourceLinked="1"/>
        <c:majorTickMark val="out"/>
        <c:minorTickMark val="none"/>
        <c:tickLblPos val="nextTo"/>
        <c:spPr>
          <a:noFill/>
          <a:ln w="12700"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solidFill>
                <a:latin typeface="Helvetica" pitchFamily="2" charset="0"/>
                <a:ea typeface="+mn-ea"/>
                <a:cs typeface="Arial" panose="020B0604020202020204" pitchFamily="34" charset="0"/>
              </a:defRPr>
            </a:pPr>
            <a:endParaRPr lang="en-US"/>
          </a:p>
        </c:txPr>
        <c:crossAx val="1235479759"/>
        <c:crosses val="autoZero"/>
        <c:crossBetween val="midCat"/>
        <c:majorUnit val="250"/>
      </c:valAx>
      <c:valAx>
        <c:axId val="1235479759"/>
        <c:scaling>
          <c:orientation val="minMax"/>
          <c:max val="15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solidFill>
                    <a:latin typeface="Helvetica" pitchFamily="2" charset="0"/>
                    <a:ea typeface="+mn-ea"/>
                    <a:cs typeface="Arial" panose="020B0604020202020204" pitchFamily="34" charset="0"/>
                  </a:defRPr>
                </a:pPr>
                <a:r>
                  <a:rPr lang="en-GB"/>
                  <a:t>Reference value (µg/g)</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solidFill>
                  <a:latin typeface="Helvetica" pitchFamily="2" charset="0"/>
                  <a:ea typeface="+mn-ea"/>
                  <a:cs typeface="Arial" panose="020B0604020202020204" pitchFamily="34" charset="0"/>
                </a:defRPr>
              </a:pPr>
              <a:endParaRPr lang="en-US"/>
            </a:p>
          </c:txPr>
        </c:title>
        <c:numFmt formatCode="General" sourceLinked="1"/>
        <c:majorTickMark val="out"/>
        <c:minorTickMark val="none"/>
        <c:tickLblPos val="nextTo"/>
        <c:spPr>
          <a:noFill/>
          <a:ln w="12700"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solidFill>
                <a:latin typeface="Helvetica" pitchFamily="2" charset="0"/>
                <a:ea typeface="+mn-ea"/>
                <a:cs typeface="Arial" panose="020B0604020202020204" pitchFamily="34" charset="0"/>
              </a:defRPr>
            </a:pPr>
            <a:endParaRPr lang="en-US"/>
          </a:p>
        </c:txPr>
        <c:crossAx val="1246748704"/>
        <c:crosses val="autoZero"/>
        <c:crossBetween val="midCat"/>
        <c:majorUnit val="250"/>
      </c:valAx>
      <c:spPr>
        <a:noFill/>
        <a:ln w="12700">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latin typeface="Helvetica" pitchFamily="2" charset="0"/>
          <a:cs typeface="Arial" panose="020B0604020202020204" pitchFamily="34" charset="0"/>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Helvetica" pitchFamily="2" charset="0"/>
                <a:ea typeface="+mn-ea"/>
                <a:cs typeface="Arial" panose="020B0604020202020204" pitchFamily="34" charset="0"/>
              </a:defRPr>
            </a:pPr>
            <a:r>
              <a:rPr lang="en-GB"/>
              <a:t>Y</a:t>
            </a:r>
          </a:p>
        </c:rich>
      </c:tx>
      <c:layout>
        <c:manualLayout>
          <c:xMode val="edge"/>
          <c:yMode val="edge"/>
          <c:x val="0.14422159618700253"/>
          <c:y val="5.8035934653669095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solidFill>
              <a:latin typeface="Helvetica" pitchFamily="2" charset="0"/>
              <a:ea typeface="+mn-ea"/>
              <a:cs typeface="Arial" panose="020B0604020202020204" pitchFamily="34" charset="0"/>
            </a:defRPr>
          </a:pPr>
          <a:endParaRPr lang="en-US"/>
        </a:p>
      </c:txPr>
    </c:title>
    <c:autoTitleDeleted val="0"/>
    <c:plotArea>
      <c:layout>
        <c:manualLayout>
          <c:layoutTarget val="inner"/>
          <c:xMode val="edge"/>
          <c:yMode val="edge"/>
          <c:x val="0.12951910835079217"/>
          <c:y val="3.2539356828859396E-2"/>
          <c:w val="0.81631310086772324"/>
          <c:h val="0.85479032567898605"/>
        </c:manualLayout>
      </c:layout>
      <c:scatterChart>
        <c:scatterStyle val="lineMarker"/>
        <c:varyColors val="0"/>
        <c:ser>
          <c:idx val="0"/>
          <c:order val="0"/>
          <c:spPr>
            <a:ln w="28575" cap="rnd">
              <a:noFill/>
              <a:round/>
            </a:ln>
            <a:effectLst/>
          </c:spPr>
          <c:marker>
            <c:symbol val="circle"/>
            <c:size val="5"/>
            <c:spPr>
              <a:solidFill>
                <a:srgbClr val="FF0000"/>
              </a:solidFill>
              <a:ln w="2540">
                <a:solidFill>
                  <a:schemeClr val="tx1"/>
                </a:solidFill>
              </a:ln>
              <a:effectLst/>
            </c:spPr>
          </c:marker>
          <c:trendline>
            <c:spPr>
              <a:ln w="19050" cap="rnd">
                <a:solidFill>
                  <a:schemeClr val="tx1"/>
                </a:solidFill>
                <a:prstDash val="solid"/>
              </a:ln>
              <a:effectLst/>
            </c:spPr>
            <c:trendlineType val="linear"/>
            <c:forward val="10"/>
            <c:dispRSqr val="1"/>
            <c:dispEq val="1"/>
            <c:trendlineLbl>
              <c:layout>
                <c:manualLayout>
                  <c:x val="-0.19636211093952516"/>
                  <c:y val="3.5438055810462575E-2"/>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Helvetica" pitchFamily="2" charset="0"/>
                      <a:ea typeface="+mn-ea"/>
                      <a:cs typeface="Arial" panose="020B0604020202020204" pitchFamily="34" charset="0"/>
                    </a:defRPr>
                  </a:pPr>
                  <a:endParaRPr lang="en-US"/>
                </a:p>
              </c:txPr>
            </c:trendlineLbl>
          </c:trendline>
          <c:xVal>
            <c:numRef>
              <c:f>Calibrations!$DP$2:$DP$28</c:f>
              <c:numCache>
                <c:formatCode>General</c:formatCode>
                <c:ptCount val="27"/>
                <c:pt idx="0">
                  <c:v>37.333333333333336</c:v>
                </c:pt>
                <c:pt idx="1">
                  <c:v>34</c:v>
                </c:pt>
                <c:pt idx="2">
                  <c:v>27</c:v>
                </c:pt>
                <c:pt idx="3">
                  <c:v>28</c:v>
                </c:pt>
                <c:pt idx="4">
                  <c:v>29</c:v>
                </c:pt>
                <c:pt idx="5">
                  <c:v>27</c:v>
                </c:pt>
                <c:pt idx="6">
                  <c:v>25</c:v>
                </c:pt>
                <c:pt idx="7">
                  <c:v>28</c:v>
                </c:pt>
                <c:pt idx="8">
                  <c:v>23.999999999999996</c:v>
                </c:pt>
                <c:pt idx="9">
                  <c:v>19.333333333333332</c:v>
                </c:pt>
                <c:pt idx="10">
                  <c:v>23</c:v>
                </c:pt>
                <c:pt idx="11">
                  <c:v>18</c:v>
                </c:pt>
                <c:pt idx="12">
                  <c:v>18</c:v>
                </c:pt>
                <c:pt idx="13">
                  <c:v>17</c:v>
                </c:pt>
                <c:pt idx="14">
                  <c:v>19</c:v>
                </c:pt>
                <c:pt idx="15">
                  <c:v>18</c:v>
                </c:pt>
                <c:pt idx="16">
                  <c:v>15</c:v>
                </c:pt>
                <c:pt idx="17">
                  <c:v>12</c:v>
                </c:pt>
                <c:pt idx="18">
                  <c:v>9.3333333333333339</c:v>
                </c:pt>
                <c:pt idx="19">
                  <c:v>11</c:v>
                </c:pt>
                <c:pt idx="20">
                  <c:v>9.6666666666666661</c:v>
                </c:pt>
                <c:pt idx="21">
                  <c:v>9</c:v>
                </c:pt>
                <c:pt idx="22">
                  <c:v>8</c:v>
                </c:pt>
                <c:pt idx="23">
                  <c:v>8</c:v>
                </c:pt>
                <c:pt idx="24">
                  <c:v>4</c:v>
                </c:pt>
                <c:pt idx="25">
                  <c:v>5</c:v>
                </c:pt>
                <c:pt idx="26">
                  <c:v>2.9999999999999996</c:v>
                </c:pt>
              </c:numCache>
            </c:numRef>
          </c:xVal>
          <c:yVal>
            <c:numRef>
              <c:f>Calibrations!$DQ$2:$DQ$28</c:f>
              <c:numCache>
                <c:formatCode>General</c:formatCode>
                <c:ptCount val="27"/>
                <c:pt idx="0">
                  <c:v>44</c:v>
                </c:pt>
                <c:pt idx="1">
                  <c:v>36.1</c:v>
                </c:pt>
                <c:pt idx="2">
                  <c:v>36.1</c:v>
                </c:pt>
                <c:pt idx="3">
                  <c:v>36.1</c:v>
                </c:pt>
                <c:pt idx="4">
                  <c:v>36.1</c:v>
                </c:pt>
                <c:pt idx="5">
                  <c:v>31.8</c:v>
                </c:pt>
                <c:pt idx="6">
                  <c:v>31.8</c:v>
                </c:pt>
                <c:pt idx="7">
                  <c:v>28</c:v>
                </c:pt>
                <c:pt idx="8">
                  <c:v>26.9</c:v>
                </c:pt>
                <c:pt idx="9">
                  <c:v>24.9</c:v>
                </c:pt>
                <c:pt idx="10">
                  <c:v>24</c:v>
                </c:pt>
                <c:pt idx="11">
                  <c:v>18.5</c:v>
                </c:pt>
                <c:pt idx="12">
                  <c:v>16.89</c:v>
                </c:pt>
                <c:pt idx="13">
                  <c:v>16.89</c:v>
                </c:pt>
                <c:pt idx="14">
                  <c:v>16.89</c:v>
                </c:pt>
                <c:pt idx="15">
                  <c:v>16.89</c:v>
                </c:pt>
                <c:pt idx="16">
                  <c:v>15.6</c:v>
                </c:pt>
                <c:pt idx="17">
                  <c:v>15.6</c:v>
                </c:pt>
                <c:pt idx="18">
                  <c:v>14</c:v>
                </c:pt>
                <c:pt idx="19">
                  <c:v>11</c:v>
                </c:pt>
                <c:pt idx="20">
                  <c:v>10.4</c:v>
                </c:pt>
                <c:pt idx="21">
                  <c:v>9.1</c:v>
                </c:pt>
                <c:pt idx="22">
                  <c:v>7.9</c:v>
                </c:pt>
                <c:pt idx="23">
                  <c:v>7.9</c:v>
                </c:pt>
                <c:pt idx="24">
                  <c:v>4.5</c:v>
                </c:pt>
                <c:pt idx="25">
                  <c:v>2.62</c:v>
                </c:pt>
                <c:pt idx="26">
                  <c:v>2.5</c:v>
                </c:pt>
              </c:numCache>
            </c:numRef>
          </c:yVal>
          <c:smooth val="0"/>
          <c:extLst>
            <c:ext xmlns:c16="http://schemas.microsoft.com/office/drawing/2014/chart" uri="{C3380CC4-5D6E-409C-BE32-E72D297353CC}">
              <c16:uniqueId val="{00000001-95AB-1844-A3A6-4E8AF94C0458}"/>
            </c:ext>
          </c:extLst>
        </c:ser>
        <c:ser>
          <c:idx val="1"/>
          <c:order val="1"/>
          <c:spPr>
            <a:ln w="25400" cap="rnd">
              <a:noFill/>
              <a:round/>
            </a:ln>
            <a:effectLst/>
          </c:spPr>
          <c:marker>
            <c:symbol val="circle"/>
            <c:size val="5"/>
            <c:spPr>
              <a:solidFill>
                <a:srgbClr val="00FDFF"/>
              </a:solidFill>
              <a:ln w="3175">
                <a:solidFill>
                  <a:schemeClr val="tx1"/>
                </a:solidFill>
              </a:ln>
              <a:effectLst/>
            </c:spPr>
          </c:marker>
          <c:xVal>
            <c:numRef>
              <c:f>Calibrations!$DQ$29:$DQ$34</c:f>
              <c:numCache>
                <c:formatCode>General</c:formatCode>
                <c:ptCount val="6"/>
                <c:pt idx="0">
                  <c:v>29.5</c:v>
                </c:pt>
                <c:pt idx="1">
                  <c:v>29.44</c:v>
                </c:pt>
                <c:pt idx="2">
                  <c:v>29.44</c:v>
                </c:pt>
                <c:pt idx="3">
                  <c:v>19.690000000000001</c:v>
                </c:pt>
                <c:pt idx="4">
                  <c:v>19.690000000000001</c:v>
                </c:pt>
                <c:pt idx="5">
                  <c:v>19.690000000000001</c:v>
                </c:pt>
              </c:numCache>
            </c:numRef>
          </c:xVal>
          <c:yVal>
            <c:numRef>
              <c:f>Calibrations!$DP$29:$DP$34</c:f>
              <c:numCache>
                <c:formatCode>General</c:formatCode>
                <c:ptCount val="6"/>
                <c:pt idx="0">
                  <c:v>31</c:v>
                </c:pt>
                <c:pt idx="1">
                  <c:v>28</c:v>
                </c:pt>
                <c:pt idx="2">
                  <c:v>27</c:v>
                </c:pt>
                <c:pt idx="3">
                  <c:v>21.333333333333329</c:v>
                </c:pt>
                <c:pt idx="4">
                  <c:v>19</c:v>
                </c:pt>
                <c:pt idx="5">
                  <c:v>19</c:v>
                </c:pt>
              </c:numCache>
            </c:numRef>
          </c:yVal>
          <c:smooth val="0"/>
          <c:extLst>
            <c:ext xmlns:c16="http://schemas.microsoft.com/office/drawing/2014/chart" uri="{C3380CC4-5D6E-409C-BE32-E72D297353CC}">
              <c16:uniqueId val="{00000001-0257-E541-AB4C-5070DA2A7955}"/>
            </c:ext>
          </c:extLst>
        </c:ser>
        <c:dLbls>
          <c:showLegendKey val="0"/>
          <c:showVal val="0"/>
          <c:showCatName val="0"/>
          <c:showSerName val="0"/>
          <c:showPercent val="0"/>
          <c:showBubbleSize val="0"/>
        </c:dLbls>
        <c:axId val="1246748704"/>
        <c:axId val="1235479759"/>
      </c:scatterChart>
      <c:valAx>
        <c:axId val="1246748704"/>
        <c:scaling>
          <c:orientation val="minMax"/>
          <c:max val="5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lgn="ctr" rtl="0">
                  <a:defRPr sz="1000" b="0" i="0" u="none" strike="noStrike" kern="1200" baseline="0">
                    <a:solidFill>
                      <a:schemeClr val="tx1"/>
                    </a:solidFill>
                    <a:latin typeface="Helvetica" pitchFamily="2" charset="0"/>
                    <a:ea typeface="+mn-ea"/>
                    <a:cs typeface="Arial" panose="020B0604020202020204" pitchFamily="34" charset="0"/>
                  </a:defRPr>
                </a:pPr>
                <a:r>
                  <a:rPr lang="en-GB"/>
                  <a:t>Measured value (µg/g)</a:t>
                </a:r>
              </a:p>
            </c:rich>
          </c:tx>
          <c:overlay val="0"/>
          <c:spPr>
            <a:noFill/>
            <a:ln>
              <a:noFill/>
            </a:ln>
            <a:effectLst/>
          </c:spPr>
          <c:txPr>
            <a:bodyPr rot="0" spcFirstLastPara="1" vertOverflow="ellipsis" vert="horz" wrap="square" anchor="ctr" anchorCtr="1"/>
            <a:lstStyle/>
            <a:p>
              <a:pPr algn="ctr" rtl="0">
                <a:defRPr sz="1000" b="0" i="0" u="none" strike="noStrike" kern="1200" baseline="0">
                  <a:solidFill>
                    <a:schemeClr val="tx1"/>
                  </a:solidFill>
                  <a:latin typeface="Helvetica" pitchFamily="2" charset="0"/>
                  <a:ea typeface="+mn-ea"/>
                  <a:cs typeface="Arial" panose="020B0604020202020204" pitchFamily="34" charset="0"/>
                </a:defRPr>
              </a:pPr>
              <a:endParaRPr lang="en-US"/>
            </a:p>
          </c:txPr>
        </c:title>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solidFill>
                <a:latin typeface="Helvetica" pitchFamily="2" charset="0"/>
                <a:ea typeface="+mn-ea"/>
                <a:cs typeface="Arial" panose="020B0604020202020204" pitchFamily="34" charset="0"/>
              </a:defRPr>
            </a:pPr>
            <a:endParaRPr lang="en-US"/>
          </a:p>
        </c:txPr>
        <c:crossAx val="1235479759"/>
        <c:crosses val="autoZero"/>
        <c:crossBetween val="midCat"/>
        <c:majorUnit val="10"/>
      </c:valAx>
      <c:valAx>
        <c:axId val="1235479759"/>
        <c:scaling>
          <c:orientation val="minMax"/>
          <c:max val="5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lgn="ctr" rtl="0">
                  <a:defRPr sz="1000" b="0" i="0" u="none" strike="noStrike" kern="1200" baseline="0">
                    <a:solidFill>
                      <a:schemeClr val="tx1"/>
                    </a:solidFill>
                    <a:latin typeface="Helvetica" pitchFamily="2" charset="0"/>
                    <a:ea typeface="+mn-ea"/>
                    <a:cs typeface="Arial" panose="020B0604020202020204" pitchFamily="34" charset="0"/>
                  </a:defRPr>
                </a:pPr>
                <a:r>
                  <a:rPr lang="en-GB"/>
                  <a:t>Reference value (µg/g)</a:t>
                </a:r>
              </a:p>
              <a:p>
                <a:pPr algn="ctr" rtl="0">
                  <a:defRPr/>
                </a:pPr>
                <a:endParaRPr lang="en-GB"/>
              </a:p>
            </c:rich>
          </c:tx>
          <c:overlay val="0"/>
          <c:spPr>
            <a:noFill/>
            <a:ln>
              <a:noFill/>
            </a:ln>
            <a:effectLst/>
          </c:spPr>
          <c:txPr>
            <a:bodyPr rot="-5400000" spcFirstLastPara="1" vertOverflow="ellipsis" vert="horz" wrap="square" anchor="ctr" anchorCtr="1"/>
            <a:lstStyle/>
            <a:p>
              <a:pPr algn="ctr" rtl="0">
                <a:defRPr sz="1000" b="0" i="0" u="none" strike="noStrike" kern="1200" baseline="0">
                  <a:solidFill>
                    <a:schemeClr val="tx1"/>
                  </a:solidFill>
                  <a:latin typeface="Helvetica" pitchFamily="2" charset="0"/>
                  <a:ea typeface="+mn-ea"/>
                  <a:cs typeface="Arial" panose="020B0604020202020204" pitchFamily="34" charset="0"/>
                </a:defRPr>
              </a:pPr>
              <a:endParaRPr lang="en-US"/>
            </a:p>
          </c:txPr>
        </c:title>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solidFill>
                <a:latin typeface="Helvetica" pitchFamily="2" charset="0"/>
                <a:ea typeface="+mn-ea"/>
                <a:cs typeface="Arial" panose="020B0604020202020204" pitchFamily="34" charset="0"/>
              </a:defRPr>
            </a:pPr>
            <a:endParaRPr lang="en-US"/>
          </a:p>
        </c:txPr>
        <c:crossAx val="1246748704"/>
        <c:crosses val="autoZero"/>
        <c:crossBetween val="midCat"/>
        <c:majorUnit val="10"/>
      </c:valAx>
      <c:spPr>
        <a:noFill/>
        <a:ln w="12700">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latin typeface="Helvetica" pitchFamily="2" charset="0"/>
          <a:cs typeface="Arial" panose="020B0604020202020204" pitchFamily="34" charset="0"/>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Helvetica" pitchFamily="2" charset="0"/>
                <a:ea typeface="+mn-ea"/>
                <a:cs typeface="Arial" panose="020B0604020202020204" pitchFamily="34" charset="0"/>
              </a:defRPr>
            </a:pPr>
            <a:r>
              <a:rPr lang="en-GB"/>
              <a:t>Cr</a:t>
            </a:r>
          </a:p>
        </c:rich>
      </c:tx>
      <c:layout>
        <c:manualLayout>
          <c:xMode val="edge"/>
          <c:yMode val="edge"/>
          <c:x val="0.16072691782259421"/>
          <c:y val="8.314033643965018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solidFill>
              <a:latin typeface="Helvetica" pitchFamily="2" charset="0"/>
              <a:ea typeface="+mn-ea"/>
              <a:cs typeface="Arial" panose="020B0604020202020204" pitchFamily="34" charset="0"/>
            </a:defRPr>
          </a:pPr>
          <a:endParaRPr lang="en-US"/>
        </a:p>
      </c:txPr>
    </c:title>
    <c:autoTitleDeleted val="0"/>
    <c:plotArea>
      <c:layout>
        <c:manualLayout>
          <c:layoutTarget val="inner"/>
          <c:xMode val="edge"/>
          <c:yMode val="edge"/>
          <c:x val="0.12838231942615003"/>
          <c:y val="6.8644637512913984E-2"/>
          <c:w val="0.82417153694912371"/>
          <c:h val="0.82940703889146616"/>
        </c:manualLayout>
      </c:layout>
      <c:scatterChart>
        <c:scatterStyle val="lineMarker"/>
        <c:varyColors val="0"/>
        <c:ser>
          <c:idx val="0"/>
          <c:order val="0"/>
          <c:spPr>
            <a:ln w="28575" cap="rnd">
              <a:noFill/>
              <a:round/>
            </a:ln>
            <a:effectLst/>
          </c:spPr>
          <c:marker>
            <c:symbol val="circle"/>
            <c:size val="5"/>
            <c:spPr>
              <a:solidFill>
                <a:srgbClr val="FF0000"/>
              </a:solidFill>
              <a:ln w="3175">
                <a:solidFill>
                  <a:schemeClr val="tx1"/>
                </a:solidFill>
              </a:ln>
              <a:effectLst/>
            </c:spPr>
          </c:marker>
          <c:trendline>
            <c:spPr>
              <a:ln w="12700" cap="rnd">
                <a:solidFill>
                  <a:schemeClr val="tx1"/>
                </a:solidFill>
                <a:prstDash val="solid"/>
              </a:ln>
              <a:effectLst/>
            </c:spPr>
            <c:trendlineType val="poly"/>
            <c:order val="2"/>
            <c:dispRSqr val="1"/>
            <c:dispEq val="1"/>
            <c:trendlineLbl>
              <c:layout>
                <c:manualLayout>
                  <c:x val="1.0051654160000201E-2"/>
                  <c:y val="-9.0851801873402718E-3"/>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Helvetica" pitchFamily="2" charset="0"/>
                      <a:ea typeface="+mn-ea"/>
                      <a:cs typeface="Arial" panose="020B0604020202020204" pitchFamily="34" charset="0"/>
                    </a:defRPr>
                  </a:pPr>
                  <a:endParaRPr lang="en-US"/>
                </a:p>
              </c:txPr>
            </c:trendlineLbl>
          </c:trendline>
          <c:xVal>
            <c:numRef>
              <c:f>Calibrations!$BZ$2:$BZ$18</c:f>
              <c:numCache>
                <c:formatCode>General</c:formatCode>
                <c:ptCount val="17"/>
                <c:pt idx="0">
                  <c:v>447.66666666666669</c:v>
                </c:pt>
                <c:pt idx="1">
                  <c:v>456</c:v>
                </c:pt>
                <c:pt idx="2">
                  <c:v>391.99999999999994</c:v>
                </c:pt>
                <c:pt idx="3">
                  <c:v>371</c:v>
                </c:pt>
                <c:pt idx="4">
                  <c:v>396</c:v>
                </c:pt>
                <c:pt idx="5">
                  <c:v>365</c:v>
                </c:pt>
                <c:pt idx="6">
                  <c:v>275</c:v>
                </c:pt>
                <c:pt idx="7">
                  <c:v>252</c:v>
                </c:pt>
                <c:pt idx="8">
                  <c:v>349</c:v>
                </c:pt>
                <c:pt idx="9">
                  <c:v>276</c:v>
                </c:pt>
                <c:pt idx="10">
                  <c:v>246</c:v>
                </c:pt>
                <c:pt idx="11">
                  <c:v>203.00000000000003</c:v>
                </c:pt>
                <c:pt idx="12">
                  <c:v>240.33333333333334</c:v>
                </c:pt>
                <c:pt idx="13">
                  <c:v>83</c:v>
                </c:pt>
                <c:pt idx="14">
                  <c:v>166</c:v>
                </c:pt>
                <c:pt idx="15">
                  <c:v>105</c:v>
                </c:pt>
                <c:pt idx="16">
                  <c:v>67.666666666666671</c:v>
                </c:pt>
              </c:numCache>
            </c:numRef>
          </c:xVal>
          <c:yVal>
            <c:numRef>
              <c:f>Calibrations!$CA$2:$CA$18</c:f>
              <c:numCache>
                <c:formatCode>General</c:formatCode>
                <c:ptCount val="17"/>
                <c:pt idx="0">
                  <c:v>438</c:v>
                </c:pt>
                <c:pt idx="1">
                  <c:v>473</c:v>
                </c:pt>
                <c:pt idx="2">
                  <c:v>424.8</c:v>
                </c:pt>
                <c:pt idx="3">
                  <c:v>424.8</c:v>
                </c:pt>
                <c:pt idx="4">
                  <c:v>424.8</c:v>
                </c:pt>
                <c:pt idx="5">
                  <c:v>424.8</c:v>
                </c:pt>
                <c:pt idx="6">
                  <c:v>372</c:v>
                </c:pt>
                <c:pt idx="7">
                  <c:v>372</c:v>
                </c:pt>
                <c:pt idx="8">
                  <c:v>353.1</c:v>
                </c:pt>
                <c:pt idx="9">
                  <c:v>353.1</c:v>
                </c:pt>
                <c:pt idx="10">
                  <c:v>319</c:v>
                </c:pt>
                <c:pt idx="11">
                  <c:v>278</c:v>
                </c:pt>
                <c:pt idx="12">
                  <c:v>234</c:v>
                </c:pt>
                <c:pt idx="13">
                  <c:v>125</c:v>
                </c:pt>
                <c:pt idx="14">
                  <c:v>97</c:v>
                </c:pt>
                <c:pt idx="15">
                  <c:v>97</c:v>
                </c:pt>
                <c:pt idx="16">
                  <c:v>57.8</c:v>
                </c:pt>
              </c:numCache>
            </c:numRef>
          </c:yVal>
          <c:smooth val="0"/>
          <c:extLst>
            <c:ext xmlns:c16="http://schemas.microsoft.com/office/drawing/2014/chart" uri="{C3380CC4-5D6E-409C-BE32-E72D297353CC}">
              <c16:uniqueId val="{00000001-4673-954C-8673-811092ED55BA}"/>
            </c:ext>
          </c:extLst>
        </c:ser>
        <c:ser>
          <c:idx val="1"/>
          <c:order val="1"/>
          <c:spPr>
            <a:ln w="25400" cap="rnd">
              <a:noFill/>
              <a:round/>
            </a:ln>
            <a:effectLst/>
          </c:spPr>
          <c:marker>
            <c:symbol val="circle"/>
            <c:size val="5"/>
            <c:spPr>
              <a:solidFill>
                <a:srgbClr val="00FDFF"/>
              </a:solidFill>
              <a:ln w="9525">
                <a:solidFill>
                  <a:schemeClr val="tx1"/>
                </a:solidFill>
              </a:ln>
              <a:effectLst/>
            </c:spPr>
          </c:marker>
          <c:xVal>
            <c:numRef>
              <c:f>Calibrations!$BZ$22</c:f>
              <c:numCache>
                <c:formatCode>General</c:formatCode>
                <c:ptCount val="1"/>
                <c:pt idx="0">
                  <c:v>86</c:v>
                </c:pt>
              </c:numCache>
            </c:numRef>
          </c:xVal>
          <c:yVal>
            <c:numRef>
              <c:f>Calibrations!$CA$22</c:f>
              <c:numCache>
                <c:formatCode>General</c:formatCode>
                <c:ptCount val="1"/>
                <c:pt idx="0">
                  <c:v>15.85</c:v>
                </c:pt>
              </c:numCache>
            </c:numRef>
          </c:yVal>
          <c:smooth val="0"/>
          <c:extLst>
            <c:ext xmlns:c16="http://schemas.microsoft.com/office/drawing/2014/chart" uri="{C3380CC4-5D6E-409C-BE32-E72D297353CC}">
              <c16:uniqueId val="{00000001-D9C5-2B40-A5C2-B9D248278C16}"/>
            </c:ext>
          </c:extLst>
        </c:ser>
        <c:dLbls>
          <c:showLegendKey val="0"/>
          <c:showVal val="0"/>
          <c:showCatName val="0"/>
          <c:showSerName val="0"/>
          <c:showPercent val="0"/>
          <c:showBubbleSize val="0"/>
        </c:dLbls>
        <c:axId val="1239642944"/>
        <c:axId val="689674864"/>
      </c:scatterChart>
      <c:valAx>
        <c:axId val="1239642944"/>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solidFill>
                    <a:latin typeface="Helvetica" pitchFamily="2" charset="0"/>
                    <a:ea typeface="+mn-ea"/>
                    <a:cs typeface="Arial" panose="020B0604020202020204" pitchFamily="34" charset="0"/>
                  </a:defRPr>
                </a:pPr>
                <a:r>
                  <a:rPr lang="en-GB"/>
                  <a:t>Measured value (µg/g)</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Helvetica" pitchFamily="2" charset="0"/>
                  <a:ea typeface="+mn-ea"/>
                  <a:cs typeface="Arial" panose="020B0604020202020204" pitchFamily="34" charset="0"/>
                </a:defRPr>
              </a:pPr>
              <a:endParaRPr lang="en-US"/>
            </a:p>
          </c:txPr>
        </c:title>
        <c:numFmt formatCode="General" sourceLinked="1"/>
        <c:majorTickMark val="out"/>
        <c:minorTickMark val="none"/>
        <c:tickLblPos val="nextTo"/>
        <c:spPr>
          <a:noFill/>
          <a:ln w="12700"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solidFill>
                <a:latin typeface="Helvetica" pitchFamily="2" charset="0"/>
                <a:ea typeface="+mn-ea"/>
                <a:cs typeface="Arial" panose="020B0604020202020204" pitchFamily="34" charset="0"/>
              </a:defRPr>
            </a:pPr>
            <a:endParaRPr lang="en-US"/>
          </a:p>
        </c:txPr>
        <c:crossAx val="689674864"/>
        <c:crosses val="autoZero"/>
        <c:crossBetween val="midCat"/>
      </c:valAx>
      <c:valAx>
        <c:axId val="68967486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solidFill>
                    <a:latin typeface="Helvetica" pitchFamily="2" charset="0"/>
                    <a:ea typeface="+mn-ea"/>
                    <a:cs typeface="Arial" panose="020B0604020202020204" pitchFamily="34" charset="0"/>
                  </a:defRPr>
                </a:pPr>
                <a:r>
                  <a:rPr lang="en-GB"/>
                  <a:t>Reference value (µg/g)</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solidFill>
                  <a:latin typeface="Helvetica" pitchFamily="2" charset="0"/>
                  <a:ea typeface="+mn-ea"/>
                  <a:cs typeface="Arial" panose="020B0604020202020204" pitchFamily="34" charset="0"/>
                </a:defRPr>
              </a:pPr>
              <a:endParaRPr lang="en-US"/>
            </a:p>
          </c:txPr>
        </c:title>
        <c:numFmt formatCode="General" sourceLinked="1"/>
        <c:majorTickMark val="out"/>
        <c:minorTickMark val="none"/>
        <c:tickLblPos val="nextTo"/>
        <c:spPr>
          <a:noFill/>
          <a:ln w="12700"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solidFill>
                <a:latin typeface="Helvetica" pitchFamily="2" charset="0"/>
                <a:ea typeface="+mn-ea"/>
                <a:cs typeface="Arial" panose="020B0604020202020204" pitchFamily="34" charset="0"/>
              </a:defRPr>
            </a:pPr>
            <a:endParaRPr lang="en-US"/>
          </a:p>
        </c:txPr>
        <c:crossAx val="1239642944"/>
        <c:crosses val="autoZero"/>
        <c:crossBetween val="midCat"/>
        <c:majorUnit val="100"/>
      </c:valAx>
      <c:spPr>
        <a:noFill/>
        <a:ln w="12700">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latin typeface="Helvetica" pitchFamily="2" charset="0"/>
          <a:cs typeface="Arial" panose="020B0604020202020204" pitchFamily="34" charset="0"/>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Helvetica" pitchFamily="2" charset="0"/>
                <a:ea typeface="+mn-ea"/>
                <a:cs typeface="Arial" panose="020B0604020202020204" pitchFamily="34" charset="0"/>
              </a:defRPr>
            </a:pPr>
            <a:r>
              <a:rPr lang="en-GB"/>
              <a:t>Zr</a:t>
            </a:r>
          </a:p>
        </c:rich>
      </c:tx>
      <c:layout>
        <c:manualLayout>
          <c:xMode val="edge"/>
          <c:yMode val="edge"/>
          <c:x val="0.16932856174778926"/>
          <c:y val="7.1824394040411244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solidFill>
              <a:latin typeface="Helvetica" pitchFamily="2" charset="0"/>
              <a:ea typeface="+mn-ea"/>
              <a:cs typeface="Arial" panose="020B0604020202020204" pitchFamily="34" charset="0"/>
            </a:defRPr>
          </a:pPr>
          <a:endParaRPr lang="en-US"/>
        </a:p>
      </c:txPr>
    </c:title>
    <c:autoTitleDeleted val="0"/>
    <c:plotArea>
      <c:layout>
        <c:manualLayout>
          <c:layoutTarget val="inner"/>
          <c:xMode val="edge"/>
          <c:yMode val="edge"/>
          <c:x val="0.14280251711277225"/>
          <c:y val="5.7452868732854726E-2"/>
          <c:w val="0.79510681908580383"/>
          <c:h val="0.83247796649740258"/>
        </c:manualLayout>
      </c:layout>
      <c:scatterChart>
        <c:scatterStyle val="lineMarker"/>
        <c:varyColors val="0"/>
        <c:ser>
          <c:idx val="0"/>
          <c:order val="0"/>
          <c:spPr>
            <a:ln w="28575" cap="rnd">
              <a:noFill/>
              <a:round/>
            </a:ln>
            <a:effectLst/>
          </c:spPr>
          <c:marker>
            <c:symbol val="circle"/>
            <c:size val="5"/>
            <c:spPr>
              <a:solidFill>
                <a:srgbClr val="FF0000"/>
              </a:solidFill>
              <a:ln w="2540">
                <a:solidFill>
                  <a:schemeClr val="tx1"/>
                </a:solidFill>
              </a:ln>
              <a:effectLst/>
            </c:spPr>
          </c:marker>
          <c:trendline>
            <c:spPr>
              <a:ln w="12700" cap="rnd">
                <a:solidFill>
                  <a:schemeClr val="tx1"/>
                </a:solidFill>
                <a:prstDash val="solid"/>
              </a:ln>
              <a:effectLst/>
            </c:spPr>
            <c:trendlineType val="poly"/>
            <c:order val="2"/>
            <c:dispRSqr val="1"/>
            <c:dispEq val="1"/>
            <c:trendlineLbl>
              <c:layout>
                <c:manualLayout>
                  <c:x val="8.1439820337483274E-2"/>
                  <c:y val="-9.4214803460658594E-2"/>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Helvetica" pitchFamily="2" charset="0"/>
                      <a:ea typeface="+mn-ea"/>
                      <a:cs typeface="Arial" panose="020B0604020202020204" pitchFamily="34" charset="0"/>
                    </a:defRPr>
                  </a:pPr>
                  <a:endParaRPr lang="en-US"/>
                </a:p>
              </c:txPr>
            </c:trendlineLbl>
          </c:trendline>
          <c:xVal>
            <c:numRef>
              <c:f>Calibrations!$DW$2:$DW$35</c:f>
              <c:numCache>
                <c:formatCode>General</c:formatCode>
                <c:ptCount val="34"/>
                <c:pt idx="0">
                  <c:v>339.66666666666669</c:v>
                </c:pt>
                <c:pt idx="1">
                  <c:v>237</c:v>
                </c:pt>
                <c:pt idx="2">
                  <c:v>257</c:v>
                </c:pt>
                <c:pt idx="3">
                  <c:v>215</c:v>
                </c:pt>
                <c:pt idx="4">
                  <c:v>246</c:v>
                </c:pt>
                <c:pt idx="5">
                  <c:v>147</c:v>
                </c:pt>
                <c:pt idx="6">
                  <c:v>150</c:v>
                </c:pt>
                <c:pt idx="7">
                  <c:v>138</c:v>
                </c:pt>
                <c:pt idx="8">
                  <c:v>146</c:v>
                </c:pt>
                <c:pt idx="9">
                  <c:v>147</c:v>
                </c:pt>
                <c:pt idx="10">
                  <c:v>160</c:v>
                </c:pt>
                <c:pt idx="11">
                  <c:v>120</c:v>
                </c:pt>
                <c:pt idx="12">
                  <c:v>116</c:v>
                </c:pt>
                <c:pt idx="13">
                  <c:v>117.00000000000001</c:v>
                </c:pt>
                <c:pt idx="14">
                  <c:v>115.99999999999999</c:v>
                </c:pt>
                <c:pt idx="15">
                  <c:v>96.666666666666657</c:v>
                </c:pt>
                <c:pt idx="16">
                  <c:v>74</c:v>
                </c:pt>
                <c:pt idx="17">
                  <c:v>99.666666666666671</c:v>
                </c:pt>
                <c:pt idx="18">
                  <c:v>44</c:v>
                </c:pt>
                <c:pt idx="19">
                  <c:v>38.333333333333329</c:v>
                </c:pt>
                <c:pt idx="20">
                  <c:v>28.999999999999996</c:v>
                </c:pt>
                <c:pt idx="21">
                  <c:v>22</c:v>
                </c:pt>
                <c:pt idx="22">
                  <c:v>29</c:v>
                </c:pt>
                <c:pt idx="23">
                  <c:v>23</c:v>
                </c:pt>
                <c:pt idx="24">
                  <c:v>312.66666666666663</c:v>
                </c:pt>
                <c:pt idx="25">
                  <c:v>9</c:v>
                </c:pt>
                <c:pt idx="26">
                  <c:v>11</c:v>
                </c:pt>
                <c:pt idx="27">
                  <c:v>10</c:v>
                </c:pt>
                <c:pt idx="28">
                  <c:v>208.99999999999997</c:v>
                </c:pt>
                <c:pt idx="29">
                  <c:v>154</c:v>
                </c:pt>
                <c:pt idx="30">
                  <c:v>108</c:v>
                </c:pt>
                <c:pt idx="31">
                  <c:v>13</c:v>
                </c:pt>
                <c:pt idx="32">
                  <c:v>8.6666666666666661</c:v>
                </c:pt>
                <c:pt idx="33">
                  <c:v>7</c:v>
                </c:pt>
              </c:numCache>
            </c:numRef>
          </c:xVal>
          <c:yVal>
            <c:numRef>
              <c:f>Calibrations!$DX$2:$DX$35</c:f>
              <c:numCache>
                <c:formatCode>General</c:formatCode>
                <c:ptCount val="34"/>
                <c:pt idx="0">
                  <c:v>292</c:v>
                </c:pt>
                <c:pt idx="1">
                  <c:v>272.89999999999998</c:v>
                </c:pt>
                <c:pt idx="2">
                  <c:v>272.89999999999998</c:v>
                </c:pt>
                <c:pt idx="3">
                  <c:v>231.5</c:v>
                </c:pt>
                <c:pt idx="4">
                  <c:v>231.5</c:v>
                </c:pt>
                <c:pt idx="5">
                  <c:v>203.6</c:v>
                </c:pt>
                <c:pt idx="6">
                  <c:v>203.6</c:v>
                </c:pt>
                <c:pt idx="7">
                  <c:v>186.5</c:v>
                </c:pt>
                <c:pt idx="8">
                  <c:v>186.5</c:v>
                </c:pt>
                <c:pt idx="9">
                  <c:v>186.5</c:v>
                </c:pt>
                <c:pt idx="10">
                  <c:v>186.5</c:v>
                </c:pt>
                <c:pt idx="11">
                  <c:v>108.5</c:v>
                </c:pt>
                <c:pt idx="12">
                  <c:v>108.5</c:v>
                </c:pt>
                <c:pt idx="13">
                  <c:v>108.5</c:v>
                </c:pt>
                <c:pt idx="14">
                  <c:v>108.5</c:v>
                </c:pt>
                <c:pt idx="15">
                  <c:v>108</c:v>
                </c:pt>
                <c:pt idx="16">
                  <c:v>97.8</c:v>
                </c:pt>
                <c:pt idx="17">
                  <c:v>83.7</c:v>
                </c:pt>
                <c:pt idx="18">
                  <c:v>51.2</c:v>
                </c:pt>
                <c:pt idx="19">
                  <c:v>38.5</c:v>
                </c:pt>
                <c:pt idx="20">
                  <c:v>38</c:v>
                </c:pt>
                <c:pt idx="21">
                  <c:v>32.799999999999997</c:v>
                </c:pt>
                <c:pt idx="22">
                  <c:v>26</c:v>
                </c:pt>
                <c:pt idx="23">
                  <c:v>26</c:v>
                </c:pt>
                <c:pt idx="24">
                  <c:v>231.5</c:v>
                </c:pt>
                <c:pt idx="25">
                  <c:v>14.8</c:v>
                </c:pt>
                <c:pt idx="26">
                  <c:v>14.8</c:v>
                </c:pt>
                <c:pt idx="27">
                  <c:v>11.6</c:v>
                </c:pt>
                <c:pt idx="28">
                  <c:v>185</c:v>
                </c:pt>
                <c:pt idx="29">
                  <c:v>133</c:v>
                </c:pt>
                <c:pt idx="30">
                  <c:v>70</c:v>
                </c:pt>
                <c:pt idx="31">
                  <c:v>17</c:v>
                </c:pt>
                <c:pt idx="32">
                  <c:v>5.92</c:v>
                </c:pt>
                <c:pt idx="33">
                  <c:v>4</c:v>
                </c:pt>
              </c:numCache>
            </c:numRef>
          </c:yVal>
          <c:smooth val="0"/>
          <c:extLst>
            <c:ext xmlns:c16="http://schemas.microsoft.com/office/drawing/2014/chart" uri="{C3380CC4-5D6E-409C-BE32-E72D297353CC}">
              <c16:uniqueId val="{00000001-9E25-314E-8ACD-4B3A64466A1E}"/>
            </c:ext>
          </c:extLst>
        </c:ser>
        <c:dLbls>
          <c:showLegendKey val="0"/>
          <c:showVal val="0"/>
          <c:showCatName val="0"/>
          <c:showSerName val="0"/>
          <c:showPercent val="0"/>
          <c:showBubbleSize val="0"/>
        </c:dLbls>
        <c:axId val="1246748704"/>
        <c:axId val="1235479759"/>
      </c:scatterChart>
      <c:valAx>
        <c:axId val="1246748704"/>
        <c:scaling>
          <c:orientation val="minMax"/>
          <c:max val="40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solidFill>
                    <a:latin typeface="Helvetica" pitchFamily="2" charset="0"/>
                    <a:ea typeface="+mn-ea"/>
                    <a:cs typeface="Arial" panose="020B0604020202020204" pitchFamily="34" charset="0"/>
                  </a:defRPr>
                </a:pPr>
                <a:r>
                  <a:rPr lang="en-GB"/>
                  <a:t>Measured value (µg/g)</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Helvetica" pitchFamily="2" charset="0"/>
                  <a:ea typeface="+mn-ea"/>
                  <a:cs typeface="Arial" panose="020B0604020202020204" pitchFamily="34" charset="0"/>
                </a:defRPr>
              </a:pPr>
              <a:endParaRPr lang="en-US"/>
            </a:p>
          </c:txPr>
        </c:title>
        <c:numFmt formatCode="General" sourceLinked="1"/>
        <c:majorTickMark val="out"/>
        <c:minorTickMark val="none"/>
        <c:tickLblPos val="nextTo"/>
        <c:spPr>
          <a:noFill/>
          <a:ln w="12700"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solidFill>
                <a:latin typeface="Helvetica" pitchFamily="2" charset="0"/>
                <a:ea typeface="+mn-ea"/>
                <a:cs typeface="Arial" panose="020B0604020202020204" pitchFamily="34" charset="0"/>
              </a:defRPr>
            </a:pPr>
            <a:endParaRPr lang="en-US"/>
          </a:p>
        </c:txPr>
        <c:crossAx val="1235479759"/>
        <c:crosses val="autoZero"/>
        <c:crossBetween val="midCat"/>
        <c:minorUnit val="10"/>
      </c:valAx>
      <c:valAx>
        <c:axId val="1235479759"/>
        <c:scaling>
          <c:orientation val="minMax"/>
          <c:max val="4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lgn="ctr" rtl="0">
                  <a:defRPr sz="1000" b="0" i="0" u="none" strike="noStrike" kern="1200" baseline="0">
                    <a:solidFill>
                      <a:schemeClr val="tx1"/>
                    </a:solidFill>
                    <a:latin typeface="Helvetica" pitchFamily="2" charset="0"/>
                    <a:ea typeface="+mn-ea"/>
                    <a:cs typeface="Arial" panose="020B0604020202020204" pitchFamily="34" charset="0"/>
                  </a:defRPr>
                </a:pPr>
                <a:r>
                  <a:rPr lang="en-GB"/>
                  <a:t>Reference  value (µg/g)</a:t>
                </a:r>
              </a:p>
              <a:p>
                <a:pPr algn="ctr" rtl="0">
                  <a:defRPr/>
                </a:pPr>
                <a:endParaRPr lang="en-GB"/>
              </a:p>
            </c:rich>
          </c:tx>
          <c:overlay val="0"/>
          <c:spPr>
            <a:noFill/>
            <a:ln>
              <a:noFill/>
            </a:ln>
            <a:effectLst/>
          </c:spPr>
          <c:txPr>
            <a:bodyPr rot="-5400000" spcFirstLastPara="1" vertOverflow="ellipsis" vert="horz" wrap="square" anchor="ctr" anchorCtr="1"/>
            <a:lstStyle/>
            <a:p>
              <a:pPr algn="ctr" rtl="0">
                <a:defRPr sz="1000" b="0" i="0" u="none" strike="noStrike" kern="1200" baseline="0">
                  <a:solidFill>
                    <a:schemeClr val="tx1"/>
                  </a:solidFill>
                  <a:latin typeface="Helvetica" pitchFamily="2" charset="0"/>
                  <a:ea typeface="+mn-ea"/>
                  <a:cs typeface="Arial" panose="020B0604020202020204" pitchFamily="34" charset="0"/>
                </a:defRPr>
              </a:pPr>
              <a:endParaRPr lang="en-US"/>
            </a:p>
          </c:txPr>
        </c:title>
        <c:numFmt formatCode="General" sourceLinked="1"/>
        <c:majorTickMark val="out"/>
        <c:minorTickMark val="none"/>
        <c:tickLblPos val="nextTo"/>
        <c:spPr>
          <a:noFill/>
          <a:ln w="12700"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solidFill>
                <a:latin typeface="Helvetica" pitchFamily="2" charset="0"/>
                <a:ea typeface="+mn-ea"/>
                <a:cs typeface="Arial" panose="020B0604020202020204" pitchFamily="34" charset="0"/>
              </a:defRPr>
            </a:pPr>
            <a:endParaRPr lang="en-US"/>
          </a:p>
        </c:txPr>
        <c:crossAx val="1246748704"/>
        <c:crosses val="autoZero"/>
        <c:crossBetween val="midCat"/>
        <c:majorUnit val="100"/>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latin typeface="Helvetica" pitchFamily="2" charset="0"/>
          <a:cs typeface="Arial" panose="020B0604020202020204" pitchFamily="34" charset="0"/>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Helvetica" pitchFamily="2" charset="0"/>
                <a:ea typeface="+mn-ea"/>
                <a:cs typeface="Arial" panose="020B0604020202020204" pitchFamily="34" charset="0"/>
              </a:defRPr>
            </a:pPr>
            <a:r>
              <a:rPr lang="en-GB"/>
              <a:t>P2O5</a:t>
            </a:r>
          </a:p>
        </c:rich>
      </c:tx>
      <c:layout>
        <c:manualLayout>
          <c:xMode val="edge"/>
          <c:yMode val="edge"/>
          <c:x val="0.12436478225052977"/>
          <c:y val="5.904830446527979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solidFill>
              <a:latin typeface="Helvetica" pitchFamily="2" charset="0"/>
              <a:ea typeface="+mn-ea"/>
              <a:cs typeface="Arial" panose="020B0604020202020204" pitchFamily="34" charset="0"/>
            </a:defRPr>
          </a:pPr>
          <a:endParaRPr lang="en-US"/>
        </a:p>
      </c:txPr>
    </c:title>
    <c:autoTitleDeleted val="0"/>
    <c:plotArea>
      <c:layout>
        <c:manualLayout>
          <c:layoutTarget val="inner"/>
          <c:xMode val="edge"/>
          <c:yMode val="edge"/>
          <c:x val="0.10881600372179577"/>
          <c:y val="3.3348444834000783E-2"/>
          <c:w val="0.85148184275155858"/>
          <c:h val="0.85359544883775218"/>
        </c:manualLayout>
      </c:layout>
      <c:scatterChart>
        <c:scatterStyle val="lineMarker"/>
        <c:varyColors val="0"/>
        <c:ser>
          <c:idx val="0"/>
          <c:order val="0"/>
          <c:spPr>
            <a:ln w="28575" cap="rnd">
              <a:noFill/>
              <a:round/>
            </a:ln>
            <a:effectLst/>
          </c:spPr>
          <c:marker>
            <c:symbol val="circle"/>
            <c:size val="5"/>
            <c:spPr>
              <a:solidFill>
                <a:srgbClr val="FF0000"/>
              </a:solidFill>
              <a:ln w="3175">
                <a:solidFill>
                  <a:schemeClr val="tx1"/>
                </a:solidFill>
              </a:ln>
              <a:effectLst/>
            </c:spPr>
          </c:marker>
          <c:xVal>
            <c:numRef>
              <c:f>Calibrations!$BL$2:$BL$26</c:f>
              <c:numCache>
                <c:formatCode>General</c:formatCode>
                <c:ptCount val="25"/>
                <c:pt idx="1">
                  <c:v>1.2880384967919341</c:v>
                </c:pt>
                <c:pt idx="2">
                  <c:v>0.60150000000000003</c:v>
                </c:pt>
                <c:pt idx="3">
                  <c:v>0.35242896425297887</c:v>
                </c:pt>
                <c:pt idx="4">
                  <c:v>0.32423333333333332</c:v>
                </c:pt>
                <c:pt idx="5">
                  <c:v>0.29857928505957837</c:v>
                </c:pt>
                <c:pt idx="6">
                  <c:v>0.27153987167736021</c:v>
                </c:pt>
                <c:pt idx="7">
                  <c:v>0.1958</c:v>
                </c:pt>
                <c:pt idx="8">
                  <c:v>0.1812</c:v>
                </c:pt>
                <c:pt idx="9">
                  <c:v>0.16520000000000001</c:v>
                </c:pt>
                <c:pt idx="10">
                  <c:v>0.15834097158570118</c:v>
                </c:pt>
                <c:pt idx="11">
                  <c:v>0.15440000000000001</c:v>
                </c:pt>
                <c:pt idx="12">
                  <c:v>0.1409</c:v>
                </c:pt>
                <c:pt idx="13">
                  <c:v>0.13930000000000001</c:v>
                </c:pt>
                <c:pt idx="14">
                  <c:v>0.13428047662694775</c:v>
                </c:pt>
                <c:pt idx="15">
                  <c:v>0.1313</c:v>
                </c:pt>
                <c:pt idx="16">
                  <c:v>5.91E-2</c:v>
                </c:pt>
                <c:pt idx="17">
                  <c:v>5.4899999999999997E-2</c:v>
                </c:pt>
                <c:pt idx="18">
                  <c:v>5.33E-2</c:v>
                </c:pt>
                <c:pt idx="19">
                  <c:v>4.265E-2</c:v>
                </c:pt>
                <c:pt idx="20">
                  <c:v>4.0166666666666663E-2</c:v>
                </c:pt>
                <c:pt idx="21">
                  <c:v>2.8766666666666666E-2</c:v>
                </c:pt>
                <c:pt idx="22">
                  <c:v>2.6066666666666665E-2</c:v>
                </c:pt>
                <c:pt idx="23">
                  <c:v>2.0650000000000002E-2</c:v>
                </c:pt>
                <c:pt idx="24">
                  <c:v>1.66E-2</c:v>
                </c:pt>
              </c:numCache>
            </c:numRef>
          </c:xVal>
          <c:yVal>
            <c:numRef>
              <c:f>Calibrations!$BM$2:$BM$26</c:f>
              <c:numCache>
                <c:formatCode>General</c:formatCode>
                <c:ptCount val="25"/>
                <c:pt idx="1">
                  <c:v>1.042</c:v>
                </c:pt>
                <c:pt idx="2">
                  <c:v>1.042</c:v>
                </c:pt>
                <c:pt idx="3">
                  <c:v>0.30420000000000003</c:v>
                </c:pt>
                <c:pt idx="4">
                  <c:v>0.91700000000000004</c:v>
                </c:pt>
                <c:pt idx="5">
                  <c:v>0.35</c:v>
                </c:pt>
                <c:pt idx="6">
                  <c:v>0.29399999999999998</c:v>
                </c:pt>
                <c:pt idx="7">
                  <c:v>0.49299999999999999</c:v>
                </c:pt>
                <c:pt idx="8">
                  <c:v>0.49299999999999999</c:v>
                </c:pt>
                <c:pt idx="9">
                  <c:v>0.30420000000000003</c:v>
                </c:pt>
                <c:pt idx="10">
                  <c:v>0.254</c:v>
                </c:pt>
                <c:pt idx="11">
                  <c:v>0.49299999999999999</c:v>
                </c:pt>
                <c:pt idx="12">
                  <c:v>0.35</c:v>
                </c:pt>
                <c:pt idx="13">
                  <c:v>0.35</c:v>
                </c:pt>
                <c:pt idx="14">
                  <c:v>0.15190000000000001</c:v>
                </c:pt>
                <c:pt idx="15">
                  <c:v>0.35</c:v>
                </c:pt>
                <c:pt idx="16">
                  <c:v>0.15190000000000001</c:v>
                </c:pt>
                <c:pt idx="17">
                  <c:v>0.15190000000000001</c:v>
                </c:pt>
                <c:pt idx="18">
                  <c:v>0.15190000000000001</c:v>
                </c:pt>
                <c:pt idx="19">
                  <c:v>0.16</c:v>
                </c:pt>
                <c:pt idx="20">
                  <c:v>0.1595</c:v>
                </c:pt>
                <c:pt idx="21">
                  <c:v>7.0000000000000007E-2</c:v>
                </c:pt>
                <c:pt idx="22">
                  <c:v>0.10100000000000001</c:v>
                </c:pt>
                <c:pt idx="23">
                  <c:v>5.6000000000000001E-2</c:v>
                </c:pt>
                <c:pt idx="24">
                  <c:v>0.03</c:v>
                </c:pt>
              </c:numCache>
            </c:numRef>
          </c:yVal>
          <c:smooth val="0"/>
          <c:extLst>
            <c:ext xmlns:c16="http://schemas.microsoft.com/office/drawing/2014/chart" uri="{C3380CC4-5D6E-409C-BE32-E72D297353CC}">
              <c16:uniqueId val="{00000001-8B69-1A44-8A42-13C2C12D396B}"/>
            </c:ext>
          </c:extLst>
        </c:ser>
        <c:dLbls>
          <c:showLegendKey val="0"/>
          <c:showVal val="0"/>
          <c:showCatName val="0"/>
          <c:showSerName val="0"/>
          <c:showPercent val="0"/>
          <c:showBubbleSize val="0"/>
        </c:dLbls>
        <c:axId val="789625568"/>
        <c:axId val="950441040"/>
      </c:scatterChart>
      <c:valAx>
        <c:axId val="789625568"/>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solidFill>
                    <a:latin typeface="Helvetica" pitchFamily="2" charset="0"/>
                    <a:ea typeface="+mn-ea"/>
                    <a:cs typeface="Arial" panose="020B0604020202020204" pitchFamily="34" charset="0"/>
                  </a:defRPr>
                </a:pPr>
                <a:r>
                  <a:rPr lang="en-GB"/>
                  <a:t>Measured value (wt%)</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Helvetica" pitchFamily="2" charset="0"/>
                  <a:ea typeface="+mn-ea"/>
                  <a:cs typeface="Arial" panose="020B0604020202020204" pitchFamily="34" charset="0"/>
                </a:defRPr>
              </a:pPr>
              <a:endParaRPr lang="en-US"/>
            </a:p>
          </c:txPr>
        </c:title>
        <c:numFmt formatCode="General" sourceLinked="1"/>
        <c:majorTickMark val="out"/>
        <c:minorTickMark val="none"/>
        <c:tickLblPos val="nextTo"/>
        <c:spPr>
          <a:noFill/>
          <a:ln w="12700"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solidFill>
                <a:latin typeface="Helvetica" pitchFamily="2" charset="0"/>
                <a:ea typeface="+mn-ea"/>
                <a:cs typeface="Arial" panose="020B0604020202020204" pitchFamily="34" charset="0"/>
              </a:defRPr>
            </a:pPr>
            <a:endParaRPr lang="en-US"/>
          </a:p>
        </c:txPr>
        <c:crossAx val="950441040"/>
        <c:crosses val="autoZero"/>
        <c:crossBetween val="midCat"/>
      </c:valAx>
      <c:valAx>
        <c:axId val="95044104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lgn="ctr" rtl="0">
                  <a:defRPr sz="1000" b="0" i="0" u="none" strike="noStrike" kern="1200" baseline="0">
                    <a:solidFill>
                      <a:schemeClr val="tx1"/>
                    </a:solidFill>
                    <a:latin typeface="Helvetica" pitchFamily="2" charset="0"/>
                    <a:ea typeface="+mn-ea"/>
                    <a:cs typeface="Arial" panose="020B0604020202020204" pitchFamily="34" charset="0"/>
                  </a:defRPr>
                </a:pPr>
                <a:r>
                  <a:rPr lang="en-GB"/>
                  <a:t>Reference value (wt%)</a:t>
                </a:r>
              </a:p>
              <a:p>
                <a:pPr algn="ctr" rtl="0">
                  <a:defRPr/>
                </a:pPr>
                <a:endParaRPr lang="en-GB"/>
              </a:p>
            </c:rich>
          </c:tx>
          <c:overlay val="0"/>
          <c:spPr>
            <a:noFill/>
            <a:ln>
              <a:noFill/>
            </a:ln>
            <a:effectLst/>
          </c:spPr>
          <c:txPr>
            <a:bodyPr rot="-5400000" spcFirstLastPara="1" vertOverflow="ellipsis" vert="horz" wrap="square" anchor="ctr" anchorCtr="1"/>
            <a:lstStyle/>
            <a:p>
              <a:pPr algn="ctr" rtl="0">
                <a:defRPr sz="1000" b="0" i="0" u="none" strike="noStrike" kern="1200" baseline="0">
                  <a:solidFill>
                    <a:schemeClr val="tx1"/>
                  </a:solidFill>
                  <a:latin typeface="Helvetica" pitchFamily="2" charset="0"/>
                  <a:ea typeface="+mn-ea"/>
                  <a:cs typeface="Arial" panose="020B0604020202020204" pitchFamily="34" charset="0"/>
                </a:defRPr>
              </a:pPr>
              <a:endParaRPr lang="en-US"/>
            </a:p>
          </c:txPr>
        </c:title>
        <c:numFmt formatCode="General" sourceLinked="1"/>
        <c:majorTickMark val="out"/>
        <c:minorTickMark val="none"/>
        <c:tickLblPos val="nextTo"/>
        <c:spPr>
          <a:noFill/>
          <a:ln w="12700"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solidFill>
                <a:latin typeface="Helvetica" pitchFamily="2" charset="0"/>
                <a:ea typeface="+mn-ea"/>
                <a:cs typeface="Arial" panose="020B0604020202020204" pitchFamily="34" charset="0"/>
              </a:defRPr>
            </a:pPr>
            <a:endParaRPr lang="en-US"/>
          </a:p>
        </c:txPr>
        <c:crossAx val="789625568"/>
        <c:crosses val="autoZero"/>
        <c:crossBetween val="midCat"/>
      </c:valAx>
      <c:spPr>
        <a:noFill/>
        <a:ln w="12700">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latin typeface="Helvetica" pitchFamily="2" charset="0"/>
          <a:cs typeface="Arial" panose="020B0604020202020204" pitchFamily="34" charset="0"/>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spPr>
            <a:ln w="28575" cap="rnd">
              <a:noFill/>
              <a:round/>
            </a:ln>
            <a:effectLst/>
          </c:spPr>
          <c:marker>
            <c:symbol val="circle"/>
            <c:size val="5"/>
            <c:spPr>
              <a:solidFill>
                <a:srgbClr val="FF0000"/>
              </a:solidFill>
              <a:ln w="2540">
                <a:solidFill>
                  <a:schemeClr val="tx1"/>
                </a:solidFill>
              </a:ln>
              <a:effectLst/>
            </c:spPr>
          </c:marker>
          <c:trendline>
            <c:spPr>
              <a:ln w="12700" cap="rnd">
                <a:solidFill>
                  <a:schemeClr val="tx1"/>
                </a:solidFill>
                <a:prstDash val="solid"/>
              </a:ln>
              <a:effectLst/>
            </c:spPr>
            <c:trendlineType val="poly"/>
            <c:order val="2"/>
            <c:dispRSqr val="1"/>
            <c:dispEq val="1"/>
            <c:trendlineLbl>
              <c:layout>
                <c:manualLayout>
                  <c:x val="0.15943518082029345"/>
                  <c:y val="0.47161581826960897"/>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Helvetica" pitchFamily="2" charset="0"/>
                      <a:ea typeface="+mn-ea"/>
                      <a:cs typeface="Arial" panose="020B0604020202020204" pitchFamily="34" charset="0"/>
                    </a:defRPr>
                  </a:pPr>
                  <a:endParaRPr lang="en-US"/>
                </a:p>
              </c:txPr>
            </c:trendlineLbl>
          </c:trendline>
          <c:xVal>
            <c:numRef>
              <c:f>'ICP corrections'!$G$3:$G$68</c:f>
              <c:numCache>
                <c:formatCode>0</c:formatCode>
                <c:ptCount val="66"/>
                <c:pt idx="0">
                  <c:v>227.89871314959359</c:v>
                </c:pt>
                <c:pt idx="1">
                  <c:v>218.19577934631897</c:v>
                </c:pt>
                <c:pt idx="2">
                  <c:v>209.79573968164809</c:v>
                </c:pt>
                <c:pt idx="3">
                  <c:v>171.91099299365342</c:v>
                </c:pt>
                <c:pt idx="4">
                  <c:v>221.05575663836458</c:v>
                </c:pt>
                <c:pt idx="5">
                  <c:v>206.9432503282701</c:v>
                </c:pt>
                <c:pt idx="6">
                  <c:v>210.12712323330186</c:v>
                </c:pt>
                <c:pt idx="7">
                  <c:v>216.71111952687974</c:v>
                </c:pt>
                <c:pt idx="8">
                  <c:v>204.42943389321894</c:v>
                </c:pt>
                <c:pt idx="9">
                  <c:v>206.32980641624781</c:v>
                </c:pt>
                <c:pt idx="10">
                  <c:v>189.1856638583657</c:v>
                </c:pt>
                <c:pt idx="11">
                  <c:v>182.76418533021382</c:v>
                </c:pt>
                <c:pt idx="12">
                  <c:v>171.86274018231575</c:v>
                </c:pt>
                <c:pt idx="13">
                  <c:v>175.02046843596449</c:v>
                </c:pt>
                <c:pt idx="14">
                  <c:v>125.08160725477873</c:v>
                </c:pt>
                <c:pt idx="15">
                  <c:v>116.13541460414542</c:v>
                </c:pt>
                <c:pt idx="16">
                  <c:v>119.69252936601133</c:v>
                </c:pt>
                <c:pt idx="17">
                  <c:v>95.855494803107973</c:v>
                </c:pt>
                <c:pt idx="18">
                  <c:v>118.85608305289517</c:v>
                </c:pt>
                <c:pt idx="19">
                  <c:v>165.5124466936451</c:v>
                </c:pt>
                <c:pt idx="20">
                  <c:v>149.97222758900585</c:v>
                </c:pt>
                <c:pt idx="21">
                  <c:v>167.3586471933973</c:v>
                </c:pt>
                <c:pt idx="22">
                  <c:v>106.39105083474078</c:v>
                </c:pt>
                <c:pt idx="23">
                  <c:v>116.71915314596292</c:v>
                </c:pt>
                <c:pt idx="24">
                  <c:v>93.414476193154499</c:v>
                </c:pt>
                <c:pt idx="25">
                  <c:v>70.556619864972234</c:v>
                </c:pt>
                <c:pt idx="26">
                  <c:v>68.956717046043181</c:v>
                </c:pt>
                <c:pt idx="27">
                  <c:v>79.844294765499285</c:v>
                </c:pt>
                <c:pt idx="28">
                  <c:v>128.5442584147514</c:v>
                </c:pt>
                <c:pt idx="29">
                  <c:v>60.734611220450681</c:v>
                </c:pt>
                <c:pt idx="30">
                  <c:v>25.076823216469972</c:v>
                </c:pt>
                <c:pt idx="31">
                  <c:v>24.29881772095915</c:v>
                </c:pt>
                <c:pt idx="32">
                  <c:v>16.316790915621098</c:v>
                </c:pt>
                <c:pt idx="33">
                  <c:v>14.699895531183579</c:v>
                </c:pt>
                <c:pt idx="34">
                  <c:v>16.24775929964623</c:v>
                </c:pt>
                <c:pt idx="35">
                  <c:v>25.525698039982039</c:v>
                </c:pt>
                <c:pt idx="36">
                  <c:v>30.269211786731436</c:v>
                </c:pt>
                <c:pt idx="37">
                  <c:v>42.161372007635293</c:v>
                </c:pt>
                <c:pt idx="38">
                  <c:v>35.600566728623249</c:v>
                </c:pt>
                <c:pt idx="39">
                  <c:v>33.71864722727495</c:v>
                </c:pt>
                <c:pt idx="40">
                  <c:v>38.356863787863958</c:v>
                </c:pt>
                <c:pt idx="41">
                  <c:v>37.7976917920871</c:v>
                </c:pt>
                <c:pt idx="42">
                  <c:v>33.337024650319357</c:v>
                </c:pt>
                <c:pt idx="43">
                  <c:v>33.867189765762348</c:v>
                </c:pt>
                <c:pt idx="44">
                  <c:v>39.050213763825084</c:v>
                </c:pt>
                <c:pt idx="45">
                  <c:v>41.847507945937721</c:v>
                </c:pt>
                <c:pt idx="46">
                  <c:v>45.447042725308393</c:v>
                </c:pt>
                <c:pt idx="47">
                  <c:v>39.885417869222451</c:v>
                </c:pt>
                <c:pt idx="48">
                  <c:v>30.777115028784706</c:v>
                </c:pt>
                <c:pt idx="49">
                  <c:v>34.183349189163231</c:v>
                </c:pt>
                <c:pt idx="50">
                  <c:v>38.419458170168951</c:v>
                </c:pt>
                <c:pt idx="51">
                  <c:v>43.457028822154896</c:v>
                </c:pt>
                <c:pt idx="52">
                  <c:v>35.883973887804508</c:v>
                </c:pt>
                <c:pt idx="53">
                  <c:v>46.787494583474803</c:v>
                </c:pt>
                <c:pt idx="54">
                  <c:v>40.943975973722267</c:v>
                </c:pt>
                <c:pt idx="55">
                  <c:v>52.154015482369026</c:v>
                </c:pt>
                <c:pt idx="56">
                  <c:v>41.362153480048249</c:v>
                </c:pt>
                <c:pt idx="57">
                  <c:v>34.611496221681129</c:v>
                </c:pt>
                <c:pt idx="58">
                  <c:v>50.5082231777833</c:v>
                </c:pt>
                <c:pt idx="59">
                  <c:v>45.536949874973651</c:v>
                </c:pt>
                <c:pt idx="60">
                  <c:v>52.154015482369012</c:v>
                </c:pt>
                <c:pt idx="61">
                  <c:v>32.058565268480812</c:v>
                </c:pt>
                <c:pt idx="62">
                  <c:v>41.78232489161261</c:v>
                </c:pt>
                <c:pt idx="63">
                  <c:v>33.337024650319357</c:v>
                </c:pt>
                <c:pt idx="64">
                  <c:v>37.154457648689508</c:v>
                </c:pt>
                <c:pt idx="65">
                  <c:v>27.775101038063468</c:v>
                </c:pt>
              </c:numCache>
            </c:numRef>
          </c:xVal>
          <c:yVal>
            <c:numRef>
              <c:f>'ICP corrections'!$H$3:$H$68</c:f>
              <c:numCache>
                <c:formatCode>0</c:formatCode>
                <c:ptCount val="66"/>
                <c:pt idx="0">
                  <c:v>258</c:v>
                </c:pt>
                <c:pt idx="1">
                  <c:v>251</c:v>
                </c:pt>
                <c:pt idx="2">
                  <c:v>282</c:v>
                </c:pt>
                <c:pt idx="3">
                  <c:v>238</c:v>
                </c:pt>
                <c:pt idx="4">
                  <c:v>243</c:v>
                </c:pt>
                <c:pt idx="5">
                  <c:v>227</c:v>
                </c:pt>
                <c:pt idx="6">
                  <c:v>246</c:v>
                </c:pt>
                <c:pt idx="7">
                  <c:v>250</c:v>
                </c:pt>
                <c:pt idx="8">
                  <c:v>232</c:v>
                </c:pt>
                <c:pt idx="9">
                  <c:v>249</c:v>
                </c:pt>
                <c:pt idx="10">
                  <c:v>222</c:v>
                </c:pt>
                <c:pt idx="11">
                  <c:v>226</c:v>
                </c:pt>
                <c:pt idx="12">
                  <c:v>200.42375000000001</c:v>
                </c:pt>
                <c:pt idx="13">
                  <c:v>186.4375</c:v>
                </c:pt>
                <c:pt idx="14">
                  <c:v>236.47</c:v>
                </c:pt>
                <c:pt idx="15">
                  <c:v>176.64499999999998</c:v>
                </c:pt>
                <c:pt idx="16">
                  <c:v>142.435</c:v>
                </c:pt>
                <c:pt idx="17">
                  <c:v>144.55749999999998</c:v>
                </c:pt>
                <c:pt idx="18">
                  <c:v>154.48624999999998</c:v>
                </c:pt>
                <c:pt idx="19">
                  <c:v>222.315</c:v>
                </c:pt>
                <c:pt idx="20">
                  <c:v>220.995</c:v>
                </c:pt>
                <c:pt idx="21">
                  <c:v>230.35249999999999</c:v>
                </c:pt>
                <c:pt idx="22">
                  <c:v>113.68</c:v>
                </c:pt>
                <c:pt idx="23">
                  <c:v>133.11249999999998</c:v>
                </c:pt>
                <c:pt idx="24">
                  <c:v>116.105</c:v>
                </c:pt>
                <c:pt idx="25">
                  <c:v>119.44750000000001</c:v>
                </c:pt>
                <c:pt idx="26">
                  <c:v>116.59875</c:v>
                </c:pt>
                <c:pt idx="27">
                  <c:v>116.03</c:v>
                </c:pt>
                <c:pt idx="28">
                  <c:v>169.06</c:v>
                </c:pt>
                <c:pt idx="29">
                  <c:v>116.18</c:v>
                </c:pt>
                <c:pt idx="30">
                  <c:v>46.162499999999994</c:v>
                </c:pt>
                <c:pt idx="31">
                  <c:v>45.82</c:v>
                </c:pt>
                <c:pt idx="32">
                  <c:v>52.135000000000005</c:v>
                </c:pt>
                <c:pt idx="33">
                  <c:v>47.54</c:v>
                </c:pt>
                <c:pt idx="34">
                  <c:v>47.794999999999995</c:v>
                </c:pt>
                <c:pt idx="35">
                  <c:v>52.09</c:v>
                </c:pt>
                <c:pt idx="36">
                  <c:v>53.922499999999999</c:v>
                </c:pt>
                <c:pt idx="37">
                  <c:v>54.386666666666663</c:v>
                </c:pt>
                <c:pt idx="38">
                  <c:v>57.363749999999996</c:v>
                </c:pt>
                <c:pt idx="39">
                  <c:v>50.85125</c:v>
                </c:pt>
                <c:pt idx="40">
                  <c:v>44.63000000000001</c:v>
                </c:pt>
                <c:pt idx="41">
                  <c:v>49.650000000000006</c:v>
                </c:pt>
                <c:pt idx="42">
                  <c:v>60.077500000000001</c:v>
                </c:pt>
                <c:pt idx="43">
                  <c:v>55.23</c:v>
                </c:pt>
                <c:pt idx="44">
                  <c:v>57.094999999999999</c:v>
                </c:pt>
                <c:pt idx="45">
                  <c:v>53.352499999999999</c:v>
                </c:pt>
                <c:pt idx="46">
                  <c:v>49.958750000000002</c:v>
                </c:pt>
                <c:pt idx="47">
                  <c:v>44.822499999999998</c:v>
                </c:pt>
                <c:pt idx="48">
                  <c:v>64.592500000000001</c:v>
                </c:pt>
                <c:pt idx="49">
                  <c:v>64.592500000000001</c:v>
                </c:pt>
                <c:pt idx="50">
                  <c:v>64.592500000000001</c:v>
                </c:pt>
                <c:pt idx="51">
                  <c:v>64.592500000000001</c:v>
                </c:pt>
                <c:pt idx="52">
                  <c:v>64.592500000000001</c:v>
                </c:pt>
                <c:pt idx="53">
                  <c:v>64.592500000000001</c:v>
                </c:pt>
                <c:pt idx="54">
                  <c:v>64.592500000000001</c:v>
                </c:pt>
                <c:pt idx="55">
                  <c:v>64.592500000000001</c:v>
                </c:pt>
                <c:pt idx="56">
                  <c:v>64.592500000000001</c:v>
                </c:pt>
                <c:pt idx="57">
                  <c:v>64.592500000000001</c:v>
                </c:pt>
                <c:pt idx="58">
                  <c:v>64.592500000000001</c:v>
                </c:pt>
                <c:pt idx="59">
                  <c:v>64.592500000000001</c:v>
                </c:pt>
                <c:pt idx="60">
                  <c:v>64.592500000000001</c:v>
                </c:pt>
                <c:pt idx="61">
                  <c:v>64.592500000000001</c:v>
                </c:pt>
                <c:pt idx="62">
                  <c:v>64.592500000000001</c:v>
                </c:pt>
                <c:pt idx="63">
                  <c:v>64.592500000000001</c:v>
                </c:pt>
                <c:pt idx="64">
                  <c:v>64.592500000000001</c:v>
                </c:pt>
                <c:pt idx="65">
                  <c:v>64.592500000000001</c:v>
                </c:pt>
              </c:numCache>
            </c:numRef>
          </c:yVal>
          <c:smooth val="0"/>
          <c:extLst>
            <c:ext xmlns:c16="http://schemas.microsoft.com/office/drawing/2014/chart" uri="{C3380CC4-5D6E-409C-BE32-E72D297353CC}">
              <c16:uniqueId val="{00000000-660A-204A-8795-B3BCDFD79C40}"/>
            </c:ext>
          </c:extLst>
        </c:ser>
        <c:ser>
          <c:idx val="1"/>
          <c:order val="1"/>
          <c:tx>
            <c:v>Rock Standards</c:v>
          </c:tx>
          <c:spPr>
            <a:ln w="25400" cap="rnd">
              <a:noFill/>
              <a:round/>
            </a:ln>
            <a:effectLst/>
          </c:spPr>
          <c:marker>
            <c:symbol val="circle"/>
            <c:size val="5"/>
            <c:spPr>
              <a:solidFill>
                <a:srgbClr val="FF40FF"/>
              </a:solidFill>
              <a:ln w="9525">
                <a:solidFill>
                  <a:schemeClr val="tx1"/>
                </a:solidFill>
              </a:ln>
              <a:effectLst/>
            </c:spPr>
          </c:marker>
          <c:xVal>
            <c:numRef>
              <c:f>'ICP corrections'!$G$51:$G$68</c:f>
              <c:numCache>
                <c:formatCode>0</c:formatCode>
                <c:ptCount val="18"/>
                <c:pt idx="0">
                  <c:v>30.777115028784706</c:v>
                </c:pt>
                <c:pt idx="1">
                  <c:v>34.183349189163231</c:v>
                </c:pt>
                <c:pt idx="2">
                  <c:v>38.419458170168951</c:v>
                </c:pt>
                <c:pt idx="3">
                  <c:v>43.457028822154896</c:v>
                </c:pt>
                <c:pt idx="4">
                  <c:v>35.883973887804508</c:v>
                </c:pt>
                <c:pt idx="5">
                  <c:v>46.787494583474803</c:v>
                </c:pt>
                <c:pt idx="6">
                  <c:v>40.943975973722267</c:v>
                </c:pt>
                <c:pt idx="7">
                  <c:v>52.154015482369026</c:v>
                </c:pt>
                <c:pt idx="8">
                  <c:v>41.362153480048249</c:v>
                </c:pt>
                <c:pt idx="9">
                  <c:v>34.611496221681129</c:v>
                </c:pt>
                <c:pt idx="10">
                  <c:v>50.5082231777833</c:v>
                </c:pt>
                <c:pt idx="11">
                  <c:v>45.536949874973651</c:v>
                </c:pt>
                <c:pt idx="12">
                  <c:v>52.154015482369012</c:v>
                </c:pt>
                <c:pt idx="13">
                  <c:v>32.058565268480812</c:v>
                </c:pt>
                <c:pt idx="14">
                  <c:v>41.78232489161261</c:v>
                </c:pt>
                <c:pt idx="15">
                  <c:v>33.337024650319357</c:v>
                </c:pt>
                <c:pt idx="16">
                  <c:v>37.154457648689508</c:v>
                </c:pt>
                <c:pt idx="17">
                  <c:v>27.775101038063468</c:v>
                </c:pt>
              </c:numCache>
            </c:numRef>
          </c:xVal>
          <c:yVal>
            <c:numRef>
              <c:f>'ICP corrections'!$H$51:$H$68</c:f>
              <c:numCache>
                <c:formatCode>0</c:formatCode>
                <c:ptCount val="18"/>
                <c:pt idx="0">
                  <c:v>64.592500000000001</c:v>
                </c:pt>
                <c:pt idx="1">
                  <c:v>64.592500000000001</c:v>
                </c:pt>
                <c:pt idx="2">
                  <c:v>64.592500000000001</c:v>
                </c:pt>
                <c:pt idx="3">
                  <c:v>64.592500000000001</c:v>
                </c:pt>
                <c:pt idx="4">
                  <c:v>64.592500000000001</c:v>
                </c:pt>
                <c:pt idx="5">
                  <c:v>64.592500000000001</c:v>
                </c:pt>
                <c:pt idx="6">
                  <c:v>64.592500000000001</c:v>
                </c:pt>
                <c:pt idx="7">
                  <c:v>64.592500000000001</c:v>
                </c:pt>
                <c:pt idx="8">
                  <c:v>64.592500000000001</c:v>
                </c:pt>
                <c:pt idx="9">
                  <c:v>64.592500000000001</c:v>
                </c:pt>
                <c:pt idx="10">
                  <c:v>64.592500000000001</c:v>
                </c:pt>
                <c:pt idx="11">
                  <c:v>64.592500000000001</c:v>
                </c:pt>
                <c:pt idx="12">
                  <c:v>64.592500000000001</c:v>
                </c:pt>
                <c:pt idx="13">
                  <c:v>64.592500000000001</c:v>
                </c:pt>
                <c:pt idx="14">
                  <c:v>64.592500000000001</c:v>
                </c:pt>
                <c:pt idx="15">
                  <c:v>64.592500000000001</c:v>
                </c:pt>
                <c:pt idx="16">
                  <c:v>64.592500000000001</c:v>
                </c:pt>
                <c:pt idx="17">
                  <c:v>64.592500000000001</c:v>
                </c:pt>
              </c:numCache>
            </c:numRef>
          </c:yVal>
          <c:smooth val="0"/>
          <c:extLst>
            <c:ext xmlns:c16="http://schemas.microsoft.com/office/drawing/2014/chart" uri="{C3380CC4-5D6E-409C-BE32-E72D297353CC}">
              <c16:uniqueId val="{00000001-A144-1443-9EFB-783E6EA6EBC8}"/>
            </c:ext>
          </c:extLst>
        </c:ser>
        <c:dLbls>
          <c:showLegendKey val="0"/>
          <c:showVal val="0"/>
          <c:showCatName val="0"/>
          <c:showSerName val="0"/>
          <c:showPercent val="0"/>
          <c:showBubbleSize val="0"/>
        </c:dLbls>
        <c:axId val="231242239"/>
        <c:axId val="231076751"/>
      </c:scatterChart>
      <c:valAx>
        <c:axId val="231242239"/>
        <c:scaling>
          <c:orientation val="minMax"/>
          <c:max val="30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lgn="ctr" rtl="0">
                  <a:defRPr sz="1000" b="0" i="0" u="none" strike="noStrike" kern="1200" baseline="0">
                    <a:solidFill>
                      <a:schemeClr val="tx1"/>
                    </a:solidFill>
                    <a:latin typeface="Helvetica" pitchFamily="2" charset="0"/>
                    <a:ea typeface="+mn-ea"/>
                    <a:cs typeface="Arial" panose="020B0604020202020204" pitchFamily="34" charset="0"/>
                  </a:defRPr>
                </a:pPr>
                <a:r>
                  <a:rPr lang="en-GB"/>
                  <a:t>Zr ICP–AES value (µg/g)</a:t>
                </a:r>
              </a:p>
            </c:rich>
          </c:tx>
          <c:overlay val="0"/>
          <c:spPr>
            <a:noFill/>
            <a:ln>
              <a:noFill/>
            </a:ln>
            <a:effectLst/>
          </c:spPr>
          <c:txPr>
            <a:bodyPr rot="0" spcFirstLastPara="1" vertOverflow="ellipsis" vert="horz" wrap="square" anchor="ctr" anchorCtr="1"/>
            <a:lstStyle/>
            <a:p>
              <a:pPr algn="ctr" rtl="0">
                <a:defRPr sz="1000" b="0" i="0" u="none" strike="noStrike" kern="1200" baseline="0">
                  <a:solidFill>
                    <a:schemeClr val="tx1"/>
                  </a:solidFill>
                  <a:latin typeface="Helvetica" pitchFamily="2" charset="0"/>
                  <a:ea typeface="+mn-ea"/>
                  <a:cs typeface="Arial" panose="020B0604020202020204" pitchFamily="34" charset="0"/>
                </a:defRPr>
              </a:pPr>
              <a:endParaRPr lang="en-US"/>
            </a:p>
          </c:txPr>
        </c:title>
        <c:numFmt formatCode="0"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solidFill>
                <a:latin typeface="Helvetica" pitchFamily="2" charset="0"/>
                <a:ea typeface="+mn-ea"/>
                <a:cs typeface="Arial" panose="020B0604020202020204" pitchFamily="34" charset="0"/>
              </a:defRPr>
            </a:pPr>
            <a:endParaRPr lang="en-US"/>
          </a:p>
        </c:txPr>
        <c:crossAx val="231076751"/>
        <c:crosses val="autoZero"/>
        <c:crossBetween val="midCat"/>
      </c:valAx>
      <c:valAx>
        <c:axId val="23107675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solidFill>
                    <a:latin typeface="Helvetica" pitchFamily="2" charset="0"/>
                    <a:ea typeface="+mn-ea"/>
                    <a:cs typeface="Arial" panose="020B0604020202020204" pitchFamily="34" charset="0"/>
                  </a:defRPr>
                </a:pPr>
                <a:r>
                  <a:rPr lang="en-GB"/>
                  <a:t> Zr pXRF value (µg/g)</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solidFill>
                  <a:latin typeface="Helvetica" pitchFamily="2" charset="0"/>
                  <a:ea typeface="+mn-ea"/>
                  <a:cs typeface="Arial" panose="020B0604020202020204" pitchFamily="34" charset="0"/>
                </a:defRPr>
              </a:pPr>
              <a:endParaRPr lang="en-US"/>
            </a:p>
          </c:txPr>
        </c:title>
        <c:numFmt formatCode="0"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solidFill>
                <a:latin typeface="Helvetica" pitchFamily="2" charset="0"/>
                <a:ea typeface="+mn-ea"/>
                <a:cs typeface="Arial" panose="020B0604020202020204" pitchFamily="34" charset="0"/>
              </a:defRPr>
            </a:pPr>
            <a:endParaRPr lang="en-US"/>
          </a:p>
        </c:txPr>
        <c:crossAx val="231242239"/>
        <c:crosses val="autoZero"/>
        <c:crossBetween val="midCat"/>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latin typeface="Helvetica" pitchFamily="2" charset="0"/>
          <a:cs typeface="Arial" panose="020B0604020202020204" pitchFamily="34" charset="0"/>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Helvetica" pitchFamily="2" charset="0"/>
                <a:ea typeface="+mn-ea"/>
                <a:cs typeface="Arial" panose="020B0604020202020204" pitchFamily="34" charset="0"/>
              </a:defRPr>
            </a:pPr>
            <a:r>
              <a:rPr lang="en-GB"/>
              <a:t>TiO2</a:t>
            </a:r>
          </a:p>
        </c:rich>
      </c:tx>
      <c:layout>
        <c:manualLayout>
          <c:xMode val="edge"/>
          <c:yMode val="edge"/>
          <c:x val="0.13084874705694727"/>
          <c:y val="5.148564867559416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solidFill>
              <a:latin typeface="Helvetica" pitchFamily="2" charset="0"/>
              <a:ea typeface="+mn-ea"/>
              <a:cs typeface="Arial" panose="020B0604020202020204" pitchFamily="34" charset="0"/>
            </a:defRPr>
          </a:pPr>
          <a:endParaRPr lang="en-US"/>
        </a:p>
      </c:txPr>
    </c:title>
    <c:autoTitleDeleted val="0"/>
    <c:plotArea>
      <c:layout>
        <c:manualLayout>
          <c:layoutTarget val="inner"/>
          <c:xMode val="edge"/>
          <c:yMode val="edge"/>
          <c:x val="0.10723661694531886"/>
          <c:y val="2.6073777296705021E-2"/>
          <c:w val="0.8481617524540207"/>
          <c:h val="0.86297382316293891"/>
        </c:manualLayout>
      </c:layout>
      <c:scatterChart>
        <c:scatterStyle val="lineMarker"/>
        <c:varyColors val="0"/>
        <c:ser>
          <c:idx val="0"/>
          <c:order val="0"/>
          <c:spPr>
            <a:ln w="28575" cap="rnd">
              <a:noFill/>
              <a:round/>
            </a:ln>
            <a:effectLst/>
          </c:spPr>
          <c:marker>
            <c:symbol val="circle"/>
            <c:size val="5"/>
            <c:spPr>
              <a:solidFill>
                <a:srgbClr val="FF0000"/>
              </a:solidFill>
              <a:ln w="3175">
                <a:solidFill>
                  <a:schemeClr val="tx1"/>
                </a:solidFill>
              </a:ln>
              <a:effectLst/>
            </c:spPr>
          </c:marker>
          <c:trendline>
            <c:spPr>
              <a:ln w="12700" cap="rnd">
                <a:solidFill>
                  <a:schemeClr val="tx1"/>
                </a:solidFill>
                <a:prstDash val="solid"/>
              </a:ln>
              <a:effectLst/>
            </c:spPr>
            <c:trendlineType val="linear"/>
            <c:dispRSqr val="1"/>
            <c:dispEq val="1"/>
            <c:trendlineLbl>
              <c:layout>
                <c:manualLayout>
                  <c:x val="-5.4940316077439544E-2"/>
                  <c:y val="1.0701649073823918E-2"/>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Helvetica" pitchFamily="2" charset="0"/>
                      <a:ea typeface="+mn-ea"/>
                      <a:cs typeface="Arial" panose="020B0604020202020204" pitchFamily="34" charset="0"/>
                    </a:defRPr>
                  </a:pPr>
                  <a:endParaRPr lang="en-US"/>
                </a:p>
              </c:txPr>
            </c:trendlineLbl>
          </c:trendline>
          <c:xVal>
            <c:numRef>
              <c:f>Calibrations!$O$2:$O$29</c:f>
              <c:numCache>
                <c:formatCode>General</c:formatCode>
                <c:ptCount val="28"/>
                <c:pt idx="0">
                  <c:v>3.7788712816666661</c:v>
                </c:pt>
                <c:pt idx="1">
                  <c:v>3.8067834303333332</c:v>
                </c:pt>
                <c:pt idx="2">
                  <c:v>2.3569641367806504</c:v>
                </c:pt>
                <c:pt idx="3">
                  <c:v>2.3944602035708327</c:v>
                </c:pt>
                <c:pt idx="4">
                  <c:v>2.2353628023352794</c:v>
                </c:pt>
                <c:pt idx="5">
                  <c:v>2.2371099616218921</c:v>
                </c:pt>
                <c:pt idx="6">
                  <c:v>2.2452861671950606</c:v>
                </c:pt>
                <c:pt idx="7">
                  <c:v>2.2289337560487237</c:v>
                </c:pt>
                <c:pt idx="8">
                  <c:v>1.683736447</c:v>
                </c:pt>
                <c:pt idx="9">
                  <c:v>1.4976925213333334</c:v>
                </c:pt>
                <c:pt idx="10">
                  <c:v>1.2128440366972475</c:v>
                </c:pt>
                <c:pt idx="11">
                  <c:v>1.2608840700583819</c:v>
                </c:pt>
                <c:pt idx="12">
                  <c:v>1.2925079259135657</c:v>
                </c:pt>
                <c:pt idx="13">
                  <c:v>1.0271337226666668</c:v>
                </c:pt>
                <c:pt idx="14">
                  <c:v>1.0236864053377814</c:v>
                </c:pt>
                <c:pt idx="15">
                  <c:v>0.94717820433333344</c:v>
                </c:pt>
                <c:pt idx="16">
                  <c:v>1.0410478892040713</c:v>
                </c:pt>
                <c:pt idx="17">
                  <c:v>1.0135157683964626</c:v>
                </c:pt>
                <c:pt idx="18">
                  <c:v>0.86889074228523766</c:v>
                </c:pt>
                <c:pt idx="19">
                  <c:v>0.87752377774069745</c:v>
                </c:pt>
                <c:pt idx="20">
                  <c:v>0.80177926033333335</c:v>
                </c:pt>
                <c:pt idx="21">
                  <c:v>0.67356130108423684</c:v>
                </c:pt>
                <c:pt idx="22">
                  <c:v>0.65476389120640743</c:v>
                </c:pt>
                <c:pt idx="23">
                  <c:v>0.65292841648590016</c:v>
                </c:pt>
                <c:pt idx="24">
                  <c:v>0.65509761388286325</c:v>
                </c:pt>
                <c:pt idx="25">
                  <c:v>0.61301084236864045</c:v>
                </c:pt>
                <c:pt idx="26">
                  <c:v>0.49641367806505415</c:v>
                </c:pt>
                <c:pt idx="27">
                  <c:v>0.39894356400000003</c:v>
                </c:pt>
              </c:numCache>
            </c:numRef>
          </c:xVal>
          <c:yVal>
            <c:numRef>
              <c:f>Calibrations!$P$2:$P$29</c:f>
              <c:numCache>
                <c:formatCode>General</c:formatCode>
                <c:ptCount val="28"/>
                <c:pt idx="0">
                  <c:v>3.84</c:v>
                </c:pt>
                <c:pt idx="1">
                  <c:v>3.77</c:v>
                </c:pt>
                <c:pt idx="2">
                  <c:v>2.4279999999999999</c:v>
                </c:pt>
                <c:pt idx="3">
                  <c:v>2.4279999999999999</c:v>
                </c:pt>
                <c:pt idx="4">
                  <c:v>2.2650000000000001</c:v>
                </c:pt>
                <c:pt idx="5">
                  <c:v>2.2650000000000001</c:v>
                </c:pt>
                <c:pt idx="6">
                  <c:v>2.2650000000000001</c:v>
                </c:pt>
                <c:pt idx="7">
                  <c:v>2.2650000000000001</c:v>
                </c:pt>
                <c:pt idx="8">
                  <c:v>1.75</c:v>
                </c:pt>
                <c:pt idx="9">
                  <c:v>1.6</c:v>
                </c:pt>
                <c:pt idx="10">
                  <c:v>1.44</c:v>
                </c:pt>
                <c:pt idx="11">
                  <c:v>1.3</c:v>
                </c:pt>
                <c:pt idx="12">
                  <c:v>1.3</c:v>
                </c:pt>
                <c:pt idx="13">
                  <c:v>1.19</c:v>
                </c:pt>
                <c:pt idx="14">
                  <c:v>1.1000000000000001</c:v>
                </c:pt>
                <c:pt idx="15">
                  <c:v>1.05</c:v>
                </c:pt>
                <c:pt idx="16">
                  <c:v>1.05</c:v>
                </c:pt>
                <c:pt idx="17">
                  <c:v>1.05</c:v>
                </c:pt>
                <c:pt idx="18">
                  <c:v>0.95899999999999996</c:v>
                </c:pt>
                <c:pt idx="19">
                  <c:v>0.95899999999999996</c:v>
                </c:pt>
                <c:pt idx="20">
                  <c:v>0.85</c:v>
                </c:pt>
                <c:pt idx="21">
                  <c:v>0.66949999999999998</c:v>
                </c:pt>
                <c:pt idx="22">
                  <c:v>0.66949999999999998</c:v>
                </c:pt>
                <c:pt idx="23">
                  <c:v>0.66949999999999998</c:v>
                </c:pt>
                <c:pt idx="24">
                  <c:v>0.66949999999999998</c:v>
                </c:pt>
                <c:pt idx="25">
                  <c:v>0.624</c:v>
                </c:pt>
                <c:pt idx="26">
                  <c:v>0.56000000000000005</c:v>
                </c:pt>
                <c:pt idx="27">
                  <c:v>0.48</c:v>
                </c:pt>
              </c:numCache>
            </c:numRef>
          </c:yVal>
          <c:smooth val="0"/>
          <c:extLst>
            <c:ext xmlns:c16="http://schemas.microsoft.com/office/drawing/2014/chart" uri="{C3380CC4-5D6E-409C-BE32-E72D297353CC}">
              <c16:uniqueId val="{00000001-8163-3346-B94A-21280F9819EC}"/>
            </c:ext>
          </c:extLst>
        </c:ser>
        <c:ser>
          <c:idx val="1"/>
          <c:order val="1"/>
          <c:spPr>
            <a:ln w="25400" cap="rnd">
              <a:noFill/>
              <a:round/>
            </a:ln>
            <a:effectLst/>
          </c:spPr>
          <c:marker>
            <c:symbol val="circle"/>
            <c:size val="5"/>
            <c:spPr>
              <a:solidFill>
                <a:srgbClr val="00FDFF"/>
              </a:solidFill>
              <a:ln w="3175">
                <a:solidFill>
                  <a:schemeClr val="tx1"/>
                </a:solidFill>
              </a:ln>
              <a:effectLst/>
            </c:spPr>
          </c:marker>
          <c:xVal>
            <c:numRef>
              <c:f>Calibrations!$O$31:$O$37</c:f>
              <c:numCache>
                <c:formatCode>General</c:formatCode>
                <c:ptCount val="7"/>
                <c:pt idx="0">
                  <c:v>0.37698081734778982</c:v>
                </c:pt>
                <c:pt idx="1">
                  <c:v>0.11264943000000001</c:v>
                </c:pt>
                <c:pt idx="2">
                  <c:v>4.0366972477064215E-2</c:v>
                </c:pt>
                <c:pt idx="3">
                  <c:v>2.1907144666666666E-2</c:v>
                </c:pt>
                <c:pt idx="4">
                  <c:v>2.2685571309424519E-2</c:v>
                </c:pt>
                <c:pt idx="5">
                  <c:v>3.4361968306922432E-2</c:v>
                </c:pt>
                <c:pt idx="6">
                  <c:v>2.6410897999999999E-2</c:v>
                </c:pt>
              </c:numCache>
            </c:numRef>
          </c:xVal>
          <c:yVal>
            <c:numRef>
              <c:f>Calibrations!$P$31:$P$37</c:f>
              <c:numCache>
                <c:formatCode>General</c:formatCode>
                <c:ptCount val="7"/>
                <c:pt idx="0">
                  <c:v>0.38</c:v>
                </c:pt>
                <c:pt idx="1">
                  <c:v>0.11</c:v>
                </c:pt>
                <c:pt idx="2">
                  <c:v>3.44E-2</c:v>
                </c:pt>
                <c:pt idx="3">
                  <c:v>2.1999999999999999E-2</c:v>
                </c:pt>
                <c:pt idx="4">
                  <c:v>2.1999999999999999E-2</c:v>
                </c:pt>
                <c:pt idx="5">
                  <c:v>0.01</c:v>
                </c:pt>
                <c:pt idx="6">
                  <c:v>3.7000000000000002E-3</c:v>
                </c:pt>
              </c:numCache>
            </c:numRef>
          </c:yVal>
          <c:smooth val="0"/>
          <c:extLst>
            <c:ext xmlns:c16="http://schemas.microsoft.com/office/drawing/2014/chart" uri="{C3380CC4-5D6E-409C-BE32-E72D297353CC}">
              <c16:uniqueId val="{00000001-8A63-D748-AF6A-83D3EF82C570}"/>
            </c:ext>
          </c:extLst>
        </c:ser>
        <c:ser>
          <c:idx val="2"/>
          <c:order val="2"/>
          <c:spPr>
            <a:ln w="25400" cap="rnd">
              <a:noFill/>
              <a:round/>
            </a:ln>
            <a:effectLst/>
          </c:spPr>
          <c:marker>
            <c:symbol val="circle"/>
            <c:size val="5"/>
            <c:spPr>
              <a:solidFill>
                <a:srgbClr val="0432FF"/>
              </a:solidFill>
              <a:ln w="3175">
                <a:solidFill>
                  <a:schemeClr val="tx1"/>
                </a:solidFill>
              </a:ln>
              <a:effectLst/>
            </c:spPr>
          </c:marker>
          <c:xVal>
            <c:numRef>
              <c:f>Calibrations!$O$41:$O$42</c:f>
              <c:numCache>
                <c:formatCode>General</c:formatCode>
                <c:ptCount val="2"/>
                <c:pt idx="0">
                  <c:v>2.7743119266055043</c:v>
                </c:pt>
                <c:pt idx="1">
                  <c:v>2.801268146170532</c:v>
                </c:pt>
              </c:numCache>
            </c:numRef>
          </c:xVal>
          <c:yVal>
            <c:numRef>
              <c:f>Calibrations!$P$41:$P$42</c:f>
              <c:numCache>
                <c:formatCode>General</c:formatCode>
                <c:ptCount val="2"/>
                <c:pt idx="0">
                  <c:v>2.6120000000000001</c:v>
                </c:pt>
                <c:pt idx="1">
                  <c:v>2.6120000000000001</c:v>
                </c:pt>
              </c:numCache>
            </c:numRef>
          </c:yVal>
          <c:smooth val="0"/>
          <c:extLst>
            <c:ext xmlns:c16="http://schemas.microsoft.com/office/drawing/2014/chart" uri="{C3380CC4-5D6E-409C-BE32-E72D297353CC}">
              <c16:uniqueId val="{00000001-4843-514C-96F1-B129F4EB7B22}"/>
            </c:ext>
          </c:extLst>
        </c:ser>
        <c:dLbls>
          <c:showLegendKey val="0"/>
          <c:showVal val="0"/>
          <c:showCatName val="0"/>
          <c:showSerName val="0"/>
          <c:showPercent val="0"/>
          <c:showBubbleSize val="0"/>
        </c:dLbls>
        <c:axId val="791430688"/>
        <c:axId val="778249088"/>
      </c:scatterChart>
      <c:valAx>
        <c:axId val="791430688"/>
        <c:scaling>
          <c:orientation val="minMax"/>
          <c:max val="4"/>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solidFill>
                    <a:latin typeface="Helvetica" pitchFamily="2" charset="0"/>
                    <a:ea typeface="+mn-ea"/>
                    <a:cs typeface="Arial" panose="020B0604020202020204" pitchFamily="34" charset="0"/>
                  </a:defRPr>
                </a:pPr>
                <a:r>
                  <a:rPr lang="en-GB"/>
                  <a:t>Measured value (wt%)</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Helvetica" pitchFamily="2" charset="0"/>
                  <a:ea typeface="+mn-ea"/>
                  <a:cs typeface="Arial" panose="020B0604020202020204" pitchFamily="34" charset="0"/>
                </a:defRPr>
              </a:pPr>
              <a:endParaRPr lang="en-US"/>
            </a:p>
          </c:txPr>
        </c:title>
        <c:numFmt formatCode="General" sourceLinked="1"/>
        <c:majorTickMark val="out"/>
        <c:minorTickMark val="none"/>
        <c:tickLblPos val="nextTo"/>
        <c:spPr>
          <a:noFill/>
          <a:ln w="12700"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solidFill>
                <a:latin typeface="Helvetica" pitchFamily="2" charset="0"/>
                <a:ea typeface="+mn-ea"/>
                <a:cs typeface="Arial" panose="020B0604020202020204" pitchFamily="34" charset="0"/>
              </a:defRPr>
            </a:pPr>
            <a:endParaRPr lang="en-US"/>
          </a:p>
        </c:txPr>
        <c:crossAx val="778249088"/>
        <c:crosses val="autoZero"/>
        <c:crossBetween val="midCat"/>
      </c:valAx>
      <c:valAx>
        <c:axId val="778249088"/>
        <c:scaling>
          <c:orientation val="minMax"/>
          <c:max val="4"/>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solidFill>
                    <a:latin typeface="Helvetica" pitchFamily="2" charset="0"/>
                    <a:ea typeface="+mn-ea"/>
                    <a:cs typeface="Arial" panose="020B0604020202020204" pitchFamily="34" charset="0"/>
                  </a:defRPr>
                </a:pPr>
                <a:r>
                  <a:rPr lang="en-GB"/>
                  <a:t>Reference value (wt%)</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solidFill>
                  <a:latin typeface="Helvetica" pitchFamily="2" charset="0"/>
                  <a:ea typeface="+mn-ea"/>
                  <a:cs typeface="Arial" panose="020B0604020202020204" pitchFamily="34" charset="0"/>
                </a:defRPr>
              </a:pPr>
              <a:endParaRPr lang="en-US"/>
            </a:p>
          </c:txPr>
        </c:title>
        <c:numFmt formatCode="General" sourceLinked="1"/>
        <c:majorTickMark val="out"/>
        <c:minorTickMark val="none"/>
        <c:tickLblPos val="nextTo"/>
        <c:spPr>
          <a:noFill/>
          <a:ln w="12700"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solidFill>
                <a:latin typeface="Helvetica" pitchFamily="2" charset="0"/>
                <a:ea typeface="+mn-ea"/>
                <a:cs typeface="Arial" panose="020B0604020202020204" pitchFamily="34" charset="0"/>
              </a:defRPr>
            </a:pPr>
            <a:endParaRPr lang="en-US"/>
          </a:p>
        </c:txPr>
        <c:crossAx val="791430688"/>
        <c:crosses val="autoZero"/>
        <c:crossBetween val="midCat"/>
        <c:majorUnit val="1"/>
      </c:valAx>
      <c:spPr>
        <a:noFill/>
        <a:ln w="12700">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latin typeface="Helvetica" pitchFamily="2" charset="0"/>
          <a:cs typeface="Arial" panose="020B0604020202020204" pitchFamily="34" charset="0"/>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spPr>
            <a:ln w="28575" cap="rnd">
              <a:noFill/>
              <a:round/>
            </a:ln>
            <a:effectLst/>
          </c:spPr>
          <c:marker>
            <c:symbol val="circle"/>
            <c:size val="5"/>
            <c:spPr>
              <a:solidFill>
                <a:srgbClr val="FF0000"/>
              </a:solidFill>
              <a:ln w="2540">
                <a:solidFill>
                  <a:schemeClr val="tx1"/>
                </a:solidFill>
              </a:ln>
              <a:effectLst/>
            </c:spPr>
          </c:marker>
          <c:trendline>
            <c:spPr>
              <a:ln w="12700" cap="rnd">
                <a:solidFill>
                  <a:schemeClr val="tx1"/>
                </a:solidFill>
                <a:prstDash val="solid"/>
              </a:ln>
              <a:effectLst/>
            </c:spPr>
            <c:trendlineType val="poly"/>
            <c:order val="2"/>
            <c:dispRSqr val="1"/>
            <c:dispEq val="1"/>
            <c:trendlineLbl>
              <c:layout>
                <c:manualLayout>
                  <c:x val="0.12149572742228636"/>
                  <c:y val="0.52053485335904637"/>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Helvetica" pitchFamily="2" charset="0"/>
                      <a:ea typeface="+mn-ea"/>
                      <a:cs typeface="Arial" panose="020B0604020202020204" pitchFamily="34" charset="0"/>
                    </a:defRPr>
                  </a:pPr>
                  <a:endParaRPr lang="en-US"/>
                </a:p>
              </c:txPr>
            </c:trendlineLbl>
          </c:trendline>
          <c:xVal>
            <c:numRef>
              <c:f>'ICP corrections'!$Q$3:$Q$68</c:f>
              <c:numCache>
                <c:formatCode>0.0</c:formatCode>
                <c:ptCount val="66"/>
                <c:pt idx="0">
                  <c:v>2.1655563161964322</c:v>
                </c:pt>
                <c:pt idx="1">
                  <c:v>2.4876756588790911</c:v>
                </c:pt>
                <c:pt idx="2">
                  <c:v>2.296566486649342</c:v>
                </c:pt>
                <c:pt idx="3">
                  <c:v>1.7377729720882524</c:v>
                </c:pt>
                <c:pt idx="4">
                  <c:v>2.3890941371508156</c:v>
                </c:pt>
                <c:pt idx="5">
                  <c:v>2.2305785050798934</c:v>
                </c:pt>
                <c:pt idx="6">
                  <c:v>2.2953945796706123</c:v>
                </c:pt>
                <c:pt idx="7">
                  <c:v>2.2357451033512756</c:v>
                </c:pt>
                <c:pt idx="8">
                  <c:v>2.3392639457376747</c:v>
                </c:pt>
                <c:pt idx="9">
                  <c:v>2.1875638262800652</c:v>
                </c:pt>
                <c:pt idx="10">
                  <c:v>2.2296087864073768</c:v>
                </c:pt>
                <c:pt idx="11">
                  <c:v>2.0925368927546084</c:v>
                </c:pt>
                <c:pt idx="12">
                  <c:v>1.8785902568891206</c:v>
                </c:pt>
                <c:pt idx="13">
                  <c:v>2.1358483761359834</c:v>
                </c:pt>
                <c:pt idx="14">
                  <c:v>1.8102074235373442</c:v>
                </c:pt>
                <c:pt idx="15">
                  <c:v>1.6649616259324342</c:v>
                </c:pt>
                <c:pt idx="16">
                  <c:v>1.5831647673366924</c:v>
                </c:pt>
                <c:pt idx="17">
                  <c:v>1.5494999325266237</c:v>
                </c:pt>
                <c:pt idx="18">
                  <c:v>1.8013798428282231</c:v>
                </c:pt>
                <c:pt idx="19">
                  <c:v>1.9676787431917107</c:v>
                </c:pt>
                <c:pt idx="20">
                  <c:v>2.1091268031614758</c:v>
                </c:pt>
                <c:pt idx="21">
                  <c:v>1.8802941350424487</c:v>
                </c:pt>
                <c:pt idx="22">
                  <c:v>1.6436034740205994</c:v>
                </c:pt>
                <c:pt idx="23">
                  <c:v>1.7664640816378439</c:v>
                </c:pt>
                <c:pt idx="24">
                  <c:v>1.5941800148118015</c:v>
                </c:pt>
                <c:pt idx="25">
                  <c:v>1.4998346325476759</c:v>
                </c:pt>
                <c:pt idx="26">
                  <c:v>1.418213372622114</c:v>
                </c:pt>
                <c:pt idx="27">
                  <c:v>1.5407606865143917</c:v>
                </c:pt>
                <c:pt idx="28">
                  <c:v>1.7112804149945688</c:v>
                </c:pt>
                <c:pt idx="29">
                  <c:v>1.2641772911801028</c:v>
                </c:pt>
                <c:pt idx="30">
                  <c:v>0.79005945406367495</c:v>
                </c:pt>
                <c:pt idx="31">
                  <c:v>0.81631017038720921</c:v>
                </c:pt>
                <c:pt idx="32">
                  <c:v>0.83999407671847148</c:v>
                </c:pt>
                <c:pt idx="33">
                  <c:v>0.80998383569533561</c:v>
                </c:pt>
                <c:pt idx="34">
                  <c:v>0.80869218612749005</c:v>
                </c:pt>
                <c:pt idx="35">
                  <c:v>0.85444955911606257</c:v>
                </c:pt>
                <c:pt idx="36">
                  <c:v>0.88347045153404002</c:v>
                </c:pt>
                <c:pt idx="37">
                  <c:v>0.84975015324156056</c:v>
                </c:pt>
                <c:pt idx="38">
                  <c:v>0.88088165601720925</c:v>
                </c:pt>
                <c:pt idx="39">
                  <c:v>0.8593230170599907</c:v>
                </c:pt>
                <c:pt idx="40">
                  <c:v>0.91359847215302803</c:v>
                </c:pt>
                <c:pt idx="41">
                  <c:v>0.92001638940337327</c:v>
                </c:pt>
                <c:pt idx="42">
                  <c:v>0.84224759298577667</c:v>
                </c:pt>
                <c:pt idx="43">
                  <c:v>0.98699135506336677</c:v>
                </c:pt>
                <c:pt idx="44">
                  <c:v>0.9129585363488979</c:v>
                </c:pt>
                <c:pt idx="45">
                  <c:v>0.83482747844708916</c:v>
                </c:pt>
                <c:pt idx="46">
                  <c:v>0.91719074982651971</c:v>
                </c:pt>
                <c:pt idx="47">
                  <c:v>0.88805443340460699</c:v>
                </c:pt>
                <c:pt idx="48">
                  <c:v>0.94530473935643544</c:v>
                </c:pt>
                <c:pt idx="49">
                  <c:v>0.96036482367940101</c:v>
                </c:pt>
                <c:pt idx="50">
                  <c:v>0.90012448638753861</c:v>
                </c:pt>
                <c:pt idx="51">
                  <c:v>0.92617733299004101</c:v>
                </c:pt>
                <c:pt idx="52">
                  <c:v>0.92</c:v>
                </c:pt>
                <c:pt idx="53">
                  <c:v>0.9519003967241576</c:v>
                </c:pt>
                <c:pt idx="54">
                  <c:v>0.94</c:v>
                </c:pt>
                <c:pt idx="55">
                  <c:v>0.88</c:v>
                </c:pt>
                <c:pt idx="56">
                  <c:v>0.94</c:v>
                </c:pt>
                <c:pt idx="57">
                  <c:v>1.0420410474163602</c:v>
                </c:pt>
                <c:pt idx="58">
                  <c:v>0.98999031802275306</c:v>
                </c:pt>
                <c:pt idx="59">
                  <c:v>1.01</c:v>
                </c:pt>
                <c:pt idx="60">
                  <c:v>1.06</c:v>
                </c:pt>
                <c:pt idx="61">
                  <c:v>1.060069177554801</c:v>
                </c:pt>
                <c:pt idx="62">
                  <c:v>1.03</c:v>
                </c:pt>
                <c:pt idx="63">
                  <c:v>1.04</c:v>
                </c:pt>
                <c:pt idx="64">
                  <c:v>1.0381386168071247</c:v>
                </c:pt>
                <c:pt idx="65">
                  <c:v>1.0374790510703524</c:v>
                </c:pt>
              </c:numCache>
            </c:numRef>
          </c:xVal>
          <c:yVal>
            <c:numRef>
              <c:f>'ICP corrections'!$R$3:$R$68</c:f>
              <c:numCache>
                <c:formatCode>0.0</c:formatCode>
                <c:ptCount val="66"/>
                <c:pt idx="0">
                  <c:v>2.57</c:v>
                </c:pt>
                <c:pt idx="1">
                  <c:v>2.56</c:v>
                </c:pt>
                <c:pt idx="2">
                  <c:v>2.76</c:v>
                </c:pt>
                <c:pt idx="3">
                  <c:v>2.4900000000000002</c:v>
                </c:pt>
                <c:pt idx="4">
                  <c:v>2.5299999999999998</c:v>
                </c:pt>
                <c:pt idx="5">
                  <c:v>2.41</c:v>
                </c:pt>
                <c:pt idx="6">
                  <c:v>2.5499999999999998</c:v>
                </c:pt>
                <c:pt idx="7">
                  <c:v>2.57</c:v>
                </c:pt>
                <c:pt idx="8">
                  <c:v>2.46</c:v>
                </c:pt>
                <c:pt idx="9">
                  <c:v>2.61</c:v>
                </c:pt>
                <c:pt idx="10">
                  <c:v>2.33</c:v>
                </c:pt>
                <c:pt idx="11">
                  <c:v>2.4</c:v>
                </c:pt>
                <c:pt idx="12">
                  <c:v>2.1876562499999999</c:v>
                </c:pt>
                <c:pt idx="13">
                  <c:v>2.0318749999999999</c:v>
                </c:pt>
                <c:pt idx="14">
                  <c:v>2.5262500000000001</c:v>
                </c:pt>
                <c:pt idx="15">
                  <c:v>1.9579166666666665</c:v>
                </c:pt>
                <c:pt idx="16">
                  <c:v>1.6074999999999999</c:v>
                </c:pt>
                <c:pt idx="17">
                  <c:v>1.6537500000000001</c:v>
                </c:pt>
                <c:pt idx="18">
                  <c:v>1.80125</c:v>
                </c:pt>
                <c:pt idx="19">
                  <c:v>2.38625</c:v>
                </c:pt>
                <c:pt idx="20">
                  <c:v>2.3574999999999999</c:v>
                </c:pt>
                <c:pt idx="21">
                  <c:v>2.4524999999999997</c:v>
                </c:pt>
                <c:pt idx="22">
                  <c:v>1.44</c:v>
                </c:pt>
                <c:pt idx="23">
                  <c:v>1.7287500000000002</c:v>
                </c:pt>
                <c:pt idx="24">
                  <c:v>1.4424999999999997</c:v>
                </c:pt>
                <c:pt idx="25">
                  <c:v>1.5162500000000001</c:v>
                </c:pt>
                <c:pt idx="26">
                  <c:v>1.4624999999999999</c:v>
                </c:pt>
                <c:pt idx="27">
                  <c:v>1.4475</c:v>
                </c:pt>
                <c:pt idx="28">
                  <c:v>1.9024999999999999</c:v>
                </c:pt>
                <c:pt idx="29">
                  <c:v>1.4412499999999999</c:v>
                </c:pt>
                <c:pt idx="30">
                  <c:v>0.85250000000000004</c:v>
                </c:pt>
                <c:pt idx="31">
                  <c:v>0.85</c:v>
                </c:pt>
                <c:pt idx="32">
                  <c:v>0.95500000000000007</c:v>
                </c:pt>
                <c:pt idx="33">
                  <c:v>0.88</c:v>
                </c:pt>
                <c:pt idx="34">
                  <c:v>0.86250000000000004</c:v>
                </c:pt>
                <c:pt idx="35">
                  <c:v>0.95</c:v>
                </c:pt>
                <c:pt idx="36">
                  <c:v>0.96500000000000008</c:v>
                </c:pt>
                <c:pt idx="37">
                  <c:v>0.97666666666666657</c:v>
                </c:pt>
                <c:pt idx="38">
                  <c:v>1.0337499999999999</c:v>
                </c:pt>
                <c:pt idx="39">
                  <c:v>0.86874999999999991</c:v>
                </c:pt>
                <c:pt idx="40">
                  <c:v>0.80375000000000008</c:v>
                </c:pt>
                <c:pt idx="41">
                  <c:v>0.89624999999999999</c:v>
                </c:pt>
                <c:pt idx="42">
                  <c:v>1.0612500000000002</c:v>
                </c:pt>
                <c:pt idx="43">
                  <c:v>0.9850000000000001</c:v>
                </c:pt>
                <c:pt idx="44">
                  <c:v>1.0107291666666667</c:v>
                </c:pt>
                <c:pt idx="45">
                  <c:v>0.89999999999999991</c:v>
                </c:pt>
                <c:pt idx="46">
                  <c:v>0.90500000000000003</c:v>
                </c:pt>
                <c:pt idx="47">
                  <c:v>0.81875000000000009</c:v>
                </c:pt>
                <c:pt idx="48">
                  <c:v>1.0149999999999999</c:v>
                </c:pt>
                <c:pt idx="49">
                  <c:v>1.0149999999999999</c:v>
                </c:pt>
                <c:pt idx="50">
                  <c:v>1.0149999999999999</c:v>
                </c:pt>
                <c:pt idx="51">
                  <c:v>1.0149999999999999</c:v>
                </c:pt>
                <c:pt idx="52">
                  <c:v>1.0149999999999999</c:v>
                </c:pt>
                <c:pt idx="53">
                  <c:v>1.0149999999999999</c:v>
                </c:pt>
                <c:pt idx="54">
                  <c:v>1.0149999999999999</c:v>
                </c:pt>
                <c:pt idx="55">
                  <c:v>1.0149999999999999</c:v>
                </c:pt>
                <c:pt idx="56">
                  <c:v>1.0149999999999999</c:v>
                </c:pt>
                <c:pt idx="57">
                  <c:v>1.0499999999999998</c:v>
                </c:pt>
                <c:pt idx="58">
                  <c:v>1.0499999999999998</c:v>
                </c:pt>
                <c:pt idx="59">
                  <c:v>1.0499999999999998</c:v>
                </c:pt>
                <c:pt idx="60">
                  <c:v>1.0499999999999998</c:v>
                </c:pt>
                <c:pt idx="61">
                  <c:v>1.0499999999999998</c:v>
                </c:pt>
                <c:pt idx="62">
                  <c:v>1.0499999999999998</c:v>
                </c:pt>
                <c:pt idx="63">
                  <c:v>1.0499999999999998</c:v>
                </c:pt>
                <c:pt idx="64">
                  <c:v>1.0499999999999998</c:v>
                </c:pt>
                <c:pt idx="65">
                  <c:v>1.0499999999999998</c:v>
                </c:pt>
              </c:numCache>
            </c:numRef>
          </c:yVal>
          <c:smooth val="0"/>
          <c:extLst>
            <c:ext xmlns:c16="http://schemas.microsoft.com/office/drawing/2014/chart" uri="{C3380CC4-5D6E-409C-BE32-E72D297353CC}">
              <c16:uniqueId val="{00000001-C9BE-1E4F-B5A2-DAFA40E454DB}"/>
            </c:ext>
          </c:extLst>
        </c:ser>
        <c:ser>
          <c:idx val="1"/>
          <c:order val="1"/>
          <c:tx>
            <c:v>Rock standards</c:v>
          </c:tx>
          <c:spPr>
            <a:ln w="25400" cap="rnd">
              <a:noFill/>
              <a:round/>
            </a:ln>
            <a:effectLst/>
          </c:spPr>
          <c:marker>
            <c:symbol val="circle"/>
            <c:size val="5"/>
            <c:spPr>
              <a:solidFill>
                <a:srgbClr val="FF40FF"/>
              </a:solidFill>
              <a:ln w="9525">
                <a:solidFill>
                  <a:schemeClr val="tx1"/>
                </a:solidFill>
              </a:ln>
              <a:effectLst/>
            </c:spPr>
          </c:marker>
          <c:xVal>
            <c:numRef>
              <c:f>'ICP corrections'!$Q$51:$Q$68</c:f>
              <c:numCache>
                <c:formatCode>0.0</c:formatCode>
                <c:ptCount val="18"/>
                <c:pt idx="0">
                  <c:v>0.94530473935643544</c:v>
                </c:pt>
                <c:pt idx="1">
                  <c:v>0.96036482367940101</c:v>
                </c:pt>
                <c:pt idx="2">
                  <c:v>0.90012448638753861</c:v>
                </c:pt>
                <c:pt idx="3">
                  <c:v>0.92617733299004101</c:v>
                </c:pt>
                <c:pt idx="4">
                  <c:v>0.92</c:v>
                </c:pt>
                <c:pt idx="5">
                  <c:v>0.9519003967241576</c:v>
                </c:pt>
                <c:pt idx="6">
                  <c:v>0.94</c:v>
                </c:pt>
                <c:pt idx="7">
                  <c:v>0.88</c:v>
                </c:pt>
                <c:pt idx="8">
                  <c:v>0.94</c:v>
                </c:pt>
                <c:pt idx="9">
                  <c:v>1.0420410474163602</c:v>
                </c:pt>
                <c:pt idx="10">
                  <c:v>0.98999031802275306</c:v>
                </c:pt>
                <c:pt idx="11">
                  <c:v>1.01</c:v>
                </c:pt>
                <c:pt idx="12">
                  <c:v>1.06</c:v>
                </c:pt>
                <c:pt idx="13">
                  <c:v>1.060069177554801</c:v>
                </c:pt>
                <c:pt idx="14">
                  <c:v>1.03</c:v>
                </c:pt>
                <c:pt idx="15">
                  <c:v>1.04</c:v>
                </c:pt>
                <c:pt idx="16">
                  <c:v>1.0381386168071247</c:v>
                </c:pt>
                <c:pt idx="17">
                  <c:v>1.0374790510703524</c:v>
                </c:pt>
              </c:numCache>
            </c:numRef>
          </c:xVal>
          <c:yVal>
            <c:numRef>
              <c:f>'ICP corrections'!$R$51:$R$68</c:f>
              <c:numCache>
                <c:formatCode>0.0</c:formatCode>
                <c:ptCount val="18"/>
                <c:pt idx="0">
                  <c:v>1.0149999999999999</c:v>
                </c:pt>
                <c:pt idx="1">
                  <c:v>1.0149999999999999</c:v>
                </c:pt>
                <c:pt idx="2">
                  <c:v>1.0149999999999999</c:v>
                </c:pt>
                <c:pt idx="3">
                  <c:v>1.0149999999999999</c:v>
                </c:pt>
                <c:pt idx="4">
                  <c:v>1.0149999999999999</c:v>
                </c:pt>
                <c:pt idx="5">
                  <c:v>1.0149999999999999</c:v>
                </c:pt>
                <c:pt idx="6">
                  <c:v>1.0149999999999999</c:v>
                </c:pt>
                <c:pt idx="7">
                  <c:v>1.0149999999999999</c:v>
                </c:pt>
                <c:pt idx="8">
                  <c:v>1.0149999999999999</c:v>
                </c:pt>
                <c:pt idx="9">
                  <c:v>1.0499999999999998</c:v>
                </c:pt>
                <c:pt idx="10">
                  <c:v>1.0499999999999998</c:v>
                </c:pt>
                <c:pt idx="11">
                  <c:v>1.0499999999999998</c:v>
                </c:pt>
                <c:pt idx="12">
                  <c:v>1.0499999999999998</c:v>
                </c:pt>
                <c:pt idx="13">
                  <c:v>1.0499999999999998</c:v>
                </c:pt>
                <c:pt idx="14">
                  <c:v>1.0499999999999998</c:v>
                </c:pt>
                <c:pt idx="15">
                  <c:v>1.0499999999999998</c:v>
                </c:pt>
                <c:pt idx="16">
                  <c:v>1.0499999999999998</c:v>
                </c:pt>
                <c:pt idx="17">
                  <c:v>1.0499999999999998</c:v>
                </c:pt>
              </c:numCache>
            </c:numRef>
          </c:yVal>
          <c:smooth val="0"/>
          <c:extLst>
            <c:ext xmlns:c16="http://schemas.microsoft.com/office/drawing/2014/chart" uri="{C3380CC4-5D6E-409C-BE32-E72D297353CC}">
              <c16:uniqueId val="{00000001-57E4-FD45-9855-E5BE7D4232EF}"/>
            </c:ext>
          </c:extLst>
        </c:ser>
        <c:dLbls>
          <c:showLegendKey val="0"/>
          <c:showVal val="0"/>
          <c:showCatName val="0"/>
          <c:showSerName val="0"/>
          <c:showPercent val="0"/>
          <c:showBubbleSize val="0"/>
        </c:dLbls>
        <c:axId val="231242239"/>
        <c:axId val="231076751"/>
      </c:scatterChart>
      <c:valAx>
        <c:axId val="231242239"/>
        <c:scaling>
          <c:orientation val="minMax"/>
          <c:min val="0.5"/>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lgn="ctr" rtl="0">
                  <a:defRPr sz="1000" b="0" i="0" u="none" strike="noStrike" kern="1200" baseline="0">
                    <a:solidFill>
                      <a:schemeClr val="tx1"/>
                    </a:solidFill>
                    <a:latin typeface="Helvetica" pitchFamily="2" charset="0"/>
                    <a:ea typeface="+mn-ea"/>
                    <a:cs typeface="Arial" panose="020B0604020202020204" pitchFamily="34" charset="0"/>
                  </a:defRPr>
                </a:pPr>
                <a:r>
                  <a:rPr lang="en-GB"/>
                  <a:t>Ti ICP–AES value (wt%)</a:t>
                </a:r>
              </a:p>
            </c:rich>
          </c:tx>
          <c:overlay val="0"/>
          <c:spPr>
            <a:noFill/>
            <a:ln>
              <a:noFill/>
            </a:ln>
            <a:effectLst/>
          </c:spPr>
          <c:txPr>
            <a:bodyPr rot="0" spcFirstLastPara="1" vertOverflow="ellipsis" vert="horz" wrap="square" anchor="ctr" anchorCtr="1"/>
            <a:lstStyle/>
            <a:p>
              <a:pPr algn="ctr" rtl="0">
                <a:defRPr sz="1000" b="0" i="0" u="none" strike="noStrike" kern="1200" baseline="0">
                  <a:solidFill>
                    <a:schemeClr val="tx1"/>
                  </a:solidFill>
                  <a:latin typeface="Helvetica" pitchFamily="2" charset="0"/>
                  <a:ea typeface="+mn-ea"/>
                  <a:cs typeface="Arial" panose="020B0604020202020204" pitchFamily="34" charset="0"/>
                </a:defRPr>
              </a:pPr>
              <a:endParaRPr lang="en-US"/>
            </a:p>
          </c:txPr>
        </c:title>
        <c:numFmt formatCode="0.0" sourceLinked="1"/>
        <c:majorTickMark val="none"/>
        <c:minorTickMark val="none"/>
        <c:tickLblPos val="nextTo"/>
        <c:spPr>
          <a:noFill/>
          <a:ln w="12700"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solidFill>
                <a:latin typeface="Helvetica" pitchFamily="2" charset="0"/>
                <a:ea typeface="+mn-ea"/>
                <a:cs typeface="Arial" panose="020B0604020202020204" pitchFamily="34" charset="0"/>
              </a:defRPr>
            </a:pPr>
            <a:endParaRPr lang="en-US"/>
          </a:p>
        </c:txPr>
        <c:crossAx val="231076751"/>
        <c:crosses val="autoZero"/>
        <c:crossBetween val="midCat"/>
      </c:valAx>
      <c:valAx>
        <c:axId val="231076751"/>
        <c:scaling>
          <c:orientation val="minMax"/>
          <c:min val="0.5"/>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lgn="ctr" rtl="0">
                  <a:defRPr sz="1000" b="0" i="0" u="none" strike="noStrike" kern="1200" baseline="0">
                    <a:solidFill>
                      <a:schemeClr val="tx1"/>
                    </a:solidFill>
                    <a:latin typeface="Helvetica" pitchFamily="2" charset="0"/>
                    <a:ea typeface="+mn-ea"/>
                    <a:cs typeface="Arial" panose="020B0604020202020204" pitchFamily="34" charset="0"/>
                  </a:defRPr>
                </a:pPr>
                <a:r>
                  <a:rPr lang="en-GB"/>
                  <a:t>Ti ICP–AES value (wt%)</a:t>
                </a:r>
              </a:p>
            </c:rich>
          </c:tx>
          <c:overlay val="0"/>
          <c:spPr>
            <a:noFill/>
            <a:ln>
              <a:noFill/>
            </a:ln>
            <a:effectLst/>
          </c:spPr>
          <c:txPr>
            <a:bodyPr rot="-5400000" spcFirstLastPara="1" vertOverflow="ellipsis" vert="horz" wrap="square" anchor="ctr" anchorCtr="1"/>
            <a:lstStyle/>
            <a:p>
              <a:pPr algn="ctr" rtl="0">
                <a:defRPr sz="1000" b="0" i="0" u="none" strike="noStrike" kern="1200" baseline="0">
                  <a:solidFill>
                    <a:schemeClr val="tx1"/>
                  </a:solidFill>
                  <a:latin typeface="Helvetica" pitchFamily="2" charset="0"/>
                  <a:ea typeface="+mn-ea"/>
                  <a:cs typeface="Arial" panose="020B0604020202020204" pitchFamily="34" charset="0"/>
                </a:defRPr>
              </a:pPr>
              <a:endParaRPr lang="en-US"/>
            </a:p>
          </c:txPr>
        </c:title>
        <c:numFmt formatCode="0.0" sourceLinked="1"/>
        <c:majorTickMark val="none"/>
        <c:minorTickMark val="none"/>
        <c:tickLblPos val="nextTo"/>
        <c:spPr>
          <a:noFill/>
          <a:ln w="12700"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solidFill>
                <a:latin typeface="Helvetica" pitchFamily="2" charset="0"/>
                <a:ea typeface="+mn-ea"/>
                <a:cs typeface="Arial" panose="020B0604020202020204" pitchFamily="34" charset="0"/>
              </a:defRPr>
            </a:pPr>
            <a:endParaRPr lang="en-US"/>
          </a:p>
        </c:txPr>
        <c:crossAx val="231242239"/>
        <c:crosses val="autoZero"/>
        <c:crossBetween val="midCat"/>
      </c:valAx>
      <c:spPr>
        <a:noFill/>
        <a:ln w="12700">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latin typeface="Helvetica" pitchFamily="2" charset="0"/>
          <a:cs typeface="Arial" panose="020B0604020202020204" pitchFamily="34" charset="0"/>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Helvetica" pitchFamily="2" charset="0"/>
                <a:ea typeface="+mn-ea"/>
                <a:cs typeface="Arial" panose="020B0604020202020204" pitchFamily="34" charset="0"/>
              </a:defRPr>
            </a:pPr>
            <a:r>
              <a:rPr lang="en-GB"/>
              <a:t>TiO2 drift with analysis no.</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solidFill>
              <a:latin typeface="Helvetica" pitchFamily="2" charset="0"/>
              <a:ea typeface="+mn-ea"/>
              <a:cs typeface="Arial" panose="020B0604020202020204" pitchFamily="34" charset="0"/>
            </a:defRPr>
          </a:pPr>
          <a:endParaRPr lang="en-US"/>
        </a:p>
      </c:txPr>
    </c:title>
    <c:autoTitleDeleted val="0"/>
    <c:plotArea>
      <c:layout>
        <c:manualLayout>
          <c:layoutTarget val="inner"/>
          <c:xMode val="edge"/>
          <c:yMode val="edge"/>
          <c:x val="4.769844996035507E-2"/>
          <c:y val="0.14634999112339503"/>
          <c:w val="0.93141591883569363"/>
          <c:h val="0.7645180386662358"/>
        </c:manualLayout>
      </c:layout>
      <c:scatterChart>
        <c:scatterStyle val="lineMarker"/>
        <c:varyColors val="0"/>
        <c:ser>
          <c:idx val="0"/>
          <c:order val="0"/>
          <c:tx>
            <c:v>All</c:v>
          </c:tx>
          <c:spPr>
            <a:ln w="28575" cap="rnd">
              <a:noFill/>
              <a:round/>
            </a:ln>
            <a:effectLst/>
          </c:spPr>
          <c:marker>
            <c:symbol val="circle"/>
            <c:size val="5"/>
            <c:spPr>
              <a:solidFill>
                <a:schemeClr val="accent1"/>
              </a:solidFill>
              <a:ln w="9525">
                <a:solidFill>
                  <a:schemeClr val="accent1"/>
                </a:solidFill>
              </a:ln>
              <a:effectLst/>
            </c:spPr>
          </c:marker>
          <c:trendline>
            <c:spPr>
              <a:ln w="19050" cap="rnd">
                <a:solidFill>
                  <a:schemeClr val="tx1"/>
                </a:solidFill>
                <a:prstDash val="solid"/>
              </a:ln>
              <a:effectLst/>
            </c:spPr>
            <c:trendlineType val="linear"/>
            <c:dispRSqr val="0"/>
            <c:dispEq val="0"/>
          </c:trendline>
          <c:xVal>
            <c:numRef>
              <c:f>'ICP corrections'!$C$3:$C$68</c:f>
              <c:numCache>
                <c:formatCode>0</c:formatCode>
                <c:ptCount val="66"/>
                <c:pt idx="0">
                  <c:v>59.5</c:v>
                </c:pt>
                <c:pt idx="1">
                  <c:v>71</c:v>
                </c:pt>
                <c:pt idx="2">
                  <c:v>78.285714285714292</c:v>
                </c:pt>
                <c:pt idx="3">
                  <c:v>81.5</c:v>
                </c:pt>
                <c:pt idx="4">
                  <c:v>103</c:v>
                </c:pt>
                <c:pt idx="5">
                  <c:v>108</c:v>
                </c:pt>
                <c:pt idx="6">
                  <c:v>111.5</c:v>
                </c:pt>
                <c:pt idx="7">
                  <c:v>126.5</c:v>
                </c:pt>
                <c:pt idx="8">
                  <c:v>138.5</c:v>
                </c:pt>
                <c:pt idx="9">
                  <c:v>168.1</c:v>
                </c:pt>
                <c:pt idx="10">
                  <c:v>180.5</c:v>
                </c:pt>
                <c:pt idx="11">
                  <c:v>188.5</c:v>
                </c:pt>
                <c:pt idx="12">
                  <c:v>216.5</c:v>
                </c:pt>
                <c:pt idx="13">
                  <c:v>222.5</c:v>
                </c:pt>
                <c:pt idx="14">
                  <c:v>237</c:v>
                </c:pt>
                <c:pt idx="15">
                  <c:v>244</c:v>
                </c:pt>
                <c:pt idx="16">
                  <c:v>275.81818181818181</c:v>
                </c:pt>
                <c:pt idx="17">
                  <c:v>284</c:v>
                </c:pt>
                <c:pt idx="18">
                  <c:v>290.5</c:v>
                </c:pt>
                <c:pt idx="19">
                  <c:v>301.5</c:v>
                </c:pt>
                <c:pt idx="20">
                  <c:v>313</c:v>
                </c:pt>
                <c:pt idx="21">
                  <c:v>351.66666666666669</c:v>
                </c:pt>
                <c:pt idx="22">
                  <c:v>358.5</c:v>
                </c:pt>
                <c:pt idx="23">
                  <c:v>365.5</c:v>
                </c:pt>
                <c:pt idx="24">
                  <c:v>376.5</c:v>
                </c:pt>
                <c:pt idx="25">
                  <c:v>407</c:v>
                </c:pt>
                <c:pt idx="26">
                  <c:v>413.5</c:v>
                </c:pt>
                <c:pt idx="27">
                  <c:v>439</c:v>
                </c:pt>
                <c:pt idx="28">
                  <c:v>448.5</c:v>
                </c:pt>
                <c:pt idx="29">
                  <c:v>467</c:v>
                </c:pt>
                <c:pt idx="30">
                  <c:v>478.5</c:v>
                </c:pt>
                <c:pt idx="31">
                  <c:v>488.5</c:v>
                </c:pt>
                <c:pt idx="32">
                  <c:v>498</c:v>
                </c:pt>
                <c:pt idx="33">
                  <c:v>505.5</c:v>
                </c:pt>
                <c:pt idx="34">
                  <c:v>511.5</c:v>
                </c:pt>
                <c:pt idx="35">
                  <c:v>520.5</c:v>
                </c:pt>
                <c:pt idx="36">
                  <c:v>529</c:v>
                </c:pt>
                <c:pt idx="37">
                  <c:v>552.5</c:v>
                </c:pt>
                <c:pt idx="38">
                  <c:v>559.5</c:v>
                </c:pt>
                <c:pt idx="39">
                  <c:v>569</c:v>
                </c:pt>
                <c:pt idx="40">
                  <c:v>577</c:v>
                </c:pt>
                <c:pt idx="41">
                  <c:v>592</c:v>
                </c:pt>
                <c:pt idx="42">
                  <c:v>598</c:v>
                </c:pt>
                <c:pt idx="43">
                  <c:v>606.5</c:v>
                </c:pt>
                <c:pt idx="44">
                  <c:v>617.5</c:v>
                </c:pt>
                <c:pt idx="45">
                  <c:v>623</c:v>
                </c:pt>
                <c:pt idx="46">
                  <c:v>653.5</c:v>
                </c:pt>
                <c:pt idx="47">
                  <c:v>663.3</c:v>
                </c:pt>
                <c:pt idx="48">
                  <c:v>130</c:v>
                </c:pt>
                <c:pt idx="49">
                  <c:v>193</c:v>
                </c:pt>
                <c:pt idx="50">
                  <c:v>329</c:v>
                </c:pt>
                <c:pt idx="51">
                  <c:v>438</c:v>
                </c:pt>
                <c:pt idx="52">
                  <c:v>536</c:v>
                </c:pt>
                <c:pt idx="53">
                  <c:v>548</c:v>
                </c:pt>
                <c:pt idx="54">
                  <c:v>630</c:v>
                </c:pt>
                <c:pt idx="55">
                  <c:v>640</c:v>
                </c:pt>
                <c:pt idx="56">
                  <c:v>681</c:v>
                </c:pt>
                <c:pt idx="57">
                  <c:v>190</c:v>
                </c:pt>
                <c:pt idx="58">
                  <c:v>544</c:v>
                </c:pt>
                <c:pt idx="59">
                  <c:v>627</c:v>
                </c:pt>
                <c:pt idx="60">
                  <c:v>637</c:v>
                </c:pt>
                <c:pt idx="61">
                  <c:v>129</c:v>
                </c:pt>
                <c:pt idx="62">
                  <c:v>679</c:v>
                </c:pt>
                <c:pt idx="63">
                  <c:v>327</c:v>
                </c:pt>
                <c:pt idx="64">
                  <c:v>439</c:v>
                </c:pt>
                <c:pt idx="65">
                  <c:v>534</c:v>
                </c:pt>
              </c:numCache>
            </c:numRef>
          </c:xVal>
          <c:yVal>
            <c:numRef>
              <c:f>'ICP corrections'!$V$3:$V$68</c:f>
              <c:numCache>
                <c:formatCode>0.0</c:formatCode>
                <c:ptCount val="66"/>
                <c:pt idx="0">
                  <c:v>1.069932363638624</c:v>
                </c:pt>
                <c:pt idx="1">
                  <c:v>0.92490120508056828</c:v>
                </c:pt>
                <c:pt idx="2">
                  <c:v>1.0819853259159951</c:v>
                </c:pt>
                <c:pt idx="3">
                  <c:v>1.3049310535533243</c:v>
                </c:pt>
                <c:pt idx="4">
                  <c:v>0.95231926086748009</c:v>
                </c:pt>
                <c:pt idx="5">
                  <c:v>0.97296996529102553</c:v>
                </c:pt>
                <c:pt idx="6">
                  <c:v>0.9999047502792241</c:v>
                </c:pt>
                <c:pt idx="7">
                  <c:v>1.0353865807761322</c:v>
                </c:pt>
                <c:pt idx="8">
                  <c:v>0.9461834145606457</c:v>
                </c:pt>
                <c:pt idx="9">
                  <c:v>1.075056538189334</c:v>
                </c:pt>
                <c:pt idx="10">
                  <c:v>0.94113743780871462</c:v>
                </c:pt>
                <c:pt idx="11">
                  <c:v>1.0345412515874368</c:v>
                </c:pt>
                <c:pt idx="12">
                  <c:v>1.0539402964354141</c:v>
                </c:pt>
                <c:pt idx="13">
                  <c:v>0.85787355749116068</c:v>
                </c:pt>
                <c:pt idx="14">
                  <c:v>1.2651601692639225</c:v>
                </c:pt>
                <c:pt idx="15">
                  <c:v>1.0697082040389521</c:v>
                </c:pt>
                <c:pt idx="16">
                  <c:v>0.92517486070645594</c:v>
                </c:pt>
                <c:pt idx="17">
                  <c:v>0.97340758393255045</c:v>
                </c:pt>
                <c:pt idx="18">
                  <c:v>0.90678303727068088</c:v>
                </c:pt>
                <c:pt idx="19">
                  <c:v>1.0960590674979445</c:v>
                </c:pt>
                <c:pt idx="20">
                  <c:v>1.0082973938948794</c:v>
                </c:pt>
                <c:pt idx="21">
                  <c:v>1.1807001066896341</c:v>
                </c:pt>
                <c:pt idx="22">
                  <c:v>0.79748092952323857</c:v>
                </c:pt>
                <c:pt idx="23">
                  <c:v>0.88800357983443634</c:v>
                </c:pt>
                <c:pt idx="24">
                  <c:v>0.8242082469448756</c:v>
                </c:pt>
                <c:pt idx="25">
                  <c:v>0.92347808713288326</c:v>
                </c:pt>
                <c:pt idx="26">
                  <c:v>0.94476783079247151</c:v>
                </c:pt>
                <c:pt idx="27">
                  <c:v>0.85711858309826983</c:v>
                </c:pt>
                <c:pt idx="28">
                  <c:v>1.009516957960453</c:v>
                </c:pt>
                <c:pt idx="29">
                  <c:v>1.052323292670148</c:v>
                </c:pt>
                <c:pt idx="30">
                  <c:v>1.0382189458982587</c:v>
                </c:pt>
                <c:pt idx="31">
                  <c:v>0.99821262220026941</c:v>
                </c:pt>
                <c:pt idx="32">
                  <c:v>1.0862496837850728</c:v>
                </c:pt>
                <c:pt idx="33">
                  <c:v>1.0422896481344863</c:v>
                </c:pt>
                <c:pt idx="34">
                  <c:v>1.0234433147142132</c:v>
                </c:pt>
                <c:pt idx="35">
                  <c:v>1.0602603122958154</c:v>
                </c:pt>
                <c:pt idx="36">
                  <c:v>1.0381754593116601</c:v>
                </c:pt>
                <c:pt idx="37">
                  <c:v>1.0967498091180252</c:v>
                </c:pt>
                <c:pt idx="38">
                  <c:v>1.1155638035447584</c:v>
                </c:pt>
                <c:pt idx="39">
                  <c:v>0.96352924572948995</c:v>
                </c:pt>
                <c:pt idx="40">
                  <c:v>0.833291834873779</c:v>
                </c:pt>
                <c:pt idx="41">
                  <c:v>0.92198461328746528</c:v>
                </c:pt>
                <c:pt idx="42">
                  <c:v>1.2034592161915858</c:v>
                </c:pt>
                <c:pt idx="43">
                  <c:v>0.93834187646472123</c:v>
                </c:pt>
                <c:pt idx="44">
                  <c:v>1.0486858271490376</c:v>
                </c:pt>
                <c:pt idx="45">
                  <c:v>1.0307007641659514</c:v>
                </c:pt>
                <c:pt idx="46">
                  <c:v>0.93425887637666216</c:v>
                </c:pt>
                <c:pt idx="47">
                  <c:v>0.87575360885708042</c:v>
                </c:pt>
                <c:pt idx="48">
                  <c:v>1.0134742002767383</c:v>
                </c:pt>
                <c:pt idx="49">
                  <c:v>1.0059800244857353</c:v>
                </c:pt>
                <c:pt idx="50">
                  <c:v>1.0694724660373618</c:v>
                </c:pt>
                <c:pt idx="51">
                  <c:v>1.0364444277002263</c:v>
                </c:pt>
                <c:pt idx="52">
                  <c:v>1.0456401161387081</c:v>
                </c:pt>
                <c:pt idx="53">
                  <c:v>1.0057893335657415</c:v>
                </c:pt>
                <c:pt idx="54">
                  <c:v>1.0242360788322578</c:v>
                </c:pt>
                <c:pt idx="55">
                  <c:v>1.0978249573466845</c:v>
                </c:pt>
                <c:pt idx="56">
                  <c:v>1.0304039115377379</c:v>
                </c:pt>
                <c:pt idx="57">
                  <c:v>0.94750143465537673</c:v>
                </c:pt>
                <c:pt idx="58">
                  <c:v>0.99683625482754146</c:v>
                </c:pt>
                <c:pt idx="59">
                  <c:v>0.97715369872759239</c:v>
                </c:pt>
                <c:pt idx="60">
                  <c:v>0.92362460892188047</c:v>
                </c:pt>
                <c:pt idx="61">
                  <c:v>0.92549003026704268</c:v>
                </c:pt>
                <c:pt idx="62">
                  <c:v>0.95607187219840128</c:v>
                </c:pt>
                <c:pt idx="63">
                  <c:v>0.93972657048170172</c:v>
                </c:pt>
                <c:pt idx="64">
                  <c:v>0.94668550787228112</c:v>
                </c:pt>
                <c:pt idx="65">
                  <c:v>0.94897368070983479</c:v>
                </c:pt>
              </c:numCache>
            </c:numRef>
          </c:yVal>
          <c:smooth val="0"/>
          <c:extLst>
            <c:ext xmlns:c16="http://schemas.microsoft.com/office/drawing/2014/chart" uri="{C3380CC4-5D6E-409C-BE32-E72D297353CC}">
              <c16:uniqueId val="{00000001-344B-5D4A-88AE-B5DC83F7E713}"/>
            </c:ext>
          </c:extLst>
        </c:ser>
        <c:ser>
          <c:idx val="1"/>
          <c:order val="1"/>
          <c:tx>
            <c:v>U1556</c:v>
          </c:tx>
          <c:spPr>
            <a:ln w="25400" cap="rnd">
              <a:noFill/>
              <a:round/>
            </a:ln>
            <a:effectLst/>
          </c:spPr>
          <c:marker>
            <c:symbol val="circle"/>
            <c:size val="5"/>
            <c:spPr>
              <a:solidFill>
                <a:srgbClr val="0432FF"/>
              </a:solidFill>
              <a:ln w="2540">
                <a:solidFill>
                  <a:schemeClr val="tx1"/>
                </a:solidFill>
              </a:ln>
              <a:effectLst/>
            </c:spPr>
          </c:marker>
          <c:xVal>
            <c:numRef>
              <c:f>'ICP corrections'!$C$3:$C$37</c:f>
              <c:numCache>
                <c:formatCode>0</c:formatCode>
                <c:ptCount val="35"/>
                <c:pt idx="0">
                  <c:v>59.5</c:v>
                </c:pt>
                <c:pt idx="1">
                  <c:v>71</c:v>
                </c:pt>
                <c:pt idx="2">
                  <c:v>78.285714285714292</c:v>
                </c:pt>
                <c:pt idx="3">
                  <c:v>81.5</c:v>
                </c:pt>
                <c:pt idx="4">
                  <c:v>103</c:v>
                </c:pt>
                <c:pt idx="5">
                  <c:v>108</c:v>
                </c:pt>
                <c:pt idx="6">
                  <c:v>111.5</c:v>
                </c:pt>
                <c:pt idx="7">
                  <c:v>126.5</c:v>
                </c:pt>
                <c:pt idx="8">
                  <c:v>138.5</c:v>
                </c:pt>
                <c:pt idx="9">
                  <c:v>168.1</c:v>
                </c:pt>
                <c:pt idx="10">
                  <c:v>180.5</c:v>
                </c:pt>
                <c:pt idx="11">
                  <c:v>188.5</c:v>
                </c:pt>
                <c:pt idx="12">
                  <c:v>216.5</c:v>
                </c:pt>
                <c:pt idx="13">
                  <c:v>222.5</c:v>
                </c:pt>
                <c:pt idx="14">
                  <c:v>237</c:v>
                </c:pt>
                <c:pt idx="15">
                  <c:v>244</c:v>
                </c:pt>
                <c:pt idx="16">
                  <c:v>275.81818181818181</c:v>
                </c:pt>
                <c:pt idx="17">
                  <c:v>284</c:v>
                </c:pt>
                <c:pt idx="18">
                  <c:v>290.5</c:v>
                </c:pt>
                <c:pt idx="19">
                  <c:v>301.5</c:v>
                </c:pt>
                <c:pt idx="20">
                  <c:v>313</c:v>
                </c:pt>
                <c:pt idx="21">
                  <c:v>351.66666666666669</c:v>
                </c:pt>
                <c:pt idx="22">
                  <c:v>358.5</c:v>
                </c:pt>
                <c:pt idx="23">
                  <c:v>365.5</c:v>
                </c:pt>
                <c:pt idx="24">
                  <c:v>376.5</c:v>
                </c:pt>
                <c:pt idx="25">
                  <c:v>407</c:v>
                </c:pt>
                <c:pt idx="26">
                  <c:v>413.5</c:v>
                </c:pt>
                <c:pt idx="27">
                  <c:v>439</c:v>
                </c:pt>
                <c:pt idx="28">
                  <c:v>448.5</c:v>
                </c:pt>
                <c:pt idx="29">
                  <c:v>467</c:v>
                </c:pt>
                <c:pt idx="30">
                  <c:v>478.5</c:v>
                </c:pt>
                <c:pt idx="31">
                  <c:v>488.5</c:v>
                </c:pt>
                <c:pt idx="32">
                  <c:v>498</c:v>
                </c:pt>
                <c:pt idx="33">
                  <c:v>505.5</c:v>
                </c:pt>
                <c:pt idx="34">
                  <c:v>511.5</c:v>
                </c:pt>
              </c:numCache>
            </c:numRef>
          </c:xVal>
          <c:yVal>
            <c:numRef>
              <c:f>'ICP corrections'!$V$3:$V$37</c:f>
              <c:numCache>
                <c:formatCode>0.0</c:formatCode>
                <c:ptCount val="35"/>
                <c:pt idx="0">
                  <c:v>1.069932363638624</c:v>
                </c:pt>
                <c:pt idx="1">
                  <c:v>0.92490120508056828</c:v>
                </c:pt>
                <c:pt idx="2">
                  <c:v>1.0819853259159951</c:v>
                </c:pt>
                <c:pt idx="3">
                  <c:v>1.3049310535533243</c:v>
                </c:pt>
                <c:pt idx="4">
                  <c:v>0.95231926086748009</c:v>
                </c:pt>
                <c:pt idx="5">
                  <c:v>0.97296996529102553</c:v>
                </c:pt>
                <c:pt idx="6">
                  <c:v>0.9999047502792241</c:v>
                </c:pt>
                <c:pt idx="7">
                  <c:v>1.0353865807761322</c:v>
                </c:pt>
                <c:pt idx="8">
                  <c:v>0.9461834145606457</c:v>
                </c:pt>
                <c:pt idx="9">
                  <c:v>1.075056538189334</c:v>
                </c:pt>
                <c:pt idx="10">
                  <c:v>0.94113743780871462</c:v>
                </c:pt>
                <c:pt idx="11">
                  <c:v>1.0345412515874368</c:v>
                </c:pt>
                <c:pt idx="12">
                  <c:v>1.0539402964354141</c:v>
                </c:pt>
                <c:pt idx="13">
                  <c:v>0.85787355749116068</c:v>
                </c:pt>
                <c:pt idx="14">
                  <c:v>1.2651601692639225</c:v>
                </c:pt>
                <c:pt idx="15">
                  <c:v>1.0697082040389521</c:v>
                </c:pt>
                <c:pt idx="16">
                  <c:v>0.92517486070645594</c:v>
                </c:pt>
                <c:pt idx="17">
                  <c:v>0.97340758393255045</c:v>
                </c:pt>
                <c:pt idx="18">
                  <c:v>0.90678303727068088</c:v>
                </c:pt>
                <c:pt idx="19">
                  <c:v>1.0960590674979445</c:v>
                </c:pt>
                <c:pt idx="20">
                  <c:v>1.0082973938948794</c:v>
                </c:pt>
                <c:pt idx="21">
                  <c:v>1.1807001066896341</c:v>
                </c:pt>
                <c:pt idx="22">
                  <c:v>0.79748092952323857</c:v>
                </c:pt>
                <c:pt idx="23">
                  <c:v>0.88800357983443634</c:v>
                </c:pt>
                <c:pt idx="24">
                  <c:v>0.8242082469448756</c:v>
                </c:pt>
                <c:pt idx="25">
                  <c:v>0.92347808713288326</c:v>
                </c:pt>
                <c:pt idx="26">
                  <c:v>0.94476783079247151</c:v>
                </c:pt>
                <c:pt idx="27">
                  <c:v>0.85711858309826983</c:v>
                </c:pt>
                <c:pt idx="28">
                  <c:v>1.009516957960453</c:v>
                </c:pt>
                <c:pt idx="29">
                  <c:v>1.052323292670148</c:v>
                </c:pt>
                <c:pt idx="30">
                  <c:v>1.0382189458982587</c:v>
                </c:pt>
                <c:pt idx="31">
                  <c:v>0.99821262220026941</c:v>
                </c:pt>
                <c:pt idx="32">
                  <c:v>1.0862496837850728</c:v>
                </c:pt>
                <c:pt idx="33">
                  <c:v>1.0422896481344863</c:v>
                </c:pt>
                <c:pt idx="34">
                  <c:v>1.0234433147142132</c:v>
                </c:pt>
              </c:numCache>
            </c:numRef>
          </c:yVal>
          <c:smooth val="0"/>
          <c:extLst>
            <c:ext xmlns:c16="http://schemas.microsoft.com/office/drawing/2014/chart" uri="{C3380CC4-5D6E-409C-BE32-E72D297353CC}">
              <c16:uniqueId val="{00000005-2ED6-0448-BC3F-5AE77831A60E}"/>
            </c:ext>
          </c:extLst>
        </c:ser>
        <c:ser>
          <c:idx val="2"/>
          <c:order val="2"/>
          <c:tx>
            <c:v>U1557</c:v>
          </c:tx>
          <c:spPr>
            <a:ln w="25400" cap="rnd">
              <a:noFill/>
              <a:round/>
            </a:ln>
            <a:effectLst/>
          </c:spPr>
          <c:marker>
            <c:symbol val="circle"/>
            <c:size val="5"/>
            <c:spPr>
              <a:solidFill>
                <a:srgbClr val="00DE00"/>
              </a:solidFill>
              <a:ln w="2540">
                <a:solidFill>
                  <a:schemeClr val="tx1"/>
                </a:solidFill>
              </a:ln>
              <a:effectLst/>
            </c:spPr>
          </c:marker>
          <c:xVal>
            <c:numRef>
              <c:f>'ICP corrections'!$C$38:$C$50</c:f>
              <c:numCache>
                <c:formatCode>0</c:formatCode>
                <c:ptCount val="13"/>
                <c:pt idx="0">
                  <c:v>520.5</c:v>
                </c:pt>
                <c:pt idx="1">
                  <c:v>529</c:v>
                </c:pt>
                <c:pt idx="2">
                  <c:v>552.5</c:v>
                </c:pt>
                <c:pt idx="3">
                  <c:v>559.5</c:v>
                </c:pt>
                <c:pt idx="4">
                  <c:v>569</c:v>
                </c:pt>
                <c:pt idx="5">
                  <c:v>577</c:v>
                </c:pt>
                <c:pt idx="6">
                  <c:v>592</c:v>
                </c:pt>
                <c:pt idx="7">
                  <c:v>598</c:v>
                </c:pt>
                <c:pt idx="8">
                  <c:v>606.5</c:v>
                </c:pt>
                <c:pt idx="9">
                  <c:v>617.5</c:v>
                </c:pt>
                <c:pt idx="10">
                  <c:v>623</c:v>
                </c:pt>
                <c:pt idx="11">
                  <c:v>653.5</c:v>
                </c:pt>
                <c:pt idx="12">
                  <c:v>663.3</c:v>
                </c:pt>
              </c:numCache>
            </c:numRef>
          </c:xVal>
          <c:yVal>
            <c:numRef>
              <c:f>'ICP corrections'!$V$38:$V$50</c:f>
              <c:numCache>
                <c:formatCode>0.0</c:formatCode>
                <c:ptCount val="13"/>
                <c:pt idx="0">
                  <c:v>1.0602603122958154</c:v>
                </c:pt>
                <c:pt idx="1">
                  <c:v>1.0381754593116601</c:v>
                </c:pt>
                <c:pt idx="2">
                  <c:v>1.0967498091180252</c:v>
                </c:pt>
                <c:pt idx="3">
                  <c:v>1.1155638035447584</c:v>
                </c:pt>
                <c:pt idx="4">
                  <c:v>0.96352924572948995</c:v>
                </c:pt>
                <c:pt idx="5">
                  <c:v>0.833291834873779</c:v>
                </c:pt>
                <c:pt idx="6">
                  <c:v>0.92198461328746528</c:v>
                </c:pt>
                <c:pt idx="7">
                  <c:v>1.2034592161915858</c:v>
                </c:pt>
                <c:pt idx="8">
                  <c:v>0.93834187646472123</c:v>
                </c:pt>
                <c:pt idx="9">
                  <c:v>1.0486858271490376</c:v>
                </c:pt>
                <c:pt idx="10">
                  <c:v>1.0307007641659514</c:v>
                </c:pt>
                <c:pt idx="11">
                  <c:v>0.93425887637666216</c:v>
                </c:pt>
                <c:pt idx="12">
                  <c:v>0.87575360885708042</c:v>
                </c:pt>
              </c:numCache>
            </c:numRef>
          </c:yVal>
          <c:smooth val="0"/>
          <c:extLst>
            <c:ext xmlns:c16="http://schemas.microsoft.com/office/drawing/2014/chart" uri="{C3380CC4-5D6E-409C-BE32-E72D297353CC}">
              <c16:uniqueId val="{00000006-2ED6-0448-BC3F-5AE77831A60E}"/>
            </c:ext>
          </c:extLst>
        </c:ser>
        <c:ser>
          <c:idx val="3"/>
          <c:order val="3"/>
          <c:tx>
            <c:v>Rock standards</c:v>
          </c:tx>
          <c:spPr>
            <a:ln w="25400" cap="rnd">
              <a:noFill/>
              <a:round/>
            </a:ln>
            <a:effectLst/>
          </c:spPr>
          <c:marker>
            <c:symbol val="circle"/>
            <c:size val="5"/>
            <c:spPr>
              <a:solidFill>
                <a:srgbClr val="FF40FF"/>
              </a:solidFill>
              <a:ln w="9525">
                <a:solidFill>
                  <a:schemeClr val="tx1"/>
                </a:solidFill>
              </a:ln>
              <a:effectLst/>
            </c:spPr>
          </c:marker>
          <c:xVal>
            <c:numRef>
              <c:f>'ICP corrections'!$C$51:$C$68</c:f>
              <c:numCache>
                <c:formatCode>0</c:formatCode>
                <c:ptCount val="18"/>
                <c:pt idx="0">
                  <c:v>130</c:v>
                </c:pt>
                <c:pt idx="1">
                  <c:v>193</c:v>
                </c:pt>
                <c:pt idx="2">
                  <c:v>329</c:v>
                </c:pt>
                <c:pt idx="3">
                  <c:v>438</c:v>
                </c:pt>
                <c:pt idx="4">
                  <c:v>536</c:v>
                </c:pt>
                <c:pt idx="5">
                  <c:v>548</c:v>
                </c:pt>
                <c:pt idx="6">
                  <c:v>630</c:v>
                </c:pt>
                <c:pt idx="7">
                  <c:v>640</c:v>
                </c:pt>
                <c:pt idx="8">
                  <c:v>681</c:v>
                </c:pt>
                <c:pt idx="9">
                  <c:v>190</c:v>
                </c:pt>
                <c:pt idx="10">
                  <c:v>544</c:v>
                </c:pt>
                <c:pt idx="11">
                  <c:v>627</c:v>
                </c:pt>
                <c:pt idx="12">
                  <c:v>637</c:v>
                </c:pt>
                <c:pt idx="13">
                  <c:v>129</c:v>
                </c:pt>
                <c:pt idx="14">
                  <c:v>679</c:v>
                </c:pt>
                <c:pt idx="15">
                  <c:v>327</c:v>
                </c:pt>
                <c:pt idx="16">
                  <c:v>439</c:v>
                </c:pt>
                <c:pt idx="17">
                  <c:v>534</c:v>
                </c:pt>
              </c:numCache>
            </c:numRef>
          </c:xVal>
          <c:yVal>
            <c:numRef>
              <c:f>'ICP corrections'!$V$51:$V$68</c:f>
              <c:numCache>
                <c:formatCode>0.0</c:formatCode>
                <c:ptCount val="18"/>
                <c:pt idx="0">
                  <c:v>1.0134742002767383</c:v>
                </c:pt>
                <c:pt idx="1">
                  <c:v>1.0059800244857353</c:v>
                </c:pt>
                <c:pt idx="2">
                  <c:v>1.0694724660373618</c:v>
                </c:pt>
                <c:pt idx="3">
                  <c:v>1.0364444277002263</c:v>
                </c:pt>
                <c:pt idx="4">
                  <c:v>1.0456401161387081</c:v>
                </c:pt>
                <c:pt idx="5">
                  <c:v>1.0057893335657415</c:v>
                </c:pt>
                <c:pt idx="6">
                  <c:v>1.0242360788322578</c:v>
                </c:pt>
                <c:pt idx="7">
                  <c:v>1.0978249573466845</c:v>
                </c:pt>
                <c:pt idx="8">
                  <c:v>1.0304039115377379</c:v>
                </c:pt>
                <c:pt idx="9">
                  <c:v>0.94750143465537673</c:v>
                </c:pt>
                <c:pt idx="10">
                  <c:v>0.99683625482754146</c:v>
                </c:pt>
                <c:pt idx="11">
                  <c:v>0.97715369872759239</c:v>
                </c:pt>
                <c:pt idx="12">
                  <c:v>0.92362460892188047</c:v>
                </c:pt>
                <c:pt idx="13">
                  <c:v>0.92549003026704268</c:v>
                </c:pt>
                <c:pt idx="14">
                  <c:v>0.95607187219840128</c:v>
                </c:pt>
                <c:pt idx="15">
                  <c:v>0.93972657048170172</c:v>
                </c:pt>
                <c:pt idx="16">
                  <c:v>0.94668550787228112</c:v>
                </c:pt>
                <c:pt idx="17">
                  <c:v>0.94897368070983479</c:v>
                </c:pt>
              </c:numCache>
            </c:numRef>
          </c:yVal>
          <c:smooth val="0"/>
          <c:extLst>
            <c:ext xmlns:c16="http://schemas.microsoft.com/office/drawing/2014/chart" uri="{C3380CC4-5D6E-409C-BE32-E72D297353CC}">
              <c16:uniqueId val="{00000001-91D7-F64F-AEB9-D30E36817164}"/>
            </c:ext>
          </c:extLst>
        </c:ser>
        <c:dLbls>
          <c:showLegendKey val="0"/>
          <c:showVal val="0"/>
          <c:showCatName val="0"/>
          <c:showSerName val="0"/>
          <c:showPercent val="0"/>
          <c:showBubbleSize val="0"/>
        </c:dLbls>
        <c:axId val="266506656"/>
        <c:axId val="259664752"/>
      </c:scatterChart>
      <c:valAx>
        <c:axId val="266506656"/>
        <c:scaling>
          <c:orientation val="minMax"/>
          <c:max val="700"/>
        </c:scaling>
        <c:delete val="0"/>
        <c:axPos val="b"/>
        <c:numFmt formatCode="0" sourceLinked="1"/>
        <c:majorTickMark val="out"/>
        <c:minorTickMark val="none"/>
        <c:tickLblPos val="nextTo"/>
        <c:spPr>
          <a:noFill/>
          <a:ln w="12700"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solidFill>
                <a:latin typeface="Helvetica" pitchFamily="2" charset="0"/>
                <a:ea typeface="+mn-ea"/>
                <a:cs typeface="Arial" panose="020B0604020202020204" pitchFamily="34" charset="0"/>
              </a:defRPr>
            </a:pPr>
            <a:endParaRPr lang="en-US"/>
          </a:p>
        </c:txPr>
        <c:crossAx val="259664752"/>
        <c:crosses val="autoZero"/>
        <c:crossBetween val="midCat"/>
      </c:valAx>
      <c:valAx>
        <c:axId val="259664752"/>
        <c:scaling>
          <c:orientation val="minMax"/>
          <c:max val="2"/>
        </c:scaling>
        <c:delete val="0"/>
        <c:axPos val="l"/>
        <c:majorGridlines>
          <c:spPr>
            <a:ln w="9525" cap="flat" cmpd="sng" algn="ctr">
              <a:solidFill>
                <a:schemeClr val="tx1">
                  <a:lumMod val="15000"/>
                  <a:lumOff val="85000"/>
                </a:schemeClr>
              </a:solidFill>
              <a:round/>
            </a:ln>
            <a:effectLst/>
          </c:spPr>
        </c:majorGridlines>
        <c:numFmt formatCode="0.0" sourceLinked="1"/>
        <c:majorTickMark val="out"/>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Helvetica" pitchFamily="2" charset="0"/>
                <a:ea typeface="+mn-ea"/>
                <a:cs typeface="Arial" panose="020B0604020202020204" pitchFamily="34" charset="0"/>
              </a:defRPr>
            </a:pPr>
            <a:endParaRPr lang="en-US"/>
          </a:p>
        </c:txPr>
        <c:crossAx val="266506656"/>
        <c:crosses val="autoZero"/>
        <c:crossBetween val="midCat"/>
        <c:majorUnit val="0.25"/>
      </c:valAx>
      <c:spPr>
        <a:noFill/>
        <a:ln w="12700">
          <a:solidFill>
            <a:schemeClr val="tx1"/>
          </a:solidFill>
        </a:ln>
        <a:effectLst/>
      </c:spPr>
    </c:plotArea>
    <c:legend>
      <c:legendPos val="r"/>
      <c:legendEntry>
        <c:idx val="0"/>
        <c:delete val="1"/>
      </c:legendEntry>
      <c:legendEntry>
        <c:idx val="4"/>
        <c:delete val="1"/>
      </c:legendEntry>
      <c:layout>
        <c:manualLayout>
          <c:xMode val="edge"/>
          <c:yMode val="edge"/>
          <c:x val="0.81197203578858357"/>
          <c:y val="0.68022484652438353"/>
          <c:w val="0.11071677748008067"/>
          <c:h val="0.2033707832977838"/>
        </c:manualLayout>
      </c:layout>
      <c:overlay val="0"/>
      <c:spPr>
        <a:solidFill>
          <a:schemeClr val="bg1"/>
        </a:solidFill>
        <a:ln>
          <a:noFill/>
        </a:ln>
        <a:effectLst/>
      </c:spPr>
      <c:txPr>
        <a:bodyPr rot="0" spcFirstLastPara="1" vertOverflow="ellipsis" vert="horz" wrap="square" anchor="ctr" anchorCtr="1"/>
        <a:lstStyle/>
        <a:p>
          <a:pPr>
            <a:defRPr sz="900" b="0" i="0" u="none" strike="noStrike" kern="1200" baseline="0">
              <a:solidFill>
                <a:schemeClr val="tx1"/>
              </a:solidFill>
              <a:latin typeface="Helvetica" pitchFamily="2"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latin typeface="Helvetica" pitchFamily="2" charset="0"/>
          <a:cs typeface="Arial" panose="020B0604020202020204" pitchFamily="34" charset="0"/>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Helvetica" pitchFamily="2" charset="0"/>
                <a:ea typeface="+mn-ea"/>
                <a:cs typeface="Arial" panose="020B0604020202020204" pitchFamily="34" charset="0"/>
              </a:defRPr>
            </a:pPr>
            <a:r>
              <a:rPr lang="en-GB"/>
              <a:t>Zr ICP drift correction (analysis no.)</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solidFill>
              <a:latin typeface="Helvetica" pitchFamily="2" charset="0"/>
              <a:ea typeface="+mn-ea"/>
              <a:cs typeface="Arial" panose="020B0604020202020204" pitchFamily="34" charset="0"/>
            </a:defRPr>
          </a:pPr>
          <a:endParaRPr lang="en-US"/>
        </a:p>
      </c:txPr>
    </c:title>
    <c:autoTitleDeleted val="0"/>
    <c:plotArea>
      <c:layout>
        <c:manualLayout>
          <c:layoutTarget val="inner"/>
          <c:xMode val="edge"/>
          <c:yMode val="edge"/>
          <c:x val="4.6452498407007235E-2"/>
          <c:y val="0.13504356757349212"/>
          <c:w val="0.92937006408369172"/>
          <c:h val="0.78271044696612113"/>
        </c:manualLayout>
      </c:layout>
      <c:scatterChart>
        <c:scatterStyle val="lineMarker"/>
        <c:varyColors val="0"/>
        <c:ser>
          <c:idx val="3"/>
          <c:order val="0"/>
          <c:tx>
            <c:v>All</c:v>
          </c:tx>
          <c:spPr>
            <a:ln w="25400" cap="rnd">
              <a:noFill/>
              <a:round/>
            </a:ln>
            <a:effectLst/>
          </c:spPr>
          <c:marker>
            <c:symbol val="circle"/>
            <c:size val="5"/>
            <c:spPr>
              <a:solidFill>
                <a:srgbClr val="00DE00"/>
              </a:solidFill>
              <a:ln w="2540">
                <a:solidFill>
                  <a:schemeClr val="tx1"/>
                </a:solidFill>
              </a:ln>
              <a:effectLst/>
            </c:spPr>
          </c:marker>
          <c:trendline>
            <c:spPr>
              <a:ln w="12700" cap="rnd">
                <a:solidFill>
                  <a:schemeClr val="tx1"/>
                </a:solidFill>
                <a:prstDash val="solid"/>
              </a:ln>
              <a:effectLst/>
            </c:spPr>
            <c:trendlineType val="poly"/>
            <c:order val="4"/>
            <c:dispRSqr val="0"/>
            <c:dispEq val="1"/>
            <c:trendlineLbl>
              <c:layout>
                <c:manualLayout>
                  <c:x val="-0.24147260805174697"/>
                  <c:y val="-0.34043719020073654"/>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Helvetica" pitchFamily="2" charset="0"/>
                      <a:ea typeface="+mn-ea"/>
                      <a:cs typeface="Arial" panose="020B0604020202020204" pitchFamily="34" charset="0"/>
                    </a:defRPr>
                  </a:pPr>
                  <a:endParaRPr lang="en-US"/>
                </a:p>
              </c:txPr>
            </c:trendlineLbl>
          </c:trendline>
          <c:xVal>
            <c:numRef>
              <c:f>'ICP corrections'!$C$3:$C$68</c:f>
              <c:numCache>
                <c:formatCode>0</c:formatCode>
                <c:ptCount val="66"/>
                <c:pt idx="0">
                  <c:v>59.5</c:v>
                </c:pt>
                <c:pt idx="1">
                  <c:v>71</c:v>
                </c:pt>
                <c:pt idx="2">
                  <c:v>78.285714285714292</c:v>
                </c:pt>
                <c:pt idx="3">
                  <c:v>81.5</c:v>
                </c:pt>
                <c:pt idx="4">
                  <c:v>103</c:v>
                </c:pt>
                <c:pt idx="5">
                  <c:v>108</c:v>
                </c:pt>
                <c:pt idx="6">
                  <c:v>111.5</c:v>
                </c:pt>
                <c:pt idx="7">
                  <c:v>126.5</c:v>
                </c:pt>
                <c:pt idx="8">
                  <c:v>138.5</c:v>
                </c:pt>
                <c:pt idx="9">
                  <c:v>168.1</c:v>
                </c:pt>
                <c:pt idx="10">
                  <c:v>180.5</c:v>
                </c:pt>
                <c:pt idx="11">
                  <c:v>188.5</c:v>
                </c:pt>
                <c:pt idx="12">
                  <c:v>216.5</c:v>
                </c:pt>
                <c:pt idx="13">
                  <c:v>222.5</c:v>
                </c:pt>
                <c:pt idx="14">
                  <c:v>237</c:v>
                </c:pt>
                <c:pt idx="15">
                  <c:v>244</c:v>
                </c:pt>
                <c:pt idx="16">
                  <c:v>275.81818181818181</c:v>
                </c:pt>
                <c:pt idx="17">
                  <c:v>284</c:v>
                </c:pt>
                <c:pt idx="18">
                  <c:v>290.5</c:v>
                </c:pt>
                <c:pt idx="19">
                  <c:v>301.5</c:v>
                </c:pt>
                <c:pt idx="20">
                  <c:v>313</c:v>
                </c:pt>
                <c:pt idx="21">
                  <c:v>351.66666666666669</c:v>
                </c:pt>
                <c:pt idx="22">
                  <c:v>358.5</c:v>
                </c:pt>
                <c:pt idx="23">
                  <c:v>365.5</c:v>
                </c:pt>
                <c:pt idx="24">
                  <c:v>376.5</c:v>
                </c:pt>
                <c:pt idx="25">
                  <c:v>407</c:v>
                </c:pt>
                <c:pt idx="26">
                  <c:v>413.5</c:v>
                </c:pt>
                <c:pt idx="27">
                  <c:v>439</c:v>
                </c:pt>
                <c:pt idx="28">
                  <c:v>448.5</c:v>
                </c:pt>
                <c:pt idx="29">
                  <c:v>467</c:v>
                </c:pt>
                <c:pt idx="30">
                  <c:v>478.5</c:v>
                </c:pt>
                <c:pt idx="31">
                  <c:v>488.5</c:v>
                </c:pt>
                <c:pt idx="32">
                  <c:v>498</c:v>
                </c:pt>
                <c:pt idx="33">
                  <c:v>505.5</c:v>
                </c:pt>
                <c:pt idx="34">
                  <c:v>511.5</c:v>
                </c:pt>
                <c:pt idx="35">
                  <c:v>520.5</c:v>
                </c:pt>
                <c:pt idx="36">
                  <c:v>529</c:v>
                </c:pt>
                <c:pt idx="37">
                  <c:v>552.5</c:v>
                </c:pt>
                <c:pt idx="38">
                  <c:v>559.5</c:v>
                </c:pt>
                <c:pt idx="39">
                  <c:v>569</c:v>
                </c:pt>
                <c:pt idx="40">
                  <c:v>577</c:v>
                </c:pt>
                <c:pt idx="41">
                  <c:v>592</c:v>
                </c:pt>
                <c:pt idx="42">
                  <c:v>598</c:v>
                </c:pt>
                <c:pt idx="43">
                  <c:v>606.5</c:v>
                </c:pt>
                <c:pt idx="44">
                  <c:v>617.5</c:v>
                </c:pt>
                <c:pt idx="45">
                  <c:v>623</c:v>
                </c:pt>
                <c:pt idx="46">
                  <c:v>653.5</c:v>
                </c:pt>
                <c:pt idx="47">
                  <c:v>663.3</c:v>
                </c:pt>
                <c:pt idx="48">
                  <c:v>130</c:v>
                </c:pt>
                <c:pt idx="49">
                  <c:v>193</c:v>
                </c:pt>
                <c:pt idx="50">
                  <c:v>329</c:v>
                </c:pt>
                <c:pt idx="51">
                  <c:v>438</c:v>
                </c:pt>
                <c:pt idx="52">
                  <c:v>536</c:v>
                </c:pt>
                <c:pt idx="53">
                  <c:v>548</c:v>
                </c:pt>
                <c:pt idx="54">
                  <c:v>630</c:v>
                </c:pt>
                <c:pt idx="55">
                  <c:v>640</c:v>
                </c:pt>
                <c:pt idx="56">
                  <c:v>681</c:v>
                </c:pt>
                <c:pt idx="57">
                  <c:v>190</c:v>
                </c:pt>
                <c:pt idx="58">
                  <c:v>544</c:v>
                </c:pt>
                <c:pt idx="59">
                  <c:v>627</c:v>
                </c:pt>
                <c:pt idx="60">
                  <c:v>637</c:v>
                </c:pt>
                <c:pt idx="61">
                  <c:v>129</c:v>
                </c:pt>
                <c:pt idx="62">
                  <c:v>679</c:v>
                </c:pt>
                <c:pt idx="63">
                  <c:v>327</c:v>
                </c:pt>
                <c:pt idx="64">
                  <c:v>439</c:v>
                </c:pt>
                <c:pt idx="65">
                  <c:v>534</c:v>
                </c:pt>
              </c:numCache>
            </c:numRef>
          </c:xVal>
          <c:yVal>
            <c:numRef>
              <c:f>'ICP corrections'!$K$3:$K$68</c:f>
              <c:numCache>
                <c:formatCode>0.0</c:formatCode>
                <c:ptCount val="66"/>
                <c:pt idx="0">
                  <c:v>0.98696562550602218</c:v>
                </c:pt>
                <c:pt idx="1">
                  <c:v>0.98783383860911267</c:v>
                </c:pt>
                <c:pt idx="2">
                  <c:v>1.140679486375483</c:v>
                </c:pt>
                <c:pt idx="3">
                  <c:v>1.1667250541522272</c:v>
                </c:pt>
                <c:pt idx="4">
                  <c:v>0.9510872470345838</c:v>
                </c:pt>
                <c:pt idx="5">
                  <c:v>0.9268953449643027</c:v>
                </c:pt>
                <c:pt idx="6">
                  <c:v>0.99328370320295822</c:v>
                </c:pt>
                <c:pt idx="7">
                  <c:v>0.98755586043899213</c:v>
                </c:pt>
                <c:pt idx="8">
                  <c:v>0.95663941854557022</c:v>
                </c:pt>
                <c:pt idx="9">
                  <c:v>1.0199879486859618</c:v>
                </c:pt>
                <c:pt idx="10">
                  <c:v>0.96644532202478761</c:v>
                </c:pt>
                <c:pt idx="11">
                  <c:v>1.0077243354511951</c:v>
                </c:pt>
                <c:pt idx="12">
                  <c:v>0.93949375512871536</c:v>
                </c:pt>
                <c:pt idx="13">
                  <c:v>0.86501472723497619</c:v>
                </c:pt>
                <c:pt idx="14">
                  <c:v>1.4252533333102324</c:v>
                </c:pt>
                <c:pt idx="15">
                  <c:v>1.1287800221178792</c:v>
                </c:pt>
                <c:pt idx="16">
                  <c:v>0.88480476444161493</c:v>
                </c:pt>
                <c:pt idx="17">
                  <c:v>1.0732636105633109</c:v>
                </c:pt>
                <c:pt idx="18">
                  <c:v>0.97371831202098102</c:v>
                </c:pt>
                <c:pt idx="19">
                  <c:v>1.0761468197279205</c:v>
                </c:pt>
                <c:pt idx="20">
                  <c:v>1.16457136933021</c:v>
                </c:pt>
                <c:pt idx="21">
                  <c:v>1.1276023165717626</c:v>
                </c:pt>
                <c:pt idx="22">
                  <c:v>0.78682322485872724</c:v>
                </c:pt>
                <c:pt idx="23">
                  <c:v>0.8666917103802807</c:v>
                </c:pt>
                <c:pt idx="24">
                  <c:v>0.88190418352889166</c:v>
                </c:pt>
                <c:pt idx="25">
                  <c:v>1.146477221559113</c:v>
                </c:pt>
                <c:pt idx="26">
                  <c:v>1.142044839461162</c:v>
                </c:pt>
                <c:pt idx="27">
                  <c:v>1.0027534593554945</c:v>
                </c:pt>
                <c:pt idx="28">
                  <c:v>0.98999881585522598</c:v>
                </c:pt>
                <c:pt idx="29">
                  <c:v>1.2810120483023708</c:v>
                </c:pt>
                <c:pt idx="30">
                  <c:v>1.0200679354434026</c:v>
                </c:pt>
                <c:pt idx="31">
                  <c:v>1.0418483482412269</c:v>
                </c:pt>
                <c:pt idx="32">
                  <c:v>1.572451643950999</c:v>
                </c:pt>
                <c:pt idx="33">
                  <c:v>1.5392313831342277</c:v>
                </c:pt>
                <c:pt idx="34">
                  <c:v>1.4454389238950649</c:v>
                </c:pt>
                <c:pt idx="35">
                  <c:v>1.1384966796848208</c:v>
                </c:pt>
                <c:pt idx="36">
                  <c:v>1.0322480919382546</c:v>
                </c:pt>
                <c:pt idx="37">
                  <c:v>0.79754884292064798</c:v>
                </c:pt>
                <c:pt idx="38">
                  <c:v>0.96419072429637875</c:v>
                </c:pt>
                <c:pt idx="39">
                  <c:v>0.89293459895847083</c:v>
                </c:pt>
                <c:pt idx="40">
                  <c:v>0.70710242875502083</c:v>
                </c:pt>
                <c:pt idx="41">
                  <c:v>0.79567870122585282</c:v>
                </c:pt>
                <c:pt idx="42">
                  <c:v>1.0631980023572771</c:v>
                </c:pt>
                <c:pt idx="43">
                  <c:v>0.96600740213747338</c:v>
                </c:pt>
                <c:pt idx="44">
                  <c:v>0.89022424010715395</c:v>
                </c:pt>
                <c:pt idx="45">
                  <c:v>0.7883199209338605</c:v>
                </c:pt>
                <c:pt idx="46">
                  <c:v>0.68902277310540039</c:v>
                </c:pt>
                <c:pt idx="47">
                  <c:v>0.68780156185761898</c:v>
                </c:pt>
                <c:pt idx="48">
                  <c:v>1.2174729041377874</c:v>
                </c:pt>
                <c:pt idx="49">
                  <c:v>1.0482767666221295</c:v>
                </c:pt>
                <c:pt idx="50">
                  <c:v>1.0482767666221295</c:v>
                </c:pt>
                <c:pt idx="51">
                  <c:v>0.92325088824303192</c:v>
                </c:pt>
                <c:pt idx="52">
                  <c:v>1.0482767666221295</c:v>
                </c:pt>
                <c:pt idx="53">
                  <c:v>0.86278412610131017</c:v>
                </c:pt>
                <c:pt idx="54">
                  <c:v>0.9940132586480509</c:v>
                </c:pt>
                <c:pt idx="55">
                  <c:v>0.77946493957531793</c:v>
                </c:pt>
                <c:pt idx="56">
                  <c:v>0.92325088824303192</c:v>
                </c:pt>
                <c:pt idx="57">
                  <c:v>1.0779285638395546</c:v>
                </c:pt>
                <c:pt idx="58">
                  <c:v>0.7946519021416667</c:v>
                </c:pt>
                <c:pt idx="59">
                  <c:v>0.84453899755326156</c:v>
                </c:pt>
                <c:pt idx="60">
                  <c:v>0.7946519021416667</c:v>
                </c:pt>
                <c:pt idx="61">
                  <c:v>1.1790193569140177</c:v>
                </c:pt>
                <c:pt idx="62">
                  <c:v>0.96912483558501439</c:v>
                </c:pt>
                <c:pt idx="63">
                  <c:v>1.1431004447132858</c:v>
                </c:pt>
                <c:pt idx="64">
                  <c:v>1.0482767666221295</c:v>
                </c:pt>
                <c:pt idx="65">
                  <c:v>1.3031348291009308</c:v>
                </c:pt>
              </c:numCache>
            </c:numRef>
          </c:yVal>
          <c:smooth val="0"/>
          <c:extLst>
            <c:ext xmlns:c16="http://schemas.microsoft.com/office/drawing/2014/chart" uri="{C3380CC4-5D6E-409C-BE32-E72D297353CC}">
              <c16:uniqueId val="{00000004-76CF-C54A-82D3-8E01E9DFB1CB}"/>
            </c:ext>
          </c:extLst>
        </c:ser>
        <c:ser>
          <c:idx val="0"/>
          <c:order val="1"/>
          <c:tx>
            <c:v>U1556</c:v>
          </c:tx>
          <c:spPr>
            <a:ln w="25400" cap="rnd">
              <a:noFill/>
              <a:round/>
            </a:ln>
            <a:effectLst/>
          </c:spPr>
          <c:marker>
            <c:symbol val="circle"/>
            <c:size val="5"/>
            <c:spPr>
              <a:solidFill>
                <a:srgbClr val="0432FF"/>
              </a:solidFill>
              <a:ln w="3175">
                <a:solidFill>
                  <a:schemeClr val="tx1"/>
                </a:solidFill>
              </a:ln>
              <a:effectLst/>
            </c:spPr>
          </c:marker>
          <c:xVal>
            <c:numRef>
              <c:f>'ICP corrections'!$C$3:$C$37</c:f>
              <c:numCache>
                <c:formatCode>0</c:formatCode>
                <c:ptCount val="35"/>
                <c:pt idx="0">
                  <c:v>59.5</c:v>
                </c:pt>
                <c:pt idx="1">
                  <c:v>71</c:v>
                </c:pt>
                <c:pt idx="2">
                  <c:v>78.285714285714292</c:v>
                </c:pt>
                <c:pt idx="3">
                  <c:v>81.5</c:v>
                </c:pt>
                <c:pt idx="4">
                  <c:v>103</c:v>
                </c:pt>
                <c:pt idx="5">
                  <c:v>108</c:v>
                </c:pt>
                <c:pt idx="6">
                  <c:v>111.5</c:v>
                </c:pt>
                <c:pt idx="7">
                  <c:v>126.5</c:v>
                </c:pt>
                <c:pt idx="8">
                  <c:v>138.5</c:v>
                </c:pt>
                <c:pt idx="9">
                  <c:v>168.1</c:v>
                </c:pt>
                <c:pt idx="10">
                  <c:v>180.5</c:v>
                </c:pt>
                <c:pt idx="11">
                  <c:v>188.5</c:v>
                </c:pt>
                <c:pt idx="12">
                  <c:v>216.5</c:v>
                </c:pt>
                <c:pt idx="13">
                  <c:v>222.5</c:v>
                </c:pt>
                <c:pt idx="14">
                  <c:v>237</c:v>
                </c:pt>
                <c:pt idx="15">
                  <c:v>244</c:v>
                </c:pt>
                <c:pt idx="16">
                  <c:v>275.81818181818181</c:v>
                </c:pt>
                <c:pt idx="17">
                  <c:v>284</c:v>
                </c:pt>
                <c:pt idx="18">
                  <c:v>290.5</c:v>
                </c:pt>
                <c:pt idx="19">
                  <c:v>301.5</c:v>
                </c:pt>
                <c:pt idx="20">
                  <c:v>313</c:v>
                </c:pt>
                <c:pt idx="21">
                  <c:v>351.66666666666669</c:v>
                </c:pt>
                <c:pt idx="22">
                  <c:v>358.5</c:v>
                </c:pt>
                <c:pt idx="23">
                  <c:v>365.5</c:v>
                </c:pt>
                <c:pt idx="24">
                  <c:v>376.5</c:v>
                </c:pt>
                <c:pt idx="25">
                  <c:v>407</c:v>
                </c:pt>
                <c:pt idx="26">
                  <c:v>413.5</c:v>
                </c:pt>
                <c:pt idx="27">
                  <c:v>439</c:v>
                </c:pt>
                <c:pt idx="28">
                  <c:v>448.5</c:v>
                </c:pt>
                <c:pt idx="29">
                  <c:v>467</c:v>
                </c:pt>
                <c:pt idx="30">
                  <c:v>478.5</c:v>
                </c:pt>
                <c:pt idx="31">
                  <c:v>488.5</c:v>
                </c:pt>
                <c:pt idx="32">
                  <c:v>498</c:v>
                </c:pt>
                <c:pt idx="33">
                  <c:v>505.5</c:v>
                </c:pt>
                <c:pt idx="34">
                  <c:v>511.5</c:v>
                </c:pt>
              </c:numCache>
            </c:numRef>
          </c:xVal>
          <c:yVal>
            <c:numRef>
              <c:f>'ICP corrections'!$K$3:$K$37</c:f>
              <c:numCache>
                <c:formatCode>0.0</c:formatCode>
                <c:ptCount val="35"/>
                <c:pt idx="0">
                  <c:v>0.98696562550602218</c:v>
                </c:pt>
                <c:pt idx="1">
                  <c:v>0.98783383860911267</c:v>
                </c:pt>
                <c:pt idx="2">
                  <c:v>1.140679486375483</c:v>
                </c:pt>
                <c:pt idx="3">
                  <c:v>1.1667250541522272</c:v>
                </c:pt>
                <c:pt idx="4">
                  <c:v>0.9510872470345838</c:v>
                </c:pt>
                <c:pt idx="5">
                  <c:v>0.9268953449643027</c:v>
                </c:pt>
                <c:pt idx="6">
                  <c:v>0.99328370320295822</c:v>
                </c:pt>
                <c:pt idx="7">
                  <c:v>0.98755586043899213</c:v>
                </c:pt>
                <c:pt idx="8">
                  <c:v>0.95663941854557022</c:v>
                </c:pt>
                <c:pt idx="9">
                  <c:v>1.0199879486859618</c:v>
                </c:pt>
                <c:pt idx="10">
                  <c:v>0.96644532202478761</c:v>
                </c:pt>
                <c:pt idx="11">
                  <c:v>1.0077243354511951</c:v>
                </c:pt>
                <c:pt idx="12">
                  <c:v>0.93949375512871536</c:v>
                </c:pt>
                <c:pt idx="13">
                  <c:v>0.86501472723497619</c:v>
                </c:pt>
                <c:pt idx="14">
                  <c:v>1.4252533333102324</c:v>
                </c:pt>
                <c:pt idx="15">
                  <c:v>1.1287800221178792</c:v>
                </c:pt>
                <c:pt idx="16">
                  <c:v>0.88480476444161493</c:v>
                </c:pt>
                <c:pt idx="17">
                  <c:v>1.0732636105633109</c:v>
                </c:pt>
                <c:pt idx="18">
                  <c:v>0.97371831202098102</c:v>
                </c:pt>
                <c:pt idx="19">
                  <c:v>1.0761468197279205</c:v>
                </c:pt>
                <c:pt idx="20">
                  <c:v>1.16457136933021</c:v>
                </c:pt>
                <c:pt idx="21">
                  <c:v>1.1276023165717626</c:v>
                </c:pt>
                <c:pt idx="22">
                  <c:v>0.78682322485872724</c:v>
                </c:pt>
                <c:pt idx="23">
                  <c:v>0.8666917103802807</c:v>
                </c:pt>
                <c:pt idx="24">
                  <c:v>0.88190418352889166</c:v>
                </c:pt>
                <c:pt idx="25">
                  <c:v>1.146477221559113</c:v>
                </c:pt>
                <c:pt idx="26">
                  <c:v>1.142044839461162</c:v>
                </c:pt>
                <c:pt idx="27">
                  <c:v>1.0027534593554945</c:v>
                </c:pt>
                <c:pt idx="28">
                  <c:v>0.98999881585522598</c:v>
                </c:pt>
                <c:pt idx="29">
                  <c:v>1.2810120483023708</c:v>
                </c:pt>
                <c:pt idx="30">
                  <c:v>1.0200679354434026</c:v>
                </c:pt>
                <c:pt idx="31">
                  <c:v>1.0418483482412269</c:v>
                </c:pt>
                <c:pt idx="32">
                  <c:v>1.572451643950999</c:v>
                </c:pt>
                <c:pt idx="33">
                  <c:v>1.5392313831342277</c:v>
                </c:pt>
                <c:pt idx="34">
                  <c:v>1.4454389238950649</c:v>
                </c:pt>
              </c:numCache>
            </c:numRef>
          </c:yVal>
          <c:smooth val="0"/>
          <c:extLst>
            <c:ext xmlns:c16="http://schemas.microsoft.com/office/drawing/2014/chart" uri="{C3380CC4-5D6E-409C-BE32-E72D297353CC}">
              <c16:uniqueId val="{00000002-FF19-1547-9613-2F3FBAA8F1A5}"/>
            </c:ext>
          </c:extLst>
        </c:ser>
        <c:ser>
          <c:idx val="1"/>
          <c:order val="2"/>
          <c:tx>
            <c:v>U1557</c:v>
          </c:tx>
          <c:spPr>
            <a:ln w="25400" cap="rnd">
              <a:noFill/>
              <a:round/>
            </a:ln>
            <a:effectLst/>
          </c:spPr>
          <c:marker>
            <c:symbol val="circle"/>
            <c:size val="5"/>
            <c:spPr>
              <a:solidFill>
                <a:srgbClr val="00DE00"/>
              </a:solidFill>
              <a:ln w="9525">
                <a:solidFill>
                  <a:schemeClr val="tx1"/>
                </a:solidFill>
              </a:ln>
              <a:effectLst/>
            </c:spPr>
          </c:marker>
          <c:xVal>
            <c:numRef>
              <c:f>'ICP corrections'!$C$38:$C$50</c:f>
              <c:numCache>
                <c:formatCode>0</c:formatCode>
                <c:ptCount val="13"/>
                <c:pt idx="0">
                  <c:v>520.5</c:v>
                </c:pt>
                <c:pt idx="1">
                  <c:v>529</c:v>
                </c:pt>
                <c:pt idx="2">
                  <c:v>552.5</c:v>
                </c:pt>
                <c:pt idx="3">
                  <c:v>559.5</c:v>
                </c:pt>
                <c:pt idx="4">
                  <c:v>569</c:v>
                </c:pt>
                <c:pt idx="5">
                  <c:v>577</c:v>
                </c:pt>
                <c:pt idx="6">
                  <c:v>592</c:v>
                </c:pt>
                <c:pt idx="7">
                  <c:v>598</c:v>
                </c:pt>
                <c:pt idx="8">
                  <c:v>606.5</c:v>
                </c:pt>
                <c:pt idx="9">
                  <c:v>617.5</c:v>
                </c:pt>
                <c:pt idx="10">
                  <c:v>623</c:v>
                </c:pt>
                <c:pt idx="11">
                  <c:v>653.5</c:v>
                </c:pt>
                <c:pt idx="12">
                  <c:v>663.3</c:v>
                </c:pt>
              </c:numCache>
            </c:numRef>
          </c:xVal>
          <c:yVal>
            <c:numRef>
              <c:f>'ICP corrections'!$K$38:$K$50</c:f>
              <c:numCache>
                <c:formatCode>0.0</c:formatCode>
                <c:ptCount val="13"/>
                <c:pt idx="0">
                  <c:v>1.1384966796848208</c:v>
                </c:pt>
                <c:pt idx="1">
                  <c:v>1.0322480919382546</c:v>
                </c:pt>
                <c:pt idx="2">
                  <c:v>0.79754884292064798</c:v>
                </c:pt>
                <c:pt idx="3">
                  <c:v>0.96419072429637875</c:v>
                </c:pt>
                <c:pt idx="4">
                  <c:v>0.89293459895847083</c:v>
                </c:pt>
                <c:pt idx="5">
                  <c:v>0.70710242875502083</c:v>
                </c:pt>
                <c:pt idx="6">
                  <c:v>0.79567870122585282</c:v>
                </c:pt>
                <c:pt idx="7">
                  <c:v>1.0631980023572771</c:v>
                </c:pt>
                <c:pt idx="8">
                  <c:v>0.96600740213747338</c:v>
                </c:pt>
                <c:pt idx="9">
                  <c:v>0.89022424010715395</c:v>
                </c:pt>
                <c:pt idx="10">
                  <c:v>0.7883199209338605</c:v>
                </c:pt>
                <c:pt idx="11">
                  <c:v>0.68902277310540039</c:v>
                </c:pt>
                <c:pt idx="12">
                  <c:v>0.68780156185761898</c:v>
                </c:pt>
              </c:numCache>
            </c:numRef>
          </c:yVal>
          <c:smooth val="0"/>
          <c:extLst>
            <c:ext xmlns:c16="http://schemas.microsoft.com/office/drawing/2014/chart" uri="{C3380CC4-5D6E-409C-BE32-E72D297353CC}">
              <c16:uniqueId val="{00000001-76CF-C54A-82D3-8E01E9DFB1CB}"/>
            </c:ext>
          </c:extLst>
        </c:ser>
        <c:ser>
          <c:idx val="2"/>
          <c:order val="3"/>
          <c:tx>
            <c:v>Rock Standards</c:v>
          </c:tx>
          <c:spPr>
            <a:ln w="25400" cap="rnd">
              <a:noFill/>
              <a:round/>
            </a:ln>
            <a:effectLst/>
          </c:spPr>
          <c:marker>
            <c:symbol val="circle"/>
            <c:size val="5"/>
            <c:spPr>
              <a:solidFill>
                <a:srgbClr val="FF40FF"/>
              </a:solidFill>
              <a:ln w="9525">
                <a:solidFill>
                  <a:schemeClr val="tx1"/>
                </a:solidFill>
              </a:ln>
              <a:effectLst/>
            </c:spPr>
          </c:marker>
          <c:xVal>
            <c:numRef>
              <c:f>'ICP corrections'!$C$51:$C$68</c:f>
              <c:numCache>
                <c:formatCode>0</c:formatCode>
                <c:ptCount val="18"/>
                <c:pt idx="0">
                  <c:v>130</c:v>
                </c:pt>
                <c:pt idx="1">
                  <c:v>193</c:v>
                </c:pt>
                <c:pt idx="2">
                  <c:v>329</c:v>
                </c:pt>
                <c:pt idx="3">
                  <c:v>438</c:v>
                </c:pt>
                <c:pt idx="4">
                  <c:v>536</c:v>
                </c:pt>
                <c:pt idx="5">
                  <c:v>548</c:v>
                </c:pt>
                <c:pt idx="6">
                  <c:v>630</c:v>
                </c:pt>
                <c:pt idx="7">
                  <c:v>640</c:v>
                </c:pt>
                <c:pt idx="8">
                  <c:v>681</c:v>
                </c:pt>
                <c:pt idx="9">
                  <c:v>190</c:v>
                </c:pt>
                <c:pt idx="10">
                  <c:v>544</c:v>
                </c:pt>
                <c:pt idx="11">
                  <c:v>627</c:v>
                </c:pt>
                <c:pt idx="12">
                  <c:v>637</c:v>
                </c:pt>
                <c:pt idx="13">
                  <c:v>129</c:v>
                </c:pt>
                <c:pt idx="14">
                  <c:v>679</c:v>
                </c:pt>
                <c:pt idx="15">
                  <c:v>327</c:v>
                </c:pt>
                <c:pt idx="16">
                  <c:v>439</c:v>
                </c:pt>
                <c:pt idx="17">
                  <c:v>534</c:v>
                </c:pt>
              </c:numCache>
            </c:numRef>
          </c:xVal>
          <c:yVal>
            <c:numRef>
              <c:f>'ICP corrections'!$K$51:$K$68</c:f>
              <c:numCache>
                <c:formatCode>0.0</c:formatCode>
                <c:ptCount val="18"/>
                <c:pt idx="0">
                  <c:v>1.2174729041377874</c:v>
                </c:pt>
                <c:pt idx="1">
                  <c:v>1.0482767666221295</c:v>
                </c:pt>
                <c:pt idx="2">
                  <c:v>1.0482767666221295</c:v>
                </c:pt>
                <c:pt idx="3">
                  <c:v>0.92325088824303192</c:v>
                </c:pt>
                <c:pt idx="4">
                  <c:v>1.0482767666221295</c:v>
                </c:pt>
                <c:pt idx="5">
                  <c:v>0.86278412610131017</c:v>
                </c:pt>
                <c:pt idx="6">
                  <c:v>0.9940132586480509</c:v>
                </c:pt>
                <c:pt idx="7">
                  <c:v>0.77946493957531793</c:v>
                </c:pt>
                <c:pt idx="8">
                  <c:v>0.92325088824303192</c:v>
                </c:pt>
                <c:pt idx="9">
                  <c:v>1.0779285638395546</c:v>
                </c:pt>
                <c:pt idx="10">
                  <c:v>0.7946519021416667</c:v>
                </c:pt>
                <c:pt idx="11">
                  <c:v>0.84453899755326156</c:v>
                </c:pt>
                <c:pt idx="12">
                  <c:v>0.7946519021416667</c:v>
                </c:pt>
                <c:pt idx="13">
                  <c:v>1.1790193569140177</c:v>
                </c:pt>
                <c:pt idx="14">
                  <c:v>0.96912483558501439</c:v>
                </c:pt>
                <c:pt idx="15">
                  <c:v>1.1431004447132858</c:v>
                </c:pt>
                <c:pt idx="16">
                  <c:v>1.0482767666221295</c:v>
                </c:pt>
                <c:pt idx="17">
                  <c:v>1.3031348291009308</c:v>
                </c:pt>
              </c:numCache>
            </c:numRef>
          </c:yVal>
          <c:smooth val="0"/>
          <c:extLst>
            <c:ext xmlns:c16="http://schemas.microsoft.com/office/drawing/2014/chart" uri="{C3380CC4-5D6E-409C-BE32-E72D297353CC}">
              <c16:uniqueId val="{00000001-462A-A848-AA21-AB5362316603}"/>
            </c:ext>
          </c:extLst>
        </c:ser>
        <c:dLbls>
          <c:showLegendKey val="0"/>
          <c:showVal val="0"/>
          <c:showCatName val="0"/>
          <c:showSerName val="0"/>
          <c:showPercent val="0"/>
          <c:showBubbleSize val="0"/>
        </c:dLbls>
        <c:axId val="266506656"/>
        <c:axId val="259664752"/>
      </c:scatterChart>
      <c:valAx>
        <c:axId val="266506656"/>
        <c:scaling>
          <c:orientation val="minMax"/>
          <c:max val="700"/>
        </c:scaling>
        <c:delete val="0"/>
        <c:axPos val="b"/>
        <c:numFmt formatCode="0" sourceLinked="1"/>
        <c:majorTickMark val="out"/>
        <c:minorTickMark val="none"/>
        <c:tickLblPos val="nextTo"/>
        <c:spPr>
          <a:noFill/>
          <a:ln w="12700"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solidFill>
                <a:latin typeface="Helvetica" pitchFamily="2" charset="0"/>
                <a:ea typeface="+mn-ea"/>
                <a:cs typeface="Arial" panose="020B0604020202020204" pitchFamily="34" charset="0"/>
              </a:defRPr>
            </a:pPr>
            <a:endParaRPr lang="en-US"/>
          </a:p>
        </c:txPr>
        <c:crossAx val="259664752"/>
        <c:crosses val="autoZero"/>
        <c:crossBetween val="midCat"/>
      </c:valAx>
      <c:valAx>
        <c:axId val="259664752"/>
        <c:scaling>
          <c:orientation val="minMax"/>
          <c:max val="2"/>
        </c:scaling>
        <c:delete val="0"/>
        <c:axPos val="l"/>
        <c:majorGridlines>
          <c:spPr>
            <a:ln w="9525" cap="flat" cmpd="sng" algn="ctr">
              <a:solidFill>
                <a:schemeClr val="tx1">
                  <a:lumMod val="15000"/>
                  <a:lumOff val="85000"/>
                </a:schemeClr>
              </a:solidFill>
              <a:round/>
            </a:ln>
            <a:effectLst/>
          </c:spPr>
        </c:majorGridlines>
        <c:numFmt formatCode="0.0" sourceLinked="1"/>
        <c:majorTickMark val="out"/>
        <c:minorTickMark val="none"/>
        <c:tickLblPos val="nextTo"/>
        <c:spPr>
          <a:noFill/>
          <a:ln w="12700"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solidFill>
                <a:latin typeface="Helvetica" pitchFamily="2" charset="0"/>
                <a:ea typeface="+mn-ea"/>
                <a:cs typeface="Arial" panose="020B0604020202020204" pitchFamily="34" charset="0"/>
              </a:defRPr>
            </a:pPr>
            <a:endParaRPr lang="en-US"/>
          </a:p>
        </c:txPr>
        <c:crossAx val="266506656"/>
        <c:crosses val="autoZero"/>
        <c:crossBetween val="midCat"/>
        <c:majorUnit val="0.25"/>
      </c:valAx>
      <c:spPr>
        <a:noFill/>
        <a:ln w="12700">
          <a:solidFill>
            <a:schemeClr val="tx1"/>
          </a:solidFill>
        </a:ln>
        <a:effectLst/>
      </c:spPr>
    </c:plotArea>
    <c:legend>
      <c:legendPos val="r"/>
      <c:legendEntry>
        <c:idx val="0"/>
        <c:delete val="1"/>
      </c:legendEntry>
      <c:legendEntry>
        <c:idx val="4"/>
        <c:delete val="1"/>
      </c:legendEntry>
      <c:layout>
        <c:manualLayout>
          <c:xMode val="edge"/>
          <c:yMode val="edge"/>
          <c:x val="0.84707942777739964"/>
          <c:y val="0.69717454528420197"/>
          <c:w val="0.11397670606425761"/>
          <c:h val="0.19448726374562356"/>
        </c:manualLayout>
      </c:layout>
      <c:overlay val="0"/>
      <c:spPr>
        <a:solidFill>
          <a:schemeClr val="bg1"/>
        </a:solidFill>
        <a:ln>
          <a:noFill/>
        </a:ln>
        <a:effectLst/>
      </c:spPr>
      <c:txPr>
        <a:bodyPr rot="0" spcFirstLastPara="1" vertOverflow="ellipsis" vert="horz" wrap="square" anchor="ctr" anchorCtr="1"/>
        <a:lstStyle/>
        <a:p>
          <a:pPr>
            <a:defRPr sz="900" b="0" i="0" u="none" strike="noStrike" kern="1200" baseline="0">
              <a:solidFill>
                <a:schemeClr val="tx1"/>
              </a:solidFill>
              <a:latin typeface="Helvetica" pitchFamily="2"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latin typeface="Helvetica" pitchFamily="2" charset="0"/>
          <a:cs typeface="Arial" panose="020B0604020202020204" pitchFamily="34" charset="0"/>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Helvetica" pitchFamily="2" charset="0"/>
                <a:ea typeface="+mn-ea"/>
                <a:cs typeface="Arial" panose="020B0604020202020204" pitchFamily="34" charset="0"/>
              </a:defRPr>
            </a:pPr>
            <a:r>
              <a:rPr lang="en-GB"/>
              <a:t>Zr ICP post drift correction (analysis no.)</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solidFill>
              <a:latin typeface="Helvetica" pitchFamily="2" charset="0"/>
              <a:ea typeface="+mn-ea"/>
              <a:cs typeface="Arial" panose="020B0604020202020204" pitchFamily="34" charset="0"/>
            </a:defRPr>
          </a:pPr>
          <a:endParaRPr lang="en-US"/>
        </a:p>
      </c:txPr>
    </c:title>
    <c:autoTitleDeleted val="0"/>
    <c:plotArea>
      <c:layout>
        <c:manualLayout>
          <c:layoutTarget val="inner"/>
          <c:xMode val="edge"/>
          <c:yMode val="edge"/>
          <c:x val="4.6293368106832086E-2"/>
          <c:y val="0.13525968574181488"/>
          <c:w val="0.93400485466162941"/>
          <c:h val="0.78236270570719901"/>
        </c:manualLayout>
      </c:layout>
      <c:scatterChart>
        <c:scatterStyle val="lineMarker"/>
        <c:varyColors val="0"/>
        <c:ser>
          <c:idx val="0"/>
          <c:order val="0"/>
          <c:tx>
            <c:v>U1556</c:v>
          </c:tx>
          <c:spPr>
            <a:ln w="25400" cap="rnd">
              <a:noFill/>
              <a:round/>
            </a:ln>
            <a:effectLst/>
          </c:spPr>
          <c:marker>
            <c:symbol val="circle"/>
            <c:size val="5"/>
            <c:spPr>
              <a:solidFill>
                <a:srgbClr val="0432FF"/>
              </a:solidFill>
              <a:ln w="2540">
                <a:solidFill>
                  <a:schemeClr val="tx1"/>
                </a:solidFill>
              </a:ln>
              <a:effectLst/>
            </c:spPr>
          </c:marker>
          <c:xVal>
            <c:numRef>
              <c:f>'ICP corrections'!$C$3:$C$37</c:f>
              <c:numCache>
                <c:formatCode>0</c:formatCode>
                <c:ptCount val="35"/>
                <c:pt idx="0">
                  <c:v>59.5</c:v>
                </c:pt>
                <c:pt idx="1">
                  <c:v>71</c:v>
                </c:pt>
                <c:pt idx="2">
                  <c:v>78.285714285714292</c:v>
                </c:pt>
                <c:pt idx="3">
                  <c:v>81.5</c:v>
                </c:pt>
                <c:pt idx="4">
                  <c:v>103</c:v>
                </c:pt>
                <c:pt idx="5">
                  <c:v>108</c:v>
                </c:pt>
                <c:pt idx="6">
                  <c:v>111.5</c:v>
                </c:pt>
                <c:pt idx="7">
                  <c:v>126.5</c:v>
                </c:pt>
                <c:pt idx="8">
                  <c:v>138.5</c:v>
                </c:pt>
                <c:pt idx="9">
                  <c:v>168.1</c:v>
                </c:pt>
                <c:pt idx="10">
                  <c:v>180.5</c:v>
                </c:pt>
                <c:pt idx="11">
                  <c:v>188.5</c:v>
                </c:pt>
                <c:pt idx="12">
                  <c:v>216.5</c:v>
                </c:pt>
                <c:pt idx="13">
                  <c:v>222.5</c:v>
                </c:pt>
                <c:pt idx="14">
                  <c:v>237</c:v>
                </c:pt>
                <c:pt idx="15">
                  <c:v>244</c:v>
                </c:pt>
                <c:pt idx="16">
                  <c:v>275.81818181818181</c:v>
                </c:pt>
                <c:pt idx="17">
                  <c:v>284</c:v>
                </c:pt>
                <c:pt idx="18">
                  <c:v>290.5</c:v>
                </c:pt>
                <c:pt idx="19">
                  <c:v>301.5</c:v>
                </c:pt>
                <c:pt idx="20">
                  <c:v>313</c:v>
                </c:pt>
                <c:pt idx="21">
                  <c:v>351.66666666666669</c:v>
                </c:pt>
                <c:pt idx="22">
                  <c:v>358.5</c:v>
                </c:pt>
                <c:pt idx="23">
                  <c:v>365.5</c:v>
                </c:pt>
                <c:pt idx="24">
                  <c:v>376.5</c:v>
                </c:pt>
                <c:pt idx="25">
                  <c:v>407</c:v>
                </c:pt>
                <c:pt idx="26">
                  <c:v>413.5</c:v>
                </c:pt>
                <c:pt idx="27">
                  <c:v>439</c:v>
                </c:pt>
                <c:pt idx="28">
                  <c:v>448.5</c:v>
                </c:pt>
                <c:pt idx="29">
                  <c:v>467</c:v>
                </c:pt>
                <c:pt idx="30">
                  <c:v>478.5</c:v>
                </c:pt>
                <c:pt idx="31">
                  <c:v>488.5</c:v>
                </c:pt>
                <c:pt idx="32">
                  <c:v>498</c:v>
                </c:pt>
                <c:pt idx="33">
                  <c:v>505.5</c:v>
                </c:pt>
                <c:pt idx="34">
                  <c:v>511.5</c:v>
                </c:pt>
              </c:numCache>
            </c:numRef>
          </c:xVal>
          <c:yVal>
            <c:numRef>
              <c:f>'ICP corrections'!$M$3:$M$37</c:f>
              <c:numCache>
                <c:formatCode>0.0</c:formatCode>
                <c:ptCount val="35"/>
                <c:pt idx="0">
                  <c:v>0.91785699721423952</c:v>
                </c:pt>
                <c:pt idx="1">
                  <c:v>0.9296470781165973</c:v>
                </c:pt>
                <c:pt idx="2">
                  <c:v>1.080675127304479</c:v>
                </c:pt>
                <c:pt idx="3">
                  <c:v>1.0985515511142447</c:v>
                </c:pt>
                <c:pt idx="4">
                  <c:v>0.91725648879545962</c:v>
                </c:pt>
                <c:pt idx="5">
                  <c:v>0.89649976442240731</c:v>
                </c:pt>
                <c:pt idx="6">
                  <c:v>0.96244214655343985</c:v>
                </c:pt>
                <c:pt idx="7">
                  <c:v>0.96292531546915006</c:v>
                </c:pt>
                <c:pt idx="8">
                  <c:v>0.9359703600347985</c:v>
                </c:pt>
                <c:pt idx="9">
                  <c:v>1.0012518086767688</c:v>
                </c:pt>
                <c:pt idx="10">
                  <c:v>0.94814276915819873</c:v>
                </c:pt>
                <c:pt idx="11">
                  <c:v>0.98779722666563452</c:v>
                </c:pt>
                <c:pt idx="12">
                  <c:v>0.91554265301876669</c:v>
                </c:pt>
                <c:pt idx="13">
                  <c:v>0.84153564324844254</c:v>
                </c:pt>
                <c:pt idx="14">
                  <c:v>1.3799152186615466</c:v>
                </c:pt>
                <c:pt idx="15">
                  <c:v>1.0902218812909823</c:v>
                </c:pt>
                <c:pt idx="16">
                  <c:v>0.84402522969767757</c:v>
                </c:pt>
                <c:pt idx="17">
                  <c:v>1.020408612193805</c:v>
                </c:pt>
                <c:pt idx="18">
                  <c:v>0.92309052781479894</c:v>
                </c:pt>
                <c:pt idx="19">
                  <c:v>1.0157668296238245</c:v>
                </c:pt>
                <c:pt idx="20">
                  <c:v>1.0941357564810719</c:v>
                </c:pt>
                <c:pt idx="21">
                  <c:v>1.0449025866852415</c:v>
                </c:pt>
                <c:pt idx="22">
                  <c:v>0.72768988407439961</c:v>
                </c:pt>
                <c:pt idx="23">
                  <c:v>0.79985426945760163</c:v>
                </c:pt>
                <c:pt idx="24">
                  <c:v>0.81178175129033592</c:v>
                </c:pt>
                <c:pt idx="25">
                  <c:v>1.0506027079108979</c:v>
                </c:pt>
                <c:pt idx="26">
                  <c:v>1.0461722231352988</c:v>
                </c:pt>
                <c:pt idx="27">
                  <c:v>0.91962249395813267</c:v>
                </c:pt>
                <c:pt idx="28">
                  <c:v>0.90922265802783708</c:v>
                </c:pt>
                <c:pt idx="29">
                  <c:v>1.1819357815179696</c:v>
                </c:pt>
                <c:pt idx="30">
                  <c:v>0.9455437607393794</c:v>
                </c:pt>
                <c:pt idx="31">
                  <c:v>0.96993505469007768</c:v>
                </c:pt>
                <c:pt idx="32">
                  <c:v>1.4720730269096864</c:v>
                </c:pt>
                <c:pt idx="33">
                  <c:v>1.4477798978599266</c:v>
                </c:pt>
                <c:pt idx="34">
                  <c:v>1.3656948607445623</c:v>
                </c:pt>
              </c:numCache>
            </c:numRef>
          </c:yVal>
          <c:smooth val="0"/>
          <c:extLst>
            <c:ext xmlns:c16="http://schemas.microsoft.com/office/drawing/2014/chart" uri="{C3380CC4-5D6E-409C-BE32-E72D297353CC}">
              <c16:uniqueId val="{00000001-21D9-FB48-A46D-5C579D3A28E5}"/>
            </c:ext>
          </c:extLst>
        </c:ser>
        <c:ser>
          <c:idx val="1"/>
          <c:order val="1"/>
          <c:tx>
            <c:v>U1557</c:v>
          </c:tx>
          <c:spPr>
            <a:ln w="25400" cap="rnd">
              <a:noFill/>
              <a:round/>
            </a:ln>
            <a:effectLst/>
          </c:spPr>
          <c:marker>
            <c:symbol val="circle"/>
            <c:size val="5"/>
            <c:spPr>
              <a:solidFill>
                <a:srgbClr val="00DE00"/>
              </a:solidFill>
              <a:ln w="2540">
                <a:solidFill>
                  <a:schemeClr val="tx1"/>
                </a:solidFill>
              </a:ln>
              <a:effectLst/>
            </c:spPr>
          </c:marker>
          <c:xVal>
            <c:numRef>
              <c:f>'ICP corrections'!$C$38:$C$50</c:f>
              <c:numCache>
                <c:formatCode>0</c:formatCode>
                <c:ptCount val="13"/>
                <c:pt idx="0">
                  <c:v>520.5</c:v>
                </c:pt>
                <c:pt idx="1">
                  <c:v>529</c:v>
                </c:pt>
                <c:pt idx="2">
                  <c:v>552.5</c:v>
                </c:pt>
                <c:pt idx="3">
                  <c:v>559.5</c:v>
                </c:pt>
                <c:pt idx="4">
                  <c:v>569</c:v>
                </c:pt>
                <c:pt idx="5">
                  <c:v>577</c:v>
                </c:pt>
                <c:pt idx="6">
                  <c:v>592</c:v>
                </c:pt>
                <c:pt idx="7">
                  <c:v>598</c:v>
                </c:pt>
                <c:pt idx="8">
                  <c:v>606.5</c:v>
                </c:pt>
                <c:pt idx="9">
                  <c:v>617.5</c:v>
                </c:pt>
                <c:pt idx="10">
                  <c:v>623</c:v>
                </c:pt>
                <c:pt idx="11">
                  <c:v>653.5</c:v>
                </c:pt>
                <c:pt idx="12">
                  <c:v>663.3</c:v>
                </c:pt>
              </c:numCache>
            </c:numRef>
          </c:xVal>
          <c:yVal>
            <c:numRef>
              <c:f>'ICP corrections'!$M$39:$M$50</c:f>
              <c:numCache>
                <c:formatCode>0.0</c:formatCode>
                <c:ptCount val="12"/>
                <c:pt idx="0">
                  <c:v>0.98961473803233702</c:v>
                </c:pt>
                <c:pt idx="1">
                  <c:v>0.78405408549670141</c:v>
                </c:pt>
                <c:pt idx="2">
                  <c:v>0.95640924260493809</c:v>
                </c:pt>
                <c:pt idx="3">
                  <c:v>0.8969769783688436</c:v>
                </c:pt>
                <c:pt idx="4">
                  <c:v>0.71948638404176946</c:v>
                </c:pt>
                <c:pt idx="5">
                  <c:v>0.82974170603532649</c:v>
                </c:pt>
                <c:pt idx="6">
                  <c:v>1.1215583867775945</c:v>
                </c:pt>
                <c:pt idx="7">
                  <c:v>1.0358296840193528</c:v>
                </c:pt>
                <c:pt idx="8">
                  <c:v>0.97831389623599518</c:v>
                </c:pt>
                <c:pt idx="9">
                  <c:v>0.87821155087635761</c:v>
                </c:pt>
                <c:pt idx="10">
                  <c:v>0.834996335440779</c:v>
                </c:pt>
                <c:pt idx="11">
                  <c:v>0.86100075363423834</c:v>
                </c:pt>
              </c:numCache>
            </c:numRef>
          </c:yVal>
          <c:smooth val="0"/>
          <c:extLst>
            <c:ext xmlns:c16="http://schemas.microsoft.com/office/drawing/2014/chart" uri="{C3380CC4-5D6E-409C-BE32-E72D297353CC}">
              <c16:uniqueId val="{00000002-21D9-FB48-A46D-5C579D3A28E5}"/>
            </c:ext>
          </c:extLst>
        </c:ser>
        <c:ser>
          <c:idx val="3"/>
          <c:order val="2"/>
          <c:tx>
            <c:v>All</c:v>
          </c:tx>
          <c:spPr>
            <a:ln w="25400" cap="rnd">
              <a:noFill/>
              <a:round/>
            </a:ln>
            <a:effectLst/>
          </c:spPr>
          <c:marker>
            <c:symbol val="circle"/>
            <c:size val="5"/>
            <c:spPr>
              <a:noFill/>
              <a:ln w="9525">
                <a:noFill/>
              </a:ln>
              <a:effectLst/>
            </c:spPr>
          </c:marker>
          <c:dPt>
            <c:idx val="29"/>
            <c:marker>
              <c:symbol val="none"/>
            </c:marker>
            <c:bubble3D val="0"/>
            <c:extLst>
              <c:ext xmlns:c16="http://schemas.microsoft.com/office/drawing/2014/chart" uri="{C3380CC4-5D6E-409C-BE32-E72D297353CC}">
                <c16:uniqueId val="{00000002-80A3-DF4A-888D-6CC9EA8B0EB7}"/>
              </c:ext>
            </c:extLst>
          </c:dPt>
          <c:trendline>
            <c:spPr>
              <a:ln w="12700" cap="rnd">
                <a:solidFill>
                  <a:schemeClr val="tx1"/>
                </a:solidFill>
                <a:prstDash val="solid"/>
              </a:ln>
              <a:effectLst/>
            </c:spPr>
            <c:trendlineType val="linear"/>
            <c:dispRSqr val="0"/>
            <c:dispEq val="0"/>
          </c:trendline>
          <c:xVal>
            <c:numRef>
              <c:f>'ICP corrections'!$C$3:$C$68</c:f>
              <c:numCache>
                <c:formatCode>0</c:formatCode>
                <c:ptCount val="66"/>
                <c:pt idx="0">
                  <c:v>59.5</c:v>
                </c:pt>
                <c:pt idx="1">
                  <c:v>71</c:v>
                </c:pt>
                <c:pt idx="2">
                  <c:v>78.285714285714292</c:v>
                </c:pt>
                <c:pt idx="3">
                  <c:v>81.5</c:v>
                </c:pt>
                <c:pt idx="4">
                  <c:v>103</c:v>
                </c:pt>
                <c:pt idx="5">
                  <c:v>108</c:v>
                </c:pt>
                <c:pt idx="6">
                  <c:v>111.5</c:v>
                </c:pt>
                <c:pt idx="7">
                  <c:v>126.5</c:v>
                </c:pt>
                <c:pt idx="8">
                  <c:v>138.5</c:v>
                </c:pt>
                <c:pt idx="9">
                  <c:v>168.1</c:v>
                </c:pt>
                <c:pt idx="10">
                  <c:v>180.5</c:v>
                </c:pt>
                <c:pt idx="11">
                  <c:v>188.5</c:v>
                </c:pt>
                <c:pt idx="12">
                  <c:v>216.5</c:v>
                </c:pt>
                <c:pt idx="13">
                  <c:v>222.5</c:v>
                </c:pt>
                <c:pt idx="14">
                  <c:v>237</c:v>
                </c:pt>
                <c:pt idx="15">
                  <c:v>244</c:v>
                </c:pt>
                <c:pt idx="16">
                  <c:v>275.81818181818181</c:v>
                </c:pt>
                <c:pt idx="17">
                  <c:v>284</c:v>
                </c:pt>
                <c:pt idx="18">
                  <c:v>290.5</c:v>
                </c:pt>
                <c:pt idx="19">
                  <c:v>301.5</c:v>
                </c:pt>
                <c:pt idx="20">
                  <c:v>313</c:v>
                </c:pt>
                <c:pt idx="21">
                  <c:v>351.66666666666669</c:v>
                </c:pt>
                <c:pt idx="22">
                  <c:v>358.5</c:v>
                </c:pt>
                <c:pt idx="23">
                  <c:v>365.5</c:v>
                </c:pt>
                <c:pt idx="24">
                  <c:v>376.5</c:v>
                </c:pt>
                <c:pt idx="25">
                  <c:v>407</c:v>
                </c:pt>
                <c:pt idx="26">
                  <c:v>413.5</c:v>
                </c:pt>
                <c:pt idx="27">
                  <c:v>439</c:v>
                </c:pt>
                <c:pt idx="28">
                  <c:v>448.5</c:v>
                </c:pt>
                <c:pt idx="29">
                  <c:v>467</c:v>
                </c:pt>
                <c:pt idx="30">
                  <c:v>478.5</c:v>
                </c:pt>
                <c:pt idx="31">
                  <c:v>488.5</c:v>
                </c:pt>
                <c:pt idx="32">
                  <c:v>498</c:v>
                </c:pt>
                <c:pt idx="33">
                  <c:v>505.5</c:v>
                </c:pt>
                <c:pt idx="34">
                  <c:v>511.5</c:v>
                </c:pt>
                <c:pt idx="35">
                  <c:v>520.5</c:v>
                </c:pt>
                <c:pt idx="36">
                  <c:v>529</c:v>
                </c:pt>
                <c:pt idx="37">
                  <c:v>552.5</c:v>
                </c:pt>
                <c:pt idx="38">
                  <c:v>559.5</c:v>
                </c:pt>
                <c:pt idx="39">
                  <c:v>569</c:v>
                </c:pt>
                <c:pt idx="40">
                  <c:v>577</c:v>
                </c:pt>
                <c:pt idx="41">
                  <c:v>592</c:v>
                </c:pt>
                <c:pt idx="42">
                  <c:v>598</c:v>
                </c:pt>
                <c:pt idx="43">
                  <c:v>606.5</c:v>
                </c:pt>
                <c:pt idx="44">
                  <c:v>617.5</c:v>
                </c:pt>
                <c:pt idx="45">
                  <c:v>623</c:v>
                </c:pt>
                <c:pt idx="46">
                  <c:v>653.5</c:v>
                </c:pt>
                <c:pt idx="47">
                  <c:v>663.3</c:v>
                </c:pt>
                <c:pt idx="48">
                  <c:v>130</c:v>
                </c:pt>
                <c:pt idx="49">
                  <c:v>193</c:v>
                </c:pt>
                <c:pt idx="50">
                  <c:v>329</c:v>
                </c:pt>
                <c:pt idx="51">
                  <c:v>438</c:v>
                </c:pt>
                <c:pt idx="52">
                  <c:v>536</c:v>
                </c:pt>
                <c:pt idx="53">
                  <c:v>548</c:v>
                </c:pt>
                <c:pt idx="54">
                  <c:v>630</c:v>
                </c:pt>
                <c:pt idx="55">
                  <c:v>640</c:v>
                </c:pt>
                <c:pt idx="56">
                  <c:v>681</c:v>
                </c:pt>
                <c:pt idx="57">
                  <c:v>190</c:v>
                </c:pt>
                <c:pt idx="58">
                  <c:v>544</c:v>
                </c:pt>
                <c:pt idx="59">
                  <c:v>627</c:v>
                </c:pt>
                <c:pt idx="60">
                  <c:v>637</c:v>
                </c:pt>
                <c:pt idx="61">
                  <c:v>129</c:v>
                </c:pt>
                <c:pt idx="62">
                  <c:v>679</c:v>
                </c:pt>
                <c:pt idx="63">
                  <c:v>327</c:v>
                </c:pt>
                <c:pt idx="64">
                  <c:v>439</c:v>
                </c:pt>
                <c:pt idx="65">
                  <c:v>534</c:v>
                </c:pt>
              </c:numCache>
            </c:numRef>
          </c:xVal>
          <c:yVal>
            <c:numRef>
              <c:f>'ICP corrections'!$M$3:$M$68</c:f>
              <c:numCache>
                <c:formatCode>0.0</c:formatCode>
                <c:ptCount val="66"/>
                <c:pt idx="0">
                  <c:v>0.91785699721423952</c:v>
                </c:pt>
                <c:pt idx="1">
                  <c:v>0.9296470781165973</c:v>
                </c:pt>
                <c:pt idx="2">
                  <c:v>1.080675127304479</c:v>
                </c:pt>
                <c:pt idx="3">
                  <c:v>1.0985515511142447</c:v>
                </c:pt>
                <c:pt idx="4">
                  <c:v>0.91725648879545962</c:v>
                </c:pt>
                <c:pt idx="5">
                  <c:v>0.89649976442240731</c:v>
                </c:pt>
                <c:pt idx="6">
                  <c:v>0.96244214655343985</c:v>
                </c:pt>
                <c:pt idx="7">
                  <c:v>0.96292531546915006</c:v>
                </c:pt>
                <c:pt idx="8">
                  <c:v>0.9359703600347985</c:v>
                </c:pt>
                <c:pt idx="9">
                  <c:v>1.0012518086767688</c:v>
                </c:pt>
                <c:pt idx="10">
                  <c:v>0.94814276915819873</c:v>
                </c:pt>
                <c:pt idx="11">
                  <c:v>0.98779722666563452</c:v>
                </c:pt>
                <c:pt idx="12">
                  <c:v>0.91554265301876669</c:v>
                </c:pt>
                <c:pt idx="13">
                  <c:v>0.84153564324844254</c:v>
                </c:pt>
                <c:pt idx="14">
                  <c:v>1.3799152186615466</c:v>
                </c:pt>
                <c:pt idx="15">
                  <c:v>1.0902218812909823</c:v>
                </c:pt>
                <c:pt idx="16">
                  <c:v>0.84402522969767757</c:v>
                </c:pt>
                <c:pt idx="17">
                  <c:v>1.020408612193805</c:v>
                </c:pt>
                <c:pt idx="18">
                  <c:v>0.92309052781479894</c:v>
                </c:pt>
                <c:pt idx="19">
                  <c:v>1.0157668296238245</c:v>
                </c:pt>
                <c:pt idx="20">
                  <c:v>1.0941357564810719</c:v>
                </c:pt>
                <c:pt idx="21">
                  <c:v>1.0449025866852415</c:v>
                </c:pt>
                <c:pt idx="22">
                  <c:v>0.72768988407439961</c:v>
                </c:pt>
                <c:pt idx="23">
                  <c:v>0.79985426945760163</c:v>
                </c:pt>
                <c:pt idx="24">
                  <c:v>0.81178175129033592</c:v>
                </c:pt>
                <c:pt idx="25">
                  <c:v>1.0506027079108979</c:v>
                </c:pt>
                <c:pt idx="26">
                  <c:v>1.0461722231352988</c:v>
                </c:pt>
                <c:pt idx="27">
                  <c:v>0.91962249395813267</c:v>
                </c:pt>
                <c:pt idx="28">
                  <c:v>0.90922265802783708</c:v>
                </c:pt>
                <c:pt idx="29">
                  <c:v>1.1819357815179696</c:v>
                </c:pt>
                <c:pt idx="30">
                  <c:v>0.9455437607393794</c:v>
                </c:pt>
                <c:pt idx="31">
                  <c:v>0.96993505469007768</c:v>
                </c:pt>
                <c:pt idx="32">
                  <c:v>1.4720730269096864</c:v>
                </c:pt>
                <c:pt idx="33">
                  <c:v>1.4477798978599266</c:v>
                </c:pt>
                <c:pt idx="34">
                  <c:v>1.3656948607445623</c:v>
                </c:pt>
                <c:pt idx="35">
                  <c:v>1.0832952513403877</c:v>
                </c:pt>
                <c:pt idx="36">
                  <c:v>0.98961473803233702</c:v>
                </c:pt>
                <c:pt idx="37">
                  <c:v>0.78405408549670141</c:v>
                </c:pt>
                <c:pt idx="38">
                  <c:v>0.95640924260493809</c:v>
                </c:pt>
                <c:pt idx="39">
                  <c:v>0.8969769783688436</c:v>
                </c:pt>
                <c:pt idx="40">
                  <c:v>0.71948638404176946</c:v>
                </c:pt>
                <c:pt idx="41">
                  <c:v>0.82974170603532649</c:v>
                </c:pt>
                <c:pt idx="42">
                  <c:v>1.1215583867775945</c:v>
                </c:pt>
                <c:pt idx="43">
                  <c:v>1.0358296840193528</c:v>
                </c:pt>
                <c:pt idx="44">
                  <c:v>0.97831389623599518</c:v>
                </c:pt>
                <c:pt idx="45">
                  <c:v>0.87821155087635761</c:v>
                </c:pt>
                <c:pt idx="46">
                  <c:v>0.834996335440779</c:v>
                </c:pt>
                <c:pt idx="47">
                  <c:v>0.86100075363423834</c:v>
                </c:pt>
                <c:pt idx="48">
                  <c:v>1.1884771441432957</c:v>
                </c:pt>
                <c:pt idx="49">
                  <c:v>1.0268617219304772</c:v>
                </c:pt>
                <c:pt idx="50">
                  <c:v>0.9788919378870915</c:v>
                </c:pt>
                <c:pt idx="51">
                  <c:v>0.84653327417374802</c:v>
                </c:pt>
                <c:pt idx="52">
                  <c:v>1.0116749366890809</c:v>
                </c:pt>
                <c:pt idx="53">
                  <c:v>0.84357558488300988</c:v>
                </c:pt>
                <c:pt idx="54">
                  <c:v>1.1232741039092871</c:v>
                </c:pt>
                <c:pt idx="55">
                  <c:v>0.90459869606410426</c:v>
                </c:pt>
                <c:pt idx="56">
                  <c:v>1.2300506205585722</c:v>
                </c:pt>
                <c:pt idx="57">
                  <c:v>1.0563929162414671</c:v>
                </c:pt>
                <c:pt idx="58">
                  <c:v>0.77258693567211456</c:v>
                </c:pt>
                <c:pt idx="59">
                  <c:v>0.94719796149716518</c:v>
                </c:pt>
                <c:pt idx="60">
                  <c:v>0.91465497643030147</c:v>
                </c:pt>
                <c:pt idx="61">
                  <c:v>1.1505744900108072</c:v>
                </c:pt>
                <c:pt idx="62">
                  <c:v>1.2758490031810374</c:v>
                </c:pt>
                <c:pt idx="63">
                  <c:v>1.0682303307598151</c:v>
                </c:pt>
                <c:pt idx="64">
                  <c:v>0.96128588611683874</c:v>
                </c:pt>
                <c:pt idx="65">
                  <c:v>1.2538892292209107</c:v>
                </c:pt>
              </c:numCache>
            </c:numRef>
          </c:yVal>
          <c:smooth val="0"/>
          <c:extLst>
            <c:ext xmlns:c16="http://schemas.microsoft.com/office/drawing/2014/chart" uri="{C3380CC4-5D6E-409C-BE32-E72D297353CC}">
              <c16:uniqueId val="{00000001-EA51-3247-94FF-1C9CC728AE39}"/>
            </c:ext>
          </c:extLst>
        </c:ser>
        <c:ser>
          <c:idx val="2"/>
          <c:order val="3"/>
          <c:tx>
            <c:v>Rock Standards</c:v>
          </c:tx>
          <c:spPr>
            <a:ln w="25400" cap="rnd">
              <a:noFill/>
              <a:round/>
            </a:ln>
            <a:effectLst/>
          </c:spPr>
          <c:marker>
            <c:symbol val="circle"/>
            <c:size val="5"/>
            <c:spPr>
              <a:solidFill>
                <a:srgbClr val="FF40FF"/>
              </a:solidFill>
              <a:ln w="9525">
                <a:solidFill>
                  <a:schemeClr val="tx1"/>
                </a:solidFill>
              </a:ln>
              <a:effectLst/>
            </c:spPr>
          </c:marker>
          <c:xVal>
            <c:numRef>
              <c:f>'ICP corrections'!$C$51:$C$68</c:f>
              <c:numCache>
                <c:formatCode>0</c:formatCode>
                <c:ptCount val="18"/>
                <c:pt idx="0">
                  <c:v>130</c:v>
                </c:pt>
                <c:pt idx="1">
                  <c:v>193</c:v>
                </c:pt>
                <c:pt idx="2">
                  <c:v>329</c:v>
                </c:pt>
                <c:pt idx="3">
                  <c:v>438</c:v>
                </c:pt>
                <c:pt idx="4">
                  <c:v>536</c:v>
                </c:pt>
                <c:pt idx="5">
                  <c:v>548</c:v>
                </c:pt>
                <c:pt idx="6">
                  <c:v>630</c:v>
                </c:pt>
                <c:pt idx="7">
                  <c:v>640</c:v>
                </c:pt>
                <c:pt idx="8">
                  <c:v>681</c:v>
                </c:pt>
                <c:pt idx="9">
                  <c:v>190</c:v>
                </c:pt>
                <c:pt idx="10">
                  <c:v>544</c:v>
                </c:pt>
                <c:pt idx="11">
                  <c:v>627</c:v>
                </c:pt>
                <c:pt idx="12">
                  <c:v>637</c:v>
                </c:pt>
                <c:pt idx="13">
                  <c:v>129</c:v>
                </c:pt>
                <c:pt idx="14">
                  <c:v>679</c:v>
                </c:pt>
                <c:pt idx="15">
                  <c:v>327</c:v>
                </c:pt>
                <c:pt idx="16">
                  <c:v>439</c:v>
                </c:pt>
                <c:pt idx="17">
                  <c:v>534</c:v>
                </c:pt>
              </c:numCache>
            </c:numRef>
          </c:xVal>
          <c:yVal>
            <c:numRef>
              <c:f>'ICP corrections'!$M$51:$M$68</c:f>
              <c:numCache>
                <c:formatCode>0.0</c:formatCode>
                <c:ptCount val="18"/>
                <c:pt idx="0">
                  <c:v>1.1884771441432957</c:v>
                </c:pt>
                <c:pt idx="1">
                  <c:v>1.0268617219304772</c:v>
                </c:pt>
                <c:pt idx="2">
                  <c:v>0.9788919378870915</c:v>
                </c:pt>
                <c:pt idx="3">
                  <c:v>0.84653327417374802</c:v>
                </c:pt>
                <c:pt idx="4">
                  <c:v>1.0116749366890809</c:v>
                </c:pt>
                <c:pt idx="5">
                  <c:v>0.84357558488300988</c:v>
                </c:pt>
                <c:pt idx="6">
                  <c:v>1.1232741039092871</c:v>
                </c:pt>
                <c:pt idx="7">
                  <c:v>0.90459869606410426</c:v>
                </c:pt>
                <c:pt idx="8">
                  <c:v>1.2300506205585722</c:v>
                </c:pt>
                <c:pt idx="9">
                  <c:v>1.0563929162414671</c:v>
                </c:pt>
                <c:pt idx="10">
                  <c:v>0.77258693567211456</c:v>
                </c:pt>
                <c:pt idx="11">
                  <c:v>0.94719796149716518</c:v>
                </c:pt>
                <c:pt idx="12">
                  <c:v>0.91465497643030147</c:v>
                </c:pt>
                <c:pt idx="13">
                  <c:v>1.1505744900108072</c:v>
                </c:pt>
                <c:pt idx="14">
                  <c:v>1.2758490031810374</c:v>
                </c:pt>
                <c:pt idx="15">
                  <c:v>1.0682303307598151</c:v>
                </c:pt>
                <c:pt idx="16">
                  <c:v>0.96128588611683874</c:v>
                </c:pt>
                <c:pt idx="17">
                  <c:v>1.2538892292209107</c:v>
                </c:pt>
              </c:numCache>
            </c:numRef>
          </c:yVal>
          <c:smooth val="0"/>
          <c:extLst>
            <c:ext xmlns:c16="http://schemas.microsoft.com/office/drawing/2014/chart" uri="{C3380CC4-5D6E-409C-BE32-E72D297353CC}">
              <c16:uniqueId val="{00000001-80A3-DF4A-888D-6CC9EA8B0EB7}"/>
            </c:ext>
          </c:extLst>
        </c:ser>
        <c:dLbls>
          <c:showLegendKey val="0"/>
          <c:showVal val="0"/>
          <c:showCatName val="0"/>
          <c:showSerName val="0"/>
          <c:showPercent val="0"/>
          <c:showBubbleSize val="0"/>
        </c:dLbls>
        <c:axId val="266506656"/>
        <c:axId val="259664752"/>
      </c:scatterChart>
      <c:valAx>
        <c:axId val="266506656"/>
        <c:scaling>
          <c:orientation val="minMax"/>
          <c:max val="700"/>
        </c:scaling>
        <c:delete val="0"/>
        <c:axPos val="b"/>
        <c:numFmt formatCode="0" sourceLinked="1"/>
        <c:majorTickMark val="out"/>
        <c:minorTickMark val="none"/>
        <c:tickLblPos val="nextTo"/>
        <c:spPr>
          <a:noFill/>
          <a:ln w="12700"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solidFill>
                <a:latin typeface="Helvetica" pitchFamily="2" charset="0"/>
                <a:ea typeface="+mn-ea"/>
                <a:cs typeface="Arial" panose="020B0604020202020204" pitchFamily="34" charset="0"/>
              </a:defRPr>
            </a:pPr>
            <a:endParaRPr lang="en-US"/>
          </a:p>
        </c:txPr>
        <c:crossAx val="259664752"/>
        <c:crosses val="autoZero"/>
        <c:crossBetween val="midCat"/>
      </c:valAx>
      <c:valAx>
        <c:axId val="259664752"/>
        <c:scaling>
          <c:orientation val="minMax"/>
          <c:max val="2"/>
          <c:min val="0"/>
        </c:scaling>
        <c:delete val="0"/>
        <c:axPos val="l"/>
        <c:majorGridlines>
          <c:spPr>
            <a:ln w="9525" cap="flat" cmpd="sng" algn="ctr">
              <a:solidFill>
                <a:schemeClr val="tx1">
                  <a:lumMod val="15000"/>
                  <a:lumOff val="85000"/>
                </a:schemeClr>
              </a:solidFill>
              <a:round/>
            </a:ln>
            <a:effectLst/>
          </c:spPr>
        </c:majorGridlines>
        <c:numFmt formatCode="0.0" sourceLinked="1"/>
        <c:majorTickMark val="out"/>
        <c:minorTickMark val="none"/>
        <c:tickLblPos val="nextTo"/>
        <c:spPr>
          <a:noFill/>
          <a:ln w="12700"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solidFill>
                <a:latin typeface="Helvetica" pitchFamily="2" charset="0"/>
                <a:ea typeface="+mn-ea"/>
                <a:cs typeface="Arial" panose="020B0604020202020204" pitchFamily="34" charset="0"/>
              </a:defRPr>
            </a:pPr>
            <a:endParaRPr lang="en-US"/>
          </a:p>
        </c:txPr>
        <c:crossAx val="266506656"/>
        <c:crosses val="autoZero"/>
        <c:crossBetween val="midCat"/>
        <c:majorUnit val="0.25"/>
      </c:valAx>
      <c:spPr>
        <a:noFill/>
        <a:ln w="12700">
          <a:solidFill>
            <a:schemeClr val="tx1"/>
          </a:solidFill>
        </a:ln>
        <a:effectLst/>
      </c:spPr>
    </c:plotArea>
    <c:legend>
      <c:legendPos val="r"/>
      <c:legendEntry>
        <c:idx val="2"/>
        <c:delete val="1"/>
      </c:legendEntry>
      <c:legendEntry>
        <c:idx val="4"/>
        <c:delete val="1"/>
      </c:legendEntry>
      <c:layout>
        <c:manualLayout>
          <c:xMode val="edge"/>
          <c:yMode val="edge"/>
          <c:x val="0.84902380478346096"/>
          <c:y val="0.63590933393028903"/>
          <c:w val="0.11364611773793599"/>
          <c:h val="0.19232302351264974"/>
        </c:manualLayout>
      </c:layout>
      <c:overlay val="0"/>
      <c:spPr>
        <a:solidFill>
          <a:schemeClr val="bg1"/>
        </a:solidFill>
        <a:ln>
          <a:noFill/>
        </a:ln>
        <a:effectLst/>
      </c:spPr>
      <c:txPr>
        <a:bodyPr rot="0" spcFirstLastPara="1" vertOverflow="ellipsis" vert="horz" wrap="square" anchor="ctr" anchorCtr="1"/>
        <a:lstStyle/>
        <a:p>
          <a:pPr>
            <a:defRPr sz="900" b="0" i="0" u="none" strike="noStrike" kern="1200" baseline="0">
              <a:solidFill>
                <a:schemeClr val="tx1"/>
              </a:solidFill>
              <a:latin typeface="Helvetica" pitchFamily="2"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latin typeface="Helvetica" pitchFamily="2" charset="0"/>
          <a:cs typeface="Arial" panose="020B0604020202020204" pitchFamily="34" charset="0"/>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solidFill>
                <a:latin typeface="Arial" panose="020B0604020202020204" pitchFamily="34" charset="0"/>
                <a:ea typeface="+mn-ea"/>
                <a:cs typeface="Arial" panose="020B0604020202020204" pitchFamily="34" charset="0"/>
              </a:defRPr>
            </a:pPr>
            <a:r>
              <a:rPr lang="en-GB" sz="1100"/>
              <a:t>Y ICP secondary correction</a:t>
            </a:r>
          </a:p>
        </c:rich>
      </c:tx>
      <c:overlay val="0"/>
      <c:spPr>
        <a:noFill/>
        <a:ln>
          <a:noFill/>
        </a:ln>
        <a:effectLst/>
      </c:spPr>
      <c:txPr>
        <a:bodyPr rot="0" spcFirstLastPara="1" vertOverflow="ellipsis" vert="horz" wrap="square" anchor="ctr" anchorCtr="1"/>
        <a:lstStyle/>
        <a:p>
          <a:pPr>
            <a:defRPr sz="1100" b="0" i="0" u="none" strike="noStrike" kern="1200" spc="0" baseline="0">
              <a:solidFill>
                <a:schemeClr val="tx1"/>
              </a:solidFill>
              <a:latin typeface="Arial" panose="020B0604020202020204" pitchFamily="34" charset="0"/>
              <a:ea typeface="+mn-ea"/>
              <a:cs typeface="Arial" panose="020B0604020202020204" pitchFamily="34" charset="0"/>
            </a:defRPr>
          </a:pPr>
          <a:endParaRPr lang="en-US"/>
        </a:p>
      </c:txPr>
    </c:title>
    <c:autoTitleDeleted val="0"/>
    <c:plotArea>
      <c:layout/>
      <c:scatterChart>
        <c:scatterStyle val="lineMarker"/>
        <c:varyColors val="0"/>
        <c:ser>
          <c:idx val="0"/>
          <c:order val="0"/>
          <c:tx>
            <c:v>Core Averages</c:v>
          </c:tx>
          <c:spPr>
            <a:ln w="28575" cap="rnd">
              <a:noFill/>
              <a:round/>
            </a:ln>
            <a:effectLst/>
          </c:spPr>
          <c:marker>
            <c:symbol val="circle"/>
            <c:size val="5"/>
            <c:spPr>
              <a:solidFill>
                <a:srgbClr val="FF0000"/>
              </a:solidFill>
              <a:ln w="2540">
                <a:solidFill>
                  <a:schemeClr val="tx1"/>
                </a:solidFill>
              </a:ln>
              <a:effectLst/>
            </c:spPr>
          </c:marker>
          <c:trendline>
            <c:spPr>
              <a:ln w="12700" cap="rnd">
                <a:solidFill>
                  <a:schemeClr val="tx1"/>
                </a:solidFill>
                <a:prstDash val="solid"/>
              </a:ln>
              <a:effectLst/>
            </c:spPr>
            <c:trendlineType val="linear"/>
            <c:dispRSqr val="1"/>
            <c:dispEq val="1"/>
            <c:trendlineLbl>
              <c:layout>
                <c:manualLayout>
                  <c:x val="-2.7642863559333153E-2"/>
                  <c:y val="-1.7146200902897969E-2"/>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trendlineLbl>
          </c:trendline>
          <c:xVal>
            <c:numRef>
              <c:f>'ICP corrections'!$Z$3:$Z$68</c:f>
              <c:numCache>
                <c:formatCode>0</c:formatCode>
                <c:ptCount val="66"/>
                <c:pt idx="0">
                  <c:v>31.800516141306446</c:v>
                </c:pt>
                <c:pt idx="1">
                  <c:v>31.858029613575997</c:v>
                </c:pt>
                <c:pt idx="2">
                  <c:v>32.7207316976192</c:v>
                </c:pt>
                <c:pt idx="3">
                  <c:v>25.962898705947424</c:v>
                </c:pt>
                <c:pt idx="4">
                  <c:v>30.270657778936499</c:v>
                </c:pt>
                <c:pt idx="5">
                  <c:v>29.384950305985473</c:v>
                </c:pt>
                <c:pt idx="6">
                  <c:v>29.787544611872299</c:v>
                </c:pt>
                <c:pt idx="7">
                  <c:v>34.01478482368401</c:v>
                </c:pt>
                <c:pt idx="8">
                  <c:v>32.082332155427231</c:v>
                </c:pt>
                <c:pt idx="9">
                  <c:v>31.719997280129085</c:v>
                </c:pt>
                <c:pt idx="10">
                  <c:v>30.132625445489587</c:v>
                </c:pt>
                <c:pt idx="11">
                  <c:v>28.579761694211815</c:v>
                </c:pt>
                <c:pt idx="12">
                  <c:v>28.3784645412684</c:v>
                </c:pt>
                <c:pt idx="13">
                  <c:v>28.781058847155226</c:v>
                </c:pt>
                <c:pt idx="14">
                  <c:v>26.681817109316761</c:v>
                </c:pt>
                <c:pt idx="15">
                  <c:v>24.611332107613066</c:v>
                </c:pt>
                <c:pt idx="16">
                  <c:v>27.042583435371192</c:v>
                </c:pt>
                <c:pt idx="17">
                  <c:v>24.956412941230351</c:v>
                </c:pt>
                <c:pt idx="18">
                  <c:v>28.579761694211808</c:v>
                </c:pt>
                <c:pt idx="19">
                  <c:v>27.975870235381567</c:v>
                </c:pt>
                <c:pt idx="20">
                  <c:v>29.787544611872306</c:v>
                </c:pt>
                <c:pt idx="21">
                  <c:v>30.592733223645961</c:v>
                </c:pt>
                <c:pt idx="22">
                  <c:v>28.217426818913669</c:v>
                </c:pt>
                <c:pt idx="23">
                  <c:v>32.203110447193282</c:v>
                </c:pt>
                <c:pt idx="24">
                  <c:v>31.196624682476202</c:v>
                </c:pt>
                <c:pt idx="25">
                  <c:v>24.956412941230347</c:v>
                </c:pt>
                <c:pt idx="26">
                  <c:v>25.560304400060591</c:v>
                </c:pt>
                <c:pt idx="27">
                  <c:v>26.40575244242293</c:v>
                </c:pt>
                <c:pt idx="28">
                  <c:v>29.384950305985473</c:v>
                </c:pt>
                <c:pt idx="29">
                  <c:v>23.949927176513274</c:v>
                </c:pt>
                <c:pt idx="30">
                  <c:v>19.400611519992104</c:v>
                </c:pt>
                <c:pt idx="31">
                  <c:v>17.588937143501376</c:v>
                </c:pt>
                <c:pt idx="32">
                  <c:v>18.783300250965635</c:v>
                </c:pt>
                <c:pt idx="33">
                  <c:v>19.521389811758155</c:v>
                </c:pt>
                <c:pt idx="34">
                  <c:v>18.514904047041082</c:v>
                </c:pt>
                <c:pt idx="35">
                  <c:v>20.125281270588395</c:v>
                </c:pt>
                <c:pt idx="36">
                  <c:v>23.346035717683034</c:v>
                </c:pt>
                <c:pt idx="37">
                  <c:v>22.238901376494251</c:v>
                </c:pt>
                <c:pt idx="38">
                  <c:v>22.299290522377277</c:v>
                </c:pt>
                <c:pt idx="39">
                  <c:v>21.198866086286611</c:v>
                </c:pt>
                <c:pt idx="40">
                  <c:v>20.29782168739704</c:v>
                </c:pt>
                <c:pt idx="41">
                  <c:v>21.333064188248887</c:v>
                </c:pt>
                <c:pt idx="42">
                  <c:v>22.540847105909371</c:v>
                </c:pt>
                <c:pt idx="43">
                  <c:v>21.86146921472535</c:v>
                </c:pt>
                <c:pt idx="44">
                  <c:v>22.74214425885279</c:v>
                </c:pt>
                <c:pt idx="45">
                  <c:v>21.574620771780985</c:v>
                </c:pt>
                <c:pt idx="46">
                  <c:v>22.389874241201813</c:v>
                </c:pt>
                <c:pt idx="47">
                  <c:v>22.661625397675422</c:v>
                </c:pt>
                <c:pt idx="48">
                  <c:v>23.748630023569859</c:v>
                </c:pt>
                <c:pt idx="49">
                  <c:v>19.320092658814737</c:v>
                </c:pt>
                <c:pt idx="50">
                  <c:v>19.521389811758155</c:v>
                </c:pt>
                <c:pt idx="51">
                  <c:v>21.333064188248887</c:v>
                </c:pt>
                <c:pt idx="52">
                  <c:v>20.125281270588399</c:v>
                </c:pt>
                <c:pt idx="53">
                  <c:v>21.333064188248883</c:v>
                </c:pt>
                <c:pt idx="54">
                  <c:v>20.527875576475225</c:v>
                </c:pt>
                <c:pt idx="55">
                  <c:v>21.735658494135716</c:v>
                </c:pt>
                <c:pt idx="56">
                  <c:v>21.735658494135709</c:v>
                </c:pt>
                <c:pt idx="57">
                  <c:v>20.930469882362058</c:v>
                </c:pt>
                <c:pt idx="58">
                  <c:v>21.735658494135716</c:v>
                </c:pt>
                <c:pt idx="59">
                  <c:v>21.333064188248887</c:v>
                </c:pt>
                <c:pt idx="60">
                  <c:v>23.748630023569859</c:v>
                </c:pt>
                <c:pt idx="61">
                  <c:v>20.125281270588395</c:v>
                </c:pt>
                <c:pt idx="62">
                  <c:v>21.735658494135716</c:v>
                </c:pt>
                <c:pt idx="63">
                  <c:v>18.917498352927911</c:v>
                </c:pt>
                <c:pt idx="64">
                  <c:v>22.540847105909371</c:v>
                </c:pt>
                <c:pt idx="65">
                  <c:v>20.527875576475228</c:v>
                </c:pt>
              </c:numCache>
            </c:numRef>
          </c:xVal>
          <c:yVal>
            <c:numRef>
              <c:f>'ICP corrections'!$AA$3:$AA$68</c:f>
              <c:numCache>
                <c:formatCode>0</c:formatCode>
                <c:ptCount val="66"/>
                <c:pt idx="1">
                  <c:v>33</c:v>
                </c:pt>
                <c:pt idx="8">
                  <c:v>33</c:v>
                </c:pt>
                <c:pt idx="10">
                  <c:v>32</c:v>
                </c:pt>
                <c:pt idx="12">
                  <c:v>32</c:v>
                </c:pt>
                <c:pt idx="13">
                  <c:v>30</c:v>
                </c:pt>
                <c:pt idx="14">
                  <c:v>33</c:v>
                </c:pt>
                <c:pt idx="15">
                  <c:v>32</c:v>
                </c:pt>
                <c:pt idx="16">
                  <c:v>28</c:v>
                </c:pt>
                <c:pt idx="17">
                  <c:v>28</c:v>
                </c:pt>
                <c:pt idx="18">
                  <c:v>32</c:v>
                </c:pt>
                <c:pt idx="19">
                  <c:v>32</c:v>
                </c:pt>
                <c:pt idx="20">
                  <c:v>31.68</c:v>
                </c:pt>
                <c:pt idx="21">
                  <c:v>33.284999999999997</c:v>
                </c:pt>
                <c:pt idx="24">
                  <c:v>30.074999999999999</c:v>
                </c:pt>
                <c:pt idx="25">
                  <c:v>30.57</c:v>
                </c:pt>
                <c:pt idx="26">
                  <c:v>31</c:v>
                </c:pt>
                <c:pt idx="27">
                  <c:v>30.234999999999999</c:v>
                </c:pt>
                <c:pt idx="28">
                  <c:v>32.174999999999997</c:v>
                </c:pt>
                <c:pt idx="29">
                  <c:v>29.715</c:v>
                </c:pt>
                <c:pt idx="30">
                  <c:v>23.015000000000001</c:v>
                </c:pt>
                <c:pt idx="32">
                  <c:v>25.545000000000002</c:v>
                </c:pt>
                <c:pt idx="34">
                  <c:v>25.227499999999999</c:v>
                </c:pt>
                <c:pt idx="37">
                  <c:v>26.24</c:v>
                </c:pt>
                <c:pt idx="38">
                  <c:v>27.695</c:v>
                </c:pt>
                <c:pt idx="39">
                  <c:v>23</c:v>
                </c:pt>
                <c:pt idx="40">
                  <c:v>22</c:v>
                </c:pt>
                <c:pt idx="41">
                  <c:v>24.5</c:v>
                </c:pt>
                <c:pt idx="42">
                  <c:v>29.32</c:v>
                </c:pt>
                <c:pt idx="43">
                  <c:v>23.155000000000001</c:v>
                </c:pt>
                <c:pt idx="44">
                  <c:v>26.202500000000001</c:v>
                </c:pt>
                <c:pt idx="45">
                  <c:v>23.33</c:v>
                </c:pt>
                <c:pt idx="46">
                  <c:v>23.897500000000001</c:v>
                </c:pt>
                <c:pt idx="47">
                  <c:v>23.44</c:v>
                </c:pt>
                <c:pt idx="48">
                  <c:v>24.755000000000003</c:v>
                </c:pt>
                <c:pt idx="49">
                  <c:v>24.755000000000003</c:v>
                </c:pt>
                <c:pt idx="50">
                  <c:v>24.755000000000003</c:v>
                </c:pt>
                <c:pt idx="51">
                  <c:v>24.755000000000003</c:v>
                </c:pt>
                <c:pt idx="52">
                  <c:v>24.755000000000003</c:v>
                </c:pt>
                <c:pt idx="53">
                  <c:v>24.755000000000003</c:v>
                </c:pt>
                <c:pt idx="54">
                  <c:v>24.755000000000003</c:v>
                </c:pt>
                <c:pt idx="55">
                  <c:v>24.755000000000003</c:v>
                </c:pt>
                <c:pt idx="56">
                  <c:v>24.755000000000003</c:v>
                </c:pt>
                <c:pt idx="57">
                  <c:v>24.22</c:v>
                </c:pt>
                <c:pt idx="58">
                  <c:v>24.22</c:v>
                </c:pt>
                <c:pt idx="59">
                  <c:v>24.22</c:v>
                </c:pt>
                <c:pt idx="60">
                  <c:v>24.22</c:v>
                </c:pt>
                <c:pt idx="61">
                  <c:v>24.22</c:v>
                </c:pt>
                <c:pt idx="62">
                  <c:v>24.22</c:v>
                </c:pt>
                <c:pt idx="63">
                  <c:v>24.22</c:v>
                </c:pt>
                <c:pt idx="64">
                  <c:v>24.22</c:v>
                </c:pt>
                <c:pt idx="65">
                  <c:v>24.22</c:v>
                </c:pt>
              </c:numCache>
            </c:numRef>
          </c:yVal>
          <c:smooth val="0"/>
          <c:extLst>
            <c:ext xmlns:c16="http://schemas.microsoft.com/office/drawing/2014/chart" uri="{C3380CC4-5D6E-409C-BE32-E72D297353CC}">
              <c16:uniqueId val="{00000001-8211-BF46-857A-D878F3F1A7BA}"/>
            </c:ext>
          </c:extLst>
        </c:ser>
        <c:ser>
          <c:idx val="1"/>
          <c:order val="1"/>
          <c:tx>
            <c:v>Rock standards</c:v>
          </c:tx>
          <c:spPr>
            <a:ln w="25400" cap="rnd">
              <a:noFill/>
              <a:round/>
            </a:ln>
            <a:effectLst/>
          </c:spPr>
          <c:marker>
            <c:symbol val="circle"/>
            <c:size val="5"/>
            <c:spPr>
              <a:solidFill>
                <a:srgbClr val="FF40FF"/>
              </a:solidFill>
              <a:ln w="9525">
                <a:solidFill>
                  <a:schemeClr val="tx1"/>
                </a:solidFill>
              </a:ln>
              <a:effectLst/>
            </c:spPr>
          </c:marker>
          <c:xVal>
            <c:numRef>
              <c:f>'ICP corrections'!$Z$51:$Z$68</c:f>
              <c:numCache>
                <c:formatCode>0</c:formatCode>
                <c:ptCount val="18"/>
                <c:pt idx="0">
                  <c:v>23.748630023569859</c:v>
                </c:pt>
                <c:pt idx="1">
                  <c:v>19.320092658814737</c:v>
                </c:pt>
                <c:pt idx="2">
                  <c:v>19.521389811758155</c:v>
                </c:pt>
                <c:pt idx="3">
                  <c:v>21.333064188248887</c:v>
                </c:pt>
                <c:pt idx="4">
                  <c:v>20.125281270588399</c:v>
                </c:pt>
                <c:pt idx="5">
                  <c:v>21.333064188248883</c:v>
                </c:pt>
                <c:pt idx="6">
                  <c:v>20.527875576475225</c:v>
                </c:pt>
                <c:pt idx="7">
                  <c:v>21.735658494135716</c:v>
                </c:pt>
                <c:pt idx="8">
                  <c:v>21.735658494135709</c:v>
                </c:pt>
                <c:pt idx="9">
                  <c:v>20.930469882362058</c:v>
                </c:pt>
                <c:pt idx="10">
                  <c:v>21.735658494135716</c:v>
                </c:pt>
                <c:pt idx="11">
                  <c:v>21.333064188248887</c:v>
                </c:pt>
                <c:pt idx="12">
                  <c:v>23.748630023569859</c:v>
                </c:pt>
                <c:pt idx="13">
                  <c:v>20.125281270588395</c:v>
                </c:pt>
                <c:pt idx="14">
                  <c:v>21.735658494135716</c:v>
                </c:pt>
                <c:pt idx="15">
                  <c:v>18.917498352927911</c:v>
                </c:pt>
                <c:pt idx="16">
                  <c:v>22.540847105909371</c:v>
                </c:pt>
                <c:pt idx="17">
                  <c:v>20.527875576475228</c:v>
                </c:pt>
              </c:numCache>
            </c:numRef>
          </c:xVal>
          <c:yVal>
            <c:numRef>
              <c:f>'ICP corrections'!$AA$51:$AA$68</c:f>
              <c:numCache>
                <c:formatCode>0</c:formatCode>
                <c:ptCount val="18"/>
                <c:pt idx="0">
                  <c:v>24.755000000000003</c:v>
                </c:pt>
                <c:pt idx="1">
                  <c:v>24.755000000000003</c:v>
                </c:pt>
                <c:pt idx="2">
                  <c:v>24.755000000000003</c:v>
                </c:pt>
                <c:pt idx="3">
                  <c:v>24.755000000000003</c:v>
                </c:pt>
                <c:pt idx="4">
                  <c:v>24.755000000000003</c:v>
                </c:pt>
                <c:pt idx="5">
                  <c:v>24.755000000000003</c:v>
                </c:pt>
                <c:pt idx="6">
                  <c:v>24.755000000000003</c:v>
                </c:pt>
                <c:pt idx="7">
                  <c:v>24.755000000000003</c:v>
                </c:pt>
                <c:pt idx="8">
                  <c:v>24.755000000000003</c:v>
                </c:pt>
                <c:pt idx="9">
                  <c:v>24.22</c:v>
                </c:pt>
                <c:pt idx="10">
                  <c:v>24.22</c:v>
                </c:pt>
                <c:pt idx="11">
                  <c:v>24.22</c:v>
                </c:pt>
                <c:pt idx="12">
                  <c:v>24.22</c:v>
                </c:pt>
                <c:pt idx="13">
                  <c:v>24.22</c:v>
                </c:pt>
                <c:pt idx="14">
                  <c:v>24.22</c:v>
                </c:pt>
                <c:pt idx="15">
                  <c:v>24.22</c:v>
                </c:pt>
                <c:pt idx="16">
                  <c:v>24.22</c:v>
                </c:pt>
                <c:pt idx="17">
                  <c:v>24.22</c:v>
                </c:pt>
              </c:numCache>
            </c:numRef>
          </c:yVal>
          <c:smooth val="0"/>
          <c:extLst>
            <c:ext xmlns:c16="http://schemas.microsoft.com/office/drawing/2014/chart" uri="{C3380CC4-5D6E-409C-BE32-E72D297353CC}">
              <c16:uniqueId val="{00000001-D2CB-284B-8BC6-1854E5C478A0}"/>
            </c:ext>
          </c:extLst>
        </c:ser>
        <c:dLbls>
          <c:showLegendKey val="0"/>
          <c:showVal val="0"/>
          <c:showCatName val="0"/>
          <c:showSerName val="0"/>
          <c:showPercent val="0"/>
          <c:showBubbleSize val="0"/>
        </c:dLbls>
        <c:axId val="231242239"/>
        <c:axId val="231076751"/>
      </c:scatterChart>
      <c:valAx>
        <c:axId val="231242239"/>
        <c:scaling>
          <c:orientation val="minMax"/>
          <c:max val="45"/>
          <c:min val="15"/>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r>
                  <a:rPr lang="en-GB" sz="1000" b="0" i="0" u="none" strike="noStrike" kern="1200" baseline="0">
                    <a:solidFill>
                      <a:sysClr val="windowText" lastClr="000000"/>
                    </a:solidFill>
                    <a:latin typeface="Arial" panose="020B0604020202020204" pitchFamily="34" charset="0"/>
                    <a:cs typeface="Arial" panose="020B0604020202020204" pitchFamily="34" charset="0"/>
                  </a:rPr>
                  <a:t>ICP–AES value (µg/g)</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title>
        <c:numFmt formatCode="0"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231076751"/>
        <c:crosses val="autoZero"/>
        <c:crossBetween val="midCat"/>
      </c:valAx>
      <c:valAx>
        <c:axId val="231076751"/>
        <c:scaling>
          <c:orientation val="minMax"/>
          <c:max val="45"/>
          <c:min val="15"/>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GB" sz="1000" b="0" i="0" u="none" strike="noStrike" kern="1200" baseline="0">
                    <a:solidFill>
                      <a:sysClr val="windowText" lastClr="000000"/>
                    </a:solidFill>
                    <a:latin typeface="Arial" panose="020B0604020202020204" pitchFamily="34" charset="0"/>
                    <a:cs typeface="Arial" panose="020B0604020202020204" pitchFamily="34" charset="0"/>
                  </a:rPr>
                  <a:t>pXRF value (µg/g)</a:t>
                </a:r>
              </a:p>
            </c:rich>
          </c:tx>
          <c:overlay val="0"/>
          <c:spPr>
            <a:noFill/>
            <a:ln>
              <a:noFill/>
            </a:ln>
            <a:effectLst/>
          </c:spPr>
          <c:txPr>
            <a:bodyPr rot="-540000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231242239"/>
        <c:crosses val="autoZero"/>
        <c:crossBetween val="midCat"/>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Helvetica" pitchFamily="2" charset="0"/>
                <a:ea typeface="+mn-ea"/>
                <a:cs typeface="Arial" panose="020B0604020202020204" pitchFamily="34" charset="0"/>
              </a:defRPr>
            </a:pPr>
            <a:r>
              <a:rPr lang="en-GB"/>
              <a:t>Y drift with analysis no.</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solidFill>
              <a:latin typeface="Helvetica" pitchFamily="2" charset="0"/>
              <a:ea typeface="+mn-ea"/>
              <a:cs typeface="Arial" panose="020B0604020202020204" pitchFamily="34" charset="0"/>
            </a:defRPr>
          </a:pPr>
          <a:endParaRPr lang="en-US"/>
        </a:p>
      </c:txPr>
    </c:title>
    <c:autoTitleDeleted val="0"/>
    <c:plotArea>
      <c:layout>
        <c:manualLayout>
          <c:layoutTarget val="inner"/>
          <c:xMode val="edge"/>
          <c:yMode val="edge"/>
          <c:x val="4.769844996035507E-2"/>
          <c:y val="0.14634999112339503"/>
          <c:w val="0.93141591883569363"/>
          <c:h val="0.7645180386662358"/>
        </c:manualLayout>
      </c:layout>
      <c:scatterChart>
        <c:scatterStyle val="lineMarker"/>
        <c:varyColors val="0"/>
        <c:ser>
          <c:idx val="0"/>
          <c:order val="0"/>
          <c:spPr>
            <a:ln w="28575" cap="rnd">
              <a:noFill/>
              <a:round/>
            </a:ln>
            <a:effectLst/>
          </c:spPr>
          <c:marker>
            <c:symbol val="circle"/>
            <c:size val="5"/>
            <c:spPr>
              <a:solidFill>
                <a:schemeClr val="accent1"/>
              </a:solidFill>
              <a:ln w="9525">
                <a:solidFill>
                  <a:schemeClr val="accent1"/>
                </a:solidFill>
              </a:ln>
              <a:effectLst/>
            </c:spPr>
          </c:marker>
          <c:trendline>
            <c:spPr>
              <a:ln w="19050" cap="rnd">
                <a:solidFill>
                  <a:schemeClr val="tx1"/>
                </a:solidFill>
                <a:prstDash val="solid"/>
              </a:ln>
              <a:effectLst/>
            </c:spPr>
            <c:trendlineType val="linear"/>
            <c:dispRSqr val="0"/>
            <c:dispEq val="0"/>
          </c:trendline>
          <c:xVal>
            <c:numRef>
              <c:f>'ICP corrections'!$C$3:$C$68</c:f>
              <c:numCache>
                <c:formatCode>0</c:formatCode>
                <c:ptCount val="66"/>
                <c:pt idx="0">
                  <c:v>59.5</c:v>
                </c:pt>
                <c:pt idx="1">
                  <c:v>71</c:v>
                </c:pt>
                <c:pt idx="2">
                  <c:v>78.285714285714292</c:v>
                </c:pt>
                <c:pt idx="3">
                  <c:v>81.5</c:v>
                </c:pt>
                <c:pt idx="4">
                  <c:v>103</c:v>
                </c:pt>
                <c:pt idx="5">
                  <c:v>108</c:v>
                </c:pt>
                <c:pt idx="6">
                  <c:v>111.5</c:v>
                </c:pt>
                <c:pt idx="7">
                  <c:v>126.5</c:v>
                </c:pt>
                <c:pt idx="8">
                  <c:v>138.5</c:v>
                </c:pt>
                <c:pt idx="9">
                  <c:v>168.1</c:v>
                </c:pt>
                <c:pt idx="10">
                  <c:v>180.5</c:v>
                </c:pt>
                <c:pt idx="11">
                  <c:v>188.5</c:v>
                </c:pt>
                <c:pt idx="12">
                  <c:v>216.5</c:v>
                </c:pt>
                <c:pt idx="13">
                  <c:v>222.5</c:v>
                </c:pt>
                <c:pt idx="14">
                  <c:v>237</c:v>
                </c:pt>
                <c:pt idx="15">
                  <c:v>244</c:v>
                </c:pt>
                <c:pt idx="16">
                  <c:v>275.81818181818181</c:v>
                </c:pt>
                <c:pt idx="17">
                  <c:v>284</c:v>
                </c:pt>
                <c:pt idx="18">
                  <c:v>290.5</c:v>
                </c:pt>
                <c:pt idx="19">
                  <c:v>301.5</c:v>
                </c:pt>
                <c:pt idx="20">
                  <c:v>313</c:v>
                </c:pt>
                <c:pt idx="21">
                  <c:v>351.66666666666669</c:v>
                </c:pt>
                <c:pt idx="22">
                  <c:v>358.5</c:v>
                </c:pt>
                <c:pt idx="23">
                  <c:v>365.5</c:v>
                </c:pt>
                <c:pt idx="24">
                  <c:v>376.5</c:v>
                </c:pt>
                <c:pt idx="25">
                  <c:v>407</c:v>
                </c:pt>
                <c:pt idx="26">
                  <c:v>413.5</c:v>
                </c:pt>
                <c:pt idx="27">
                  <c:v>439</c:v>
                </c:pt>
                <c:pt idx="28">
                  <c:v>448.5</c:v>
                </c:pt>
                <c:pt idx="29">
                  <c:v>467</c:v>
                </c:pt>
                <c:pt idx="30">
                  <c:v>478.5</c:v>
                </c:pt>
                <c:pt idx="31">
                  <c:v>488.5</c:v>
                </c:pt>
                <c:pt idx="32">
                  <c:v>498</c:v>
                </c:pt>
                <c:pt idx="33">
                  <c:v>505.5</c:v>
                </c:pt>
                <c:pt idx="34">
                  <c:v>511.5</c:v>
                </c:pt>
                <c:pt idx="35">
                  <c:v>520.5</c:v>
                </c:pt>
                <c:pt idx="36">
                  <c:v>529</c:v>
                </c:pt>
                <c:pt idx="37">
                  <c:v>552.5</c:v>
                </c:pt>
                <c:pt idx="38">
                  <c:v>559.5</c:v>
                </c:pt>
                <c:pt idx="39">
                  <c:v>569</c:v>
                </c:pt>
                <c:pt idx="40">
                  <c:v>577</c:v>
                </c:pt>
                <c:pt idx="41">
                  <c:v>592</c:v>
                </c:pt>
                <c:pt idx="42">
                  <c:v>598</c:v>
                </c:pt>
                <c:pt idx="43">
                  <c:v>606.5</c:v>
                </c:pt>
                <c:pt idx="44">
                  <c:v>617.5</c:v>
                </c:pt>
                <c:pt idx="45">
                  <c:v>623</c:v>
                </c:pt>
                <c:pt idx="46">
                  <c:v>653.5</c:v>
                </c:pt>
                <c:pt idx="47">
                  <c:v>663.3</c:v>
                </c:pt>
                <c:pt idx="48">
                  <c:v>130</c:v>
                </c:pt>
                <c:pt idx="49">
                  <c:v>193</c:v>
                </c:pt>
                <c:pt idx="50">
                  <c:v>329</c:v>
                </c:pt>
                <c:pt idx="51">
                  <c:v>438</c:v>
                </c:pt>
                <c:pt idx="52">
                  <c:v>536</c:v>
                </c:pt>
                <c:pt idx="53">
                  <c:v>548</c:v>
                </c:pt>
                <c:pt idx="54">
                  <c:v>630</c:v>
                </c:pt>
                <c:pt idx="55">
                  <c:v>640</c:v>
                </c:pt>
                <c:pt idx="56">
                  <c:v>681</c:v>
                </c:pt>
                <c:pt idx="57">
                  <c:v>190</c:v>
                </c:pt>
                <c:pt idx="58">
                  <c:v>544</c:v>
                </c:pt>
                <c:pt idx="59">
                  <c:v>627</c:v>
                </c:pt>
                <c:pt idx="60">
                  <c:v>637</c:v>
                </c:pt>
                <c:pt idx="61">
                  <c:v>129</c:v>
                </c:pt>
                <c:pt idx="62">
                  <c:v>679</c:v>
                </c:pt>
                <c:pt idx="63">
                  <c:v>327</c:v>
                </c:pt>
                <c:pt idx="64">
                  <c:v>439</c:v>
                </c:pt>
                <c:pt idx="65">
                  <c:v>534</c:v>
                </c:pt>
              </c:numCache>
            </c:numRef>
          </c:xVal>
          <c:yVal>
            <c:numRef>
              <c:f>'ICP corrections'!$AD$3:$AD$68</c:f>
              <c:numCache>
                <c:formatCode>0.0</c:formatCode>
                <c:ptCount val="66"/>
                <c:pt idx="1">
                  <c:v>1.0616366961969985</c:v>
                </c:pt>
                <c:pt idx="8">
                  <c:v>1.0674148656160207</c:v>
                </c:pt>
                <c:pt idx="10">
                  <c:v>1.0489764028503341</c:v>
                </c:pt>
                <c:pt idx="12">
                  <c:v>1.0023760220791331</c:v>
                </c:pt>
                <c:pt idx="13">
                  <c:v>1.0806092708655552</c:v>
                </c:pt>
                <c:pt idx="14">
                  <c:v>0.92829432498879327</c:v>
                </c:pt>
                <c:pt idx="15">
                  <c:v>0.90229979452130837</c:v>
                </c:pt>
                <c:pt idx="16">
                  <c:v>1.1050142920860373</c:v>
                </c:pt>
                <c:pt idx="17">
                  <c:v>1.0416766657621401</c:v>
                </c:pt>
                <c:pt idx="18">
                  <c:v>1.0077236067577957</c:v>
                </c:pt>
                <c:pt idx="19">
                  <c:v>0.99168085272180861</c:v>
                </c:pt>
                <c:pt idx="20">
                  <c:v>1.0503122372017879</c:v>
                </c:pt>
                <c:pt idx="21">
                  <c:v>1.020230810077255</c:v>
                </c:pt>
                <c:pt idx="24">
                  <c:v>1.1461928725710062</c:v>
                </c:pt>
                <c:pt idx="25">
                  <c:v>0.9541035865665658</c:v>
                </c:pt>
                <c:pt idx="26">
                  <c:v>0.95742950872553256</c:v>
                </c:pt>
                <c:pt idx="27">
                  <c:v>1.0054251745097977</c:v>
                </c:pt>
                <c:pt idx="28">
                  <c:v>1.0235165891256646</c:v>
                </c:pt>
                <c:pt idx="29">
                  <c:v>0.95276234537283966</c:v>
                </c:pt>
                <c:pt idx="30">
                  <c:v>1.0620881969648179</c:v>
                </c:pt>
                <c:pt idx="32">
                  <c:v>0.93635480694248885</c:v>
                </c:pt>
                <c:pt idx="34">
                  <c:v>0.93909503242055803</c:v>
                </c:pt>
                <c:pt idx="37">
                  <c:v>1.0235057187560124</c:v>
                </c:pt>
                <c:pt idx="38">
                  <c:v>0.97158789937075007</c:v>
                </c:pt>
                <c:pt idx="39">
                  <c:v>1.1292459156500976</c:v>
                </c:pt>
                <c:pt idx="40">
                  <c:v>1.14575810074801</c:v>
                </c:pt>
                <c:pt idx="41">
                  <c:v>1.0647648108747094</c:v>
                </c:pt>
                <c:pt idx="42">
                  <c:v>0.92474331939746102</c:v>
                </c:pt>
                <c:pt idx="43">
                  <c:v>1.1460131712130432</c:v>
                </c:pt>
                <c:pt idx="44">
                  <c:v>1.0412974652972333</c:v>
                </c:pt>
                <c:pt idx="45">
                  <c:v>1.1269646428671674</c:v>
                </c:pt>
                <c:pt idx="46">
                  <c:v>1.1292031422720226</c:v>
                </c:pt>
                <c:pt idx="47">
                  <c:v>1.1610984535223494</c:v>
                </c:pt>
                <c:pt idx="48">
                  <c:v>1.1367485511224695</c:v>
                </c:pt>
                <c:pt idx="49">
                  <c:v>0.88256116800794071</c:v>
                </c:pt>
                <c:pt idx="50">
                  <c:v>0.89008328197806019</c:v>
                </c:pt>
                <c:pt idx="51">
                  <c:v>1.0537967225380882</c:v>
                </c:pt>
                <c:pt idx="52">
                  <c:v>0.91264962388841819</c:v>
                </c:pt>
                <c:pt idx="53">
                  <c:v>0.95778230770913464</c:v>
                </c:pt>
                <c:pt idx="54">
                  <c:v>0.92769385182865705</c:v>
                </c:pt>
                <c:pt idx="55">
                  <c:v>0.97282653564937349</c:v>
                </c:pt>
                <c:pt idx="56">
                  <c:v>0.97282653564937349</c:v>
                </c:pt>
                <c:pt idx="57">
                  <c:v>0.96356239325677207</c:v>
                </c:pt>
                <c:pt idx="58">
                  <c:v>0.99431547853015045</c:v>
                </c:pt>
                <c:pt idx="59">
                  <c:v>0.97893893589346126</c:v>
                </c:pt>
                <c:pt idx="60">
                  <c:v>1.0711981917135962</c:v>
                </c:pt>
                <c:pt idx="61">
                  <c:v>1.0346821473215193</c:v>
                </c:pt>
                <c:pt idx="62">
                  <c:v>0.99431547853015045</c:v>
                </c:pt>
                <c:pt idx="63">
                  <c:v>0.99229006398943098</c:v>
                </c:pt>
                <c:pt idx="64">
                  <c:v>1.119466313985696</c:v>
                </c:pt>
                <c:pt idx="65">
                  <c:v>0.94818585062008298</c:v>
                </c:pt>
              </c:numCache>
            </c:numRef>
          </c:yVal>
          <c:smooth val="0"/>
          <c:extLst>
            <c:ext xmlns:c16="http://schemas.microsoft.com/office/drawing/2014/chart" uri="{C3380CC4-5D6E-409C-BE32-E72D297353CC}">
              <c16:uniqueId val="{00000001-4A2F-4C44-A132-EEF917F5E930}"/>
            </c:ext>
          </c:extLst>
        </c:ser>
        <c:ser>
          <c:idx val="1"/>
          <c:order val="1"/>
          <c:tx>
            <c:v>U1556</c:v>
          </c:tx>
          <c:spPr>
            <a:ln w="25400" cap="rnd">
              <a:noFill/>
              <a:round/>
            </a:ln>
            <a:effectLst/>
          </c:spPr>
          <c:marker>
            <c:symbol val="circle"/>
            <c:size val="5"/>
            <c:spPr>
              <a:solidFill>
                <a:srgbClr val="0432FF"/>
              </a:solidFill>
              <a:ln w="2540">
                <a:solidFill>
                  <a:schemeClr val="tx1"/>
                </a:solidFill>
              </a:ln>
              <a:effectLst/>
            </c:spPr>
          </c:marker>
          <c:xVal>
            <c:numRef>
              <c:f>'ICP corrections'!$C$3:$C$37</c:f>
              <c:numCache>
                <c:formatCode>0</c:formatCode>
                <c:ptCount val="35"/>
                <c:pt idx="0">
                  <c:v>59.5</c:v>
                </c:pt>
                <c:pt idx="1">
                  <c:v>71</c:v>
                </c:pt>
                <c:pt idx="2">
                  <c:v>78.285714285714292</c:v>
                </c:pt>
                <c:pt idx="3">
                  <c:v>81.5</c:v>
                </c:pt>
                <c:pt idx="4">
                  <c:v>103</c:v>
                </c:pt>
                <c:pt idx="5">
                  <c:v>108</c:v>
                </c:pt>
                <c:pt idx="6">
                  <c:v>111.5</c:v>
                </c:pt>
                <c:pt idx="7">
                  <c:v>126.5</c:v>
                </c:pt>
                <c:pt idx="8">
                  <c:v>138.5</c:v>
                </c:pt>
                <c:pt idx="9">
                  <c:v>168.1</c:v>
                </c:pt>
                <c:pt idx="10">
                  <c:v>180.5</c:v>
                </c:pt>
                <c:pt idx="11">
                  <c:v>188.5</c:v>
                </c:pt>
                <c:pt idx="12">
                  <c:v>216.5</c:v>
                </c:pt>
                <c:pt idx="13">
                  <c:v>222.5</c:v>
                </c:pt>
                <c:pt idx="14">
                  <c:v>237</c:v>
                </c:pt>
                <c:pt idx="15">
                  <c:v>244</c:v>
                </c:pt>
                <c:pt idx="16">
                  <c:v>275.81818181818181</c:v>
                </c:pt>
                <c:pt idx="17">
                  <c:v>284</c:v>
                </c:pt>
                <c:pt idx="18">
                  <c:v>290.5</c:v>
                </c:pt>
                <c:pt idx="19">
                  <c:v>301.5</c:v>
                </c:pt>
                <c:pt idx="20">
                  <c:v>313</c:v>
                </c:pt>
                <c:pt idx="21">
                  <c:v>351.66666666666669</c:v>
                </c:pt>
                <c:pt idx="22">
                  <c:v>358.5</c:v>
                </c:pt>
                <c:pt idx="23">
                  <c:v>365.5</c:v>
                </c:pt>
                <c:pt idx="24">
                  <c:v>376.5</c:v>
                </c:pt>
                <c:pt idx="25">
                  <c:v>407</c:v>
                </c:pt>
                <c:pt idx="26">
                  <c:v>413.5</c:v>
                </c:pt>
                <c:pt idx="27">
                  <c:v>439</c:v>
                </c:pt>
                <c:pt idx="28">
                  <c:v>448.5</c:v>
                </c:pt>
                <c:pt idx="29">
                  <c:v>467</c:v>
                </c:pt>
                <c:pt idx="30">
                  <c:v>478.5</c:v>
                </c:pt>
                <c:pt idx="31">
                  <c:v>488.5</c:v>
                </c:pt>
                <c:pt idx="32">
                  <c:v>498</c:v>
                </c:pt>
                <c:pt idx="33">
                  <c:v>505.5</c:v>
                </c:pt>
                <c:pt idx="34">
                  <c:v>511.5</c:v>
                </c:pt>
              </c:numCache>
            </c:numRef>
          </c:xVal>
          <c:yVal>
            <c:numRef>
              <c:f>'ICP corrections'!$AD$3:$AD$37</c:f>
              <c:numCache>
                <c:formatCode>0.0</c:formatCode>
                <c:ptCount val="35"/>
                <c:pt idx="1">
                  <c:v>1.0616366961969985</c:v>
                </c:pt>
                <c:pt idx="8">
                  <c:v>1.0674148656160207</c:v>
                </c:pt>
                <c:pt idx="10">
                  <c:v>1.0489764028503341</c:v>
                </c:pt>
                <c:pt idx="12">
                  <c:v>1.0023760220791331</c:v>
                </c:pt>
                <c:pt idx="13">
                  <c:v>1.0806092708655552</c:v>
                </c:pt>
                <c:pt idx="14">
                  <c:v>0.92829432498879327</c:v>
                </c:pt>
                <c:pt idx="15">
                  <c:v>0.90229979452130837</c:v>
                </c:pt>
                <c:pt idx="16">
                  <c:v>1.1050142920860373</c:v>
                </c:pt>
                <c:pt idx="17">
                  <c:v>1.0416766657621401</c:v>
                </c:pt>
                <c:pt idx="18">
                  <c:v>1.0077236067577957</c:v>
                </c:pt>
                <c:pt idx="19">
                  <c:v>0.99168085272180861</c:v>
                </c:pt>
                <c:pt idx="20">
                  <c:v>1.0503122372017879</c:v>
                </c:pt>
                <c:pt idx="21">
                  <c:v>1.020230810077255</c:v>
                </c:pt>
                <c:pt idx="24">
                  <c:v>1.1461928725710062</c:v>
                </c:pt>
                <c:pt idx="25">
                  <c:v>0.9541035865665658</c:v>
                </c:pt>
                <c:pt idx="26">
                  <c:v>0.95742950872553256</c:v>
                </c:pt>
                <c:pt idx="27">
                  <c:v>1.0054251745097977</c:v>
                </c:pt>
                <c:pt idx="28">
                  <c:v>1.0235165891256646</c:v>
                </c:pt>
                <c:pt idx="29">
                  <c:v>0.95276234537283966</c:v>
                </c:pt>
                <c:pt idx="30">
                  <c:v>1.0620881969648179</c:v>
                </c:pt>
                <c:pt idx="32">
                  <c:v>0.93635480694248885</c:v>
                </c:pt>
                <c:pt idx="34">
                  <c:v>0.93909503242055803</c:v>
                </c:pt>
              </c:numCache>
            </c:numRef>
          </c:yVal>
          <c:smooth val="0"/>
          <c:extLst>
            <c:ext xmlns:c16="http://schemas.microsoft.com/office/drawing/2014/chart" uri="{C3380CC4-5D6E-409C-BE32-E72D297353CC}">
              <c16:uniqueId val="{00000002-4A2F-4C44-A132-EEF917F5E930}"/>
            </c:ext>
          </c:extLst>
        </c:ser>
        <c:ser>
          <c:idx val="2"/>
          <c:order val="2"/>
          <c:tx>
            <c:v>U1557</c:v>
          </c:tx>
          <c:spPr>
            <a:ln w="25400" cap="rnd">
              <a:noFill/>
              <a:round/>
            </a:ln>
            <a:effectLst/>
          </c:spPr>
          <c:marker>
            <c:symbol val="circle"/>
            <c:size val="5"/>
            <c:spPr>
              <a:solidFill>
                <a:srgbClr val="00DE00"/>
              </a:solidFill>
              <a:ln w="2540">
                <a:solidFill>
                  <a:schemeClr val="tx1"/>
                </a:solidFill>
              </a:ln>
              <a:effectLst/>
            </c:spPr>
          </c:marker>
          <c:xVal>
            <c:numRef>
              <c:f>'ICP corrections'!$C$38:$C$50</c:f>
              <c:numCache>
                <c:formatCode>0</c:formatCode>
                <c:ptCount val="13"/>
                <c:pt idx="0">
                  <c:v>520.5</c:v>
                </c:pt>
                <c:pt idx="1">
                  <c:v>529</c:v>
                </c:pt>
                <c:pt idx="2">
                  <c:v>552.5</c:v>
                </c:pt>
                <c:pt idx="3">
                  <c:v>559.5</c:v>
                </c:pt>
                <c:pt idx="4">
                  <c:v>569</c:v>
                </c:pt>
                <c:pt idx="5">
                  <c:v>577</c:v>
                </c:pt>
                <c:pt idx="6">
                  <c:v>592</c:v>
                </c:pt>
                <c:pt idx="7">
                  <c:v>598</c:v>
                </c:pt>
                <c:pt idx="8">
                  <c:v>606.5</c:v>
                </c:pt>
                <c:pt idx="9">
                  <c:v>617.5</c:v>
                </c:pt>
                <c:pt idx="10">
                  <c:v>623</c:v>
                </c:pt>
                <c:pt idx="11">
                  <c:v>653.5</c:v>
                </c:pt>
                <c:pt idx="12">
                  <c:v>663.3</c:v>
                </c:pt>
              </c:numCache>
            </c:numRef>
          </c:xVal>
          <c:yVal>
            <c:numRef>
              <c:f>'ICP corrections'!$AD$38:$AD$50</c:f>
              <c:numCache>
                <c:formatCode>0.0</c:formatCode>
                <c:ptCount val="13"/>
                <c:pt idx="2">
                  <c:v>1.0235057187560124</c:v>
                </c:pt>
                <c:pt idx="3">
                  <c:v>0.97158789937075007</c:v>
                </c:pt>
                <c:pt idx="4">
                  <c:v>1.1292459156500976</c:v>
                </c:pt>
                <c:pt idx="5">
                  <c:v>1.14575810074801</c:v>
                </c:pt>
                <c:pt idx="6">
                  <c:v>1.0647648108747094</c:v>
                </c:pt>
                <c:pt idx="7">
                  <c:v>0.92474331939746102</c:v>
                </c:pt>
                <c:pt idx="8">
                  <c:v>1.1460131712130432</c:v>
                </c:pt>
                <c:pt idx="9">
                  <c:v>1.0412974652972333</c:v>
                </c:pt>
                <c:pt idx="10">
                  <c:v>1.1269646428671674</c:v>
                </c:pt>
                <c:pt idx="11">
                  <c:v>1.1292031422720226</c:v>
                </c:pt>
                <c:pt idx="12">
                  <c:v>1.1610984535223494</c:v>
                </c:pt>
              </c:numCache>
            </c:numRef>
          </c:yVal>
          <c:smooth val="0"/>
          <c:extLst>
            <c:ext xmlns:c16="http://schemas.microsoft.com/office/drawing/2014/chart" uri="{C3380CC4-5D6E-409C-BE32-E72D297353CC}">
              <c16:uniqueId val="{00000003-4A2F-4C44-A132-EEF917F5E930}"/>
            </c:ext>
          </c:extLst>
        </c:ser>
        <c:ser>
          <c:idx val="3"/>
          <c:order val="3"/>
          <c:tx>
            <c:v>Rock standards</c:v>
          </c:tx>
          <c:spPr>
            <a:ln w="25400" cap="rnd">
              <a:noFill/>
              <a:round/>
            </a:ln>
            <a:effectLst/>
          </c:spPr>
          <c:marker>
            <c:symbol val="circle"/>
            <c:size val="5"/>
            <c:spPr>
              <a:solidFill>
                <a:srgbClr val="FF40FF"/>
              </a:solidFill>
              <a:ln w="9525">
                <a:solidFill>
                  <a:schemeClr val="tx1"/>
                </a:solidFill>
              </a:ln>
              <a:effectLst/>
            </c:spPr>
          </c:marker>
          <c:xVal>
            <c:numRef>
              <c:f>'ICP corrections'!$C$51:$C$68</c:f>
              <c:numCache>
                <c:formatCode>0</c:formatCode>
                <c:ptCount val="18"/>
                <c:pt idx="0">
                  <c:v>130</c:v>
                </c:pt>
                <c:pt idx="1">
                  <c:v>193</c:v>
                </c:pt>
                <c:pt idx="2">
                  <c:v>329</c:v>
                </c:pt>
                <c:pt idx="3">
                  <c:v>438</c:v>
                </c:pt>
                <c:pt idx="4">
                  <c:v>536</c:v>
                </c:pt>
                <c:pt idx="5">
                  <c:v>548</c:v>
                </c:pt>
                <c:pt idx="6">
                  <c:v>630</c:v>
                </c:pt>
                <c:pt idx="7">
                  <c:v>640</c:v>
                </c:pt>
                <c:pt idx="8">
                  <c:v>681</c:v>
                </c:pt>
                <c:pt idx="9">
                  <c:v>190</c:v>
                </c:pt>
                <c:pt idx="10">
                  <c:v>544</c:v>
                </c:pt>
                <c:pt idx="11">
                  <c:v>627</c:v>
                </c:pt>
                <c:pt idx="12">
                  <c:v>637</c:v>
                </c:pt>
                <c:pt idx="13">
                  <c:v>129</c:v>
                </c:pt>
                <c:pt idx="14">
                  <c:v>679</c:v>
                </c:pt>
                <c:pt idx="15">
                  <c:v>327</c:v>
                </c:pt>
                <c:pt idx="16">
                  <c:v>439</c:v>
                </c:pt>
                <c:pt idx="17">
                  <c:v>534</c:v>
                </c:pt>
              </c:numCache>
            </c:numRef>
          </c:xVal>
          <c:yVal>
            <c:numRef>
              <c:f>'ICP corrections'!$AD$51:$AD$68</c:f>
              <c:numCache>
                <c:formatCode>0.0</c:formatCode>
                <c:ptCount val="18"/>
                <c:pt idx="0">
                  <c:v>1.1367485511224695</c:v>
                </c:pt>
                <c:pt idx="1">
                  <c:v>0.88256116800794071</c:v>
                </c:pt>
                <c:pt idx="2">
                  <c:v>0.89008328197806019</c:v>
                </c:pt>
                <c:pt idx="3">
                  <c:v>1.0537967225380882</c:v>
                </c:pt>
                <c:pt idx="4">
                  <c:v>0.91264962388841819</c:v>
                </c:pt>
                <c:pt idx="5">
                  <c:v>0.95778230770913464</c:v>
                </c:pt>
                <c:pt idx="6">
                  <c:v>0.92769385182865705</c:v>
                </c:pt>
                <c:pt idx="7">
                  <c:v>0.97282653564937349</c:v>
                </c:pt>
                <c:pt idx="8">
                  <c:v>0.97282653564937349</c:v>
                </c:pt>
                <c:pt idx="9">
                  <c:v>0.96356239325677207</c:v>
                </c:pt>
                <c:pt idx="10">
                  <c:v>0.99431547853015045</c:v>
                </c:pt>
                <c:pt idx="11">
                  <c:v>0.97893893589346126</c:v>
                </c:pt>
                <c:pt idx="12">
                  <c:v>1.0711981917135962</c:v>
                </c:pt>
                <c:pt idx="13">
                  <c:v>1.0346821473215193</c:v>
                </c:pt>
                <c:pt idx="14">
                  <c:v>0.99431547853015045</c:v>
                </c:pt>
                <c:pt idx="15">
                  <c:v>0.99229006398943098</c:v>
                </c:pt>
                <c:pt idx="16">
                  <c:v>1.119466313985696</c:v>
                </c:pt>
                <c:pt idx="17">
                  <c:v>0.94818585062008298</c:v>
                </c:pt>
              </c:numCache>
            </c:numRef>
          </c:yVal>
          <c:smooth val="0"/>
          <c:extLst>
            <c:ext xmlns:c16="http://schemas.microsoft.com/office/drawing/2014/chart" uri="{C3380CC4-5D6E-409C-BE32-E72D297353CC}">
              <c16:uniqueId val="{00000001-10DB-984C-B242-48C7532E333A}"/>
            </c:ext>
          </c:extLst>
        </c:ser>
        <c:dLbls>
          <c:showLegendKey val="0"/>
          <c:showVal val="0"/>
          <c:showCatName val="0"/>
          <c:showSerName val="0"/>
          <c:showPercent val="0"/>
          <c:showBubbleSize val="0"/>
        </c:dLbls>
        <c:axId val="266506656"/>
        <c:axId val="259664752"/>
      </c:scatterChart>
      <c:valAx>
        <c:axId val="266506656"/>
        <c:scaling>
          <c:orientation val="minMax"/>
          <c:max val="700"/>
        </c:scaling>
        <c:delete val="0"/>
        <c:axPos val="b"/>
        <c:numFmt formatCode="0" sourceLinked="1"/>
        <c:majorTickMark val="out"/>
        <c:minorTickMark val="none"/>
        <c:tickLblPos val="nextTo"/>
        <c:spPr>
          <a:noFill/>
          <a:ln w="12700"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solidFill>
                <a:latin typeface="Helvetica" pitchFamily="2" charset="0"/>
                <a:ea typeface="+mn-ea"/>
                <a:cs typeface="Arial" panose="020B0604020202020204" pitchFamily="34" charset="0"/>
              </a:defRPr>
            </a:pPr>
            <a:endParaRPr lang="en-US"/>
          </a:p>
        </c:txPr>
        <c:crossAx val="259664752"/>
        <c:crosses val="autoZero"/>
        <c:crossBetween val="midCat"/>
      </c:valAx>
      <c:valAx>
        <c:axId val="259664752"/>
        <c:scaling>
          <c:orientation val="minMax"/>
          <c:max val="2"/>
        </c:scaling>
        <c:delete val="0"/>
        <c:axPos val="l"/>
        <c:majorGridlines>
          <c:spPr>
            <a:ln w="9525" cap="flat" cmpd="sng" algn="ctr">
              <a:solidFill>
                <a:schemeClr val="tx1">
                  <a:lumMod val="15000"/>
                  <a:lumOff val="85000"/>
                </a:schemeClr>
              </a:solidFill>
              <a:round/>
            </a:ln>
            <a:effectLst/>
          </c:spPr>
        </c:majorGridlines>
        <c:numFmt formatCode="0.0" sourceLinked="1"/>
        <c:majorTickMark val="out"/>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Helvetica" pitchFamily="2" charset="0"/>
                <a:ea typeface="+mn-ea"/>
                <a:cs typeface="Arial" panose="020B0604020202020204" pitchFamily="34" charset="0"/>
              </a:defRPr>
            </a:pPr>
            <a:endParaRPr lang="en-US"/>
          </a:p>
        </c:txPr>
        <c:crossAx val="266506656"/>
        <c:crosses val="autoZero"/>
        <c:crossBetween val="midCat"/>
        <c:majorUnit val="0.25"/>
      </c:valAx>
      <c:spPr>
        <a:noFill/>
        <a:ln w="12700">
          <a:solidFill>
            <a:schemeClr val="tx1"/>
          </a:solidFill>
        </a:ln>
        <a:effectLst/>
      </c:spPr>
    </c:plotArea>
    <c:legend>
      <c:legendPos val="r"/>
      <c:legendEntry>
        <c:idx val="0"/>
        <c:delete val="1"/>
      </c:legendEntry>
      <c:legendEntry>
        <c:idx val="4"/>
        <c:delete val="1"/>
      </c:legendEntry>
      <c:layout>
        <c:manualLayout>
          <c:xMode val="edge"/>
          <c:yMode val="edge"/>
          <c:x val="0.79752209119341233"/>
          <c:y val="0.68805941066342846"/>
          <c:w val="0.13661420600514318"/>
          <c:h val="0.19947269255573399"/>
        </c:manualLayout>
      </c:layout>
      <c:overlay val="0"/>
      <c:spPr>
        <a:solidFill>
          <a:schemeClr val="bg1"/>
        </a:solidFill>
        <a:ln>
          <a:noFill/>
        </a:ln>
        <a:effectLst/>
      </c:spPr>
      <c:txPr>
        <a:bodyPr rot="0" spcFirstLastPara="1" vertOverflow="ellipsis" vert="horz" wrap="square" anchor="ctr" anchorCtr="1"/>
        <a:lstStyle/>
        <a:p>
          <a:pPr>
            <a:defRPr sz="900" b="0" i="0" u="none" strike="noStrike" kern="1200" baseline="0">
              <a:solidFill>
                <a:schemeClr val="tx1"/>
              </a:solidFill>
              <a:latin typeface="Helvetica" pitchFamily="2"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latin typeface="Helvetica" pitchFamily="2" charset="0"/>
          <a:cs typeface="Arial" panose="020B0604020202020204" pitchFamily="34" charset="0"/>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5913511535012588E-2"/>
          <c:y val="3.8795242486927783E-2"/>
          <c:w val="0.88823743117314069"/>
          <c:h val="0.81141985311127018"/>
        </c:manualLayout>
      </c:layout>
      <c:scatterChart>
        <c:scatterStyle val="lineMarker"/>
        <c:varyColors val="0"/>
        <c:ser>
          <c:idx val="1"/>
          <c:order val="0"/>
          <c:tx>
            <c:v>Al2O3</c:v>
          </c:tx>
          <c:spPr>
            <a:ln w="25400" cap="rnd">
              <a:noFill/>
              <a:round/>
            </a:ln>
            <a:effectLst/>
          </c:spPr>
          <c:marker>
            <c:symbol val="circle"/>
            <c:size val="5"/>
            <c:spPr>
              <a:solidFill>
                <a:srgbClr val="FF0000"/>
              </a:solidFill>
              <a:ln w="2540">
                <a:solidFill>
                  <a:schemeClr val="tx1"/>
                </a:solidFill>
              </a:ln>
              <a:effectLst/>
            </c:spPr>
          </c:marker>
          <c:xVal>
            <c:numRef>
              <c:f>Validation!$A$2:$A$25</c:f>
              <c:numCache>
                <c:formatCode>General</c:formatCode>
                <c:ptCount val="24"/>
                <c:pt idx="0">
                  <c:v>47</c:v>
                </c:pt>
                <c:pt idx="1">
                  <c:v>129</c:v>
                </c:pt>
                <c:pt idx="2">
                  <c:v>190</c:v>
                </c:pt>
                <c:pt idx="3">
                  <c:v>191</c:v>
                </c:pt>
                <c:pt idx="4">
                  <c:v>192</c:v>
                </c:pt>
                <c:pt idx="5">
                  <c:v>327</c:v>
                </c:pt>
                <c:pt idx="6">
                  <c:v>328</c:v>
                </c:pt>
                <c:pt idx="7">
                  <c:v>439</c:v>
                </c:pt>
                <c:pt idx="8">
                  <c:v>533</c:v>
                </c:pt>
                <c:pt idx="9">
                  <c:v>534</c:v>
                </c:pt>
                <c:pt idx="10">
                  <c:v>535</c:v>
                </c:pt>
                <c:pt idx="11">
                  <c:v>543</c:v>
                </c:pt>
                <c:pt idx="12">
                  <c:v>544</c:v>
                </c:pt>
                <c:pt idx="13">
                  <c:v>545</c:v>
                </c:pt>
                <c:pt idx="14">
                  <c:v>626</c:v>
                </c:pt>
                <c:pt idx="15">
                  <c:v>627</c:v>
                </c:pt>
                <c:pt idx="16">
                  <c:v>628</c:v>
                </c:pt>
                <c:pt idx="17">
                  <c:v>636</c:v>
                </c:pt>
                <c:pt idx="18">
                  <c:v>637</c:v>
                </c:pt>
                <c:pt idx="19">
                  <c:v>638</c:v>
                </c:pt>
                <c:pt idx="20">
                  <c:v>677</c:v>
                </c:pt>
                <c:pt idx="21">
                  <c:v>678</c:v>
                </c:pt>
                <c:pt idx="22">
                  <c:v>679</c:v>
                </c:pt>
              </c:numCache>
            </c:numRef>
          </c:xVal>
          <c:yVal>
            <c:numRef>
              <c:f>Validation!$AV$2:$AV$25</c:f>
              <c:numCache>
                <c:formatCode>0.0</c:formatCode>
                <c:ptCount val="24"/>
                <c:pt idx="0">
                  <c:v>1.2275220216167959</c:v>
                </c:pt>
                <c:pt idx="1">
                  <c:v>1.2056711152675585</c:v>
                </c:pt>
                <c:pt idx="2">
                  <c:v>1.174317029358694</c:v>
                </c:pt>
                <c:pt idx="3">
                  <c:v>1.1939939499120438</c:v>
                </c:pt>
                <c:pt idx="4">
                  <c:v>1.1757521162494959</c:v>
                </c:pt>
                <c:pt idx="5">
                  <c:v>1.1799335152557322</c:v>
                </c:pt>
                <c:pt idx="6">
                  <c:v>1.1791049234199713</c:v>
                </c:pt>
                <c:pt idx="7">
                  <c:v>1.1590863155116686</c:v>
                </c:pt>
                <c:pt idx="8">
                  <c:v>1.2156355727563724</c:v>
                </c:pt>
                <c:pt idx="9">
                  <c:v>1.2184886621702289</c:v>
                </c:pt>
                <c:pt idx="10">
                  <c:v>1.2245237150770845</c:v>
                </c:pt>
                <c:pt idx="11">
                  <c:v>1.0800198615755698</c:v>
                </c:pt>
                <c:pt idx="12">
                  <c:v>1.0888353953333543</c:v>
                </c:pt>
                <c:pt idx="13">
                  <c:v>1.0902747533160935</c:v>
                </c:pt>
                <c:pt idx="14">
                  <c:v>1.1047067729709161</c:v>
                </c:pt>
                <c:pt idx="15">
                  <c:v>1.1191131660741176</c:v>
                </c:pt>
                <c:pt idx="16">
                  <c:v>1.1175713018848925</c:v>
                </c:pt>
                <c:pt idx="17">
                  <c:v>1.083381210929919</c:v>
                </c:pt>
                <c:pt idx="18">
                  <c:v>1.0813866109953814</c:v>
                </c:pt>
                <c:pt idx="19">
                  <c:v>1.0844276284544623</c:v>
                </c:pt>
                <c:pt idx="20">
                  <c:v>1.1294449374695055</c:v>
                </c:pt>
                <c:pt idx="21">
                  <c:v>1.1243580669726443</c:v>
                </c:pt>
                <c:pt idx="22">
                  <c:v>1.1362402447411313</c:v>
                </c:pt>
              </c:numCache>
            </c:numRef>
          </c:yVal>
          <c:smooth val="0"/>
          <c:extLst>
            <c:ext xmlns:c16="http://schemas.microsoft.com/office/drawing/2014/chart" uri="{C3380CC4-5D6E-409C-BE32-E72D297353CC}">
              <c16:uniqueId val="{00000001-0AF2-434A-A40A-26C845E6B23C}"/>
            </c:ext>
          </c:extLst>
        </c:ser>
        <c:ser>
          <c:idx val="4"/>
          <c:order val="1"/>
          <c:tx>
            <c:v>K2O</c:v>
          </c:tx>
          <c:spPr>
            <a:ln w="25400" cap="rnd">
              <a:noFill/>
              <a:round/>
            </a:ln>
            <a:effectLst/>
          </c:spPr>
          <c:marker>
            <c:symbol val="circle"/>
            <c:size val="5"/>
            <c:spPr>
              <a:solidFill>
                <a:srgbClr val="00FDFF"/>
              </a:solidFill>
              <a:ln w="2540">
                <a:solidFill>
                  <a:schemeClr val="tx1"/>
                </a:solidFill>
              </a:ln>
              <a:effectLst/>
            </c:spPr>
          </c:marker>
          <c:xVal>
            <c:numRef>
              <c:f>Validation!$A$2:$A$25</c:f>
              <c:numCache>
                <c:formatCode>General</c:formatCode>
                <c:ptCount val="24"/>
                <c:pt idx="0">
                  <c:v>47</c:v>
                </c:pt>
                <c:pt idx="1">
                  <c:v>129</c:v>
                </c:pt>
                <c:pt idx="2">
                  <c:v>190</c:v>
                </c:pt>
                <c:pt idx="3">
                  <c:v>191</c:v>
                </c:pt>
                <c:pt idx="4">
                  <c:v>192</c:v>
                </c:pt>
                <c:pt idx="5">
                  <c:v>327</c:v>
                </c:pt>
                <c:pt idx="6">
                  <c:v>328</c:v>
                </c:pt>
                <c:pt idx="7">
                  <c:v>439</c:v>
                </c:pt>
                <c:pt idx="8">
                  <c:v>533</c:v>
                </c:pt>
                <c:pt idx="9">
                  <c:v>534</c:v>
                </c:pt>
                <c:pt idx="10">
                  <c:v>535</c:v>
                </c:pt>
                <c:pt idx="11">
                  <c:v>543</c:v>
                </c:pt>
                <c:pt idx="12">
                  <c:v>544</c:v>
                </c:pt>
                <c:pt idx="13">
                  <c:v>545</c:v>
                </c:pt>
                <c:pt idx="14">
                  <c:v>626</c:v>
                </c:pt>
                <c:pt idx="15">
                  <c:v>627</c:v>
                </c:pt>
                <c:pt idx="16">
                  <c:v>628</c:v>
                </c:pt>
                <c:pt idx="17">
                  <c:v>636</c:v>
                </c:pt>
                <c:pt idx="18">
                  <c:v>637</c:v>
                </c:pt>
                <c:pt idx="19">
                  <c:v>638</c:v>
                </c:pt>
                <c:pt idx="20">
                  <c:v>677</c:v>
                </c:pt>
                <c:pt idx="21">
                  <c:v>678</c:v>
                </c:pt>
                <c:pt idx="22">
                  <c:v>679</c:v>
                </c:pt>
              </c:numCache>
            </c:numRef>
          </c:xVal>
          <c:yVal>
            <c:numRef>
              <c:f>Validation!$BA$2:$BA$25</c:f>
              <c:numCache>
                <c:formatCode>0.0</c:formatCode>
                <c:ptCount val="24"/>
                <c:pt idx="0">
                  <c:v>1.2922628477014306</c:v>
                </c:pt>
                <c:pt idx="1">
                  <c:v>1.2339481152698473</c:v>
                </c:pt>
                <c:pt idx="2">
                  <c:v>1.267591230134222</c:v>
                </c:pt>
                <c:pt idx="3">
                  <c:v>1.2574982956749097</c:v>
                </c:pt>
                <c:pt idx="4">
                  <c:v>1.267591230134222</c:v>
                </c:pt>
                <c:pt idx="5">
                  <c:v>1.2563768585127637</c:v>
                </c:pt>
                <c:pt idx="6">
                  <c:v>1.1958192517568889</c:v>
                </c:pt>
                <c:pt idx="7">
                  <c:v>1.2776841645935346</c:v>
                </c:pt>
                <c:pt idx="8">
                  <c:v>1.1890906287840139</c:v>
                </c:pt>
                <c:pt idx="9">
                  <c:v>1.2945057220257221</c:v>
                </c:pt>
                <c:pt idx="10">
                  <c:v>1.3023557821607434</c:v>
                </c:pt>
                <c:pt idx="11">
                  <c:v>1.1588118254060764</c:v>
                </c:pt>
                <c:pt idx="12">
                  <c:v>1.1644190112168058</c:v>
                </c:pt>
                <c:pt idx="13">
                  <c:v>1.2328266781077015</c:v>
                </c:pt>
                <c:pt idx="14">
                  <c:v>1.0646111037858266</c:v>
                </c:pt>
                <c:pt idx="15">
                  <c:v>1.1913335031083057</c:v>
                </c:pt>
                <c:pt idx="16">
                  <c:v>1.1778762571625556</c:v>
                </c:pt>
                <c:pt idx="17">
                  <c:v>1.2036693118919097</c:v>
                </c:pt>
                <c:pt idx="18">
                  <c:v>1.1520832024332015</c:v>
                </c:pt>
                <c:pt idx="19">
                  <c:v>1.2092764977026389</c:v>
                </c:pt>
                <c:pt idx="20">
                  <c:v>1.0971327814880556</c:v>
                </c:pt>
                <c:pt idx="21">
                  <c:v>1.1509617652710558</c:v>
                </c:pt>
                <c:pt idx="22">
                  <c:v>1.1935763774325971</c:v>
                </c:pt>
              </c:numCache>
            </c:numRef>
          </c:yVal>
          <c:smooth val="0"/>
          <c:extLst>
            <c:ext xmlns:c16="http://schemas.microsoft.com/office/drawing/2014/chart" uri="{C3380CC4-5D6E-409C-BE32-E72D297353CC}">
              <c16:uniqueId val="{00000004-0AF2-434A-A40A-26C845E6B23C}"/>
            </c:ext>
          </c:extLst>
        </c:ser>
        <c:ser>
          <c:idx val="3"/>
          <c:order val="2"/>
          <c:tx>
            <c:v>CaO</c:v>
          </c:tx>
          <c:spPr>
            <a:ln w="25400" cap="rnd">
              <a:noFill/>
              <a:round/>
            </a:ln>
            <a:effectLst/>
          </c:spPr>
          <c:marker>
            <c:symbol val="circle"/>
            <c:size val="5"/>
            <c:spPr>
              <a:solidFill>
                <a:srgbClr val="0432FF"/>
              </a:solidFill>
              <a:ln w="2540">
                <a:solidFill>
                  <a:schemeClr val="tx1"/>
                </a:solidFill>
              </a:ln>
              <a:effectLst/>
            </c:spPr>
          </c:marker>
          <c:xVal>
            <c:numRef>
              <c:f>Validation!$A$2:$A$25</c:f>
              <c:numCache>
                <c:formatCode>General</c:formatCode>
                <c:ptCount val="24"/>
                <c:pt idx="0">
                  <c:v>47</c:v>
                </c:pt>
                <c:pt idx="1">
                  <c:v>129</c:v>
                </c:pt>
                <c:pt idx="2">
                  <c:v>190</c:v>
                </c:pt>
                <c:pt idx="3">
                  <c:v>191</c:v>
                </c:pt>
                <c:pt idx="4">
                  <c:v>192</c:v>
                </c:pt>
                <c:pt idx="5">
                  <c:v>327</c:v>
                </c:pt>
                <c:pt idx="6">
                  <c:v>328</c:v>
                </c:pt>
                <c:pt idx="7">
                  <c:v>439</c:v>
                </c:pt>
                <c:pt idx="8">
                  <c:v>533</c:v>
                </c:pt>
                <c:pt idx="9">
                  <c:v>534</c:v>
                </c:pt>
                <c:pt idx="10">
                  <c:v>535</c:v>
                </c:pt>
                <c:pt idx="11">
                  <c:v>543</c:v>
                </c:pt>
                <c:pt idx="12">
                  <c:v>544</c:v>
                </c:pt>
                <c:pt idx="13">
                  <c:v>545</c:v>
                </c:pt>
                <c:pt idx="14">
                  <c:v>626</c:v>
                </c:pt>
                <c:pt idx="15">
                  <c:v>627</c:v>
                </c:pt>
                <c:pt idx="16">
                  <c:v>628</c:v>
                </c:pt>
                <c:pt idx="17">
                  <c:v>636</c:v>
                </c:pt>
                <c:pt idx="18">
                  <c:v>637</c:v>
                </c:pt>
                <c:pt idx="19">
                  <c:v>638</c:v>
                </c:pt>
                <c:pt idx="20">
                  <c:v>677</c:v>
                </c:pt>
                <c:pt idx="21">
                  <c:v>678</c:v>
                </c:pt>
                <c:pt idx="22">
                  <c:v>679</c:v>
                </c:pt>
              </c:numCache>
            </c:numRef>
          </c:xVal>
          <c:yVal>
            <c:numRef>
              <c:f>Validation!$AZ$2:$AZ$25</c:f>
              <c:numCache>
                <c:formatCode>0.0</c:formatCode>
                <c:ptCount val="24"/>
                <c:pt idx="0">
                  <c:v>1.0097810837912744</c:v>
                </c:pt>
                <c:pt idx="1">
                  <c:v>0.99305457587745005</c:v>
                </c:pt>
                <c:pt idx="2">
                  <c:v>0.9820536358899592</c:v>
                </c:pt>
                <c:pt idx="3">
                  <c:v>0.98550513752297064</c:v>
                </c:pt>
                <c:pt idx="4">
                  <c:v>0.97689369866602571</c:v>
                </c:pt>
                <c:pt idx="5">
                  <c:v>0.9833580495505958</c:v>
                </c:pt>
                <c:pt idx="6">
                  <c:v>0.98285013626680784</c:v>
                </c:pt>
                <c:pt idx="7">
                  <c:v>0.9713759134466966</c:v>
                </c:pt>
                <c:pt idx="8">
                  <c:v>0.97115658725597032</c:v>
                </c:pt>
                <c:pt idx="9">
                  <c:v>0.97321132735856575</c:v>
                </c:pt>
                <c:pt idx="10">
                  <c:v>0.97466580630759381</c:v>
                </c:pt>
                <c:pt idx="11">
                  <c:v>0.92120793318894667</c:v>
                </c:pt>
                <c:pt idx="12">
                  <c:v>0.92240845549608086</c:v>
                </c:pt>
                <c:pt idx="13">
                  <c:v>0.92078082429121622</c:v>
                </c:pt>
                <c:pt idx="14">
                  <c:v>0.95035522958812269</c:v>
                </c:pt>
                <c:pt idx="15">
                  <c:v>0.9510478386114698</c:v>
                </c:pt>
                <c:pt idx="16">
                  <c:v>0.94834666342041707</c:v>
                </c:pt>
                <c:pt idx="17">
                  <c:v>0.9722647616933251</c:v>
                </c:pt>
                <c:pt idx="18">
                  <c:v>0.97446956708431243</c:v>
                </c:pt>
                <c:pt idx="19">
                  <c:v>0.97455037147036949</c:v>
                </c:pt>
                <c:pt idx="20">
                  <c:v>0.9709603480326886</c:v>
                </c:pt>
                <c:pt idx="21">
                  <c:v>0.97173376144209278</c:v>
                </c:pt>
                <c:pt idx="22">
                  <c:v>0.97463117585642667</c:v>
                </c:pt>
              </c:numCache>
            </c:numRef>
          </c:yVal>
          <c:smooth val="0"/>
          <c:extLst>
            <c:ext xmlns:c16="http://schemas.microsoft.com/office/drawing/2014/chart" uri="{C3380CC4-5D6E-409C-BE32-E72D297353CC}">
              <c16:uniqueId val="{00000003-0AF2-434A-A40A-26C845E6B23C}"/>
            </c:ext>
          </c:extLst>
        </c:ser>
        <c:ser>
          <c:idx val="0"/>
          <c:order val="3"/>
          <c:tx>
            <c:v>TiO2</c:v>
          </c:tx>
          <c:spPr>
            <a:ln w="28575" cap="rnd">
              <a:noFill/>
              <a:round/>
            </a:ln>
            <a:effectLst/>
          </c:spPr>
          <c:marker>
            <c:symbol val="circle"/>
            <c:size val="5"/>
            <c:spPr>
              <a:solidFill>
                <a:srgbClr val="00DE00"/>
              </a:solidFill>
              <a:ln w="2540">
                <a:solidFill>
                  <a:schemeClr val="tx1"/>
                </a:solidFill>
              </a:ln>
              <a:effectLst/>
            </c:spPr>
          </c:marker>
          <c:xVal>
            <c:numRef>
              <c:f>Validation!$A$2:$A$25</c:f>
              <c:numCache>
                <c:formatCode>General</c:formatCode>
                <c:ptCount val="24"/>
                <c:pt idx="0">
                  <c:v>47</c:v>
                </c:pt>
                <c:pt idx="1">
                  <c:v>129</c:v>
                </c:pt>
                <c:pt idx="2">
                  <c:v>190</c:v>
                </c:pt>
                <c:pt idx="3">
                  <c:v>191</c:v>
                </c:pt>
                <c:pt idx="4">
                  <c:v>192</c:v>
                </c:pt>
                <c:pt idx="5">
                  <c:v>327</c:v>
                </c:pt>
                <c:pt idx="6">
                  <c:v>328</c:v>
                </c:pt>
                <c:pt idx="7">
                  <c:v>439</c:v>
                </c:pt>
                <c:pt idx="8">
                  <c:v>533</c:v>
                </c:pt>
                <c:pt idx="9">
                  <c:v>534</c:v>
                </c:pt>
                <c:pt idx="10">
                  <c:v>535</c:v>
                </c:pt>
                <c:pt idx="11">
                  <c:v>543</c:v>
                </c:pt>
                <c:pt idx="12">
                  <c:v>544</c:v>
                </c:pt>
                <c:pt idx="13">
                  <c:v>545</c:v>
                </c:pt>
                <c:pt idx="14">
                  <c:v>626</c:v>
                </c:pt>
                <c:pt idx="15">
                  <c:v>627</c:v>
                </c:pt>
                <c:pt idx="16">
                  <c:v>628</c:v>
                </c:pt>
                <c:pt idx="17">
                  <c:v>636</c:v>
                </c:pt>
                <c:pt idx="18">
                  <c:v>637</c:v>
                </c:pt>
                <c:pt idx="19">
                  <c:v>638</c:v>
                </c:pt>
                <c:pt idx="20">
                  <c:v>677</c:v>
                </c:pt>
                <c:pt idx="21">
                  <c:v>678</c:v>
                </c:pt>
                <c:pt idx="22">
                  <c:v>679</c:v>
                </c:pt>
              </c:numCache>
            </c:numRef>
          </c:xVal>
          <c:yVal>
            <c:numRef>
              <c:f>Validation!$AU$2:$AU$25</c:f>
              <c:numCache>
                <c:formatCode>0.0</c:formatCode>
                <c:ptCount val="24"/>
                <c:pt idx="0">
                  <c:v>1.0966921877911129</c:v>
                </c:pt>
                <c:pt idx="1">
                  <c:v>1.080508668160864</c:v>
                </c:pt>
                <c:pt idx="2">
                  <c:v>1.055407372933127</c:v>
                </c:pt>
                <c:pt idx="3">
                  <c:v>1.0703237710653719</c:v>
                </c:pt>
                <c:pt idx="4">
                  <c:v>1.0561350792780302</c:v>
                </c:pt>
                <c:pt idx="5">
                  <c:v>1.0641393267058548</c:v>
                </c:pt>
                <c:pt idx="6">
                  <c:v>1.0512229078564939</c:v>
                </c:pt>
                <c:pt idx="7">
                  <c:v>1.0563170046275934</c:v>
                </c:pt>
                <c:pt idx="8">
                  <c:v>1.0537700047192009</c:v>
                </c:pt>
                <c:pt idx="9">
                  <c:v>1.0570447010791986</c:v>
                </c:pt>
                <c:pt idx="10">
                  <c:v>1.0559531534338014</c:v>
                </c:pt>
                <c:pt idx="11">
                  <c:v>1.0031737862233008</c:v>
                </c:pt>
                <c:pt idx="12">
                  <c:v>1.0035379243227185</c:v>
                </c:pt>
                <c:pt idx="13">
                  <c:v>0.99607269780009178</c:v>
                </c:pt>
                <c:pt idx="14">
                  <c:v>1.0233804582658359</c:v>
                </c:pt>
                <c:pt idx="15">
                  <c:v>1.0230164280033602</c:v>
                </c:pt>
                <c:pt idx="16">
                  <c:v>1.0219243253439767</c:v>
                </c:pt>
                <c:pt idx="17">
                  <c:v>1.0826909442866299</c:v>
                </c:pt>
                <c:pt idx="18">
                  <c:v>1.0741432892655218</c:v>
                </c:pt>
                <c:pt idx="19">
                  <c:v>1.084691301493476</c:v>
                </c:pt>
                <c:pt idx="20">
                  <c:v>1.0459464702173382</c:v>
                </c:pt>
                <c:pt idx="21">
                  <c:v>1.0490396048064534</c:v>
                </c:pt>
                <c:pt idx="22">
                  <c:v>1.0515867847728593</c:v>
                </c:pt>
              </c:numCache>
            </c:numRef>
          </c:yVal>
          <c:smooth val="0"/>
          <c:extLst>
            <c:ext xmlns:c16="http://schemas.microsoft.com/office/drawing/2014/chart" uri="{C3380CC4-5D6E-409C-BE32-E72D297353CC}">
              <c16:uniqueId val="{00000000-0AF2-434A-A40A-26C845E6B23C}"/>
            </c:ext>
          </c:extLst>
        </c:ser>
        <c:ser>
          <c:idx val="2"/>
          <c:order val="4"/>
          <c:tx>
            <c:v>Fe2O3</c:v>
          </c:tx>
          <c:spPr>
            <a:ln w="25400" cap="rnd">
              <a:noFill/>
              <a:round/>
            </a:ln>
            <a:effectLst/>
          </c:spPr>
          <c:marker>
            <c:symbol val="circle"/>
            <c:size val="5"/>
            <c:spPr>
              <a:solidFill>
                <a:srgbClr val="FF40FF"/>
              </a:solidFill>
              <a:ln w="2540">
                <a:solidFill>
                  <a:schemeClr val="tx1"/>
                </a:solidFill>
              </a:ln>
              <a:effectLst/>
            </c:spPr>
          </c:marker>
          <c:xVal>
            <c:numRef>
              <c:f>Validation!$A$2:$A$25</c:f>
              <c:numCache>
                <c:formatCode>General</c:formatCode>
                <c:ptCount val="24"/>
                <c:pt idx="0">
                  <c:v>47</c:v>
                </c:pt>
                <c:pt idx="1">
                  <c:v>129</c:v>
                </c:pt>
                <c:pt idx="2">
                  <c:v>190</c:v>
                </c:pt>
                <c:pt idx="3">
                  <c:v>191</c:v>
                </c:pt>
                <c:pt idx="4">
                  <c:v>192</c:v>
                </c:pt>
                <c:pt idx="5">
                  <c:v>327</c:v>
                </c:pt>
                <c:pt idx="6">
                  <c:v>328</c:v>
                </c:pt>
                <c:pt idx="7">
                  <c:v>439</c:v>
                </c:pt>
                <c:pt idx="8">
                  <c:v>533</c:v>
                </c:pt>
                <c:pt idx="9">
                  <c:v>534</c:v>
                </c:pt>
                <c:pt idx="10">
                  <c:v>535</c:v>
                </c:pt>
                <c:pt idx="11">
                  <c:v>543</c:v>
                </c:pt>
                <c:pt idx="12">
                  <c:v>544</c:v>
                </c:pt>
                <c:pt idx="13">
                  <c:v>545</c:v>
                </c:pt>
                <c:pt idx="14">
                  <c:v>626</c:v>
                </c:pt>
                <c:pt idx="15">
                  <c:v>627</c:v>
                </c:pt>
                <c:pt idx="16">
                  <c:v>628</c:v>
                </c:pt>
                <c:pt idx="17">
                  <c:v>636</c:v>
                </c:pt>
                <c:pt idx="18">
                  <c:v>637</c:v>
                </c:pt>
                <c:pt idx="19">
                  <c:v>638</c:v>
                </c:pt>
                <c:pt idx="20">
                  <c:v>677</c:v>
                </c:pt>
                <c:pt idx="21">
                  <c:v>678</c:v>
                </c:pt>
                <c:pt idx="22">
                  <c:v>679</c:v>
                </c:pt>
              </c:numCache>
            </c:numRef>
          </c:xVal>
          <c:yVal>
            <c:numRef>
              <c:f>Validation!$AW$2:$AW$25</c:f>
              <c:numCache>
                <c:formatCode>0.0</c:formatCode>
                <c:ptCount val="24"/>
                <c:pt idx="0">
                  <c:v>0.97935548176034781</c:v>
                </c:pt>
                <c:pt idx="1">
                  <c:v>0.97709621896549759</c:v>
                </c:pt>
                <c:pt idx="2">
                  <c:v>0.95700842585476453</c:v>
                </c:pt>
                <c:pt idx="3">
                  <c:v>0.96925428506163369</c:v>
                </c:pt>
                <c:pt idx="4">
                  <c:v>0.94639971360068542</c:v>
                </c:pt>
                <c:pt idx="5">
                  <c:v>0.95617348090884169</c:v>
                </c:pt>
                <c:pt idx="6">
                  <c:v>0.95877654456377781</c:v>
                </c:pt>
                <c:pt idx="7">
                  <c:v>0.95124566858094373</c:v>
                </c:pt>
                <c:pt idx="8">
                  <c:v>0.94633422772257381</c:v>
                </c:pt>
                <c:pt idx="9">
                  <c:v>0.94841340435261712</c:v>
                </c:pt>
                <c:pt idx="10">
                  <c:v>0.94661254270454809</c:v>
                </c:pt>
                <c:pt idx="11">
                  <c:v>0.89229200681097687</c:v>
                </c:pt>
                <c:pt idx="12">
                  <c:v>0.89831670759724391</c:v>
                </c:pt>
                <c:pt idx="13">
                  <c:v>0.89463312695346664</c:v>
                </c:pt>
                <c:pt idx="14">
                  <c:v>0.91013690859638752</c:v>
                </c:pt>
                <c:pt idx="15">
                  <c:v>0.90925284924188088</c:v>
                </c:pt>
                <c:pt idx="16">
                  <c:v>0.90719004408136572</c:v>
                </c:pt>
                <c:pt idx="17">
                  <c:v>0.96774810986506665</c:v>
                </c:pt>
                <c:pt idx="18">
                  <c:v>0.97280689394918762</c:v>
                </c:pt>
                <c:pt idx="19">
                  <c:v>0.97051488821528176</c:v>
                </c:pt>
                <c:pt idx="20">
                  <c:v>0.94893729137750993</c:v>
                </c:pt>
                <c:pt idx="21">
                  <c:v>0.9451227389775092</c:v>
                </c:pt>
                <c:pt idx="22">
                  <c:v>0.95070541008652298</c:v>
                </c:pt>
              </c:numCache>
            </c:numRef>
          </c:yVal>
          <c:smooth val="0"/>
          <c:extLst>
            <c:ext xmlns:c16="http://schemas.microsoft.com/office/drawing/2014/chart" uri="{C3380CC4-5D6E-409C-BE32-E72D297353CC}">
              <c16:uniqueId val="{00000002-0AF2-434A-A40A-26C845E6B23C}"/>
            </c:ext>
          </c:extLst>
        </c:ser>
        <c:ser>
          <c:idx val="5"/>
          <c:order val="5"/>
          <c:tx>
            <c:v>MnO</c:v>
          </c:tx>
          <c:spPr>
            <a:ln w="25400" cap="rnd">
              <a:noFill/>
              <a:round/>
            </a:ln>
            <a:effectLst/>
          </c:spPr>
          <c:marker>
            <c:symbol val="circle"/>
            <c:size val="5"/>
            <c:spPr>
              <a:solidFill>
                <a:srgbClr val="FFFF00"/>
              </a:solidFill>
              <a:ln w="6350">
                <a:solidFill>
                  <a:schemeClr val="tx1"/>
                </a:solidFill>
              </a:ln>
              <a:effectLst/>
            </c:spPr>
          </c:marker>
          <c:xVal>
            <c:numRef>
              <c:f>Validation!$A$2:$A$24</c:f>
              <c:numCache>
                <c:formatCode>General</c:formatCode>
                <c:ptCount val="23"/>
                <c:pt idx="0">
                  <c:v>47</c:v>
                </c:pt>
                <c:pt idx="1">
                  <c:v>129</c:v>
                </c:pt>
                <c:pt idx="2">
                  <c:v>190</c:v>
                </c:pt>
                <c:pt idx="3">
                  <c:v>191</c:v>
                </c:pt>
                <c:pt idx="4">
                  <c:v>192</c:v>
                </c:pt>
                <c:pt idx="5">
                  <c:v>327</c:v>
                </c:pt>
                <c:pt idx="6">
                  <c:v>328</c:v>
                </c:pt>
                <c:pt idx="7">
                  <c:v>439</c:v>
                </c:pt>
                <c:pt idx="8">
                  <c:v>533</c:v>
                </c:pt>
                <c:pt idx="9">
                  <c:v>534</c:v>
                </c:pt>
                <c:pt idx="10">
                  <c:v>535</c:v>
                </c:pt>
                <c:pt idx="11">
                  <c:v>543</c:v>
                </c:pt>
                <c:pt idx="12">
                  <c:v>544</c:v>
                </c:pt>
                <c:pt idx="13">
                  <c:v>545</c:v>
                </c:pt>
                <c:pt idx="14">
                  <c:v>626</c:v>
                </c:pt>
                <c:pt idx="15">
                  <c:v>627</c:v>
                </c:pt>
                <c:pt idx="16">
                  <c:v>628</c:v>
                </c:pt>
                <c:pt idx="17">
                  <c:v>636</c:v>
                </c:pt>
                <c:pt idx="18">
                  <c:v>637</c:v>
                </c:pt>
                <c:pt idx="19">
                  <c:v>638</c:v>
                </c:pt>
                <c:pt idx="20">
                  <c:v>677</c:v>
                </c:pt>
                <c:pt idx="21">
                  <c:v>678</c:v>
                </c:pt>
                <c:pt idx="22">
                  <c:v>679</c:v>
                </c:pt>
              </c:numCache>
            </c:numRef>
          </c:xVal>
          <c:yVal>
            <c:numRef>
              <c:f>Validation!$AY$2:$AY$24</c:f>
              <c:numCache>
                <c:formatCode>0.0</c:formatCode>
                <c:ptCount val="23"/>
                <c:pt idx="0">
                  <c:v>0.85817994831007727</c:v>
                </c:pt>
                <c:pt idx="1">
                  <c:v>0.90684874144374306</c:v>
                </c:pt>
                <c:pt idx="2">
                  <c:v>0.85361724895379598</c:v>
                </c:pt>
                <c:pt idx="3">
                  <c:v>0.88859794401861847</c:v>
                </c:pt>
                <c:pt idx="4">
                  <c:v>0.86958669670078026</c:v>
                </c:pt>
                <c:pt idx="5">
                  <c:v>0.90760919133645657</c:v>
                </c:pt>
                <c:pt idx="6">
                  <c:v>0.90152559219474826</c:v>
                </c:pt>
                <c:pt idx="7">
                  <c:v>0.86958669670078026</c:v>
                </c:pt>
                <c:pt idx="8">
                  <c:v>0.84373140034852034</c:v>
                </c:pt>
                <c:pt idx="9">
                  <c:v>0.82624105281610916</c:v>
                </c:pt>
                <c:pt idx="10">
                  <c:v>0.85741949841736376</c:v>
                </c:pt>
                <c:pt idx="11">
                  <c:v>0.85361724895379598</c:v>
                </c:pt>
                <c:pt idx="12">
                  <c:v>0.85361724895379598</c:v>
                </c:pt>
                <c:pt idx="13">
                  <c:v>0.85894039820279078</c:v>
                </c:pt>
                <c:pt idx="14">
                  <c:v>0.88327479476962367</c:v>
                </c:pt>
                <c:pt idx="15">
                  <c:v>0.86426354745178546</c:v>
                </c:pt>
                <c:pt idx="16">
                  <c:v>0.85741949841736376</c:v>
                </c:pt>
                <c:pt idx="17">
                  <c:v>0.93878763693771117</c:v>
                </c:pt>
                <c:pt idx="18">
                  <c:v>0.93498538747414339</c:v>
                </c:pt>
                <c:pt idx="19">
                  <c:v>0.93498538747414339</c:v>
                </c:pt>
                <c:pt idx="20">
                  <c:v>0.90304649198017539</c:v>
                </c:pt>
                <c:pt idx="21">
                  <c:v>0.88631659434047783</c:v>
                </c:pt>
                <c:pt idx="22">
                  <c:v>0.87567029584248834</c:v>
                </c:pt>
              </c:numCache>
            </c:numRef>
          </c:yVal>
          <c:smooth val="0"/>
          <c:extLst>
            <c:ext xmlns:c16="http://schemas.microsoft.com/office/drawing/2014/chart" uri="{C3380CC4-5D6E-409C-BE32-E72D297353CC}">
              <c16:uniqueId val="{00000000-576D-FB4D-B2BD-C835305FCDD3}"/>
            </c:ext>
          </c:extLst>
        </c:ser>
        <c:dLbls>
          <c:showLegendKey val="0"/>
          <c:showVal val="0"/>
          <c:showCatName val="0"/>
          <c:showSerName val="0"/>
          <c:showPercent val="0"/>
          <c:showBubbleSize val="0"/>
        </c:dLbls>
        <c:axId val="1061681216"/>
        <c:axId val="1061950880"/>
      </c:scatterChart>
      <c:valAx>
        <c:axId val="1061681216"/>
        <c:scaling>
          <c:orientation val="minMax"/>
          <c:max val="700"/>
        </c:scaling>
        <c:delete val="0"/>
        <c:axPos val="b"/>
        <c:title>
          <c:tx>
            <c:rich>
              <a:bodyPr rot="0" spcFirstLastPara="1" vertOverflow="ellipsis" vert="horz" wrap="square" anchor="ctr" anchorCtr="1"/>
              <a:lstStyle/>
              <a:p>
                <a:pPr>
                  <a:defRPr sz="1000" b="0" i="0" u="none" strike="noStrike" kern="1200" baseline="0">
                    <a:solidFill>
                      <a:schemeClr val="tx1"/>
                    </a:solidFill>
                    <a:latin typeface="Helvetica" pitchFamily="2" charset="0"/>
                    <a:ea typeface="+mn-ea"/>
                    <a:cs typeface="Arial" panose="020B0604020202020204" pitchFamily="34" charset="0"/>
                  </a:defRPr>
                </a:pPr>
                <a:r>
                  <a:rPr lang="en-GB"/>
                  <a:t>Analysis No.</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Helvetica" pitchFamily="2" charset="0"/>
                  <a:ea typeface="+mn-ea"/>
                  <a:cs typeface="Arial" panose="020B0604020202020204" pitchFamily="34" charset="0"/>
                </a:defRPr>
              </a:pPr>
              <a:endParaRPr lang="en-US"/>
            </a:p>
          </c:txPr>
        </c:title>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solidFill>
                <a:latin typeface="Helvetica" pitchFamily="2" charset="0"/>
                <a:ea typeface="+mn-ea"/>
                <a:cs typeface="Arial" panose="020B0604020202020204" pitchFamily="34" charset="0"/>
              </a:defRPr>
            </a:pPr>
            <a:endParaRPr lang="en-US"/>
          </a:p>
        </c:txPr>
        <c:crossAx val="1061950880"/>
        <c:crosses val="autoZero"/>
        <c:crossBetween val="midCat"/>
      </c:valAx>
      <c:valAx>
        <c:axId val="1061950880"/>
        <c:scaling>
          <c:orientation val="minMax"/>
          <c:max val="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solidFill>
                    <a:latin typeface="Helvetica" pitchFamily="2" charset="0"/>
                    <a:ea typeface="+mn-ea"/>
                    <a:cs typeface="Arial" panose="020B0604020202020204" pitchFamily="34" charset="0"/>
                  </a:defRPr>
                </a:pPr>
                <a:r>
                  <a:rPr lang="en-GB"/>
                  <a:t>pXRF value / ICP value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solidFill>
                  <a:latin typeface="Helvetica" pitchFamily="2" charset="0"/>
                  <a:ea typeface="+mn-ea"/>
                  <a:cs typeface="Arial" panose="020B0604020202020204" pitchFamily="34" charset="0"/>
                </a:defRPr>
              </a:pPr>
              <a:endParaRPr lang="en-US"/>
            </a:p>
          </c:txPr>
        </c:title>
        <c:numFmt formatCode="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Helvetica" pitchFamily="2" charset="0"/>
                <a:ea typeface="+mn-ea"/>
                <a:cs typeface="Arial" panose="020B0604020202020204" pitchFamily="34" charset="0"/>
              </a:defRPr>
            </a:pPr>
            <a:endParaRPr lang="en-US"/>
          </a:p>
        </c:txPr>
        <c:crossAx val="1061681216"/>
        <c:crosses val="autoZero"/>
        <c:crossBetween val="midCat"/>
        <c:majorUnit val="0.2"/>
      </c:valAx>
      <c:spPr>
        <a:noFill/>
        <a:ln w="12700">
          <a:solidFill>
            <a:schemeClr val="tx1"/>
          </a:solidFill>
        </a:ln>
        <a:effectLst/>
      </c:spPr>
    </c:plotArea>
    <c:legend>
      <c:legendPos val="r"/>
      <c:layout>
        <c:manualLayout>
          <c:xMode val="edge"/>
          <c:yMode val="edge"/>
          <c:x val="0.71119563486161697"/>
          <c:y val="0.59976332079395267"/>
          <c:w val="0.21661205331941946"/>
          <c:h val="0.2177572678600668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Helvetica" pitchFamily="2"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latin typeface="Helvetica" pitchFamily="2" charset="0"/>
          <a:cs typeface="Arial" panose="020B0604020202020204" pitchFamily="34" charset="0"/>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1658432956420668E-2"/>
          <c:y val="7.3291474475470172E-2"/>
          <c:w val="0.89372796027961188"/>
          <c:h val="0.79268480783678408"/>
        </c:manualLayout>
      </c:layout>
      <c:scatterChart>
        <c:scatterStyle val="lineMarker"/>
        <c:varyColors val="0"/>
        <c:ser>
          <c:idx val="4"/>
          <c:order val="0"/>
          <c:tx>
            <c:v>V</c:v>
          </c:tx>
          <c:spPr>
            <a:ln w="25400" cap="rnd">
              <a:noFill/>
              <a:round/>
            </a:ln>
            <a:effectLst/>
          </c:spPr>
          <c:marker>
            <c:symbol val="circle"/>
            <c:size val="5"/>
            <c:spPr>
              <a:solidFill>
                <a:srgbClr val="00FDFF"/>
              </a:solidFill>
              <a:ln w="2540">
                <a:solidFill>
                  <a:schemeClr val="tx1"/>
                </a:solidFill>
              </a:ln>
              <a:effectLst/>
            </c:spPr>
          </c:marker>
          <c:xVal>
            <c:numRef>
              <c:f>Validation!$A$2:$A$25</c:f>
              <c:numCache>
                <c:formatCode>General</c:formatCode>
                <c:ptCount val="24"/>
                <c:pt idx="0">
                  <c:v>47</c:v>
                </c:pt>
                <c:pt idx="1">
                  <c:v>129</c:v>
                </c:pt>
                <c:pt idx="2">
                  <c:v>190</c:v>
                </c:pt>
                <c:pt idx="3">
                  <c:v>191</c:v>
                </c:pt>
                <c:pt idx="4">
                  <c:v>192</c:v>
                </c:pt>
                <c:pt idx="5">
                  <c:v>327</c:v>
                </c:pt>
                <c:pt idx="6">
                  <c:v>328</c:v>
                </c:pt>
                <c:pt idx="7">
                  <c:v>439</c:v>
                </c:pt>
                <c:pt idx="8">
                  <c:v>533</c:v>
                </c:pt>
                <c:pt idx="9">
                  <c:v>534</c:v>
                </c:pt>
                <c:pt idx="10">
                  <c:v>535</c:v>
                </c:pt>
                <c:pt idx="11">
                  <c:v>543</c:v>
                </c:pt>
                <c:pt idx="12">
                  <c:v>544</c:v>
                </c:pt>
                <c:pt idx="13">
                  <c:v>545</c:v>
                </c:pt>
                <c:pt idx="14">
                  <c:v>626</c:v>
                </c:pt>
                <c:pt idx="15">
                  <c:v>627</c:v>
                </c:pt>
                <c:pt idx="16">
                  <c:v>628</c:v>
                </c:pt>
                <c:pt idx="17">
                  <c:v>636</c:v>
                </c:pt>
                <c:pt idx="18">
                  <c:v>637</c:v>
                </c:pt>
                <c:pt idx="19">
                  <c:v>638</c:v>
                </c:pt>
                <c:pt idx="20">
                  <c:v>677</c:v>
                </c:pt>
                <c:pt idx="21">
                  <c:v>678</c:v>
                </c:pt>
                <c:pt idx="22">
                  <c:v>679</c:v>
                </c:pt>
              </c:numCache>
            </c:numRef>
          </c:xVal>
          <c:yVal>
            <c:numRef>
              <c:f>Validation!$BD$2:$BD$25</c:f>
              <c:numCache>
                <c:formatCode>0.0</c:formatCode>
                <c:ptCount val="24"/>
                <c:pt idx="0">
                  <c:v>0.99110126277568222</c:v>
                </c:pt>
                <c:pt idx="1">
                  <c:v>1.0277848324232233</c:v>
                </c:pt>
                <c:pt idx="2">
                  <c:v>0.78410111976455887</c:v>
                </c:pt>
                <c:pt idx="3">
                  <c:v>0.85222774910999199</c:v>
                </c:pt>
                <c:pt idx="4">
                  <c:v>1.0068227926246287</c:v>
                </c:pt>
                <c:pt idx="5">
                  <c:v>0.83388596428622164</c:v>
                </c:pt>
                <c:pt idx="6">
                  <c:v>0.94393667322884423</c:v>
                </c:pt>
                <c:pt idx="7">
                  <c:v>0.71335423544430154</c:v>
                </c:pt>
                <c:pt idx="8">
                  <c:v>0.77886060981491023</c:v>
                </c:pt>
                <c:pt idx="9">
                  <c:v>0.8417467292106946</c:v>
                </c:pt>
                <c:pt idx="10">
                  <c:v>0.86532902398411371</c:v>
                </c:pt>
                <c:pt idx="11">
                  <c:v>0.59282250660238156</c:v>
                </c:pt>
                <c:pt idx="12">
                  <c:v>0.57710097675343552</c:v>
                </c:pt>
                <c:pt idx="13">
                  <c:v>0.69501245062053107</c:v>
                </c:pt>
                <c:pt idx="14">
                  <c:v>0.90987335855612772</c:v>
                </c:pt>
                <c:pt idx="15">
                  <c:v>0.69763270559535551</c:v>
                </c:pt>
                <c:pt idx="16">
                  <c:v>0.65046811604851718</c:v>
                </c:pt>
                <c:pt idx="17">
                  <c:v>0.67667066579676072</c:v>
                </c:pt>
                <c:pt idx="18">
                  <c:v>0.7185947453939503</c:v>
                </c:pt>
                <c:pt idx="19">
                  <c:v>0.68715168569605811</c:v>
                </c:pt>
                <c:pt idx="20">
                  <c:v>0.663569390922639</c:v>
                </c:pt>
                <c:pt idx="21">
                  <c:v>0.93083539835472251</c:v>
                </c:pt>
                <c:pt idx="22">
                  <c:v>0.75789857001631544</c:v>
                </c:pt>
              </c:numCache>
            </c:numRef>
          </c:yVal>
          <c:smooth val="0"/>
          <c:extLst>
            <c:ext xmlns:c16="http://schemas.microsoft.com/office/drawing/2014/chart" uri="{C3380CC4-5D6E-409C-BE32-E72D297353CC}">
              <c16:uniqueId val="{00000004-0601-F64C-BAC6-02C0359E7B7F}"/>
            </c:ext>
          </c:extLst>
        </c:ser>
        <c:ser>
          <c:idx val="2"/>
          <c:order val="1"/>
          <c:tx>
            <c:v>Cr</c:v>
          </c:tx>
          <c:spPr>
            <a:ln w="25400" cap="rnd">
              <a:noFill/>
              <a:round/>
            </a:ln>
            <a:effectLst/>
          </c:spPr>
          <c:marker>
            <c:symbol val="circle"/>
            <c:size val="5"/>
            <c:spPr>
              <a:solidFill>
                <a:srgbClr val="0432FF"/>
              </a:solidFill>
              <a:ln w="2540">
                <a:solidFill>
                  <a:schemeClr val="tx1"/>
                </a:solidFill>
              </a:ln>
              <a:effectLst/>
            </c:spPr>
          </c:marker>
          <c:xVal>
            <c:numRef>
              <c:f>Validation!$A$2:$A$25</c:f>
              <c:numCache>
                <c:formatCode>General</c:formatCode>
                <c:ptCount val="24"/>
                <c:pt idx="0">
                  <c:v>47</c:v>
                </c:pt>
                <c:pt idx="1">
                  <c:v>129</c:v>
                </c:pt>
                <c:pt idx="2">
                  <c:v>190</c:v>
                </c:pt>
                <c:pt idx="3">
                  <c:v>191</c:v>
                </c:pt>
                <c:pt idx="4">
                  <c:v>192</c:v>
                </c:pt>
                <c:pt idx="5">
                  <c:v>327</c:v>
                </c:pt>
                <c:pt idx="6">
                  <c:v>328</c:v>
                </c:pt>
                <c:pt idx="7">
                  <c:v>439</c:v>
                </c:pt>
                <c:pt idx="8">
                  <c:v>533</c:v>
                </c:pt>
                <c:pt idx="9">
                  <c:v>534</c:v>
                </c:pt>
                <c:pt idx="10">
                  <c:v>535</c:v>
                </c:pt>
                <c:pt idx="11">
                  <c:v>543</c:v>
                </c:pt>
                <c:pt idx="12">
                  <c:v>544</c:v>
                </c:pt>
                <c:pt idx="13">
                  <c:v>545</c:v>
                </c:pt>
                <c:pt idx="14">
                  <c:v>626</c:v>
                </c:pt>
                <c:pt idx="15">
                  <c:v>627</c:v>
                </c:pt>
                <c:pt idx="16">
                  <c:v>628</c:v>
                </c:pt>
                <c:pt idx="17">
                  <c:v>636</c:v>
                </c:pt>
                <c:pt idx="18">
                  <c:v>637</c:v>
                </c:pt>
                <c:pt idx="19">
                  <c:v>638</c:v>
                </c:pt>
                <c:pt idx="20">
                  <c:v>677</c:v>
                </c:pt>
                <c:pt idx="21">
                  <c:v>678</c:v>
                </c:pt>
                <c:pt idx="22">
                  <c:v>679</c:v>
                </c:pt>
              </c:numCache>
            </c:numRef>
          </c:xVal>
          <c:yVal>
            <c:numRef>
              <c:f>Validation!$BE$2:$BE$25</c:f>
              <c:numCache>
                <c:formatCode>0.0</c:formatCode>
                <c:ptCount val="24"/>
                <c:pt idx="0">
                  <c:v>1.1364921363494722</c:v>
                </c:pt>
                <c:pt idx="1">
                  <c:v>0.93143171705694239</c:v>
                </c:pt>
                <c:pt idx="2">
                  <c:v>1.0048530794790247</c:v>
                </c:pt>
                <c:pt idx="3">
                  <c:v>1.145062882165619</c:v>
                </c:pt>
                <c:pt idx="4">
                  <c:v>1.0185774877805234</c:v>
                </c:pt>
                <c:pt idx="5">
                  <c:v>0.93657532822880085</c:v>
                </c:pt>
                <c:pt idx="6">
                  <c:v>1.023081189497103</c:v>
                </c:pt>
                <c:pt idx="7">
                  <c:v>1.0493568387654229</c:v>
                </c:pt>
                <c:pt idx="8">
                  <c:v>0.98605616105625449</c:v>
                </c:pt>
                <c:pt idx="9">
                  <c:v>1.0185774877805234</c:v>
                </c:pt>
                <c:pt idx="10">
                  <c:v>1.0363789914950825</c:v>
                </c:pt>
                <c:pt idx="11">
                  <c:v>0.85285436478516796</c:v>
                </c:pt>
                <c:pt idx="12">
                  <c:v>0.88900300877151917</c:v>
                </c:pt>
                <c:pt idx="13">
                  <c:v>0.87250565949714665</c:v>
                </c:pt>
                <c:pt idx="14">
                  <c:v>0.97644439869310951</c:v>
                </c:pt>
                <c:pt idx="15">
                  <c:v>1.0117552779707288</c:v>
                </c:pt>
                <c:pt idx="16">
                  <c:v>1.1037977117274178</c:v>
                </c:pt>
                <c:pt idx="17">
                  <c:v>0.82109388330819366</c:v>
                </c:pt>
                <c:pt idx="18">
                  <c:v>0.959281640751659</c:v>
                </c:pt>
                <c:pt idx="19">
                  <c:v>0.96176012620869333</c:v>
                </c:pt>
                <c:pt idx="20">
                  <c:v>0.96422972403440432</c:v>
                </c:pt>
                <c:pt idx="21">
                  <c:v>0.97158519172359736</c:v>
                </c:pt>
                <c:pt idx="22">
                  <c:v>1.1056896135171135</c:v>
                </c:pt>
              </c:numCache>
            </c:numRef>
          </c:yVal>
          <c:smooth val="0"/>
          <c:extLst>
            <c:ext xmlns:c16="http://schemas.microsoft.com/office/drawing/2014/chart" uri="{C3380CC4-5D6E-409C-BE32-E72D297353CC}">
              <c16:uniqueId val="{00000002-0601-F64C-BAC6-02C0359E7B7F}"/>
            </c:ext>
          </c:extLst>
        </c:ser>
        <c:ser>
          <c:idx val="1"/>
          <c:order val="2"/>
          <c:tx>
            <c:v>Ni</c:v>
          </c:tx>
          <c:spPr>
            <a:ln w="25400" cap="rnd">
              <a:noFill/>
              <a:round/>
            </a:ln>
            <a:effectLst/>
          </c:spPr>
          <c:marker>
            <c:symbol val="circle"/>
            <c:size val="5"/>
            <c:spPr>
              <a:solidFill>
                <a:srgbClr val="FF0000"/>
              </a:solidFill>
              <a:ln w="2540">
                <a:solidFill>
                  <a:schemeClr val="tx1"/>
                </a:solidFill>
              </a:ln>
              <a:effectLst/>
            </c:spPr>
          </c:marker>
          <c:xVal>
            <c:numRef>
              <c:f>Validation!$A$2:$A$25</c:f>
              <c:numCache>
                <c:formatCode>General</c:formatCode>
                <c:ptCount val="24"/>
                <c:pt idx="0">
                  <c:v>47</c:v>
                </c:pt>
                <c:pt idx="1">
                  <c:v>129</c:v>
                </c:pt>
                <c:pt idx="2">
                  <c:v>190</c:v>
                </c:pt>
                <c:pt idx="3">
                  <c:v>191</c:v>
                </c:pt>
                <c:pt idx="4">
                  <c:v>192</c:v>
                </c:pt>
                <c:pt idx="5">
                  <c:v>327</c:v>
                </c:pt>
                <c:pt idx="6">
                  <c:v>328</c:v>
                </c:pt>
                <c:pt idx="7">
                  <c:v>439</c:v>
                </c:pt>
                <c:pt idx="8">
                  <c:v>533</c:v>
                </c:pt>
                <c:pt idx="9">
                  <c:v>534</c:v>
                </c:pt>
                <c:pt idx="10">
                  <c:v>535</c:v>
                </c:pt>
                <c:pt idx="11">
                  <c:v>543</c:v>
                </c:pt>
                <c:pt idx="12">
                  <c:v>544</c:v>
                </c:pt>
                <c:pt idx="13">
                  <c:v>545</c:v>
                </c:pt>
                <c:pt idx="14">
                  <c:v>626</c:v>
                </c:pt>
                <c:pt idx="15">
                  <c:v>627</c:v>
                </c:pt>
                <c:pt idx="16">
                  <c:v>628</c:v>
                </c:pt>
                <c:pt idx="17">
                  <c:v>636</c:v>
                </c:pt>
                <c:pt idx="18">
                  <c:v>637</c:v>
                </c:pt>
                <c:pt idx="19">
                  <c:v>638</c:v>
                </c:pt>
                <c:pt idx="20">
                  <c:v>677</c:v>
                </c:pt>
                <c:pt idx="21">
                  <c:v>678</c:v>
                </c:pt>
                <c:pt idx="22">
                  <c:v>679</c:v>
                </c:pt>
              </c:numCache>
            </c:numRef>
          </c:xVal>
          <c:yVal>
            <c:numRef>
              <c:f>Validation!$BF$2:$BF$25</c:f>
              <c:numCache>
                <c:formatCode>0.0</c:formatCode>
                <c:ptCount val="24"/>
                <c:pt idx="0">
                  <c:v>0.99580176497714945</c:v>
                </c:pt>
                <c:pt idx="1">
                  <c:v>1.0733655011976113</c:v>
                </c:pt>
                <c:pt idx="2">
                  <c:v>1.0248881660598226</c:v>
                </c:pt>
                <c:pt idx="3">
                  <c:v>1.1315383033629576</c:v>
                </c:pt>
                <c:pt idx="4">
                  <c:v>0.93762896281180319</c:v>
                </c:pt>
                <c:pt idx="5">
                  <c:v>1.0248881660598226</c:v>
                </c:pt>
                <c:pt idx="6">
                  <c:v>1.0733655011976113</c:v>
                </c:pt>
                <c:pt idx="7">
                  <c:v>1.0054972320047073</c:v>
                </c:pt>
                <c:pt idx="8">
                  <c:v>1.0054972320047073</c:v>
                </c:pt>
                <c:pt idx="9">
                  <c:v>0.99580176497714945</c:v>
                </c:pt>
                <c:pt idx="10">
                  <c:v>1.0248881660598226</c:v>
                </c:pt>
                <c:pt idx="11">
                  <c:v>0.97641083092203396</c:v>
                </c:pt>
                <c:pt idx="12">
                  <c:v>0.9182380287566877</c:v>
                </c:pt>
                <c:pt idx="13">
                  <c:v>1.0248881660598226</c:v>
                </c:pt>
                <c:pt idx="14">
                  <c:v>0.95701989686691846</c:v>
                </c:pt>
                <c:pt idx="15">
                  <c:v>1.0054972320047073</c:v>
                </c:pt>
                <c:pt idx="16">
                  <c:v>0.99580176497714945</c:v>
                </c:pt>
                <c:pt idx="17">
                  <c:v>0.8988470947015722</c:v>
                </c:pt>
                <c:pt idx="18">
                  <c:v>0.95701989686691846</c:v>
                </c:pt>
                <c:pt idx="19">
                  <c:v>0.8988470947015722</c:v>
                </c:pt>
                <c:pt idx="20">
                  <c:v>0.99580176497714945</c:v>
                </c:pt>
                <c:pt idx="21">
                  <c:v>0.99580176497714945</c:v>
                </c:pt>
                <c:pt idx="22">
                  <c:v>0.9861062979495917</c:v>
                </c:pt>
              </c:numCache>
            </c:numRef>
          </c:yVal>
          <c:smooth val="0"/>
          <c:extLst>
            <c:ext xmlns:c16="http://schemas.microsoft.com/office/drawing/2014/chart" uri="{C3380CC4-5D6E-409C-BE32-E72D297353CC}">
              <c16:uniqueId val="{00000001-0601-F64C-BAC6-02C0359E7B7F}"/>
            </c:ext>
          </c:extLst>
        </c:ser>
        <c:ser>
          <c:idx val="0"/>
          <c:order val="3"/>
          <c:tx>
            <c:v>Cu</c:v>
          </c:tx>
          <c:spPr>
            <a:ln w="28575" cap="rnd">
              <a:noFill/>
              <a:round/>
            </a:ln>
            <a:effectLst/>
          </c:spPr>
          <c:marker>
            <c:symbol val="circle"/>
            <c:size val="5"/>
            <c:spPr>
              <a:solidFill>
                <a:srgbClr val="FF40FF"/>
              </a:solidFill>
              <a:ln w="2540">
                <a:solidFill>
                  <a:schemeClr val="tx1"/>
                </a:solidFill>
              </a:ln>
              <a:effectLst/>
            </c:spPr>
          </c:marker>
          <c:xVal>
            <c:numRef>
              <c:f>Validation!$A$2:$A$25</c:f>
              <c:numCache>
                <c:formatCode>General</c:formatCode>
                <c:ptCount val="24"/>
                <c:pt idx="0">
                  <c:v>47</c:v>
                </c:pt>
                <c:pt idx="1">
                  <c:v>129</c:v>
                </c:pt>
                <c:pt idx="2">
                  <c:v>190</c:v>
                </c:pt>
                <c:pt idx="3">
                  <c:v>191</c:v>
                </c:pt>
                <c:pt idx="4">
                  <c:v>192</c:v>
                </c:pt>
                <c:pt idx="5">
                  <c:v>327</c:v>
                </c:pt>
                <c:pt idx="6">
                  <c:v>328</c:v>
                </c:pt>
                <c:pt idx="7">
                  <c:v>439</c:v>
                </c:pt>
                <c:pt idx="8">
                  <c:v>533</c:v>
                </c:pt>
                <c:pt idx="9">
                  <c:v>534</c:v>
                </c:pt>
                <c:pt idx="10">
                  <c:v>535</c:v>
                </c:pt>
                <c:pt idx="11">
                  <c:v>543</c:v>
                </c:pt>
                <c:pt idx="12">
                  <c:v>544</c:v>
                </c:pt>
                <c:pt idx="13">
                  <c:v>545</c:v>
                </c:pt>
                <c:pt idx="14">
                  <c:v>626</c:v>
                </c:pt>
                <c:pt idx="15">
                  <c:v>627</c:v>
                </c:pt>
                <c:pt idx="16">
                  <c:v>628</c:v>
                </c:pt>
                <c:pt idx="17">
                  <c:v>636</c:v>
                </c:pt>
                <c:pt idx="18">
                  <c:v>637</c:v>
                </c:pt>
                <c:pt idx="19">
                  <c:v>638</c:v>
                </c:pt>
                <c:pt idx="20">
                  <c:v>677</c:v>
                </c:pt>
                <c:pt idx="21">
                  <c:v>678</c:v>
                </c:pt>
                <c:pt idx="22">
                  <c:v>679</c:v>
                </c:pt>
              </c:numCache>
            </c:numRef>
          </c:xVal>
          <c:yVal>
            <c:numRef>
              <c:f>Validation!$BG$2:$BG$25</c:f>
              <c:numCache>
                <c:formatCode>0.0</c:formatCode>
                <c:ptCount val="24"/>
                <c:pt idx="0">
                  <c:v>0.7001371699265585</c:v>
                </c:pt>
                <c:pt idx="1">
                  <c:v>0.69253537602947368</c:v>
                </c:pt>
                <c:pt idx="2">
                  <c:v>0.66212820044113485</c:v>
                </c:pt>
                <c:pt idx="3">
                  <c:v>0.64692461264696521</c:v>
                </c:pt>
                <c:pt idx="4">
                  <c:v>0.63932281874988051</c:v>
                </c:pt>
                <c:pt idx="5">
                  <c:v>0.68493358213238897</c:v>
                </c:pt>
                <c:pt idx="6">
                  <c:v>0.65452640654405014</c:v>
                </c:pt>
                <c:pt idx="7">
                  <c:v>0.67733178823530427</c:v>
                </c:pt>
                <c:pt idx="8">
                  <c:v>0.66212820044113485</c:v>
                </c:pt>
                <c:pt idx="9">
                  <c:v>0.63932281874988051</c:v>
                </c:pt>
                <c:pt idx="10">
                  <c:v>0.72294255161781262</c:v>
                </c:pt>
                <c:pt idx="11">
                  <c:v>0.66972999433821945</c:v>
                </c:pt>
                <c:pt idx="12">
                  <c:v>0.63172102485279591</c:v>
                </c:pt>
                <c:pt idx="13">
                  <c:v>0.66212820044113485</c:v>
                </c:pt>
                <c:pt idx="14">
                  <c:v>0.66972999433821945</c:v>
                </c:pt>
                <c:pt idx="15">
                  <c:v>0.66972999433821945</c:v>
                </c:pt>
                <c:pt idx="16">
                  <c:v>0.65452640654405014</c:v>
                </c:pt>
                <c:pt idx="17">
                  <c:v>0.70773896382364321</c:v>
                </c:pt>
                <c:pt idx="18">
                  <c:v>0.67733178823530427</c:v>
                </c:pt>
                <c:pt idx="19">
                  <c:v>0.66212820044113485</c:v>
                </c:pt>
                <c:pt idx="20">
                  <c:v>0.63932281874988051</c:v>
                </c:pt>
                <c:pt idx="21">
                  <c:v>0.62411923095571098</c:v>
                </c:pt>
                <c:pt idx="22">
                  <c:v>0.63932281874988051</c:v>
                </c:pt>
              </c:numCache>
            </c:numRef>
          </c:yVal>
          <c:smooth val="0"/>
          <c:extLst>
            <c:ext xmlns:c16="http://schemas.microsoft.com/office/drawing/2014/chart" uri="{C3380CC4-5D6E-409C-BE32-E72D297353CC}">
              <c16:uniqueId val="{00000000-0601-F64C-BAC6-02C0359E7B7F}"/>
            </c:ext>
          </c:extLst>
        </c:ser>
        <c:dLbls>
          <c:showLegendKey val="0"/>
          <c:showVal val="0"/>
          <c:showCatName val="0"/>
          <c:showSerName val="0"/>
          <c:showPercent val="0"/>
          <c:showBubbleSize val="0"/>
        </c:dLbls>
        <c:axId val="1061681216"/>
        <c:axId val="1061950880"/>
      </c:scatterChart>
      <c:valAx>
        <c:axId val="1061681216"/>
        <c:scaling>
          <c:orientation val="minMax"/>
          <c:max val="700"/>
        </c:scaling>
        <c:delete val="0"/>
        <c:axPos val="b"/>
        <c:numFmt formatCode="General" sourceLinked="1"/>
        <c:majorTickMark val="none"/>
        <c:minorTickMark val="none"/>
        <c:tickLblPos val="nextTo"/>
        <c:spPr>
          <a:noFill/>
          <a:ln w="12700"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solidFill>
                <a:latin typeface="Helvetica" pitchFamily="2" charset="0"/>
                <a:ea typeface="+mn-ea"/>
                <a:cs typeface="Arial" panose="020B0604020202020204" pitchFamily="34" charset="0"/>
              </a:defRPr>
            </a:pPr>
            <a:endParaRPr lang="en-US"/>
          </a:p>
        </c:txPr>
        <c:crossAx val="1061950880"/>
        <c:crosses val="autoZero"/>
        <c:crossBetween val="midCat"/>
      </c:valAx>
      <c:valAx>
        <c:axId val="1061950880"/>
        <c:scaling>
          <c:orientation val="minMax"/>
          <c:max val="2"/>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lgn="ctr" rtl="0">
                  <a:defRPr sz="1000" b="0" i="0" u="none" strike="noStrike" kern="1200" baseline="0">
                    <a:solidFill>
                      <a:schemeClr val="tx1"/>
                    </a:solidFill>
                    <a:latin typeface="Helvetica" pitchFamily="2" charset="0"/>
                    <a:ea typeface="+mn-ea"/>
                    <a:cs typeface="Arial" panose="020B0604020202020204" pitchFamily="34" charset="0"/>
                  </a:defRPr>
                </a:pPr>
                <a:r>
                  <a:rPr lang="en-GB"/>
                  <a:t>pXRF value / ICP value</a:t>
                </a:r>
              </a:p>
            </c:rich>
          </c:tx>
          <c:overlay val="0"/>
          <c:spPr>
            <a:noFill/>
            <a:ln>
              <a:noFill/>
            </a:ln>
            <a:effectLst/>
          </c:spPr>
          <c:txPr>
            <a:bodyPr rot="-5400000" spcFirstLastPara="1" vertOverflow="ellipsis" vert="horz" wrap="square" anchor="ctr" anchorCtr="1"/>
            <a:lstStyle/>
            <a:p>
              <a:pPr algn="ctr" rtl="0">
                <a:defRPr sz="1000" b="0" i="0" u="none" strike="noStrike" kern="1200" baseline="0">
                  <a:solidFill>
                    <a:schemeClr val="tx1"/>
                  </a:solidFill>
                  <a:latin typeface="Helvetica" pitchFamily="2" charset="0"/>
                  <a:ea typeface="+mn-ea"/>
                  <a:cs typeface="Arial" panose="020B0604020202020204" pitchFamily="34" charset="0"/>
                </a:defRPr>
              </a:pPr>
              <a:endParaRPr lang="en-US"/>
            </a:p>
          </c:txPr>
        </c:title>
        <c:numFmt formatCode="0.0" sourceLinked="1"/>
        <c:majorTickMark val="out"/>
        <c:minorTickMark val="none"/>
        <c:tickLblPos val="nextTo"/>
        <c:spPr>
          <a:noFill/>
          <a:ln w="12700"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solidFill>
                <a:latin typeface="Helvetica" pitchFamily="2" charset="0"/>
                <a:ea typeface="+mn-ea"/>
                <a:cs typeface="Arial" panose="020B0604020202020204" pitchFamily="34" charset="0"/>
              </a:defRPr>
            </a:pPr>
            <a:endParaRPr lang="en-US"/>
          </a:p>
        </c:txPr>
        <c:crossAx val="1061681216"/>
        <c:crosses val="autoZero"/>
        <c:crossBetween val="midCat"/>
      </c:valAx>
      <c:spPr>
        <a:noFill/>
        <a:ln w="12700">
          <a:solidFill>
            <a:schemeClr val="tx1"/>
          </a:solidFill>
        </a:ln>
        <a:effectLst/>
      </c:spPr>
    </c:plotArea>
    <c:legend>
      <c:legendPos val="r"/>
      <c:layout>
        <c:manualLayout>
          <c:xMode val="edge"/>
          <c:yMode val="edge"/>
          <c:x val="0.8180403922087246"/>
          <c:y val="0.66775003705506564"/>
          <c:w val="0.14231146209215773"/>
          <c:h val="0.17036370940405959"/>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Helvetica" pitchFamily="2"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latin typeface="Helvetica" pitchFamily="2" charset="0"/>
          <a:cs typeface="Arial" panose="020B0604020202020204" pitchFamily="34" charset="0"/>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1494462265709861E-2"/>
          <c:y val="6.015621669500798E-2"/>
          <c:w val="0.89107705265555792"/>
          <c:h val="0.82983972265271255"/>
        </c:manualLayout>
      </c:layout>
      <c:scatterChart>
        <c:scatterStyle val="lineMarker"/>
        <c:varyColors val="0"/>
        <c:ser>
          <c:idx val="2"/>
          <c:order val="0"/>
          <c:tx>
            <c:v>Zn</c:v>
          </c:tx>
          <c:spPr>
            <a:ln w="25400" cap="rnd">
              <a:noFill/>
              <a:round/>
            </a:ln>
            <a:effectLst/>
          </c:spPr>
          <c:marker>
            <c:symbol val="circle"/>
            <c:size val="5"/>
            <c:spPr>
              <a:solidFill>
                <a:srgbClr val="FF0000"/>
              </a:solidFill>
              <a:ln w="2540">
                <a:solidFill>
                  <a:schemeClr val="tx1"/>
                </a:solidFill>
              </a:ln>
              <a:effectLst/>
            </c:spPr>
          </c:marker>
          <c:xVal>
            <c:numRef>
              <c:f>Validation!$A$2:$A$25</c:f>
              <c:numCache>
                <c:formatCode>General</c:formatCode>
                <c:ptCount val="24"/>
                <c:pt idx="0">
                  <c:v>47</c:v>
                </c:pt>
                <c:pt idx="1">
                  <c:v>129</c:v>
                </c:pt>
                <c:pt idx="2">
                  <c:v>190</c:v>
                </c:pt>
                <c:pt idx="3">
                  <c:v>191</c:v>
                </c:pt>
                <c:pt idx="4">
                  <c:v>192</c:v>
                </c:pt>
                <c:pt idx="5">
                  <c:v>327</c:v>
                </c:pt>
                <c:pt idx="6">
                  <c:v>328</c:v>
                </c:pt>
                <c:pt idx="7">
                  <c:v>439</c:v>
                </c:pt>
                <c:pt idx="8">
                  <c:v>533</c:v>
                </c:pt>
                <c:pt idx="9">
                  <c:v>534</c:v>
                </c:pt>
                <c:pt idx="10">
                  <c:v>535</c:v>
                </c:pt>
                <c:pt idx="11">
                  <c:v>543</c:v>
                </c:pt>
                <c:pt idx="12">
                  <c:v>544</c:v>
                </c:pt>
                <c:pt idx="13">
                  <c:v>545</c:v>
                </c:pt>
                <c:pt idx="14">
                  <c:v>626</c:v>
                </c:pt>
                <c:pt idx="15">
                  <c:v>627</c:v>
                </c:pt>
                <c:pt idx="16">
                  <c:v>628</c:v>
                </c:pt>
                <c:pt idx="17">
                  <c:v>636</c:v>
                </c:pt>
                <c:pt idx="18">
                  <c:v>637</c:v>
                </c:pt>
                <c:pt idx="19">
                  <c:v>638</c:v>
                </c:pt>
                <c:pt idx="20">
                  <c:v>677</c:v>
                </c:pt>
                <c:pt idx="21">
                  <c:v>678</c:v>
                </c:pt>
                <c:pt idx="22">
                  <c:v>679</c:v>
                </c:pt>
              </c:numCache>
            </c:numRef>
          </c:xVal>
          <c:yVal>
            <c:numRef>
              <c:f>Validation!$BH$2:$BH$25</c:f>
              <c:numCache>
                <c:formatCode>0.0</c:formatCode>
                <c:ptCount val="24"/>
                <c:pt idx="0">
                  <c:v>1.0102976311897107</c:v>
                </c:pt>
                <c:pt idx="1">
                  <c:v>1.1939518550387649</c:v>
                </c:pt>
                <c:pt idx="2">
                  <c:v>1.1388555878840487</c:v>
                </c:pt>
                <c:pt idx="3">
                  <c:v>1.0470284759595216</c:v>
                </c:pt>
                <c:pt idx="4">
                  <c:v>0.99193220880480537</c:v>
                </c:pt>
                <c:pt idx="5">
                  <c:v>1.0837593207293323</c:v>
                </c:pt>
                <c:pt idx="6">
                  <c:v>1.1572210102689542</c:v>
                </c:pt>
                <c:pt idx="7">
                  <c:v>1.1755864326538596</c:v>
                </c:pt>
                <c:pt idx="8">
                  <c:v>1.102124743114238</c:v>
                </c:pt>
                <c:pt idx="9">
                  <c:v>1.1204901654991433</c:v>
                </c:pt>
                <c:pt idx="10">
                  <c:v>1.1388555878840487</c:v>
                </c:pt>
                <c:pt idx="11">
                  <c:v>1.0102976311897107</c:v>
                </c:pt>
                <c:pt idx="12">
                  <c:v>0.93683594165008899</c:v>
                </c:pt>
                <c:pt idx="13">
                  <c:v>1.0470284759595216</c:v>
                </c:pt>
                <c:pt idx="14">
                  <c:v>1.102124743114238</c:v>
                </c:pt>
                <c:pt idx="15">
                  <c:v>0.97356678641989991</c:v>
                </c:pt>
                <c:pt idx="16">
                  <c:v>1.0470284759595216</c:v>
                </c:pt>
                <c:pt idx="17">
                  <c:v>0.93683594165008899</c:v>
                </c:pt>
                <c:pt idx="18">
                  <c:v>1.0653938983444271</c:v>
                </c:pt>
                <c:pt idx="19">
                  <c:v>1.0837593207293323</c:v>
                </c:pt>
                <c:pt idx="20">
                  <c:v>1.0102976311897107</c:v>
                </c:pt>
                <c:pt idx="21">
                  <c:v>0.99193220880480537</c:v>
                </c:pt>
                <c:pt idx="22">
                  <c:v>1.028663053574616</c:v>
                </c:pt>
              </c:numCache>
            </c:numRef>
          </c:yVal>
          <c:smooth val="0"/>
          <c:extLst>
            <c:ext xmlns:c16="http://schemas.microsoft.com/office/drawing/2014/chart" uri="{C3380CC4-5D6E-409C-BE32-E72D297353CC}">
              <c16:uniqueId val="{00000005-2477-2A44-A280-45C60EAD564A}"/>
            </c:ext>
          </c:extLst>
        </c:ser>
        <c:ser>
          <c:idx val="4"/>
          <c:order val="1"/>
          <c:tx>
            <c:v>Sr</c:v>
          </c:tx>
          <c:spPr>
            <a:ln w="25400" cap="rnd">
              <a:noFill/>
              <a:round/>
            </a:ln>
            <a:effectLst/>
          </c:spPr>
          <c:marker>
            <c:symbol val="circle"/>
            <c:size val="5"/>
            <c:spPr>
              <a:solidFill>
                <a:srgbClr val="0432FF"/>
              </a:solidFill>
              <a:ln w="2540">
                <a:solidFill>
                  <a:schemeClr val="tx1"/>
                </a:solidFill>
              </a:ln>
              <a:effectLst/>
            </c:spPr>
          </c:marker>
          <c:xVal>
            <c:numRef>
              <c:f>Validation!$A$2:$A$25</c:f>
              <c:numCache>
                <c:formatCode>General</c:formatCode>
                <c:ptCount val="24"/>
                <c:pt idx="0">
                  <c:v>47</c:v>
                </c:pt>
                <c:pt idx="1">
                  <c:v>129</c:v>
                </c:pt>
                <c:pt idx="2">
                  <c:v>190</c:v>
                </c:pt>
                <c:pt idx="3">
                  <c:v>191</c:v>
                </c:pt>
                <c:pt idx="4">
                  <c:v>192</c:v>
                </c:pt>
                <c:pt idx="5">
                  <c:v>327</c:v>
                </c:pt>
                <c:pt idx="6">
                  <c:v>328</c:v>
                </c:pt>
                <c:pt idx="7">
                  <c:v>439</c:v>
                </c:pt>
                <c:pt idx="8">
                  <c:v>533</c:v>
                </c:pt>
                <c:pt idx="9">
                  <c:v>534</c:v>
                </c:pt>
                <c:pt idx="10">
                  <c:v>535</c:v>
                </c:pt>
                <c:pt idx="11">
                  <c:v>543</c:v>
                </c:pt>
                <c:pt idx="12">
                  <c:v>544</c:v>
                </c:pt>
                <c:pt idx="13">
                  <c:v>545</c:v>
                </c:pt>
                <c:pt idx="14">
                  <c:v>626</c:v>
                </c:pt>
                <c:pt idx="15">
                  <c:v>627</c:v>
                </c:pt>
                <c:pt idx="16">
                  <c:v>628</c:v>
                </c:pt>
                <c:pt idx="17">
                  <c:v>636</c:v>
                </c:pt>
                <c:pt idx="18">
                  <c:v>637</c:v>
                </c:pt>
                <c:pt idx="19">
                  <c:v>638</c:v>
                </c:pt>
                <c:pt idx="20">
                  <c:v>677</c:v>
                </c:pt>
                <c:pt idx="21">
                  <c:v>678</c:v>
                </c:pt>
                <c:pt idx="22">
                  <c:v>679</c:v>
                </c:pt>
              </c:numCache>
            </c:numRef>
          </c:xVal>
          <c:yVal>
            <c:numRef>
              <c:f>Validation!$BJ$2:$BJ$25</c:f>
              <c:numCache>
                <c:formatCode>0.0</c:formatCode>
                <c:ptCount val="24"/>
                <c:pt idx="0">
                  <c:v>0.83256689271917161</c:v>
                </c:pt>
                <c:pt idx="1">
                  <c:v>0.85419885967274922</c:v>
                </c:pt>
                <c:pt idx="2">
                  <c:v>0.8217509092423827</c:v>
                </c:pt>
                <c:pt idx="3">
                  <c:v>0.85419885967274922</c:v>
                </c:pt>
                <c:pt idx="4">
                  <c:v>0.85419885967274922</c:v>
                </c:pt>
                <c:pt idx="5">
                  <c:v>0.86501484314953814</c:v>
                </c:pt>
                <c:pt idx="6">
                  <c:v>0.8217509092423827</c:v>
                </c:pt>
                <c:pt idx="7">
                  <c:v>0.86501484314953814</c:v>
                </c:pt>
                <c:pt idx="8">
                  <c:v>0.81093492576559412</c:v>
                </c:pt>
                <c:pt idx="9">
                  <c:v>0.78930295881201651</c:v>
                </c:pt>
                <c:pt idx="10">
                  <c:v>0.81093492576559412</c:v>
                </c:pt>
                <c:pt idx="11">
                  <c:v>0.8217509092423827</c:v>
                </c:pt>
                <c:pt idx="12">
                  <c:v>0.85419885967274922</c:v>
                </c:pt>
                <c:pt idx="13">
                  <c:v>0.84338287619596064</c:v>
                </c:pt>
                <c:pt idx="14">
                  <c:v>0.84338287619596064</c:v>
                </c:pt>
                <c:pt idx="15">
                  <c:v>0.84338287619596064</c:v>
                </c:pt>
                <c:pt idx="16">
                  <c:v>0.83256689271917161</c:v>
                </c:pt>
                <c:pt idx="17">
                  <c:v>0.92991074401027096</c:v>
                </c:pt>
                <c:pt idx="18">
                  <c:v>0.91909476053348216</c:v>
                </c:pt>
                <c:pt idx="19">
                  <c:v>0.92991074401027096</c:v>
                </c:pt>
                <c:pt idx="20">
                  <c:v>0.86501484314953814</c:v>
                </c:pt>
                <c:pt idx="21">
                  <c:v>0.87583082662632705</c:v>
                </c:pt>
                <c:pt idx="22">
                  <c:v>0.85419885967274922</c:v>
                </c:pt>
              </c:numCache>
            </c:numRef>
          </c:yVal>
          <c:smooth val="0"/>
          <c:extLst>
            <c:ext xmlns:c16="http://schemas.microsoft.com/office/drawing/2014/chart" uri="{C3380CC4-5D6E-409C-BE32-E72D297353CC}">
              <c16:uniqueId val="{00000004-2477-2A44-A280-45C60EAD564A}"/>
            </c:ext>
          </c:extLst>
        </c:ser>
        <c:ser>
          <c:idx val="1"/>
          <c:order val="2"/>
          <c:tx>
            <c:v>Y</c:v>
          </c:tx>
          <c:spPr>
            <a:ln w="25400" cap="rnd">
              <a:noFill/>
              <a:round/>
            </a:ln>
            <a:effectLst/>
          </c:spPr>
          <c:marker>
            <c:symbol val="circle"/>
            <c:size val="5"/>
            <c:spPr>
              <a:solidFill>
                <a:srgbClr val="00DE00"/>
              </a:solidFill>
              <a:ln w="2540">
                <a:solidFill>
                  <a:schemeClr val="tx1"/>
                </a:solidFill>
              </a:ln>
              <a:effectLst/>
            </c:spPr>
          </c:marker>
          <c:xVal>
            <c:numRef>
              <c:f>Validation!$A$2:$A$25</c:f>
              <c:numCache>
                <c:formatCode>General</c:formatCode>
                <c:ptCount val="24"/>
                <c:pt idx="0">
                  <c:v>47</c:v>
                </c:pt>
                <c:pt idx="1">
                  <c:v>129</c:v>
                </c:pt>
                <c:pt idx="2">
                  <c:v>190</c:v>
                </c:pt>
                <c:pt idx="3">
                  <c:v>191</c:v>
                </c:pt>
                <c:pt idx="4">
                  <c:v>192</c:v>
                </c:pt>
                <c:pt idx="5">
                  <c:v>327</c:v>
                </c:pt>
                <c:pt idx="6">
                  <c:v>328</c:v>
                </c:pt>
                <c:pt idx="7">
                  <c:v>439</c:v>
                </c:pt>
                <c:pt idx="8">
                  <c:v>533</c:v>
                </c:pt>
                <c:pt idx="9">
                  <c:v>534</c:v>
                </c:pt>
                <c:pt idx="10">
                  <c:v>535</c:v>
                </c:pt>
                <c:pt idx="11">
                  <c:v>543</c:v>
                </c:pt>
                <c:pt idx="12">
                  <c:v>544</c:v>
                </c:pt>
                <c:pt idx="13">
                  <c:v>545</c:v>
                </c:pt>
                <c:pt idx="14">
                  <c:v>626</c:v>
                </c:pt>
                <c:pt idx="15">
                  <c:v>627</c:v>
                </c:pt>
                <c:pt idx="16">
                  <c:v>628</c:v>
                </c:pt>
                <c:pt idx="17">
                  <c:v>636</c:v>
                </c:pt>
                <c:pt idx="18">
                  <c:v>637</c:v>
                </c:pt>
                <c:pt idx="19">
                  <c:v>638</c:v>
                </c:pt>
                <c:pt idx="20">
                  <c:v>677</c:v>
                </c:pt>
                <c:pt idx="21">
                  <c:v>678</c:v>
                </c:pt>
                <c:pt idx="22">
                  <c:v>679</c:v>
                </c:pt>
              </c:numCache>
            </c:numRef>
          </c:xVal>
          <c:yVal>
            <c:numRef>
              <c:f>Validation!$BL$2:$BL$25</c:f>
              <c:numCache>
                <c:formatCode>0.0</c:formatCode>
                <c:ptCount val="24"/>
                <c:pt idx="0">
                  <c:v>1.119466313985696</c:v>
                </c:pt>
                <c:pt idx="1">
                  <c:v>1.0346821473215193</c:v>
                </c:pt>
                <c:pt idx="2">
                  <c:v>1.0770742306536076</c:v>
                </c:pt>
                <c:pt idx="3">
                  <c:v>1.0346821473215193</c:v>
                </c:pt>
                <c:pt idx="4">
                  <c:v>1.0770742306536076</c:v>
                </c:pt>
                <c:pt idx="5">
                  <c:v>0.99229006398943098</c:v>
                </c:pt>
                <c:pt idx="6">
                  <c:v>1.0770742306536076</c:v>
                </c:pt>
                <c:pt idx="7">
                  <c:v>1.119466313985696</c:v>
                </c:pt>
                <c:pt idx="8">
                  <c:v>1.0770742306536076</c:v>
                </c:pt>
                <c:pt idx="9">
                  <c:v>1.0346821473215193</c:v>
                </c:pt>
                <c:pt idx="10">
                  <c:v>1.0346821473215193</c:v>
                </c:pt>
                <c:pt idx="11">
                  <c:v>1.119466313985696</c:v>
                </c:pt>
                <c:pt idx="12">
                  <c:v>1.0770742306536076</c:v>
                </c:pt>
                <c:pt idx="13">
                  <c:v>1.0770742306536076</c:v>
                </c:pt>
                <c:pt idx="14">
                  <c:v>1.119466313985696</c:v>
                </c:pt>
                <c:pt idx="15">
                  <c:v>1.0770742306536076</c:v>
                </c:pt>
                <c:pt idx="16">
                  <c:v>1.0346821473215193</c:v>
                </c:pt>
                <c:pt idx="17">
                  <c:v>1.119466313985696</c:v>
                </c:pt>
                <c:pt idx="18">
                  <c:v>1.2042504806498731</c:v>
                </c:pt>
                <c:pt idx="19">
                  <c:v>1.1618583973177843</c:v>
                </c:pt>
                <c:pt idx="20">
                  <c:v>1.119466313985696</c:v>
                </c:pt>
                <c:pt idx="21">
                  <c:v>1.0770742306536076</c:v>
                </c:pt>
                <c:pt idx="22">
                  <c:v>1.0770742306536076</c:v>
                </c:pt>
              </c:numCache>
            </c:numRef>
          </c:yVal>
          <c:smooth val="0"/>
          <c:extLst>
            <c:ext xmlns:c16="http://schemas.microsoft.com/office/drawing/2014/chart" uri="{C3380CC4-5D6E-409C-BE32-E72D297353CC}">
              <c16:uniqueId val="{00000001-2477-2A44-A280-45C60EAD564A}"/>
            </c:ext>
          </c:extLst>
        </c:ser>
        <c:ser>
          <c:idx val="0"/>
          <c:order val="3"/>
          <c:tx>
            <c:v>Zr</c:v>
          </c:tx>
          <c:spPr>
            <a:ln w="28575" cap="rnd">
              <a:noFill/>
              <a:round/>
            </a:ln>
            <a:effectLst/>
          </c:spPr>
          <c:marker>
            <c:symbol val="circle"/>
            <c:size val="5"/>
            <c:spPr>
              <a:solidFill>
                <a:srgbClr val="FF40FF"/>
              </a:solidFill>
              <a:ln w="2540">
                <a:solidFill>
                  <a:schemeClr val="tx1"/>
                </a:solidFill>
              </a:ln>
              <a:effectLst/>
            </c:spPr>
          </c:marker>
          <c:xVal>
            <c:numRef>
              <c:f>Validation!$A$2:$A$25</c:f>
              <c:numCache>
                <c:formatCode>General</c:formatCode>
                <c:ptCount val="24"/>
                <c:pt idx="0">
                  <c:v>47</c:v>
                </c:pt>
                <c:pt idx="1">
                  <c:v>129</c:v>
                </c:pt>
                <c:pt idx="2">
                  <c:v>190</c:v>
                </c:pt>
                <c:pt idx="3">
                  <c:v>191</c:v>
                </c:pt>
                <c:pt idx="4">
                  <c:v>192</c:v>
                </c:pt>
                <c:pt idx="5">
                  <c:v>327</c:v>
                </c:pt>
                <c:pt idx="6">
                  <c:v>328</c:v>
                </c:pt>
                <c:pt idx="7">
                  <c:v>439</c:v>
                </c:pt>
                <c:pt idx="8">
                  <c:v>533</c:v>
                </c:pt>
                <c:pt idx="9">
                  <c:v>534</c:v>
                </c:pt>
                <c:pt idx="10">
                  <c:v>535</c:v>
                </c:pt>
                <c:pt idx="11">
                  <c:v>543</c:v>
                </c:pt>
                <c:pt idx="12">
                  <c:v>544</c:v>
                </c:pt>
                <c:pt idx="13">
                  <c:v>545</c:v>
                </c:pt>
                <c:pt idx="14">
                  <c:v>626</c:v>
                </c:pt>
                <c:pt idx="15">
                  <c:v>627</c:v>
                </c:pt>
                <c:pt idx="16">
                  <c:v>628</c:v>
                </c:pt>
                <c:pt idx="17">
                  <c:v>636</c:v>
                </c:pt>
                <c:pt idx="18">
                  <c:v>637</c:v>
                </c:pt>
                <c:pt idx="19">
                  <c:v>638</c:v>
                </c:pt>
                <c:pt idx="20">
                  <c:v>677</c:v>
                </c:pt>
                <c:pt idx="21">
                  <c:v>678</c:v>
                </c:pt>
                <c:pt idx="22">
                  <c:v>679</c:v>
                </c:pt>
              </c:numCache>
            </c:numRef>
          </c:xVal>
          <c:yVal>
            <c:numRef>
              <c:f>Validation!$BO$2:$BO$25</c:f>
              <c:numCache>
                <c:formatCode>0.0</c:formatCode>
                <c:ptCount val="24"/>
                <c:pt idx="0">
                  <c:v>0.8667903345951552</c:v>
                </c:pt>
                <c:pt idx="1">
                  <c:v>0.86913103730520491</c:v>
                </c:pt>
                <c:pt idx="2">
                  <c:v>0.94661747975165622</c:v>
                </c:pt>
                <c:pt idx="3">
                  <c:v>0.8927793763964611</c:v>
                </c:pt>
                <c:pt idx="4">
                  <c:v>0.91997883720988827</c:v>
                </c:pt>
                <c:pt idx="5">
                  <c:v>0.93612769756192571</c:v>
                </c:pt>
                <c:pt idx="6">
                  <c:v>0.93647545279520938</c:v>
                </c:pt>
                <c:pt idx="7">
                  <c:v>1.0402732573548426</c:v>
                </c:pt>
                <c:pt idx="8">
                  <c:v>0.79751861384225953</c:v>
                </c:pt>
                <c:pt idx="9">
                  <c:v>0.79673561989575481</c:v>
                </c:pt>
                <c:pt idx="10">
                  <c:v>0.7677260498078543</c:v>
                </c:pt>
                <c:pt idx="11">
                  <c:v>1.2943527178984029</c:v>
                </c:pt>
                <c:pt idx="12">
                  <c:v>1.2421432433470656</c:v>
                </c:pt>
                <c:pt idx="13">
                  <c:v>1.2407575085497606</c:v>
                </c:pt>
                <c:pt idx="14">
                  <c:v>1.0557455153507453</c:v>
                </c:pt>
                <c:pt idx="15">
                  <c:v>0.98595910414792409</c:v>
                </c:pt>
                <c:pt idx="16">
                  <c:v>0.96092023531771553</c:v>
                </c:pt>
                <c:pt idx="17">
                  <c:v>1.0933084340750887</c:v>
                </c:pt>
                <c:pt idx="18">
                  <c:v>1.0689799256775576</c:v>
                </c:pt>
                <c:pt idx="19">
                  <c:v>1.1085306891114548</c:v>
                </c:pt>
                <c:pt idx="20">
                  <c:v>0.7837918103997642</c:v>
                </c:pt>
                <c:pt idx="21">
                  <c:v>0.8194996722073018</c:v>
                </c:pt>
                <c:pt idx="22">
                  <c:v>0.77760842335090263</c:v>
                </c:pt>
              </c:numCache>
            </c:numRef>
          </c:yVal>
          <c:smooth val="0"/>
          <c:extLst>
            <c:ext xmlns:c16="http://schemas.microsoft.com/office/drawing/2014/chart" uri="{C3380CC4-5D6E-409C-BE32-E72D297353CC}">
              <c16:uniqueId val="{00000000-2477-2A44-A280-45C60EAD564A}"/>
            </c:ext>
          </c:extLst>
        </c:ser>
        <c:dLbls>
          <c:showLegendKey val="0"/>
          <c:showVal val="0"/>
          <c:showCatName val="0"/>
          <c:showSerName val="0"/>
          <c:showPercent val="0"/>
          <c:showBubbleSize val="0"/>
        </c:dLbls>
        <c:axId val="1061681216"/>
        <c:axId val="1061950880"/>
      </c:scatterChart>
      <c:valAx>
        <c:axId val="1061681216"/>
        <c:scaling>
          <c:orientation val="minMax"/>
          <c:max val="700"/>
        </c:scaling>
        <c:delete val="0"/>
        <c:axPos val="b"/>
        <c:numFmt formatCode="General" sourceLinked="1"/>
        <c:majorTickMark val="out"/>
        <c:minorTickMark val="none"/>
        <c:tickLblPos val="nextTo"/>
        <c:spPr>
          <a:noFill/>
          <a:ln w="12700"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solidFill>
                <a:latin typeface="Helvetica" pitchFamily="2" charset="0"/>
                <a:ea typeface="+mn-ea"/>
                <a:cs typeface="Arial" panose="020B0604020202020204" pitchFamily="34" charset="0"/>
              </a:defRPr>
            </a:pPr>
            <a:endParaRPr lang="en-US"/>
          </a:p>
        </c:txPr>
        <c:crossAx val="1061950880"/>
        <c:crosses val="autoZero"/>
        <c:crossBetween val="midCat"/>
      </c:valAx>
      <c:valAx>
        <c:axId val="1061950880"/>
        <c:scaling>
          <c:orientation val="minMax"/>
          <c:max val="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lgn="ctr" rtl="0">
                  <a:defRPr sz="1000" b="0" i="0" u="none" strike="noStrike" kern="1200" baseline="0">
                    <a:solidFill>
                      <a:schemeClr val="tx1"/>
                    </a:solidFill>
                    <a:latin typeface="Helvetica" pitchFamily="2" charset="0"/>
                    <a:ea typeface="+mn-ea"/>
                    <a:cs typeface="Arial" panose="020B0604020202020204" pitchFamily="34" charset="0"/>
                  </a:defRPr>
                </a:pPr>
                <a:r>
                  <a:rPr lang="en-GB"/>
                  <a:t>pXRF value / ICP value</a:t>
                </a:r>
              </a:p>
            </c:rich>
          </c:tx>
          <c:overlay val="0"/>
          <c:spPr>
            <a:noFill/>
            <a:ln>
              <a:noFill/>
            </a:ln>
            <a:effectLst/>
          </c:spPr>
          <c:txPr>
            <a:bodyPr rot="-5400000" spcFirstLastPara="1" vertOverflow="ellipsis" vert="horz" wrap="square" anchor="ctr" anchorCtr="1"/>
            <a:lstStyle/>
            <a:p>
              <a:pPr algn="ctr" rtl="0">
                <a:defRPr sz="1000" b="0" i="0" u="none" strike="noStrike" kern="1200" baseline="0">
                  <a:solidFill>
                    <a:schemeClr val="tx1"/>
                  </a:solidFill>
                  <a:latin typeface="Helvetica" pitchFamily="2" charset="0"/>
                  <a:ea typeface="+mn-ea"/>
                  <a:cs typeface="Arial" panose="020B0604020202020204" pitchFamily="34" charset="0"/>
                </a:defRPr>
              </a:pPr>
              <a:endParaRPr lang="en-US"/>
            </a:p>
          </c:txPr>
        </c:title>
        <c:numFmt formatCode="0.0"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solidFill>
                <a:latin typeface="Helvetica" pitchFamily="2" charset="0"/>
                <a:ea typeface="+mn-ea"/>
                <a:cs typeface="Arial" panose="020B0604020202020204" pitchFamily="34" charset="0"/>
              </a:defRPr>
            </a:pPr>
            <a:endParaRPr lang="en-US"/>
          </a:p>
        </c:txPr>
        <c:crossAx val="1061681216"/>
        <c:crosses val="autoZero"/>
        <c:crossBetween val="midCat"/>
      </c:valAx>
      <c:spPr>
        <a:noFill/>
        <a:ln w="12700">
          <a:solidFill>
            <a:schemeClr val="tx1"/>
          </a:solidFill>
        </a:ln>
        <a:effectLst/>
      </c:spPr>
    </c:plotArea>
    <c:legend>
      <c:legendPos val="r"/>
      <c:layout>
        <c:manualLayout>
          <c:xMode val="edge"/>
          <c:yMode val="edge"/>
          <c:x val="0.82432321246186779"/>
          <c:y val="0.68361317959408119"/>
          <c:w val="0.13014343167456346"/>
          <c:h val="0.19985126730675404"/>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Helvetica" pitchFamily="2"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latin typeface="Helvetica" pitchFamily="2" charset="0"/>
          <a:cs typeface="Arial" panose="020B0604020202020204" pitchFamily="34" charset="0"/>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5913511535012588E-2"/>
          <c:y val="3.8795242486927783E-2"/>
          <c:w val="0.88823743117314069"/>
          <c:h val="0.81141985311127018"/>
        </c:manualLayout>
      </c:layout>
      <c:scatterChart>
        <c:scatterStyle val="lineMarker"/>
        <c:varyColors val="0"/>
        <c:ser>
          <c:idx val="1"/>
          <c:order val="0"/>
          <c:tx>
            <c:v>Al2O3</c:v>
          </c:tx>
          <c:spPr>
            <a:ln w="25400" cap="rnd">
              <a:noFill/>
              <a:round/>
            </a:ln>
            <a:effectLst/>
          </c:spPr>
          <c:marker>
            <c:symbol val="circle"/>
            <c:size val="5"/>
            <c:spPr>
              <a:solidFill>
                <a:srgbClr val="FF0000"/>
              </a:solidFill>
              <a:ln w="2540">
                <a:solidFill>
                  <a:schemeClr val="tx1"/>
                </a:solidFill>
              </a:ln>
              <a:effectLst/>
            </c:spPr>
          </c:marker>
          <c:xVal>
            <c:numRef>
              <c:f>Validation!$A$33:$A$55</c:f>
              <c:numCache>
                <c:formatCode>General</c:formatCode>
                <c:ptCount val="23"/>
                <c:pt idx="0">
                  <c:v>48</c:v>
                </c:pt>
                <c:pt idx="1">
                  <c:v>130</c:v>
                </c:pt>
                <c:pt idx="2">
                  <c:v>193</c:v>
                </c:pt>
                <c:pt idx="3">
                  <c:v>194</c:v>
                </c:pt>
                <c:pt idx="4">
                  <c:v>195</c:v>
                </c:pt>
                <c:pt idx="5">
                  <c:v>329</c:v>
                </c:pt>
                <c:pt idx="6">
                  <c:v>330</c:v>
                </c:pt>
                <c:pt idx="7">
                  <c:v>438</c:v>
                </c:pt>
                <c:pt idx="8">
                  <c:v>536</c:v>
                </c:pt>
                <c:pt idx="9">
                  <c:v>537</c:v>
                </c:pt>
                <c:pt idx="10">
                  <c:v>538</c:v>
                </c:pt>
                <c:pt idx="11">
                  <c:v>548</c:v>
                </c:pt>
                <c:pt idx="12">
                  <c:v>549</c:v>
                </c:pt>
                <c:pt idx="13">
                  <c:v>550</c:v>
                </c:pt>
                <c:pt idx="14">
                  <c:v>629</c:v>
                </c:pt>
                <c:pt idx="15">
                  <c:v>630</c:v>
                </c:pt>
                <c:pt idx="16">
                  <c:v>631</c:v>
                </c:pt>
                <c:pt idx="17">
                  <c:v>639</c:v>
                </c:pt>
                <c:pt idx="18">
                  <c:v>640</c:v>
                </c:pt>
                <c:pt idx="19">
                  <c:v>641</c:v>
                </c:pt>
                <c:pt idx="20">
                  <c:v>680</c:v>
                </c:pt>
                <c:pt idx="21">
                  <c:v>681</c:v>
                </c:pt>
                <c:pt idx="22">
                  <c:v>682</c:v>
                </c:pt>
              </c:numCache>
            </c:numRef>
          </c:xVal>
          <c:yVal>
            <c:numRef>
              <c:f>Validation!$AV$33:$AV$55</c:f>
              <c:numCache>
                <c:formatCode>0.0</c:formatCode>
                <c:ptCount val="23"/>
                <c:pt idx="0">
                  <c:v>1.1961409741793998</c:v>
                </c:pt>
                <c:pt idx="1">
                  <c:v>1.2284065511967721</c:v>
                </c:pt>
                <c:pt idx="2">
                  <c:v>1.2041869852058091</c:v>
                </c:pt>
                <c:pt idx="3">
                  <c:v>1.2199872052587371</c:v>
                </c:pt>
                <c:pt idx="4">
                  <c:v>1.243653205691083</c:v>
                </c:pt>
                <c:pt idx="5">
                  <c:v>1.1558894630179481</c:v>
                </c:pt>
                <c:pt idx="6">
                  <c:v>1.1615281075452561</c:v>
                </c:pt>
                <c:pt idx="7">
                  <c:v>1.1428484883463439</c:v>
                </c:pt>
                <c:pt idx="8">
                  <c:v>1.2052125834113088</c:v>
                </c:pt>
                <c:pt idx="9">
                  <c:v>1.2262866954916807</c:v>
                </c:pt>
                <c:pt idx="10">
                  <c:v>1.2177986902595537</c:v>
                </c:pt>
                <c:pt idx="11">
                  <c:v>1.1330473741147067</c:v>
                </c:pt>
                <c:pt idx="12">
                  <c:v>1.1262715600289996</c:v>
                </c:pt>
                <c:pt idx="13">
                  <c:v>1.1349869991728068</c:v>
                </c:pt>
                <c:pt idx="14">
                  <c:v>1.1609230475160701</c:v>
                </c:pt>
                <c:pt idx="15">
                  <c:v>1.150503999637605</c:v>
                </c:pt>
                <c:pt idx="16">
                  <c:v>1.1594597463107339</c:v>
                </c:pt>
                <c:pt idx="17">
                  <c:v>1.0697649609912609</c:v>
                </c:pt>
                <c:pt idx="18">
                  <c:v>1.0722924812550236</c:v>
                </c:pt>
                <c:pt idx="19">
                  <c:v>1.076433494929949</c:v>
                </c:pt>
                <c:pt idx="20">
                  <c:v>1.1494311981674168</c:v>
                </c:pt>
                <c:pt idx="21">
                  <c:v>1.1562284682825277</c:v>
                </c:pt>
                <c:pt idx="22">
                  <c:v>1.1522934324898784</c:v>
                </c:pt>
              </c:numCache>
            </c:numRef>
          </c:yVal>
          <c:smooth val="0"/>
          <c:extLst>
            <c:ext xmlns:c16="http://schemas.microsoft.com/office/drawing/2014/chart" uri="{C3380CC4-5D6E-409C-BE32-E72D297353CC}">
              <c16:uniqueId val="{00000001-D59B-D04A-A670-7C0292422DD7}"/>
            </c:ext>
          </c:extLst>
        </c:ser>
        <c:ser>
          <c:idx val="4"/>
          <c:order val="1"/>
          <c:tx>
            <c:v>K2O</c:v>
          </c:tx>
          <c:spPr>
            <a:ln w="25400" cap="rnd">
              <a:noFill/>
              <a:round/>
            </a:ln>
            <a:effectLst/>
          </c:spPr>
          <c:marker>
            <c:symbol val="circle"/>
            <c:size val="5"/>
            <c:spPr>
              <a:solidFill>
                <a:srgbClr val="00FDFF"/>
              </a:solidFill>
              <a:ln w="2540">
                <a:solidFill>
                  <a:schemeClr val="tx1"/>
                </a:solidFill>
              </a:ln>
              <a:effectLst/>
            </c:spPr>
          </c:marker>
          <c:xVal>
            <c:numRef>
              <c:f>Validation!$A$33:$A$55</c:f>
              <c:numCache>
                <c:formatCode>General</c:formatCode>
                <c:ptCount val="23"/>
                <c:pt idx="0">
                  <c:v>48</c:v>
                </c:pt>
                <c:pt idx="1">
                  <c:v>130</c:v>
                </c:pt>
                <c:pt idx="2">
                  <c:v>193</c:v>
                </c:pt>
                <c:pt idx="3">
                  <c:v>194</c:v>
                </c:pt>
                <c:pt idx="4">
                  <c:v>195</c:v>
                </c:pt>
                <c:pt idx="5">
                  <c:v>329</c:v>
                </c:pt>
                <c:pt idx="6">
                  <c:v>330</c:v>
                </c:pt>
                <c:pt idx="7">
                  <c:v>438</c:v>
                </c:pt>
                <c:pt idx="8">
                  <c:v>536</c:v>
                </c:pt>
                <c:pt idx="9">
                  <c:v>537</c:v>
                </c:pt>
                <c:pt idx="10">
                  <c:v>538</c:v>
                </c:pt>
                <c:pt idx="11">
                  <c:v>548</c:v>
                </c:pt>
                <c:pt idx="12">
                  <c:v>549</c:v>
                </c:pt>
                <c:pt idx="13">
                  <c:v>550</c:v>
                </c:pt>
                <c:pt idx="14">
                  <c:v>629</c:v>
                </c:pt>
                <c:pt idx="15">
                  <c:v>630</c:v>
                </c:pt>
                <c:pt idx="16">
                  <c:v>631</c:v>
                </c:pt>
                <c:pt idx="17">
                  <c:v>639</c:v>
                </c:pt>
                <c:pt idx="18">
                  <c:v>640</c:v>
                </c:pt>
                <c:pt idx="19">
                  <c:v>641</c:v>
                </c:pt>
                <c:pt idx="20">
                  <c:v>680</c:v>
                </c:pt>
                <c:pt idx="21">
                  <c:v>681</c:v>
                </c:pt>
                <c:pt idx="22">
                  <c:v>682</c:v>
                </c:pt>
              </c:numCache>
            </c:numRef>
          </c:xVal>
          <c:yVal>
            <c:numRef>
              <c:f>Validation!$BA$33:$BA$55</c:f>
              <c:numCache>
                <c:formatCode>0.0</c:formatCode>
                <c:ptCount val="23"/>
                <c:pt idx="0">
                  <c:v>1.6857049778708666</c:v>
                </c:pt>
                <c:pt idx="1">
                  <c:v>2.0376084548610978</c:v>
                </c:pt>
                <c:pt idx="2">
                  <c:v>1.8441780668465995</c:v>
                </c:pt>
                <c:pt idx="3">
                  <c:v>1.9607023969758155</c:v>
                </c:pt>
                <c:pt idx="4">
                  <c:v>1.7509586027432271</c:v>
                </c:pt>
                <c:pt idx="5">
                  <c:v>1.9234146113344663</c:v>
                </c:pt>
                <c:pt idx="6">
                  <c:v>1.8115512544104195</c:v>
                </c:pt>
                <c:pt idx="7">
                  <c:v>1.7346451965251373</c:v>
                </c:pt>
                <c:pt idx="8">
                  <c:v>2.3452326864022264</c:v>
                </c:pt>
                <c:pt idx="9">
                  <c:v>2.2054034902471678</c:v>
                </c:pt>
                <c:pt idx="10">
                  <c:v>2.2636656553117755</c:v>
                </c:pt>
                <c:pt idx="11">
                  <c:v>1.9234146113344663</c:v>
                </c:pt>
                <c:pt idx="12">
                  <c:v>1.9327365577448037</c:v>
                </c:pt>
                <c:pt idx="13">
                  <c:v>1.9653633701809836</c:v>
                </c:pt>
                <c:pt idx="14">
                  <c:v>1.9933292094119954</c:v>
                </c:pt>
                <c:pt idx="15">
                  <c:v>1.9607023969758155</c:v>
                </c:pt>
                <c:pt idx="16">
                  <c:v>1.9770158031939051</c:v>
                </c:pt>
                <c:pt idx="17">
                  <c:v>1.7672720089613174</c:v>
                </c:pt>
                <c:pt idx="18">
                  <c:v>1.9327365577448037</c:v>
                </c:pt>
                <c:pt idx="19">
                  <c:v>1.9373975309499722</c:v>
                </c:pt>
                <c:pt idx="20">
                  <c:v>2.002651155822333</c:v>
                </c:pt>
                <c:pt idx="21">
                  <c:v>2.0679047806946933</c:v>
                </c:pt>
                <c:pt idx="22">
                  <c:v>2.16345473140065</c:v>
                </c:pt>
              </c:numCache>
            </c:numRef>
          </c:yVal>
          <c:smooth val="0"/>
          <c:extLst>
            <c:ext xmlns:c16="http://schemas.microsoft.com/office/drawing/2014/chart" uri="{C3380CC4-5D6E-409C-BE32-E72D297353CC}">
              <c16:uniqueId val="{00000004-D59B-D04A-A670-7C0292422DD7}"/>
            </c:ext>
          </c:extLst>
        </c:ser>
        <c:ser>
          <c:idx val="3"/>
          <c:order val="2"/>
          <c:tx>
            <c:v>CaO</c:v>
          </c:tx>
          <c:spPr>
            <a:ln w="25400" cap="rnd">
              <a:noFill/>
              <a:round/>
            </a:ln>
            <a:effectLst/>
          </c:spPr>
          <c:marker>
            <c:symbol val="circle"/>
            <c:size val="5"/>
            <c:spPr>
              <a:solidFill>
                <a:srgbClr val="0432FF"/>
              </a:solidFill>
              <a:ln w="2540">
                <a:solidFill>
                  <a:schemeClr val="tx1"/>
                </a:solidFill>
              </a:ln>
              <a:effectLst/>
            </c:spPr>
          </c:marker>
          <c:xVal>
            <c:numRef>
              <c:f>Validation!$A$33:$A$55</c:f>
              <c:numCache>
                <c:formatCode>General</c:formatCode>
                <c:ptCount val="23"/>
                <c:pt idx="0">
                  <c:v>48</c:v>
                </c:pt>
                <c:pt idx="1">
                  <c:v>130</c:v>
                </c:pt>
                <c:pt idx="2">
                  <c:v>193</c:v>
                </c:pt>
                <c:pt idx="3">
                  <c:v>194</c:v>
                </c:pt>
                <c:pt idx="4">
                  <c:v>195</c:v>
                </c:pt>
                <c:pt idx="5">
                  <c:v>329</c:v>
                </c:pt>
                <c:pt idx="6">
                  <c:v>330</c:v>
                </c:pt>
                <c:pt idx="7">
                  <c:v>438</c:v>
                </c:pt>
                <c:pt idx="8">
                  <c:v>536</c:v>
                </c:pt>
                <c:pt idx="9">
                  <c:v>537</c:v>
                </c:pt>
                <c:pt idx="10">
                  <c:v>538</c:v>
                </c:pt>
                <c:pt idx="11">
                  <c:v>548</c:v>
                </c:pt>
                <c:pt idx="12">
                  <c:v>549</c:v>
                </c:pt>
                <c:pt idx="13">
                  <c:v>550</c:v>
                </c:pt>
                <c:pt idx="14">
                  <c:v>629</c:v>
                </c:pt>
                <c:pt idx="15">
                  <c:v>630</c:v>
                </c:pt>
                <c:pt idx="16">
                  <c:v>631</c:v>
                </c:pt>
                <c:pt idx="17">
                  <c:v>639</c:v>
                </c:pt>
                <c:pt idx="18">
                  <c:v>640</c:v>
                </c:pt>
                <c:pt idx="19">
                  <c:v>641</c:v>
                </c:pt>
                <c:pt idx="20">
                  <c:v>680</c:v>
                </c:pt>
                <c:pt idx="21">
                  <c:v>681</c:v>
                </c:pt>
                <c:pt idx="22">
                  <c:v>682</c:v>
                </c:pt>
              </c:numCache>
            </c:numRef>
          </c:xVal>
          <c:yVal>
            <c:numRef>
              <c:f>Validation!$AZ$33:$AZ$55</c:f>
              <c:numCache>
                <c:formatCode>0.0</c:formatCode>
                <c:ptCount val="23"/>
                <c:pt idx="0">
                  <c:v>0.91582726923610669</c:v>
                </c:pt>
                <c:pt idx="1">
                  <c:v>0.92678432023751944</c:v>
                </c:pt>
                <c:pt idx="2">
                  <c:v>0.93074201175678661</c:v>
                </c:pt>
                <c:pt idx="3">
                  <c:v>0.92195758072885869</c:v>
                </c:pt>
                <c:pt idx="4">
                  <c:v>0.95508709935156511</c:v>
                </c:pt>
                <c:pt idx="5">
                  <c:v>0.89051918251794582</c:v>
                </c:pt>
                <c:pt idx="6">
                  <c:v>0.89057790197668862</c:v>
                </c:pt>
                <c:pt idx="7">
                  <c:v>0.90104170952466145</c:v>
                </c:pt>
                <c:pt idx="8">
                  <c:v>0.9011239167669014</c:v>
                </c:pt>
                <c:pt idx="9">
                  <c:v>0.90044277104548476</c:v>
                </c:pt>
                <c:pt idx="10">
                  <c:v>0.8989630406851653</c:v>
                </c:pt>
                <c:pt idx="11">
                  <c:v>0.91538100134966138</c:v>
                </c:pt>
                <c:pt idx="12">
                  <c:v>0.91780024304986618</c:v>
                </c:pt>
                <c:pt idx="13">
                  <c:v>0.91881021774024285</c:v>
                </c:pt>
                <c:pt idx="14">
                  <c:v>0.90874570251172127</c:v>
                </c:pt>
                <c:pt idx="15">
                  <c:v>0.90910976315592662</c:v>
                </c:pt>
                <c:pt idx="16">
                  <c:v>0.91031938400602896</c:v>
                </c:pt>
                <c:pt idx="17">
                  <c:v>0.90424779197202032</c:v>
                </c:pt>
                <c:pt idx="18">
                  <c:v>0.90553962006436262</c:v>
                </c:pt>
                <c:pt idx="19">
                  <c:v>0.9062442535692764</c:v>
                </c:pt>
                <c:pt idx="20">
                  <c:v>0.92203978797109865</c:v>
                </c:pt>
                <c:pt idx="21">
                  <c:v>0.92564516273790864</c:v>
                </c:pt>
                <c:pt idx="22">
                  <c:v>0.92744197817543939</c:v>
                </c:pt>
              </c:numCache>
            </c:numRef>
          </c:yVal>
          <c:smooth val="0"/>
          <c:extLst>
            <c:ext xmlns:c16="http://schemas.microsoft.com/office/drawing/2014/chart" uri="{C3380CC4-5D6E-409C-BE32-E72D297353CC}">
              <c16:uniqueId val="{00000003-D59B-D04A-A670-7C0292422DD7}"/>
            </c:ext>
          </c:extLst>
        </c:ser>
        <c:ser>
          <c:idx val="0"/>
          <c:order val="3"/>
          <c:tx>
            <c:v>TiO2</c:v>
          </c:tx>
          <c:spPr>
            <a:ln w="28575" cap="rnd">
              <a:noFill/>
              <a:round/>
            </a:ln>
            <a:effectLst/>
          </c:spPr>
          <c:marker>
            <c:symbol val="circle"/>
            <c:size val="5"/>
            <c:spPr>
              <a:solidFill>
                <a:srgbClr val="00DE00"/>
              </a:solidFill>
              <a:ln w="2540">
                <a:solidFill>
                  <a:schemeClr val="tx1"/>
                </a:solidFill>
              </a:ln>
              <a:effectLst/>
            </c:spPr>
          </c:marker>
          <c:xVal>
            <c:numRef>
              <c:f>Validation!$A$33:$A$55</c:f>
              <c:numCache>
                <c:formatCode>General</c:formatCode>
                <c:ptCount val="23"/>
                <c:pt idx="0">
                  <c:v>48</c:v>
                </c:pt>
                <c:pt idx="1">
                  <c:v>130</c:v>
                </c:pt>
                <c:pt idx="2">
                  <c:v>193</c:v>
                </c:pt>
                <c:pt idx="3">
                  <c:v>194</c:v>
                </c:pt>
                <c:pt idx="4">
                  <c:v>195</c:v>
                </c:pt>
                <c:pt idx="5">
                  <c:v>329</c:v>
                </c:pt>
                <c:pt idx="6">
                  <c:v>330</c:v>
                </c:pt>
                <c:pt idx="7">
                  <c:v>438</c:v>
                </c:pt>
                <c:pt idx="8">
                  <c:v>536</c:v>
                </c:pt>
                <c:pt idx="9">
                  <c:v>537</c:v>
                </c:pt>
                <c:pt idx="10">
                  <c:v>538</c:v>
                </c:pt>
                <c:pt idx="11">
                  <c:v>548</c:v>
                </c:pt>
                <c:pt idx="12">
                  <c:v>549</c:v>
                </c:pt>
                <c:pt idx="13">
                  <c:v>550</c:v>
                </c:pt>
                <c:pt idx="14">
                  <c:v>629</c:v>
                </c:pt>
                <c:pt idx="15">
                  <c:v>630</c:v>
                </c:pt>
                <c:pt idx="16">
                  <c:v>631</c:v>
                </c:pt>
                <c:pt idx="17">
                  <c:v>639</c:v>
                </c:pt>
                <c:pt idx="18">
                  <c:v>640</c:v>
                </c:pt>
                <c:pt idx="19">
                  <c:v>641</c:v>
                </c:pt>
                <c:pt idx="20">
                  <c:v>680</c:v>
                </c:pt>
                <c:pt idx="21">
                  <c:v>681</c:v>
                </c:pt>
                <c:pt idx="22">
                  <c:v>682</c:v>
                </c:pt>
              </c:numCache>
            </c:numRef>
          </c:xVal>
          <c:yVal>
            <c:numRef>
              <c:f>Validation!$AU$33:$AU$55</c:f>
              <c:numCache>
                <c:formatCode>0.0</c:formatCode>
                <c:ptCount val="23"/>
                <c:pt idx="0">
                  <c:v>0.97878805647198064</c:v>
                </c:pt>
                <c:pt idx="1">
                  <c:v>0.98670494002406861</c:v>
                </c:pt>
                <c:pt idx="2">
                  <c:v>0.99405552362852101</c:v>
                </c:pt>
                <c:pt idx="3">
                  <c:v>0.98086161322236698</c:v>
                </c:pt>
                <c:pt idx="4">
                  <c:v>1.036824240329091</c:v>
                </c:pt>
                <c:pt idx="5">
                  <c:v>0.93504043512707447</c:v>
                </c:pt>
                <c:pt idx="6">
                  <c:v>0.92711766267497231</c:v>
                </c:pt>
                <c:pt idx="7">
                  <c:v>0.9648370653300794</c:v>
                </c:pt>
                <c:pt idx="8">
                  <c:v>0.95635198436413682</c:v>
                </c:pt>
                <c:pt idx="9">
                  <c:v>0.96050037563544577</c:v>
                </c:pt>
                <c:pt idx="10">
                  <c:v>0.95767195390679138</c:v>
                </c:pt>
                <c:pt idx="11">
                  <c:v>0.99424398989675389</c:v>
                </c:pt>
                <c:pt idx="12">
                  <c:v>1.0055510295389374</c:v>
                </c:pt>
                <c:pt idx="13">
                  <c:v>0.99122846819835764</c:v>
                </c:pt>
                <c:pt idx="14">
                  <c:v>0.97633740957466608</c:v>
                </c:pt>
                <c:pt idx="15">
                  <c:v>0.97577186339395117</c:v>
                </c:pt>
                <c:pt idx="16">
                  <c:v>0.97916507139573317</c:v>
                </c:pt>
                <c:pt idx="17">
                  <c:v>0.91089202637265954</c:v>
                </c:pt>
                <c:pt idx="18">
                  <c:v>0.91711859012933328</c:v>
                </c:pt>
                <c:pt idx="19">
                  <c:v>0.91674123849231959</c:v>
                </c:pt>
                <c:pt idx="20">
                  <c:v>0.97049321028647473</c:v>
                </c:pt>
                <c:pt idx="21">
                  <c:v>0.98444306540491122</c:v>
                </c:pt>
                <c:pt idx="22">
                  <c:v>0.99311318461152343</c:v>
                </c:pt>
              </c:numCache>
            </c:numRef>
          </c:yVal>
          <c:smooth val="0"/>
          <c:extLst>
            <c:ext xmlns:c16="http://schemas.microsoft.com/office/drawing/2014/chart" uri="{C3380CC4-5D6E-409C-BE32-E72D297353CC}">
              <c16:uniqueId val="{00000000-D59B-D04A-A670-7C0292422DD7}"/>
            </c:ext>
          </c:extLst>
        </c:ser>
        <c:ser>
          <c:idx val="2"/>
          <c:order val="4"/>
          <c:tx>
            <c:v>Fe2O3</c:v>
          </c:tx>
          <c:spPr>
            <a:ln w="25400" cap="rnd">
              <a:noFill/>
              <a:round/>
            </a:ln>
            <a:effectLst/>
          </c:spPr>
          <c:marker>
            <c:symbol val="circle"/>
            <c:size val="5"/>
            <c:spPr>
              <a:solidFill>
                <a:srgbClr val="FF40FF"/>
              </a:solidFill>
              <a:ln w="2540">
                <a:solidFill>
                  <a:schemeClr val="tx1"/>
                </a:solidFill>
              </a:ln>
              <a:effectLst/>
            </c:spPr>
          </c:marker>
          <c:xVal>
            <c:numRef>
              <c:f>Validation!$A$33:$A$55</c:f>
              <c:numCache>
                <c:formatCode>General</c:formatCode>
                <c:ptCount val="23"/>
                <c:pt idx="0">
                  <c:v>48</c:v>
                </c:pt>
                <c:pt idx="1">
                  <c:v>130</c:v>
                </c:pt>
                <c:pt idx="2">
                  <c:v>193</c:v>
                </c:pt>
                <c:pt idx="3">
                  <c:v>194</c:v>
                </c:pt>
                <c:pt idx="4">
                  <c:v>195</c:v>
                </c:pt>
                <c:pt idx="5">
                  <c:v>329</c:v>
                </c:pt>
                <c:pt idx="6">
                  <c:v>330</c:v>
                </c:pt>
                <c:pt idx="7">
                  <c:v>438</c:v>
                </c:pt>
                <c:pt idx="8">
                  <c:v>536</c:v>
                </c:pt>
                <c:pt idx="9">
                  <c:v>537</c:v>
                </c:pt>
                <c:pt idx="10">
                  <c:v>538</c:v>
                </c:pt>
                <c:pt idx="11">
                  <c:v>548</c:v>
                </c:pt>
                <c:pt idx="12">
                  <c:v>549</c:v>
                </c:pt>
                <c:pt idx="13">
                  <c:v>550</c:v>
                </c:pt>
                <c:pt idx="14">
                  <c:v>629</c:v>
                </c:pt>
                <c:pt idx="15">
                  <c:v>630</c:v>
                </c:pt>
                <c:pt idx="16">
                  <c:v>631</c:v>
                </c:pt>
                <c:pt idx="17">
                  <c:v>639</c:v>
                </c:pt>
                <c:pt idx="18">
                  <c:v>640</c:v>
                </c:pt>
                <c:pt idx="19">
                  <c:v>641</c:v>
                </c:pt>
                <c:pt idx="20">
                  <c:v>680</c:v>
                </c:pt>
                <c:pt idx="21">
                  <c:v>681</c:v>
                </c:pt>
                <c:pt idx="22">
                  <c:v>682</c:v>
                </c:pt>
              </c:numCache>
            </c:numRef>
          </c:xVal>
          <c:yVal>
            <c:numRef>
              <c:f>Validation!$AW$33:$AW$55</c:f>
              <c:numCache>
                <c:formatCode>0.0</c:formatCode>
                <c:ptCount val="23"/>
                <c:pt idx="0">
                  <c:v>0.89822302182048408</c:v>
                </c:pt>
                <c:pt idx="1">
                  <c:v>0.91761470163154601</c:v>
                </c:pt>
                <c:pt idx="2">
                  <c:v>0.8995030006859005</c:v>
                </c:pt>
                <c:pt idx="3">
                  <c:v>0.91187079647298863</c:v>
                </c:pt>
                <c:pt idx="4">
                  <c:v>0.93262245382855613</c:v>
                </c:pt>
                <c:pt idx="5">
                  <c:v>0.86499157052710474</c:v>
                </c:pt>
                <c:pt idx="6">
                  <c:v>0.86321559985133922</c:v>
                </c:pt>
                <c:pt idx="7">
                  <c:v>0.87054347885584926</c:v>
                </c:pt>
                <c:pt idx="8">
                  <c:v>0.86527956577182341</c:v>
                </c:pt>
                <c:pt idx="9">
                  <c:v>0.86603155335525583</c:v>
                </c:pt>
                <c:pt idx="10">
                  <c:v>0.8623356143813653</c:v>
                </c:pt>
                <c:pt idx="11">
                  <c:v>0.90775886436783793</c:v>
                </c:pt>
                <c:pt idx="12">
                  <c:v>0.91252678564151479</c:v>
                </c:pt>
                <c:pt idx="13">
                  <c:v>0.90963083345850981</c:v>
                </c:pt>
                <c:pt idx="14">
                  <c:v>0.89785502789667671</c:v>
                </c:pt>
                <c:pt idx="15">
                  <c:v>0.8983510197070258</c:v>
                </c:pt>
                <c:pt idx="16">
                  <c:v>0.89753503318032246</c:v>
                </c:pt>
                <c:pt idx="17">
                  <c:v>0.8552317316783028</c:v>
                </c:pt>
                <c:pt idx="18">
                  <c:v>0.85951966087744869</c:v>
                </c:pt>
                <c:pt idx="19">
                  <c:v>0.85867167487911</c:v>
                </c:pt>
                <c:pt idx="20">
                  <c:v>0.90193496053019229</c:v>
                </c:pt>
                <c:pt idx="21">
                  <c:v>0.90252695075544731</c:v>
                </c:pt>
                <c:pt idx="22">
                  <c:v>0.9019989594734632</c:v>
                </c:pt>
              </c:numCache>
            </c:numRef>
          </c:yVal>
          <c:smooth val="0"/>
          <c:extLst>
            <c:ext xmlns:c16="http://schemas.microsoft.com/office/drawing/2014/chart" uri="{C3380CC4-5D6E-409C-BE32-E72D297353CC}">
              <c16:uniqueId val="{00000002-D59B-D04A-A670-7C0292422DD7}"/>
            </c:ext>
          </c:extLst>
        </c:ser>
        <c:ser>
          <c:idx val="5"/>
          <c:order val="5"/>
          <c:tx>
            <c:v>Mn</c:v>
          </c:tx>
          <c:spPr>
            <a:ln w="25400" cap="rnd">
              <a:noFill/>
              <a:round/>
            </a:ln>
            <a:effectLst/>
          </c:spPr>
          <c:marker>
            <c:symbol val="circle"/>
            <c:size val="5"/>
            <c:spPr>
              <a:solidFill>
                <a:srgbClr val="FFFF00"/>
              </a:solidFill>
              <a:ln w="3175">
                <a:solidFill>
                  <a:schemeClr val="tx1"/>
                </a:solidFill>
              </a:ln>
              <a:effectLst/>
            </c:spPr>
          </c:marker>
          <c:xVal>
            <c:numRef>
              <c:f>Validation!$A$33:$A$55</c:f>
              <c:numCache>
                <c:formatCode>General</c:formatCode>
                <c:ptCount val="23"/>
                <c:pt idx="0">
                  <c:v>48</c:v>
                </c:pt>
                <c:pt idx="1">
                  <c:v>130</c:v>
                </c:pt>
                <c:pt idx="2">
                  <c:v>193</c:v>
                </c:pt>
                <c:pt idx="3">
                  <c:v>194</c:v>
                </c:pt>
                <c:pt idx="4">
                  <c:v>195</c:v>
                </c:pt>
                <c:pt idx="5">
                  <c:v>329</c:v>
                </c:pt>
                <c:pt idx="6">
                  <c:v>330</c:v>
                </c:pt>
                <c:pt idx="7">
                  <c:v>438</c:v>
                </c:pt>
                <c:pt idx="8">
                  <c:v>536</c:v>
                </c:pt>
                <c:pt idx="9">
                  <c:v>537</c:v>
                </c:pt>
                <c:pt idx="10">
                  <c:v>538</c:v>
                </c:pt>
                <c:pt idx="11">
                  <c:v>548</c:v>
                </c:pt>
                <c:pt idx="12">
                  <c:v>549</c:v>
                </c:pt>
                <c:pt idx="13">
                  <c:v>550</c:v>
                </c:pt>
                <c:pt idx="14">
                  <c:v>629</c:v>
                </c:pt>
                <c:pt idx="15">
                  <c:v>630</c:v>
                </c:pt>
                <c:pt idx="16">
                  <c:v>631</c:v>
                </c:pt>
                <c:pt idx="17">
                  <c:v>639</c:v>
                </c:pt>
                <c:pt idx="18">
                  <c:v>640</c:v>
                </c:pt>
                <c:pt idx="19">
                  <c:v>641</c:v>
                </c:pt>
                <c:pt idx="20">
                  <c:v>680</c:v>
                </c:pt>
                <c:pt idx="21">
                  <c:v>681</c:v>
                </c:pt>
                <c:pt idx="22">
                  <c:v>682</c:v>
                </c:pt>
              </c:numCache>
            </c:numRef>
          </c:xVal>
          <c:yVal>
            <c:numRef>
              <c:f>Validation!$AY$33:$AY$55</c:f>
              <c:numCache>
                <c:formatCode>0.0</c:formatCode>
                <c:ptCount val="23"/>
                <c:pt idx="0">
                  <c:v>0.81587294418533141</c:v>
                </c:pt>
                <c:pt idx="1">
                  <c:v>0.80521882391701693</c:v>
                </c:pt>
                <c:pt idx="2">
                  <c:v>0.81751203961122587</c:v>
                </c:pt>
                <c:pt idx="3">
                  <c:v>0.82898570759248758</c:v>
                </c:pt>
                <c:pt idx="4">
                  <c:v>0.83718118472196013</c:v>
                </c:pt>
                <c:pt idx="5">
                  <c:v>0.79046696508396608</c:v>
                </c:pt>
                <c:pt idx="6">
                  <c:v>0.7953842513616497</c:v>
                </c:pt>
                <c:pt idx="7">
                  <c:v>0.81669249189827853</c:v>
                </c:pt>
                <c:pt idx="8">
                  <c:v>0.77325646311207352</c:v>
                </c:pt>
                <c:pt idx="9">
                  <c:v>0.79784289450049162</c:v>
                </c:pt>
                <c:pt idx="10">
                  <c:v>0.77899329710270449</c:v>
                </c:pt>
                <c:pt idx="11">
                  <c:v>0.81505339647238406</c:v>
                </c:pt>
                <c:pt idx="12">
                  <c:v>0.84373756642553843</c:v>
                </c:pt>
                <c:pt idx="13">
                  <c:v>0.85111349584206375</c:v>
                </c:pt>
                <c:pt idx="14">
                  <c:v>0.82816615987954023</c:v>
                </c:pt>
                <c:pt idx="15">
                  <c:v>0.83308344615722374</c:v>
                </c:pt>
                <c:pt idx="16">
                  <c:v>0.81751203961122587</c:v>
                </c:pt>
                <c:pt idx="17">
                  <c:v>0.84045937557374928</c:v>
                </c:pt>
                <c:pt idx="18">
                  <c:v>0.81751203961122587</c:v>
                </c:pt>
                <c:pt idx="19">
                  <c:v>0.83554208929606577</c:v>
                </c:pt>
                <c:pt idx="20">
                  <c:v>0.82898570759248758</c:v>
                </c:pt>
                <c:pt idx="21">
                  <c:v>0.80767746705585863</c:v>
                </c:pt>
                <c:pt idx="22">
                  <c:v>0.87488037951753439</c:v>
                </c:pt>
              </c:numCache>
            </c:numRef>
          </c:yVal>
          <c:smooth val="0"/>
          <c:extLst>
            <c:ext xmlns:c16="http://schemas.microsoft.com/office/drawing/2014/chart" uri="{C3380CC4-5D6E-409C-BE32-E72D297353CC}">
              <c16:uniqueId val="{00000005-D59B-D04A-A670-7C0292422DD7}"/>
            </c:ext>
          </c:extLst>
        </c:ser>
        <c:dLbls>
          <c:showLegendKey val="0"/>
          <c:showVal val="0"/>
          <c:showCatName val="0"/>
          <c:showSerName val="0"/>
          <c:showPercent val="0"/>
          <c:showBubbleSize val="0"/>
        </c:dLbls>
        <c:axId val="1061681216"/>
        <c:axId val="1061950880"/>
      </c:scatterChart>
      <c:valAx>
        <c:axId val="1061681216"/>
        <c:scaling>
          <c:orientation val="minMax"/>
          <c:max val="700"/>
        </c:scaling>
        <c:delete val="0"/>
        <c:axPos val="b"/>
        <c:title>
          <c:tx>
            <c:rich>
              <a:bodyPr rot="0" spcFirstLastPara="1" vertOverflow="ellipsis" vert="horz" wrap="square" anchor="ctr" anchorCtr="1"/>
              <a:lstStyle/>
              <a:p>
                <a:pPr>
                  <a:defRPr sz="1000" b="0" i="0" u="none" strike="noStrike" kern="1200" baseline="0">
                    <a:solidFill>
                      <a:schemeClr val="tx1"/>
                    </a:solidFill>
                    <a:latin typeface="Helvetica" pitchFamily="2" charset="0"/>
                    <a:ea typeface="+mn-ea"/>
                    <a:cs typeface="Arial" panose="020B0604020202020204" pitchFamily="34" charset="0"/>
                  </a:defRPr>
                </a:pPr>
                <a:r>
                  <a:rPr lang="en-GB"/>
                  <a:t>Analysis No.</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Helvetica" pitchFamily="2" charset="0"/>
                  <a:ea typeface="+mn-ea"/>
                  <a:cs typeface="Arial" panose="020B0604020202020204" pitchFamily="34" charset="0"/>
                </a:defRPr>
              </a:pPr>
              <a:endParaRPr lang="en-US"/>
            </a:p>
          </c:txPr>
        </c:title>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solidFill>
                <a:latin typeface="Helvetica" pitchFamily="2" charset="0"/>
                <a:ea typeface="+mn-ea"/>
                <a:cs typeface="Arial" panose="020B0604020202020204" pitchFamily="34" charset="0"/>
              </a:defRPr>
            </a:pPr>
            <a:endParaRPr lang="en-US"/>
          </a:p>
        </c:txPr>
        <c:crossAx val="1061950880"/>
        <c:crosses val="autoZero"/>
        <c:crossBetween val="midCat"/>
      </c:valAx>
      <c:valAx>
        <c:axId val="1061950880"/>
        <c:scaling>
          <c:orientation val="minMax"/>
          <c:max val="2.4"/>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solidFill>
                    <a:latin typeface="Helvetica" pitchFamily="2" charset="0"/>
                    <a:ea typeface="+mn-ea"/>
                    <a:cs typeface="Arial" panose="020B0604020202020204" pitchFamily="34" charset="0"/>
                  </a:defRPr>
                </a:pPr>
                <a:r>
                  <a:rPr lang="en-GB"/>
                  <a:t>pXRF value / ICP value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solidFill>
                  <a:latin typeface="Helvetica" pitchFamily="2" charset="0"/>
                  <a:ea typeface="+mn-ea"/>
                  <a:cs typeface="Arial" panose="020B0604020202020204" pitchFamily="34" charset="0"/>
                </a:defRPr>
              </a:pPr>
              <a:endParaRPr lang="en-US"/>
            </a:p>
          </c:txPr>
        </c:title>
        <c:numFmt formatCode="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Helvetica" pitchFamily="2" charset="0"/>
                <a:ea typeface="+mn-ea"/>
                <a:cs typeface="Arial" panose="020B0604020202020204" pitchFamily="34" charset="0"/>
              </a:defRPr>
            </a:pPr>
            <a:endParaRPr lang="en-US"/>
          </a:p>
        </c:txPr>
        <c:crossAx val="1061681216"/>
        <c:crosses val="autoZero"/>
        <c:crossBetween val="midCat"/>
        <c:majorUnit val="0.2"/>
      </c:valAx>
      <c:spPr>
        <a:noFill/>
        <a:ln w="12700">
          <a:solidFill>
            <a:schemeClr val="tx1"/>
          </a:solidFill>
        </a:ln>
        <a:effectLst/>
      </c:spPr>
    </c:plotArea>
    <c:legend>
      <c:legendPos val="r"/>
      <c:layout>
        <c:manualLayout>
          <c:xMode val="edge"/>
          <c:yMode val="edge"/>
          <c:x val="0.71119563486161697"/>
          <c:y val="0.72464396086477845"/>
          <c:w val="0.26647055357581972"/>
          <c:h val="0.1258196671592935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Helvetica" pitchFamily="2"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latin typeface="Helvetica" pitchFamily="2" charset="0"/>
          <a:cs typeface="Arial" panose="020B0604020202020204" pitchFamily="34" charset="0"/>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Helvetica" pitchFamily="2" charset="0"/>
                <a:ea typeface="+mn-ea"/>
                <a:cs typeface="Arial" panose="020B0604020202020204" pitchFamily="34" charset="0"/>
              </a:defRPr>
            </a:pPr>
            <a:r>
              <a:rPr lang="en-GB"/>
              <a:t>Al2O3</a:t>
            </a:r>
          </a:p>
        </c:rich>
      </c:tx>
      <c:layout>
        <c:manualLayout>
          <c:xMode val="edge"/>
          <c:yMode val="edge"/>
          <c:x val="0.11191354507773306"/>
          <c:y val="5.389765575550604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solidFill>
              <a:latin typeface="Helvetica" pitchFamily="2" charset="0"/>
              <a:ea typeface="+mn-ea"/>
              <a:cs typeface="Arial" panose="020B0604020202020204" pitchFamily="34" charset="0"/>
            </a:defRPr>
          </a:pPr>
          <a:endParaRPr lang="en-US"/>
        </a:p>
      </c:txPr>
    </c:title>
    <c:autoTitleDeleted val="0"/>
    <c:plotArea>
      <c:layout>
        <c:manualLayout>
          <c:layoutTarget val="inner"/>
          <c:xMode val="edge"/>
          <c:yMode val="edge"/>
          <c:x val="0.10169051484933152"/>
          <c:y val="2.3405829895402519E-2"/>
          <c:w val="0.85539599019444612"/>
          <c:h val="0.86491124556884091"/>
        </c:manualLayout>
      </c:layout>
      <c:scatterChart>
        <c:scatterStyle val="lineMarker"/>
        <c:varyColors val="0"/>
        <c:ser>
          <c:idx val="0"/>
          <c:order val="0"/>
          <c:spPr>
            <a:ln w="28575" cap="rnd">
              <a:noFill/>
              <a:round/>
            </a:ln>
            <a:effectLst/>
          </c:spPr>
          <c:marker>
            <c:symbol val="circle"/>
            <c:size val="5"/>
            <c:spPr>
              <a:solidFill>
                <a:srgbClr val="FF0000"/>
              </a:solidFill>
              <a:ln w="3175">
                <a:solidFill>
                  <a:schemeClr val="tx1"/>
                </a:solidFill>
              </a:ln>
              <a:effectLst/>
            </c:spPr>
          </c:marker>
          <c:trendline>
            <c:spPr>
              <a:ln w="12700" cap="rnd">
                <a:solidFill>
                  <a:schemeClr val="tx1"/>
                </a:solidFill>
                <a:prstDash val="solid"/>
              </a:ln>
              <a:effectLst/>
            </c:spPr>
            <c:trendlineType val="linear"/>
            <c:forward val="5"/>
            <c:backward val="5"/>
            <c:dispRSqr val="1"/>
            <c:dispEq val="1"/>
            <c:trendlineLbl>
              <c:layout>
                <c:manualLayout>
                  <c:x val="-0.26010788392911571"/>
                  <c:y val="7.6050984944544514E-2"/>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Helvetica" pitchFamily="2" charset="0"/>
                      <a:ea typeface="+mn-ea"/>
                      <a:cs typeface="Arial" panose="020B0604020202020204" pitchFamily="34" charset="0"/>
                    </a:defRPr>
                  </a:pPr>
                  <a:endParaRPr lang="en-US"/>
                </a:p>
              </c:txPr>
            </c:trendlineLbl>
          </c:trendline>
          <c:xVal>
            <c:numRef>
              <c:f>Calibrations!$V$2:$V$34</c:f>
              <c:numCache>
                <c:formatCode>General</c:formatCode>
                <c:ptCount val="33"/>
                <c:pt idx="0">
                  <c:v>23.894500000000001</c:v>
                </c:pt>
                <c:pt idx="1">
                  <c:v>19.868400000000001</c:v>
                </c:pt>
                <c:pt idx="2">
                  <c:v>19.134699999999999</c:v>
                </c:pt>
                <c:pt idx="3">
                  <c:v>20.910799999999998</c:v>
                </c:pt>
                <c:pt idx="4">
                  <c:v>12.474733333333333</c:v>
                </c:pt>
                <c:pt idx="5">
                  <c:v>11.5327</c:v>
                </c:pt>
                <c:pt idx="6">
                  <c:v>17.9603</c:v>
                </c:pt>
                <c:pt idx="7">
                  <c:v>16.973500000000001</c:v>
                </c:pt>
                <c:pt idx="8">
                  <c:v>10.269299999999999</c:v>
                </c:pt>
                <c:pt idx="9">
                  <c:v>15.7363</c:v>
                </c:pt>
                <c:pt idx="10">
                  <c:v>14.535299999999999</c:v>
                </c:pt>
                <c:pt idx="11">
                  <c:v>14.069100000000001</c:v>
                </c:pt>
                <c:pt idx="12">
                  <c:v>18.1843</c:v>
                </c:pt>
                <c:pt idx="13">
                  <c:v>15.2879</c:v>
                </c:pt>
                <c:pt idx="14">
                  <c:v>19.952000000000002</c:v>
                </c:pt>
                <c:pt idx="15">
                  <c:v>15.465299999999999</c:v>
                </c:pt>
                <c:pt idx="16">
                  <c:v>14.806800000000001</c:v>
                </c:pt>
                <c:pt idx="17">
                  <c:v>14.7166</c:v>
                </c:pt>
                <c:pt idx="18">
                  <c:v>9.732800000000001</c:v>
                </c:pt>
                <c:pt idx="19">
                  <c:v>9.1900999999999993</c:v>
                </c:pt>
                <c:pt idx="20">
                  <c:v>9.8605333333333345</c:v>
                </c:pt>
                <c:pt idx="21">
                  <c:v>13.5381</c:v>
                </c:pt>
                <c:pt idx="22">
                  <c:v>13.7318</c:v>
                </c:pt>
                <c:pt idx="23">
                  <c:v>12.263999999999999</c:v>
                </c:pt>
                <c:pt idx="24">
                  <c:v>13.626799999999999</c:v>
                </c:pt>
                <c:pt idx="25">
                  <c:v>13.0733</c:v>
                </c:pt>
                <c:pt idx="26">
                  <c:v>12.863200000000001</c:v>
                </c:pt>
                <c:pt idx="27">
                  <c:v>12.852</c:v>
                </c:pt>
                <c:pt idx="28">
                  <c:v>6.6455999999999991</c:v>
                </c:pt>
                <c:pt idx="29">
                  <c:v>9.5637000000000008</c:v>
                </c:pt>
                <c:pt idx="30">
                  <c:v>10.1328</c:v>
                </c:pt>
                <c:pt idx="31">
                  <c:v>5.4107000000000012</c:v>
                </c:pt>
                <c:pt idx="32">
                  <c:v>6.4757999999999996</c:v>
                </c:pt>
              </c:numCache>
            </c:numRef>
          </c:xVal>
          <c:yVal>
            <c:numRef>
              <c:f>Calibrations!$W$2:$W$34</c:f>
              <c:numCache>
                <c:formatCode>General</c:formatCode>
                <c:ptCount val="33"/>
                <c:pt idx="0">
                  <c:v>23.48</c:v>
                </c:pt>
                <c:pt idx="1">
                  <c:v>23.17</c:v>
                </c:pt>
                <c:pt idx="2">
                  <c:v>19.829999999999998</c:v>
                </c:pt>
                <c:pt idx="3">
                  <c:v>19.829999999999998</c:v>
                </c:pt>
                <c:pt idx="4">
                  <c:v>18.32</c:v>
                </c:pt>
                <c:pt idx="5">
                  <c:v>17.489999999999998</c:v>
                </c:pt>
                <c:pt idx="6">
                  <c:v>17.2</c:v>
                </c:pt>
                <c:pt idx="7">
                  <c:v>17.16</c:v>
                </c:pt>
                <c:pt idx="8">
                  <c:v>17.11</c:v>
                </c:pt>
                <c:pt idx="9">
                  <c:v>17.11</c:v>
                </c:pt>
                <c:pt idx="10">
                  <c:v>17.11</c:v>
                </c:pt>
                <c:pt idx="11">
                  <c:v>16.18</c:v>
                </c:pt>
                <c:pt idx="12">
                  <c:v>15.51</c:v>
                </c:pt>
                <c:pt idx="13">
                  <c:v>15.51</c:v>
                </c:pt>
                <c:pt idx="14">
                  <c:v>15.51</c:v>
                </c:pt>
                <c:pt idx="15">
                  <c:v>15.51</c:v>
                </c:pt>
                <c:pt idx="16">
                  <c:v>15.51</c:v>
                </c:pt>
                <c:pt idx="17">
                  <c:v>15.51</c:v>
                </c:pt>
                <c:pt idx="18">
                  <c:v>15.49</c:v>
                </c:pt>
                <c:pt idx="19">
                  <c:v>15.19</c:v>
                </c:pt>
                <c:pt idx="20">
                  <c:v>14.64</c:v>
                </c:pt>
                <c:pt idx="21">
                  <c:v>13.77</c:v>
                </c:pt>
                <c:pt idx="22">
                  <c:v>13.77</c:v>
                </c:pt>
                <c:pt idx="23">
                  <c:v>13.5</c:v>
                </c:pt>
                <c:pt idx="24">
                  <c:v>13.5</c:v>
                </c:pt>
                <c:pt idx="25">
                  <c:v>13.5</c:v>
                </c:pt>
                <c:pt idx="26">
                  <c:v>13.5</c:v>
                </c:pt>
                <c:pt idx="27">
                  <c:v>13.5</c:v>
                </c:pt>
                <c:pt idx="28">
                  <c:v>10.050000000000001</c:v>
                </c:pt>
                <c:pt idx="29">
                  <c:v>9.9819999999999993</c:v>
                </c:pt>
                <c:pt idx="30">
                  <c:v>9.9819999999999993</c:v>
                </c:pt>
                <c:pt idx="31">
                  <c:v>8.4700000000000006</c:v>
                </c:pt>
                <c:pt idx="32">
                  <c:v>7.97</c:v>
                </c:pt>
              </c:numCache>
            </c:numRef>
          </c:yVal>
          <c:smooth val="0"/>
          <c:extLst>
            <c:ext xmlns:c16="http://schemas.microsoft.com/office/drawing/2014/chart" uri="{C3380CC4-5D6E-409C-BE32-E72D297353CC}">
              <c16:uniqueId val="{00000001-2E4B-D648-9C47-30F3DDADD271}"/>
            </c:ext>
          </c:extLst>
        </c:ser>
        <c:dLbls>
          <c:showLegendKey val="0"/>
          <c:showVal val="0"/>
          <c:showCatName val="0"/>
          <c:showSerName val="0"/>
          <c:showPercent val="0"/>
          <c:showBubbleSize val="0"/>
        </c:dLbls>
        <c:axId val="791331184"/>
        <c:axId val="791486016"/>
      </c:scatterChart>
      <c:valAx>
        <c:axId val="791331184"/>
        <c:scaling>
          <c:orientation val="minMax"/>
          <c:max val="3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solidFill>
                    <a:latin typeface="Helvetica" pitchFamily="2" charset="0"/>
                    <a:ea typeface="+mn-ea"/>
                    <a:cs typeface="Arial" panose="020B0604020202020204" pitchFamily="34" charset="0"/>
                  </a:defRPr>
                </a:pPr>
                <a:r>
                  <a:rPr lang="en-GB"/>
                  <a:t>Measured value (wt%)</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Helvetica" pitchFamily="2" charset="0"/>
                  <a:ea typeface="+mn-ea"/>
                  <a:cs typeface="Arial" panose="020B0604020202020204" pitchFamily="34" charset="0"/>
                </a:defRPr>
              </a:pPr>
              <a:endParaRPr lang="en-US"/>
            </a:p>
          </c:txPr>
        </c:title>
        <c:numFmt formatCode="General" sourceLinked="1"/>
        <c:majorTickMark val="out"/>
        <c:minorTickMark val="none"/>
        <c:tickLblPos val="nextTo"/>
        <c:spPr>
          <a:noFill/>
          <a:ln w="12700"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solidFill>
                <a:latin typeface="Helvetica" pitchFamily="2" charset="0"/>
                <a:ea typeface="+mn-ea"/>
                <a:cs typeface="Arial" panose="020B0604020202020204" pitchFamily="34" charset="0"/>
              </a:defRPr>
            </a:pPr>
            <a:endParaRPr lang="en-US"/>
          </a:p>
        </c:txPr>
        <c:crossAx val="791486016"/>
        <c:crosses val="autoZero"/>
        <c:crossBetween val="midCat"/>
        <c:majorUnit val="5"/>
      </c:valAx>
      <c:valAx>
        <c:axId val="79148601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lgn="ctr" rtl="0">
                  <a:defRPr sz="1000" b="0" i="0" u="none" strike="noStrike" kern="1200" baseline="0">
                    <a:solidFill>
                      <a:schemeClr val="tx1"/>
                    </a:solidFill>
                    <a:latin typeface="Helvetica" pitchFamily="2" charset="0"/>
                    <a:ea typeface="+mn-ea"/>
                    <a:cs typeface="Arial" panose="020B0604020202020204" pitchFamily="34" charset="0"/>
                  </a:defRPr>
                </a:pPr>
                <a:r>
                  <a:rPr lang="en-GB"/>
                  <a:t>Reference value (wt%)</a:t>
                </a:r>
              </a:p>
              <a:p>
                <a:pPr algn="ctr" rtl="0">
                  <a:defRPr/>
                </a:pPr>
                <a:endParaRPr lang="en-GB"/>
              </a:p>
            </c:rich>
          </c:tx>
          <c:overlay val="0"/>
          <c:spPr>
            <a:noFill/>
            <a:ln>
              <a:noFill/>
            </a:ln>
            <a:effectLst/>
          </c:spPr>
          <c:txPr>
            <a:bodyPr rot="-5400000" spcFirstLastPara="1" vertOverflow="ellipsis" vert="horz" wrap="square" anchor="ctr" anchorCtr="1"/>
            <a:lstStyle/>
            <a:p>
              <a:pPr algn="ctr" rtl="0">
                <a:defRPr sz="1000" b="0" i="0" u="none" strike="noStrike" kern="1200" baseline="0">
                  <a:solidFill>
                    <a:schemeClr val="tx1"/>
                  </a:solidFill>
                  <a:latin typeface="Helvetica" pitchFamily="2" charset="0"/>
                  <a:ea typeface="+mn-ea"/>
                  <a:cs typeface="Arial" panose="020B0604020202020204" pitchFamily="34" charset="0"/>
                </a:defRPr>
              </a:pPr>
              <a:endParaRPr lang="en-US"/>
            </a:p>
          </c:txPr>
        </c:title>
        <c:numFmt formatCode="General" sourceLinked="1"/>
        <c:majorTickMark val="out"/>
        <c:minorTickMark val="none"/>
        <c:tickLblPos val="nextTo"/>
        <c:spPr>
          <a:noFill/>
          <a:ln w="12700"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solidFill>
                <a:latin typeface="Helvetica" pitchFamily="2" charset="0"/>
                <a:ea typeface="+mn-ea"/>
                <a:cs typeface="Arial" panose="020B0604020202020204" pitchFamily="34" charset="0"/>
              </a:defRPr>
            </a:pPr>
            <a:endParaRPr lang="en-US"/>
          </a:p>
        </c:txPr>
        <c:crossAx val="791331184"/>
        <c:crosses val="autoZero"/>
        <c:crossBetween val="midCat"/>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latin typeface="Helvetica" pitchFamily="2" charset="0"/>
          <a:cs typeface="Arial" panose="020B0604020202020204" pitchFamily="34" charset="0"/>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1658432956420668E-2"/>
          <c:y val="7.3291474475470172E-2"/>
          <c:w val="0.89372796027961188"/>
          <c:h val="0.79268480783678408"/>
        </c:manualLayout>
      </c:layout>
      <c:scatterChart>
        <c:scatterStyle val="lineMarker"/>
        <c:varyColors val="0"/>
        <c:ser>
          <c:idx val="4"/>
          <c:order val="0"/>
          <c:tx>
            <c:v>V</c:v>
          </c:tx>
          <c:spPr>
            <a:ln w="25400" cap="rnd">
              <a:noFill/>
              <a:round/>
            </a:ln>
            <a:effectLst/>
          </c:spPr>
          <c:marker>
            <c:symbol val="circle"/>
            <c:size val="5"/>
            <c:spPr>
              <a:solidFill>
                <a:srgbClr val="00FDFF"/>
              </a:solidFill>
              <a:ln w="2540">
                <a:solidFill>
                  <a:schemeClr val="tx1"/>
                </a:solidFill>
              </a:ln>
              <a:effectLst/>
            </c:spPr>
          </c:marker>
          <c:xVal>
            <c:numRef>
              <c:f>Validation!$A$33:$A$55</c:f>
              <c:numCache>
                <c:formatCode>General</c:formatCode>
                <c:ptCount val="23"/>
                <c:pt idx="0">
                  <c:v>48</c:v>
                </c:pt>
                <c:pt idx="1">
                  <c:v>130</c:v>
                </c:pt>
                <c:pt idx="2">
                  <c:v>193</c:v>
                </c:pt>
                <c:pt idx="3">
                  <c:v>194</c:v>
                </c:pt>
                <c:pt idx="4">
                  <c:v>195</c:v>
                </c:pt>
                <c:pt idx="5">
                  <c:v>329</c:v>
                </c:pt>
                <c:pt idx="6">
                  <c:v>330</c:v>
                </c:pt>
                <c:pt idx="7">
                  <c:v>438</c:v>
                </c:pt>
                <c:pt idx="8">
                  <c:v>536</c:v>
                </c:pt>
                <c:pt idx="9">
                  <c:v>537</c:v>
                </c:pt>
                <c:pt idx="10">
                  <c:v>538</c:v>
                </c:pt>
                <c:pt idx="11">
                  <c:v>548</c:v>
                </c:pt>
                <c:pt idx="12">
                  <c:v>549</c:v>
                </c:pt>
                <c:pt idx="13">
                  <c:v>550</c:v>
                </c:pt>
                <c:pt idx="14">
                  <c:v>629</c:v>
                </c:pt>
                <c:pt idx="15">
                  <c:v>630</c:v>
                </c:pt>
                <c:pt idx="16">
                  <c:v>631</c:v>
                </c:pt>
                <c:pt idx="17">
                  <c:v>639</c:v>
                </c:pt>
                <c:pt idx="18">
                  <c:v>640</c:v>
                </c:pt>
                <c:pt idx="19">
                  <c:v>641</c:v>
                </c:pt>
                <c:pt idx="20">
                  <c:v>680</c:v>
                </c:pt>
                <c:pt idx="21">
                  <c:v>681</c:v>
                </c:pt>
                <c:pt idx="22">
                  <c:v>682</c:v>
                </c:pt>
              </c:numCache>
            </c:numRef>
          </c:xVal>
          <c:yVal>
            <c:numRef>
              <c:f>Validation!$BD$33:$BD$55</c:f>
              <c:numCache>
                <c:formatCode>0.0</c:formatCode>
                <c:ptCount val="23"/>
                <c:pt idx="0">
                  <c:v>1.0412204735021233</c:v>
                </c:pt>
                <c:pt idx="1">
                  <c:v>1.0469063794149427</c:v>
                </c:pt>
                <c:pt idx="2">
                  <c:v>1.0525922853277625</c:v>
                </c:pt>
                <c:pt idx="3">
                  <c:v>0.99289027324315693</c:v>
                </c:pt>
                <c:pt idx="4">
                  <c:v>1.2800285218405449</c:v>
                </c:pt>
                <c:pt idx="5">
                  <c:v>0.80809833107652129</c:v>
                </c:pt>
                <c:pt idx="6">
                  <c:v>0.87064329611753644</c:v>
                </c:pt>
                <c:pt idx="7">
                  <c:v>0.94456007298419087</c:v>
                </c:pt>
                <c:pt idx="8">
                  <c:v>1.0355345675893037</c:v>
                </c:pt>
                <c:pt idx="9">
                  <c:v>0.87917215498676582</c:v>
                </c:pt>
                <c:pt idx="10">
                  <c:v>0.97583255550469827</c:v>
                </c:pt>
                <c:pt idx="11">
                  <c:v>0.89622987272522447</c:v>
                </c:pt>
                <c:pt idx="12">
                  <c:v>1.0099479909816158</c:v>
                </c:pt>
                <c:pt idx="13">
                  <c:v>0.90475873159445386</c:v>
                </c:pt>
                <c:pt idx="14">
                  <c:v>1.004262085068796</c:v>
                </c:pt>
                <c:pt idx="15">
                  <c:v>0.91328759046368313</c:v>
                </c:pt>
                <c:pt idx="16">
                  <c:v>0.97298960254828859</c:v>
                </c:pt>
                <c:pt idx="17">
                  <c:v>0.74555336603550615</c:v>
                </c:pt>
                <c:pt idx="18">
                  <c:v>0.85358557837907789</c:v>
                </c:pt>
                <c:pt idx="19">
                  <c:v>0.76545403673037449</c:v>
                </c:pt>
                <c:pt idx="20">
                  <c:v>0.91044463750727334</c:v>
                </c:pt>
                <c:pt idx="21">
                  <c:v>0.8820151079431755</c:v>
                </c:pt>
                <c:pt idx="22">
                  <c:v>1.0241627557636646</c:v>
                </c:pt>
              </c:numCache>
            </c:numRef>
          </c:yVal>
          <c:smooth val="0"/>
          <c:extLst>
            <c:ext xmlns:c16="http://schemas.microsoft.com/office/drawing/2014/chart" uri="{C3380CC4-5D6E-409C-BE32-E72D297353CC}">
              <c16:uniqueId val="{00000003-81E0-9E46-81CA-1A0BBEA40FA6}"/>
            </c:ext>
          </c:extLst>
        </c:ser>
        <c:ser>
          <c:idx val="2"/>
          <c:order val="1"/>
          <c:tx>
            <c:v>Cr</c:v>
          </c:tx>
          <c:spPr>
            <a:ln w="25400" cap="rnd">
              <a:noFill/>
              <a:round/>
            </a:ln>
            <a:effectLst/>
          </c:spPr>
          <c:marker>
            <c:symbol val="circle"/>
            <c:size val="5"/>
            <c:spPr>
              <a:solidFill>
                <a:srgbClr val="0432FF"/>
              </a:solidFill>
              <a:ln w="2540">
                <a:solidFill>
                  <a:schemeClr val="tx1"/>
                </a:solidFill>
              </a:ln>
              <a:effectLst/>
            </c:spPr>
          </c:marker>
          <c:xVal>
            <c:numRef>
              <c:f>Validation!$A$33:$A$55</c:f>
              <c:numCache>
                <c:formatCode>General</c:formatCode>
                <c:ptCount val="23"/>
                <c:pt idx="0">
                  <c:v>48</c:v>
                </c:pt>
                <c:pt idx="1">
                  <c:v>130</c:v>
                </c:pt>
                <c:pt idx="2">
                  <c:v>193</c:v>
                </c:pt>
                <c:pt idx="3">
                  <c:v>194</c:v>
                </c:pt>
                <c:pt idx="4">
                  <c:v>195</c:v>
                </c:pt>
                <c:pt idx="5">
                  <c:v>329</c:v>
                </c:pt>
                <c:pt idx="6">
                  <c:v>330</c:v>
                </c:pt>
                <c:pt idx="7">
                  <c:v>438</c:v>
                </c:pt>
                <c:pt idx="8">
                  <c:v>536</c:v>
                </c:pt>
                <c:pt idx="9">
                  <c:v>537</c:v>
                </c:pt>
                <c:pt idx="10">
                  <c:v>538</c:v>
                </c:pt>
                <c:pt idx="11">
                  <c:v>548</c:v>
                </c:pt>
                <c:pt idx="12">
                  <c:v>549</c:v>
                </c:pt>
                <c:pt idx="13">
                  <c:v>550</c:v>
                </c:pt>
                <c:pt idx="14">
                  <c:v>629</c:v>
                </c:pt>
                <c:pt idx="15">
                  <c:v>630</c:v>
                </c:pt>
                <c:pt idx="16">
                  <c:v>631</c:v>
                </c:pt>
                <c:pt idx="17">
                  <c:v>639</c:v>
                </c:pt>
                <c:pt idx="18">
                  <c:v>640</c:v>
                </c:pt>
                <c:pt idx="19">
                  <c:v>641</c:v>
                </c:pt>
                <c:pt idx="20">
                  <c:v>680</c:v>
                </c:pt>
                <c:pt idx="21">
                  <c:v>681</c:v>
                </c:pt>
                <c:pt idx="22">
                  <c:v>682</c:v>
                </c:pt>
              </c:numCache>
            </c:numRef>
          </c:xVal>
          <c:yVal>
            <c:numRef>
              <c:f>Validation!$BE$33:$BE$55</c:f>
              <c:numCache>
                <c:formatCode>0.0</c:formatCode>
                <c:ptCount val="23"/>
                <c:pt idx="0">
                  <c:v>0.85805731339897595</c:v>
                </c:pt>
                <c:pt idx="1">
                  <c:v>0.8393328642045067</c:v>
                </c:pt>
                <c:pt idx="2">
                  <c:v>0.78924823301303026</c:v>
                </c:pt>
                <c:pt idx="3">
                  <c:v>0.84740925607962148</c:v>
                </c:pt>
                <c:pt idx="4">
                  <c:v>0.82570011796388798</c:v>
                </c:pt>
                <c:pt idx="5">
                  <c:v>0.79495086652664704</c:v>
                </c:pt>
                <c:pt idx="6">
                  <c:v>0.74538138805005394</c:v>
                </c:pt>
                <c:pt idx="7">
                  <c:v>0.71506124276998329</c:v>
                </c:pt>
                <c:pt idx="8">
                  <c:v>0.83117903042744956</c:v>
                </c:pt>
                <c:pt idx="9">
                  <c:v>0.87894040456065881</c:v>
                </c:pt>
                <c:pt idx="10">
                  <c:v>0.87117378029331294</c:v>
                </c:pt>
                <c:pt idx="11">
                  <c:v>0.73335658580728191</c:v>
                </c:pt>
                <c:pt idx="12">
                  <c:v>0.65508238407283848</c:v>
                </c:pt>
                <c:pt idx="13">
                  <c:v>0.87636013446064853</c:v>
                </c:pt>
                <c:pt idx="14">
                  <c:v>0.77773971011653964</c:v>
                </c:pt>
                <c:pt idx="15">
                  <c:v>0.90675546837986587</c:v>
                </c:pt>
                <c:pt idx="16">
                  <c:v>0.9141606971048144</c:v>
                </c:pt>
                <c:pt idx="17">
                  <c:v>0.78062974782431938</c:v>
                </c:pt>
                <c:pt idx="18">
                  <c:v>0.71813197824896147</c:v>
                </c:pt>
                <c:pt idx="19">
                  <c:v>0.75430964084653374</c:v>
                </c:pt>
                <c:pt idx="20">
                  <c:v>0.7303288736071607</c:v>
                </c:pt>
                <c:pt idx="21">
                  <c:v>0.9141606971048144</c:v>
                </c:pt>
                <c:pt idx="22">
                  <c:v>0.79210385209772427</c:v>
                </c:pt>
              </c:numCache>
            </c:numRef>
          </c:yVal>
          <c:smooth val="0"/>
          <c:extLst>
            <c:ext xmlns:c16="http://schemas.microsoft.com/office/drawing/2014/chart" uri="{C3380CC4-5D6E-409C-BE32-E72D297353CC}">
              <c16:uniqueId val="{00000002-81E0-9E46-81CA-1A0BBEA40FA6}"/>
            </c:ext>
          </c:extLst>
        </c:ser>
        <c:ser>
          <c:idx val="1"/>
          <c:order val="2"/>
          <c:tx>
            <c:v>Ni</c:v>
          </c:tx>
          <c:spPr>
            <a:ln w="25400" cap="rnd">
              <a:noFill/>
              <a:round/>
            </a:ln>
            <a:effectLst/>
          </c:spPr>
          <c:marker>
            <c:symbol val="circle"/>
            <c:size val="5"/>
            <c:spPr>
              <a:solidFill>
                <a:srgbClr val="FF0000"/>
              </a:solidFill>
              <a:ln w="2540">
                <a:solidFill>
                  <a:schemeClr val="tx1"/>
                </a:solidFill>
              </a:ln>
              <a:effectLst/>
            </c:spPr>
          </c:marker>
          <c:xVal>
            <c:numRef>
              <c:f>Validation!$A$33:$A$55</c:f>
              <c:numCache>
                <c:formatCode>General</c:formatCode>
                <c:ptCount val="23"/>
                <c:pt idx="0">
                  <c:v>48</c:v>
                </c:pt>
                <c:pt idx="1">
                  <c:v>130</c:v>
                </c:pt>
                <c:pt idx="2">
                  <c:v>193</c:v>
                </c:pt>
                <c:pt idx="3">
                  <c:v>194</c:v>
                </c:pt>
                <c:pt idx="4">
                  <c:v>195</c:v>
                </c:pt>
                <c:pt idx="5">
                  <c:v>329</c:v>
                </c:pt>
                <c:pt idx="6">
                  <c:v>330</c:v>
                </c:pt>
                <c:pt idx="7">
                  <c:v>438</c:v>
                </c:pt>
                <c:pt idx="8">
                  <c:v>536</c:v>
                </c:pt>
                <c:pt idx="9">
                  <c:v>537</c:v>
                </c:pt>
                <c:pt idx="10">
                  <c:v>538</c:v>
                </c:pt>
                <c:pt idx="11">
                  <c:v>548</c:v>
                </c:pt>
                <c:pt idx="12">
                  <c:v>549</c:v>
                </c:pt>
                <c:pt idx="13">
                  <c:v>550</c:v>
                </c:pt>
                <c:pt idx="14">
                  <c:v>629</c:v>
                </c:pt>
                <c:pt idx="15">
                  <c:v>630</c:v>
                </c:pt>
                <c:pt idx="16">
                  <c:v>631</c:v>
                </c:pt>
                <c:pt idx="17">
                  <c:v>639</c:v>
                </c:pt>
                <c:pt idx="18">
                  <c:v>640</c:v>
                </c:pt>
                <c:pt idx="19">
                  <c:v>641</c:v>
                </c:pt>
                <c:pt idx="20">
                  <c:v>680</c:v>
                </c:pt>
                <c:pt idx="21">
                  <c:v>681</c:v>
                </c:pt>
                <c:pt idx="22">
                  <c:v>682</c:v>
                </c:pt>
              </c:numCache>
            </c:numRef>
          </c:xVal>
          <c:yVal>
            <c:numRef>
              <c:f>Validation!$BF$33:$BF$55</c:f>
              <c:numCache>
                <c:formatCode>0.0</c:formatCode>
                <c:ptCount val="23"/>
                <c:pt idx="0">
                  <c:v>0.79227385852520515</c:v>
                </c:pt>
                <c:pt idx="1">
                  <c:v>0.73409540933737039</c:v>
                </c:pt>
                <c:pt idx="2">
                  <c:v>0.91832716509884726</c:v>
                </c:pt>
                <c:pt idx="3">
                  <c:v>0.8601487159110125</c:v>
                </c:pt>
                <c:pt idx="4">
                  <c:v>0.77288104212926023</c:v>
                </c:pt>
                <c:pt idx="5">
                  <c:v>0.7534882257333152</c:v>
                </c:pt>
                <c:pt idx="6">
                  <c:v>0.73409540933737039</c:v>
                </c:pt>
                <c:pt idx="7">
                  <c:v>0.82136308311912254</c:v>
                </c:pt>
                <c:pt idx="8">
                  <c:v>0.81166667492114997</c:v>
                </c:pt>
                <c:pt idx="9">
                  <c:v>0.80197026672317762</c:v>
                </c:pt>
                <c:pt idx="10">
                  <c:v>0.77288104212926023</c:v>
                </c:pt>
                <c:pt idx="11">
                  <c:v>0.831059491317095</c:v>
                </c:pt>
                <c:pt idx="12">
                  <c:v>0.79227385852520515</c:v>
                </c:pt>
                <c:pt idx="13">
                  <c:v>0.82136308311912254</c:v>
                </c:pt>
                <c:pt idx="14">
                  <c:v>0.82136308311912254</c:v>
                </c:pt>
                <c:pt idx="15">
                  <c:v>0.831059491317095</c:v>
                </c:pt>
                <c:pt idx="16">
                  <c:v>0.88923794050492977</c:v>
                </c:pt>
                <c:pt idx="17">
                  <c:v>0.71470259294142535</c:v>
                </c:pt>
                <c:pt idx="18">
                  <c:v>0.72439900113939781</c:v>
                </c:pt>
                <c:pt idx="19">
                  <c:v>0.77288104212926023</c:v>
                </c:pt>
                <c:pt idx="20">
                  <c:v>0.8601487159110125</c:v>
                </c:pt>
                <c:pt idx="21">
                  <c:v>0.831059491317095</c:v>
                </c:pt>
                <c:pt idx="22">
                  <c:v>0.89893434870290223</c:v>
                </c:pt>
              </c:numCache>
            </c:numRef>
          </c:yVal>
          <c:smooth val="0"/>
          <c:extLst>
            <c:ext xmlns:c16="http://schemas.microsoft.com/office/drawing/2014/chart" uri="{C3380CC4-5D6E-409C-BE32-E72D297353CC}">
              <c16:uniqueId val="{00000001-81E0-9E46-81CA-1A0BBEA40FA6}"/>
            </c:ext>
          </c:extLst>
        </c:ser>
        <c:ser>
          <c:idx val="0"/>
          <c:order val="3"/>
          <c:tx>
            <c:v>Cu</c:v>
          </c:tx>
          <c:spPr>
            <a:ln w="28575" cap="rnd">
              <a:noFill/>
              <a:round/>
            </a:ln>
            <a:effectLst/>
          </c:spPr>
          <c:marker>
            <c:symbol val="circle"/>
            <c:size val="5"/>
            <c:spPr>
              <a:solidFill>
                <a:srgbClr val="FF40FF"/>
              </a:solidFill>
              <a:ln w="2540">
                <a:solidFill>
                  <a:schemeClr val="tx1"/>
                </a:solidFill>
              </a:ln>
              <a:effectLst/>
            </c:spPr>
          </c:marker>
          <c:xVal>
            <c:numRef>
              <c:f>Validation!$A$33:$A$55</c:f>
              <c:numCache>
                <c:formatCode>General</c:formatCode>
                <c:ptCount val="23"/>
                <c:pt idx="0">
                  <c:v>48</c:v>
                </c:pt>
                <c:pt idx="1">
                  <c:v>130</c:v>
                </c:pt>
                <c:pt idx="2">
                  <c:v>193</c:v>
                </c:pt>
                <c:pt idx="3">
                  <c:v>194</c:v>
                </c:pt>
                <c:pt idx="4">
                  <c:v>195</c:v>
                </c:pt>
                <c:pt idx="5">
                  <c:v>329</c:v>
                </c:pt>
                <c:pt idx="6">
                  <c:v>330</c:v>
                </c:pt>
                <c:pt idx="7">
                  <c:v>438</c:v>
                </c:pt>
                <c:pt idx="8">
                  <c:v>536</c:v>
                </c:pt>
                <c:pt idx="9">
                  <c:v>537</c:v>
                </c:pt>
                <c:pt idx="10">
                  <c:v>538</c:v>
                </c:pt>
                <c:pt idx="11">
                  <c:v>548</c:v>
                </c:pt>
                <c:pt idx="12">
                  <c:v>549</c:v>
                </c:pt>
                <c:pt idx="13">
                  <c:v>550</c:v>
                </c:pt>
                <c:pt idx="14">
                  <c:v>629</c:v>
                </c:pt>
                <c:pt idx="15">
                  <c:v>630</c:v>
                </c:pt>
                <c:pt idx="16">
                  <c:v>631</c:v>
                </c:pt>
                <c:pt idx="17">
                  <c:v>639</c:v>
                </c:pt>
                <c:pt idx="18">
                  <c:v>640</c:v>
                </c:pt>
                <c:pt idx="19">
                  <c:v>641</c:v>
                </c:pt>
                <c:pt idx="20">
                  <c:v>680</c:v>
                </c:pt>
                <c:pt idx="21">
                  <c:v>681</c:v>
                </c:pt>
                <c:pt idx="22">
                  <c:v>682</c:v>
                </c:pt>
              </c:numCache>
            </c:numRef>
          </c:xVal>
          <c:yVal>
            <c:numRef>
              <c:f>Validation!$BG$33:$BG$55</c:f>
              <c:numCache>
                <c:formatCode>0.0</c:formatCode>
                <c:ptCount val="23"/>
                <c:pt idx="0">
                  <c:v>0.77993589165699817</c:v>
                </c:pt>
                <c:pt idx="1">
                  <c:v>0.77993589165699817</c:v>
                </c:pt>
                <c:pt idx="2">
                  <c:v>0.8612983852264916</c:v>
                </c:pt>
                <c:pt idx="3">
                  <c:v>0.81480553175820958</c:v>
                </c:pt>
                <c:pt idx="4">
                  <c:v>0.76831267828992789</c:v>
                </c:pt>
                <c:pt idx="5">
                  <c:v>0.74506625155578687</c:v>
                </c:pt>
                <c:pt idx="6">
                  <c:v>0.80318231839113929</c:v>
                </c:pt>
                <c:pt idx="7">
                  <c:v>0.8845448119606325</c:v>
                </c:pt>
                <c:pt idx="8">
                  <c:v>0.83805195849235081</c:v>
                </c:pt>
                <c:pt idx="9">
                  <c:v>0.76831267828992789</c:v>
                </c:pt>
                <c:pt idx="10">
                  <c:v>0.8264287451252802</c:v>
                </c:pt>
                <c:pt idx="11">
                  <c:v>0.75668946492285727</c:v>
                </c:pt>
                <c:pt idx="12">
                  <c:v>0.80318231839113929</c:v>
                </c:pt>
                <c:pt idx="13">
                  <c:v>0.76831267828992789</c:v>
                </c:pt>
                <c:pt idx="14">
                  <c:v>0.77993589165699817</c:v>
                </c:pt>
                <c:pt idx="15">
                  <c:v>0.75668946492285727</c:v>
                </c:pt>
                <c:pt idx="16">
                  <c:v>0.79155910502406879</c:v>
                </c:pt>
                <c:pt idx="17">
                  <c:v>0.75668946492285727</c:v>
                </c:pt>
                <c:pt idx="18">
                  <c:v>0.74506625155578687</c:v>
                </c:pt>
                <c:pt idx="19">
                  <c:v>0.77993589165699817</c:v>
                </c:pt>
                <c:pt idx="20">
                  <c:v>0.72181982482164597</c:v>
                </c:pt>
                <c:pt idx="21">
                  <c:v>0.79155910502406879</c:v>
                </c:pt>
                <c:pt idx="22">
                  <c:v>0.80318231839113929</c:v>
                </c:pt>
              </c:numCache>
            </c:numRef>
          </c:yVal>
          <c:smooth val="0"/>
          <c:extLst>
            <c:ext xmlns:c16="http://schemas.microsoft.com/office/drawing/2014/chart" uri="{C3380CC4-5D6E-409C-BE32-E72D297353CC}">
              <c16:uniqueId val="{00000000-81E0-9E46-81CA-1A0BBEA40FA6}"/>
            </c:ext>
          </c:extLst>
        </c:ser>
        <c:dLbls>
          <c:showLegendKey val="0"/>
          <c:showVal val="0"/>
          <c:showCatName val="0"/>
          <c:showSerName val="0"/>
          <c:showPercent val="0"/>
          <c:showBubbleSize val="0"/>
        </c:dLbls>
        <c:axId val="1061681216"/>
        <c:axId val="1061950880"/>
      </c:scatterChart>
      <c:valAx>
        <c:axId val="1061681216"/>
        <c:scaling>
          <c:orientation val="minMax"/>
          <c:max val="700"/>
        </c:scaling>
        <c:delete val="0"/>
        <c:axPos val="b"/>
        <c:numFmt formatCode="General" sourceLinked="1"/>
        <c:majorTickMark val="none"/>
        <c:minorTickMark val="none"/>
        <c:tickLblPos val="nextTo"/>
        <c:spPr>
          <a:noFill/>
          <a:ln w="12700"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solidFill>
                <a:latin typeface="Helvetica" pitchFamily="2" charset="0"/>
                <a:ea typeface="+mn-ea"/>
                <a:cs typeface="Arial" panose="020B0604020202020204" pitchFamily="34" charset="0"/>
              </a:defRPr>
            </a:pPr>
            <a:endParaRPr lang="en-US"/>
          </a:p>
        </c:txPr>
        <c:crossAx val="1061950880"/>
        <c:crosses val="autoZero"/>
        <c:crossBetween val="midCat"/>
      </c:valAx>
      <c:valAx>
        <c:axId val="1061950880"/>
        <c:scaling>
          <c:orientation val="minMax"/>
          <c:max val="2"/>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lgn="ctr" rtl="0">
                  <a:defRPr sz="1000" b="0" i="0" u="none" strike="noStrike" kern="1200" baseline="0">
                    <a:solidFill>
                      <a:schemeClr val="tx1"/>
                    </a:solidFill>
                    <a:latin typeface="Helvetica" pitchFamily="2" charset="0"/>
                    <a:ea typeface="+mn-ea"/>
                    <a:cs typeface="Arial" panose="020B0604020202020204" pitchFamily="34" charset="0"/>
                  </a:defRPr>
                </a:pPr>
                <a:r>
                  <a:rPr lang="en-GB"/>
                  <a:t>pXRF value / ICP value</a:t>
                </a:r>
              </a:p>
            </c:rich>
          </c:tx>
          <c:overlay val="0"/>
          <c:spPr>
            <a:noFill/>
            <a:ln>
              <a:noFill/>
            </a:ln>
            <a:effectLst/>
          </c:spPr>
          <c:txPr>
            <a:bodyPr rot="-5400000" spcFirstLastPara="1" vertOverflow="ellipsis" vert="horz" wrap="square" anchor="ctr" anchorCtr="1"/>
            <a:lstStyle/>
            <a:p>
              <a:pPr algn="ctr" rtl="0">
                <a:defRPr sz="1000" b="0" i="0" u="none" strike="noStrike" kern="1200" baseline="0">
                  <a:solidFill>
                    <a:schemeClr val="tx1"/>
                  </a:solidFill>
                  <a:latin typeface="Helvetica" pitchFamily="2" charset="0"/>
                  <a:ea typeface="+mn-ea"/>
                  <a:cs typeface="Arial" panose="020B0604020202020204" pitchFamily="34" charset="0"/>
                </a:defRPr>
              </a:pPr>
              <a:endParaRPr lang="en-US"/>
            </a:p>
          </c:txPr>
        </c:title>
        <c:numFmt formatCode="0.0" sourceLinked="1"/>
        <c:majorTickMark val="out"/>
        <c:minorTickMark val="none"/>
        <c:tickLblPos val="nextTo"/>
        <c:spPr>
          <a:noFill/>
          <a:ln w="12700"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solidFill>
                <a:latin typeface="Helvetica" pitchFamily="2" charset="0"/>
                <a:ea typeface="+mn-ea"/>
                <a:cs typeface="Arial" panose="020B0604020202020204" pitchFamily="34" charset="0"/>
              </a:defRPr>
            </a:pPr>
            <a:endParaRPr lang="en-US"/>
          </a:p>
        </c:txPr>
        <c:crossAx val="1061681216"/>
        <c:crosses val="autoZero"/>
        <c:crossBetween val="midCat"/>
      </c:valAx>
      <c:spPr>
        <a:noFill/>
        <a:ln w="12700">
          <a:solidFill>
            <a:schemeClr val="tx1"/>
          </a:solidFill>
        </a:ln>
        <a:effectLst/>
      </c:spPr>
    </c:plotArea>
    <c:legend>
      <c:legendPos val="r"/>
      <c:layout>
        <c:manualLayout>
          <c:xMode val="edge"/>
          <c:yMode val="edge"/>
          <c:x val="0.8180403922087246"/>
          <c:y val="0.66775003705506564"/>
          <c:w val="0.14231146209215773"/>
          <c:h val="0.17036370940405959"/>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Helvetica" pitchFamily="2"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latin typeface="Helvetica" pitchFamily="2" charset="0"/>
          <a:cs typeface="Arial" panose="020B0604020202020204" pitchFamily="34" charset="0"/>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8217172186596231E-2"/>
          <c:y val="5.9901749572843006E-2"/>
          <c:w val="0.89107705265555792"/>
          <c:h val="0.82983972265271255"/>
        </c:manualLayout>
      </c:layout>
      <c:scatterChart>
        <c:scatterStyle val="lineMarker"/>
        <c:varyColors val="0"/>
        <c:ser>
          <c:idx val="2"/>
          <c:order val="0"/>
          <c:tx>
            <c:v>Zn</c:v>
          </c:tx>
          <c:spPr>
            <a:ln w="25400" cap="rnd">
              <a:noFill/>
              <a:round/>
            </a:ln>
            <a:effectLst/>
          </c:spPr>
          <c:marker>
            <c:symbol val="circle"/>
            <c:size val="5"/>
            <c:spPr>
              <a:solidFill>
                <a:srgbClr val="FF0000"/>
              </a:solidFill>
              <a:ln w="2540">
                <a:solidFill>
                  <a:schemeClr val="tx1"/>
                </a:solidFill>
              </a:ln>
              <a:effectLst/>
            </c:spPr>
          </c:marker>
          <c:xVal>
            <c:numRef>
              <c:f>Validation!$A$33:$A$55</c:f>
              <c:numCache>
                <c:formatCode>General</c:formatCode>
                <c:ptCount val="23"/>
                <c:pt idx="0">
                  <c:v>48</c:v>
                </c:pt>
                <c:pt idx="1">
                  <c:v>130</c:v>
                </c:pt>
                <c:pt idx="2">
                  <c:v>193</c:v>
                </c:pt>
                <c:pt idx="3">
                  <c:v>194</c:v>
                </c:pt>
                <c:pt idx="4">
                  <c:v>195</c:v>
                </c:pt>
                <c:pt idx="5">
                  <c:v>329</c:v>
                </c:pt>
                <c:pt idx="6">
                  <c:v>330</c:v>
                </c:pt>
                <c:pt idx="7">
                  <c:v>438</c:v>
                </c:pt>
                <c:pt idx="8">
                  <c:v>536</c:v>
                </c:pt>
                <c:pt idx="9">
                  <c:v>537</c:v>
                </c:pt>
                <c:pt idx="10">
                  <c:v>538</c:v>
                </c:pt>
                <c:pt idx="11">
                  <c:v>548</c:v>
                </c:pt>
                <c:pt idx="12">
                  <c:v>549</c:v>
                </c:pt>
                <c:pt idx="13">
                  <c:v>550</c:v>
                </c:pt>
                <c:pt idx="14">
                  <c:v>629</c:v>
                </c:pt>
                <c:pt idx="15">
                  <c:v>630</c:v>
                </c:pt>
                <c:pt idx="16">
                  <c:v>631</c:v>
                </c:pt>
                <c:pt idx="17">
                  <c:v>639</c:v>
                </c:pt>
                <c:pt idx="18">
                  <c:v>640</c:v>
                </c:pt>
                <c:pt idx="19">
                  <c:v>641</c:v>
                </c:pt>
                <c:pt idx="20">
                  <c:v>680</c:v>
                </c:pt>
                <c:pt idx="21">
                  <c:v>681</c:v>
                </c:pt>
                <c:pt idx="22">
                  <c:v>682</c:v>
                </c:pt>
              </c:numCache>
            </c:numRef>
          </c:xVal>
          <c:yVal>
            <c:numRef>
              <c:f>Validation!$BH$33:$BH$55</c:f>
              <c:numCache>
                <c:formatCode>0.0</c:formatCode>
                <c:ptCount val="23"/>
                <c:pt idx="0">
                  <c:v>0.9453272155936544</c:v>
                </c:pt>
                <c:pt idx="1">
                  <c:v>0.90752233619433753</c:v>
                </c:pt>
                <c:pt idx="2">
                  <c:v>0.92642477589399597</c:v>
                </c:pt>
                <c:pt idx="3">
                  <c:v>0.88861989649467921</c:v>
                </c:pt>
                <c:pt idx="4">
                  <c:v>1.0209369743922878</c:v>
                </c:pt>
                <c:pt idx="5">
                  <c:v>0.81301013769604602</c:v>
                </c:pt>
                <c:pt idx="6">
                  <c:v>0.75630281859707094</c:v>
                </c:pt>
                <c:pt idx="7">
                  <c:v>0.86971745679502099</c:v>
                </c:pt>
                <c:pt idx="8">
                  <c:v>0.96422965529331262</c:v>
                </c:pt>
                <c:pt idx="9">
                  <c:v>0.96422965529331262</c:v>
                </c:pt>
                <c:pt idx="10">
                  <c:v>0.86971745679502099</c:v>
                </c:pt>
                <c:pt idx="11">
                  <c:v>1.039839414091946</c:v>
                </c:pt>
                <c:pt idx="12">
                  <c:v>0.9453272155936544</c:v>
                </c:pt>
                <c:pt idx="13">
                  <c:v>0.88861989649467921</c:v>
                </c:pt>
                <c:pt idx="14">
                  <c:v>0.85081501709536256</c:v>
                </c:pt>
                <c:pt idx="15">
                  <c:v>0.83191257739570434</c:v>
                </c:pt>
                <c:pt idx="16">
                  <c:v>0.9453272155936544</c:v>
                </c:pt>
                <c:pt idx="17">
                  <c:v>0.83191257739570434</c:v>
                </c:pt>
                <c:pt idx="18">
                  <c:v>0.69959549949809596</c:v>
                </c:pt>
                <c:pt idx="19">
                  <c:v>0.77520525829672926</c:v>
                </c:pt>
                <c:pt idx="20">
                  <c:v>0.92642477589399597</c:v>
                </c:pt>
                <c:pt idx="21">
                  <c:v>0.9453272155936544</c:v>
                </c:pt>
                <c:pt idx="22">
                  <c:v>0.86971745679502099</c:v>
                </c:pt>
              </c:numCache>
            </c:numRef>
          </c:yVal>
          <c:smooth val="0"/>
          <c:extLst>
            <c:ext xmlns:c16="http://schemas.microsoft.com/office/drawing/2014/chart" uri="{C3380CC4-5D6E-409C-BE32-E72D297353CC}">
              <c16:uniqueId val="{00000003-887E-2A47-B38F-7F5D7AEE0370}"/>
            </c:ext>
          </c:extLst>
        </c:ser>
        <c:ser>
          <c:idx val="4"/>
          <c:order val="1"/>
          <c:tx>
            <c:v>Sr</c:v>
          </c:tx>
          <c:spPr>
            <a:ln w="25400" cap="rnd">
              <a:noFill/>
              <a:round/>
            </a:ln>
            <a:effectLst/>
          </c:spPr>
          <c:marker>
            <c:symbol val="circle"/>
            <c:size val="5"/>
            <c:spPr>
              <a:solidFill>
                <a:srgbClr val="0432FF"/>
              </a:solidFill>
              <a:ln w="2540">
                <a:solidFill>
                  <a:schemeClr val="tx1"/>
                </a:solidFill>
              </a:ln>
              <a:effectLst/>
            </c:spPr>
          </c:marker>
          <c:xVal>
            <c:numRef>
              <c:f>Validation!$A$33:$A$55</c:f>
              <c:numCache>
                <c:formatCode>General</c:formatCode>
                <c:ptCount val="23"/>
                <c:pt idx="0">
                  <c:v>48</c:v>
                </c:pt>
                <c:pt idx="1">
                  <c:v>130</c:v>
                </c:pt>
                <c:pt idx="2">
                  <c:v>193</c:v>
                </c:pt>
                <c:pt idx="3">
                  <c:v>194</c:v>
                </c:pt>
                <c:pt idx="4">
                  <c:v>195</c:v>
                </c:pt>
                <c:pt idx="5">
                  <c:v>329</c:v>
                </c:pt>
                <c:pt idx="6">
                  <c:v>330</c:v>
                </c:pt>
                <c:pt idx="7">
                  <c:v>438</c:v>
                </c:pt>
                <c:pt idx="8">
                  <c:v>536</c:v>
                </c:pt>
                <c:pt idx="9">
                  <c:v>537</c:v>
                </c:pt>
                <c:pt idx="10">
                  <c:v>538</c:v>
                </c:pt>
                <c:pt idx="11">
                  <c:v>548</c:v>
                </c:pt>
                <c:pt idx="12">
                  <c:v>549</c:v>
                </c:pt>
                <c:pt idx="13">
                  <c:v>550</c:v>
                </c:pt>
                <c:pt idx="14">
                  <c:v>629</c:v>
                </c:pt>
                <c:pt idx="15">
                  <c:v>630</c:v>
                </c:pt>
                <c:pt idx="16">
                  <c:v>631</c:v>
                </c:pt>
                <c:pt idx="17">
                  <c:v>639</c:v>
                </c:pt>
                <c:pt idx="18">
                  <c:v>640</c:v>
                </c:pt>
                <c:pt idx="19">
                  <c:v>641</c:v>
                </c:pt>
                <c:pt idx="20">
                  <c:v>680</c:v>
                </c:pt>
                <c:pt idx="21">
                  <c:v>681</c:v>
                </c:pt>
                <c:pt idx="22">
                  <c:v>682</c:v>
                </c:pt>
              </c:numCache>
            </c:numRef>
          </c:xVal>
          <c:yVal>
            <c:numRef>
              <c:f>Validation!$BJ$33:$BJ$55</c:f>
              <c:numCache>
                <c:formatCode>0.0</c:formatCode>
                <c:ptCount val="23"/>
                <c:pt idx="0">
                  <c:v>0.88270418152964947</c:v>
                </c:pt>
                <c:pt idx="1">
                  <c:v>0.88270418152964947</c:v>
                </c:pt>
                <c:pt idx="2">
                  <c:v>0.8473845268731296</c:v>
                </c:pt>
                <c:pt idx="3">
                  <c:v>0.87093096331080944</c:v>
                </c:pt>
                <c:pt idx="4">
                  <c:v>0.88270418152964947</c:v>
                </c:pt>
                <c:pt idx="5">
                  <c:v>0.87093096331080944</c:v>
                </c:pt>
                <c:pt idx="6">
                  <c:v>0.85915774509196974</c:v>
                </c:pt>
                <c:pt idx="7">
                  <c:v>0.91802383618616934</c:v>
                </c:pt>
                <c:pt idx="8">
                  <c:v>0.85915774509196974</c:v>
                </c:pt>
                <c:pt idx="9">
                  <c:v>0.85915774509196974</c:v>
                </c:pt>
                <c:pt idx="10">
                  <c:v>0.85915774509196974</c:v>
                </c:pt>
                <c:pt idx="11">
                  <c:v>0.94157027262384907</c:v>
                </c:pt>
                <c:pt idx="12">
                  <c:v>0.97688992728036872</c:v>
                </c:pt>
                <c:pt idx="13">
                  <c:v>0.91802383618616934</c:v>
                </c:pt>
                <c:pt idx="14">
                  <c:v>0.89447739974848928</c:v>
                </c:pt>
                <c:pt idx="15">
                  <c:v>0.91802383618616934</c:v>
                </c:pt>
                <c:pt idx="16">
                  <c:v>0.89447739974848928</c:v>
                </c:pt>
                <c:pt idx="17">
                  <c:v>0.91802383618616934</c:v>
                </c:pt>
                <c:pt idx="18">
                  <c:v>0.91802383618616934</c:v>
                </c:pt>
                <c:pt idx="19">
                  <c:v>0.9651167090615288</c:v>
                </c:pt>
                <c:pt idx="20">
                  <c:v>0.92979705440500904</c:v>
                </c:pt>
                <c:pt idx="21">
                  <c:v>0.94157027262384907</c:v>
                </c:pt>
                <c:pt idx="22">
                  <c:v>0.94157027262384907</c:v>
                </c:pt>
              </c:numCache>
            </c:numRef>
          </c:yVal>
          <c:smooth val="0"/>
          <c:extLst>
            <c:ext xmlns:c16="http://schemas.microsoft.com/office/drawing/2014/chart" uri="{C3380CC4-5D6E-409C-BE32-E72D297353CC}">
              <c16:uniqueId val="{00000002-887E-2A47-B38F-7F5D7AEE0370}"/>
            </c:ext>
          </c:extLst>
        </c:ser>
        <c:ser>
          <c:idx val="1"/>
          <c:order val="2"/>
          <c:tx>
            <c:v>Y</c:v>
          </c:tx>
          <c:spPr>
            <a:ln w="25400" cap="rnd">
              <a:noFill/>
              <a:round/>
            </a:ln>
            <a:effectLst/>
          </c:spPr>
          <c:marker>
            <c:symbol val="circle"/>
            <c:size val="5"/>
            <c:spPr>
              <a:solidFill>
                <a:srgbClr val="00DE00"/>
              </a:solidFill>
              <a:ln w="2540">
                <a:solidFill>
                  <a:schemeClr val="tx1"/>
                </a:solidFill>
              </a:ln>
              <a:effectLst/>
            </c:spPr>
          </c:marker>
          <c:xVal>
            <c:numRef>
              <c:f>Validation!$A$33:$A$55</c:f>
              <c:numCache>
                <c:formatCode>General</c:formatCode>
                <c:ptCount val="23"/>
                <c:pt idx="0">
                  <c:v>48</c:v>
                </c:pt>
                <c:pt idx="1">
                  <c:v>130</c:v>
                </c:pt>
                <c:pt idx="2">
                  <c:v>193</c:v>
                </c:pt>
                <c:pt idx="3">
                  <c:v>194</c:v>
                </c:pt>
                <c:pt idx="4">
                  <c:v>195</c:v>
                </c:pt>
                <c:pt idx="5">
                  <c:v>329</c:v>
                </c:pt>
                <c:pt idx="6">
                  <c:v>330</c:v>
                </c:pt>
                <c:pt idx="7">
                  <c:v>438</c:v>
                </c:pt>
                <c:pt idx="8">
                  <c:v>536</c:v>
                </c:pt>
                <c:pt idx="9">
                  <c:v>537</c:v>
                </c:pt>
                <c:pt idx="10">
                  <c:v>538</c:v>
                </c:pt>
                <c:pt idx="11">
                  <c:v>548</c:v>
                </c:pt>
                <c:pt idx="12">
                  <c:v>549</c:v>
                </c:pt>
                <c:pt idx="13">
                  <c:v>550</c:v>
                </c:pt>
                <c:pt idx="14">
                  <c:v>629</c:v>
                </c:pt>
                <c:pt idx="15">
                  <c:v>630</c:v>
                </c:pt>
                <c:pt idx="16">
                  <c:v>631</c:v>
                </c:pt>
                <c:pt idx="17">
                  <c:v>639</c:v>
                </c:pt>
                <c:pt idx="18">
                  <c:v>640</c:v>
                </c:pt>
                <c:pt idx="19">
                  <c:v>641</c:v>
                </c:pt>
                <c:pt idx="20">
                  <c:v>680</c:v>
                </c:pt>
                <c:pt idx="21">
                  <c:v>681</c:v>
                </c:pt>
                <c:pt idx="22">
                  <c:v>682</c:v>
                </c:pt>
              </c:numCache>
            </c:numRef>
          </c:xVal>
          <c:yVal>
            <c:numRef>
              <c:f>Validation!$BL$33:$BL$55</c:f>
              <c:numCache>
                <c:formatCode>0.0</c:formatCode>
                <c:ptCount val="23"/>
                <c:pt idx="0">
                  <c:v>1.0537967225380882</c:v>
                </c:pt>
                <c:pt idx="1">
                  <c:v>1.1367485511224695</c:v>
                </c:pt>
                <c:pt idx="2">
                  <c:v>0.92936897966151621</c:v>
                </c:pt>
                <c:pt idx="3">
                  <c:v>1.0123208082458974</c:v>
                </c:pt>
                <c:pt idx="4">
                  <c:v>1.0123208082458974</c:v>
                </c:pt>
                <c:pt idx="5">
                  <c:v>0.97084489395370688</c:v>
                </c:pt>
                <c:pt idx="6">
                  <c:v>1.0123208082458974</c:v>
                </c:pt>
                <c:pt idx="7">
                  <c:v>1.0537967225380882</c:v>
                </c:pt>
                <c:pt idx="8">
                  <c:v>1.0537967225380882</c:v>
                </c:pt>
                <c:pt idx="9">
                  <c:v>0.97084489395370688</c:v>
                </c:pt>
                <c:pt idx="10">
                  <c:v>1.0123208082458974</c:v>
                </c:pt>
                <c:pt idx="11">
                  <c:v>1.0123208082458974</c:v>
                </c:pt>
                <c:pt idx="12">
                  <c:v>1.095272636830279</c:v>
                </c:pt>
                <c:pt idx="13">
                  <c:v>1.0537967225380882</c:v>
                </c:pt>
                <c:pt idx="14">
                  <c:v>1.0123208082458974</c:v>
                </c:pt>
                <c:pt idx="15">
                  <c:v>1.0123208082458974</c:v>
                </c:pt>
                <c:pt idx="16">
                  <c:v>1.0537967225380882</c:v>
                </c:pt>
                <c:pt idx="17">
                  <c:v>1.1367485511224695</c:v>
                </c:pt>
                <c:pt idx="18">
                  <c:v>1.0123208082458974</c:v>
                </c:pt>
                <c:pt idx="19">
                  <c:v>1.0537967225380882</c:v>
                </c:pt>
                <c:pt idx="20">
                  <c:v>1.1367485511224695</c:v>
                </c:pt>
                <c:pt idx="21">
                  <c:v>1.0537967225380882</c:v>
                </c:pt>
                <c:pt idx="22">
                  <c:v>1.0123208082458974</c:v>
                </c:pt>
              </c:numCache>
            </c:numRef>
          </c:yVal>
          <c:smooth val="0"/>
          <c:extLst>
            <c:ext xmlns:c16="http://schemas.microsoft.com/office/drawing/2014/chart" uri="{C3380CC4-5D6E-409C-BE32-E72D297353CC}">
              <c16:uniqueId val="{00000001-887E-2A47-B38F-7F5D7AEE0370}"/>
            </c:ext>
          </c:extLst>
        </c:ser>
        <c:ser>
          <c:idx val="0"/>
          <c:order val="3"/>
          <c:tx>
            <c:v>Zr</c:v>
          </c:tx>
          <c:spPr>
            <a:ln w="28575" cap="rnd">
              <a:noFill/>
              <a:round/>
            </a:ln>
            <a:effectLst/>
          </c:spPr>
          <c:marker>
            <c:symbol val="circle"/>
            <c:size val="5"/>
            <c:spPr>
              <a:solidFill>
                <a:srgbClr val="FF40FF"/>
              </a:solidFill>
              <a:ln w="2540">
                <a:solidFill>
                  <a:schemeClr val="tx1"/>
                </a:solidFill>
              </a:ln>
              <a:effectLst/>
            </c:spPr>
          </c:marker>
          <c:xVal>
            <c:numRef>
              <c:f>Validation!$A$33:$A$55</c:f>
              <c:numCache>
                <c:formatCode>General</c:formatCode>
                <c:ptCount val="23"/>
                <c:pt idx="0">
                  <c:v>48</c:v>
                </c:pt>
                <c:pt idx="1">
                  <c:v>130</c:v>
                </c:pt>
                <c:pt idx="2">
                  <c:v>193</c:v>
                </c:pt>
                <c:pt idx="3">
                  <c:v>194</c:v>
                </c:pt>
                <c:pt idx="4">
                  <c:v>195</c:v>
                </c:pt>
                <c:pt idx="5">
                  <c:v>329</c:v>
                </c:pt>
                <c:pt idx="6">
                  <c:v>330</c:v>
                </c:pt>
                <c:pt idx="7">
                  <c:v>438</c:v>
                </c:pt>
                <c:pt idx="8">
                  <c:v>536</c:v>
                </c:pt>
                <c:pt idx="9">
                  <c:v>537</c:v>
                </c:pt>
                <c:pt idx="10">
                  <c:v>538</c:v>
                </c:pt>
                <c:pt idx="11">
                  <c:v>548</c:v>
                </c:pt>
                <c:pt idx="12">
                  <c:v>549</c:v>
                </c:pt>
                <c:pt idx="13">
                  <c:v>550</c:v>
                </c:pt>
                <c:pt idx="14">
                  <c:v>629</c:v>
                </c:pt>
                <c:pt idx="15">
                  <c:v>630</c:v>
                </c:pt>
                <c:pt idx="16">
                  <c:v>631</c:v>
                </c:pt>
                <c:pt idx="17">
                  <c:v>639</c:v>
                </c:pt>
                <c:pt idx="18">
                  <c:v>640</c:v>
                </c:pt>
                <c:pt idx="19">
                  <c:v>641</c:v>
                </c:pt>
                <c:pt idx="20">
                  <c:v>680</c:v>
                </c:pt>
                <c:pt idx="21">
                  <c:v>681</c:v>
                </c:pt>
                <c:pt idx="22">
                  <c:v>682</c:v>
                </c:pt>
              </c:numCache>
            </c:numRef>
          </c:xVal>
          <c:yVal>
            <c:numRef>
              <c:f>Validation!$BO$33:$BO$55</c:f>
              <c:numCache>
                <c:formatCode>0.0</c:formatCode>
                <c:ptCount val="23"/>
                <c:pt idx="0">
                  <c:v>1.0446857668226963</c:v>
                </c:pt>
                <c:pt idx="1">
                  <c:v>0.86951384240431417</c:v>
                </c:pt>
                <c:pt idx="2">
                  <c:v>1.006364641064796</c:v>
                </c:pt>
                <c:pt idx="3">
                  <c:v>0.89491491974079218</c:v>
                </c:pt>
                <c:pt idx="4">
                  <c:v>0.9231919865725039</c:v>
                </c:pt>
                <c:pt idx="5">
                  <c:v>1.0556807020438841</c:v>
                </c:pt>
                <c:pt idx="6">
                  <c:v>1.1137196362019122</c:v>
                </c:pt>
                <c:pt idx="7">
                  <c:v>1.2207403533220618</c:v>
                </c:pt>
                <c:pt idx="8">
                  <c:v>1.0214717106620761</c:v>
                </c:pt>
                <c:pt idx="9">
                  <c:v>0.99236226167393016</c:v>
                </c:pt>
                <c:pt idx="10">
                  <c:v>0.96315392567257563</c:v>
                </c:pt>
                <c:pt idx="11">
                  <c:v>1.2250204329432535</c:v>
                </c:pt>
                <c:pt idx="12">
                  <c:v>1.2235914520164914</c:v>
                </c:pt>
                <c:pt idx="13">
                  <c:v>1.1956068322286546</c:v>
                </c:pt>
                <c:pt idx="14">
                  <c:v>0.91998678204834472</c:v>
                </c:pt>
                <c:pt idx="15">
                  <c:v>0.96464728064171767</c:v>
                </c:pt>
                <c:pt idx="16">
                  <c:v>0.93877807414609571</c:v>
                </c:pt>
                <c:pt idx="17">
                  <c:v>1.1423820669983715</c:v>
                </c:pt>
                <c:pt idx="18">
                  <c:v>1.1174202861363243</c:v>
                </c:pt>
                <c:pt idx="19">
                  <c:v>1.0924469812754669</c:v>
                </c:pt>
                <c:pt idx="20">
                  <c:v>0.84012585412498875</c:v>
                </c:pt>
                <c:pt idx="21">
                  <c:v>0.79712082870557011</c:v>
                </c:pt>
                <c:pt idx="22">
                  <c:v>0.77398945008079056</c:v>
                </c:pt>
              </c:numCache>
            </c:numRef>
          </c:yVal>
          <c:smooth val="0"/>
          <c:extLst>
            <c:ext xmlns:c16="http://schemas.microsoft.com/office/drawing/2014/chart" uri="{C3380CC4-5D6E-409C-BE32-E72D297353CC}">
              <c16:uniqueId val="{00000000-887E-2A47-B38F-7F5D7AEE0370}"/>
            </c:ext>
          </c:extLst>
        </c:ser>
        <c:dLbls>
          <c:showLegendKey val="0"/>
          <c:showVal val="0"/>
          <c:showCatName val="0"/>
          <c:showSerName val="0"/>
          <c:showPercent val="0"/>
          <c:showBubbleSize val="0"/>
        </c:dLbls>
        <c:axId val="1061681216"/>
        <c:axId val="1061950880"/>
      </c:scatterChart>
      <c:valAx>
        <c:axId val="1061681216"/>
        <c:scaling>
          <c:orientation val="minMax"/>
          <c:max val="700"/>
        </c:scaling>
        <c:delete val="0"/>
        <c:axPos val="b"/>
        <c:numFmt formatCode="General" sourceLinked="1"/>
        <c:majorTickMark val="out"/>
        <c:minorTickMark val="none"/>
        <c:tickLblPos val="nextTo"/>
        <c:spPr>
          <a:noFill/>
          <a:ln w="12700"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solidFill>
                <a:latin typeface="Helvetica" pitchFamily="2" charset="0"/>
                <a:ea typeface="+mn-ea"/>
                <a:cs typeface="Arial" panose="020B0604020202020204" pitchFamily="34" charset="0"/>
              </a:defRPr>
            </a:pPr>
            <a:endParaRPr lang="en-US"/>
          </a:p>
        </c:txPr>
        <c:crossAx val="1061950880"/>
        <c:crosses val="autoZero"/>
        <c:crossBetween val="midCat"/>
      </c:valAx>
      <c:valAx>
        <c:axId val="1061950880"/>
        <c:scaling>
          <c:orientation val="minMax"/>
          <c:max val="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lgn="ctr" rtl="0">
                  <a:defRPr sz="1000" b="0" i="0" u="none" strike="noStrike" kern="1200" baseline="0">
                    <a:solidFill>
                      <a:schemeClr val="tx1"/>
                    </a:solidFill>
                    <a:latin typeface="Helvetica" pitchFamily="2" charset="0"/>
                    <a:ea typeface="+mn-ea"/>
                    <a:cs typeface="Arial" panose="020B0604020202020204" pitchFamily="34" charset="0"/>
                  </a:defRPr>
                </a:pPr>
                <a:r>
                  <a:rPr lang="en-GB"/>
                  <a:t>pXRF value / ICP value</a:t>
                </a:r>
              </a:p>
            </c:rich>
          </c:tx>
          <c:overlay val="0"/>
          <c:spPr>
            <a:noFill/>
            <a:ln>
              <a:noFill/>
            </a:ln>
            <a:effectLst/>
          </c:spPr>
          <c:txPr>
            <a:bodyPr rot="-5400000" spcFirstLastPara="1" vertOverflow="ellipsis" vert="horz" wrap="square" anchor="ctr" anchorCtr="1"/>
            <a:lstStyle/>
            <a:p>
              <a:pPr algn="ctr" rtl="0">
                <a:defRPr sz="1000" b="0" i="0" u="none" strike="noStrike" kern="1200" baseline="0">
                  <a:solidFill>
                    <a:schemeClr val="tx1"/>
                  </a:solidFill>
                  <a:latin typeface="Helvetica" pitchFamily="2" charset="0"/>
                  <a:ea typeface="+mn-ea"/>
                  <a:cs typeface="Arial" panose="020B0604020202020204" pitchFamily="34" charset="0"/>
                </a:defRPr>
              </a:pPr>
              <a:endParaRPr lang="en-US"/>
            </a:p>
          </c:txPr>
        </c:title>
        <c:numFmt formatCode="0.0"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solidFill>
                <a:latin typeface="Helvetica" pitchFamily="2" charset="0"/>
                <a:ea typeface="+mn-ea"/>
                <a:cs typeface="Arial" panose="020B0604020202020204" pitchFamily="34" charset="0"/>
              </a:defRPr>
            </a:pPr>
            <a:endParaRPr lang="en-US"/>
          </a:p>
        </c:txPr>
        <c:crossAx val="1061681216"/>
        <c:crosses val="autoZero"/>
        <c:crossBetween val="midCat"/>
      </c:valAx>
      <c:spPr>
        <a:noFill/>
        <a:ln w="12700">
          <a:solidFill>
            <a:schemeClr val="tx1"/>
          </a:solidFill>
        </a:ln>
        <a:effectLst/>
      </c:spPr>
    </c:plotArea>
    <c:legend>
      <c:legendPos val="r"/>
      <c:layout>
        <c:manualLayout>
          <c:xMode val="edge"/>
          <c:yMode val="edge"/>
          <c:x val="0.81293209843323377"/>
          <c:y val="0.6890675096152401"/>
          <c:w val="0.13014343167456346"/>
          <c:h val="0.19985126730675404"/>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Helvetica" pitchFamily="2"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latin typeface="Helvetica" pitchFamily="2" charset="0"/>
          <a:cs typeface="Arial" panose="020B0604020202020204" pitchFamily="34" charset="0"/>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5913511535012588E-2"/>
          <c:y val="3.8795242486927783E-2"/>
          <c:w val="0.88823743117314069"/>
          <c:h val="0.81141985311127018"/>
        </c:manualLayout>
      </c:layout>
      <c:scatterChart>
        <c:scatterStyle val="lineMarker"/>
        <c:varyColors val="0"/>
        <c:ser>
          <c:idx val="1"/>
          <c:order val="0"/>
          <c:tx>
            <c:v>Al2O3</c:v>
          </c:tx>
          <c:spPr>
            <a:ln w="25400" cap="rnd">
              <a:noFill/>
              <a:round/>
            </a:ln>
            <a:effectLst/>
          </c:spPr>
          <c:marker>
            <c:symbol val="circle"/>
            <c:size val="5"/>
            <c:spPr>
              <a:solidFill>
                <a:srgbClr val="FF0000"/>
              </a:solidFill>
              <a:ln w="2540">
                <a:solidFill>
                  <a:schemeClr val="tx1"/>
                </a:solidFill>
              </a:ln>
              <a:effectLst/>
            </c:spPr>
          </c:marker>
          <c:xVal>
            <c:numRef>
              <c:f>Validation!$A$64:$A$71</c:f>
              <c:numCache>
                <c:formatCode>General</c:formatCode>
                <c:ptCount val="8"/>
                <c:pt idx="0">
                  <c:v>131</c:v>
                </c:pt>
                <c:pt idx="1">
                  <c:v>196</c:v>
                </c:pt>
                <c:pt idx="2">
                  <c:v>333</c:v>
                </c:pt>
                <c:pt idx="3">
                  <c:v>435</c:v>
                </c:pt>
                <c:pt idx="4">
                  <c:v>436</c:v>
                </c:pt>
                <c:pt idx="5">
                  <c:v>539</c:v>
                </c:pt>
                <c:pt idx="6">
                  <c:v>632</c:v>
                </c:pt>
                <c:pt idx="7">
                  <c:v>686</c:v>
                </c:pt>
              </c:numCache>
            </c:numRef>
          </c:xVal>
          <c:yVal>
            <c:numRef>
              <c:f>Validation!$AV$64:$AV$71</c:f>
              <c:numCache>
                <c:formatCode>0.0</c:formatCode>
                <c:ptCount val="8"/>
                <c:pt idx="0">
                  <c:v>1.1157853002917464</c:v>
                </c:pt>
                <c:pt idx="1">
                  <c:v>1.1438522931481547</c:v>
                </c:pt>
                <c:pt idx="2">
                  <c:v>1.1523805300318444</c:v>
                </c:pt>
                <c:pt idx="3">
                  <c:v>1.0847641458404691</c:v>
                </c:pt>
                <c:pt idx="4">
                  <c:v>1.0831027371564996</c:v>
                </c:pt>
                <c:pt idx="5">
                  <c:v>1.1383077103211794</c:v>
                </c:pt>
                <c:pt idx="6">
                  <c:v>1.1332251760631187</c:v>
                </c:pt>
                <c:pt idx="7">
                  <c:v>1.093833077857995</c:v>
                </c:pt>
              </c:numCache>
            </c:numRef>
          </c:yVal>
          <c:smooth val="0"/>
          <c:extLst>
            <c:ext xmlns:c16="http://schemas.microsoft.com/office/drawing/2014/chart" uri="{C3380CC4-5D6E-409C-BE32-E72D297353CC}">
              <c16:uniqueId val="{00000000-8603-8E49-869E-3E3ED2C7BF50}"/>
            </c:ext>
          </c:extLst>
        </c:ser>
        <c:ser>
          <c:idx val="4"/>
          <c:order val="1"/>
          <c:tx>
            <c:v>K2O</c:v>
          </c:tx>
          <c:spPr>
            <a:ln w="25400" cap="rnd">
              <a:noFill/>
              <a:round/>
            </a:ln>
            <a:effectLst/>
          </c:spPr>
          <c:marker>
            <c:symbol val="circle"/>
            <c:size val="5"/>
            <c:spPr>
              <a:solidFill>
                <a:srgbClr val="00FDFF"/>
              </a:solidFill>
              <a:ln w="2540">
                <a:solidFill>
                  <a:schemeClr val="tx1"/>
                </a:solidFill>
              </a:ln>
              <a:effectLst/>
            </c:spPr>
          </c:marker>
          <c:xVal>
            <c:numRef>
              <c:f>Validation!$A$64:$A$71</c:f>
              <c:numCache>
                <c:formatCode>General</c:formatCode>
                <c:ptCount val="8"/>
                <c:pt idx="0">
                  <c:v>131</c:v>
                </c:pt>
                <c:pt idx="1">
                  <c:v>196</c:v>
                </c:pt>
                <c:pt idx="2">
                  <c:v>333</c:v>
                </c:pt>
                <c:pt idx="3">
                  <c:v>435</c:v>
                </c:pt>
                <c:pt idx="4">
                  <c:v>436</c:v>
                </c:pt>
                <c:pt idx="5">
                  <c:v>539</c:v>
                </c:pt>
                <c:pt idx="6">
                  <c:v>632</c:v>
                </c:pt>
                <c:pt idx="7">
                  <c:v>686</c:v>
                </c:pt>
              </c:numCache>
            </c:numRef>
          </c:xVal>
          <c:yVal>
            <c:numRef>
              <c:f>Validation!$BA$64:$BA$71</c:f>
              <c:numCache>
                <c:formatCode>0.0</c:formatCode>
                <c:ptCount val="8"/>
                <c:pt idx="0">
                  <c:v>1.0164361374360587</c:v>
                </c:pt>
                <c:pt idx="1">
                  <c:v>1.0572128386929727</c:v>
                </c:pt>
                <c:pt idx="2">
                  <c:v>1.0508891791397612</c:v>
                </c:pt>
                <c:pt idx="3">
                  <c:v>1.0286473420905358</c:v>
                </c:pt>
                <c:pt idx="4">
                  <c:v>1.020579224729542</c:v>
                </c:pt>
                <c:pt idx="5">
                  <c:v>1.0635364982461839</c:v>
                </c:pt>
                <c:pt idx="6">
                  <c:v>1.0430391190047406</c:v>
                </c:pt>
                <c:pt idx="7">
                  <c:v>1.0210153391814876</c:v>
                </c:pt>
              </c:numCache>
            </c:numRef>
          </c:yVal>
          <c:smooth val="0"/>
          <c:extLst>
            <c:ext xmlns:c16="http://schemas.microsoft.com/office/drawing/2014/chart" uri="{C3380CC4-5D6E-409C-BE32-E72D297353CC}">
              <c16:uniqueId val="{00000001-8603-8E49-869E-3E3ED2C7BF50}"/>
            </c:ext>
          </c:extLst>
        </c:ser>
        <c:ser>
          <c:idx val="3"/>
          <c:order val="2"/>
          <c:tx>
            <c:v>CaO</c:v>
          </c:tx>
          <c:spPr>
            <a:ln w="25400" cap="rnd">
              <a:noFill/>
              <a:round/>
            </a:ln>
            <a:effectLst/>
          </c:spPr>
          <c:marker>
            <c:symbol val="circle"/>
            <c:size val="5"/>
            <c:spPr>
              <a:solidFill>
                <a:srgbClr val="0432FF"/>
              </a:solidFill>
              <a:ln w="2540">
                <a:solidFill>
                  <a:schemeClr val="tx1"/>
                </a:solidFill>
              </a:ln>
              <a:effectLst/>
            </c:spPr>
          </c:marker>
          <c:xVal>
            <c:numRef>
              <c:f>Validation!$A$64:$A$71</c:f>
              <c:numCache>
                <c:formatCode>General</c:formatCode>
                <c:ptCount val="8"/>
                <c:pt idx="0">
                  <c:v>131</c:v>
                </c:pt>
                <c:pt idx="1">
                  <c:v>196</c:v>
                </c:pt>
                <c:pt idx="2">
                  <c:v>333</c:v>
                </c:pt>
                <c:pt idx="3">
                  <c:v>435</c:v>
                </c:pt>
                <c:pt idx="4">
                  <c:v>436</c:v>
                </c:pt>
                <c:pt idx="5">
                  <c:v>539</c:v>
                </c:pt>
                <c:pt idx="6">
                  <c:v>632</c:v>
                </c:pt>
                <c:pt idx="7">
                  <c:v>686</c:v>
                </c:pt>
              </c:numCache>
            </c:numRef>
          </c:xVal>
          <c:yVal>
            <c:numRef>
              <c:f>Validation!$AZ$64:$AZ$71</c:f>
              <c:numCache>
                <c:formatCode>0.0</c:formatCode>
                <c:ptCount val="8"/>
                <c:pt idx="0">
                  <c:v>0.98996213194314175</c:v>
                </c:pt>
                <c:pt idx="1">
                  <c:v>0.99791036728264326</c:v>
                </c:pt>
                <c:pt idx="2">
                  <c:v>1.0086360053092169</c:v>
                </c:pt>
                <c:pt idx="3">
                  <c:v>0.98317861385950933</c:v>
                </c:pt>
                <c:pt idx="4">
                  <c:v>0.98663436835494478</c:v>
                </c:pt>
                <c:pt idx="5">
                  <c:v>0.9916388128279644</c:v>
                </c:pt>
                <c:pt idx="6">
                  <c:v>1.0044763008239708</c:v>
                </c:pt>
                <c:pt idx="7">
                  <c:v>0.98529046382894225</c:v>
                </c:pt>
              </c:numCache>
            </c:numRef>
          </c:yVal>
          <c:smooth val="0"/>
          <c:extLst>
            <c:ext xmlns:c16="http://schemas.microsoft.com/office/drawing/2014/chart" uri="{C3380CC4-5D6E-409C-BE32-E72D297353CC}">
              <c16:uniqueId val="{00000002-8603-8E49-869E-3E3ED2C7BF50}"/>
            </c:ext>
          </c:extLst>
        </c:ser>
        <c:ser>
          <c:idx val="0"/>
          <c:order val="3"/>
          <c:tx>
            <c:v>TiO2</c:v>
          </c:tx>
          <c:spPr>
            <a:ln w="28575" cap="rnd">
              <a:noFill/>
              <a:round/>
            </a:ln>
            <a:effectLst/>
          </c:spPr>
          <c:marker>
            <c:symbol val="circle"/>
            <c:size val="5"/>
            <c:spPr>
              <a:solidFill>
                <a:srgbClr val="00DE00"/>
              </a:solidFill>
              <a:ln w="2540">
                <a:solidFill>
                  <a:schemeClr val="tx1"/>
                </a:solidFill>
              </a:ln>
              <a:effectLst/>
            </c:spPr>
          </c:marker>
          <c:xVal>
            <c:numRef>
              <c:f>Validation!$A$64:$A$71</c:f>
              <c:numCache>
                <c:formatCode>General</c:formatCode>
                <c:ptCount val="8"/>
                <c:pt idx="0">
                  <c:v>131</c:v>
                </c:pt>
                <c:pt idx="1">
                  <c:v>196</c:v>
                </c:pt>
                <c:pt idx="2">
                  <c:v>333</c:v>
                </c:pt>
                <c:pt idx="3">
                  <c:v>435</c:v>
                </c:pt>
                <c:pt idx="4">
                  <c:v>436</c:v>
                </c:pt>
                <c:pt idx="5">
                  <c:v>539</c:v>
                </c:pt>
                <c:pt idx="6">
                  <c:v>632</c:v>
                </c:pt>
                <c:pt idx="7">
                  <c:v>686</c:v>
                </c:pt>
              </c:numCache>
            </c:numRef>
          </c:xVal>
          <c:yVal>
            <c:numRef>
              <c:f>Validation!$AU$64:$AU$71</c:f>
              <c:numCache>
                <c:formatCode>0.0</c:formatCode>
                <c:ptCount val="8"/>
                <c:pt idx="0">
                  <c:v>1.186431033831586</c:v>
                </c:pt>
                <c:pt idx="1">
                  <c:v>1.1618010232551292</c:v>
                </c:pt>
                <c:pt idx="2">
                  <c:v>1.1656023297464155</c:v>
                </c:pt>
                <c:pt idx="3">
                  <c:v>1.1533138118549608</c:v>
                </c:pt>
                <c:pt idx="4">
                  <c:v>1.1566411529799772</c:v>
                </c:pt>
                <c:pt idx="5">
                  <c:v>1.1582028086293712</c:v>
                </c:pt>
                <c:pt idx="6">
                  <c:v>1.168724385167196</c:v>
                </c:pt>
                <c:pt idx="7">
                  <c:v>1.1488992870978021</c:v>
                </c:pt>
              </c:numCache>
            </c:numRef>
          </c:yVal>
          <c:smooth val="0"/>
          <c:extLst>
            <c:ext xmlns:c16="http://schemas.microsoft.com/office/drawing/2014/chart" uri="{C3380CC4-5D6E-409C-BE32-E72D297353CC}">
              <c16:uniqueId val="{00000003-8603-8E49-869E-3E3ED2C7BF50}"/>
            </c:ext>
          </c:extLst>
        </c:ser>
        <c:ser>
          <c:idx val="2"/>
          <c:order val="4"/>
          <c:tx>
            <c:v>Fe2O3</c:v>
          </c:tx>
          <c:spPr>
            <a:ln w="25400" cap="rnd">
              <a:noFill/>
              <a:round/>
            </a:ln>
            <a:effectLst/>
          </c:spPr>
          <c:marker>
            <c:symbol val="circle"/>
            <c:size val="5"/>
            <c:spPr>
              <a:solidFill>
                <a:srgbClr val="FF40FF"/>
              </a:solidFill>
              <a:ln w="2540">
                <a:solidFill>
                  <a:schemeClr val="tx1"/>
                </a:solidFill>
              </a:ln>
              <a:effectLst/>
            </c:spPr>
          </c:marker>
          <c:xVal>
            <c:numRef>
              <c:f>Validation!$A$64:$A$71</c:f>
              <c:numCache>
                <c:formatCode>General</c:formatCode>
                <c:ptCount val="8"/>
                <c:pt idx="0">
                  <c:v>131</c:v>
                </c:pt>
                <c:pt idx="1">
                  <c:v>196</c:v>
                </c:pt>
                <c:pt idx="2">
                  <c:v>333</c:v>
                </c:pt>
                <c:pt idx="3">
                  <c:v>435</c:v>
                </c:pt>
                <c:pt idx="4">
                  <c:v>436</c:v>
                </c:pt>
                <c:pt idx="5">
                  <c:v>539</c:v>
                </c:pt>
                <c:pt idx="6">
                  <c:v>632</c:v>
                </c:pt>
                <c:pt idx="7">
                  <c:v>686</c:v>
                </c:pt>
              </c:numCache>
            </c:numRef>
          </c:xVal>
          <c:yVal>
            <c:numRef>
              <c:f>Validation!$AW$64:$AW$71</c:f>
              <c:numCache>
                <c:formatCode>0.0</c:formatCode>
                <c:ptCount val="8"/>
                <c:pt idx="0">
                  <c:v>1.0387176324740717</c:v>
                </c:pt>
                <c:pt idx="1">
                  <c:v>1.0466422958135402</c:v>
                </c:pt>
                <c:pt idx="2">
                  <c:v>1.0552993901586265</c:v>
                </c:pt>
                <c:pt idx="3">
                  <c:v>1.0404226357986237</c:v>
                </c:pt>
                <c:pt idx="4">
                  <c:v>1.0482152214157681</c:v>
                </c:pt>
                <c:pt idx="5">
                  <c:v>1.0462820838435642</c:v>
                </c:pt>
                <c:pt idx="6">
                  <c:v>1.0542547754456966</c:v>
                </c:pt>
                <c:pt idx="7">
                  <c:v>1.0266745456112123</c:v>
                </c:pt>
              </c:numCache>
            </c:numRef>
          </c:yVal>
          <c:smooth val="0"/>
          <c:extLst>
            <c:ext xmlns:c16="http://schemas.microsoft.com/office/drawing/2014/chart" uri="{C3380CC4-5D6E-409C-BE32-E72D297353CC}">
              <c16:uniqueId val="{00000004-8603-8E49-869E-3E3ED2C7BF50}"/>
            </c:ext>
          </c:extLst>
        </c:ser>
        <c:ser>
          <c:idx val="5"/>
          <c:order val="5"/>
          <c:tx>
            <c:v>Mn</c:v>
          </c:tx>
          <c:spPr>
            <a:ln w="25400" cap="rnd">
              <a:noFill/>
              <a:round/>
            </a:ln>
            <a:effectLst/>
          </c:spPr>
          <c:marker>
            <c:symbol val="circle"/>
            <c:size val="5"/>
            <c:spPr>
              <a:solidFill>
                <a:srgbClr val="FFFF00"/>
              </a:solidFill>
              <a:ln w="9525">
                <a:solidFill>
                  <a:schemeClr val="tx1"/>
                </a:solidFill>
              </a:ln>
              <a:effectLst/>
            </c:spPr>
          </c:marker>
          <c:xVal>
            <c:numRef>
              <c:f>Validation!$A$64:$A$71</c:f>
              <c:numCache>
                <c:formatCode>General</c:formatCode>
                <c:ptCount val="8"/>
                <c:pt idx="0">
                  <c:v>131</c:v>
                </c:pt>
                <c:pt idx="1">
                  <c:v>196</c:v>
                </c:pt>
                <c:pt idx="2">
                  <c:v>333</c:v>
                </c:pt>
                <c:pt idx="3">
                  <c:v>435</c:v>
                </c:pt>
                <c:pt idx="4">
                  <c:v>436</c:v>
                </c:pt>
                <c:pt idx="5">
                  <c:v>539</c:v>
                </c:pt>
                <c:pt idx="6">
                  <c:v>632</c:v>
                </c:pt>
                <c:pt idx="7">
                  <c:v>686</c:v>
                </c:pt>
              </c:numCache>
            </c:numRef>
          </c:xVal>
          <c:yVal>
            <c:numRef>
              <c:f>Validation!$AY$64:$AY$71</c:f>
              <c:numCache>
                <c:formatCode>0.0</c:formatCode>
                <c:ptCount val="8"/>
                <c:pt idx="0">
                  <c:v>1.0415700893068522</c:v>
                </c:pt>
                <c:pt idx="1">
                  <c:v>1.0282122650639618</c:v>
                </c:pt>
                <c:pt idx="2">
                  <c:v>1.0380548724008283</c:v>
                </c:pt>
                <c:pt idx="3">
                  <c:v>1.0493035665001047</c:v>
                </c:pt>
                <c:pt idx="4">
                  <c:v>1.0429761760692617</c:v>
                </c:pt>
                <c:pt idx="5">
                  <c:v>1.0148544408210713</c:v>
                </c:pt>
                <c:pt idx="6">
                  <c:v>1.0099331371526379</c:v>
                </c:pt>
                <c:pt idx="7">
                  <c:v>1.0408670459256475</c:v>
                </c:pt>
              </c:numCache>
            </c:numRef>
          </c:yVal>
          <c:smooth val="0"/>
          <c:extLst>
            <c:ext xmlns:c16="http://schemas.microsoft.com/office/drawing/2014/chart" uri="{C3380CC4-5D6E-409C-BE32-E72D297353CC}">
              <c16:uniqueId val="{00000005-8603-8E49-869E-3E3ED2C7BF50}"/>
            </c:ext>
          </c:extLst>
        </c:ser>
        <c:dLbls>
          <c:showLegendKey val="0"/>
          <c:showVal val="0"/>
          <c:showCatName val="0"/>
          <c:showSerName val="0"/>
          <c:showPercent val="0"/>
          <c:showBubbleSize val="0"/>
        </c:dLbls>
        <c:axId val="1061681216"/>
        <c:axId val="1061950880"/>
      </c:scatterChart>
      <c:valAx>
        <c:axId val="1061681216"/>
        <c:scaling>
          <c:orientation val="minMax"/>
          <c:max val="700"/>
        </c:scaling>
        <c:delete val="0"/>
        <c:axPos val="b"/>
        <c:title>
          <c:tx>
            <c:rich>
              <a:bodyPr rot="0" spcFirstLastPara="1" vertOverflow="ellipsis" vert="horz" wrap="square" anchor="ctr" anchorCtr="1"/>
              <a:lstStyle/>
              <a:p>
                <a:pPr>
                  <a:defRPr sz="1000" b="0" i="0" u="none" strike="noStrike" kern="1200" baseline="0">
                    <a:solidFill>
                      <a:schemeClr val="tx1"/>
                    </a:solidFill>
                    <a:latin typeface="Helvetica" pitchFamily="2" charset="0"/>
                    <a:ea typeface="+mn-ea"/>
                    <a:cs typeface="Arial" panose="020B0604020202020204" pitchFamily="34" charset="0"/>
                  </a:defRPr>
                </a:pPr>
                <a:r>
                  <a:rPr lang="en-GB"/>
                  <a:t>Analysis No.</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Helvetica" pitchFamily="2" charset="0"/>
                  <a:ea typeface="+mn-ea"/>
                  <a:cs typeface="Arial" panose="020B0604020202020204" pitchFamily="34" charset="0"/>
                </a:defRPr>
              </a:pPr>
              <a:endParaRPr lang="en-US"/>
            </a:p>
          </c:txPr>
        </c:title>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solidFill>
                <a:latin typeface="Helvetica" pitchFamily="2" charset="0"/>
                <a:ea typeface="+mn-ea"/>
                <a:cs typeface="Arial" panose="020B0604020202020204" pitchFamily="34" charset="0"/>
              </a:defRPr>
            </a:pPr>
            <a:endParaRPr lang="en-US"/>
          </a:p>
        </c:txPr>
        <c:crossAx val="1061950880"/>
        <c:crosses val="autoZero"/>
        <c:crossBetween val="midCat"/>
      </c:valAx>
      <c:valAx>
        <c:axId val="1061950880"/>
        <c:scaling>
          <c:orientation val="minMax"/>
          <c:max val="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solidFill>
                    <a:latin typeface="Helvetica" pitchFamily="2" charset="0"/>
                    <a:ea typeface="+mn-ea"/>
                    <a:cs typeface="Arial" panose="020B0604020202020204" pitchFamily="34" charset="0"/>
                  </a:defRPr>
                </a:pPr>
                <a:r>
                  <a:rPr lang="en-GB"/>
                  <a:t>pXRF value / ICP value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solidFill>
                  <a:latin typeface="Helvetica" pitchFamily="2" charset="0"/>
                  <a:ea typeface="+mn-ea"/>
                  <a:cs typeface="Arial" panose="020B0604020202020204" pitchFamily="34" charset="0"/>
                </a:defRPr>
              </a:pPr>
              <a:endParaRPr lang="en-US"/>
            </a:p>
          </c:txPr>
        </c:title>
        <c:numFmt formatCode="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Helvetica" pitchFamily="2" charset="0"/>
                <a:ea typeface="+mn-ea"/>
                <a:cs typeface="Arial" panose="020B0604020202020204" pitchFamily="34" charset="0"/>
              </a:defRPr>
            </a:pPr>
            <a:endParaRPr lang="en-US"/>
          </a:p>
        </c:txPr>
        <c:crossAx val="1061681216"/>
        <c:crosses val="autoZero"/>
        <c:crossBetween val="midCat"/>
        <c:majorUnit val="0.2"/>
      </c:valAx>
      <c:spPr>
        <a:noFill/>
        <a:ln w="12700">
          <a:solidFill>
            <a:schemeClr val="tx1"/>
          </a:solidFill>
        </a:ln>
        <a:effectLst/>
      </c:spPr>
    </c:plotArea>
    <c:legend>
      <c:legendPos val="r"/>
      <c:layout>
        <c:manualLayout>
          <c:xMode val="edge"/>
          <c:yMode val="edge"/>
          <c:x val="0.71119563486161697"/>
          <c:y val="0.72464396086477845"/>
          <c:w val="0.25616042044404008"/>
          <c:h val="0.12594823146389944"/>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Helvetica" pitchFamily="2"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latin typeface="Helvetica" pitchFamily="2" charset="0"/>
          <a:cs typeface="Arial" panose="020B0604020202020204" pitchFamily="34" charset="0"/>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1658432956420668E-2"/>
          <c:y val="7.3291474475470172E-2"/>
          <c:w val="0.89372796027961188"/>
          <c:h val="0.79268480783678408"/>
        </c:manualLayout>
      </c:layout>
      <c:scatterChart>
        <c:scatterStyle val="lineMarker"/>
        <c:varyColors val="0"/>
        <c:ser>
          <c:idx val="4"/>
          <c:order val="0"/>
          <c:tx>
            <c:v>V</c:v>
          </c:tx>
          <c:spPr>
            <a:ln w="25400" cap="rnd">
              <a:noFill/>
              <a:round/>
            </a:ln>
            <a:effectLst/>
          </c:spPr>
          <c:marker>
            <c:symbol val="circle"/>
            <c:size val="5"/>
            <c:spPr>
              <a:solidFill>
                <a:srgbClr val="00FDFF"/>
              </a:solidFill>
              <a:ln w="2540">
                <a:solidFill>
                  <a:schemeClr val="tx1"/>
                </a:solidFill>
              </a:ln>
              <a:effectLst/>
            </c:spPr>
          </c:marker>
          <c:xVal>
            <c:numRef>
              <c:f>Validation!$A$64:$A$71</c:f>
              <c:numCache>
                <c:formatCode>General</c:formatCode>
                <c:ptCount val="8"/>
                <c:pt idx="0">
                  <c:v>131</c:v>
                </c:pt>
                <c:pt idx="1">
                  <c:v>196</c:v>
                </c:pt>
                <c:pt idx="2">
                  <c:v>333</c:v>
                </c:pt>
                <c:pt idx="3">
                  <c:v>435</c:v>
                </c:pt>
                <c:pt idx="4">
                  <c:v>436</c:v>
                </c:pt>
                <c:pt idx="5">
                  <c:v>539</c:v>
                </c:pt>
                <c:pt idx="6">
                  <c:v>632</c:v>
                </c:pt>
                <c:pt idx="7">
                  <c:v>686</c:v>
                </c:pt>
              </c:numCache>
            </c:numRef>
          </c:xVal>
          <c:yVal>
            <c:numRef>
              <c:f>Validation!$BD$64:$BD$71</c:f>
              <c:numCache>
                <c:formatCode>0.0</c:formatCode>
                <c:ptCount val="8"/>
                <c:pt idx="0">
                  <c:v>0.69228268733195752</c:v>
                </c:pt>
                <c:pt idx="1">
                  <c:v>0.88588492283029996</c:v>
                </c:pt>
                <c:pt idx="2">
                  <c:v>0.82932696639258174</c:v>
                </c:pt>
                <c:pt idx="3">
                  <c:v>0.58134208047335689</c:v>
                </c:pt>
                <c:pt idx="4">
                  <c:v>0.59656922259120404</c:v>
                </c:pt>
                <c:pt idx="5">
                  <c:v>0.78582084605587577</c:v>
                </c:pt>
                <c:pt idx="6">
                  <c:v>0.89458614689764127</c:v>
                </c:pt>
                <c:pt idx="7">
                  <c:v>0.65530248504575728</c:v>
                </c:pt>
              </c:numCache>
            </c:numRef>
          </c:yVal>
          <c:smooth val="0"/>
          <c:extLst>
            <c:ext xmlns:c16="http://schemas.microsoft.com/office/drawing/2014/chart" uri="{C3380CC4-5D6E-409C-BE32-E72D297353CC}">
              <c16:uniqueId val="{00000000-2215-AC4E-86D3-0934AE6118B6}"/>
            </c:ext>
          </c:extLst>
        </c:ser>
        <c:ser>
          <c:idx val="2"/>
          <c:order val="1"/>
          <c:tx>
            <c:v>Cr</c:v>
          </c:tx>
          <c:spPr>
            <a:ln w="25400" cap="rnd">
              <a:noFill/>
              <a:round/>
            </a:ln>
            <a:effectLst/>
          </c:spPr>
          <c:marker>
            <c:symbol val="circle"/>
            <c:size val="5"/>
            <c:spPr>
              <a:solidFill>
                <a:srgbClr val="0432FF"/>
              </a:solidFill>
              <a:ln w="2540">
                <a:solidFill>
                  <a:schemeClr val="tx1"/>
                </a:solidFill>
              </a:ln>
              <a:effectLst/>
            </c:spPr>
          </c:marker>
          <c:xVal>
            <c:numRef>
              <c:f>Validation!$A$64:$A$71</c:f>
              <c:numCache>
                <c:formatCode>General</c:formatCode>
                <c:ptCount val="8"/>
                <c:pt idx="0">
                  <c:v>131</c:v>
                </c:pt>
                <c:pt idx="1">
                  <c:v>196</c:v>
                </c:pt>
                <c:pt idx="2">
                  <c:v>333</c:v>
                </c:pt>
                <c:pt idx="3">
                  <c:v>435</c:v>
                </c:pt>
                <c:pt idx="4">
                  <c:v>436</c:v>
                </c:pt>
                <c:pt idx="5">
                  <c:v>539</c:v>
                </c:pt>
                <c:pt idx="6">
                  <c:v>632</c:v>
                </c:pt>
                <c:pt idx="7">
                  <c:v>686</c:v>
                </c:pt>
              </c:numCache>
            </c:numRef>
          </c:xVal>
          <c:yVal>
            <c:numRef>
              <c:f>Validation!$BE$64:$BE$71</c:f>
              <c:numCache>
                <c:formatCode>0.0</c:formatCode>
                <c:ptCount val="8"/>
                <c:pt idx="0">
                  <c:v>1.1758813858366219</c:v>
                </c:pt>
                <c:pt idx="1">
                  <c:v>1.2985267905717914</c:v>
                </c:pt>
                <c:pt idx="2">
                  <c:v>1.2955122454510204</c:v>
                </c:pt>
                <c:pt idx="3">
                  <c:v>1.0520557637640902</c:v>
                </c:pt>
                <c:pt idx="4">
                  <c:v>0.96484212585139251</c:v>
                </c:pt>
                <c:pt idx="5">
                  <c:v>1.3251396723961868</c:v>
                </c:pt>
                <c:pt idx="6">
                  <c:v>1.2771832300705461</c:v>
                </c:pt>
                <c:pt idx="7">
                  <c:v>1.3967835301232108</c:v>
                </c:pt>
              </c:numCache>
            </c:numRef>
          </c:yVal>
          <c:smooth val="0"/>
          <c:extLst>
            <c:ext xmlns:c16="http://schemas.microsoft.com/office/drawing/2014/chart" uri="{C3380CC4-5D6E-409C-BE32-E72D297353CC}">
              <c16:uniqueId val="{00000001-2215-AC4E-86D3-0934AE6118B6}"/>
            </c:ext>
          </c:extLst>
        </c:ser>
        <c:ser>
          <c:idx val="1"/>
          <c:order val="2"/>
          <c:tx>
            <c:v>Ni</c:v>
          </c:tx>
          <c:spPr>
            <a:ln w="25400" cap="rnd">
              <a:noFill/>
              <a:round/>
            </a:ln>
            <a:effectLst/>
          </c:spPr>
          <c:marker>
            <c:symbol val="circle"/>
            <c:size val="5"/>
            <c:spPr>
              <a:solidFill>
                <a:srgbClr val="FF0000"/>
              </a:solidFill>
              <a:ln w="2540">
                <a:solidFill>
                  <a:schemeClr val="tx1"/>
                </a:solidFill>
              </a:ln>
              <a:effectLst/>
            </c:spPr>
          </c:marker>
          <c:xVal>
            <c:numRef>
              <c:f>Validation!$A$64:$A$71</c:f>
              <c:numCache>
                <c:formatCode>General</c:formatCode>
                <c:ptCount val="8"/>
                <c:pt idx="0">
                  <c:v>131</c:v>
                </c:pt>
                <c:pt idx="1">
                  <c:v>196</c:v>
                </c:pt>
                <c:pt idx="2">
                  <c:v>333</c:v>
                </c:pt>
                <c:pt idx="3">
                  <c:v>435</c:v>
                </c:pt>
                <c:pt idx="4">
                  <c:v>436</c:v>
                </c:pt>
                <c:pt idx="5">
                  <c:v>539</c:v>
                </c:pt>
                <c:pt idx="6">
                  <c:v>632</c:v>
                </c:pt>
                <c:pt idx="7">
                  <c:v>686</c:v>
                </c:pt>
              </c:numCache>
            </c:numRef>
          </c:xVal>
          <c:yVal>
            <c:numRef>
              <c:f>Validation!$BF$64:$BF$71</c:f>
              <c:numCache>
                <c:formatCode>0.0</c:formatCode>
                <c:ptCount val="8"/>
                <c:pt idx="0">
                  <c:v>1.0814867702892523</c:v>
                </c:pt>
                <c:pt idx="1">
                  <c:v>1.0231217583226504</c:v>
                </c:pt>
                <c:pt idx="2">
                  <c:v>1.1065003468463677</c:v>
                </c:pt>
                <c:pt idx="3">
                  <c:v>0.97309460520841995</c:v>
                </c:pt>
                <c:pt idx="4">
                  <c:v>1.0564731937321372</c:v>
                </c:pt>
                <c:pt idx="5">
                  <c:v>1.0147838994702787</c:v>
                </c:pt>
                <c:pt idx="6">
                  <c:v>1.0648110525845091</c:v>
                </c:pt>
                <c:pt idx="7">
                  <c:v>1.098162487993996</c:v>
                </c:pt>
              </c:numCache>
            </c:numRef>
          </c:yVal>
          <c:smooth val="0"/>
          <c:extLst>
            <c:ext xmlns:c16="http://schemas.microsoft.com/office/drawing/2014/chart" uri="{C3380CC4-5D6E-409C-BE32-E72D297353CC}">
              <c16:uniqueId val="{00000002-2215-AC4E-86D3-0934AE6118B6}"/>
            </c:ext>
          </c:extLst>
        </c:ser>
        <c:ser>
          <c:idx val="0"/>
          <c:order val="3"/>
          <c:tx>
            <c:v>Cu</c:v>
          </c:tx>
          <c:spPr>
            <a:ln w="28575" cap="rnd">
              <a:noFill/>
              <a:round/>
            </a:ln>
            <a:effectLst/>
          </c:spPr>
          <c:marker>
            <c:symbol val="circle"/>
            <c:size val="5"/>
            <c:spPr>
              <a:solidFill>
                <a:srgbClr val="FF40FF"/>
              </a:solidFill>
              <a:ln w="2540">
                <a:solidFill>
                  <a:schemeClr val="tx1"/>
                </a:solidFill>
              </a:ln>
              <a:effectLst/>
            </c:spPr>
          </c:marker>
          <c:xVal>
            <c:numRef>
              <c:f>Validation!$A$64:$A$71</c:f>
              <c:numCache>
                <c:formatCode>General</c:formatCode>
                <c:ptCount val="8"/>
                <c:pt idx="0">
                  <c:v>131</c:v>
                </c:pt>
                <c:pt idx="1">
                  <c:v>196</c:v>
                </c:pt>
                <c:pt idx="2">
                  <c:v>333</c:v>
                </c:pt>
                <c:pt idx="3">
                  <c:v>435</c:v>
                </c:pt>
                <c:pt idx="4">
                  <c:v>436</c:v>
                </c:pt>
                <c:pt idx="5">
                  <c:v>539</c:v>
                </c:pt>
                <c:pt idx="6">
                  <c:v>632</c:v>
                </c:pt>
                <c:pt idx="7">
                  <c:v>686</c:v>
                </c:pt>
              </c:numCache>
            </c:numRef>
          </c:xVal>
          <c:yVal>
            <c:numRef>
              <c:f>Validation!$BG$64:$BG$71</c:f>
              <c:numCache>
                <c:formatCode>0.0</c:formatCode>
                <c:ptCount val="8"/>
                <c:pt idx="0">
                  <c:v>0.91487013754290492</c:v>
                </c:pt>
                <c:pt idx="1">
                  <c:v>1.0102506039852597</c:v>
                </c:pt>
                <c:pt idx="2">
                  <c:v>0.97845711517114131</c:v>
                </c:pt>
                <c:pt idx="3">
                  <c:v>0.99435385957820055</c:v>
                </c:pt>
                <c:pt idx="4">
                  <c:v>1.0023022317817301</c:v>
                </c:pt>
                <c:pt idx="5">
                  <c:v>0.98640548737467082</c:v>
                </c:pt>
                <c:pt idx="6">
                  <c:v>0.94666362635702306</c:v>
                </c:pt>
                <c:pt idx="7">
                  <c:v>0.99435385957820055</c:v>
                </c:pt>
              </c:numCache>
            </c:numRef>
          </c:yVal>
          <c:smooth val="0"/>
          <c:extLst>
            <c:ext xmlns:c16="http://schemas.microsoft.com/office/drawing/2014/chart" uri="{C3380CC4-5D6E-409C-BE32-E72D297353CC}">
              <c16:uniqueId val="{00000003-2215-AC4E-86D3-0934AE6118B6}"/>
            </c:ext>
          </c:extLst>
        </c:ser>
        <c:dLbls>
          <c:showLegendKey val="0"/>
          <c:showVal val="0"/>
          <c:showCatName val="0"/>
          <c:showSerName val="0"/>
          <c:showPercent val="0"/>
          <c:showBubbleSize val="0"/>
        </c:dLbls>
        <c:axId val="1061681216"/>
        <c:axId val="1061950880"/>
      </c:scatterChart>
      <c:valAx>
        <c:axId val="1061681216"/>
        <c:scaling>
          <c:orientation val="minMax"/>
          <c:max val="700"/>
        </c:scaling>
        <c:delete val="0"/>
        <c:axPos val="b"/>
        <c:numFmt formatCode="General" sourceLinked="1"/>
        <c:majorTickMark val="none"/>
        <c:minorTickMark val="none"/>
        <c:tickLblPos val="nextTo"/>
        <c:spPr>
          <a:noFill/>
          <a:ln w="12700"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solidFill>
                <a:latin typeface="Helvetica" pitchFamily="2" charset="0"/>
                <a:ea typeface="+mn-ea"/>
                <a:cs typeface="Arial" panose="020B0604020202020204" pitchFamily="34" charset="0"/>
              </a:defRPr>
            </a:pPr>
            <a:endParaRPr lang="en-US"/>
          </a:p>
        </c:txPr>
        <c:crossAx val="1061950880"/>
        <c:crosses val="autoZero"/>
        <c:crossBetween val="midCat"/>
      </c:valAx>
      <c:valAx>
        <c:axId val="1061950880"/>
        <c:scaling>
          <c:orientation val="minMax"/>
          <c:max val="2"/>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lgn="ctr" rtl="0">
                  <a:defRPr sz="1000" b="0" i="0" u="none" strike="noStrike" kern="1200" baseline="0">
                    <a:solidFill>
                      <a:schemeClr val="tx1"/>
                    </a:solidFill>
                    <a:latin typeface="Helvetica" pitchFamily="2" charset="0"/>
                    <a:ea typeface="+mn-ea"/>
                    <a:cs typeface="Arial" panose="020B0604020202020204" pitchFamily="34" charset="0"/>
                  </a:defRPr>
                </a:pPr>
                <a:r>
                  <a:rPr lang="en-GB"/>
                  <a:t>pXRF value / ICP value</a:t>
                </a:r>
              </a:p>
            </c:rich>
          </c:tx>
          <c:overlay val="0"/>
          <c:spPr>
            <a:noFill/>
            <a:ln>
              <a:noFill/>
            </a:ln>
            <a:effectLst/>
          </c:spPr>
          <c:txPr>
            <a:bodyPr rot="-5400000" spcFirstLastPara="1" vertOverflow="ellipsis" vert="horz" wrap="square" anchor="ctr" anchorCtr="1"/>
            <a:lstStyle/>
            <a:p>
              <a:pPr algn="ctr" rtl="0">
                <a:defRPr sz="1000" b="0" i="0" u="none" strike="noStrike" kern="1200" baseline="0">
                  <a:solidFill>
                    <a:schemeClr val="tx1"/>
                  </a:solidFill>
                  <a:latin typeface="Helvetica" pitchFamily="2" charset="0"/>
                  <a:ea typeface="+mn-ea"/>
                  <a:cs typeface="Arial" panose="020B0604020202020204" pitchFamily="34" charset="0"/>
                </a:defRPr>
              </a:pPr>
              <a:endParaRPr lang="en-US"/>
            </a:p>
          </c:txPr>
        </c:title>
        <c:numFmt formatCode="0.0" sourceLinked="1"/>
        <c:majorTickMark val="out"/>
        <c:minorTickMark val="none"/>
        <c:tickLblPos val="nextTo"/>
        <c:spPr>
          <a:noFill/>
          <a:ln w="12700"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solidFill>
                <a:latin typeface="Helvetica" pitchFamily="2" charset="0"/>
                <a:ea typeface="+mn-ea"/>
                <a:cs typeface="Arial" panose="020B0604020202020204" pitchFamily="34" charset="0"/>
              </a:defRPr>
            </a:pPr>
            <a:endParaRPr lang="en-US"/>
          </a:p>
        </c:txPr>
        <c:crossAx val="1061681216"/>
        <c:crosses val="autoZero"/>
        <c:crossBetween val="midCat"/>
      </c:valAx>
      <c:spPr>
        <a:noFill/>
        <a:ln w="12700">
          <a:solidFill>
            <a:schemeClr val="tx1"/>
          </a:solidFill>
        </a:ln>
        <a:effectLst/>
      </c:spPr>
    </c:plotArea>
    <c:legend>
      <c:legendPos val="r"/>
      <c:layout>
        <c:manualLayout>
          <c:xMode val="edge"/>
          <c:yMode val="edge"/>
          <c:x val="0.8180403922087246"/>
          <c:y val="0.66775003705506564"/>
          <c:w val="0.14231146209215773"/>
          <c:h val="0.17036370940405959"/>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Helvetica" pitchFamily="2"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latin typeface="Helvetica" pitchFamily="2" charset="0"/>
          <a:cs typeface="Arial" panose="020B0604020202020204" pitchFamily="34" charset="0"/>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0265270790377449E-2"/>
          <c:y val="7.0872212249946859E-2"/>
          <c:w val="0.89107705265555792"/>
          <c:h val="0.82983972265271255"/>
        </c:manualLayout>
      </c:layout>
      <c:scatterChart>
        <c:scatterStyle val="lineMarker"/>
        <c:varyColors val="0"/>
        <c:ser>
          <c:idx val="2"/>
          <c:order val="0"/>
          <c:tx>
            <c:v>Zn</c:v>
          </c:tx>
          <c:spPr>
            <a:ln w="25400" cap="rnd">
              <a:noFill/>
              <a:round/>
            </a:ln>
            <a:effectLst/>
          </c:spPr>
          <c:marker>
            <c:symbol val="circle"/>
            <c:size val="5"/>
            <c:spPr>
              <a:solidFill>
                <a:srgbClr val="FF0000"/>
              </a:solidFill>
              <a:ln w="2540">
                <a:solidFill>
                  <a:schemeClr val="tx1"/>
                </a:solidFill>
              </a:ln>
              <a:effectLst/>
            </c:spPr>
          </c:marker>
          <c:xVal>
            <c:numRef>
              <c:f>Validation!$A$64:$A$71</c:f>
              <c:numCache>
                <c:formatCode>General</c:formatCode>
                <c:ptCount val="8"/>
                <c:pt idx="0">
                  <c:v>131</c:v>
                </c:pt>
                <c:pt idx="1">
                  <c:v>196</c:v>
                </c:pt>
                <c:pt idx="2">
                  <c:v>333</c:v>
                </c:pt>
                <c:pt idx="3">
                  <c:v>435</c:v>
                </c:pt>
                <c:pt idx="4">
                  <c:v>436</c:v>
                </c:pt>
                <c:pt idx="5">
                  <c:v>539</c:v>
                </c:pt>
                <c:pt idx="6">
                  <c:v>632</c:v>
                </c:pt>
                <c:pt idx="7">
                  <c:v>686</c:v>
                </c:pt>
              </c:numCache>
            </c:numRef>
          </c:xVal>
          <c:yVal>
            <c:numRef>
              <c:f>Validation!$BH$64:$BH$71</c:f>
              <c:numCache>
                <c:formatCode>0.0</c:formatCode>
                <c:ptCount val="8"/>
                <c:pt idx="0">
                  <c:v>0.9843372626091641</c:v>
                </c:pt>
                <c:pt idx="1">
                  <c:v>1.0429211941110137</c:v>
                </c:pt>
                <c:pt idx="2">
                  <c:v>1.0663547667117537</c:v>
                </c:pt>
                <c:pt idx="3">
                  <c:v>0.99605404890953408</c:v>
                </c:pt>
                <c:pt idx="4">
                  <c:v>1.0429211941110137</c:v>
                </c:pt>
                <c:pt idx="5">
                  <c:v>1.007770835209904</c:v>
                </c:pt>
                <c:pt idx="6">
                  <c:v>0.99605404890953408</c:v>
                </c:pt>
                <c:pt idx="7">
                  <c:v>0.91403654480694441</c:v>
                </c:pt>
              </c:numCache>
            </c:numRef>
          </c:yVal>
          <c:smooth val="0"/>
          <c:extLst>
            <c:ext xmlns:c16="http://schemas.microsoft.com/office/drawing/2014/chart" uri="{C3380CC4-5D6E-409C-BE32-E72D297353CC}">
              <c16:uniqueId val="{00000000-845E-1F47-8AAB-FB34942DEAB6}"/>
            </c:ext>
          </c:extLst>
        </c:ser>
        <c:ser>
          <c:idx val="4"/>
          <c:order val="1"/>
          <c:tx>
            <c:v>Sr</c:v>
          </c:tx>
          <c:spPr>
            <a:ln w="25400" cap="rnd">
              <a:noFill/>
              <a:round/>
            </a:ln>
            <a:effectLst/>
          </c:spPr>
          <c:marker>
            <c:symbol val="circle"/>
            <c:size val="5"/>
            <c:spPr>
              <a:solidFill>
                <a:srgbClr val="0432FF"/>
              </a:solidFill>
              <a:ln w="2540">
                <a:solidFill>
                  <a:schemeClr val="tx1"/>
                </a:solidFill>
              </a:ln>
              <a:effectLst/>
            </c:spPr>
          </c:marker>
          <c:xVal>
            <c:numRef>
              <c:f>Validation!$A$64:$A$71</c:f>
              <c:numCache>
                <c:formatCode>General</c:formatCode>
                <c:ptCount val="8"/>
                <c:pt idx="0">
                  <c:v>131</c:v>
                </c:pt>
                <c:pt idx="1">
                  <c:v>196</c:v>
                </c:pt>
                <c:pt idx="2">
                  <c:v>333</c:v>
                </c:pt>
                <c:pt idx="3">
                  <c:v>435</c:v>
                </c:pt>
                <c:pt idx="4">
                  <c:v>436</c:v>
                </c:pt>
                <c:pt idx="5">
                  <c:v>539</c:v>
                </c:pt>
                <c:pt idx="6">
                  <c:v>632</c:v>
                </c:pt>
                <c:pt idx="7">
                  <c:v>686</c:v>
                </c:pt>
              </c:numCache>
            </c:numRef>
          </c:xVal>
          <c:yVal>
            <c:numRef>
              <c:f>Validation!$BJ$64:$BJ$71</c:f>
              <c:numCache>
                <c:formatCode>0.0</c:formatCode>
                <c:ptCount val="8"/>
                <c:pt idx="0">
                  <c:v>0.98476464793844398</c:v>
                </c:pt>
                <c:pt idx="1">
                  <c:v>0.97417508636956507</c:v>
                </c:pt>
                <c:pt idx="2">
                  <c:v>0.98476464793844398</c:v>
                </c:pt>
                <c:pt idx="3">
                  <c:v>1.0191807230373</c:v>
                </c:pt>
                <c:pt idx="4">
                  <c:v>1.0006489902917619</c:v>
                </c:pt>
                <c:pt idx="5">
                  <c:v>0.98211725754622414</c:v>
                </c:pt>
                <c:pt idx="6">
                  <c:v>0.9874120383306636</c:v>
                </c:pt>
                <c:pt idx="7">
                  <c:v>0.98211725754622414</c:v>
                </c:pt>
              </c:numCache>
            </c:numRef>
          </c:yVal>
          <c:smooth val="0"/>
          <c:extLst>
            <c:ext xmlns:c16="http://schemas.microsoft.com/office/drawing/2014/chart" uri="{C3380CC4-5D6E-409C-BE32-E72D297353CC}">
              <c16:uniqueId val="{00000001-845E-1F47-8AAB-FB34942DEAB6}"/>
            </c:ext>
          </c:extLst>
        </c:ser>
        <c:ser>
          <c:idx val="1"/>
          <c:order val="2"/>
          <c:tx>
            <c:v>Y</c:v>
          </c:tx>
          <c:spPr>
            <a:ln w="25400" cap="rnd">
              <a:noFill/>
              <a:round/>
            </a:ln>
            <a:effectLst/>
          </c:spPr>
          <c:marker>
            <c:symbol val="circle"/>
            <c:size val="5"/>
            <c:spPr>
              <a:solidFill>
                <a:srgbClr val="00DE00"/>
              </a:solidFill>
              <a:ln w="2540">
                <a:solidFill>
                  <a:schemeClr val="tx1"/>
                </a:solidFill>
              </a:ln>
              <a:effectLst/>
            </c:spPr>
          </c:marker>
          <c:xVal>
            <c:numRef>
              <c:f>Validation!$A$64:$A$71</c:f>
              <c:numCache>
                <c:formatCode>General</c:formatCode>
                <c:ptCount val="8"/>
                <c:pt idx="0">
                  <c:v>131</c:v>
                </c:pt>
                <c:pt idx="1">
                  <c:v>196</c:v>
                </c:pt>
                <c:pt idx="2">
                  <c:v>333</c:v>
                </c:pt>
                <c:pt idx="3">
                  <c:v>435</c:v>
                </c:pt>
                <c:pt idx="4">
                  <c:v>436</c:v>
                </c:pt>
                <c:pt idx="5">
                  <c:v>539</c:v>
                </c:pt>
                <c:pt idx="6">
                  <c:v>632</c:v>
                </c:pt>
                <c:pt idx="7">
                  <c:v>686</c:v>
                </c:pt>
              </c:numCache>
            </c:numRef>
          </c:xVal>
          <c:yVal>
            <c:numRef>
              <c:f>Validation!$BL$64:$BL$71</c:f>
              <c:numCache>
                <c:formatCode>0.0</c:formatCode>
                <c:ptCount val="8"/>
                <c:pt idx="0">
                  <c:v>1.1218056400515355</c:v>
                </c:pt>
                <c:pt idx="1">
                  <c:v>1.1612954961401192</c:v>
                </c:pt>
                <c:pt idx="2">
                  <c:v>1.1612954961401192</c:v>
                </c:pt>
                <c:pt idx="3">
                  <c:v>1.1612954961401192</c:v>
                </c:pt>
                <c:pt idx="4">
                  <c:v>1.240275208317287</c:v>
                </c:pt>
                <c:pt idx="5">
                  <c:v>1.0823157839629514</c:v>
                </c:pt>
                <c:pt idx="6">
                  <c:v>1.1612954961401192</c:v>
                </c:pt>
                <c:pt idx="7">
                  <c:v>1.1218056400515355</c:v>
                </c:pt>
              </c:numCache>
            </c:numRef>
          </c:yVal>
          <c:smooth val="0"/>
          <c:extLst>
            <c:ext xmlns:c16="http://schemas.microsoft.com/office/drawing/2014/chart" uri="{C3380CC4-5D6E-409C-BE32-E72D297353CC}">
              <c16:uniqueId val="{00000002-845E-1F47-8AAB-FB34942DEAB6}"/>
            </c:ext>
          </c:extLst>
        </c:ser>
        <c:ser>
          <c:idx val="0"/>
          <c:order val="3"/>
          <c:tx>
            <c:v>Zr</c:v>
          </c:tx>
          <c:spPr>
            <a:ln w="28575" cap="rnd">
              <a:noFill/>
              <a:round/>
            </a:ln>
            <a:effectLst/>
          </c:spPr>
          <c:marker>
            <c:symbol val="circle"/>
            <c:size val="5"/>
            <c:spPr>
              <a:solidFill>
                <a:srgbClr val="FF40FF"/>
              </a:solidFill>
              <a:ln w="2540">
                <a:solidFill>
                  <a:schemeClr val="tx1"/>
                </a:solidFill>
              </a:ln>
              <a:effectLst/>
            </c:spPr>
          </c:marker>
          <c:xVal>
            <c:numRef>
              <c:f>Validation!$A$64:$A$71</c:f>
              <c:numCache>
                <c:formatCode>General</c:formatCode>
                <c:ptCount val="8"/>
                <c:pt idx="0">
                  <c:v>131</c:v>
                </c:pt>
                <c:pt idx="1">
                  <c:v>196</c:v>
                </c:pt>
                <c:pt idx="2">
                  <c:v>333</c:v>
                </c:pt>
                <c:pt idx="3">
                  <c:v>435</c:v>
                </c:pt>
                <c:pt idx="4">
                  <c:v>436</c:v>
                </c:pt>
                <c:pt idx="5">
                  <c:v>539</c:v>
                </c:pt>
                <c:pt idx="6">
                  <c:v>632</c:v>
                </c:pt>
                <c:pt idx="7">
                  <c:v>686</c:v>
                </c:pt>
              </c:numCache>
            </c:numRef>
          </c:xVal>
          <c:yVal>
            <c:numRef>
              <c:f>Validation!$BO$64:$BO$71</c:f>
              <c:numCache>
                <c:formatCode>0.0</c:formatCode>
                <c:ptCount val="8"/>
                <c:pt idx="0">
                  <c:v>1.2235691287336594</c:v>
                </c:pt>
                <c:pt idx="1">
                  <c:v>1.1820151872121065</c:v>
                </c:pt>
                <c:pt idx="2">
                  <c:v>1.2411134894487321</c:v>
                </c:pt>
                <c:pt idx="3">
                  <c:v>1.3802937929496932</c:v>
                </c:pt>
                <c:pt idx="4">
                  <c:v>1.3642522367971754</c:v>
                </c:pt>
                <c:pt idx="5">
                  <c:v>1.2066890340855709</c:v>
                </c:pt>
                <c:pt idx="6">
                  <c:v>1.0398812439858505</c:v>
                </c:pt>
                <c:pt idx="7">
                  <c:v>0.89365602578097936</c:v>
                </c:pt>
              </c:numCache>
            </c:numRef>
          </c:yVal>
          <c:smooth val="0"/>
          <c:extLst>
            <c:ext xmlns:c16="http://schemas.microsoft.com/office/drawing/2014/chart" uri="{C3380CC4-5D6E-409C-BE32-E72D297353CC}">
              <c16:uniqueId val="{00000003-845E-1F47-8AAB-FB34942DEAB6}"/>
            </c:ext>
          </c:extLst>
        </c:ser>
        <c:dLbls>
          <c:showLegendKey val="0"/>
          <c:showVal val="0"/>
          <c:showCatName val="0"/>
          <c:showSerName val="0"/>
          <c:showPercent val="0"/>
          <c:showBubbleSize val="0"/>
        </c:dLbls>
        <c:axId val="1061681216"/>
        <c:axId val="1061950880"/>
      </c:scatterChart>
      <c:valAx>
        <c:axId val="1061681216"/>
        <c:scaling>
          <c:orientation val="minMax"/>
          <c:max val="700"/>
        </c:scaling>
        <c:delete val="0"/>
        <c:axPos val="b"/>
        <c:numFmt formatCode="General" sourceLinked="1"/>
        <c:majorTickMark val="out"/>
        <c:minorTickMark val="none"/>
        <c:tickLblPos val="nextTo"/>
        <c:spPr>
          <a:noFill/>
          <a:ln w="12700"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solidFill>
                <a:latin typeface="Helvetica" pitchFamily="2" charset="0"/>
                <a:ea typeface="+mn-ea"/>
                <a:cs typeface="Arial" panose="020B0604020202020204" pitchFamily="34" charset="0"/>
              </a:defRPr>
            </a:pPr>
            <a:endParaRPr lang="en-US"/>
          </a:p>
        </c:txPr>
        <c:crossAx val="1061950880"/>
        <c:crosses val="autoZero"/>
        <c:crossBetween val="midCat"/>
      </c:valAx>
      <c:valAx>
        <c:axId val="1061950880"/>
        <c:scaling>
          <c:orientation val="minMax"/>
          <c:max val="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lgn="ctr" rtl="0">
                  <a:defRPr sz="1000" b="0" i="0" u="none" strike="noStrike" kern="1200" baseline="0">
                    <a:solidFill>
                      <a:schemeClr val="tx1"/>
                    </a:solidFill>
                    <a:latin typeface="Helvetica" pitchFamily="2" charset="0"/>
                    <a:ea typeface="+mn-ea"/>
                    <a:cs typeface="Arial" panose="020B0604020202020204" pitchFamily="34" charset="0"/>
                  </a:defRPr>
                </a:pPr>
                <a:r>
                  <a:rPr lang="en-GB"/>
                  <a:t>pXRF value / ICP value</a:t>
                </a:r>
              </a:p>
            </c:rich>
          </c:tx>
          <c:overlay val="0"/>
          <c:spPr>
            <a:noFill/>
            <a:ln>
              <a:noFill/>
            </a:ln>
            <a:effectLst/>
          </c:spPr>
          <c:txPr>
            <a:bodyPr rot="-5400000" spcFirstLastPara="1" vertOverflow="ellipsis" vert="horz" wrap="square" anchor="ctr" anchorCtr="1"/>
            <a:lstStyle/>
            <a:p>
              <a:pPr algn="ctr" rtl="0">
                <a:defRPr sz="1000" b="0" i="0" u="none" strike="noStrike" kern="1200" baseline="0">
                  <a:solidFill>
                    <a:schemeClr val="tx1"/>
                  </a:solidFill>
                  <a:latin typeface="Helvetica" pitchFamily="2" charset="0"/>
                  <a:ea typeface="+mn-ea"/>
                  <a:cs typeface="Arial" panose="020B0604020202020204" pitchFamily="34" charset="0"/>
                </a:defRPr>
              </a:pPr>
              <a:endParaRPr lang="en-US"/>
            </a:p>
          </c:txPr>
        </c:title>
        <c:numFmt formatCode="0.0"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solidFill>
                <a:latin typeface="Helvetica" pitchFamily="2" charset="0"/>
                <a:ea typeface="+mn-ea"/>
                <a:cs typeface="Arial" panose="020B0604020202020204" pitchFamily="34" charset="0"/>
              </a:defRPr>
            </a:pPr>
            <a:endParaRPr lang="en-US"/>
          </a:p>
        </c:txPr>
        <c:crossAx val="1061681216"/>
        <c:crosses val="autoZero"/>
        <c:crossBetween val="midCat"/>
      </c:valAx>
      <c:spPr>
        <a:noFill/>
        <a:ln w="12700">
          <a:solidFill>
            <a:schemeClr val="tx1"/>
          </a:solidFill>
        </a:ln>
        <a:effectLst/>
      </c:spPr>
    </c:plotArea>
    <c:legend>
      <c:legendPos val="r"/>
      <c:layout>
        <c:manualLayout>
          <c:xMode val="edge"/>
          <c:yMode val="edge"/>
          <c:x val="0.72076421082000341"/>
          <c:y val="0.6890675096152401"/>
          <c:w val="0.22231122729974059"/>
          <c:h val="0.19985126730675404"/>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Helvetica" pitchFamily="2"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latin typeface="Helvetica" pitchFamily="2" charset="0"/>
          <a:cs typeface="Arial" panose="020B0604020202020204" pitchFamily="34" charset="0"/>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Helvetica" pitchFamily="2" charset="0"/>
                <a:ea typeface="+mn-ea"/>
                <a:cs typeface="Arial" panose="020B0604020202020204" pitchFamily="34" charset="0"/>
              </a:defRPr>
            </a:pPr>
            <a:r>
              <a:rPr lang="en-GB"/>
              <a:t>Fe2O3</a:t>
            </a:r>
          </a:p>
        </c:rich>
      </c:tx>
      <c:layout>
        <c:manualLayout>
          <c:xMode val="edge"/>
          <c:yMode val="edge"/>
          <c:x val="0.13982085307217901"/>
          <c:y val="6.128234996825866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solidFill>
              <a:latin typeface="Helvetica" pitchFamily="2" charset="0"/>
              <a:ea typeface="+mn-ea"/>
              <a:cs typeface="Arial" panose="020B0604020202020204" pitchFamily="34" charset="0"/>
            </a:defRPr>
          </a:pPr>
          <a:endParaRPr lang="en-US"/>
        </a:p>
      </c:txPr>
    </c:title>
    <c:autoTitleDeleted val="0"/>
    <c:plotArea>
      <c:layout>
        <c:manualLayout>
          <c:layoutTarget val="inner"/>
          <c:xMode val="edge"/>
          <c:yMode val="edge"/>
          <c:x val="0.12975572784994854"/>
          <c:y val="3.6340696117614736E-2"/>
          <c:w val="0.82239643076298075"/>
          <c:h val="0.85872635514007856"/>
        </c:manualLayout>
      </c:layout>
      <c:scatterChart>
        <c:scatterStyle val="lineMarker"/>
        <c:varyColors val="0"/>
        <c:ser>
          <c:idx val="0"/>
          <c:order val="0"/>
          <c:spPr>
            <a:ln w="28575" cap="rnd">
              <a:noFill/>
              <a:round/>
            </a:ln>
            <a:effectLst/>
          </c:spPr>
          <c:marker>
            <c:symbol val="circle"/>
            <c:size val="5"/>
            <c:spPr>
              <a:solidFill>
                <a:srgbClr val="FF0000"/>
              </a:solidFill>
              <a:ln w="3175">
                <a:solidFill>
                  <a:schemeClr val="tx1"/>
                </a:solidFill>
              </a:ln>
              <a:effectLst/>
            </c:spPr>
          </c:marker>
          <c:trendline>
            <c:spPr>
              <a:ln w="12700" cap="rnd">
                <a:solidFill>
                  <a:schemeClr val="tx1"/>
                </a:solidFill>
                <a:prstDash val="solid"/>
              </a:ln>
              <a:effectLst/>
            </c:spPr>
            <c:trendlineType val="linear"/>
            <c:dispRSqr val="1"/>
            <c:dispEq val="1"/>
            <c:trendlineLbl>
              <c:layout>
                <c:manualLayout>
                  <c:x val="-0.14376712841522435"/>
                  <c:y val="3.7998327080861469E-2"/>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Helvetica" pitchFamily="2" charset="0"/>
                      <a:ea typeface="+mn-ea"/>
                      <a:cs typeface="Arial" panose="020B0604020202020204" pitchFamily="34" charset="0"/>
                    </a:defRPr>
                  </a:pPr>
                  <a:endParaRPr lang="en-US"/>
                </a:p>
              </c:txPr>
            </c:trendlineLbl>
          </c:trendline>
          <c:xVal>
            <c:numRef>
              <c:f>Calibrations!$AC$2:$AC$31</c:f>
              <c:numCache>
                <c:formatCode>General</c:formatCode>
                <c:ptCount val="30"/>
                <c:pt idx="0">
                  <c:v>17.119721666666667</c:v>
                </c:pt>
                <c:pt idx="1">
                  <c:v>14.02454485</c:v>
                </c:pt>
                <c:pt idx="2">
                  <c:v>12.530883613333332</c:v>
                </c:pt>
                <c:pt idx="3">
                  <c:v>13.516585644838433</c:v>
                </c:pt>
                <c:pt idx="4">
                  <c:v>13.331330472103005</c:v>
                </c:pt>
                <c:pt idx="5">
                  <c:v>13.261230329041489</c:v>
                </c:pt>
                <c:pt idx="6">
                  <c:v>13.337911301859801</c:v>
                </c:pt>
                <c:pt idx="7">
                  <c:v>12.78762749</c:v>
                </c:pt>
                <c:pt idx="8">
                  <c:v>13.120960823563054</c:v>
                </c:pt>
                <c:pt idx="9">
                  <c:v>13.18054363376252</c:v>
                </c:pt>
                <c:pt idx="10">
                  <c:v>12.505433228481555</c:v>
                </c:pt>
                <c:pt idx="11">
                  <c:v>12.63376251788269</c:v>
                </c:pt>
                <c:pt idx="12">
                  <c:v>12.992708035458964</c:v>
                </c:pt>
                <c:pt idx="13">
                  <c:v>13.01859799713877</c:v>
                </c:pt>
                <c:pt idx="14">
                  <c:v>11.020017157563625</c:v>
                </c:pt>
                <c:pt idx="15">
                  <c:v>11.139119245067201</c:v>
                </c:pt>
                <c:pt idx="16">
                  <c:v>11.229756795422032</c:v>
                </c:pt>
                <c:pt idx="17">
                  <c:v>10.55237823</c:v>
                </c:pt>
                <c:pt idx="18">
                  <c:v>9.9796968830426085</c:v>
                </c:pt>
                <c:pt idx="19">
                  <c:v>6.5776379756666659</c:v>
                </c:pt>
                <c:pt idx="20">
                  <c:v>6.1046134786666668</c:v>
                </c:pt>
                <c:pt idx="21">
                  <c:v>6.6115879828326189</c:v>
                </c:pt>
                <c:pt idx="22">
                  <c:v>6.6407725321888416</c:v>
                </c:pt>
                <c:pt idx="23">
                  <c:v>6.6365456105233056</c:v>
                </c:pt>
                <c:pt idx="24">
                  <c:v>6.3850443237060333</c:v>
                </c:pt>
                <c:pt idx="25">
                  <c:v>6.2937052932761093</c:v>
                </c:pt>
                <c:pt idx="26">
                  <c:v>6.3347639484978542</c:v>
                </c:pt>
                <c:pt idx="27">
                  <c:v>6.3844062947067242</c:v>
                </c:pt>
                <c:pt idx="28">
                  <c:v>4.2270517586502718</c:v>
                </c:pt>
                <c:pt idx="29">
                  <c:v>7.8209894195024304E-2</c:v>
                </c:pt>
              </c:numCache>
            </c:numRef>
          </c:xVal>
          <c:yVal>
            <c:numRef>
              <c:f>Calibrations!$AD$2:$AD$31</c:f>
              <c:numCache>
                <c:formatCode>General</c:formatCode>
                <c:ptCount val="30"/>
                <c:pt idx="0">
                  <c:v>17.940000000000001</c:v>
                </c:pt>
                <c:pt idx="1">
                  <c:v>15.27</c:v>
                </c:pt>
                <c:pt idx="2">
                  <c:v>14.4</c:v>
                </c:pt>
                <c:pt idx="3">
                  <c:v>13.8</c:v>
                </c:pt>
                <c:pt idx="4">
                  <c:v>13.8</c:v>
                </c:pt>
                <c:pt idx="5">
                  <c:v>13.8</c:v>
                </c:pt>
                <c:pt idx="6">
                  <c:v>13.8</c:v>
                </c:pt>
                <c:pt idx="7">
                  <c:v>13.29</c:v>
                </c:pt>
                <c:pt idx="8">
                  <c:v>13.09</c:v>
                </c:pt>
                <c:pt idx="9">
                  <c:v>13.09</c:v>
                </c:pt>
                <c:pt idx="10">
                  <c:v>12.75</c:v>
                </c:pt>
                <c:pt idx="11">
                  <c:v>12.75</c:v>
                </c:pt>
                <c:pt idx="12">
                  <c:v>12.7</c:v>
                </c:pt>
                <c:pt idx="13">
                  <c:v>12.7</c:v>
                </c:pt>
                <c:pt idx="14">
                  <c:v>11.92</c:v>
                </c:pt>
                <c:pt idx="15">
                  <c:v>11.4</c:v>
                </c:pt>
                <c:pt idx="16">
                  <c:v>11.4</c:v>
                </c:pt>
                <c:pt idx="17">
                  <c:v>10.85</c:v>
                </c:pt>
                <c:pt idx="18">
                  <c:v>10.119999999999999</c:v>
                </c:pt>
                <c:pt idx="19">
                  <c:v>7.05</c:v>
                </c:pt>
                <c:pt idx="20">
                  <c:v>6.76</c:v>
                </c:pt>
                <c:pt idx="21">
                  <c:v>6.76</c:v>
                </c:pt>
                <c:pt idx="22">
                  <c:v>6.76</c:v>
                </c:pt>
                <c:pt idx="23">
                  <c:v>6.69</c:v>
                </c:pt>
                <c:pt idx="24">
                  <c:v>6.2889999999999997</c:v>
                </c:pt>
                <c:pt idx="25">
                  <c:v>6.2889999999999997</c:v>
                </c:pt>
                <c:pt idx="26">
                  <c:v>6.2889999999999997</c:v>
                </c:pt>
                <c:pt idx="27">
                  <c:v>6.2889999999999997</c:v>
                </c:pt>
                <c:pt idx="28">
                  <c:v>4.2869999999999999</c:v>
                </c:pt>
                <c:pt idx="29">
                  <c:v>8.4000000000000005E-2</c:v>
                </c:pt>
              </c:numCache>
            </c:numRef>
          </c:yVal>
          <c:smooth val="0"/>
          <c:extLst>
            <c:ext xmlns:c16="http://schemas.microsoft.com/office/drawing/2014/chart" uri="{C3380CC4-5D6E-409C-BE32-E72D297353CC}">
              <c16:uniqueId val="{00000001-AC73-4642-ADCD-992D4A2B148F}"/>
            </c:ext>
          </c:extLst>
        </c:ser>
        <c:ser>
          <c:idx val="1"/>
          <c:order val="1"/>
          <c:spPr>
            <a:ln w="25400" cap="rnd">
              <a:noFill/>
              <a:round/>
            </a:ln>
            <a:effectLst/>
          </c:spPr>
          <c:marker>
            <c:symbol val="circle"/>
            <c:size val="5"/>
            <c:spPr>
              <a:solidFill>
                <a:srgbClr val="00B050"/>
              </a:solidFill>
              <a:ln w="2540">
                <a:solidFill>
                  <a:schemeClr val="tx1"/>
                </a:solidFill>
              </a:ln>
              <a:effectLst/>
            </c:spPr>
          </c:marker>
          <c:xVal>
            <c:numRef>
              <c:f>Calibrations!$AC$33:$AC$41</c:f>
              <c:numCache>
                <c:formatCode>General</c:formatCode>
                <c:ptCount val="9"/>
                <c:pt idx="0">
                  <c:v>8.6208655036666659</c:v>
                </c:pt>
                <c:pt idx="1">
                  <c:v>9.2412067486416927</c:v>
                </c:pt>
                <c:pt idx="2">
                  <c:v>9.3544943283333328</c:v>
                </c:pt>
                <c:pt idx="3">
                  <c:v>10.09636831569917</c:v>
                </c:pt>
                <c:pt idx="4">
                  <c:v>12.474120674864167</c:v>
                </c:pt>
                <c:pt idx="5">
                  <c:v>8.9399485273333337</c:v>
                </c:pt>
                <c:pt idx="6">
                  <c:v>8.8656467449999994</c:v>
                </c:pt>
                <c:pt idx="7">
                  <c:v>9.3256124296666663</c:v>
                </c:pt>
                <c:pt idx="8">
                  <c:v>8.1574206462682302</c:v>
                </c:pt>
              </c:numCache>
            </c:numRef>
          </c:xVal>
          <c:yVal>
            <c:numRef>
              <c:f>Calibrations!$AD$33:$AD$41</c:f>
              <c:numCache>
                <c:formatCode>General</c:formatCode>
                <c:ptCount val="9"/>
                <c:pt idx="0">
                  <c:v>8</c:v>
                </c:pt>
                <c:pt idx="1">
                  <c:v>8</c:v>
                </c:pt>
                <c:pt idx="2">
                  <c:v>9.9499999999999993</c:v>
                </c:pt>
                <c:pt idx="3">
                  <c:v>8.59</c:v>
                </c:pt>
                <c:pt idx="4">
                  <c:v>11.81</c:v>
                </c:pt>
                <c:pt idx="5">
                  <c:v>8.68</c:v>
                </c:pt>
                <c:pt idx="6">
                  <c:v>8.36</c:v>
                </c:pt>
                <c:pt idx="7">
                  <c:v>8.34</c:v>
                </c:pt>
                <c:pt idx="8">
                  <c:v>7.76</c:v>
                </c:pt>
              </c:numCache>
            </c:numRef>
          </c:yVal>
          <c:smooth val="0"/>
          <c:extLst>
            <c:ext xmlns:c16="http://schemas.microsoft.com/office/drawing/2014/chart" uri="{C3380CC4-5D6E-409C-BE32-E72D297353CC}">
              <c16:uniqueId val="{00000002-1C78-FA4F-8E37-A67D69C58C65}"/>
            </c:ext>
          </c:extLst>
        </c:ser>
        <c:dLbls>
          <c:showLegendKey val="0"/>
          <c:showVal val="0"/>
          <c:showCatName val="0"/>
          <c:showSerName val="0"/>
          <c:showPercent val="0"/>
          <c:showBubbleSize val="0"/>
        </c:dLbls>
        <c:axId val="723354768"/>
        <c:axId val="948555872"/>
      </c:scatterChart>
      <c:valAx>
        <c:axId val="723354768"/>
        <c:scaling>
          <c:orientation val="minMax"/>
          <c:min val="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solidFill>
                    <a:latin typeface="Helvetica" pitchFamily="2" charset="0"/>
                    <a:ea typeface="+mn-ea"/>
                    <a:cs typeface="Arial" panose="020B0604020202020204" pitchFamily="34" charset="0"/>
                  </a:defRPr>
                </a:pPr>
                <a:r>
                  <a:rPr lang="en-GB"/>
                  <a:t>Measured value (wt%)</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Helvetica" pitchFamily="2" charset="0"/>
                  <a:ea typeface="+mn-ea"/>
                  <a:cs typeface="Arial" panose="020B0604020202020204" pitchFamily="34" charset="0"/>
                </a:defRPr>
              </a:pPr>
              <a:endParaRPr lang="en-US"/>
            </a:p>
          </c:txPr>
        </c:title>
        <c:numFmt formatCode="General" sourceLinked="1"/>
        <c:majorTickMark val="out"/>
        <c:minorTickMark val="none"/>
        <c:tickLblPos val="nextTo"/>
        <c:spPr>
          <a:noFill/>
          <a:ln w="12700"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solidFill>
                <a:latin typeface="Helvetica" pitchFamily="2" charset="0"/>
                <a:ea typeface="+mn-ea"/>
                <a:cs typeface="Arial" panose="020B0604020202020204" pitchFamily="34" charset="0"/>
              </a:defRPr>
            </a:pPr>
            <a:endParaRPr lang="en-US"/>
          </a:p>
        </c:txPr>
        <c:crossAx val="948555872"/>
        <c:crosses val="autoZero"/>
        <c:crossBetween val="midCat"/>
        <c:majorUnit val="4"/>
      </c:valAx>
      <c:valAx>
        <c:axId val="948555872"/>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solidFill>
                    <a:latin typeface="Helvetica" pitchFamily="2" charset="0"/>
                    <a:ea typeface="+mn-ea"/>
                    <a:cs typeface="Arial" panose="020B0604020202020204" pitchFamily="34" charset="0"/>
                  </a:defRPr>
                </a:pPr>
                <a:r>
                  <a:rPr lang="en-GB"/>
                  <a:t>Reference value (wt%)</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solidFill>
                  <a:latin typeface="Helvetica" pitchFamily="2" charset="0"/>
                  <a:ea typeface="+mn-ea"/>
                  <a:cs typeface="Arial" panose="020B0604020202020204" pitchFamily="34" charset="0"/>
                </a:defRPr>
              </a:pPr>
              <a:endParaRPr lang="en-US"/>
            </a:p>
          </c:txPr>
        </c:title>
        <c:numFmt formatCode="General" sourceLinked="1"/>
        <c:majorTickMark val="out"/>
        <c:minorTickMark val="none"/>
        <c:tickLblPos val="nextTo"/>
        <c:spPr>
          <a:noFill/>
          <a:ln w="12700"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solidFill>
                <a:latin typeface="Helvetica" pitchFamily="2" charset="0"/>
                <a:ea typeface="+mn-ea"/>
                <a:cs typeface="Arial" panose="020B0604020202020204" pitchFamily="34" charset="0"/>
              </a:defRPr>
            </a:pPr>
            <a:endParaRPr lang="en-US"/>
          </a:p>
        </c:txPr>
        <c:crossAx val="723354768"/>
        <c:crosses val="autoZero"/>
        <c:crossBetween val="midCat"/>
        <c:majorUnit val="4"/>
      </c:valAx>
      <c:spPr>
        <a:noFill/>
        <a:ln w="12700">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latin typeface="Helvetica" pitchFamily="2" charset="0"/>
          <a:cs typeface="Arial" panose="020B0604020202020204" pitchFamily="34" charset="0"/>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Helvetica" pitchFamily="2" charset="0"/>
                <a:ea typeface="+mn-ea"/>
                <a:cs typeface="Arial" panose="020B0604020202020204" pitchFamily="34" charset="0"/>
              </a:defRPr>
            </a:pPr>
            <a:r>
              <a:rPr lang="en-GB"/>
              <a:t>MnO</a:t>
            </a:r>
          </a:p>
        </c:rich>
      </c:tx>
      <c:layout>
        <c:manualLayout>
          <c:xMode val="edge"/>
          <c:yMode val="edge"/>
          <c:x val="0.14830343555500972"/>
          <c:y val="6.5185433107096985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solidFill>
              <a:latin typeface="Helvetica" pitchFamily="2" charset="0"/>
              <a:ea typeface="+mn-ea"/>
              <a:cs typeface="Arial" panose="020B0604020202020204" pitchFamily="34" charset="0"/>
            </a:defRPr>
          </a:pPr>
          <a:endParaRPr lang="en-US"/>
        </a:p>
      </c:txPr>
    </c:title>
    <c:autoTitleDeleted val="0"/>
    <c:plotArea>
      <c:layout>
        <c:manualLayout>
          <c:layoutTarget val="inner"/>
          <c:xMode val="edge"/>
          <c:yMode val="edge"/>
          <c:x val="0.12415949416848571"/>
          <c:y val="3.8788613024350771E-2"/>
          <c:w val="0.83200632704826116"/>
          <c:h val="0.85279444755011213"/>
        </c:manualLayout>
      </c:layout>
      <c:scatterChart>
        <c:scatterStyle val="lineMarker"/>
        <c:varyColors val="0"/>
        <c:ser>
          <c:idx val="0"/>
          <c:order val="0"/>
          <c:spPr>
            <a:ln w="28575" cap="rnd">
              <a:noFill/>
              <a:round/>
            </a:ln>
            <a:effectLst/>
          </c:spPr>
          <c:marker>
            <c:symbol val="circle"/>
            <c:size val="5"/>
            <c:spPr>
              <a:solidFill>
                <a:srgbClr val="FF0000"/>
              </a:solidFill>
              <a:ln w="3175">
                <a:solidFill>
                  <a:schemeClr val="tx1"/>
                </a:solidFill>
              </a:ln>
              <a:effectLst/>
            </c:spPr>
          </c:marker>
          <c:trendline>
            <c:spPr>
              <a:ln w="19050" cap="rnd">
                <a:solidFill>
                  <a:schemeClr val="accent1"/>
                </a:solidFill>
                <a:prstDash val="sysDot"/>
              </a:ln>
              <a:effectLst/>
            </c:spPr>
            <c:trendlineType val="linear"/>
            <c:dispRSqr val="1"/>
            <c:dispEq val="1"/>
            <c:trendlineLbl>
              <c:layout>
                <c:manualLayout>
                  <c:x val="-6.4869195680314504E-2"/>
                  <c:y val="-8.9151337851977042E-3"/>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Helvetica" pitchFamily="2" charset="0"/>
                      <a:ea typeface="+mn-ea"/>
                      <a:cs typeface="Arial" panose="020B0604020202020204" pitchFamily="34" charset="0"/>
                    </a:defRPr>
                  </a:pPr>
                  <a:endParaRPr lang="en-US"/>
                </a:p>
              </c:txPr>
            </c:trendlineLbl>
          </c:trendline>
          <c:xVal>
            <c:numRef>
              <c:f>Calibrations!$AJ$2:$AJ$30</c:f>
              <c:numCache>
                <c:formatCode>General</c:formatCode>
                <c:ptCount val="29"/>
                <c:pt idx="0">
                  <c:v>0.10015580733333333</c:v>
                </c:pt>
                <c:pt idx="1">
                  <c:v>0.21244910433333333</c:v>
                </c:pt>
                <c:pt idx="2">
                  <c:v>0.20194716318467062</c:v>
                </c:pt>
                <c:pt idx="3">
                  <c:v>0.20325413223140498</c:v>
                </c:pt>
                <c:pt idx="4">
                  <c:v>0.20685380781447718</c:v>
                </c:pt>
                <c:pt idx="5">
                  <c:v>0.19770144628099176</c:v>
                </c:pt>
                <c:pt idx="6">
                  <c:v>0.20092975206611569</c:v>
                </c:pt>
                <c:pt idx="7">
                  <c:v>0.20402892561983471</c:v>
                </c:pt>
                <c:pt idx="8">
                  <c:v>0.22531828633333331</c:v>
                </c:pt>
                <c:pt idx="9">
                  <c:v>0.19570625566666666</c:v>
                </c:pt>
                <c:pt idx="10">
                  <c:v>0.18496759016666667</c:v>
                </c:pt>
                <c:pt idx="11">
                  <c:v>0.16643855073212299</c:v>
                </c:pt>
                <c:pt idx="12">
                  <c:v>0.16321049505461871</c:v>
                </c:pt>
                <c:pt idx="13">
                  <c:v>0.15870351239669422</c:v>
                </c:pt>
                <c:pt idx="14">
                  <c:v>0.16979572863672754</c:v>
                </c:pt>
                <c:pt idx="15">
                  <c:v>0.17678202479338842</c:v>
                </c:pt>
                <c:pt idx="16">
                  <c:v>0.14435864989799344</c:v>
                </c:pt>
                <c:pt idx="17">
                  <c:v>0.16428651333333333</c:v>
                </c:pt>
                <c:pt idx="18">
                  <c:v>0.14392824266666668</c:v>
                </c:pt>
                <c:pt idx="19">
                  <c:v>0.14435864989799344</c:v>
                </c:pt>
                <c:pt idx="20">
                  <c:v>0.13855888429752067</c:v>
                </c:pt>
                <c:pt idx="21">
                  <c:v>0.10949564858094672</c:v>
                </c:pt>
                <c:pt idx="22">
                  <c:v>0.10691320403894326</c:v>
                </c:pt>
                <c:pt idx="23">
                  <c:v>0.10420971074380164</c:v>
                </c:pt>
                <c:pt idx="24">
                  <c:v>0.10963326446280992</c:v>
                </c:pt>
                <c:pt idx="25">
                  <c:v>0.10627582644628099</c:v>
                </c:pt>
                <c:pt idx="26">
                  <c:v>0.10175619834710743</c:v>
                </c:pt>
                <c:pt idx="27">
                  <c:v>9.7623966942148768E-2</c:v>
                </c:pt>
                <c:pt idx="28">
                  <c:v>9.2709759057924224E-2</c:v>
                </c:pt>
              </c:numCache>
            </c:numRef>
          </c:xVal>
          <c:yVal>
            <c:numRef>
              <c:f>Calibrations!$AK$2:$AK$30</c:f>
              <c:numCache>
                <c:formatCode>General</c:formatCode>
                <c:ptCount val="29"/>
                <c:pt idx="0">
                  <c:v>9.7000000000000003E-2</c:v>
                </c:pt>
                <c:pt idx="1">
                  <c:v>0.218</c:v>
                </c:pt>
                <c:pt idx="2">
                  <c:v>0.20019999999999999</c:v>
                </c:pt>
                <c:pt idx="3">
                  <c:v>0.20019999999999999</c:v>
                </c:pt>
                <c:pt idx="4">
                  <c:v>0.2</c:v>
                </c:pt>
                <c:pt idx="5">
                  <c:v>0.2</c:v>
                </c:pt>
                <c:pt idx="6">
                  <c:v>0.2</c:v>
                </c:pt>
                <c:pt idx="7">
                  <c:v>0.2</c:v>
                </c:pt>
                <c:pt idx="8">
                  <c:v>0.2</c:v>
                </c:pt>
                <c:pt idx="9">
                  <c:v>0.189</c:v>
                </c:pt>
                <c:pt idx="10">
                  <c:v>0.18</c:v>
                </c:pt>
                <c:pt idx="11">
                  <c:v>0.17699999999999999</c:v>
                </c:pt>
                <c:pt idx="12">
                  <c:v>0.17</c:v>
                </c:pt>
                <c:pt idx="13">
                  <c:v>0.17</c:v>
                </c:pt>
                <c:pt idx="14">
                  <c:v>0.17</c:v>
                </c:pt>
                <c:pt idx="15">
                  <c:v>0.17</c:v>
                </c:pt>
                <c:pt idx="16">
                  <c:v>0.158</c:v>
                </c:pt>
                <c:pt idx="17">
                  <c:v>0.154</c:v>
                </c:pt>
                <c:pt idx="18">
                  <c:v>0.15</c:v>
                </c:pt>
                <c:pt idx="19">
                  <c:v>0.13800000000000001</c:v>
                </c:pt>
                <c:pt idx="20">
                  <c:v>0.13800000000000001</c:v>
                </c:pt>
                <c:pt idx="21">
                  <c:v>0.13</c:v>
                </c:pt>
                <c:pt idx="22">
                  <c:v>0.10920000000000001</c:v>
                </c:pt>
                <c:pt idx="23">
                  <c:v>0.10920000000000001</c:v>
                </c:pt>
                <c:pt idx="24">
                  <c:v>0.10920000000000001</c:v>
                </c:pt>
                <c:pt idx="25">
                  <c:v>0.10920000000000001</c:v>
                </c:pt>
                <c:pt idx="26">
                  <c:v>9.7000000000000003E-2</c:v>
                </c:pt>
                <c:pt idx="27">
                  <c:v>9.7000000000000003E-2</c:v>
                </c:pt>
                <c:pt idx="28">
                  <c:v>9.2999999999999999E-2</c:v>
                </c:pt>
              </c:numCache>
            </c:numRef>
          </c:yVal>
          <c:smooth val="0"/>
          <c:extLst>
            <c:ext xmlns:c16="http://schemas.microsoft.com/office/drawing/2014/chart" uri="{C3380CC4-5D6E-409C-BE32-E72D297353CC}">
              <c16:uniqueId val="{00000001-FD79-C742-9EB0-F1146C3FF30B}"/>
            </c:ext>
          </c:extLst>
        </c:ser>
        <c:ser>
          <c:idx val="1"/>
          <c:order val="1"/>
          <c:spPr>
            <a:ln w="25400" cap="rnd">
              <a:noFill/>
              <a:round/>
            </a:ln>
            <a:effectLst/>
          </c:spPr>
          <c:marker>
            <c:symbol val="circle"/>
            <c:size val="5"/>
            <c:spPr>
              <a:solidFill>
                <a:srgbClr val="00B050"/>
              </a:solidFill>
              <a:ln w="3175">
                <a:solidFill>
                  <a:schemeClr val="tx1"/>
                </a:solidFill>
              </a:ln>
              <a:effectLst/>
            </c:spPr>
          </c:marker>
          <c:xVal>
            <c:numRef>
              <c:f>Calibrations!$AJ$34:$AJ$42</c:f>
              <c:numCache>
                <c:formatCode>General</c:formatCode>
                <c:ptCount val="9"/>
                <c:pt idx="0">
                  <c:v>0.15714175033333333</c:v>
                </c:pt>
                <c:pt idx="1">
                  <c:v>0.15447322466666666</c:v>
                </c:pt>
                <c:pt idx="2">
                  <c:v>0.16682591733333332</c:v>
                </c:pt>
                <c:pt idx="3">
                  <c:v>0.14810319448389844</c:v>
                </c:pt>
                <c:pt idx="4">
                  <c:v>0.11414404866666666</c:v>
                </c:pt>
                <c:pt idx="5">
                  <c:v>0.11324019316685173</c:v>
                </c:pt>
                <c:pt idx="6">
                  <c:v>0.11943806006766004</c:v>
                </c:pt>
                <c:pt idx="7">
                  <c:v>0.19277948506055831</c:v>
                </c:pt>
                <c:pt idx="8">
                  <c:v>0.18748547366666668</c:v>
                </c:pt>
              </c:numCache>
            </c:numRef>
          </c:xVal>
          <c:yVal>
            <c:numRef>
              <c:f>Calibrations!$AK$34:$AK$42</c:f>
              <c:numCache>
                <c:formatCode>General</c:formatCode>
                <c:ptCount val="9"/>
                <c:pt idx="0">
                  <c:v>0.12</c:v>
                </c:pt>
                <c:pt idx="1">
                  <c:v>0.12</c:v>
                </c:pt>
                <c:pt idx="2">
                  <c:v>0.12</c:v>
                </c:pt>
                <c:pt idx="3">
                  <c:v>0.1179</c:v>
                </c:pt>
                <c:pt idx="4">
                  <c:v>8.2000000000000003E-2</c:v>
                </c:pt>
                <c:pt idx="5">
                  <c:v>8.2000000000000003E-2</c:v>
                </c:pt>
                <c:pt idx="6">
                  <c:v>0.06</c:v>
                </c:pt>
                <c:pt idx="7">
                  <c:v>0.18</c:v>
                </c:pt>
                <c:pt idx="8">
                  <c:v>0.17</c:v>
                </c:pt>
              </c:numCache>
            </c:numRef>
          </c:yVal>
          <c:smooth val="0"/>
          <c:extLst>
            <c:ext xmlns:c16="http://schemas.microsoft.com/office/drawing/2014/chart" uri="{C3380CC4-5D6E-409C-BE32-E72D297353CC}">
              <c16:uniqueId val="{00000001-29C3-D347-B0E5-7454D09622EC}"/>
            </c:ext>
          </c:extLst>
        </c:ser>
        <c:ser>
          <c:idx val="2"/>
          <c:order val="2"/>
          <c:spPr>
            <a:ln w="25400" cap="rnd">
              <a:noFill/>
              <a:round/>
            </a:ln>
            <a:effectLst/>
          </c:spPr>
          <c:marker>
            <c:symbol val="circle"/>
            <c:size val="5"/>
            <c:spPr>
              <a:solidFill>
                <a:srgbClr val="00FDFF"/>
              </a:solidFill>
              <a:ln w="3175">
                <a:solidFill>
                  <a:schemeClr val="tx1"/>
                </a:solidFill>
              </a:ln>
              <a:effectLst/>
            </c:spPr>
          </c:marker>
          <c:xVal>
            <c:numRef>
              <c:f>Calibrations!$AJ$32</c:f>
              <c:numCache>
                <c:formatCode>General</c:formatCode>
                <c:ptCount val="1"/>
                <c:pt idx="0">
                  <c:v>3.0989334504041522E-3</c:v>
                </c:pt>
              </c:numCache>
            </c:numRef>
          </c:xVal>
          <c:yVal>
            <c:numRef>
              <c:f>Calibrations!$AK$32</c:f>
              <c:numCache>
                <c:formatCode>General</c:formatCode>
                <c:ptCount val="1"/>
                <c:pt idx="0">
                  <c:v>2.3999999999999998E-3</c:v>
                </c:pt>
              </c:numCache>
            </c:numRef>
          </c:yVal>
          <c:smooth val="0"/>
          <c:extLst>
            <c:ext xmlns:c16="http://schemas.microsoft.com/office/drawing/2014/chart" uri="{C3380CC4-5D6E-409C-BE32-E72D297353CC}">
              <c16:uniqueId val="{00000001-5E63-E149-8A84-6528DED9B33E}"/>
            </c:ext>
          </c:extLst>
        </c:ser>
        <c:dLbls>
          <c:showLegendKey val="0"/>
          <c:showVal val="0"/>
          <c:showCatName val="0"/>
          <c:showSerName val="0"/>
          <c:showPercent val="0"/>
          <c:showBubbleSize val="0"/>
        </c:dLbls>
        <c:axId val="774779840"/>
        <c:axId val="774781568"/>
      </c:scatterChart>
      <c:valAx>
        <c:axId val="774779840"/>
        <c:scaling>
          <c:orientation val="minMax"/>
          <c:max val="0.3"/>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solidFill>
                    <a:latin typeface="Helvetica" pitchFamily="2" charset="0"/>
                    <a:ea typeface="+mn-ea"/>
                    <a:cs typeface="Arial" panose="020B0604020202020204" pitchFamily="34" charset="0"/>
                  </a:defRPr>
                </a:pPr>
                <a:r>
                  <a:rPr lang="en-GB"/>
                  <a:t>Measured value (wt%)</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Helvetica" pitchFamily="2" charset="0"/>
                  <a:ea typeface="+mn-ea"/>
                  <a:cs typeface="Arial" panose="020B0604020202020204" pitchFamily="34" charset="0"/>
                </a:defRPr>
              </a:pPr>
              <a:endParaRPr lang="en-US"/>
            </a:p>
          </c:txPr>
        </c:title>
        <c:numFmt formatCode="General" sourceLinked="1"/>
        <c:majorTickMark val="out"/>
        <c:minorTickMark val="none"/>
        <c:tickLblPos val="nextTo"/>
        <c:spPr>
          <a:noFill/>
          <a:ln w="12700"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solidFill>
                <a:latin typeface="Helvetica" pitchFamily="2" charset="0"/>
                <a:ea typeface="+mn-ea"/>
                <a:cs typeface="Arial" panose="020B0604020202020204" pitchFamily="34" charset="0"/>
              </a:defRPr>
            </a:pPr>
            <a:endParaRPr lang="en-US"/>
          </a:p>
        </c:txPr>
        <c:crossAx val="774781568"/>
        <c:crosses val="autoZero"/>
        <c:crossBetween val="midCat"/>
        <c:majorUnit val="0.1"/>
      </c:valAx>
      <c:valAx>
        <c:axId val="774781568"/>
        <c:scaling>
          <c:orientation val="minMax"/>
          <c:max val="0.3"/>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solidFill>
                    <a:latin typeface="Helvetica" pitchFamily="2" charset="0"/>
                    <a:ea typeface="+mn-ea"/>
                    <a:cs typeface="Arial" panose="020B0604020202020204" pitchFamily="34" charset="0"/>
                  </a:defRPr>
                </a:pPr>
                <a:r>
                  <a:rPr lang="en-GB"/>
                  <a:t>Reference value (wt%)</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solidFill>
                  <a:latin typeface="Helvetica" pitchFamily="2" charset="0"/>
                  <a:ea typeface="+mn-ea"/>
                  <a:cs typeface="Arial" panose="020B0604020202020204" pitchFamily="34" charset="0"/>
                </a:defRPr>
              </a:pPr>
              <a:endParaRPr lang="en-US"/>
            </a:p>
          </c:txPr>
        </c:title>
        <c:numFmt formatCode="General" sourceLinked="1"/>
        <c:majorTickMark val="out"/>
        <c:minorTickMark val="none"/>
        <c:tickLblPos val="nextTo"/>
        <c:spPr>
          <a:noFill/>
          <a:ln w="12700"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solidFill>
                <a:latin typeface="Helvetica" pitchFamily="2" charset="0"/>
                <a:ea typeface="+mn-ea"/>
                <a:cs typeface="Arial" panose="020B0604020202020204" pitchFamily="34" charset="0"/>
              </a:defRPr>
            </a:pPr>
            <a:endParaRPr lang="en-US"/>
          </a:p>
        </c:txPr>
        <c:crossAx val="774779840"/>
        <c:crosses val="autoZero"/>
        <c:crossBetween val="midCat"/>
        <c:majorUnit val="0.1"/>
      </c:valAx>
      <c:spPr>
        <a:noFill/>
        <a:ln w="12700">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latin typeface="Helvetica" pitchFamily="2" charset="0"/>
          <a:cs typeface="Arial" panose="020B0604020202020204" pitchFamily="34" charset="0"/>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MgO</a:t>
            </a:r>
          </a:p>
        </c:rich>
      </c:tx>
      <c:layout>
        <c:manualLayout>
          <c:xMode val="edge"/>
          <c:yMode val="edge"/>
          <c:x val="9.250699336924989E-2"/>
          <c:y val="4.110930986567855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0390971667975038E-2"/>
          <c:y val="1.9880894055447407E-2"/>
          <c:w val="0.90040512865379085"/>
          <c:h val="0.904388021750407"/>
        </c:manualLayout>
      </c:layout>
      <c:scatterChart>
        <c:scatterStyle val="lineMarker"/>
        <c:varyColors val="0"/>
        <c:ser>
          <c:idx val="0"/>
          <c:order val="0"/>
          <c:spPr>
            <a:ln w="28575"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inear"/>
            <c:dispRSqr val="0"/>
            <c:dispEq val="1"/>
            <c:trendlineLbl>
              <c:layout>
                <c:manualLayout>
                  <c:x val="0.1556485702445089"/>
                  <c:y val="0.16363044233441407"/>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Calibrations!$AQ$2:$AQ$27</c:f>
              <c:numCache>
                <c:formatCode>General</c:formatCode>
                <c:ptCount val="26"/>
                <c:pt idx="0">
                  <c:v>11.913500000000001</c:v>
                </c:pt>
                <c:pt idx="1">
                  <c:v>10.472300000000001</c:v>
                </c:pt>
                <c:pt idx="2">
                  <c:v>4.7641</c:v>
                </c:pt>
                <c:pt idx="3">
                  <c:v>7.9958999999999998</c:v>
                </c:pt>
                <c:pt idx="4">
                  <c:v>7.0621999999999998</c:v>
                </c:pt>
                <c:pt idx="5">
                  <c:v>8.8283000000000005</c:v>
                </c:pt>
                <c:pt idx="6">
                  <c:v>4.2213333333333329</c:v>
                </c:pt>
                <c:pt idx="7">
                  <c:v>6.3078000000000003</c:v>
                </c:pt>
                <c:pt idx="8">
                  <c:v>6.0903999999999998</c:v>
                </c:pt>
                <c:pt idx="9">
                  <c:v>5.8887</c:v>
                </c:pt>
                <c:pt idx="10">
                  <c:v>5.6105</c:v>
                </c:pt>
                <c:pt idx="11">
                  <c:v>3.3654833333333332</c:v>
                </c:pt>
                <c:pt idx="12">
                  <c:v>7.8238000000000003</c:v>
                </c:pt>
                <c:pt idx="13">
                  <c:v>4.4870999999999999</c:v>
                </c:pt>
                <c:pt idx="14">
                  <c:v>4.3101000000000003</c:v>
                </c:pt>
                <c:pt idx="15">
                  <c:v>3.0053000000000001</c:v>
                </c:pt>
                <c:pt idx="16">
                  <c:v>1.2553999999999998</c:v>
                </c:pt>
                <c:pt idx="17">
                  <c:v>5.3120000000000003</c:v>
                </c:pt>
                <c:pt idx="18">
                  <c:v>4.6825999999999999</c:v>
                </c:pt>
                <c:pt idx="19">
                  <c:v>2.0693999999999999</c:v>
                </c:pt>
                <c:pt idx="20">
                  <c:v>1.9823999999999999</c:v>
                </c:pt>
                <c:pt idx="21">
                  <c:v>1.6065</c:v>
                </c:pt>
                <c:pt idx="22">
                  <c:v>0.64115</c:v>
                </c:pt>
                <c:pt idx="23">
                  <c:v>1.2209000000000001</c:v>
                </c:pt>
                <c:pt idx="24">
                  <c:v>1.0466</c:v>
                </c:pt>
                <c:pt idx="25">
                  <c:v>0.65713333333333335</c:v>
                </c:pt>
              </c:numCache>
            </c:numRef>
          </c:xVal>
          <c:yVal>
            <c:numRef>
              <c:f>Calibrations!$AR$2:$AR$27</c:f>
              <c:numCache>
                <c:formatCode>General</c:formatCode>
                <c:ptCount val="26"/>
                <c:pt idx="0">
                  <c:v>13.06</c:v>
                </c:pt>
                <c:pt idx="1">
                  <c:v>13.06</c:v>
                </c:pt>
                <c:pt idx="2">
                  <c:v>10.09</c:v>
                </c:pt>
                <c:pt idx="3">
                  <c:v>9.69</c:v>
                </c:pt>
                <c:pt idx="4">
                  <c:v>9.69</c:v>
                </c:pt>
                <c:pt idx="5">
                  <c:v>9.39</c:v>
                </c:pt>
                <c:pt idx="6">
                  <c:v>7.85</c:v>
                </c:pt>
                <c:pt idx="7">
                  <c:v>7.8410000000000002</c:v>
                </c:pt>
                <c:pt idx="8">
                  <c:v>7.8410000000000002</c:v>
                </c:pt>
                <c:pt idx="9">
                  <c:v>7.8410000000000002</c:v>
                </c:pt>
                <c:pt idx="10">
                  <c:v>7.8410000000000002</c:v>
                </c:pt>
                <c:pt idx="11">
                  <c:v>7.51</c:v>
                </c:pt>
                <c:pt idx="12">
                  <c:v>6.18</c:v>
                </c:pt>
                <c:pt idx="13">
                  <c:v>5.63</c:v>
                </c:pt>
                <c:pt idx="14">
                  <c:v>5.63</c:v>
                </c:pt>
                <c:pt idx="15">
                  <c:v>5.19</c:v>
                </c:pt>
                <c:pt idx="16">
                  <c:v>4.62</c:v>
                </c:pt>
                <c:pt idx="17">
                  <c:v>4.47</c:v>
                </c:pt>
                <c:pt idx="18">
                  <c:v>4.47</c:v>
                </c:pt>
                <c:pt idx="19">
                  <c:v>3.59</c:v>
                </c:pt>
                <c:pt idx="20">
                  <c:v>3.59</c:v>
                </c:pt>
                <c:pt idx="21">
                  <c:v>3.59</c:v>
                </c:pt>
                <c:pt idx="22">
                  <c:v>1.54</c:v>
                </c:pt>
                <c:pt idx="23">
                  <c:v>1.508</c:v>
                </c:pt>
                <c:pt idx="24">
                  <c:v>1.508</c:v>
                </c:pt>
                <c:pt idx="25">
                  <c:v>1.508</c:v>
                </c:pt>
              </c:numCache>
            </c:numRef>
          </c:yVal>
          <c:smooth val="0"/>
          <c:extLst>
            <c:ext xmlns:c16="http://schemas.microsoft.com/office/drawing/2014/chart" uri="{C3380CC4-5D6E-409C-BE32-E72D297353CC}">
              <c16:uniqueId val="{00000001-B119-1C48-A15A-9F499A8A5120}"/>
            </c:ext>
          </c:extLst>
        </c:ser>
        <c:dLbls>
          <c:showLegendKey val="0"/>
          <c:showVal val="0"/>
          <c:showCatName val="0"/>
          <c:showSerName val="0"/>
          <c:showPercent val="0"/>
          <c:showBubbleSize val="0"/>
        </c:dLbls>
        <c:axId val="722593504"/>
        <c:axId val="752202464"/>
      </c:scatterChart>
      <c:valAx>
        <c:axId val="72259350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2202464"/>
        <c:crosses val="autoZero"/>
        <c:crossBetween val="midCat"/>
      </c:valAx>
      <c:valAx>
        <c:axId val="7522024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22593504"/>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Helvetica" pitchFamily="2" charset="0"/>
                <a:ea typeface="+mn-ea"/>
                <a:cs typeface="Arial" panose="020B0604020202020204" pitchFamily="34" charset="0"/>
              </a:defRPr>
            </a:pPr>
            <a:r>
              <a:rPr lang="en-GB"/>
              <a:t>CaO</a:t>
            </a:r>
          </a:p>
        </c:rich>
      </c:tx>
      <c:layout>
        <c:manualLayout>
          <c:xMode val="edge"/>
          <c:yMode val="edge"/>
          <c:x val="0.13443229294970038"/>
          <c:y val="4.9998382702669937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solidFill>
              <a:latin typeface="Helvetica" pitchFamily="2" charset="0"/>
              <a:ea typeface="+mn-ea"/>
              <a:cs typeface="Arial" panose="020B0604020202020204" pitchFamily="34" charset="0"/>
            </a:defRPr>
          </a:pPr>
          <a:endParaRPr lang="en-US"/>
        </a:p>
      </c:txPr>
    </c:title>
    <c:autoTitleDeleted val="0"/>
    <c:plotArea>
      <c:layout>
        <c:manualLayout>
          <c:layoutTarget val="inner"/>
          <c:xMode val="edge"/>
          <c:yMode val="edge"/>
          <c:x val="0.10170600650916163"/>
          <c:y val="2.658535177986503E-2"/>
          <c:w val="0.8570504595414894"/>
          <c:h val="0.84937221180125833"/>
        </c:manualLayout>
      </c:layout>
      <c:scatterChart>
        <c:scatterStyle val="lineMarker"/>
        <c:varyColors val="0"/>
        <c:ser>
          <c:idx val="0"/>
          <c:order val="0"/>
          <c:spPr>
            <a:ln w="28575" cap="rnd">
              <a:noFill/>
              <a:round/>
            </a:ln>
            <a:effectLst/>
          </c:spPr>
          <c:marker>
            <c:symbol val="circle"/>
            <c:size val="5"/>
            <c:spPr>
              <a:solidFill>
                <a:srgbClr val="FF0000"/>
              </a:solidFill>
              <a:ln w="3175">
                <a:solidFill>
                  <a:schemeClr val="tx1"/>
                </a:solidFill>
              </a:ln>
              <a:effectLst/>
            </c:spPr>
          </c:marker>
          <c:trendline>
            <c:spPr>
              <a:ln w="12700" cap="rnd">
                <a:solidFill>
                  <a:schemeClr val="tx1"/>
                </a:solidFill>
                <a:prstDash val="solid"/>
              </a:ln>
              <a:effectLst/>
            </c:spPr>
            <c:trendlineType val="linear"/>
            <c:dispRSqr val="1"/>
            <c:dispEq val="1"/>
            <c:trendlineLbl>
              <c:layout>
                <c:manualLayout>
                  <c:x val="-6.7114700845942801E-2"/>
                  <c:y val="-4.5683670037215086E-3"/>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Helvetica" pitchFamily="2" charset="0"/>
                      <a:ea typeface="+mn-ea"/>
                      <a:cs typeface="Arial" panose="020B0604020202020204" pitchFamily="34" charset="0"/>
                    </a:defRPr>
                  </a:pPr>
                  <a:endParaRPr lang="en-US"/>
                </a:p>
              </c:txPr>
            </c:trendlineLbl>
          </c:trendline>
          <c:xVal>
            <c:numRef>
              <c:f>Calibrations!$AX$2:$AX$40</c:f>
              <c:numCache>
                <c:formatCode>General</c:formatCode>
                <c:ptCount val="39"/>
                <c:pt idx="0">
                  <c:v>13.323725573333334</c:v>
                </c:pt>
                <c:pt idx="1">
                  <c:v>13.836714705470825</c:v>
                </c:pt>
                <c:pt idx="2">
                  <c:v>13.498670770952849</c:v>
                </c:pt>
                <c:pt idx="3">
                  <c:v>13.639149293409822</c:v>
                </c:pt>
                <c:pt idx="4">
                  <c:v>12.868756121449559</c:v>
                </c:pt>
                <c:pt idx="5">
                  <c:v>13.069539666993144</c:v>
                </c:pt>
                <c:pt idx="6">
                  <c:v>11.949909053333334</c:v>
                </c:pt>
                <c:pt idx="7">
                  <c:v>12.076955365887784</c:v>
                </c:pt>
                <c:pt idx="8">
                  <c:v>12.507765496012311</c:v>
                </c:pt>
                <c:pt idx="9">
                  <c:v>12.694277319154889</c:v>
                </c:pt>
                <c:pt idx="10">
                  <c:v>11.168648849999999</c:v>
                </c:pt>
                <c:pt idx="11">
                  <c:v>10.52194394</c:v>
                </c:pt>
                <c:pt idx="12">
                  <c:v>10.124294576666665</c:v>
                </c:pt>
                <c:pt idx="13">
                  <c:v>8.8826547266666669</c:v>
                </c:pt>
                <c:pt idx="14">
                  <c:v>9.7306562193927526</c:v>
                </c:pt>
                <c:pt idx="15">
                  <c:v>8.6560794739051339</c:v>
                </c:pt>
                <c:pt idx="16">
                  <c:v>8.7016930180495322</c:v>
                </c:pt>
                <c:pt idx="17">
                  <c:v>7.6857422694836997</c:v>
                </c:pt>
                <c:pt idx="18">
                  <c:v>6.8768714145795444</c:v>
                </c:pt>
                <c:pt idx="19">
                  <c:v>6.8238421715405062</c:v>
                </c:pt>
                <c:pt idx="20">
                  <c:v>6.867916608367147</c:v>
                </c:pt>
                <c:pt idx="21">
                  <c:v>6.7604589338183851</c:v>
                </c:pt>
                <c:pt idx="22">
                  <c:v>6.1797957184832795</c:v>
                </c:pt>
                <c:pt idx="23">
                  <c:v>6.1308241220092352</c:v>
                </c:pt>
                <c:pt idx="24">
                  <c:v>6.1091367007135862</c:v>
                </c:pt>
                <c:pt idx="25">
                  <c:v>6.1474744648104105</c:v>
                </c:pt>
                <c:pt idx="26">
                  <c:v>5.3342661256666668</c:v>
                </c:pt>
                <c:pt idx="27">
                  <c:v>4.514388321666666</c:v>
                </c:pt>
                <c:pt idx="28">
                  <c:v>5.1541905694697077</c:v>
                </c:pt>
                <c:pt idx="29">
                  <c:v>5.0463131383797393</c:v>
                </c:pt>
                <c:pt idx="30">
                  <c:v>3.1010214075836013</c:v>
                </c:pt>
                <c:pt idx="31">
                  <c:v>1.288372743808591</c:v>
                </c:pt>
                <c:pt idx="32">
                  <c:v>1.0825054803333334</c:v>
                </c:pt>
                <c:pt idx="33">
                  <c:v>0.70976167166666659</c:v>
                </c:pt>
                <c:pt idx="34">
                  <c:v>0.76717503847768298</c:v>
                </c:pt>
                <c:pt idx="35">
                  <c:v>0.55655053433333335</c:v>
                </c:pt>
                <c:pt idx="36">
                  <c:v>0.35049671190709386</c:v>
                </c:pt>
                <c:pt idx="37">
                  <c:v>0.11865118200000001</c:v>
                </c:pt>
                <c:pt idx="38">
                  <c:v>6.9959423534350085E-2</c:v>
                </c:pt>
              </c:numCache>
            </c:numRef>
          </c:xVal>
          <c:yVal>
            <c:numRef>
              <c:f>Calibrations!$AY$2:$AY$40</c:f>
              <c:numCache>
                <c:formatCode>General</c:formatCode>
                <c:ptCount val="39"/>
                <c:pt idx="0">
                  <c:v>14.7</c:v>
                </c:pt>
                <c:pt idx="1">
                  <c:v>14.1</c:v>
                </c:pt>
                <c:pt idx="2">
                  <c:v>13.99</c:v>
                </c:pt>
                <c:pt idx="3">
                  <c:v>13.99</c:v>
                </c:pt>
                <c:pt idx="4">
                  <c:v>13.29</c:v>
                </c:pt>
                <c:pt idx="5">
                  <c:v>13.29</c:v>
                </c:pt>
                <c:pt idx="6">
                  <c:v>12.99</c:v>
                </c:pt>
                <c:pt idx="7">
                  <c:v>12.6</c:v>
                </c:pt>
                <c:pt idx="8">
                  <c:v>12.38</c:v>
                </c:pt>
                <c:pt idx="9">
                  <c:v>12.38</c:v>
                </c:pt>
                <c:pt idx="10">
                  <c:v>11.9</c:v>
                </c:pt>
                <c:pt idx="11">
                  <c:v>11.38</c:v>
                </c:pt>
                <c:pt idx="12">
                  <c:v>11.16</c:v>
                </c:pt>
                <c:pt idx="13">
                  <c:v>9.82</c:v>
                </c:pt>
                <c:pt idx="14">
                  <c:v>9.7899999999999991</c:v>
                </c:pt>
                <c:pt idx="15">
                  <c:v>8.9960000000000004</c:v>
                </c:pt>
                <c:pt idx="16">
                  <c:v>8.9960000000000004</c:v>
                </c:pt>
                <c:pt idx="17">
                  <c:v>7.85</c:v>
                </c:pt>
                <c:pt idx="18">
                  <c:v>7.12</c:v>
                </c:pt>
                <c:pt idx="19">
                  <c:v>7.12</c:v>
                </c:pt>
                <c:pt idx="20">
                  <c:v>7.12</c:v>
                </c:pt>
                <c:pt idx="21">
                  <c:v>7.12</c:v>
                </c:pt>
                <c:pt idx="22">
                  <c:v>6.2590000000000003</c:v>
                </c:pt>
                <c:pt idx="23">
                  <c:v>6.2590000000000003</c:v>
                </c:pt>
                <c:pt idx="24">
                  <c:v>6.2590000000000003</c:v>
                </c:pt>
                <c:pt idx="25">
                  <c:v>6.2590000000000003</c:v>
                </c:pt>
                <c:pt idx="26">
                  <c:v>5.72</c:v>
                </c:pt>
                <c:pt idx="27">
                  <c:v>4.8899999999999997</c:v>
                </c:pt>
                <c:pt idx="28">
                  <c:v>4.8899999999999997</c:v>
                </c:pt>
                <c:pt idx="29">
                  <c:v>4.8899999999999997</c:v>
                </c:pt>
                <c:pt idx="30">
                  <c:v>3.17</c:v>
                </c:pt>
                <c:pt idx="31">
                  <c:v>1.2130000000000001</c:v>
                </c:pt>
                <c:pt idx="32">
                  <c:v>1.2</c:v>
                </c:pt>
                <c:pt idx="33">
                  <c:v>0.68</c:v>
                </c:pt>
                <c:pt idx="34">
                  <c:v>0.68</c:v>
                </c:pt>
                <c:pt idx="35">
                  <c:v>0.56000000000000005</c:v>
                </c:pt>
                <c:pt idx="36">
                  <c:v>0.251</c:v>
                </c:pt>
                <c:pt idx="37">
                  <c:v>0.17</c:v>
                </c:pt>
                <c:pt idx="38">
                  <c:v>0.12</c:v>
                </c:pt>
              </c:numCache>
            </c:numRef>
          </c:yVal>
          <c:smooth val="0"/>
          <c:extLst>
            <c:ext xmlns:c16="http://schemas.microsoft.com/office/drawing/2014/chart" uri="{C3380CC4-5D6E-409C-BE32-E72D297353CC}">
              <c16:uniqueId val="{00000001-74FD-1B48-9970-89A6387B2AF0}"/>
            </c:ext>
          </c:extLst>
        </c:ser>
        <c:dLbls>
          <c:showLegendKey val="0"/>
          <c:showVal val="0"/>
          <c:showCatName val="0"/>
          <c:showSerName val="0"/>
          <c:showPercent val="0"/>
          <c:showBubbleSize val="0"/>
        </c:dLbls>
        <c:axId val="1233488000"/>
        <c:axId val="742470336"/>
      </c:scatterChart>
      <c:valAx>
        <c:axId val="123348800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solidFill>
                    <a:latin typeface="Helvetica" pitchFamily="2" charset="0"/>
                    <a:ea typeface="+mn-ea"/>
                    <a:cs typeface="Arial" panose="020B0604020202020204" pitchFamily="34" charset="0"/>
                  </a:defRPr>
                </a:pPr>
                <a:r>
                  <a:rPr lang="en-GB"/>
                  <a:t>Measured value (wt%)</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Helvetica" pitchFamily="2" charset="0"/>
                  <a:ea typeface="+mn-ea"/>
                  <a:cs typeface="Arial" panose="020B0604020202020204" pitchFamily="34" charset="0"/>
                </a:defRPr>
              </a:pPr>
              <a:endParaRPr lang="en-US"/>
            </a:p>
          </c:txPr>
        </c:title>
        <c:numFmt formatCode="General" sourceLinked="1"/>
        <c:majorTickMark val="out"/>
        <c:minorTickMark val="none"/>
        <c:tickLblPos val="nextTo"/>
        <c:spPr>
          <a:noFill/>
          <a:ln w="12700"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solidFill>
                <a:latin typeface="Helvetica" pitchFamily="2" charset="0"/>
                <a:ea typeface="+mn-ea"/>
                <a:cs typeface="Arial" panose="020B0604020202020204" pitchFamily="34" charset="0"/>
              </a:defRPr>
            </a:pPr>
            <a:endParaRPr lang="en-US"/>
          </a:p>
        </c:txPr>
        <c:crossAx val="742470336"/>
        <c:crosses val="autoZero"/>
        <c:crossBetween val="midCat"/>
      </c:valAx>
      <c:valAx>
        <c:axId val="742470336"/>
        <c:scaling>
          <c:orientation val="minMax"/>
          <c:max val="15"/>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solidFill>
                    <a:latin typeface="Helvetica" pitchFamily="2" charset="0"/>
                    <a:ea typeface="+mn-ea"/>
                    <a:cs typeface="Arial" panose="020B0604020202020204" pitchFamily="34" charset="0"/>
                  </a:defRPr>
                </a:pPr>
                <a:r>
                  <a:rPr lang="en-GB"/>
                  <a:t>Reference value (wt%)</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solidFill>
                  <a:latin typeface="Helvetica" pitchFamily="2" charset="0"/>
                  <a:ea typeface="+mn-ea"/>
                  <a:cs typeface="Arial" panose="020B0604020202020204" pitchFamily="34" charset="0"/>
                </a:defRPr>
              </a:pPr>
              <a:endParaRPr lang="en-US"/>
            </a:p>
          </c:txPr>
        </c:title>
        <c:numFmt formatCode="General" sourceLinked="1"/>
        <c:majorTickMark val="out"/>
        <c:minorTickMark val="none"/>
        <c:tickLblPos val="nextTo"/>
        <c:spPr>
          <a:noFill/>
          <a:ln w="12700"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solidFill>
                <a:latin typeface="Helvetica" pitchFamily="2" charset="0"/>
                <a:ea typeface="+mn-ea"/>
                <a:cs typeface="Arial" panose="020B0604020202020204" pitchFamily="34" charset="0"/>
              </a:defRPr>
            </a:pPr>
            <a:endParaRPr lang="en-US"/>
          </a:p>
        </c:txPr>
        <c:crossAx val="1233488000"/>
        <c:crosses val="autoZero"/>
        <c:crossBetween val="midCat"/>
        <c:majorUnit val="5"/>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latin typeface="Helvetica" pitchFamily="2" charset="0"/>
          <a:cs typeface="Arial" panose="020B0604020202020204" pitchFamily="34" charset="0"/>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Helvetica" pitchFamily="2" charset="0"/>
                <a:ea typeface="+mn-ea"/>
                <a:cs typeface="Arial" panose="020B0604020202020204" pitchFamily="34" charset="0"/>
              </a:defRPr>
            </a:pPr>
            <a:r>
              <a:rPr lang="en-GB"/>
              <a:t>K2O</a:t>
            </a:r>
          </a:p>
        </c:rich>
      </c:tx>
      <c:layout>
        <c:manualLayout>
          <c:xMode val="edge"/>
          <c:yMode val="edge"/>
          <c:x val="0.12436478225052977"/>
          <c:y val="5.904830446527979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solidFill>
              <a:latin typeface="Helvetica" pitchFamily="2" charset="0"/>
              <a:ea typeface="+mn-ea"/>
              <a:cs typeface="Arial" panose="020B0604020202020204" pitchFamily="34" charset="0"/>
            </a:defRPr>
          </a:pPr>
          <a:endParaRPr lang="en-US"/>
        </a:p>
      </c:txPr>
    </c:title>
    <c:autoTitleDeleted val="0"/>
    <c:plotArea>
      <c:layout>
        <c:manualLayout>
          <c:layoutTarget val="inner"/>
          <c:xMode val="edge"/>
          <c:yMode val="edge"/>
          <c:x val="0.10881600372179577"/>
          <c:y val="3.3348444834000783E-2"/>
          <c:w val="0.85148184275155858"/>
          <c:h val="0.85359544883775218"/>
        </c:manualLayout>
      </c:layout>
      <c:scatterChart>
        <c:scatterStyle val="lineMarker"/>
        <c:varyColors val="0"/>
        <c:ser>
          <c:idx val="0"/>
          <c:order val="0"/>
          <c:spPr>
            <a:ln w="28575" cap="rnd">
              <a:noFill/>
              <a:round/>
            </a:ln>
            <a:effectLst/>
          </c:spPr>
          <c:marker>
            <c:symbol val="circle"/>
            <c:size val="5"/>
            <c:spPr>
              <a:solidFill>
                <a:srgbClr val="FF0000"/>
              </a:solidFill>
              <a:ln w="3175">
                <a:solidFill>
                  <a:schemeClr val="tx1"/>
                </a:solidFill>
              </a:ln>
              <a:effectLst/>
            </c:spPr>
          </c:marker>
          <c:trendline>
            <c:spPr>
              <a:ln w="12700" cap="rnd">
                <a:solidFill>
                  <a:schemeClr val="tx1"/>
                </a:solidFill>
                <a:prstDash val="solid"/>
              </a:ln>
              <a:effectLst/>
            </c:spPr>
            <c:trendlineType val="linear"/>
            <c:dispRSqr val="1"/>
            <c:dispEq val="1"/>
            <c:trendlineLbl>
              <c:layout>
                <c:manualLayout>
                  <c:x val="-4.5176758583080373E-2"/>
                  <c:y val="1.6022867833796306E-2"/>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Helvetica" pitchFamily="2" charset="0"/>
                      <a:ea typeface="+mn-ea"/>
                      <a:cs typeface="Arial" panose="020B0604020202020204" pitchFamily="34" charset="0"/>
                    </a:defRPr>
                  </a:pPr>
                  <a:endParaRPr lang="en-US"/>
                </a:p>
              </c:txPr>
            </c:trendlineLbl>
          </c:trendline>
          <c:xVal>
            <c:numRef>
              <c:f>Calibrations!$BE$2:$BE$35</c:f>
              <c:numCache>
                <c:formatCode>General</c:formatCode>
                <c:ptCount val="34"/>
                <c:pt idx="0">
                  <c:v>5.4651568993555379</c:v>
                </c:pt>
                <c:pt idx="1">
                  <c:v>4.0764922002047825</c:v>
                </c:pt>
                <c:pt idx="2">
                  <c:v>2.8244293203333335</c:v>
                </c:pt>
                <c:pt idx="3">
                  <c:v>2.835</c:v>
                </c:pt>
                <c:pt idx="4">
                  <c:v>2.7321</c:v>
                </c:pt>
                <c:pt idx="5">
                  <c:v>2.0430042763356018</c:v>
                </c:pt>
                <c:pt idx="6">
                  <c:v>1.7188000000000001</c:v>
                </c:pt>
                <c:pt idx="7">
                  <c:v>1.7061999999999999</c:v>
                </c:pt>
                <c:pt idx="8">
                  <c:v>1.6919</c:v>
                </c:pt>
                <c:pt idx="9">
                  <c:v>2.1264831656929468</c:v>
                </c:pt>
                <c:pt idx="10">
                  <c:v>1.7639</c:v>
                </c:pt>
                <c:pt idx="11">
                  <c:v>1.7423999999999999</c:v>
                </c:pt>
                <c:pt idx="12">
                  <c:v>1.7603</c:v>
                </c:pt>
                <c:pt idx="13">
                  <c:v>1.5809191110040353</c:v>
                </c:pt>
                <c:pt idx="14">
                  <c:v>1.3513999999999999</c:v>
                </c:pt>
                <c:pt idx="15">
                  <c:v>1.1811118473333333</c:v>
                </c:pt>
                <c:pt idx="16">
                  <c:v>1.17725712220683</c:v>
                </c:pt>
                <c:pt idx="17">
                  <c:v>0.98399999999999999</c:v>
                </c:pt>
                <c:pt idx="18">
                  <c:v>0.77492019533333334</c:v>
                </c:pt>
                <c:pt idx="19">
                  <c:v>0.92597723303017532</c:v>
                </c:pt>
                <c:pt idx="20">
                  <c:v>0.37575538566666666</c:v>
                </c:pt>
                <c:pt idx="21">
                  <c:v>0.22919552699999998</c:v>
                </c:pt>
                <c:pt idx="22">
                  <c:v>0.23738681766666669</c:v>
                </c:pt>
                <c:pt idx="23">
                  <c:v>0.17450661533333334</c:v>
                </c:pt>
                <c:pt idx="24">
                  <c:v>0.15555421716666665</c:v>
                </c:pt>
                <c:pt idx="25">
                  <c:v>0.16888514123953499</c:v>
                </c:pt>
                <c:pt idx="26">
                  <c:v>0.1467</c:v>
                </c:pt>
                <c:pt idx="27">
                  <c:v>0.13178341263627055</c:v>
                </c:pt>
                <c:pt idx="28">
                  <c:v>4.6497620911883392E-2</c:v>
                </c:pt>
                <c:pt idx="29">
                  <c:v>1.3973378305125577E-2</c:v>
                </c:pt>
                <c:pt idx="30">
                  <c:v>1.5499207000000001E-2</c:v>
                </c:pt>
                <c:pt idx="31">
                  <c:v>1.3250617666666667E-2</c:v>
                </c:pt>
                <c:pt idx="32">
                  <c:v>1.5699973666666669E-2</c:v>
                </c:pt>
                <c:pt idx="33">
                  <c:v>1.5137826333333333E-2</c:v>
                </c:pt>
              </c:numCache>
            </c:numRef>
          </c:xVal>
          <c:yVal>
            <c:numRef>
              <c:f>Calibrations!$BF$2:$BF$35</c:f>
              <c:numCache>
                <c:formatCode>General</c:formatCode>
                <c:ptCount val="34"/>
                <c:pt idx="0">
                  <c:v>4.8159999999999998</c:v>
                </c:pt>
                <c:pt idx="1">
                  <c:v>3.6</c:v>
                </c:pt>
                <c:pt idx="2">
                  <c:v>2.9350000000000001</c:v>
                </c:pt>
                <c:pt idx="3">
                  <c:v>2.9350000000000001</c:v>
                </c:pt>
                <c:pt idx="4">
                  <c:v>2.9350000000000001</c:v>
                </c:pt>
                <c:pt idx="5">
                  <c:v>1.79</c:v>
                </c:pt>
                <c:pt idx="6">
                  <c:v>1.79</c:v>
                </c:pt>
                <c:pt idx="7">
                  <c:v>1.79</c:v>
                </c:pt>
                <c:pt idx="8">
                  <c:v>1.79</c:v>
                </c:pt>
                <c:pt idx="9">
                  <c:v>1.7789999999999999</c:v>
                </c:pt>
                <c:pt idx="10">
                  <c:v>1.7789999999999999</c:v>
                </c:pt>
                <c:pt idx="11">
                  <c:v>1.7789999999999999</c:v>
                </c:pt>
                <c:pt idx="12">
                  <c:v>1.7789999999999999</c:v>
                </c:pt>
                <c:pt idx="13">
                  <c:v>1.4219999999999999</c:v>
                </c:pt>
                <c:pt idx="14">
                  <c:v>1.4219999999999999</c:v>
                </c:pt>
                <c:pt idx="15">
                  <c:v>1.26</c:v>
                </c:pt>
                <c:pt idx="16">
                  <c:v>0.99609999999999999</c:v>
                </c:pt>
                <c:pt idx="17">
                  <c:v>0.99609999999999999</c:v>
                </c:pt>
                <c:pt idx="18">
                  <c:v>0.78</c:v>
                </c:pt>
                <c:pt idx="19">
                  <c:v>0.78</c:v>
                </c:pt>
                <c:pt idx="20">
                  <c:v>0.42</c:v>
                </c:pt>
                <c:pt idx="21">
                  <c:v>0.24</c:v>
                </c:pt>
                <c:pt idx="22">
                  <c:v>0.23</c:v>
                </c:pt>
                <c:pt idx="23">
                  <c:v>0.18</c:v>
                </c:pt>
                <c:pt idx="24">
                  <c:v>0.17</c:v>
                </c:pt>
                <c:pt idx="25">
                  <c:v>0.13800000000000001</c:v>
                </c:pt>
                <c:pt idx="26">
                  <c:v>0.13800000000000001</c:v>
                </c:pt>
                <c:pt idx="27">
                  <c:v>0.13700000000000001</c:v>
                </c:pt>
                <c:pt idx="28">
                  <c:v>5.8999999999999997E-2</c:v>
                </c:pt>
                <c:pt idx="29">
                  <c:v>0.04</c:v>
                </c:pt>
                <c:pt idx="30">
                  <c:v>0.02</c:v>
                </c:pt>
                <c:pt idx="31">
                  <c:v>1.7999999999999999E-2</c:v>
                </c:pt>
                <c:pt idx="32">
                  <c:v>3.0000000000000001E-3</c:v>
                </c:pt>
                <c:pt idx="33">
                  <c:v>2E-3</c:v>
                </c:pt>
              </c:numCache>
            </c:numRef>
          </c:yVal>
          <c:smooth val="0"/>
          <c:extLst>
            <c:ext xmlns:c16="http://schemas.microsoft.com/office/drawing/2014/chart" uri="{C3380CC4-5D6E-409C-BE32-E72D297353CC}">
              <c16:uniqueId val="{00000001-4F6F-D546-9D78-617A3DB5F10B}"/>
            </c:ext>
          </c:extLst>
        </c:ser>
        <c:dLbls>
          <c:showLegendKey val="0"/>
          <c:showVal val="0"/>
          <c:showCatName val="0"/>
          <c:showSerName val="0"/>
          <c:showPercent val="0"/>
          <c:showBubbleSize val="0"/>
        </c:dLbls>
        <c:axId val="789625568"/>
        <c:axId val="950441040"/>
      </c:scatterChart>
      <c:valAx>
        <c:axId val="789625568"/>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solidFill>
                    <a:latin typeface="Helvetica" pitchFamily="2" charset="0"/>
                    <a:ea typeface="+mn-ea"/>
                    <a:cs typeface="Arial" panose="020B0604020202020204" pitchFamily="34" charset="0"/>
                  </a:defRPr>
                </a:pPr>
                <a:r>
                  <a:rPr lang="en-GB"/>
                  <a:t>Measured value (wt%)</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Helvetica" pitchFamily="2" charset="0"/>
                  <a:ea typeface="+mn-ea"/>
                  <a:cs typeface="Arial" panose="020B0604020202020204" pitchFamily="34" charset="0"/>
                </a:defRPr>
              </a:pPr>
              <a:endParaRPr lang="en-US"/>
            </a:p>
          </c:txPr>
        </c:title>
        <c:numFmt formatCode="General" sourceLinked="1"/>
        <c:majorTickMark val="out"/>
        <c:minorTickMark val="none"/>
        <c:tickLblPos val="nextTo"/>
        <c:spPr>
          <a:noFill/>
          <a:ln w="12700"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solidFill>
                <a:latin typeface="Helvetica" pitchFamily="2" charset="0"/>
                <a:ea typeface="+mn-ea"/>
                <a:cs typeface="Arial" panose="020B0604020202020204" pitchFamily="34" charset="0"/>
              </a:defRPr>
            </a:pPr>
            <a:endParaRPr lang="en-US"/>
          </a:p>
        </c:txPr>
        <c:crossAx val="950441040"/>
        <c:crosses val="autoZero"/>
        <c:crossBetween val="midCat"/>
      </c:valAx>
      <c:valAx>
        <c:axId val="95044104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lgn="ctr" rtl="0">
                  <a:defRPr sz="1000" b="0" i="0" u="none" strike="noStrike" kern="1200" baseline="0">
                    <a:solidFill>
                      <a:schemeClr val="tx1"/>
                    </a:solidFill>
                    <a:latin typeface="Helvetica" pitchFamily="2" charset="0"/>
                    <a:ea typeface="+mn-ea"/>
                    <a:cs typeface="Arial" panose="020B0604020202020204" pitchFamily="34" charset="0"/>
                  </a:defRPr>
                </a:pPr>
                <a:r>
                  <a:rPr lang="en-GB"/>
                  <a:t>Reference value (wt%)</a:t>
                </a:r>
              </a:p>
              <a:p>
                <a:pPr algn="ctr" rtl="0">
                  <a:defRPr/>
                </a:pPr>
                <a:endParaRPr lang="en-GB"/>
              </a:p>
            </c:rich>
          </c:tx>
          <c:overlay val="0"/>
          <c:spPr>
            <a:noFill/>
            <a:ln>
              <a:noFill/>
            </a:ln>
            <a:effectLst/>
          </c:spPr>
          <c:txPr>
            <a:bodyPr rot="-5400000" spcFirstLastPara="1" vertOverflow="ellipsis" vert="horz" wrap="square" anchor="ctr" anchorCtr="1"/>
            <a:lstStyle/>
            <a:p>
              <a:pPr algn="ctr" rtl="0">
                <a:defRPr sz="1000" b="0" i="0" u="none" strike="noStrike" kern="1200" baseline="0">
                  <a:solidFill>
                    <a:schemeClr val="tx1"/>
                  </a:solidFill>
                  <a:latin typeface="Helvetica" pitchFamily="2" charset="0"/>
                  <a:ea typeface="+mn-ea"/>
                  <a:cs typeface="Arial" panose="020B0604020202020204" pitchFamily="34" charset="0"/>
                </a:defRPr>
              </a:pPr>
              <a:endParaRPr lang="en-US"/>
            </a:p>
          </c:txPr>
        </c:title>
        <c:numFmt formatCode="General" sourceLinked="1"/>
        <c:majorTickMark val="out"/>
        <c:minorTickMark val="none"/>
        <c:tickLblPos val="nextTo"/>
        <c:spPr>
          <a:noFill/>
          <a:ln w="12700"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solidFill>
                <a:latin typeface="Helvetica" pitchFamily="2" charset="0"/>
                <a:ea typeface="+mn-ea"/>
                <a:cs typeface="Arial" panose="020B0604020202020204" pitchFamily="34" charset="0"/>
              </a:defRPr>
            </a:pPr>
            <a:endParaRPr lang="en-US"/>
          </a:p>
        </c:txPr>
        <c:crossAx val="789625568"/>
        <c:crosses val="autoZero"/>
        <c:crossBetween val="midCat"/>
      </c:valAx>
      <c:spPr>
        <a:noFill/>
        <a:ln w="12700">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latin typeface="Helvetica" pitchFamily="2" charset="0"/>
          <a:cs typeface="Arial" panose="020B0604020202020204" pitchFamily="34" charset="0"/>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Helvetica" pitchFamily="2" charset="0"/>
                <a:ea typeface="+mn-ea"/>
                <a:cs typeface="Arial" panose="020B0604020202020204" pitchFamily="34" charset="0"/>
              </a:defRPr>
            </a:pPr>
            <a:r>
              <a:rPr lang="en-GB"/>
              <a:t>V</a:t>
            </a:r>
          </a:p>
        </c:rich>
      </c:tx>
      <c:layout>
        <c:manualLayout>
          <c:xMode val="edge"/>
          <c:yMode val="edge"/>
          <c:x val="0.16687739197451057"/>
          <c:y val="6.1834317647989211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solidFill>
              <a:latin typeface="Helvetica" pitchFamily="2" charset="0"/>
              <a:ea typeface="+mn-ea"/>
              <a:cs typeface="Arial" panose="020B0604020202020204" pitchFamily="34" charset="0"/>
            </a:defRPr>
          </a:pPr>
          <a:endParaRPr lang="en-US"/>
        </a:p>
      </c:txPr>
    </c:title>
    <c:autoTitleDeleted val="0"/>
    <c:plotArea>
      <c:layout>
        <c:manualLayout>
          <c:layoutTarget val="inner"/>
          <c:xMode val="edge"/>
          <c:yMode val="edge"/>
          <c:x val="0.13966713135254341"/>
          <c:y val="4.2504671429783668E-2"/>
          <c:w val="0.79572289589405709"/>
          <c:h val="0.83489172731203298"/>
        </c:manualLayout>
      </c:layout>
      <c:scatterChart>
        <c:scatterStyle val="lineMarker"/>
        <c:varyColors val="0"/>
        <c:ser>
          <c:idx val="0"/>
          <c:order val="0"/>
          <c:spPr>
            <a:ln w="28575" cap="rnd">
              <a:noFill/>
              <a:round/>
            </a:ln>
            <a:effectLst/>
          </c:spPr>
          <c:marker>
            <c:symbol val="circle"/>
            <c:size val="5"/>
            <c:spPr>
              <a:solidFill>
                <a:srgbClr val="FF0000"/>
              </a:solidFill>
              <a:ln w="3175">
                <a:solidFill>
                  <a:schemeClr val="tx1"/>
                </a:solidFill>
              </a:ln>
              <a:effectLst/>
            </c:spPr>
          </c:marker>
          <c:trendline>
            <c:spPr>
              <a:ln w="12700" cap="rnd">
                <a:solidFill>
                  <a:schemeClr val="tx1"/>
                </a:solidFill>
                <a:prstDash val="solid"/>
              </a:ln>
              <a:effectLst/>
            </c:spPr>
            <c:trendlineType val="linear"/>
            <c:dispRSqr val="1"/>
            <c:dispEq val="1"/>
            <c:trendlineLbl>
              <c:layout>
                <c:manualLayout>
                  <c:x val="-1.7480596311514874E-2"/>
                  <c:y val="-9.7583399617709621E-2"/>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Helvetica" pitchFamily="2" charset="0"/>
                      <a:ea typeface="+mn-ea"/>
                      <a:cs typeface="Arial" panose="020B0604020202020204" pitchFamily="34" charset="0"/>
                    </a:defRPr>
                  </a:pPr>
                  <a:endParaRPr lang="en-US"/>
                </a:p>
              </c:txPr>
            </c:trendlineLbl>
          </c:trendline>
          <c:xVal>
            <c:numRef>
              <c:f>Calibrations!$BS$2:$BS$24</c:f>
              <c:numCache>
                <c:formatCode>General</c:formatCode>
                <c:ptCount val="23"/>
                <c:pt idx="0">
                  <c:v>724.00000000000011</c:v>
                </c:pt>
                <c:pt idx="1">
                  <c:v>821.00000000000011</c:v>
                </c:pt>
                <c:pt idx="2">
                  <c:v>442.00000000000006</c:v>
                </c:pt>
                <c:pt idx="3">
                  <c:v>525</c:v>
                </c:pt>
                <c:pt idx="4">
                  <c:v>495</c:v>
                </c:pt>
                <c:pt idx="5">
                  <c:v>488.00000000000006</c:v>
                </c:pt>
                <c:pt idx="6">
                  <c:v>408.00000000000006</c:v>
                </c:pt>
                <c:pt idx="7">
                  <c:v>522</c:v>
                </c:pt>
                <c:pt idx="8">
                  <c:v>458</c:v>
                </c:pt>
                <c:pt idx="9">
                  <c:v>339</c:v>
                </c:pt>
                <c:pt idx="10">
                  <c:v>369.00000000000006</c:v>
                </c:pt>
                <c:pt idx="11">
                  <c:v>224</c:v>
                </c:pt>
                <c:pt idx="12">
                  <c:v>199.00000000000003</c:v>
                </c:pt>
                <c:pt idx="13">
                  <c:v>182</c:v>
                </c:pt>
                <c:pt idx="14">
                  <c:v>185</c:v>
                </c:pt>
                <c:pt idx="15">
                  <c:v>95.5</c:v>
                </c:pt>
                <c:pt idx="16">
                  <c:v>94</c:v>
                </c:pt>
                <c:pt idx="17">
                  <c:v>85</c:v>
                </c:pt>
                <c:pt idx="18">
                  <c:v>88</c:v>
                </c:pt>
                <c:pt idx="19">
                  <c:v>106</c:v>
                </c:pt>
                <c:pt idx="20">
                  <c:v>118</c:v>
                </c:pt>
                <c:pt idx="21">
                  <c:v>216</c:v>
                </c:pt>
                <c:pt idx="22">
                  <c:v>156</c:v>
                </c:pt>
              </c:numCache>
            </c:numRef>
          </c:xVal>
          <c:yVal>
            <c:numRef>
              <c:f>Calibrations!$BT$2:$BT$24</c:f>
              <c:numCache>
                <c:formatCode>General</c:formatCode>
                <c:ptCount val="23"/>
                <c:pt idx="0">
                  <c:v>588</c:v>
                </c:pt>
                <c:pt idx="1">
                  <c:v>588</c:v>
                </c:pt>
                <c:pt idx="2">
                  <c:v>417.6</c:v>
                </c:pt>
                <c:pt idx="3">
                  <c:v>417.6</c:v>
                </c:pt>
                <c:pt idx="4">
                  <c:v>417.6</c:v>
                </c:pt>
                <c:pt idx="5">
                  <c:v>417.6</c:v>
                </c:pt>
                <c:pt idx="6">
                  <c:v>372</c:v>
                </c:pt>
                <c:pt idx="7">
                  <c:v>336</c:v>
                </c:pt>
                <c:pt idx="8">
                  <c:v>336</c:v>
                </c:pt>
                <c:pt idx="9">
                  <c:v>320</c:v>
                </c:pt>
                <c:pt idx="10">
                  <c:v>320</c:v>
                </c:pt>
                <c:pt idx="11">
                  <c:v>231.9</c:v>
                </c:pt>
                <c:pt idx="12">
                  <c:v>231.9</c:v>
                </c:pt>
                <c:pt idx="13">
                  <c:v>186.4</c:v>
                </c:pt>
                <c:pt idx="14">
                  <c:v>174</c:v>
                </c:pt>
                <c:pt idx="15">
                  <c:v>147.5</c:v>
                </c:pt>
                <c:pt idx="16">
                  <c:v>119.7</c:v>
                </c:pt>
                <c:pt idx="17">
                  <c:v>119.7</c:v>
                </c:pt>
                <c:pt idx="18">
                  <c:v>119.7</c:v>
                </c:pt>
                <c:pt idx="19">
                  <c:v>119.7</c:v>
                </c:pt>
                <c:pt idx="20">
                  <c:v>119</c:v>
                </c:pt>
                <c:pt idx="21">
                  <c:v>119</c:v>
                </c:pt>
                <c:pt idx="22">
                  <c:v>119</c:v>
                </c:pt>
              </c:numCache>
            </c:numRef>
          </c:yVal>
          <c:smooth val="0"/>
          <c:extLst>
            <c:ext xmlns:c16="http://schemas.microsoft.com/office/drawing/2014/chart" uri="{C3380CC4-5D6E-409C-BE32-E72D297353CC}">
              <c16:uniqueId val="{00000001-536C-FF48-939F-02990234F3D1}"/>
            </c:ext>
          </c:extLst>
        </c:ser>
        <c:ser>
          <c:idx val="1"/>
          <c:order val="1"/>
          <c:tx>
            <c:v>Outliers</c:v>
          </c:tx>
          <c:spPr>
            <a:ln w="25400" cap="rnd">
              <a:noFill/>
              <a:round/>
            </a:ln>
            <a:effectLst/>
          </c:spPr>
          <c:marker>
            <c:symbol val="circle"/>
            <c:size val="5"/>
            <c:spPr>
              <a:solidFill>
                <a:srgbClr val="0432FF"/>
              </a:solidFill>
              <a:ln w="3175">
                <a:solidFill>
                  <a:schemeClr val="tx1"/>
                </a:solidFill>
              </a:ln>
              <a:effectLst/>
            </c:spPr>
          </c:marker>
          <c:xVal>
            <c:numRef>
              <c:f>Calibrations!$BS$39:$BS$42</c:f>
              <c:numCache>
                <c:formatCode>General</c:formatCode>
                <c:ptCount val="4"/>
                <c:pt idx="0">
                  <c:v>486.66666666666669</c:v>
                </c:pt>
                <c:pt idx="1">
                  <c:v>362.33333333333331</c:v>
                </c:pt>
                <c:pt idx="2">
                  <c:v>327.33333333333331</c:v>
                </c:pt>
                <c:pt idx="3">
                  <c:v>127.49999999999999</c:v>
                </c:pt>
              </c:numCache>
            </c:numRef>
          </c:xVal>
          <c:yVal>
            <c:numRef>
              <c:f>Calibrations!$BT$39:$BT$42</c:f>
              <c:numCache>
                <c:formatCode>General</c:formatCode>
                <c:ptCount val="4"/>
                <c:pt idx="0">
                  <c:v>635</c:v>
                </c:pt>
                <c:pt idx="1">
                  <c:v>575</c:v>
                </c:pt>
                <c:pt idx="2">
                  <c:v>526</c:v>
                </c:pt>
                <c:pt idx="3">
                  <c:v>298</c:v>
                </c:pt>
              </c:numCache>
            </c:numRef>
          </c:yVal>
          <c:smooth val="0"/>
          <c:extLst>
            <c:ext xmlns:c16="http://schemas.microsoft.com/office/drawing/2014/chart" uri="{C3380CC4-5D6E-409C-BE32-E72D297353CC}">
              <c16:uniqueId val="{00000001-9149-EA4F-9E5B-D8DCC1FAF0FE}"/>
            </c:ext>
          </c:extLst>
        </c:ser>
        <c:ser>
          <c:idx val="2"/>
          <c:order val="2"/>
          <c:spPr>
            <a:ln w="25400" cap="rnd">
              <a:noFill/>
              <a:round/>
            </a:ln>
            <a:effectLst/>
          </c:spPr>
          <c:marker>
            <c:symbol val="circle"/>
            <c:size val="5"/>
            <c:spPr>
              <a:solidFill>
                <a:srgbClr val="00FDFF"/>
              </a:solidFill>
              <a:ln w="3175">
                <a:solidFill>
                  <a:schemeClr val="tx1"/>
                </a:solidFill>
              </a:ln>
              <a:effectLst/>
            </c:spPr>
          </c:marker>
          <c:xVal>
            <c:numRef>
              <c:f>Calibrations!$BS$30</c:f>
              <c:numCache>
                <c:formatCode>General</c:formatCode>
                <c:ptCount val="1"/>
                <c:pt idx="0">
                  <c:v>91</c:v>
                </c:pt>
              </c:numCache>
            </c:numRef>
          </c:xVal>
          <c:yVal>
            <c:numRef>
              <c:f>Calibrations!$BT$30</c:f>
              <c:numCache>
                <c:formatCode>General</c:formatCode>
                <c:ptCount val="1"/>
                <c:pt idx="0">
                  <c:v>54</c:v>
                </c:pt>
              </c:numCache>
            </c:numRef>
          </c:yVal>
          <c:smooth val="0"/>
          <c:extLst>
            <c:ext xmlns:c16="http://schemas.microsoft.com/office/drawing/2014/chart" uri="{C3380CC4-5D6E-409C-BE32-E72D297353CC}">
              <c16:uniqueId val="{00000001-F12F-5342-B70A-11C6D44C5F9A}"/>
            </c:ext>
          </c:extLst>
        </c:ser>
        <c:dLbls>
          <c:showLegendKey val="0"/>
          <c:showVal val="0"/>
          <c:showCatName val="0"/>
          <c:showSerName val="0"/>
          <c:showPercent val="0"/>
          <c:showBubbleSize val="0"/>
        </c:dLbls>
        <c:axId val="953784608"/>
        <c:axId val="953207760"/>
      </c:scatterChart>
      <c:valAx>
        <c:axId val="953784608"/>
        <c:scaling>
          <c:orientation val="minMax"/>
          <c:max val="900"/>
          <c:min val="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lgn="ctr" rtl="0">
                  <a:defRPr sz="1000" b="0" i="0" u="none" strike="noStrike" kern="1200" baseline="0">
                    <a:solidFill>
                      <a:schemeClr val="tx1"/>
                    </a:solidFill>
                    <a:latin typeface="Helvetica" pitchFamily="2" charset="0"/>
                    <a:ea typeface="+mn-ea"/>
                    <a:cs typeface="Arial" panose="020B0604020202020204" pitchFamily="34" charset="0"/>
                  </a:defRPr>
                </a:pPr>
                <a:r>
                  <a:rPr lang="en-GB"/>
                  <a:t>Measured value (µg/g)</a:t>
                </a:r>
              </a:p>
            </c:rich>
          </c:tx>
          <c:overlay val="0"/>
          <c:spPr>
            <a:noFill/>
            <a:ln>
              <a:noFill/>
            </a:ln>
            <a:effectLst/>
          </c:spPr>
          <c:txPr>
            <a:bodyPr rot="0" spcFirstLastPara="1" vertOverflow="ellipsis" vert="horz" wrap="square" anchor="ctr" anchorCtr="1"/>
            <a:lstStyle/>
            <a:p>
              <a:pPr algn="ctr" rtl="0">
                <a:defRPr sz="1000" b="0" i="0" u="none" strike="noStrike" kern="1200" baseline="0">
                  <a:solidFill>
                    <a:schemeClr val="tx1"/>
                  </a:solidFill>
                  <a:latin typeface="Helvetica" pitchFamily="2" charset="0"/>
                  <a:ea typeface="+mn-ea"/>
                  <a:cs typeface="Arial" panose="020B0604020202020204" pitchFamily="34" charset="0"/>
                </a:defRPr>
              </a:pPr>
              <a:endParaRPr lang="en-US"/>
            </a:p>
          </c:txPr>
        </c:title>
        <c:numFmt formatCode="General" sourceLinked="1"/>
        <c:majorTickMark val="out"/>
        <c:minorTickMark val="none"/>
        <c:tickLblPos val="nextTo"/>
        <c:spPr>
          <a:noFill/>
          <a:ln w="12700"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solidFill>
                <a:latin typeface="Helvetica" pitchFamily="2" charset="0"/>
                <a:ea typeface="+mn-ea"/>
                <a:cs typeface="Arial" panose="020B0604020202020204" pitchFamily="34" charset="0"/>
              </a:defRPr>
            </a:pPr>
            <a:endParaRPr lang="en-US"/>
          </a:p>
        </c:txPr>
        <c:crossAx val="953207760"/>
        <c:crosses val="autoZero"/>
        <c:crossBetween val="midCat"/>
      </c:valAx>
      <c:valAx>
        <c:axId val="953207760"/>
        <c:scaling>
          <c:orientation val="minMax"/>
          <c:max val="9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lgn="ctr" rtl="0">
                  <a:defRPr sz="1000" b="0" i="0" u="none" strike="noStrike" kern="1200" baseline="0">
                    <a:solidFill>
                      <a:schemeClr val="tx1"/>
                    </a:solidFill>
                    <a:latin typeface="Helvetica" pitchFamily="2" charset="0"/>
                    <a:ea typeface="+mn-ea"/>
                    <a:cs typeface="Arial" panose="020B0604020202020204" pitchFamily="34" charset="0"/>
                  </a:defRPr>
                </a:pPr>
                <a:r>
                  <a:rPr lang="en-GB"/>
                  <a:t>Reference value (µg/g)</a:t>
                </a:r>
              </a:p>
              <a:p>
                <a:pPr algn="ctr" rtl="0">
                  <a:defRPr/>
                </a:pPr>
                <a:endParaRPr lang="en-GB"/>
              </a:p>
            </c:rich>
          </c:tx>
          <c:overlay val="0"/>
          <c:spPr>
            <a:noFill/>
            <a:ln>
              <a:noFill/>
            </a:ln>
            <a:effectLst/>
          </c:spPr>
          <c:txPr>
            <a:bodyPr rot="-5400000" spcFirstLastPara="1" vertOverflow="ellipsis" vert="horz" wrap="square" anchor="ctr" anchorCtr="1"/>
            <a:lstStyle/>
            <a:p>
              <a:pPr algn="ctr" rtl="0">
                <a:defRPr sz="1000" b="0" i="0" u="none" strike="noStrike" kern="1200" baseline="0">
                  <a:solidFill>
                    <a:schemeClr val="tx1"/>
                  </a:solidFill>
                  <a:latin typeface="Helvetica" pitchFamily="2" charset="0"/>
                  <a:ea typeface="+mn-ea"/>
                  <a:cs typeface="Arial" panose="020B0604020202020204" pitchFamily="34" charset="0"/>
                </a:defRPr>
              </a:pPr>
              <a:endParaRPr lang="en-US"/>
            </a:p>
          </c:txPr>
        </c:title>
        <c:numFmt formatCode="General" sourceLinked="1"/>
        <c:majorTickMark val="out"/>
        <c:minorTickMark val="none"/>
        <c:tickLblPos val="nextTo"/>
        <c:spPr>
          <a:noFill/>
          <a:ln w="12700"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solidFill>
                <a:latin typeface="Helvetica" pitchFamily="2" charset="0"/>
                <a:ea typeface="+mn-ea"/>
                <a:cs typeface="Arial" panose="020B0604020202020204" pitchFamily="34" charset="0"/>
              </a:defRPr>
            </a:pPr>
            <a:endParaRPr lang="en-US"/>
          </a:p>
        </c:txPr>
        <c:crossAx val="953784608"/>
        <c:crosses val="autoZero"/>
        <c:crossBetween val="midCat"/>
        <c:majorUnit val="200"/>
      </c:valAx>
      <c:spPr>
        <a:noFill/>
        <a:ln w="12700">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latin typeface="Helvetica" pitchFamily="2" charset="0"/>
          <a:cs typeface="Arial" panose="020B0604020202020204" pitchFamily="34" charset="0"/>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 Type="http://schemas.openxmlformats.org/officeDocument/2006/relationships/chart" Target="../charts/chart2.xml"/><Relationship Id="rId16" Type="http://schemas.openxmlformats.org/officeDocument/2006/relationships/chart" Target="../charts/chart16.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5" Type="http://schemas.openxmlformats.org/officeDocument/2006/relationships/chart" Target="../charts/chart1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s>
</file>

<file path=xl/drawings/_rels/drawing2.xml.rels><?xml version="1.0" encoding="UTF-8" standalone="yes"?>
<Relationships xmlns="http://schemas.openxmlformats.org/package/2006/relationships"><Relationship Id="rId3" Type="http://schemas.openxmlformats.org/officeDocument/2006/relationships/chart" Target="../charts/chart21.xml"/><Relationship Id="rId7" Type="http://schemas.openxmlformats.org/officeDocument/2006/relationships/chart" Target="../charts/chart25.xml"/><Relationship Id="rId2" Type="http://schemas.openxmlformats.org/officeDocument/2006/relationships/chart" Target="../charts/chart20.xml"/><Relationship Id="rId1" Type="http://schemas.openxmlformats.org/officeDocument/2006/relationships/chart" Target="../charts/chart19.xml"/><Relationship Id="rId6" Type="http://schemas.openxmlformats.org/officeDocument/2006/relationships/chart" Target="../charts/chart24.xml"/><Relationship Id="rId5" Type="http://schemas.openxmlformats.org/officeDocument/2006/relationships/chart" Target="../charts/chart23.xml"/><Relationship Id="rId4" Type="http://schemas.openxmlformats.org/officeDocument/2006/relationships/chart" Target="../charts/chart22.xml"/></Relationships>
</file>

<file path=xl/drawings/_rels/drawing3.xml.rels><?xml version="1.0" encoding="UTF-8" standalone="yes"?>
<Relationships xmlns="http://schemas.openxmlformats.org/package/2006/relationships"><Relationship Id="rId8" Type="http://schemas.openxmlformats.org/officeDocument/2006/relationships/chart" Target="../charts/chart33.xml"/><Relationship Id="rId3" Type="http://schemas.openxmlformats.org/officeDocument/2006/relationships/chart" Target="../charts/chart28.xml"/><Relationship Id="rId7" Type="http://schemas.openxmlformats.org/officeDocument/2006/relationships/chart" Target="../charts/chart32.xml"/><Relationship Id="rId2" Type="http://schemas.openxmlformats.org/officeDocument/2006/relationships/chart" Target="../charts/chart27.xml"/><Relationship Id="rId1" Type="http://schemas.openxmlformats.org/officeDocument/2006/relationships/chart" Target="../charts/chart26.xml"/><Relationship Id="rId6" Type="http://schemas.openxmlformats.org/officeDocument/2006/relationships/chart" Target="../charts/chart31.xml"/><Relationship Id="rId5" Type="http://schemas.openxmlformats.org/officeDocument/2006/relationships/chart" Target="../charts/chart30.xml"/><Relationship Id="rId4" Type="http://schemas.openxmlformats.org/officeDocument/2006/relationships/chart" Target="../charts/chart29.xml"/><Relationship Id="rId9" Type="http://schemas.openxmlformats.org/officeDocument/2006/relationships/chart" Target="../charts/chart34.xml"/></Relationships>
</file>

<file path=xl/drawings/drawing1.xml><?xml version="1.0" encoding="utf-8"?>
<xdr:wsDr xmlns:xdr="http://schemas.openxmlformats.org/drawingml/2006/spreadsheetDrawing" xmlns:a="http://schemas.openxmlformats.org/drawingml/2006/main">
  <xdr:twoCellAnchor>
    <xdr:from>
      <xdr:col>5</xdr:col>
      <xdr:colOff>403280</xdr:colOff>
      <xdr:row>58</xdr:row>
      <xdr:rowOff>144243</xdr:rowOff>
    </xdr:from>
    <xdr:to>
      <xdr:col>11</xdr:col>
      <xdr:colOff>45907</xdr:colOff>
      <xdr:row>76</xdr:row>
      <xdr:rowOff>15596</xdr:rowOff>
    </xdr:to>
    <xdr:graphicFrame macro="">
      <xdr:nvGraphicFramePr>
        <xdr:cNvPr id="2" name="Chart 1">
          <a:extLst>
            <a:ext uri="{FF2B5EF4-FFF2-40B4-BE49-F238E27FC236}">
              <a16:creationId xmlns:a16="http://schemas.microsoft.com/office/drawing/2014/main" id="{4DD04BFD-F169-464A-8B29-3E3E5048AD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659513</xdr:colOff>
      <xdr:row>58</xdr:row>
      <xdr:rowOff>9415</xdr:rowOff>
    </xdr:from>
    <xdr:to>
      <xdr:col>16</xdr:col>
      <xdr:colOff>608170</xdr:colOff>
      <xdr:row>75</xdr:row>
      <xdr:rowOff>163027</xdr:rowOff>
    </xdr:to>
    <xdr:graphicFrame macro="">
      <xdr:nvGraphicFramePr>
        <xdr:cNvPr id="3" name="Chart 2">
          <a:extLst>
            <a:ext uri="{FF2B5EF4-FFF2-40B4-BE49-F238E27FC236}">
              <a16:creationId xmlns:a16="http://schemas.microsoft.com/office/drawing/2014/main" id="{4D7D20A0-5F02-3749-920A-10C1A4C7946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18</xdr:col>
      <xdr:colOff>399329</xdr:colOff>
      <xdr:row>57</xdr:row>
      <xdr:rowOff>167544</xdr:rowOff>
    </xdr:from>
    <xdr:to>
      <xdr:col>23</xdr:col>
      <xdr:colOff>462531</xdr:colOff>
      <xdr:row>75</xdr:row>
      <xdr:rowOff>133273</xdr:rowOff>
    </xdr:to>
    <xdr:graphicFrame macro="">
      <xdr:nvGraphicFramePr>
        <xdr:cNvPr id="4" name="Chart 3">
          <a:extLst>
            <a:ext uri="{FF2B5EF4-FFF2-40B4-BE49-F238E27FC236}">
              <a16:creationId xmlns:a16="http://schemas.microsoft.com/office/drawing/2014/main" id="{86FD7046-B2F6-404F-8C75-B1A111FF06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26</xdr:col>
      <xdr:colOff>164531</xdr:colOff>
      <xdr:row>56</xdr:row>
      <xdr:rowOff>160843</xdr:rowOff>
    </xdr:from>
    <xdr:to>
      <xdr:col>31</xdr:col>
      <xdr:colOff>550333</xdr:colOff>
      <xdr:row>74</xdr:row>
      <xdr:rowOff>143934</xdr:rowOff>
    </xdr:to>
    <xdr:graphicFrame macro="">
      <xdr:nvGraphicFramePr>
        <xdr:cNvPr id="5" name="Chart 4">
          <a:extLst>
            <a:ext uri="{FF2B5EF4-FFF2-40B4-BE49-F238E27FC236}">
              <a16:creationId xmlns:a16="http://schemas.microsoft.com/office/drawing/2014/main" id="{ECA21B0C-9FDB-A348-9E8B-162D983DAF7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33</xdr:col>
      <xdr:colOff>105365</xdr:colOff>
      <xdr:row>57</xdr:row>
      <xdr:rowOff>167139</xdr:rowOff>
    </xdr:from>
    <xdr:to>
      <xdr:col>38</xdr:col>
      <xdr:colOff>407655</xdr:colOff>
      <xdr:row>75</xdr:row>
      <xdr:rowOff>188147</xdr:rowOff>
    </xdr:to>
    <xdr:graphicFrame macro="">
      <xdr:nvGraphicFramePr>
        <xdr:cNvPr id="6" name="Chart 5">
          <a:extLst>
            <a:ext uri="{FF2B5EF4-FFF2-40B4-BE49-F238E27FC236}">
              <a16:creationId xmlns:a16="http://schemas.microsoft.com/office/drawing/2014/main" id="{D00BAFC8-2BF1-D34A-A919-B244B023A6D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40</xdr:col>
      <xdr:colOff>313266</xdr:colOff>
      <xdr:row>58</xdr:row>
      <xdr:rowOff>16933</xdr:rowOff>
    </xdr:from>
    <xdr:to>
      <xdr:col>45</xdr:col>
      <xdr:colOff>558800</xdr:colOff>
      <xdr:row>75</xdr:row>
      <xdr:rowOff>160866</xdr:rowOff>
    </xdr:to>
    <xdr:graphicFrame macro="">
      <xdr:nvGraphicFramePr>
        <xdr:cNvPr id="7" name="Chart 6">
          <a:extLst>
            <a:ext uri="{FF2B5EF4-FFF2-40B4-BE49-F238E27FC236}">
              <a16:creationId xmlns:a16="http://schemas.microsoft.com/office/drawing/2014/main" id="{EF48FD88-35B0-7941-9C24-4D65B31B6EA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47</xdr:col>
      <xdr:colOff>194420</xdr:colOff>
      <xdr:row>57</xdr:row>
      <xdr:rowOff>182190</xdr:rowOff>
    </xdr:from>
    <xdr:to>
      <xdr:col>52</xdr:col>
      <xdr:colOff>352777</xdr:colOff>
      <xdr:row>76</xdr:row>
      <xdr:rowOff>7840</xdr:rowOff>
    </xdr:to>
    <xdr:graphicFrame macro="">
      <xdr:nvGraphicFramePr>
        <xdr:cNvPr id="8" name="Chart 7">
          <a:extLst>
            <a:ext uri="{FF2B5EF4-FFF2-40B4-BE49-F238E27FC236}">
              <a16:creationId xmlns:a16="http://schemas.microsoft.com/office/drawing/2014/main" id="{4525434B-F8EF-414E-B58A-FC349AE7FC3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54</xdr:col>
      <xdr:colOff>139855</xdr:colOff>
      <xdr:row>58</xdr:row>
      <xdr:rowOff>17561</xdr:rowOff>
    </xdr:from>
    <xdr:to>
      <xdr:col>59</xdr:col>
      <xdr:colOff>391975</xdr:colOff>
      <xdr:row>76</xdr:row>
      <xdr:rowOff>54877</xdr:rowOff>
    </xdr:to>
    <xdr:graphicFrame macro="">
      <xdr:nvGraphicFramePr>
        <xdr:cNvPr id="9" name="Chart 8">
          <a:extLst>
            <a:ext uri="{FF2B5EF4-FFF2-40B4-BE49-F238E27FC236}">
              <a16:creationId xmlns:a16="http://schemas.microsoft.com/office/drawing/2014/main" id="{51410AE6-EC78-734E-90CA-B9B99B4BF4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67</xdr:col>
      <xdr:colOff>658519</xdr:colOff>
      <xdr:row>57</xdr:row>
      <xdr:rowOff>158646</xdr:rowOff>
    </xdr:from>
    <xdr:to>
      <xdr:col>73</xdr:col>
      <xdr:colOff>493890</xdr:colOff>
      <xdr:row>76</xdr:row>
      <xdr:rowOff>86235</xdr:rowOff>
    </xdr:to>
    <xdr:graphicFrame macro="">
      <xdr:nvGraphicFramePr>
        <xdr:cNvPr id="11" name="Chart 10">
          <a:extLst>
            <a:ext uri="{FF2B5EF4-FFF2-40B4-BE49-F238E27FC236}">
              <a16:creationId xmlns:a16="http://schemas.microsoft.com/office/drawing/2014/main" id="{8E694DB1-EC15-0C42-9E87-5A07A8F1B5C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81</xdr:col>
      <xdr:colOff>670897</xdr:colOff>
      <xdr:row>57</xdr:row>
      <xdr:rowOff>70808</xdr:rowOff>
    </xdr:from>
    <xdr:to>
      <xdr:col>87</xdr:col>
      <xdr:colOff>439014</xdr:colOff>
      <xdr:row>75</xdr:row>
      <xdr:rowOff>156791</xdr:rowOff>
    </xdr:to>
    <xdr:graphicFrame macro="">
      <xdr:nvGraphicFramePr>
        <xdr:cNvPr id="12" name="Chart 11">
          <a:extLst>
            <a:ext uri="{FF2B5EF4-FFF2-40B4-BE49-F238E27FC236}">
              <a16:creationId xmlns:a16="http://schemas.microsoft.com/office/drawing/2014/main" id="{6F8ACA86-66CC-7242-8503-916DB2CC64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89</xdr:col>
      <xdr:colOff>231609</xdr:colOff>
      <xdr:row>57</xdr:row>
      <xdr:rowOff>98717</xdr:rowOff>
    </xdr:from>
    <xdr:to>
      <xdr:col>94</xdr:col>
      <xdr:colOff>493888</xdr:colOff>
      <xdr:row>76</xdr:row>
      <xdr:rowOff>0</xdr:rowOff>
    </xdr:to>
    <xdr:graphicFrame macro="">
      <xdr:nvGraphicFramePr>
        <xdr:cNvPr id="13" name="Chart 12">
          <a:extLst>
            <a:ext uri="{FF2B5EF4-FFF2-40B4-BE49-F238E27FC236}">
              <a16:creationId xmlns:a16="http://schemas.microsoft.com/office/drawing/2014/main" id="{7EB9BA40-5616-C241-8D94-37FBB138F56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95</xdr:col>
      <xdr:colOff>328534</xdr:colOff>
      <xdr:row>57</xdr:row>
      <xdr:rowOff>39200</xdr:rowOff>
    </xdr:from>
    <xdr:to>
      <xdr:col>101</xdr:col>
      <xdr:colOff>297900</xdr:colOff>
      <xdr:row>75</xdr:row>
      <xdr:rowOff>109753</xdr:rowOff>
    </xdr:to>
    <xdr:graphicFrame macro="">
      <xdr:nvGraphicFramePr>
        <xdr:cNvPr id="14" name="Chart 13">
          <a:extLst>
            <a:ext uri="{FF2B5EF4-FFF2-40B4-BE49-F238E27FC236}">
              <a16:creationId xmlns:a16="http://schemas.microsoft.com/office/drawing/2014/main" id="{DF1D9FE2-5042-AE48-A3D5-C54FCED8A3E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102</xdr:col>
      <xdr:colOff>516032</xdr:colOff>
      <xdr:row>56</xdr:row>
      <xdr:rowOff>176500</xdr:rowOff>
    </xdr:from>
    <xdr:to>
      <xdr:col>108</xdr:col>
      <xdr:colOff>329258</xdr:colOff>
      <xdr:row>75</xdr:row>
      <xdr:rowOff>23518</xdr:rowOff>
    </xdr:to>
    <xdr:graphicFrame macro="">
      <xdr:nvGraphicFramePr>
        <xdr:cNvPr id="15" name="Chart 14">
          <a:extLst>
            <a:ext uri="{FF2B5EF4-FFF2-40B4-BE49-F238E27FC236}">
              <a16:creationId xmlns:a16="http://schemas.microsoft.com/office/drawing/2014/main" id="{534E1C49-7D75-E046-A93F-2091199788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109</xdr:col>
      <xdr:colOff>363730</xdr:colOff>
      <xdr:row>57</xdr:row>
      <xdr:rowOff>20793</xdr:rowOff>
    </xdr:from>
    <xdr:to>
      <xdr:col>116</xdr:col>
      <xdr:colOff>113493</xdr:colOff>
      <xdr:row>75</xdr:row>
      <xdr:rowOff>35216</xdr:rowOff>
    </xdr:to>
    <xdr:graphicFrame macro="">
      <xdr:nvGraphicFramePr>
        <xdr:cNvPr id="16" name="Chart 15">
          <a:extLst>
            <a:ext uri="{FF2B5EF4-FFF2-40B4-BE49-F238E27FC236}">
              <a16:creationId xmlns:a16="http://schemas.microsoft.com/office/drawing/2014/main" id="{00050F41-BA28-354C-9C42-D2A71994C48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117</xdr:col>
      <xdr:colOff>167125</xdr:colOff>
      <xdr:row>57</xdr:row>
      <xdr:rowOff>38469</xdr:rowOff>
    </xdr:from>
    <xdr:to>
      <xdr:col>123</xdr:col>
      <xdr:colOff>62716</xdr:colOff>
      <xdr:row>75</xdr:row>
      <xdr:rowOff>21636</xdr:rowOff>
    </xdr:to>
    <xdr:graphicFrame macro="">
      <xdr:nvGraphicFramePr>
        <xdr:cNvPr id="17" name="Chart 16">
          <a:extLst>
            <a:ext uri="{FF2B5EF4-FFF2-40B4-BE49-F238E27FC236}">
              <a16:creationId xmlns:a16="http://schemas.microsoft.com/office/drawing/2014/main" id="{9DCDFEB1-C5F4-AA42-B423-54418FAAA8B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74</xdr:col>
      <xdr:colOff>587145</xdr:colOff>
      <xdr:row>57</xdr:row>
      <xdr:rowOff>37594</xdr:rowOff>
    </xdr:from>
    <xdr:to>
      <xdr:col>80</xdr:col>
      <xdr:colOff>125432</xdr:colOff>
      <xdr:row>75</xdr:row>
      <xdr:rowOff>156790</xdr:rowOff>
    </xdr:to>
    <xdr:graphicFrame macro="">
      <xdr:nvGraphicFramePr>
        <xdr:cNvPr id="19" name="Chart 18">
          <a:extLst>
            <a:ext uri="{FF2B5EF4-FFF2-40B4-BE49-F238E27FC236}">
              <a16:creationId xmlns:a16="http://schemas.microsoft.com/office/drawing/2014/main" id="{15FEEB6C-7F94-4444-98A6-16ECD202CF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124</xdr:col>
      <xdr:colOff>295319</xdr:colOff>
      <xdr:row>57</xdr:row>
      <xdr:rowOff>72968</xdr:rowOff>
    </xdr:from>
    <xdr:to>
      <xdr:col>129</xdr:col>
      <xdr:colOff>626534</xdr:colOff>
      <xdr:row>74</xdr:row>
      <xdr:rowOff>135468</xdr:rowOff>
    </xdr:to>
    <xdr:graphicFrame macro="">
      <xdr:nvGraphicFramePr>
        <xdr:cNvPr id="20" name="Chart 19">
          <a:extLst>
            <a:ext uri="{FF2B5EF4-FFF2-40B4-BE49-F238E27FC236}">
              <a16:creationId xmlns:a16="http://schemas.microsoft.com/office/drawing/2014/main" id="{6E5B9A65-A5BD-C749-A169-BC5649BAC47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60</xdr:col>
      <xdr:colOff>635000</xdr:colOff>
      <xdr:row>58</xdr:row>
      <xdr:rowOff>33866</xdr:rowOff>
    </xdr:from>
    <xdr:to>
      <xdr:col>65</xdr:col>
      <xdr:colOff>495536</xdr:colOff>
      <xdr:row>75</xdr:row>
      <xdr:rowOff>174898</xdr:rowOff>
    </xdr:to>
    <xdr:graphicFrame macro="">
      <xdr:nvGraphicFramePr>
        <xdr:cNvPr id="18" name="Chart 17">
          <a:extLst>
            <a:ext uri="{FF2B5EF4-FFF2-40B4-BE49-F238E27FC236}">
              <a16:creationId xmlns:a16="http://schemas.microsoft.com/office/drawing/2014/main" id="{2FEF56DD-9F2C-F342-AF63-9BB3A3E8240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5</xdr:col>
      <xdr:colOff>92259</xdr:colOff>
      <xdr:row>76</xdr:row>
      <xdr:rowOff>22404</xdr:rowOff>
    </xdr:from>
    <xdr:to>
      <xdr:col>7</xdr:col>
      <xdr:colOff>1332896</xdr:colOff>
      <xdr:row>94</xdr:row>
      <xdr:rowOff>33401</xdr:rowOff>
    </xdr:to>
    <xdr:graphicFrame macro="">
      <xdr:nvGraphicFramePr>
        <xdr:cNvPr id="2" name="Chart 1">
          <a:extLst>
            <a:ext uri="{FF2B5EF4-FFF2-40B4-BE49-F238E27FC236}">
              <a16:creationId xmlns:a16="http://schemas.microsoft.com/office/drawing/2014/main" id="{C7A12EDE-A7FA-7871-5087-625863C493E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17</xdr:col>
      <xdr:colOff>614292</xdr:colOff>
      <xdr:row>75</xdr:row>
      <xdr:rowOff>165352</xdr:rowOff>
    </xdr:from>
    <xdr:to>
      <xdr:col>21</xdr:col>
      <xdr:colOff>293311</xdr:colOff>
      <xdr:row>93</xdr:row>
      <xdr:rowOff>163286</xdr:rowOff>
    </xdr:to>
    <xdr:graphicFrame macro="">
      <xdr:nvGraphicFramePr>
        <xdr:cNvPr id="3" name="Chart 2">
          <a:extLst>
            <a:ext uri="{FF2B5EF4-FFF2-40B4-BE49-F238E27FC236}">
              <a16:creationId xmlns:a16="http://schemas.microsoft.com/office/drawing/2014/main" id="{3D73D8D4-9219-904C-812D-1BDD7456A4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16</xdr:col>
      <xdr:colOff>202955</xdr:colOff>
      <xdr:row>94</xdr:row>
      <xdr:rowOff>112184</xdr:rowOff>
    </xdr:from>
    <xdr:to>
      <xdr:col>23</xdr:col>
      <xdr:colOff>789820</xdr:colOff>
      <xdr:row>109</xdr:row>
      <xdr:rowOff>47032</xdr:rowOff>
    </xdr:to>
    <xdr:graphicFrame macro="">
      <xdr:nvGraphicFramePr>
        <xdr:cNvPr id="10" name="Chart 9">
          <a:extLst>
            <a:ext uri="{FF2B5EF4-FFF2-40B4-BE49-F238E27FC236}">
              <a16:creationId xmlns:a16="http://schemas.microsoft.com/office/drawing/2014/main" id="{DD806F67-C194-CA49-B330-A30DFA3FBCC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412453</xdr:colOff>
      <xdr:row>77</xdr:row>
      <xdr:rowOff>2115</xdr:rowOff>
    </xdr:from>
    <xdr:to>
      <xdr:col>15</xdr:col>
      <xdr:colOff>816156</xdr:colOff>
      <xdr:row>92</xdr:row>
      <xdr:rowOff>64508</xdr:rowOff>
    </xdr:to>
    <xdr:graphicFrame macro="">
      <xdr:nvGraphicFramePr>
        <xdr:cNvPr id="13" name="Chart 12">
          <a:extLst>
            <a:ext uri="{FF2B5EF4-FFF2-40B4-BE49-F238E27FC236}">
              <a16:creationId xmlns:a16="http://schemas.microsoft.com/office/drawing/2014/main" id="{DA2ADDE7-E51F-584D-9778-D60D19C9AB8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388079</xdr:colOff>
      <xdr:row>93</xdr:row>
      <xdr:rowOff>146049</xdr:rowOff>
    </xdr:from>
    <xdr:to>
      <xdr:col>15</xdr:col>
      <xdr:colOff>817105</xdr:colOff>
      <xdr:row>109</xdr:row>
      <xdr:rowOff>50800</xdr:rowOff>
    </xdr:to>
    <xdr:graphicFrame macro="">
      <xdr:nvGraphicFramePr>
        <xdr:cNvPr id="14" name="Chart 13">
          <a:extLst>
            <a:ext uri="{FF2B5EF4-FFF2-40B4-BE49-F238E27FC236}">
              <a16:creationId xmlns:a16="http://schemas.microsoft.com/office/drawing/2014/main" id="{27F777B7-63FE-B740-8537-7889EED11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24</xdr:col>
      <xdr:colOff>1205556</xdr:colOff>
      <xdr:row>75</xdr:row>
      <xdr:rowOff>43021</xdr:rowOff>
    </xdr:from>
    <xdr:to>
      <xdr:col>29</xdr:col>
      <xdr:colOff>40821</xdr:colOff>
      <xdr:row>93</xdr:row>
      <xdr:rowOff>54018</xdr:rowOff>
    </xdr:to>
    <xdr:graphicFrame macro="">
      <xdr:nvGraphicFramePr>
        <xdr:cNvPr id="8" name="Chart 7">
          <a:extLst>
            <a:ext uri="{FF2B5EF4-FFF2-40B4-BE49-F238E27FC236}">
              <a16:creationId xmlns:a16="http://schemas.microsoft.com/office/drawing/2014/main" id="{864E77AA-F086-994E-A9E9-65050AB3A4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24</xdr:col>
      <xdr:colOff>247373</xdr:colOff>
      <xdr:row>94</xdr:row>
      <xdr:rowOff>86783</xdr:rowOff>
    </xdr:from>
    <xdr:to>
      <xdr:col>31</xdr:col>
      <xdr:colOff>522817</xdr:colOff>
      <xdr:row>109</xdr:row>
      <xdr:rowOff>76199</xdr:rowOff>
    </xdr:to>
    <xdr:graphicFrame macro="">
      <xdr:nvGraphicFramePr>
        <xdr:cNvPr id="9" name="Chart 8">
          <a:extLst>
            <a:ext uri="{FF2B5EF4-FFF2-40B4-BE49-F238E27FC236}">
              <a16:creationId xmlns:a16="http://schemas.microsoft.com/office/drawing/2014/main" id="{8098F7E5-15D4-694C-98A8-FF04D7995F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43</xdr:col>
      <xdr:colOff>811942</xdr:colOff>
      <xdr:row>86</xdr:row>
      <xdr:rowOff>10805</xdr:rowOff>
    </xdr:from>
    <xdr:to>
      <xdr:col>49</xdr:col>
      <xdr:colOff>730685</xdr:colOff>
      <xdr:row>95</xdr:row>
      <xdr:rowOff>180397</xdr:rowOff>
    </xdr:to>
    <xdr:graphicFrame macro="">
      <xdr:nvGraphicFramePr>
        <xdr:cNvPr id="2" name="Chart 1">
          <a:extLst>
            <a:ext uri="{FF2B5EF4-FFF2-40B4-BE49-F238E27FC236}">
              <a16:creationId xmlns:a16="http://schemas.microsoft.com/office/drawing/2014/main" id="{68233B9D-9593-3A11-A394-E491519FBB8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43</xdr:col>
      <xdr:colOff>817672</xdr:colOff>
      <xdr:row>96</xdr:row>
      <xdr:rowOff>69082</xdr:rowOff>
    </xdr:from>
    <xdr:to>
      <xdr:col>49</xdr:col>
      <xdr:colOff>786423</xdr:colOff>
      <xdr:row>106</xdr:row>
      <xdr:rowOff>41868</xdr:rowOff>
    </xdr:to>
    <xdr:graphicFrame macro="">
      <xdr:nvGraphicFramePr>
        <xdr:cNvPr id="5" name="Chart 4">
          <a:extLst>
            <a:ext uri="{FF2B5EF4-FFF2-40B4-BE49-F238E27FC236}">
              <a16:creationId xmlns:a16="http://schemas.microsoft.com/office/drawing/2014/main" id="{F384445D-B142-5E45-BFF7-8EC2757B6E4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43</xdr:col>
      <xdr:colOff>804435</xdr:colOff>
      <xdr:row>106</xdr:row>
      <xdr:rowOff>123511</xdr:rowOff>
    </xdr:from>
    <xdr:to>
      <xdr:col>49</xdr:col>
      <xdr:colOff>804566</xdr:colOff>
      <xdr:row>115</xdr:row>
      <xdr:rowOff>240742</xdr:rowOff>
    </xdr:to>
    <xdr:graphicFrame macro="">
      <xdr:nvGraphicFramePr>
        <xdr:cNvPr id="6" name="Chart 5">
          <a:extLst>
            <a:ext uri="{FF2B5EF4-FFF2-40B4-BE49-F238E27FC236}">
              <a16:creationId xmlns:a16="http://schemas.microsoft.com/office/drawing/2014/main" id="{3E35665D-6605-4948-9F72-21BABD26BDC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49</xdr:col>
      <xdr:colOff>1157112</xdr:colOff>
      <xdr:row>84</xdr:row>
      <xdr:rowOff>0</xdr:rowOff>
    </xdr:from>
    <xdr:to>
      <xdr:col>56</xdr:col>
      <xdr:colOff>300511</xdr:colOff>
      <xdr:row>95</xdr:row>
      <xdr:rowOff>170633</xdr:rowOff>
    </xdr:to>
    <xdr:graphicFrame macro="">
      <xdr:nvGraphicFramePr>
        <xdr:cNvPr id="3" name="Chart 2">
          <a:extLst>
            <a:ext uri="{FF2B5EF4-FFF2-40B4-BE49-F238E27FC236}">
              <a16:creationId xmlns:a16="http://schemas.microsoft.com/office/drawing/2014/main" id="{2B7FE64E-5552-0C40-96E6-0A5AE7DE00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49</xdr:col>
      <xdr:colOff>1250776</xdr:colOff>
      <xdr:row>96</xdr:row>
      <xdr:rowOff>60010</xdr:rowOff>
    </xdr:from>
    <xdr:to>
      <xdr:col>56</xdr:col>
      <xdr:colOff>374151</xdr:colOff>
      <xdr:row>106</xdr:row>
      <xdr:rowOff>32796</xdr:rowOff>
    </xdr:to>
    <xdr:graphicFrame macro="">
      <xdr:nvGraphicFramePr>
        <xdr:cNvPr id="4" name="Chart 3">
          <a:extLst>
            <a:ext uri="{FF2B5EF4-FFF2-40B4-BE49-F238E27FC236}">
              <a16:creationId xmlns:a16="http://schemas.microsoft.com/office/drawing/2014/main" id="{773DBDC0-95B2-4D46-9789-6CDE8549550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49</xdr:col>
      <xdr:colOff>1212780</xdr:colOff>
      <xdr:row>106</xdr:row>
      <xdr:rowOff>114439</xdr:rowOff>
    </xdr:from>
    <xdr:to>
      <xdr:col>56</xdr:col>
      <xdr:colOff>392295</xdr:colOff>
      <xdr:row>115</xdr:row>
      <xdr:rowOff>231670</xdr:rowOff>
    </xdr:to>
    <xdr:graphicFrame macro="">
      <xdr:nvGraphicFramePr>
        <xdr:cNvPr id="7" name="Chart 6">
          <a:extLst>
            <a:ext uri="{FF2B5EF4-FFF2-40B4-BE49-F238E27FC236}">
              <a16:creationId xmlns:a16="http://schemas.microsoft.com/office/drawing/2014/main" id="{4FDD085C-0172-4049-A529-CF44ABB2E7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56</xdr:col>
      <xdr:colOff>732573</xdr:colOff>
      <xdr:row>85</xdr:row>
      <xdr:rowOff>136770</xdr:rowOff>
    </xdr:from>
    <xdr:to>
      <xdr:col>64</xdr:col>
      <xdr:colOff>725393</xdr:colOff>
      <xdr:row>95</xdr:row>
      <xdr:rowOff>39078</xdr:rowOff>
    </xdr:to>
    <xdr:graphicFrame macro="">
      <xdr:nvGraphicFramePr>
        <xdr:cNvPr id="8" name="Chart 7">
          <a:extLst>
            <a:ext uri="{FF2B5EF4-FFF2-40B4-BE49-F238E27FC236}">
              <a16:creationId xmlns:a16="http://schemas.microsoft.com/office/drawing/2014/main" id="{29092613-273C-0648-B9E1-7910CC81877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56</xdr:col>
      <xdr:colOff>781538</xdr:colOff>
      <xdr:row>96</xdr:row>
      <xdr:rowOff>61962</xdr:rowOff>
    </xdr:from>
    <xdr:to>
      <xdr:col>64</xdr:col>
      <xdr:colOff>801077</xdr:colOff>
      <xdr:row>106</xdr:row>
      <xdr:rowOff>34748</xdr:rowOff>
    </xdr:to>
    <xdr:graphicFrame macro="">
      <xdr:nvGraphicFramePr>
        <xdr:cNvPr id="9" name="Chart 8">
          <a:extLst>
            <a:ext uri="{FF2B5EF4-FFF2-40B4-BE49-F238E27FC236}">
              <a16:creationId xmlns:a16="http://schemas.microsoft.com/office/drawing/2014/main" id="{07276681-8897-A54D-9884-6A1CBFF8F0A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56</xdr:col>
      <xdr:colOff>810930</xdr:colOff>
      <xdr:row>106</xdr:row>
      <xdr:rowOff>106622</xdr:rowOff>
    </xdr:from>
    <xdr:to>
      <xdr:col>65</xdr:col>
      <xdr:colOff>19638</xdr:colOff>
      <xdr:row>115</xdr:row>
      <xdr:rowOff>223853</xdr:rowOff>
    </xdr:to>
    <xdr:graphicFrame macro="">
      <xdr:nvGraphicFramePr>
        <xdr:cNvPr id="10" name="Chart 9">
          <a:extLst>
            <a:ext uri="{FF2B5EF4-FFF2-40B4-BE49-F238E27FC236}">
              <a16:creationId xmlns:a16="http://schemas.microsoft.com/office/drawing/2014/main" id="{8F52A320-5AD3-514C-A747-42189EE7AC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8"/>
  <sheetViews>
    <sheetView workbookViewId="0">
      <selection activeCell="A15" sqref="A15"/>
    </sheetView>
  </sheetViews>
  <sheetFormatPr baseColWidth="10" defaultRowHeight="21"/>
  <cols>
    <col min="1" max="1" width="164.1640625" style="9" customWidth="1"/>
    <col min="2" max="16384" width="10.83203125" style="9"/>
  </cols>
  <sheetData>
    <row r="1" spans="1:1" s="10" customFormat="1" ht="60" customHeight="1">
      <c r="A1" s="78" t="s">
        <v>747</v>
      </c>
    </row>
    <row r="2" spans="1:1" s="10" customFormat="1" ht="75" customHeight="1">
      <c r="A2" s="81" t="s">
        <v>748</v>
      </c>
    </row>
    <row r="3" spans="1:1" s="10" customFormat="1" ht="61" customHeight="1">
      <c r="A3" s="79" t="s">
        <v>749</v>
      </c>
    </row>
    <row r="4" spans="1:1" ht="61" customHeight="1">
      <c r="A4" s="79" t="s">
        <v>175</v>
      </c>
    </row>
    <row r="5" spans="1:1" ht="61" customHeight="1">
      <c r="A5" s="79" t="s">
        <v>176</v>
      </c>
    </row>
    <row r="6" spans="1:1" ht="61" customHeight="1">
      <c r="A6" s="80" t="s">
        <v>177</v>
      </c>
    </row>
    <row r="7" spans="1:1" ht="92" customHeight="1">
      <c r="A7" s="79" t="s">
        <v>750</v>
      </c>
    </row>
    <row r="8" spans="1:1" ht="22" customHeight="1">
      <c r="A8" s="78" t="s">
        <v>751</v>
      </c>
    </row>
  </sheetData>
  <pageMargins left="0.75" right="0.75" top="1" bottom="1" header="0.5" footer="0.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K91"/>
  <sheetViews>
    <sheetView topLeftCell="E1" workbookViewId="0">
      <selection activeCell="Q2" sqref="Q2"/>
    </sheetView>
  </sheetViews>
  <sheetFormatPr baseColWidth="10" defaultRowHeight="15"/>
  <cols>
    <col min="2" max="2" width="7.6640625" customWidth="1"/>
    <col min="3" max="3" width="12.83203125" customWidth="1"/>
    <col min="4" max="4" width="14" customWidth="1"/>
    <col min="5" max="5" width="16.33203125" customWidth="1"/>
    <col min="6" max="6" width="12.5" customWidth="1"/>
    <col min="7" max="7" width="10.1640625" customWidth="1"/>
    <col min="8" max="8" width="8.5" customWidth="1"/>
    <col min="9" max="9" width="7.5" customWidth="1"/>
    <col min="10" max="10" width="14.1640625" customWidth="1"/>
    <col min="11" max="11" width="10.83203125" customWidth="1"/>
    <col min="12" max="12" width="18.1640625" customWidth="1"/>
    <col min="13" max="13" width="12.5" customWidth="1"/>
    <col min="14" max="14" width="14.33203125" customWidth="1"/>
    <col min="15" max="15" width="12.83203125" customWidth="1"/>
  </cols>
  <sheetData>
    <row r="1" spans="1:37" ht="18">
      <c r="A1" s="11" t="s">
        <v>36</v>
      </c>
      <c r="B1" s="11" t="s">
        <v>37</v>
      </c>
      <c r="C1" s="11" t="s">
        <v>38</v>
      </c>
      <c r="D1" s="11" t="s">
        <v>39</v>
      </c>
      <c r="E1" s="11" t="s">
        <v>40</v>
      </c>
      <c r="F1" s="11" t="s">
        <v>46</v>
      </c>
      <c r="G1" s="11" t="s">
        <v>47</v>
      </c>
      <c r="H1" s="11" t="s">
        <v>48</v>
      </c>
      <c r="I1" s="11" t="s">
        <v>41</v>
      </c>
      <c r="J1" s="11" t="s">
        <v>49</v>
      </c>
      <c r="K1" s="11" t="s">
        <v>42</v>
      </c>
      <c r="L1" s="11" t="s">
        <v>50</v>
      </c>
      <c r="M1" s="11" t="s">
        <v>51</v>
      </c>
      <c r="N1" s="11" t="s">
        <v>43</v>
      </c>
      <c r="O1" s="11" t="s">
        <v>44</v>
      </c>
      <c r="P1" s="11" t="s">
        <v>45</v>
      </c>
      <c r="Q1" s="11" t="s">
        <v>11</v>
      </c>
      <c r="R1" s="11" t="s">
        <v>22</v>
      </c>
      <c r="S1" s="11" t="s">
        <v>12</v>
      </c>
      <c r="T1" s="11" t="s">
        <v>23</v>
      </c>
      <c r="U1" s="11" t="s">
        <v>10</v>
      </c>
      <c r="V1" s="11" t="s">
        <v>9</v>
      </c>
      <c r="W1" s="11" t="s">
        <v>8</v>
      </c>
      <c r="X1" s="11" t="s">
        <v>24</v>
      </c>
      <c r="Y1" s="11" t="s">
        <v>7</v>
      </c>
      <c r="Z1" s="11" t="s">
        <v>6</v>
      </c>
      <c r="AA1" s="11" t="s">
        <v>5</v>
      </c>
      <c r="AB1" s="11" t="s">
        <v>4</v>
      </c>
      <c r="AC1" s="11" t="s">
        <v>3</v>
      </c>
      <c r="AD1" s="11" t="s">
        <v>13</v>
      </c>
      <c r="AE1" s="11" t="s">
        <v>2</v>
      </c>
      <c r="AF1" s="11" t="s">
        <v>25</v>
      </c>
      <c r="AG1" s="11" t="s">
        <v>1</v>
      </c>
      <c r="AH1" s="11" t="s">
        <v>19</v>
      </c>
      <c r="AI1" s="11" t="s">
        <v>52</v>
      </c>
      <c r="AJ1" s="11" t="s">
        <v>53</v>
      </c>
      <c r="AK1" s="11" t="s">
        <v>54</v>
      </c>
    </row>
    <row r="2" spans="1:37" s="12" customFormat="1" ht="16">
      <c r="A2" s="12">
        <v>49</v>
      </c>
      <c r="B2" s="12" t="s">
        <v>55</v>
      </c>
      <c r="C2" s="12" t="s">
        <v>56</v>
      </c>
      <c r="D2" s="12" t="s">
        <v>32</v>
      </c>
      <c r="E2" s="12" t="s">
        <v>57</v>
      </c>
      <c r="F2" s="12">
        <v>48</v>
      </c>
      <c r="G2" s="12" t="s">
        <v>20</v>
      </c>
      <c r="H2" s="12" t="s">
        <v>20</v>
      </c>
      <c r="I2" s="12" t="s">
        <v>20</v>
      </c>
      <c r="J2" s="12" t="s">
        <v>20</v>
      </c>
      <c r="K2" s="12" t="s">
        <v>20</v>
      </c>
      <c r="L2" s="12" t="s">
        <v>20</v>
      </c>
      <c r="M2" s="12" t="s">
        <v>20</v>
      </c>
      <c r="N2" s="12" t="s">
        <v>58</v>
      </c>
      <c r="O2" s="12" t="s">
        <v>59</v>
      </c>
      <c r="P2" s="12">
        <v>35.190800000000003</v>
      </c>
      <c r="Q2" s="12">
        <v>2.5761467889908256</v>
      </c>
      <c r="R2" s="12">
        <v>9.6298999999999992</v>
      </c>
      <c r="S2" s="12">
        <v>11.989705461824421</v>
      </c>
      <c r="T2" s="12">
        <v>10.462</v>
      </c>
      <c r="U2" s="12">
        <v>0.1913591405624564</v>
      </c>
      <c r="V2" s="12">
        <v>12.838813488176857</v>
      </c>
      <c r="W2" s="12">
        <v>1.5090043967957596</v>
      </c>
      <c r="X2" s="12">
        <v>1.2335013748854262</v>
      </c>
      <c r="Y2" s="12">
        <v>235</v>
      </c>
      <c r="Z2" s="12">
        <v>368</v>
      </c>
      <c r="AA2" s="12">
        <v>273</v>
      </c>
      <c r="AB2" s="12">
        <v>85</v>
      </c>
      <c r="AC2" s="12">
        <v>108</v>
      </c>
      <c r="AD2" s="12">
        <v>43</v>
      </c>
      <c r="AE2" s="12">
        <v>1241</v>
      </c>
      <c r="AF2" s="12">
        <v>26</v>
      </c>
      <c r="AG2" s="12">
        <v>253</v>
      </c>
      <c r="AH2" s="12" t="e">
        <v>#VALUE!</v>
      </c>
      <c r="AI2" s="12">
        <v>7</v>
      </c>
      <c r="AJ2" s="12">
        <v>95.999999999999986</v>
      </c>
      <c r="AK2" s="12">
        <v>787.00000000000011</v>
      </c>
    </row>
    <row r="3" spans="1:37">
      <c r="A3" s="6" t="s">
        <v>20</v>
      </c>
      <c r="B3" s="7" t="s">
        <v>20</v>
      </c>
      <c r="C3" s="6" t="s">
        <v>20</v>
      </c>
      <c r="D3" s="6" t="s">
        <v>20</v>
      </c>
      <c r="E3" s="6" t="s">
        <v>20</v>
      </c>
      <c r="F3" s="6" t="s">
        <v>20</v>
      </c>
      <c r="G3" s="8" t="s">
        <v>20</v>
      </c>
      <c r="H3" s="8" t="s">
        <v>20</v>
      </c>
      <c r="I3" s="8" t="s">
        <v>20</v>
      </c>
      <c r="J3" s="8" t="s">
        <v>20</v>
      </c>
      <c r="K3" s="8" t="s">
        <v>20</v>
      </c>
      <c r="L3" s="8" t="s">
        <v>20</v>
      </c>
      <c r="M3" s="8" t="s">
        <v>20</v>
      </c>
      <c r="N3" s="8" t="s">
        <v>20</v>
      </c>
      <c r="O3" s="6" t="s">
        <v>20</v>
      </c>
      <c r="P3" s="6" t="s">
        <v>20</v>
      </c>
      <c r="Q3" s="6" t="e">
        <v>#VALUE!</v>
      </c>
      <c r="R3" s="6" t="s">
        <v>20</v>
      </c>
      <c r="S3" s="6" t="e">
        <v>#VALUE!</v>
      </c>
      <c r="T3" s="6" t="s">
        <v>20</v>
      </c>
      <c r="U3" s="6" t="e">
        <v>#VALUE!</v>
      </c>
      <c r="V3" s="6" t="e">
        <v>#VALUE!</v>
      </c>
      <c r="W3" s="6" t="e">
        <v>#VALUE!</v>
      </c>
      <c r="X3" s="6" t="e">
        <v>#VALUE!</v>
      </c>
      <c r="Y3" s="6" t="e">
        <v>#VALUE!</v>
      </c>
      <c r="Z3" s="6" t="e">
        <v>#VALUE!</v>
      </c>
      <c r="AA3" s="6" t="e">
        <v>#VALUE!</v>
      </c>
      <c r="AB3" s="6" t="e">
        <v>#VALUE!</v>
      </c>
      <c r="AC3" s="6" t="e">
        <v>#VALUE!</v>
      </c>
      <c r="AD3" s="6" t="e">
        <v>#VALUE!</v>
      </c>
      <c r="AE3" s="6" t="e">
        <v>#VALUE!</v>
      </c>
      <c r="AF3" s="6" t="e">
        <v>#VALUE!</v>
      </c>
      <c r="AG3" s="6" t="e">
        <v>#VALUE!</v>
      </c>
      <c r="AH3" s="6" t="e">
        <v>#VALUE!</v>
      </c>
      <c r="AI3" s="6" t="e">
        <v>#VALUE!</v>
      </c>
      <c r="AJ3" s="6" t="e">
        <v>#VALUE!</v>
      </c>
      <c r="AK3" s="6" t="e">
        <v>#VALUE!</v>
      </c>
    </row>
    <row r="4" spans="1:37">
      <c r="A4" s="6">
        <v>50</v>
      </c>
      <c r="B4" s="7" t="s">
        <v>60</v>
      </c>
      <c r="C4" s="6" t="s">
        <v>56</v>
      </c>
      <c r="D4" s="6" t="s">
        <v>32</v>
      </c>
      <c r="E4" s="6" t="s">
        <v>57</v>
      </c>
      <c r="F4" s="6">
        <v>49</v>
      </c>
      <c r="G4" s="8" t="s">
        <v>20</v>
      </c>
      <c r="H4" s="8" t="s">
        <v>20</v>
      </c>
      <c r="I4" s="8" t="s">
        <v>20</v>
      </c>
      <c r="J4" s="8" t="s">
        <v>20</v>
      </c>
      <c r="K4" s="8" t="s">
        <v>20</v>
      </c>
      <c r="L4" s="8" t="s">
        <v>20</v>
      </c>
      <c r="M4" s="8" t="s">
        <v>20</v>
      </c>
      <c r="N4" s="8" t="s">
        <v>58</v>
      </c>
      <c r="O4" s="6" t="s">
        <v>59</v>
      </c>
      <c r="P4" s="6">
        <v>35.224400000000003</v>
      </c>
      <c r="Q4" s="6">
        <v>2.5971643035863217</v>
      </c>
      <c r="R4" s="6">
        <v>9.7159999999999993</v>
      </c>
      <c r="S4" s="6">
        <v>12.009150700600514</v>
      </c>
      <c r="T4" s="6">
        <v>10.2933</v>
      </c>
      <c r="U4" s="6">
        <v>0.1832244402551455</v>
      </c>
      <c r="V4" s="6">
        <v>12.830698195046873</v>
      </c>
      <c r="W4" s="6">
        <v>1.5168343070529422</v>
      </c>
      <c r="X4" s="6">
        <v>1.2559578368469295</v>
      </c>
      <c r="Y4" s="6">
        <v>239</v>
      </c>
      <c r="Z4" s="6">
        <v>371.99999999999994</v>
      </c>
      <c r="AA4" s="6">
        <v>285</v>
      </c>
      <c r="AB4" s="6">
        <v>78</v>
      </c>
      <c r="AC4" s="6">
        <v>107</v>
      </c>
      <c r="AD4" s="6">
        <v>42</v>
      </c>
      <c r="AE4" s="6">
        <v>1235</v>
      </c>
      <c r="AF4" s="6">
        <v>26</v>
      </c>
      <c r="AG4" s="6">
        <v>244.00000000000003</v>
      </c>
      <c r="AH4" s="6" t="e">
        <v>#VALUE!</v>
      </c>
      <c r="AI4" s="6">
        <v>10</v>
      </c>
      <c r="AJ4" s="6">
        <v>92</v>
      </c>
      <c r="AK4" s="6">
        <v>814</v>
      </c>
    </row>
    <row r="5" spans="1:37">
      <c r="A5" s="6" t="s">
        <v>20</v>
      </c>
      <c r="B5" s="7" t="s">
        <v>20</v>
      </c>
      <c r="C5" s="6" t="s">
        <v>20</v>
      </c>
      <c r="D5" s="6" t="s">
        <v>20</v>
      </c>
      <c r="E5" s="6" t="s">
        <v>20</v>
      </c>
      <c r="F5" s="6" t="s">
        <v>20</v>
      </c>
      <c r="G5" s="8" t="s">
        <v>20</v>
      </c>
      <c r="H5" s="8" t="s">
        <v>20</v>
      </c>
      <c r="I5" s="8" t="s">
        <v>20</v>
      </c>
      <c r="J5" s="8" t="s">
        <v>20</v>
      </c>
      <c r="K5" s="8" t="s">
        <v>20</v>
      </c>
      <c r="L5" s="8" t="s">
        <v>20</v>
      </c>
      <c r="M5" s="8" t="s">
        <v>20</v>
      </c>
      <c r="N5" s="8" t="s">
        <v>20</v>
      </c>
      <c r="O5" s="6" t="s">
        <v>20</v>
      </c>
      <c r="P5" s="6" t="s">
        <v>20</v>
      </c>
      <c r="Q5" s="6" t="e">
        <v>#VALUE!</v>
      </c>
      <c r="R5" s="6" t="s">
        <v>20</v>
      </c>
      <c r="S5" s="6" t="e">
        <v>#VALUE!</v>
      </c>
      <c r="T5" s="6" t="s">
        <v>20</v>
      </c>
      <c r="U5" s="6" t="e">
        <v>#VALUE!</v>
      </c>
      <c r="V5" s="6" t="e">
        <v>#VALUE!</v>
      </c>
      <c r="W5" s="6" t="e">
        <v>#VALUE!</v>
      </c>
      <c r="X5" s="6" t="e">
        <v>#VALUE!</v>
      </c>
      <c r="Y5" s="6" t="e">
        <v>#VALUE!</v>
      </c>
      <c r="Z5" s="6" t="e">
        <v>#VALUE!</v>
      </c>
      <c r="AA5" s="6" t="e">
        <v>#VALUE!</v>
      </c>
      <c r="AB5" s="6" t="e">
        <v>#VALUE!</v>
      </c>
      <c r="AC5" s="6" t="e">
        <v>#VALUE!</v>
      </c>
      <c r="AD5" s="6" t="e">
        <v>#VALUE!</v>
      </c>
      <c r="AE5" s="6" t="e">
        <v>#VALUE!</v>
      </c>
      <c r="AF5" s="6" t="e">
        <v>#VALUE!</v>
      </c>
      <c r="AG5" s="6" t="e">
        <v>#VALUE!</v>
      </c>
      <c r="AH5" s="6" t="e">
        <v>#VALUE!</v>
      </c>
      <c r="AI5" s="6" t="e">
        <v>#VALUE!</v>
      </c>
      <c r="AJ5" s="6" t="e">
        <v>#VALUE!</v>
      </c>
      <c r="AK5" s="6" t="e">
        <v>#VALUE!</v>
      </c>
    </row>
    <row r="6" spans="1:37">
      <c r="A6" s="6">
        <v>51</v>
      </c>
      <c r="B6" s="7" t="s">
        <v>61</v>
      </c>
      <c r="C6" s="6" t="s">
        <v>56</v>
      </c>
      <c r="D6" s="6" t="s">
        <v>62</v>
      </c>
      <c r="E6" s="6" t="s">
        <v>63</v>
      </c>
      <c r="F6" s="6">
        <v>50</v>
      </c>
      <c r="G6" s="8" t="s">
        <v>64</v>
      </c>
      <c r="H6" s="8" t="s">
        <v>65</v>
      </c>
      <c r="I6" s="8">
        <v>15</v>
      </c>
      <c r="J6" s="8" t="s">
        <v>66</v>
      </c>
      <c r="K6" s="8" t="s">
        <v>67</v>
      </c>
      <c r="L6" s="8">
        <v>7</v>
      </c>
      <c r="M6" s="8" t="s">
        <v>68</v>
      </c>
      <c r="N6" s="8" t="s">
        <v>58</v>
      </c>
      <c r="O6" s="6" t="s">
        <v>59</v>
      </c>
      <c r="P6" s="6">
        <v>41.957900000000002</v>
      </c>
      <c r="Q6" s="6">
        <v>1.2021684737281066</v>
      </c>
      <c r="R6" s="6">
        <v>12.273300000000001</v>
      </c>
      <c r="S6" s="6">
        <v>8.6521303974835568</v>
      </c>
      <c r="T6" s="6">
        <v>4.9341999999999997</v>
      </c>
      <c r="U6" s="6">
        <v>0.16191927278361698</v>
      </c>
      <c r="V6" s="6">
        <v>10.642367426892402</v>
      </c>
      <c r="W6" s="6">
        <v>0.20430042763356018</v>
      </c>
      <c r="X6" s="6">
        <v>8.5013748854262147E-2</v>
      </c>
      <c r="Y6" s="6">
        <v>188</v>
      </c>
      <c r="Z6" s="6">
        <v>150</v>
      </c>
      <c r="AA6" s="6">
        <v>97</v>
      </c>
      <c r="AB6" s="6">
        <v>61.000000000000007</v>
      </c>
      <c r="AC6" s="6">
        <v>75</v>
      </c>
      <c r="AD6" s="6">
        <v>5</v>
      </c>
      <c r="AE6" s="6">
        <v>103</v>
      </c>
      <c r="AF6" s="6">
        <v>25</v>
      </c>
      <c r="AG6" s="6">
        <v>81</v>
      </c>
      <c r="AH6" s="6" t="e">
        <v>#VALUE!</v>
      </c>
      <c r="AI6" s="6">
        <v>11</v>
      </c>
      <c r="AJ6" s="6" t="e">
        <v>#VALUE!</v>
      </c>
      <c r="AK6" s="6" t="e">
        <v>#VALUE!</v>
      </c>
    </row>
    <row r="7" spans="1:37">
      <c r="A7" s="6" t="s">
        <v>20</v>
      </c>
      <c r="B7" s="7" t="s">
        <v>20</v>
      </c>
      <c r="C7" s="6" t="s">
        <v>20</v>
      </c>
      <c r="D7" s="6" t="s">
        <v>20</v>
      </c>
      <c r="E7" s="6" t="s">
        <v>20</v>
      </c>
      <c r="F7" s="6" t="s">
        <v>20</v>
      </c>
      <c r="G7" s="8" t="s">
        <v>20</v>
      </c>
      <c r="H7" s="8" t="s">
        <v>20</v>
      </c>
      <c r="I7" s="8" t="s">
        <v>20</v>
      </c>
      <c r="J7" s="8" t="s">
        <v>20</v>
      </c>
      <c r="K7" s="8" t="s">
        <v>20</v>
      </c>
      <c r="L7" s="8" t="s">
        <v>20</v>
      </c>
      <c r="M7" s="8" t="s">
        <v>20</v>
      </c>
      <c r="N7" s="8" t="s">
        <v>20</v>
      </c>
      <c r="O7" s="6" t="s">
        <v>20</v>
      </c>
      <c r="P7" s="6" t="s">
        <v>20</v>
      </c>
      <c r="Q7" s="6" t="e">
        <v>#VALUE!</v>
      </c>
      <c r="R7" s="6" t="s">
        <v>20</v>
      </c>
      <c r="S7" s="6" t="e">
        <v>#VALUE!</v>
      </c>
      <c r="T7" s="6" t="s">
        <v>20</v>
      </c>
      <c r="U7" s="6" t="e">
        <v>#VALUE!</v>
      </c>
      <c r="V7" s="6" t="e">
        <v>#VALUE!</v>
      </c>
      <c r="W7" s="6" t="e">
        <v>#VALUE!</v>
      </c>
      <c r="X7" s="6" t="e">
        <v>#VALUE!</v>
      </c>
      <c r="Y7" s="6" t="e">
        <v>#VALUE!</v>
      </c>
      <c r="Z7" s="6" t="e">
        <v>#VALUE!</v>
      </c>
      <c r="AA7" s="6" t="e">
        <v>#VALUE!</v>
      </c>
      <c r="AB7" s="6" t="e">
        <v>#VALUE!</v>
      </c>
      <c r="AC7" s="6" t="e">
        <v>#VALUE!</v>
      </c>
      <c r="AD7" s="6" t="e">
        <v>#VALUE!</v>
      </c>
      <c r="AE7" s="6" t="e">
        <v>#VALUE!</v>
      </c>
      <c r="AF7" s="6" t="e">
        <v>#VALUE!</v>
      </c>
      <c r="AG7" s="6" t="e">
        <v>#VALUE!</v>
      </c>
      <c r="AH7" s="6" t="e">
        <v>#VALUE!</v>
      </c>
      <c r="AI7" s="6" t="e">
        <v>#VALUE!</v>
      </c>
      <c r="AJ7" s="6" t="e">
        <v>#VALUE!</v>
      </c>
      <c r="AK7" s="6" t="e">
        <v>#VALUE!</v>
      </c>
    </row>
    <row r="8" spans="1:37">
      <c r="A8" s="6">
        <v>52</v>
      </c>
      <c r="B8" s="7" t="s">
        <v>69</v>
      </c>
      <c r="C8" s="6" t="s">
        <v>56</v>
      </c>
      <c r="D8" s="6" t="s">
        <v>62</v>
      </c>
      <c r="E8" s="6" t="s">
        <v>63</v>
      </c>
      <c r="F8" s="6">
        <v>51</v>
      </c>
      <c r="G8" s="8" t="s">
        <v>64</v>
      </c>
      <c r="H8" s="8" t="s">
        <v>65</v>
      </c>
      <c r="I8" s="8">
        <v>15</v>
      </c>
      <c r="J8" s="8" t="s">
        <v>66</v>
      </c>
      <c r="K8" s="8" t="s">
        <v>67</v>
      </c>
      <c r="L8" s="8">
        <v>7</v>
      </c>
      <c r="M8" s="8" t="s">
        <v>70</v>
      </c>
      <c r="N8" s="8" t="s">
        <v>58</v>
      </c>
      <c r="O8" s="6" t="s">
        <v>59</v>
      </c>
      <c r="P8" s="6">
        <v>41.7211</v>
      </c>
      <c r="Q8" s="6">
        <v>1.1276063386155128</v>
      </c>
      <c r="R8" s="6">
        <v>13.9658</v>
      </c>
      <c r="S8" s="6">
        <v>8.7402058907635105</v>
      </c>
      <c r="T8" s="6">
        <v>3.8822999999999999</v>
      </c>
      <c r="U8" s="6">
        <v>0.13674043849908321</v>
      </c>
      <c r="V8" s="6">
        <v>11.21225689100322</v>
      </c>
      <c r="W8" s="6">
        <v>9.5283984822020121E-2</v>
      </c>
      <c r="X8" s="6">
        <v>7.6764436296975255E-2</v>
      </c>
      <c r="Y8" s="6">
        <v>206</v>
      </c>
      <c r="Z8" s="6">
        <v>122.00000000000001</v>
      </c>
      <c r="AA8" s="6">
        <v>63</v>
      </c>
      <c r="AB8" s="6">
        <v>51.000000000000007</v>
      </c>
      <c r="AC8" s="6">
        <v>65</v>
      </c>
      <c r="AD8" s="6">
        <v>2.9999999999999996</v>
      </c>
      <c r="AE8" s="6">
        <v>105</v>
      </c>
      <c r="AF8" s="6">
        <v>28</v>
      </c>
      <c r="AG8" s="6">
        <v>79.000000000000014</v>
      </c>
      <c r="AH8" s="6">
        <v>5.9999999999999991</v>
      </c>
      <c r="AI8" s="6">
        <v>14</v>
      </c>
      <c r="AJ8" s="6" t="e">
        <v>#VALUE!</v>
      </c>
      <c r="AK8" s="6" t="e">
        <v>#VALUE!</v>
      </c>
    </row>
    <row r="9" spans="1:37">
      <c r="A9" s="6" t="s">
        <v>20</v>
      </c>
      <c r="B9" s="7" t="s">
        <v>20</v>
      </c>
      <c r="C9" s="6" t="s">
        <v>20</v>
      </c>
      <c r="D9" s="6" t="s">
        <v>20</v>
      </c>
      <c r="E9" s="6" t="s">
        <v>20</v>
      </c>
      <c r="F9" s="6" t="s">
        <v>20</v>
      </c>
      <c r="G9" s="8" t="s">
        <v>20</v>
      </c>
      <c r="H9" s="8" t="s">
        <v>20</v>
      </c>
      <c r="I9" s="8" t="s">
        <v>20</v>
      </c>
      <c r="J9" s="8" t="s">
        <v>20</v>
      </c>
      <c r="K9" s="8" t="s">
        <v>20</v>
      </c>
      <c r="L9" s="8" t="s">
        <v>20</v>
      </c>
      <c r="M9" s="8" t="s">
        <v>20</v>
      </c>
      <c r="N9" s="8" t="s">
        <v>20</v>
      </c>
      <c r="O9" s="6" t="s">
        <v>20</v>
      </c>
      <c r="P9" s="6" t="s">
        <v>20</v>
      </c>
      <c r="Q9" s="6" t="e">
        <v>#VALUE!</v>
      </c>
      <c r="R9" s="6" t="s">
        <v>20</v>
      </c>
      <c r="S9" s="6" t="e">
        <v>#VALUE!</v>
      </c>
      <c r="T9" s="6" t="s">
        <v>20</v>
      </c>
      <c r="U9" s="6" t="e">
        <v>#VALUE!</v>
      </c>
      <c r="V9" s="6" t="e">
        <v>#VALUE!</v>
      </c>
      <c r="W9" s="6" t="e">
        <v>#VALUE!</v>
      </c>
      <c r="X9" s="6" t="e">
        <v>#VALUE!</v>
      </c>
      <c r="Y9" s="6" t="e">
        <v>#VALUE!</v>
      </c>
      <c r="Z9" s="6" t="e">
        <v>#VALUE!</v>
      </c>
      <c r="AA9" s="6" t="e">
        <v>#VALUE!</v>
      </c>
      <c r="AB9" s="6" t="e">
        <v>#VALUE!</v>
      </c>
      <c r="AC9" s="6" t="e">
        <v>#VALUE!</v>
      </c>
      <c r="AD9" s="6" t="e">
        <v>#VALUE!</v>
      </c>
      <c r="AE9" s="6" t="e">
        <v>#VALUE!</v>
      </c>
      <c r="AF9" s="6" t="e">
        <v>#VALUE!</v>
      </c>
      <c r="AG9" s="6" t="e">
        <v>#VALUE!</v>
      </c>
      <c r="AH9" s="6" t="e">
        <v>#VALUE!</v>
      </c>
      <c r="AI9" s="6" t="e">
        <v>#VALUE!</v>
      </c>
      <c r="AJ9" s="6" t="e">
        <v>#VALUE!</v>
      </c>
      <c r="AK9" s="6" t="e">
        <v>#VALUE!</v>
      </c>
    </row>
    <row r="10" spans="1:37">
      <c r="A10" s="6">
        <v>121</v>
      </c>
      <c r="B10" s="7" t="s">
        <v>20</v>
      </c>
      <c r="C10" s="6" t="s">
        <v>20</v>
      </c>
      <c r="D10" s="6" t="s">
        <v>71</v>
      </c>
      <c r="E10" s="6" t="s">
        <v>63</v>
      </c>
      <c r="F10" s="6">
        <v>3</v>
      </c>
      <c r="G10" s="8" t="s">
        <v>20</v>
      </c>
      <c r="H10" s="8" t="s">
        <v>20</v>
      </c>
      <c r="I10" s="8" t="s">
        <v>20</v>
      </c>
      <c r="J10" s="8" t="s">
        <v>20</v>
      </c>
      <c r="K10" s="8" t="s">
        <v>20</v>
      </c>
      <c r="L10" s="8" t="s">
        <v>20</v>
      </c>
      <c r="M10" s="8" t="s">
        <v>20</v>
      </c>
      <c r="N10" s="8" t="s">
        <v>58</v>
      </c>
      <c r="O10" s="6" t="s">
        <v>72</v>
      </c>
      <c r="P10" s="6">
        <v>27.8597</v>
      </c>
      <c r="Q10" s="6">
        <v>2.5773144286905754</v>
      </c>
      <c r="R10" s="6">
        <v>6.3941999999999997</v>
      </c>
      <c r="S10" s="6">
        <v>12.174721189591079</v>
      </c>
      <c r="T10" s="6">
        <v>5.9756999999999998</v>
      </c>
      <c r="U10" s="6">
        <v>0.20943625235648064</v>
      </c>
      <c r="V10" s="6">
        <v>12.717224010074158</v>
      </c>
      <c r="W10" s="6">
        <v>1.3578268987532371</v>
      </c>
      <c r="X10" s="6">
        <v>0.92323556370302473</v>
      </c>
      <c r="Y10" s="6" t="e">
        <v>#VALUE!</v>
      </c>
      <c r="Z10" s="6">
        <v>361</v>
      </c>
      <c r="AA10" s="6">
        <v>266</v>
      </c>
      <c r="AB10" s="6">
        <v>86</v>
      </c>
      <c r="AC10" s="6">
        <v>106</v>
      </c>
      <c r="AD10" s="6">
        <v>41</v>
      </c>
      <c r="AE10" s="6">
        <v>1356.9999999999998</v>
      </c>
      <c r="AF10" s="6">
        <v>28.999999999999996</v>
      </c>
      <c r="AG10" s="6">
        <v>315</v>
      </c>
      <c r="AH10" s="6" t="e">
        <v>#VALUE!</v>
      </c>
      <c r="AI10" s="6">
        <v>15</v>
      </c>
      <c r="AJ10" s="6">
        <v>102.00000000000001</v>
      </c>
      <c r="AK10" s="6">
        <v>1044</v>
      </c>
    </row>
    <row r="11" spans="1:37">
      <c r="A11" s="6" t="s">
        <v>20</v>
      </c>
      <c r="B11" s="7" t="s">
        <v>20</v>
      </c>
      <c r="C11" s="6" t="s">
        <v>20</v>
      </c>
      <c r="D11" s="6" t="s">
        <v>20</v>
      </c>
      <c r="E11" s="6" t="s">
        <v>20</v>
      </c>
      <c r="F11" s="6" t="s">
        <v>20</v>
      </c>
      <c r="G11" s="8" t="s">
        <v>20</v>
      </c>
      <c r="H11" s="8" t="s">
        <v>20</v>
      </c>
      <c r="I11" s="8" t="s">
        <v>20</v>
      </c>
      <c r="J11" s="8" t="s">
        <v>20</v>
      </c>
      <c r="K11" s="8" t="s">
        <v>20</v>
      </c>
      <c r="L11" s="8" t="s">
        <v>20</v>
      </c>
      <c r="M11" s="8" t="s">
        <v>20</v>
      </c>
      <c r="N11" s="8" t="s">
        <v>20</v>
      </c>
      <c r="O11" s="6" t="s">
        <v>20</v>
      </c>
      <c r="P11" s="6" t="s">
        <v>20</v>
      </c>
      <c r="Q11" s="6" t="e">
        <v>#VALUE!</v>
      </c>
      <c r="R11" s="6" t="s">
        <v>20</v>
      </c>
      <c r="S11" s="6" t="e">
        <v>#VALUE!</v>
      </c>
      <c r="T11" s="6" t="s">
        <v>20</v>
      </c>
      <c r="U11" s="6" t="e">
        <v>#VALUE!</v>
      </c>
      <c r="V11" s="6" t="e">
        <v>#VALUE!</v>
      </c>
      <c r="W11" s="6" t="e">
        <v>#VALUE!</v>
      </c>
      <c r="X11" s="6" t="e">
        <v>#VALUE!</v>
      </c>
      <c r="Y11" s="6" t="e">
        <v>#VALUE!</v>
      </c>
      <c r="Z11" s="6" t="e">
        <v>#VALUE!</v>
      </c>
      <c r="AA11" s="6" t="e">
        <v>#VALUE!</v>
      </c>
      <c r="AB11" s="6" t="e">
        <v>#VALUE!</v>
      </c>
      <c r="AC11" s="6" t="e">
        <v>#VALUE!</v>
      </c>
      <c r="AD11" s="6" t="e">
        <v>#VALUE!</v>
      </c>
      <c r="AE11" s="6" t="e">
        <v>#VALUE!</v>
      </c>
      <c r="AF11" s="6" t="e">
        <v>#VALUE!</v>
      </c>
      <c r="AG11" s="6" t="e">
        <v>#VALUE!</v>
      </c>
      <c r="AH11" s="6" t="e">
        <v>#VALUE!</v>
      </c>
      <c r="AI11" s="6" t="e">
        <v>#VALUE!</v>
      </c>
      <c r="AJ11" s="6" t="e">
        <v>#VALUE!</v>
      </c>
      <c r="AK11" s="6" t="e">
        <v>#VALUE!</v>
      </c>
    </row>
    <row r="12" spans="1:37">
      <c r="A12" s="6">
        <v>122</v>
      </c>
      <c r="B12" s="7" t="s">
        <v>20</v>
      </c>
      <c r="C12" s="6" t="s">
        <v>20</v>
      </c>
      <c r="D12" s="6" t="s">
        <v>71</v>
      </c>
      <c r="E12" s="6" t="s">
        <v>63</v>
      </c>
      <c r="F12" s="6">
        <v>4</v>
      </c>
      <c r="G12" s="8" t="s">
        <v>20</v>
      </c>
      <c r="H12" s="8" t="s">
        <v>20</v>
      </c>
      <c r="I12" s="8" t="s">
        <v>20</v>
      </c>
      <c r="J12" s="8" t="s">
        <v>20</v>
      </c>
      <c r="K12" s="8" t="s">
        <v>20</v>
      </c>
      <c r="L12" s="8" t="s">
        <v>20</v>
      </c>
      <c r="M12" s="8" t="s">
        <v>20</v>
      </c>
      <c r="N12" s="8" t="s">
        <v>58</v>
      </c>
      <c r="O12" s="6" t="s">
        <v>72</v>
      </c>
      <c r="P12" s="6">
        <v>27.534199999999998</v>
      </c>
      <c r="Q12" s="6">
        <v>2.5671392827356128</v>
      </c>
      <c r="R12" s="6">
        <v>6.6196000000000002</v>
      </c>
      <c r="S12" s="6">
        <v>12.213325707749499</v>
      </c>
      <c r="T12" s="6">
        <v>5.4119999999999999</v>
      </c>
      <c r="U12" s="6">
        <v>0.20698293004157733</v>
      </c>
      <c r="V12" s="6">
        <v>12.747306562193927</v>
      </c>
      <c r="W12" s="6">
        <v>1.3674637113774617</v>
      </c>
      <c r="X12" s="6">
        <v>0.98602199816681946</v>
      </c>
      <c r="Y12" s="6">
        <v>133</v>
      </c>
      <c r="Z12" s="6">
        <v>373</v>
      </c>
      <c r="AA12" s="6">
        <v>282</v>
      </c>
      <c r="AB12" s="6">
        <v>85</v>
      </c>
      <c r="AC12" s="6">
        <v>106</v>
      </c>
      <c r="AD12" s="6">
        <v>41</v>
      </c>
      <c r="AE12" s="6">
        <v>1377</v>
      </c>
      <c r="AF12" s="6">
        <v>33</v>
      </c>
      <c r="AG12" s="6">
        <v>327</v>
      </c>
      <c r="AH12" s="6" t="e">
        <v>#VALUE!</v>
      </c>
      <c r="AI12" s="6">
        <v>16</v>
      </c>
      <c r="AJ12" s="6">
        <v>100</v>
      </c>
      <c r="AK12" s="6">
        <v>1032</v>
      </c>
    </row>
    <row r="13" spans="1:37">
      <c r="A13" s="6" t="s">
        <v>20</v>
      </c>
      <c r="B13" s="7" t="s">
        <v>20</v>
      </c>
      <c r="C13" s="6" t="s">
        <v>20</v>
      </c>
      <c r="D13" s="6" t="s">
        <v>20</v>
      </c>
      <c r="E13" s="6" t="s">
        <v>20</v>
      </c>
      <c r="F13" s="6" t="s">
        <v>20</v>
      </c>
      <c r="G13" s="8" t="s">
        <v>20</v>
      </c>
      <c r="H13" s="8" t="s">
        <v>20</v>
      </c>
      <c r="I13" s="8" t="s">
        <v>20</v>
      </c>
      <c r="J13" s="8" t="s">
        <v>20</v>
      </c>
      <c r="K13" s="8" t="s">
        <v>20</v>
      </c>
      <c r="L13" s="8" t="s">
        <v>20</v>
      </c>
      <c r="M13" s="8" t="s">
        <v>20</v>
      </c>
      <c r="N13" s="8" t="s">
        <v>20</v>
      </c>
      <c r="O13" s="6" t="s">
        <v>20</v>
      </c>
      <c r="P13" s="6" t="s">
        <v>20</v>
      </c>
      <c r="Q13" s="6" t="e">
        <v>#VALUE!</v>
      </c>
      <c r="R13" s="6" t="s">
        <v>20</v>
      </c>
      <c r="S13" s="6" t="e">
        <v>#VALUE!</v>
      </c>
      <c r="T13" s="6" t="s">
        <v>20</v>
      </c>
      <c r="U13" s="6" t="e">
        <v>#VALUE!</v>
      </c>
      <c r="V13" s="6" t="e">
        <v>#VALUE!</v>
      </c>
      <c r="W13" s="6" t="e">
        <v>#VALUE!</v>
      </c>
      <c r="X13" s="6" t="e">
        <v>#VALUE!</v>
      </c>
      <c r="Y13" s="6" t="e">
        <v>#VALUE!</v>
      </c>
      <c r="Z13" s="6" t="e">
        <v>#VALUE!</v>
      </c>
      <c r="AA13" s="6" t="e">
        <v>#VALUE!</v>
      </c>
      <c r="AB13" s="6" t="e">
        <v>#VALUE!</v>
      </c>
      <c r="AC13" s="6" t="e">
        <v>#VALUE!</v>
      </c>
      <c r="AD13" s="6" t="e">
        <v>#VALUE!</v>
      </c>
      <c r="AE13" s="6" t="e">
        <v>#VALUE!</v>
      </c>
      <c r="AF13" s="6" t="e">
        <v>#VALUE!</v>
      </c>
      <c r="AG13" s="6" t="e">
        <v>#VALUE!</v>
      </c>
      <c r="AH13" s="6" t="e">
        <v>#VALUE!</v>
      </c>
      <c r="AI13" s="6" t="e">
        <v>#VALUE!</v>
      </c>
      <c r="AJ13" s="6" t="e">
        <v>#VALUE!</v>
      </c>
      <c r="AK13" s="6" t="e">
        <v>#VALUE!</v>
      </c>
    </row>
    <row r="14" spans="1:37">
      <c r="A14" s="6">
        <v>119</v>
      </c>
      <c r="B14" s="7" t="s">
        <v>20</v>
      </c>
      <c r="C14" s="6" t="s">
        <v>20</v>
      </c>
      <c r="D14" s="6" t="s">
        <v>71</v>
      </c>
      <c r="E14" s="6" t="s">
        <v>63</v>
      </c>
      <c r="F14" s="6">
        <v>1</v>
      </c>
      <c r="G14" s="8" t="s">
        <v>20</v>
      </c>
      <c r="H14" s="8" t="s">
        <v>20</v>
      </c>
      <c r="I14" s="8" t="s">
        <v>20</v>
      </c>
      <c r="J14" s="8" t="s">
        <v>20</v>
      </c>
      <c r="K14" s="8" t="s">
        <v>20</v>
      </c>
      <c r="L14" s="8" t="s">
        <v>20</v>
      </c>
      <c r="M14" s="8" t="s">
        <v>20</v>
      </c>
      <c r="N14" s="8" t="s">
        <v>58</v>
      </c>
      <c r="O14" s="6" t="s">
        <v>59</v>
      </c>
      <c r="P14" s="6">
        <v>28.049299999999999</v>
      </c>
      <c r="Q14" s="6">
        <v>2.6010008340283566</v>
      </c>
      <c r="R14" s="6">
        <v>6.5884999999999998</v>
      </c>
      <c r="S14" s="6">
        <v>12.31441235344581</v>
      </c>
      <c r="T14" s="6">
        <v>5.2854000000000001</v>
      </c>
      <c r="U14" s="6">
        <v>0.21485938589468789</v>
      </c>
      <c r="V14" s="6">
        <v>12.870994823002659</v>
      </c>
      <c r="W14" s="6">
        <v>1.3779437451063059</v>
      </c>
      <c r="X14" s="6">
        <v>0.99793767186067828</v>
      </c>
      <c r="Y14" s="6" t="e">
        <v>#VALUE!</v>
      </c>
      <c r="Z14" s="6">
        <v>345.00000000000006</v>
      </c>
      <c r="AA14" s="6">
        <v>287</v>
      </c>
      <c r="AB14" s="6">
        <v>78</v>
      </c>
      <c r="AC14" s="6">
        <v>99.000000000000014</v>
      </c>
      <c r="AD14" s="6">
        <v>44</v>
      </c>
      <c r="AE14" s="6">
        <v>1379</v>
      </c>
      <c r="AF14" s="6">
        <v>28.999999999999996</v>
      </c>
      <c r="AG14" s="6">
        <v>319</v>
      </c>
      <c r="AH14" s="6" t="e">
        <v>#VALUE!</v>
      </c>
      <c r="AI14" s="6">
        <v>9</v>
      </c>
      <c r="AJ14" s="6">
        <v>101</v>
      </c>
      <c r="AK14" s="6">
        <v>1126</v>
      </c>
    </row>
    <row r="15" spans="1:37">
      <c r="A15" s="6" t="s">
        <v>20</v>
      </c>
      <c r="B15" s="7" t="s">
        <v>20</v>
      </c>
      <c r="C15" s="6" t="s">
        <v>20</v>
      </c>
      <c r="D15" s="6" t="s">
        <v>20</v>
      </c>
      <c r="E15" s="6" t="s">
        <v>20</v>
      </c>
      <c r="F15" s="6" t="s">
        <v>20</v>
      </c>
      <c r="G15" s="8" t="s">
        <v>20</v>
      </c>
      <c r="H15" s="8" t="s">
        <v>20</v>
      </c>
      <c r="I15" s="8" t="s">
        <v>20</v>
      </c>
      <c r="J15" s="8" t="s">
        <v>20</v>
      </c>
      <c r="K15" s="8" t="s">
        <v>20</v>
      </c>
      <c r="L15" s="8" t="s">
        <v>20</v>
      </c>
      <c r="M15" s="8" t="s">
        <v>20</v>
      </c>
      <c r="N15" s="8" t="s">
        <v>20</v>
      </c>
      <c r="O15" s="6" t="s">
        <v>20</v>
      </c>
      <c r="P15" s="6" t="s">
        <v>20</v>
      </c>
      <c r="Q15" s="6" t="e">
        <v>#VALUE!</v>
      </c>
      <c r="R15" s="6" t="s">
        <v>20</v>
      </c>
      <c r="S15" s="6" t="e">
        <v>#VALUE!</v>
      </c>
      <c r="T15" s="6" t="s">
        <v>20</v>
      </c>
      <c r="U15" s="6" t="e">
        <v>#VALUE!</v>
      </c>
      <c r="V15" s="6" t="e">
        <v>#VALUE!</v>
      </c>
      <c r="W15" s="6" t="e">
        <v>#VALUE!</v>
      </c>
      <c r="X15" s="6" t="e">
        <v>#VALUE!</v>
      </c>
      <c r="Y15" s="6" t="e">
        <v>#VALUE!</v>
      </c>
      <c r="Z15" s="6" t="e">
        <v>#VALUE!</v>
      </c>
      <c r="AA15" s="6" t="e">
        <v>#VALUE!</v>
      </c>
      <c r="AB15" s="6" t="e">
        <v>#VALUE!</v>
      </c>
      <c r="AC15" s="6" t="e">
        <v>#VALUE!</v>
      </c>
      <c r="AD15" s="6" t="e">
        <v>#VALUE!</v>
      </c>
      <c r="AE15" s="6" t="e">
        <v>#VALUE!</v>
      </c>
      <c r="AF15" s="6" t="e">
        <v>#VALUE!</v>
      </c>
      <c r="AG15" s="6" t="e">
        <v>#VALUE!</v>
      </c>
      <c r="AH15" s="6" t="e">
        <v>#VALUE!</v>
      </c>
      <c r="AI15" s="6" t="e">
        <v>#VALUE!</v>
      </c>
      <c r="AJ15" s="6" t="e">
        <v>#VALUE!</v>
      </c>
      <c r="AK15" s="6" t="e">
        <v>#VALUE!</v>
      </c>
    </row>
    <row r="16" spans="1:37">
      <c r="A16" s="6">
        <v>120</v>
      </c>
      <c r="B16" s="7" t="s">
        <v>20</v>
      </c>
      <c r="C16" s="6" t="s">
        <v>20</v>
      </c>
      <c r="D16" s="6" t="s">
        <v>71</v>
      </c>
      <c r="E16" s="6" t="s">
        <v>63</v>
      </c>
      <c r="F16" s="6">
        <v>2</v>
      </c>
      <c r="G16" s="8" t="s">
        <v>20</v>
      </c>
      <c r="H16" s="8" t="s">
        <v>20</v>
      </c>
      <c r="I16" s="8" t="s">
        <v>20</v>
      </c>
      <c r="J16" s="8" t="s">
        <v>20</v>
      </c>
      <c r="K16" s="8" t="s">
        <v>20</v>
      </c>
      <c r="L16" s="8" t="s">
        <v>20</v>
      </c>
      <c r="M16" s="8" t="s">
        <v>20</v>
      </c>
      <c r="N16" s="8" t="s">
        <v>58</v>
      </c>
      <c r="O16" s="6" t="s">
        <v>59</v>
      </c>
      <c r="P16" s="6">
        <v>28.197199999999999</v>
      </c>
      <c r="Q16" s="6">
        <v>2.6036697247706422</v>
      </c>
      <c r="R16" s="6">
        <v>6.6885000000000003</v>
      </c>
      <c r="S16" s="6">
        <v>12.368029739776951</v>
      </c>
      <c r="T16" s="6">
        <v>5.8361999999999998</v>
      </c>
      <c r="U16" s="6">
        <v>0.20646644113317664</v>
      </c>
      <c r="V16" s="6">
        <v>12.869035959143696</v>
      </c>
      <c r="W16" s="6">
        <v>1.4023971571402756</v>
      </c>
      <c r="X16" s="6">
        <v>0.96998166819431719</v>
      </c>
      <c r="Y16" s="6">
        <v>162</v>
      </c>
      <c r="Z16" s="6">
        <v>320</v>
      </c>
      <c r="AA16" s="6">
        <v>291</v>
      </c>
      <c r="AB16" s="6">
        <v>80</v>
      </c>
      <c r="AC16" s="6">
        <v>95.999999999999986</v>
      </c>
      <c r="AD16" s="6">
        <v>43</v>
      </c>
      <c r="AE16" s="6">
        <v>1351.9999999999998</v>
      </c>
      <c r="AF16" s="6">
        <v>32</v>
      </c>
      <c r="AG16" s="6">
        <v>311</v>
      </c>
      <c r="AH16" s="6" t="e">
        <v>#VALUE!</v>
      </c>
      <c r="AI16" s="6">
        <v>5.9999999999999991</v>
      </c>
      <c r="AJ16" s="6">
        <v>94</v>
      </c>
      <c r="AK16" s="6">
        <v>1086</v>
      </c>
    </row>
    <row r="17" spans="1:37">
      <c r="A17" t="s">
        <v>36</v>
      </c>
      <c r="B17" t="s">
        <v>37</v>
      </c>
      <c r="C17" t="s">
        <v>38</v>
      </c>
      <c r="D17" t="s">
        <v>39</v>
      </c>
      <c r="E17" t="s">
        <v>40</v>
      </c>
      <c r="F17" t="s">
        <v>46</v>
      </c>
      <c r="G17" t="s">
        <v>47</v>
      </c>
      <c r="H17" t="s">
        <v>48</v>
      </c>
      <c r="I17" t="s">
        <v>41</v>
      </c>
      <c r="J17" t="s">
        <v>49</v>
      </c>
      <c r="K17" t="s">
        <v>42</v>
      </c>
      <c r="L17" t="s">
        <v>50</v>
      </c>
      <c r="M17" t="s">
        <v>51</v>
      </c>
      <c r="N17" t="s">
        <v>43</v>
      </c>
      <c r="O17" t="s">
        <v>44</v>
      </c>
      <c r="P17" t="s">
        <v>45</v>
      </c>
      <c r="Q17" t="s">
        <v>11</v>
      </c>
      <c r="R17" t="s">
        <v>22</v>
      </c>
      <c r="S17" t="s">
        <v>12</v>
      </c>
      <c r="T17" t="s">
        <v>23</v>
      </c>
      <c r="U17" t="s">
        <v>10</v>
      </c>
      <c r="V17" t="s">
        <v>9</v>
      </c>
      <c r="W17" t="s">
        <v>8</v>
      </c>
      <c r="X17" t="s">
        <v>24</v>
      </c>
      <c r="Y17" t="s">
        <v>7</v>
      </c>
      <c r="Z17" t="s">
        <v>6</v>
      </c>
      <c r="AA17" t="s">
        <v>5</v>
      </c>
      <c r="AB17" t="s">
        <v>4</v>
      </c>
      <c r="AC17" t="s">
        <v>3</v>
      </c>
      <c r="AD17" t="s">
        <v>13</v>
      </c>
      <c r="AE17" t="s">
        <v>2</v>
      </c>
      <c r="AF17" t="s">
        <v>25</v>
      </c>
      <c r="AG17" t="s">
        <v>1</v>
      </c>
      <c r="AH17" t="s">
        <v>19</v>
      </c>
      <c r="AI17" t="s">
        <v>52</v>
      </c>
      <c r="AJ17" t="s">
        <v>53</v>
      </c>
      <c r="AK17" t="s">
        <v>54</v>
      </c>
    </row>
    <row r="18" spans="1:37">
      <c r="A18">
        <v>49</v>
      </c>
      <c r="B18" s="13">
        <v>44728.111805555556</v>
      </c>
      <c r="C18" t="s">
        <v>56</v>
      </c>
      <c r="D18" t="s">
        <v>32</v>
      </c>
      <c r="E18" t="s">
        <v>57</v>
      </c>
      <c r="F18">
        <v>48</v>
      </c>
      <c r="N18" t="s">
        <v>58</v>
      </c>
      <c r="O18" t="s">
        <v>59</v>
      </c>
      <c r="P18">
        <v>35.190800000000003</v>
      </c>
      <c r="Q18">
        <v>2.576146789</v>
      </c>
      <c r="R18">
        <v>9.6298999999999992</v>
      </c>
      <c r="S18">
        <v>11.98970546</v>
      </c>
      <c r="T18">
        <v>10.462</v>
      </c>
      <c r="U18">
        <v>0.19135914100000001</v>
      </c>
      <c r="V18">
        <v>12.83881349</v>
      </c>
      <c r="W18">
        <v>1.509004397</v>
      </c>
      <c r="X18">
        <v>1.2335013749999999</v>
      </c>
      <c r="Y18">
        <v>235</v>
      </c>
      <c r="Z18">
        <v>368</v>
      </c>
      <c r="AA18">
        <v>273</v>
      </c>
      <c r="AB18">
        <v>85</v>
      </c>
      <c r="AC18">
        <v>108</v>
      </c>
      <c r="AD18">
        <v>43</v>
      </c>
      <c r="AE18">
        <v>1241</v>
      </c>
      <c r="AF18">
        <v>26</v>
      </c>
      <c r="AG18">
        <v>253</v>
      </c>
      <c r="AH18" t="s">
        <v>73</v>
      </c>
      <c r="AI18">
        <v>7</v>
      </c>
      <c r="AJ18">
        <v>96</v>
      </c>
      <c r="AK18">
        <v>787</v>
      </c>
    </row>
    <row r="19" spans="1:37">
      <c r="A19">
        <v>50</v>
      </c>
      <c r="B19" s="13">
        <v>44728.113194444442</v>
      </c>
      <c r="C19" t="s">
        <v>56</v>
      </c>
      <c r="D19" t="s">
        <v>32</v>
      </c>
      <c r="E19" t="s">
        <v>57</v>
      </c>
      <c r="F19">
        <v>49</v>
      </c>
      <c r="N19" t="s">
        <v>58</v>
      </c>
      <c r="O19" t="s">
        <v>59</v>
      </c>
      <c r="P19">
        <v>35.224400000000003</v>
      </c>
      <c r="Q19">
        <v>2.5971643040000001</v>
      </c>
      <c r="R19">
        <v>9.7159999999999993</v>
      </c>
      <c r="S19">
        <v>12.009150699999999</v>
      </c>
      <c r="T19">
        <v>10.2933</v>
      </c>
      <c r="U19">
        <v>0.18322443999999999</v>
      </c>
      <c r="V19">
        <v>12.8306982</v>
      </c>
      <c r="W19">
        <v>1.5168343070000001</v>
      </c>
      <c r="X19">
        <v>1.255957837</v>
      </c>
      <c r="Y19">
        <v>239</v>
      </c>
      <c r="Z19">
        <v>372</v>
      </c>
      <c r="AA19">
        <v>285</v>
      </c>
      <c r="AB19">
        <v>78</v>
      </c>
      <c r="AC19">
        <v>107</v>
      </c>
      <c r="AD19">
        <v>42</v>
      </c>
      <c r="AE19">
        <v>1235</v>
      </c>
      <c r="AF19">
        <v>26</v>
      </c>
      <c r="AG19">
        <v>244</v>
      </c>
      <c r="AH19" t="s">
        <v>73</v>
      </c>
      <c r="AI19">
        <v>10</v>
      </c>
      <c r="AJ19">
        <v>92</v>
      </c>
      <c r="AK19">
        <v>814</v>
      </c>
    </row>
    <row r="20" spans="1:37">
      <c r="A20">
        <v>51</v>
      </c>
      <c r="B20" s="13">
        <v>44728.127083333333</v>
      </c>
      <c r="C20" t="s">
        <v>56</v>
      </c>
      <c r="D20" t="s">
        <v>62</v>
      </c>
      <c r="E20" t="s">
        <v>63</v>
      </c>
      <c r="F20">
        <v>50</v>
      </c>
      <c r="G20" t="s">
        <v>64</v>
      </c>
      <c r="H20" t="s">
        <v>65</v>
      </c>
      <c r="I20">
        <v>15</v>
      </c>
      <c r="J20" t="s">
        <v>66</v>
      </c>
      <c r="K20" t="s">
        <v>67</v>
      </c>
      <c r="L20">
        <v>7</v>
      </c>
      <c r="M20" t="s">
        <v>68</v>
      </c>
      <c r="N20" t="s">
        <v>58</v>
      </c>
      <c r="O20" t="s">
        <v>59</v>
      </c>
      <c r="P20">
        <v>41.957900000000002</v>
      </c>
      <c r="Q20">
        <v>1.202168474</v>
      </c>
      <c r="R20">
        <v>12.273300000000001</v>
      </c>
      <c r="S20">
        <v>8.6521303970000005</v>
      </c>
      <c r="T20">
        <v>4.9341999999999997</v>
      </c>
      <c r="U20">
        <v>0.161919273</v>
      </c>
      <c r="V20">
        <v>10.64236743</v>
      </c>
      <c r="W20">
        <v>0.20430042800000001</v>
      </c>
      <c r="X20">
        <v>8.5013749E-2</v>
      </c>
      <c r="Y20">
        <v>188</v>
      </c>
      <c r="Z20">
        <v>150</v>
      </c>
      <c r="AA20">
        <v>97</v>
      </c>
      <c r="AB20">
        <v>61</v>
      </c>
      <c r="AC20">
        <v>75</v>
      </c>
      <c r="AD20">
        <v>5</v>
      </c>
      <c r="AE20">
        <v>103</v>
      </c>
      <c r="AF20">
        <v>25</v>
      </c>
      <c r="AG20">
        <v>81</v>
      </c>
      <c r="AH20" t="s">
        <v>73</v>
      </c>
      <c r="AI20">
        <v>11</v>
      </c>
      <c r="AJ20" t="s">
        <v>73</v>
      </c>
      <c r="AK20" t="s">
        <v>73</v>
      </c>
    </row>
    <row r="21" spans="1:37">
      <c r="A21">
        <v>52</v>
      </c>
      <c r="B21" s="13">
        <v>44728.129861111112</v>
      </c>
      <c r="C21" t="s">
        <v>56</v>
      </c>
      <c r="D21" t="s">
        <v>62</v>
      </c>
      <c r="E21" t="s">
        <v>63</v>
      </c>
      <c r="F21">
        <v>51</v>
      </c>
      <c r="G21" t="s">
        <v>64</v>
      </c>
      <c r="H21" t="s">
        <v>65</v>
      </c>
      <c r="I21">
        <v>15</v>
      </c>
      <c r="J21" t="s">
        <v>66</v>
      </c>
      <c r="K21" t="s">
        <v>67</v>
      </c>
      <c r="L21">
        <v>7</v>
      </c>
      <c r="M21" t="s">
        <v>70</v>
      </c>
      <c r="N21" t="s">
        <v>58</v>
      </c>
      <c r="O21" t="s">
        <v>59</v>
      </c>
      <c r="P21">
        <v>41.7211</v>
      </c>
      <c r="Q21">
        <v>1.127606339</v>
      </c>
      <c r="R21">
        <v>13.9658</v>
      </c>
      <c r="S21">
        <v>8.7402058910000004</v>
      </c>
      <c r="T21">
        <v>3.8822999999999999</v>
      </c>
      <c r="U21">
        <v>0.13674043799999999</v>
      </c>
      <c r="V21">
        <v>11.212256890000001</v>
      </c>
      <c r="W21">
        <v>9.5283985000000002E-2</v>
      </c>
      <c r="X21">
        <v>7.6764436000000005E-2</v>
      </c>
      <c r="Y21">
        <v>206</v>
      </c>
      <c r="Z21">
        <v>122</v>
      </c>
      <c r="AA21">
        <v>63</v>
      </c>
      <c r="AB21">
        <v>51</v>
      </c>
      <c r="AC21">
        <v>65</v>
      </c>
      <c r="AD21">
        <v>3</v>
      </c>
      <c r="AE21">
        <v>105</v>
      </c>
      <c r="AF21">
        <v>28</v>
      </c>
      <c r="AG21">
        <v>79</v>
      </c>
      <c r="AH21">
        <v>6</v>
      </c>
      <c r="AI21">
        <v>14</v>
      </c>
      <c r="AJ21" t="s">
        <v>73</v>
      </c>
      <c r="AK21" t="s">
        <v>73</v>
      </c>
    </row>
    <row r="22" spans="1:37">
      <c r="A22">
        <v>121</v>
      </c>
      <c r="D22" t="s">
        <v>71</v>
      </c>
      <c r="E22" t="s">
        <v>63</v>
      </c>
      <c r="F22">
        <v>3</v>
      </c>
      <c r="N22" t="s">
        <v>58</v>
      </c>
      <c r="O22" t="s">
        <v>72</v>
      </c>
      <c r="P22">
        <v>27.8597</v>
      </c>
      <c r="Q22">
        <v>2.5773144289999999</v>
      </c>
      <c r="R22">
        <v>6.3941999999999997</v>
      </c>
      <c r="S22">
        <v>12.17472119</v>
      </c>
      <c r="T22">
        <v>5.9756999999999998</v>
      </c>
      <c r="U22">
        <v>0.20943625199999999</v>
      </c>
      <c r="V22">
        <v>12.717224010000001</v>
      </c>
      <c r="W22">
        <v>1.357826899</v>
      </c>
      <c r="X22">
        <v>0.92323556399999995</v>
      </c>
      <c r="Y22" t="s">
        <v>73</v>
      </c>
      <c r="Z22">
        <v>361</v>
      </c>
      <c r="AA22">
        <v>266</v>
      </c>
      <c r="AB22">
        <v>86</v>
      </c>
      <c r="AC22">
        <v>106</v>
      </c>
      <c r="AD22">
        <v>41</v>
      </c>
      <c r="AE22">
        <v>1357</v>
      </c>
      <c r="AF22">
        <v>29</v>
      </c>
      <c r="AG22">
        <v>315</v>
      </c>
      <c r="AH22" t="s">
        <v>73</v>
      </c>
      <c r="AI22">
        <v>15</v>
      </c>
      <c r="AJ22">
        <v>102</v>
      </c>
      <c r="AK22">
        <v>1044</v>
      </c>
    </row>
    <row r="23" spans="1:37">
      <c r="A23">
        <v>122</v>
      </c>
      <c r="D23" t="s">
        <v>71</v>
      </c>
      <c r="E23" t="s">
        <v>63</v>
      </c>
      <c r="F23">
        <v>4</v>
      </c>
      <c r="N23" t="s">
        <v>58</v>
      </c>
      <c r="O23" t="s">
        <v>72</v>
      </c>
      <c r="P23">
        <v>27.534199999999998</v>
      </c>
      <c r="Q23">
        <v>2.5671392829999999</v>
      </c>
      <c r="R23">
        <v>6.6196000000000002</v>
      </c>
      <c r="S23">
        <v>12.213325709999999</v>
      </c>
      <c r="T23">
        <v>5.4119999999999999</v>
      </c>
      <c r="U23">
        <v>0.20698293000000001</v>
      </c>
      <c r="V23">
        <v>12.74730656</v>
      </c>
      <c r="W23">
        <v>1.3674637110000001</v>
      </c>
      <c r="X23">
        <v>0.98602199800000001</v>
      </c>
      <c r="Y23">
        <v>133</v>
      </c>
      <c r="Z23">
        <v>373</v>
      </c>
      <c r="AA23">
        <v>282</v>
      </c>
      <c r="AB23">
        <v>85</v>
      </c>
      <c r="AC23">
        <v>106</v>
      </c>
      <c r="AD23">
        <v>41</v>
      </c>
      <c r="AE23">
        <v>1377</v>
      </c>
      <c r="AF23">
        <v>33</v>
      </c>
      <c r="AG23">
        <v>327</v>
      </c>
      <c r="AH23" t="s">
        <v>73</v>
      </c>
      <c r="AI23">
        <v>16</v>
      </c>
      <c r="AJ23">
        <v>100</v>
      </c>
      <c r="AK23">
        <v>1032</v>
      </c>
    </row>
    <row r="24" spans="1:37">
      <c r="A24">
        <v>119</v>
      </c>
      <c r="D24" t="s">
        <v>71</v>
      </c>
      <c r="E24" t="s">
        <v>63</v>
      </c>
      <c r="F24">
        <v>1</v>
      </c>
      <c r="N24" t="s">
        <v>58</v>
      </c>
      <c r="O24" t="s">
        <v>59</v>
      </c>
      <c r="P24">
        <v>28.049299999999999</v>
      </c>
      <c r="Q24">
        <v>2.6010008340000002</v>
      </c>
      <c r="R24">
        <v>6.5884999999999998</v>
      </c>
      <c r="S24">
        <v>12.31441235</v>
      </c>
      <c r="T24">
        <v>5.2854000000000001</v>
      </c>
      <c r="U24">
        <v>0.21485938600000001</v>
      </c>
      <c r="V24">
        <v>12.87099482</v>
      </c>
      <c r="W24">
        <v>1.3779437450000001</v>
      </c>
      <c r="X24">
        <v>0.99793767200000005</v>
      </c>
      <c r="Y24" t="s">
        <v>73</v>
      </c>
      <c r="Z24">
        <v>345</v>
      </c>
      <c r="AA24">
        <v>287</v>
      </c>
      <c r="AB24">
        <v>78</v>
      </c>
      <c r="AC24">
        <v>99</v>
      </c>
      <c r="AD24">
        <v>44</v>
      </c>
      <c r="AE24">
        <v>1379</v>
      </c>
      <c r="AF24">
        <v>29</v>
      </c>
      <c r="AG24">
        <v>319</v>
      </c>
      <c r="AH24" t="s">
        <v>73</v>
      </c>
      <c r="AI24">
        <v>9</v>
      </c>
      <c r="AJ24">
        <v>101</v>
      </c>
      <c r="AK24">
        <v>1126</v>
      </c>
    </row>
    <row r="25" spans="1:37">
      <c r="A25">
        <v>120</v>
      </c>
      <c r="D25" t="s">
        <v>71</v>
      </c>
      <c r="E25" t="s">
        <v>63</v>
      </c>
      <c r="F25">
        <v>2</v>
      </c>
      <c r="N25" t="s">
        <v>58</v>
      </c>
      <c r="O25" t="s">
        <v>59</v>
      </c>
      <c r="P25">
        <v>28.197199999999999</v>
      </c>
      <c r="Q25">
        <v>2.603669725</v>
      </c>
      <c r="R25">
        <v>6.6885000000000003</v>
      </c>
      <c r="S25">
        <v>12.368029740000001</v>
      </c>
      <c r="T25">
        <v>5.8361999999999998</v>
      </c>
      <c r="U25">
        <v>0.206466441</v>
      </c>
      <c r="V25">
        <v>12.86903596</v>
      </c>
      <c r="W25">
        <v>1.402397157</v>
      </c>
      <c r="X25">
        <v>0.96998166799999996</v>
      </c>
      <c r="Y25">
        <v>162</v>
      </c>
      <c r="Z25">
        <v>320</v>
      </c>
      <c r="AA25">
        <v>291</v>
      </c>
      <c r="AB25">
        <v>80</v>
      </c>
      <c r="AC25">
        <v>96</v>
      </c>
      <c r="AD25">
        <v>43</v>
      </c>
      <c r="AE25">
        <v>1352</v>
      </c>
      <c r="AF25">
        <v>32</v>
      </c>
      <c r="AG25">
        <v>311</v>
      </c>
      <c r="AH25" t="s">
        <v>73</v>
      </c>
      <c r="AI25">
        <v>6</v>
      </c>
      <c r="AJ25">
        <v>94</v>
      </c>
      <c r="AK25">
        <v>1086</v>
      </c>
    </row>
    <row r="26" spans="1:37">
      <c r="A26" s="6"/>
      <c r="B26" s="7"/>
      <c r="C26" s="6"/>
      <c r="D26" s="6"/>
      <c r="E26" s="6"/>
      <c r="F26" s="6"/>
      <c r="G26" s="8"/>
      <c r="H26" s="8"/>
      <c r="I26" s="8"/>
      <c r="J26" s="8"/>
      <c r="K26" s="8"/>
      <c r="L26" s="8"/>
      <c r="M26" s="8"/>
      <c r="N26" s="8"/>
      <c r="O26" s="6"/>
      <c r="P26" s="6"/>
      <c r="Q26" s="6"/>
      <c r="R26" s="6"/>
      <c r="S26" s="6"/>
      <c r="T26" s="6"/>
      <c r="U26" s="6"/>
      <c r="V26" s="6"/>
      <c r="W26" s="6"/>
      <c r="X26" s="6"/>
      <c r="Y26" s="6"/>
      <c r="Z26" s="6"/>
      <c r="AA26" s="6"/>
      <c r="AB26" s="6"/>
      <c r="AC26" s="6"/>
      <c r="AD26" s="6"/>
      <c r="AE26" s="6"/>
      <c r="AF26" s="6"/>
      <c r="AG26" s="6"/>
      <c r="AH26" s="6"/>
      <c r="AI26" s="6"/>
      <c r="AJ26" s="6"/>
      <c r="AK26" s="6"/>
    </row>
    <row r="27" spans="1:37">
      <c r="A27" s="6"/>
      <c r="B27" s="7"/>
      <c r="C27" s="6"/>
      <c r="D27" s="6"/>
      <c r="E27" s="6"/>
      <c r="F27" s="6"/>
      <c r="G27" s="8"/>
      <c r="H27" s="8"/>
      <c r="I27" s="8"/>
      <c r="J27" s="8"/>
      <c r="K27" s="8"/>
      <c r="L27" s="8"/>
      <c r="M27" s="8"/>
      <c r="N27" s="8"/>
      <c r="O27" s="6"/>
      <c r="P27" s="6"/>
      <c r="Q27" s="6"/>
      <c r="R27" s="6"/>
      <c r="S27" s="6"/>
      <c r="T27" s="6"/>
      <c r="U27" s="6"/>
      <c r="V27" s="6"/>
      <c r="W27" s="6"/>
      <c r="X27" s="6"/>
      <c r="Y27" s="6"/>
      <c r="Z27" s="6"/>
      <c r="AA27" s="6"/>
      <c r="AB27" s="6"/>
      <c r="AC27" s="6"/>
      <c r="AD27" s="6"/>
      <c r="AE27" s="6"/>
      <c r="AF27" s="6"/>
      <c r="AG27" s="6"/>
      <c r="AH27" s="6"/>
      <c r="AI27" s="6"/>
      <c r="AJ27" s="6"/>
      <c r="AK27" s="6"/>
    </row>
    <row r="28" spans="1:37">
      <c r="A28" s="6"/>
      <c r="B28" s="7"/>
      <c r="C28" s="6"/>
      <c r="D28" s="6"/>
      <c r="E28" s="6"/>
      <c r="F28" s="6"/>
      <c r="G28" s="8"/>
      <c r="H28" s="8"/>
      <c r="I28" s="8"/>
      <c r="J28" s="8"/>
      <c r="K28" s="8"/>
      <c r="L28" s="8"/>
      <c r="M28" s="8"/>
      <c r="N28" s="8"/>
      <c r="O28" s="6"/>
      <c r="P28" s="6"/>
      <c r="Q28" s="6"/>
      <c r="R28" s="6"/>
      <c r="S28" s="6"/>
      <c r="T28" s="6"/>
      <c r="U28" s="6"/>
      <c r="V28" s="6"/>
      <c r="W28" s="6"/>
      <c r="X28" s="6"/>
      <c r="Y28" s="6"/>
      <c r="Z28" s="6"/>
      <c r="AA28" s="6"/>
      <c r="AB28" s="6"/>
      <c r="AC28" s="6"/>
      <c r="AD28" s="6"/>
      <c r="AE28" s="6"/>
      <c r="AF28" s="6"/>
      <c r="AG28" s="6"/>
      <c r="AH28" s="6"/>
      <c r="AI28" s="6"/>
      <c r="AJ28" s="6"/>
      <c r="AK28" s="6"/>
    </row>
    <row r="29" spans="1:37">
      <c r="A29" s="6"/>
      <c r="B29" s="7"/>
      <c r="C29" s="6"/>
      <c r="D29" s="6"/>
      <c r="E29" s="6"/>
      <c r="F29" s="6"/>
      <c r="G29" s="8"/>
      <c r="H29" s="8"/>
      <c r="I29" s="8"/>
      <c r="J29" s="8"/>
      <c r="K29" s="8"/>
      <c r="L29" s="8"/>
      <c r="M29" s="8"/>
      <c r="N29" s="8"/>
      <c r="O29" s="6"/>
      <c r="P29" s="6"/>
      <c r="Q29" s="6"/>
      <c r="R29" s="6"/>
      <c r="S29" s="6"/>
      <c r="T29" s="6"/>
      <c r="U29" s="6"/>
      <c r="V29" s="6"/>
      <c r="W29" s="6"/>
      <c r="X29" s="6"/>
      <c r="Y29" s="6"/>
      <c r="Z29" s="6"/>
      <c r="AA29" s="6"/>
      <c r="AB29" s="6"/>
      <c r="AC29" s="6"/>
      <c r="AD29" s="6"/>
      <c r="AE29" s="6"/>
      <c r="AF29" s="6"/>
      <c r="AG29" s="6"/>
      <c r="AH29" s="6"/>
      <c r="AI29" s="6"/>
      <c r="AJ29" s="6"/>
      <c r="AK29" s="6"/>
    </row>
    <row r="30" spans="1:37">
      <c r="A30" s="6"/>
      <c r="B30" s="7"/>
      <c r="C30" s="6"/>
      <c r="D30" s="6"/>
      <c r="E30" s="6"/>
      <c r="F30" s="6"/>
      <c r="G30" s="8"/>
      <c r="H30" s="8"/>
      <c r="I30" s="8"/>
      <c r="J30" s="8"/>
      <c r="K30" s="8"/>
      <c r="L30" s="8"/>
      <c r="M30" s="8"/>
      <c r="N30" s="8"/>
      <c r="O30" s="6"/>
      <c r="P30" s="6"/>
      <c r="Q30" s="6"/>
      <c r="R30" s="6"/>
      <c r="S30" s="6"/>
      <c r="T30" s="6"/>
      <c r="U30" s="6"/>
      <c r="V30" s="6"/>
      <c r="W30" s="6"/>
      <c r="X30" s="6"/>
      <c r="Y30" s="6"/>
      <c r="Z30" s="6"/>
      <c r="AA30" s="6"/>
      <c r="AB30" s="6"/>
      <c r="AC30" s="6"/>
      <c r="AD30" s="6"/>
      <c r="AE30" s="6"/>
      <c r="AF30" s="6"/>
      <c r="AG30" s="6"/>
      <c r="AH30" s="6"/>
      <c r="AI30" s="6"/>
      <c r="AJ30" s="6"/>
      <c r="AK30" s="6"/>
    </row>
    <row r="31" spans="1:37">
      <c r="A31" s="6"/>
      <c r="B31" s="7"/>
      <c r="C31" s="6"/>
      <c r="D31" s="6"/>
      <c r="E31" s="6"/>
      <c r="F31" s="6"/>
      <c r="G31" s="8"/>
      <c r="H31" s="8"/>
      <c r="I31" s="8"/>
      <c r="J31" s="8"/>
      <c r="K31" s="8"/>
      <c r="L31" s="8"/>
      <c r="M31" s="8"/>
      <c r="N31" s="8"/>
      <c r="O31" s="6"/>
      <c r="P31" s="6"/>
      <c r="Q31" s="6"/>
      <c r="R31" s="6"/>
      <c r="S31" s="6"/>
      <c r="T31" s="6"/>
      <c r="U31" s="6"/>
      <c r="V31" s="6"/>
      <c r="W31" s="6"/>
      <c r="X31" s="6"/>
      <c r="Y31" s="6"/>
      <c r="Z31" s="6"/>
      <c r="AA31" s="6"/>
      <c r="AB31" s="6"/>
      <c r="AC31" s="6"/>
      <c r="AD31" s="6"/>
      <c r="AE31" s="6"/>
      <c r="AF31" s="6"/>
      <c r="AG31" s="6"/>
      <c r="AH31" s="6"/>
      <c r="AI31" s="6"/>
      <c r="AJ31" s="6"/>
      <c r="AK31" s="6"/>
    </row>
    <row r="32" spans="1:37">
      <c r="A32" s="6"/>
      <c r="B32" s="7"/>
      <c r="C32" s="6"/>
      <c r="D32" s="6"/>
      <c r="E32" s="6"/>
      <c r="F32" s="6"/>
      <c r="G32" s="8"/>
      <c r="H32" s="8"/>
      <c r="I32" s="8"/>
      <c r="J32" s="8"/>
      <c r="K32" s="8"/>
      <c r="L32" s="8"/>
      <c r="M32" s="8"/>
      <c r="N32" s="8"/>
      <c r="O32" s="6"/>
      <c r="P32" s="6"/>
      <c r="Q32" s="6"/>
      <c r="R32" s="6"/>
      <c r="S32" s="6"/>
      <c r="T32" s="6"/>
      <c r="U32" s="6"/>
      <c r="V32" s="6"/>
      <c r="W32" s="6"/>
      <c r="X32" s="6"/>
      <c r="Y32" s="6"/>
      <c r="Z32" s="6"/>
      <c r="AA32" s="6"/>
      <c r="AB32" s="6"/>
      <c r="AC32" s="6"/>
      <c r="AD32" s="6"/>
      <c r="AE32" s="6"/>
      <c r="AF32" s="6"/>
      <c r="AG32" s="6"/>
      <c r="AH32" s="6"/>
      <c r="AI32" s="6"/>
      <c r="AJ32" s="6"/>
      <c r="AK32" s="6"/>
    </row>
    <row r="33" spans="1:37">
      <c r="A33" s="6"/>
      <c r="B33" s="7"/>
      <c r="C33" s="6"/>
      <c r="D33" s="6"/>
      <c r="E33" s="6"/>
      <c r="F33" s="6"/>
      <c r="G33" s="8"/>
      <c r="H33" s="8"/>
      <c r="I33" s="8"/>
      <c r="J33" s="8"/>
      <c r="K33" s="8"/>
      <c r="L33" s="8"/>
      <c r="M33" s="8"/>
      <c r="N33" s="8"/>
      <c r="O33" s="6"/>
      <c r="P33" s="6"/>
      <c r="Q33" s="6"/>
      <c r="R33" s="6"/>
      <c r="S33" s="6"/>
      <c r="T33" s="6"/>
      <c r="U33" s="6"/>
      <c r="V33" s="6"/>
      <c r="W33" s="6"/>
      <c r="X33" s="6"/>
      <c r="Y33" s="6"/>
      <c r="Z33" s="6"/>
      <c r="AA33" s="6"/>
      <c r="AB33" s="6"/>
      <c r="AC33" s="6"/>
      <c r="AD33" s="6"/>
      <c r="AE33" s="6"/>
      <c r="AF33" s="6"/>
      <c r="AG33" s="6"/>
      <c r="AH33" s="6"/>
      <c r="AI33" s="6"/>
      <c r="AJ33" s="6"/>
      <c r="AK33" s="6"/>
    </row>
    <row r="34" spans="1:37">
      <c r="A34" s="6"/>
      <c r="B34" s="7"/>
      <c r="C34" s="6"/>
      <c r="D34" s="6"/>
      <c r="E34" s="6"/>
      <c r="F34" s="6"/>
      <c r="G34" s="8"/>
      <c r="H34" s="8"/>
      <c r="I34" s="8"/>
      <c r="J34" s="8"/>
      <c r="K34" s="8"/>
      <c r="L34" s="8"/>
      <c r="M34" s="8"/>
      <c r="N34" s="8"/>
      <c r="O34" s="6"/>
      <c r="P34" s="6"/>
      <c r="Q34" s="6"/>
      <c r="R34" s="6"/>
      <c r="S34" s="6"/>
      <c r="T34" s="6"/>
      <c r="U34" s="6"/>
      <c r="V34" s="6"/>
      <c r="W34" s="6"/>
      <c r="X34" s="6"/>
      <c r="Y34" s="6"/>
      <c r="Z34" s="6"/>
      <c r="AA34" s="6"/>
      <c r="AB34" s="6"/>
      <c r="AC34" s="6"/>
      <c r="AD34" s="6"/>
      <c r="AE34" s="6"/>
      <c r="AF34" s="6"/>
      <c r="AG34" s="6"/>
      <c r="AH34" s="6"/>
      <c r="AI34" s="6"/>
      <c r="AJ34" s="6"/>
      <c r="AK34" s="6"/>
    </row>
    <row r="35" spans="1:37">
      <c r="A35" s="6"/>
      <c r="B35" s="7"/>
      <c r="C35" s="6"/>
      <c r="D35" s="6"/>
      <c r="E35" s="6"/>
      <c r="F35" s="6"/>
      <c r="G35" s="8"/>
      <c r="H35" s="8"/>
      <c r="I35" s="8"/>
      <c r="J35" s="8"/>
      <c r="K35" s="8"/>
      <c r="L35" s="8"/>
      <c r="M35" s="8"/>
      <c r="N35" s="8"/>
      <c r="O35" s="6"/>
      <c r="P35" s="6"/>
      <c r="Q35" s="6"/>
      <c r="R35" s="6"/>
      <c r="S35" s="6"/>
      <c r="T35" s="6"/>
      <c r="U35" s="6"/>
      <c r="V35" s="6"/>
      <c r="W35" s="6"/>
      <c r="X35" s="6"/>
      <c r="Y35" s="6"/>
      <c r="Z35" s="6"/>
      <c r="AA35" s="6"/>
      <c r="AB35" s="6"/>
      <c r="AC35" s="6"/>
      <c r="AD35" s="6"/>
      <c r="AE35" s="6"/>
      <c r="AF35" s="6"/>
      <c r="AG35" s="6"/>
      <c r="AH35" s="6"/>
      <c r="AI35" s="6"/>
      <c r="AJ35" s="6"/>
      <c r="AK35" s="6"/>
    </row>
    <row r="36" spans="1:37">
      <c r="A36" s="6"/>
      <c r="B36" s="7"/>
      <c r="C36" s="6"/>
      <c r="D36" s="6"/>
      <c r="E36" s="6"/>
      <c r="F36" s="6"/>
      <c r="G36" s="8"/>
      <c r="H36" s="8"/>
      <c r="I36" s="8"/>
      <c r="J36" s="8"/>
      <c r="K36" s="8"/>
      <c r="L36" s="8"/>
      <c r="M36" s="8"/>
      <c r="N36" s="8"/>
      <c r="O36" s="6"/>
      <c r="P36" s="6"/>
      <c r="Q36" s="6"/>
      <c r="R36" s="6"/>
      <c r="S36" s="6"/>
      <c r="T36" s="6"/>
      <c r="U36" s="6"/>
      <c r="V36" s="6"/>
      <c r="W36" s="6"/>
      <c r="X36" s="6"/>
      <c r="Y36" s="6"/>
      <c r="Z36" s="6"/>
      <c r="AA36" s="6"/>
      <c r="AB36" s="6"/>
      <c r="AC36" s="6"/>
      <c r="AD36" s="6"/>
      <c r="AE36" s="6"/>
      <c r="AF36" s="6"/>
      <c r="AG36" s="6"/>
      <c r="AH36" s="6"/>
      <c r="AI36" s="6"/>
      <c r="AJ36" s="6"/>
      <c r="AK36" s="6"/>
    </row>
    <row r="37" spans="1:37">
      <c r="A37" s="6"/>
      <c r="B37" s="7"/>
      <c r="C37" s="6"/>
      <c r="D37" s="6"/>
      <c r="E37" s="6"/>
      <c r="F37" s="6"/>
      <c r="G37" s="8"/>
      <c r="H37" s="8"/>
      <c r="I37" s="8"/>
      <c r="J37" s="8"/>
      <c r="K37" s="8"/>
      <c r="L37" s="8"/>
      <c r="M37" s="8"/>
      <c r="N37" s="8"/>
      <c r="O37" s="6"/>
      <c r="P37" s="6"/>
      <c r="Q37" s="6"/>
      <c r="R37" s="6"/>
      <c r="S37" s="6"/>
      <c r="T37" s="6"/>
      <c r="U37" s="6"/>
      <c r="V37" s="6"/>
      <c r="W37" s="6"/>
      <c r="X37" s="6"/>
      <c r="Y37" s="6"/>
      <c r="Z37" s="6"/>
      <c r="AA37" s="6"/>
      <c r="AB37" s="6"/>
      <c r="AC37" s="6"/>
      <c r="AD37" s="6"/>
      <c r="AE37" s="6"/>
      <c r="AF37" s="6"/>
      <c r="AG37" s="6"/>
      <c r="AH37" s="6"/>
      <c r="AI37" s="6"/>
      <c r="AJ37" s="6"/>
      <c r="AK37" s="6"/>
    </row>
    <row r="38" spans="1:37">
      <c r="A38" s="6"/>
      <c r="B38" s="7"/>
      <c r="C38" s="6"/>
      <c r="D38" s="6"/>
      <c r="E38" s="6"/>
      <c r="F38" s="6"/>
      <c r="G38" s="8"/>
      <c r="H38" s="8"/>
      <c r="I38" s="8"/>
      <c r="J38" s="8"/>
      <c r="K38" s="8"/>
      <c r="L38" s="8"/>
      <c r="M38" s="8"/>
      <c r="N38" s="8"/>
      <c r="O38" s="6"/>
      <c r="P38" s="6"/>
      <c r="Q38" s="6"/>
      <c r="R38" s="6"/>
      <c r="S38" s="6"/>
      <c r="T38" s="6"/>
      <c r="U38" s="6"/>
      <c r="V38" s="6"/>
      <c r="W38" s="6"/>
      <c r="X38" s="6"/>
      <c r="Y38" s="6"/>
      <c r="Z38" s="6"/>
      <c r="AA38" s="6"/>
      <c r="AB38" s="6"/>
      <c r="AC38" s="6"/>
      <c r="AD38" s="6"/>
      <c r="AE38" s="6"/>
      <c r="AF38" s="6"/>
      <c r="AG38" s="6"/>
      <c r="AH38" s="6"/>
      <c r="AI38" s="6"/>
      <c r="AJ38" s="6"/>
      <c r="AK38" s="6"/>
    </row>
    <row r="39" spans="1:37">
      <c r="A39" s="6"/>
      <c r="B39" s="7"/>
      <c r="C39" s="6"/>
      <c r="D39" s="6"/>
      <c r="E39" s="6"/>
      <c r="F39" s="6"/>
      <c r="G39" s="8"/>
      <c r="H39" s="8"/>
      <c r="I39" s="8"/>
      <c r="J39" s="8"/>
      <c r="K39" s="8"/>
      <c r="L39" s="8"/>
      <c r="M39" s="8"/>
      <c r="N39" s="8"/>
      <c r="O39" s="6"/>
      <c r="P39" s="6"/>
      <c r="Q39" s="6"/>
      <c r="R39" s="6"/>
      <c r="S39" s="6"/>
      <c r="T39" s="6"/>
      <c r="U39" s="6"/>
      <c r="V39" s="6"/>
      <c r="W39" s="6"/>
      <c r="X39" s="6"/>
      <c r="Y39" s="6"/>
      <c r="Z39" s="6"/>
      <c r="AA39" s="6"/>
      <c r="AB39" s="6"/>
      <c r="AC39" s="6"/>
      <c r="AD39" s="6"/>
      <c r="AE39" s="6"/>
      <c r="AF39" s="6"/>
      <c r="AG39" s="6"/>
      <c r="AH39" s="6"/>
      <c r="AI39" s="6"/>
      <c r="AJ39" s="6"/>
      <c r="AK39" s="6"/>
    </row>
    <row r="40" spans="1:37">
      <c r="A40" s="6"/>
      <c r="B40" s="7"/>
      <c r="C40" s="6"/>
      <c r="D40" s="6"/>
      <c r="E40" s="6"/>
      <c r="F40" s="6"/>
      <c r="G40" s="8"/>
      <c r="H40" s="8"/>
      <c r="I40" s="8"/>
      <c r="J40" s="8"/>
      <c r="K40" s="8"/>
      <c r="L40" s="8"/>
      <c r="M40" s="8"/>
      <c r="N40" s="8"/>
      <c r="O40" s="6"/>
      <c r="P40" s="6"/>
      <c r="Q40" s="6"/>
      <c r="R40" s="6"/>
      <c r="S40" s="6"/>
      <c r="T40" s="6"/>
      <c r="U40" s="6"/>
      <c r="V40" s="6"/>
      <c r="W40" s="6"/>
      <c r="X40" s="6"/>
      <c r="Y40" s="6"/>
      <c r="Z40" s="6"/>
      <c r="AA40" s="6"/>
      <c r="AB40" s="6"/>
      <c r="AC40" s="6"/>
      <c r="AD40" s="6"/>
      <c r="AE40" s="6"/>
      <c r="AF40" s="6"/>
      <c r="AG40" s="6"/>
      <c r="AH40" s="6"/>
      <c r="AI40" s="6"/>
      <c r="AJ40" s="6"/>
      <c r="AK40" s="6"/>
    </row>
    <row r="41" spans="1:37">
      <c r="A41" s="6"/>
      <c r="B41" s="7"/>
      <c r="C41" s="6"/>
      <c r="D41" s="6"/>
      <c r="E41" s="6"/>
      <c r="F41" s="6"/>
      <c r="G41" s="8"/>
      <c r="H41" s="8"/>
      <c r="I41" s="8"/>
      <c r="J41" s="8"/>
      <c r="K41" s="8"/>
      <c r="L41" s="8"/>
      <c r="M41" s="8"/>
      <c r="N41" s="8"/>
      <c r="O41" s="6"/>
      <c r="P41" s="6"/>
      <c r="Q41" s="6"/>
      <c r="R41" s="6"/>
      <c r="S41" s="6"/>
      <c r="T41" s="6"/>
      <c r="U41" s="6"/>
      <c r="V41" s="6"/>
      <c r="W41" s="6"/>
      <c r="X41" s="6"/>
      <c r="Y41" s="6"/>
      <c r="Z41" s="6"/>
      <c r="AA41" s="6"/>
      <c r="AB41" s="6"/>
      <c r="AC41" s="6"/>
      <c r="AD41" s="6"/>
      <c r="AE41" s="6"/>
      <c r="AF41" s="6"/>
      <c r="AG41" s="6"/>
      <c r="AH41" s="6"/>
      <c r="AI41" s="6"/>
      <c r="AJ41" s="6"/>
      <c r="AK41" s="6"/>
    </row>
    <row r="42" spans="1:37">
      <c r="A42" s="6"/>
      <c r="B42" s="7"/>
      <c r="C42" s="6"/>
      <c r="D42" s="6"/>
      <c r="E42" s="6"/>
      <c r="F42" s="6"/>
      <c r="G42" s="8"/>
      <c r="H42" s="8"/>
      <c r="I42" s="8"/>
      <c r="J42" s="8"/>
      <c r="K42" s="8"/>
      <c r="L42" s="8"/>
      <c r="M42" s="8"/>
      <c r="N42" s="8"/>
      <c r="O42" s="6"/>
      <c r="P42" s="6"/>
      <c r="Q42" s="6"/>
      <c r="R42" s="6"/>
      <c r="S42" s="6"/>
      <c r="T42" s="6"/>
      <c r="U42" s="6"/>
      <c r="V42" s="6"/>
      <c r="W42" s="6"/>
      <c r="X42" s="6"/>
      <c r="Y42" s="6"/>
      <c r="Z42" s="6"/>
      <c r="AA42" s="6"/>
      <c r="AB42" s="6"/>
      <c r="AC42" s="6"/>
      <c r="AD42" s="6"/>
      <c r="AE42" s="6"/>
      <c r="AF42" s="6"/>
      <c r="AG42" s="6"/>
      <c r="AH42" s="6"/>
      <c r="AI42" s="6"/>
      <c r="AJ42" s="6"/>
      <c r="AK42" s="6"/>
    </row>
    <row r="43" spans="1:37">
      <c r="A43" s="6"/>
      <c r="B43" s="7"/>
      <c r="C43" s="6"/>
      <c r="D43" s="6"/>
      <c r="E43" s="6"/>
      <c r="F43" s="6"/>
      <c r="G43" s="8"/>
      <c r="H43" s="8"/>
      <c r="I43" s="8"/>
      <c r="J43" s="8"/>
      <c r="K43" s="8"/>
      <c r="L43" s="8"/>
      <c r="M43" s="8"/>
      <c r="N43" s="8"/>
      <c r="O43" s="6"/>
      <c r="P43" s="6"/>
      <c r="Q43" s="6"/>
      <c r="R43" s="6"/>
      <c r="S43" s="6"/>
      <c r="T43" s="6"/>
      <c r="U43" s="6"/>
      <c r="V43" s="6"/>
      <c r="W43" s="6"/>
      <c r="X43" s="6"/>
      <c r="Y43" s="6"/>
      <c r="Z43" s="6"/>
      <c r="AA43" s="6"/>
      <c r="AB43" s="6"/>
      <c r="AC43" s="6"/>
      <c r="AD43" s="6"/>
      <c r="AE43" s="6"/>
      <c r="AF43" s="6"/>
      <c r="AG43" s="6"/>
      <c r="AH43" s="6"/>
      <c r="AI43" s="6"/>
      <c r="AJ43" s="6"/>
      <c r="AK43" s="6"/>
    </row>
    <row r="44" spans="1:37">
      <c r="A44" s="6"/>
      <c r="B44" s="7"/>
      <c r="C44" s="6"/>
      <c r="D44" s="6"/>
      <c r="E44" s="6"/>
      <c r="F44" s="6"/>
      <c r="G44" s="8"/>
      <c r="H44" s="8"/>
      <c r="I44" s="8"/>
      <c r="J44" s="8"/>
      <c r="K44" s="8"/>
      <c r="L44" s="8"/>
      <c r="M44" s="8"/>
      <c r="N44" s="8"/>
      <c r="O44" s="6"/>
      <c r="P44" s="6"/>
      <c r="Q44" s="6"/>
      <c r="R44" s="6"/>
      <c r="S44" s="6"/>
      <c r="T44" s="6"/>
      <c r="U44" s="6"/>
      <c r="V44" s="6"/>
      <c r="W44" s="6"/>
      <c r="X44" s="6"/>
      <c r="Y44" s="6"/>
      <c r="Z44" s="6"/>
      <c r="AA44" s="6"/>
      <c r="AB44" s="6"/>
      <c r="AC44" s="6"/>
      <c r="AD44" s="6"/>
      <c r="AE44" s="6"/>
      <c r="AF44" s="6"/>
      <c r="AG44" s="6"/>
      <c r="AH44" s="6"/>
      <c r="AI44" s="6"/>
      <c r="AJ44" s="6"/>
      <c r="AK44" s="6"/>
    </row>
    <row r="45" spans="1:37">
      <c r="A45" s="6"/>
      <c r="B45" s="7"/>
      <c r="C45" s="6"/>
      <c r="D45" s="6"/>
      <c r="E45" s="6"/>
      <c r="F45" s="6"/>
      <c r="G45" s="8"/>
      <c r="H45" s="8"/>
      <c r="I45" s="8"/>
      <c r="J45" s="8"/>
      <c r="K45" s="8"/>
      <c r="L45" s="8"/>
      <c r="M45" s="8"/>
      <c r="N45" s="8"/>
      <c r="O45" s="6"/>
      <c r="P45" s="6"/>
      <c r="Q45" s="6"/>
      <c r="R45" s="6"/>
      <c r="S45" s="6"/>
      <c r="T45" s="6"/>
      <c r="U45" s="6"/>
      <c r="V45" s="6"/>
      <c r="W45" s="6"/>
      <c r="X45" s="6"/>
      <c r="Y45" s="6"/>
      <c r="Z45" s="6"/>
      <c r="AA45" s="6"/>
      <c r="AB45" s="6"/>
      <c r="AC45" s="6"/>
      <c r="AD45" s="6"/>
      <c r="AE45" s="6"/>
      <c r="AF45" s="6"/>
      <c r="AG45" s="6"/>
      <c r="AH45" s="6"/>
      <c r="AI45" s="6"/>
      <c r="AJ45" s="6"/>
      <c r="AK45" s="6"/>
    </row>
    <row r="46" spans="1:37">
      <c r="A46" s="6"/>
      <c r="B46" s="7"/>
      <c r="C46" s="6"/>
      <c r="D46" s="6"/>
      <c r="E46" s="6"/>
      <c r="F46" s="6"/>
      <c r="G46" s="8"/>
      <c r="H46" s="8"/>
      <c r="I46" s="8"/>
      <c r="J46" s="8"/>
      <c r="K46" s="8"/>
      <c r="L46" s="8"/>
      <c r="M46" s="8"/>
      <c r="N46" s="8"/>
      <c r="O46" s="6"/>
      <c r="P46" s="6"/>
      <c r="Q46" s="6"/>
      <c r="R46" s="6"/>
      <c r="S46" s="6"/>
      <c r="T46" s="6"/>
      <c r="U46" s="6"/>
      <c r="V46" s="6"/>
      <c r="W46" s="6"/>
      <c r="X46" s="6"/>
      <c r="Y46" s="6"/>
      <c r="Z46" s="6"/>
      <c r="AA46" s="6"/>
      <c r="AB46" s="6"/>
      <c r="AC46" s="6"/>
      <c r="AD46" s="6"/>
      <c r="AE46" s="6"/>
      <c r="AF46" s="6"/>
      <c r="AG46" s="6"/>
      <c r="AH46" s="6"/>
      <c r="AI46" s="6"/>
      <c r="AJ46" s="6"/>
      <c r="AK46" s="6"/>
    </row>
    <row r="47" spans="1:37">
      <c r="A47" s="6"/>
      <c r="B47" s="7"/>
      <c r="C47" s="6"/>
      <c r="D47" s="6"/>
      <c r="E47" s="6"/>
      <c r="F47" s="6"/>
      <c r="G47" s="8"/>
      <c r="H47" s="8"/>
      <c r="I47" s="8"/>
      <c r="J47" s="8"/>
      <c r="K47" s="8"/>
      <c r="L47" s="8"/>
      <c r="M47" s="8"/>
      <c r="N47" s="8"/>
      <c r="O47" s="6"/>
      <c r="P47" s="6"/>
      <c r="Q47" s="6"/>
      <c r="R47" s="6"/>
      <c r="S47" s="6"/>
      <c r="T47" s="6"/>
      <c r="U47" s="6"/>
      <c r="V47" s="6"/>
      <c r="W47" s="6"/>
      <c r="X47" s="6"/>
      <c r="Y47" s="6"/>
      <c r="Z47" s="6"/>
      <c r="AA47" s="6"/>
      <c r="AB47" s="6"/>
      <c r="AC47" s="6"/>
      <c r="AD47" s="6"/>
      <c r="AE47" s="6"/>
      <c r="AF47" s="6"/>
      <c r="AG47" s="6"/>
      <c r="AH47" s="6"/>
      <c r="AI47" s="6"/>
      <c r="AJ47" s="6"/>
      <c r="AK47" s="6"/>
    </row>
    <row r="48" spans="1:37">
      <c r="A48" s="6"/>
      <c r="B48" s="7"/>
      <c r="C48" s="6"/>
      <c r="D48" s="6"/>
      <c r="E48" s="6"/>
      <c r="F48" s="6"/>
      <c r="G48" s="8"/>
      <c r="H48" s="8"/>
      <c r="I48" s="8"/>
      <c r="J48" s="8"/>
      <c r="K48" s="8"/>
      <c r="L48" s="8"/>
      <c r="M48" s="8"/>
      <c r="N48" s="8"/>
      <c r="O48" s="6"/>
      <c r="P48" s="6"/>
      <c r="Q48" s="6"/>
      <c r="R48" s="6"/>
      <c r="S48" s="6"/>
      <c r="T48" s="6"/>
      <c r="U48" s="6"/>
      <c r="V48" s="6"/>
      <c r="W48" s="6"/>
      <c r="X48" s="6"/>
      <c r="Y48" s="6"/>
      <c r="Z48" s="6"/>
      <c r="AA48" s="6"/>
      <c r="AB48" s="6"/>
      <c r="AC48" s="6"/>
      <c r="AD48" s="6"/>
      <c r="AE48" s="6"/>
      <c r="AF48" s="6"/>
      <c r="AG48" s="6"/>
      <c r="AH48" s="6"/>
      <c r="AI48" s="6"/>
      <c r="AJ48" s="6"/>
      <c r="AK48" s="6"/>
    </row>
    <row r="49" spans="1:37">
      <c r="A49" s="6"/>
      <c r="B49" s="7"/>
      <c r="C49" s="6"/>
      <c r="D49" s="6"/>
      <c r="E49" s="6"/>
      <c r="F49" s="6"/>
      <c r="G49" s="8"/>
      <c r="H49" s="8"/>
      <c r="I49" s="8"/>
      <c r="J49" s="8"/>
      <c r="K49" s="8"/>
      <c r="L49" s="8"/>
      <c r="M49" s="8"/>
      <c r="N49" s="8"/>
      <c r="O49" s="6"/>
      <c r="P49" s="6"/>
      <c r="Q49" s="6"/>
      <c r="R49" s="6"/>
      <c r="S49" s="6"/>
      <c r="T49" s="6"/>
      <c r="U49" s="6"/>
      <c r="V49" s="6"/>
      <c r="W49" s="6"/>
      <c r="X49" s="6"/>
      <c r="Y49" s="6"/>
      <c r="Z49" s="6"/>
      <c r="AA49" s="6"/>
      <c r="AB49" s="6"/>
      <c r="AC49" s="6"/>
      <c r="AD49" s="6"/>
      <c r="AE49" s="6"/>
      <c r="AF49" s="6"/>
      <c r="AG49" s="6"/>
      <c r="AH49" s="6"/>
      <c r="AI49" s="6"/>
      <c r="AJ49" s="6"/>
      <c r="AK49" s="6"/>
    </row>
    <row r="50" spans="1:37">
      <c r="A50" s="6"/>
      <c r="B50" s="7"/>
      <c r="C50" s="6"/>
      <c r="D50" s="6"/>
      <c r="E50" s="6"/>
      <c r="F50" s="6"/>
      <c r="G50" s="8"/>
      <c r="H50" s="8"/>
      <c r="I50" s="8"/>
      <c r="J50" s="8"/>
      <c r="K50" s="8"/>
      <c r="L50" s="8"/>
      <c r="M50" s="8"/>
      <c r="N50" s="8"/>
      <c r="O50" s="6"/>
      <c r="P50" s="6"/>
      <c r="Q50" s="6"/>
      <c r="R50" s="6"/>
      <c r="S50" s="6"/>
      <c r="T50" s="6"/>
      <c r="U50" s="6"/>
      <c r="V50" s="6"/>
      <c r="W50" s="6"/>
      <c r="X50" s="6"/>
      <c r="Y50" s="6"/>
      <c r="Z50" s="6"/>
      <c r="AA50" s="6"/>
      <c r="AB50" s="6"/>
      <c r="AC50" s="6"/>
      <c r="AD50" s="6"/>
      <c r="AE50" s="6"/>
      <c r="AF50" s="6"/>
      <c r="AG50" s="6"/>
      <c r="AH50" s="6"/>
      <c r="AI50" s="6"/>
      <c r="AJ50" s="6"/>
      <c r="AK50" s="6"/>
    </row>
    <row r="51" spans="1:37">
      <c r="A51" s="6"/>
      <c r="B51" s="7"/>
      <c r="C51" s="6"/>
      <c r="D51" s="6"/>
      <c r="E51" s="6"/>
      <c r="F51" s="6"/>
      <c r="G51" s="8"/>
      <c r="H51" s="8"/>
      <c r="I51" s="8"/>
      <c r="J51" s="8"/>
      <c r="K51" s="8"/>
      <c r="L51" s="8"/>
      <c r="M51" s="8"/>
      <c r="N51" s="8"/>
      <c r="O51" s="6"/>
      <c r="P51" s="6"/>
      <c r="Q51" s="6"/>
      <c r="R51" s="6"/>
      <c r="S51" s="6"/>
      <c r="T51" s="6"/>
      <c r="U51" s="6"/>
      <c r="V51" s="6"/>
      <c r="W51" s="6"/>
      <c r="X51" s="6"/>
      <c r="Y51" s="6"/>
      <c r="Z51" s="6"/>
      <c r="AA51" s="6"/>
      <c r="AB51" s="6"/>
      <c r="AC51" s="6"/>
      <c r="AD51" s="6"/>
      <c r="AE51" s="6"/>
      <c r="AF51" s="6"/>
      <c r="AG51" s="6"/>
      <c r="AH51" s="6"/>
      <c r="AI51" s="6"/>
      <c r="AJ51" s="6"/>
      <c r="AK51" s="6"/>
    </row>
    <row r="52" spans="1:37">
      <c r="A52" s="6"/>
      <c r="B52" s="7"/>
      <c r="C52" s="6"/>
      <c r="D52" s="6"/>
      <c r="E52" s="6"/>
      <c r="F52" s="6"/>
      <c r="G52" s="8"/>
      <c r="H52" s="8"/>
      <c r="I52" s="8"/>
      <c r="J52" s="8"/>
      <c r="K52" s="8"/>
      <c r="L52" s="8"/>
      <c r="M52" s="8"/>
      <c r="N52" s="8"/>
      <c r="O52" s="6"/>
      <c r="P52" s="6"/>
      <c r="Q52" s="6"/>
      <c r="R52" s="6"/>
      <c r="S52" s="6"/>
      <c r="T52" s="6"/>
      <c r="U52" s="6"/>
      <c r="V52" s="6"/>
      <c r="W52" s="6"/>
      <c r="X52" s="6"/>
      <c r="Y52" s="6"/>
      <c r="Z52" s="6"/>
      <c r="AA52" s="6"/>
      <c r="AB52" s="6"/>
      <c r="AC52" s="6"/>
      <c r="AD52" s="6"/>
      <c r="AE52" s="6"/>
      <c r="AF52" s="6"/>
      <c r="AG52" s="6"/>
      <c r="AH52" s="6"/>
      <c r="AI52" s="6"/>
      <c r="AJ52" s="6"/>
      <c r="AK52" s="6"/>
    </row>
    <row r="53" spans="1:37">
      <c r="A53" s="6"/>
      <c r="B53" s="7"/>
      <c r="C53" s="6"/>
      <c r="D53" s="6"/>
      <c r="E53" s="6"/>
      <c r="F53" s="6"/>
      <c r="G53" s="8"/>
      <c r="H53" s="8"/>
      <c r="I53" s="8"/>
      <c r="J53" s="8"/>
      <c r="K53" s="8"/>
      <c r="L53" s="8"/>
      <c r="M53" s="8"/>
      <c r="N53" s="8"/>
      <c r="O53" s="6"/>
      <c r="P53" s="6"/>
      <c r="Q53" s="6"/>
      <c r="R53" s="6"/>
      <c r="S53" s="6"/>
      <c r="T53" s="6"/>
      <c r="U53" s="6"/>
      <c r="V53" s="6"/>
      <c r="W53" s="6"/>
      <c r="X53" s="6"/>
      <c r="Y53" s="6"/>
      <c r="Z53" s="6"/>
      <c r="AA53" s="6"/>
      <c r="AB53" s="6"/>
      <c r="AC53" s="6"/>
      <c r="AD53" s="6"/>
      <c r="AE53" s="6"/>
      <c r="AF53" s="6"/>
      <c r="AG53" s="6"/>
      <c r="AH53" s="6"/>
      <c r="AI53" s="6"/>
      <c r="AJ53" s="6"/>
      <c r="AK53" s="6"/>
    </row>
    <row r="54" spans="1:37">
      <c r="A54" s="6"/>
      <c r="B54" s="7"/>
      <c r="C54" s="6"/>
      <c r="D54" s="6"/>
      <c r="E54" s="6"/>
      <c r="F54" s="6"/>
      <c r="G54" s="8"/>
      <c r="H54" s="8"/>
      <c r="I54" s="8"/>
      <c r="J54" s="8"/>
      <c r="K54" s="8"/>
      <c r="L54" s="8"/>
      <c r="M54" s="8"/>
      <c r="N54" s="8"/>
      <c r="O54" s="6"/>
      <c r="P54" s="6"/>
      <c r="Q54" s="6"/>
      <c r="R54" s="6"/>
      <c r="S54" s="6"/>
      <c r="T54" s="6"/>
      <c r="U54" s="6"/>
      <c r="V54" s="6"/>
      <c r="W54" s="6"/>
      <c r="X54" s="6"/>
      <c r="Y54" s="6"/>
      <c r="Z54" s="6"/>
      <c r="AA54" s="6"/>
      <c r="AB54" s="6"/>
      <c r="AC54" s="6"/>
      <c r="AD54" s="6"/>
      <c r="AE54" s="6"/>
      <c r="AF54" s="6"/>
      <c r="AG54" s="6"/>
      <c r="AH54" s="6"/>
      <c r="AI54" s="6"/>
      <c r="AJ54" s="6"/>
      <c r="AK54" s="6"/>
    </row>
    <row r="55" spans="1:37">
      <c r="A55" s="6"/>
      <c r="B55" s="7"/>
      <c r="C55" s="6"/>
      <c r="D55" s="6"/>
      <c r="E55" s="6"/>
      <c r="F55" s="6"/>
      <c r="G55" s="8"/>
      <c r="H55" s="8"/>
      <c r="I55" s="8"/>
      <c r="J55" s="8"/>
      <c r="K55" s="8"/>
      <c r="L55" s="8"/>
      <c r="M55" s="8"/>
      <c r="N55" s="8"/>
      <c r="O55" s="6"/>
      <c r="P55" s="6"/>
      <c r="Q55" s="6"/>
      <c r="R55" s="6"/>
      <c r="S55" s="6"/>
      <c r="T55" s="6"/>
      <c r="U55" s="6"/>
      <c r="V55" s="6"/>
      <c r="W55" s="6"/>
      <c r="X55" s="6"/>
      <c r="Y55" s="6"/>
      <c r="Z55" s="6"/>
      <c r="AA55" s="6"/>
      <c r="AB55" s="6"/>
      <c r="AC55" s="6"/>
      <c r="AD55" s="6"/>
      <c r="AE55" s="6"/>
      <c r="AF55" s="6"/>
      <c r="AG55" s="6"/>
      <c r="AH55" s="6"/>
      <c r="AI55" s="6"/>
      <c r="AJ55" s="6"/>
      <c r="AK55" s="6"/>
    </row>
    <row r="56" spans="1:37">
      <c r="A56" s="6"/>
      <c r="B56" s="7"/>
      <c r="C56" s="6"/>
      <c r="D56" s="6"/>
      <c r="E56" s="6"/>
      <c r="F56" s="6"/>
      <c r="G56" s="8"/>
      <c r="H56" s="8"/>
      <c r="I56" s="8"/>
      <c r="J56" s="8"/>
      <c r="K56" s="8"/>
      <c r="L56" s="8"/>
      <c r="M56" s="8"/>
      <c r="N56" s="8"/>
      <c r="O56" s="6"/>
      <c r="P56" s="6"/>
      <c r="Q56" s="6"/>
      <c r="R56" s="6"/>
      <c r="S56" s="6"/>
      <c r="T56" s="6"/>
      <c r="U56" s="6"/>
      <c r="V56" s="6"/>
      <c r="W56" s="6"/>
      <c r="X56" s="6"/>
      <c r="Y56" s="6"/>
      <c r="Z56" s="6"/>
      <c r="AA56" s="6"/>
      <c r="AB56" s="6"/>
      <c r="AC56" s="6"/>
      <c r="AD56" s="6"/>
      <c r="AE56" s="6"/>
      <c r="AF56" s="6"/>
      <c r="AG56" s="6"/>
      <c r="AH56" s="6"/>
      <c r="AI56" s="6"/>
      <c r="AJ56" s="6"/>
      <c r="AK56" s="6"/>
    </row>
    <row r="57" spans="1:37">
      <c r="A57" s="6"/>
      <c r="B57" s="7"/>
      <c r="C57" s="6"/>
      <c r="D57" s="6"/>
      <c r="E57" s="6"/>
      <c r="F57" s="6"/>
      <c r="G57" s="8"/>
      <c r="H57" s="8"/>
      <c r="I57" s="8"/>
      <c r="J57" s="8"/>
      <c r="K57" s="8"/>
      <c r="L57" s="8"/>
      <c r="M57" s="8"/>
      <c r="N57" s="8"/>
      <c r="O57" s="6"/>
      <c r="P57" s="6"/>
      <c r="Q57" s="6"/>
      <c r="R57" s="6"/>
      <c r="S57" s="6"/>
      <c r="T57" s="6"/>
      <c r="U57" s="6"/>
      <c r="V57" s="6"/>
      <c r="W57" s="6"/>
      <c r="X57" s="6"/>
      <c r="Y57" s="6"/>
      <c r="Z57" s="6"/>
      <c r="AA57" s="6"/>
      <c r="AB57" s="6"/>
      <c r="AC57" s="6"/>
      <c r="AD57" s="6"/>
      <c r="AE57" s="6"/>
      <c r="AF57" s="6"/>
      <c r="AG57" s="6"/>
      <c r="AH57" s="6"/>
      <c r="AI57" s="6"/>
      <c r="AJ57" s="6"/>
      <c r="AK57" s="6"/>
    </row>
    <row r="58" spans="1:37">
      <c r="A58" s="6"/>
      <c r="B58" s="7"/>
      <c r="C58" s="6"/>
      <c r="D58" s="6"/>
      <c r="E58" s="6"/>
      <c r="F58" s="6"/>
      <c r="G58" s="8"/>
      <c r="H58" s="8"/>
      <c r="I58" s="8"/>
      <c r="J58" s="8"/>
      <c r="K58" s="8"/>
      <c r="L58" s="8"/>
      <c r="M58" s="8"/>
      <c r="N58" s="8"/>
      <c r="O58" s="6"/>
      <c r="P58" s="6"/>
      <c r="Q58" s="6"/>
      <c r="R58" s="6"/>
      <c r="S58" s="6"/>
      <c r="T58" s="6"/>
      <c r="U58" s="6"/>
      <c r="V58" s="6"/>
      <c r="W58" s="6"/>
      <c r="X58" s="6"/>
      <c r="Y58" s="6"/>
      <c r="Z58" s="6"/>
      <c r="AA58" s="6"/>
      <c r="AB58" s="6"/>
      <c r="AC58" s="6"/>
      <c r="AD58" s="6"/>
      <c r="AE58" s="6"/>
      <c r="AF58" s="6"/>
      <c r="AG58" s="6"/>
      <c r="AH58" s="6"/>
      <c r="AI58" s="6"/>
      <c r="AJ58" s="6"/>
      <c r="AK58" s="6"/>
    </row>
    <row r="59" spans="1:37">
      <c r="A59" s="6"/>
      <c r="B59" s="7"/>
      <c r="C59" s="6"/>
      <c r="D59" s="6"/>
      <c r="E59" s="6"/>
      <c r="F59" s="6"/>
      <c r="G59" s="8"/>
      <c r="H59" s="8"/>
      <c r="I59" s="8"/>
      <c r="J59" s="8"/>
      <c r="K59" s="8"/>
      <c r="L59" s="8"/>
      <c r="M59" s="8"/>
      <c r="N59" s="8"/>
      <c r="O59" s="6"/>
      <c r="P59" s="6"/>
      <c r="Q59" s="6"/>
      <c r="R59" s="6"/>
      <c r="S59" s="6"/>
      <c r="T59" s="6"/>
      <c r="U59" s="6"/>
      <c r="V59" s="6"/>
      <c r="W59" s="6"/>
      <c r="X59" s="6"/>
      <c r="Y59" s="6"/>
      <c r="Z59" s="6"/>
      <c r="AA59" s="6"/>
      <c r="AB59" s="6"/>
      <c r="AC59" s="6"/>
      <c r="AD59" s="6"/>
      <c r="AE59" s="6"/>
      <c r="AF59" s="6"/>
      <c r="AG59" s="6"/>
      <c r="AH59" s="6"/>
      <c r="AI59" s="6"/>
      <c r="AJ59" s="6"/>
      <c r="AK59" s="6"/>
    </row>
    <row r="60" spans="1:37">
      <c r="A60" s="6"/>
      <c r="B60" s="7"/>
      <c r="C60" s="6"/>
      <c r="D60" s="6"/>
      <c r="E60" s="6"/>
      <c r="F60" s="6"/>
      <c r="G60" s="8"/>
      <c r="H60" s="8"/>
      <c r="I60" s="8"/>
      <c r="J60" s="8"/>
      <c r="K60" s="8"/>
      <c r="L60" s="8"/>
      <c r="M60" s="8"/>
      <c r="N60" s="8"/>
      <c r="O60" s="6"/>
      <c r="P60" s="6"/>
      <c r="Q60" s="6"/>
      <c r="R60" s="6"/>
      <c r="S60" s="6"/>
      <c r="T60" s="6"/>
      <c r="U60" s="6"/>
      <c r="V60" s="6"/>
      <c r="W60" s="6"/>
      <c r="X60" s="6"/>
      <c r="Y60" s="6"/>
      <c r="Z60" s="6"/>
      <c r="AA60" s="6"/>
      <c r="AB60" s="6"/>
      <c r="AC60" s="6"/>
      <c r="AD60" s="6"/>
      <c r="AE60" s="6"/>
      <c r="AF60" s="6"/>
      <c r="AG60" s="6"/>
      <c r="AH60" s="6"/>
      <c r="AI60" s="6"/>
      <c r="AJ60" s="6"/>
      <c r="AK60" s="6"/>
    </row>
    <row r="61" spans="1:37">
      <c r="A61" s="6"/>
      <c r="B61" s="7"/>
      <c r="C61" s="6"/>
      <c r="D61" s="6"/>
      <c r="E61" s="6"/>
      <c r="F61" s="6"/>
      <c r="G61" s="8"/>
      <c r="H61" s="8"/>
      <c r="I61" s="8"/>
      <c r="J61" s="8"/>
      <c r="K61" s="8"/>
      <c r="L61" s="8"/>
      <c r="M61" s="8"/>
      <c r="N61" s="8"/>
      <c r="O61" s="6"/>
      <c r="P61" s="6"/>
      <c r="Q61" s="6"/>
      <c r="R61" s="6"/>
      <c r="S61" s="6"/>
      <c r="T61" s="6"/>
      <c r="U61" s="6"/>
      <c r="V61" s="6"/>
      <c r="W61" s="6"/>
      <c r="X61" s="6"/>
      <c r="Y61" s="6"/>
      <c r="Z61" s="6"/>
      <c r="AA61" s="6"/>
      <c r="AB61" s="6"/>
      <c r="AC61" s="6"/>
      <c r="AD61" s="6"/>
      <c r="AE61" s="6"/>
      <c r="AF61" s="6"/>
      <c r="AG61" s="6"/>
      <c r="AH61" s="6"/>
      <c r="AI61" s="6"/>
      <c r="AJ61" s="6"/>
      <c r="AK61" s="6"/>
    </row>
    <row r="62" spans="1:37">
      <c r="A62" s="6"/>
      <c r="B62" s="7"/>
      <c r="C62" s="6"/>
      <c r="D62" s="6"/>
      <c r="E62" s="6"/>
      <c r="F62" s="6"/>
      <c r="G62" s="8"/>
      <c r="H62" s="8"/>
      <c r="I62" s="8"/>
      <c r="J62" s="8"/>
      <c r="K62" s="8"/>
      <c r="L62" s="8"/>
      <c r="M62" s="8"/>
      <c r="N62" s="8"/>
      <c r="O62" s="6"/>
      <c r="P62" s="6"/>
      <c r="Q62" s="6"/>
      <c r="R62" s="6"/>
      <c r="S62" s="6"/>
      <c r="T62" s="6"/>
      <c r="U62" s="6"/>
      <c r="V62" s="6"/>
      <c r="W62" s="6"/>
      <c r="X62" s="6"/>
      <c r="Y62" s="6"/>
      <c r="Z62" s="6"/>
      <c r="AA62" s="6"/>
      <c r="AB62" s="6"/>
      <c r="AC62" s="6"/>
      <c r="AD62" s="6"/>
      <c r="AE62" s="6"/>
      <c r="AF62" s="6"/>
      <c r="AG62" s="6"/>
      <c r="AH62" s="6"/>
      <c r="AI62" s="6"/>
      <c r="AJ62" s="6"/>
      <c r="AK62" s="6"/>
    </row>
    <row r="63" spans="1:37">
      <c r="A63" s="6"/>
      <c r="B63" s="7"/>
      <c r="C63" s="6"/>
      <c r="D63" s="6"/>
      <c r="E63" s="6"/>
      <c r="F63" s="6"/>
      <c r="G63" s="8"/>
      <c r="H63" s="8"/>
      <c r="I63" s="8"/>
      <c r="J63" s="8"/>
      <c r="K63" s="8"/>
      <c r="L63" s="8"/>
      <c r="M63" s="8"/>
      <c r="N63" s="8"/>
      <c r="O63" s="6"/>
      <c r="P63" s="6"/>
      <c r="Q63" s="6"/>
      <c r="R63" s="6"/>
      <c r="S63" s="6"/>
      <c r="T63" s="6"/>
      <c r="U63" s="6"/>
      <c r="V63" s="6"/>
      <c r="W63" s="6"/>
      <c r="X63" s="6"/>
      <c r="Y63" s="6"/>
      <c r="Z63" s="6"/>
      <c r="AA63" s="6"/>
      <c r="AB63" s="6"/>
      <c r="AC63" s="6"/>
      <c r="AD63" s="6"/>
      <c r="AE63" s="6"/>
      <c r="AF63" s="6"/>
      <c r="AG63" s="6"/>
      <c r="AH63" s="6"/>
      <c r="AI63" s="6"/>
      <c r="AJ63" s="6"/>
      <c r="AK63" s="6"/>
    </row>
    <row r="64" spans="1:37">
      <c r="A64" s="6"/>
      <c r="B64" s="7"/>
      <c r="C64" s="6"/>
      <c r="D64" s="6"/>
      <c r="E64" s="6"/>
      <c r="F64" s="6"/>
      <c r="G64" s="8"/>
      <c r="H64" s="8"/>
      <c r="I64" s="8"/>
      <c r="J64" s="8"/>
      <c r="K64" s="8"/>
      <c r="L64" s="8"/>
      <c r="M64" s="8"/>
      <c r="N64" s="8"/>
      <c r="O64" s="6"/>
      <c r="P64" s="6"/>
      <c r="Q64" s="6"/>
      <c r="R64" s="6"/>
      <c r="S64" s="6"/>
      <c r="T64" s="6"/>
      <c r="U64" s="6"/>
      <c r="V64" s="6"/>
      <c r="W64" s="6"/>
      <c r="X64" s="6"/>
      <c r="Y64" s="6"/>
      <c r="Z64" s="6"/>
      <c r="AA64" s="6"/>
      <c r="AB64" s="6"/>
      <c r="AC64" s="6"/>
      <c r="AD64" s="6"/>
      <c r="AE64" s="6"/>
      <c r="AF64" s="6"/>
      <c r="AG64" s="6"/>
      <c r="AH64" s="6"/>
      <c r="AI64" s="6"/>
      <c r="AJ64" s="6"/>
      <c r="AK64" s="6"/>
    </row>
    <row r="65" spans="1:37">
      <c r="A65" s="6"/>
      <c r="B65" s="7"/>
      <c r="C65" s="6"/>
      <c r="D65" s="6"/>
      <c r="E65" s="6"/>
      <c r="F65" s="6"/>
      <c r="G65" s="8"/>
      <c r="H65" s="8"/>
      <c r="I65" s="8"/>
      <c r="J65" s="8"/>
      <c r="K65" s="8"/>
      <c r="L65" s="8"/>
      <c r="M65" s="8"/>
      <c r="N65" s="8"/>
      <c r="O65" s="6"/>
      <c r="P65" s="6"/>
      <c r="Q65" s="6"/>
      <c r="R65" s="6"/>
      <c r="S65" s="6"/>
      <c r="T65" s="6"/>
      <c r="U65" s="6"/>
      <c r="V65" s="6"/>
      <c r="W65" s="6"/>
      <c r="X65" s="6"/>
      <c r="Y65" s="6"/>
      <c r="Z65" s="6"/>
      <c r="AA65" s="6"/>
      <c r="AB65" s="6"/>
      <c r="AC65" s="6"/>
      <c r="AD65" s="6"/>
      <c r="AE65" s="6"/>
      <c r="AF65" s="6"/>
      <c r="AG65" s="6"/>
      <c r="AH65" s="6"/>
      <c r="AI65" s="6"/>
      <c r="AJ65" s="6"/>
      <c r="AK65" s="6"/>
    </row>
    <row r="66" spans="1:37">
      <c r="A66" s="6"/>
      <c r="B66" s="7"/>
      <c r="C66" s="6"/>
      <c r="D66" s="6"/>
      <c r="E66" s="6"/>
      <c r="F66" s="6"/>
      <c r="G66" s="8"/>
      <c r="H66" s="8"/>
      <c r="I66" s="8"/>
      <c r="J66" s="8"/>
      <c r="K66" s="8"/>
      <c r="L66" s="8"/>
      <c r="M66" s="8"/>
      <c r="N66" s="8"/>
      <c r="O66" s="6"/>
      <c r="P66" s="6"/>
      <c r="Q66" s="6"/>
      <c r="R66" s="6"/>
      <c r="S66" s="6"/>
      <c r="T66" s="6"/>
      <c r="U66" s="6"/>
      <c r="V66" s="6"/>
      <c r="W66" s="6"/>
      <c r="X66" s="6"/>
      <c r="Y66" s="6"/>
      <c r="Z66" s="6"/>
      <c r="AA66" s="6"/>
      <c r="AB66" s="6"/>
      <c r="AC66" s="6"/>
      <c r="AD66" s="6"/>
      <c r="AE66" s="6"/>
      <c r="AF66" s="6"/>
      <c r="AG66" s="6"/>
      <c r="AH66" s="6"/>
      <c r="AI66" s="6"/>
      <c r="AJ66" s="6"/>
      <c r="AK66" s="6"/>
    </row>
    <row r="67" spans="1:37">
      <c r="A67" s="6"/>
      <c r="B67" s="7"/>
      <c r="C67" s="6"/>
      <c r="D67" s="6"/>
      <c r="E67" s="6"/>
      <c r="F67" s="6"/>
      <c r="G67" s="8"/>
      <c r="H67" s="8"/>
      <c r="I67" s="8"/>
      <c r="J67" s="8"/>
      <c r="K67" s="8"/>
      <c r="L67" s="8"/>
      <c r="M67" s="8"/>
      <c r="N67" s="8"/>
      <c r="O67" s="6"/>
      <c r="P67" s="6"/>
      <c r="Q67" s="6"/>
      <c r="R67" s="6"/>
      <c r="S67" s="6"/>
      <c r="T67" s="6"/>
      <c r="U67" s="6"/>
      <c r="V67" s="6"/>
      <c r="W67" s="6"/>
      <c r="X67" s="6"/>
      <c r="Y67" s="6"/>
      <c r="Z67" s="6"/>
      <c r="AA67" s="6"/>
      <c r="AB67" s="6"/>
      <c r="AC67" s="6"/>
      <c r="AD67" s="6"/>
      <c r="AE67" s="6"/>
      <c r="AF67" s="6"/>
      <c r="AG67" s="6"/>
      <c r="AH67" s="6"/>
      <c r="AI67" s="6"/>
      <c r="AJ67" s="6"/>
      <c r="AK67" s="6"/>
    </row>
    <row r="68" spans="1:37">
      <c r="A68" s="6"/>
      <c r="B68" s="7"/>
      <c r="C68" s="6"/>
      <c r="D68" s="6"/>
      <c r="E68" s="6"/>
      <c r="F68" s="6"/>
      <c r="G68" s="8"/>
      <c r="H68" s="8"/>
      <c r="I68" s="8"/>
      <c r="J68" s="8"/>
      <c r="K68" s="8"/>
      <c r="L68" s="8"/>
      <c r="M68" s="8"/>
      <c r="N68" s="8"/>
      <c r="O68" s="6"/>
      <c r="P68" s="6"/>
      <c r="Q68" s="6"/>
      <c r="R68" s="6"/>
      <c r="S68" s="6"/>
      <c r="T68" s="6"/>
      <c r="U68" s="6"/>
      <c r="V68" s="6"/>
      <c r="W68" s="6"/>
      <c r="X68" s="6"/>
      <c r="Y68" s="6"/>
      <c r="Z68" s="6"/>
      <c r="AA68" s="6"/>
      <c r="AB68" s="6"/>
      <c r="AC68" s="6"/>
      <c r="AD68" s="6"/>
      <c r="AE68" s="6"/>
      <c r="AF68" s="6"/>
      <c r="AG68" s="6"/>
      <c r="AH68" s="6"/>
      <c r="AI68" s="6"/>
      <c r="AJ68" s="6"/>
      <c r="AK68" s="6"/>
    </row>
    <row r="69" spans="1:37">
      <c r="A69" s="6"/>
      <c r="B69" s="7"/>
      <c r="C69" s="6"/>
      <c r="D69" s="6"/>
      <c r="E69" s="6"/>
      <c r="F69" s="6"/>
      <c r="G69" s="8"/>
      <c r="H69" s="8"/>
      <c r="I69" s="8"/>
      <c r="J69" s="8"/>
      <c r="K69" s="8"/>
      <c r="L69" s="8"/>
      <c r="M69" s="8"/>
      <c r="N69" s="8"/>
      <c r="O69" s="6"/>
      <c r="P69" s="6"/>
      <c r="Q69" s="6"/>
      <c r="R69" s="6"/>
      <c r="S69" s="6"/>
      <c r="T69" s="6"/>
      <c r="U69" s="6"/>
      <c r="V69" s="6"/>
      <c r="W69" s="6"/>
      <c r="X69" s="6"/>
      <c r="Y69" s="6"/>
      <c r="Z69" s="6"/>
      <c r="AA69" s="6"/>
      <c r="AB69" s="6"/>
      <c r="AC69" s="6"/>
      <c r="AD69" s="6"/>
      <c r="AE69" s="6"/>
      <c r="AF69" s="6"/>
      <c r="AG69" s="6"/>
      <c r="AH69" s="6"/>
      <c r="AI69" s="6"/>
      <c r="AJ69" s="6"/>
      <c r="AK69" s="6"/>
    </row>
    <row r="70" spans="1:37">
      <c r="A70" s="6"/>
      <c r="B70" s="7"/>
      <c r="C70" s="6"/>
      <c r="D70" s="6"/>
      <c r="E70" s="6"/>
      <c r="F70" s="6"/>
      <c r="G70" s="8"/>
      <c r="H70" s="8"/>
      <c r="I70" s="8"/>
      <c r="J70" s="8"/>
      <c r="K70" s="8"/>
      <c r="L70" s="8"/>
      <c r="M70" s="8"/>
      <c r="N70" s="8"/>
      <c r="O70" s="6"/>
      <c r="P70" s="6"/>
      <c r="Q70" s="6"/>
      <c r="R70" s="6"/>
      <c r="S70" s="6"/>
      <c r="T70" s="6"/>
      <c r="U70" s="6"/>
      <c r="V70" s="6"/>
      <c r="W70" s="6"/>
      <c r="X70" s="6"/>
      <c r="Y70" s="6"/>
      <c r="Z70" s="6"/>
      <c r="AA70" s="6"/>
      <c r="AB70" s="6"/>
      <c r="AC70" s="6"/>
      <c r="AD70" s="6"/>
      <c r="AE70" s="6"/>
      <c r="AF70" s="6"/>
      <c r="AG70" s="6"/>
      <c r="AH70" s="6"/>
      <c r="AI70" s="6"/>
      <c r="AJ70" s="6"/>
      <c r="AK70" s="6"/>
    </row>
    <row r="71" spans="1:37">
      <c r="A71" s="6"/>
      <c r="B71" s="7"/>
      <c r="C71" s="6"/>
      <c r="D71" s="6"/>
      <c r="E71" s="6"/>
      <c r="F71" s="6"/>
      <c r="G71" s="8"/>
      <c r="H71" s="8"/>
      <c r="I71" s="8"/>
      <c r="J71" s="8"/>
      <c r="K71" s="8"/>
      <c r="L71" s="8"/>
      <c r="M71" s="8"/>
      <c r="N71" s="8"/>
      <c r="O71" s="6"/>
      <c r="P71" s="6"/>
      <c r="Q71" s="6"/>
      <c r="R71" s="6"/>
      <c r="S71" s="6"/>
      <c r="T71" s="6"/>
      <c r="U71" s="6"/>
      <c r="V71" s="6"/>
      <c r="W71" s="6"/>
      <c r="X71" s="6"/>
      <c r="Y71" s="6"/>
      <c r="Z71" s="6"/>
      <c r="AA71" s="6"/>
      <c r="AB71" s="6"/>
      <c r="AC71" s="6"/>
      <c r="AD71" s="6"/>
      <c r="AE71" s="6"/>
      <c r="AF71" s="6"/>
      <c r="AG71" s="6"/>
      <c r="AH71" s="6"/>
      <c r="AI71" s="6"/>
      <c r="AJ71" s="6"/>
      <c r="AK71" s="6"/>
    </row>
    <row r="72" spans="1:37">
      <c r="A72" s="6"/>
      <c r="B72" s="7"/>
      <c r="C72" s="6"/>
      <c r="D72" s="6"/>
      <c r="E72" s="6"/>
      <c r="F72" s="6"/>
      <c r="G72" s="8"/>
      <c r="H72" s="8"/>
      <c r="I72" s="8"/>
      <c r="J72" s="8"/>
      <c r="K72" s="8"/>
      <c r="L72" s="8"/>
      <c r="M72" s="8"/>
      <c r="N72" s="8"/>
      <c r="O72" s="6"/>
      <c r="P72" s="6"/>
      <c r="Q72" s="6"/>
      <c r="R72" s="6"/>
      <c r="S72" s="6"/>
      <c r="T72" s="6"/>
      <c r="U72" s="6"/>
      <c r="V72" s="6"/>
      <c r="W72" s="6"/>
      <c r="X72" s="6"/>
      <c r="Y72" s="6"/>
      <c r="Z72" s="6"/>
      <c r="AA72" s="6"/>
      <c r="AB72" s="6"/>
      <c r="AC72" s="6"/>
      <c r="AD72" s="6"/>
      <c r="AE72" s="6"/>
      <c r="AF72" s="6"/>
      <c r="AG72" s="6"/>
      <c r="AH72" s="6"/>
      <c r="AI72" s="6"/>
      <c r="AJ72" s="6"/>
      <c r="AK72" s="6"/>
    </row>
    <row r="73" spans="1:37">
      <c r="A73" s="6"/>
      <c r="B73" s="7"/>
      <c r="C73" s="6"/>
      <c r="D73" s="6"/>
      <c r="E73" s="6"/>
      <c r="F73" s="6"/>
      <c r="G73" s="8"/>
      <c r="H73" s="8"/>
      <c r="I73" s="8"/>
      <c r="J73" s="8"/>
      <c r="K73" s="8"/>
      <c r="L73" s="8"/>
      <c r="M73" s="8"/>
      <c r="N73" s="8"/>
      <c r="O73" s="6"/>
      <c r="P73" s="6"/>
      <c r="Q73" s="6"/>
      <c r="R73" s="6"/>
      <c r="S73" s="6"/>
      <c r="T73" s="6"/>
      <c r="U73" s="6"/>
      <c r="V73" s="6"/>
      <c r="W73" s="6"/>
      <c r="X73" s="6"/>
      <c r="Y73" s="6"/>
      <c r="Z73" s="6"/>
      <c r="AA73" s="6"/>
      <c r="AB73" s="6"/>
      <c r="AC73" s="6"/>
      <c r="AD73" s="6"/>
      <c r="AE73" s="6"/>
      <c r="AF73" s="6"/>
      <c r="AG73" s="6"/>
      <c r="AH73" s="6"/>
      <c r="AI73" s="6"/>
      <c r="AJ73" s="6"/>
      <c r="AK73" s="6"/>
    </row>
    <row r="74" spans="1:37">
      <c r="A74" s="6"/>
      <c r="B74" s="7"/>
      <c r="C74" s="6"/>
      <c r="D74" s="6"/>
      <c r="E74" s="6"/>
      <c r="F74" s="6"/>
      <c r="G74" s="8"/>
      <c r="H74" s="8"/>
      <c r="I74" s="8"/>
      <c r="J74" s="8"/>
      <c r="K74" s="8"/>
      <c r="L74" s="8"/>
      <c r="M74" s="8"/>
      <c r="N74" s="8"/>
      <c r="O74" s="6"/>
      <c r="P74" s="6"/>
      <c r="Q74" s="6"/>
      <c r="R74" s="6"/>
      <c r="S74" s="6"/>
      <c r="T74" s="6"/>
      <c r="U74" s="6"/>
      <c r="V74" s="6"/>
      <c r="W74" s="6"/>
      <c r="X74" s="6"/>
      <c r="Y74" s="6"/>
      <c r="Z74" s="6"/>
      <c r="AA74" s="6"/>
      <c r="AB74" s="6"/>
      <c r="AC74" s="6"/>
      <c r="AD74" s="6"/>
      <c r="AE74" s="6"/>
      <c r="AF74" s="6"/>
      <c r="AG74" s="6"/>
      <c r="AH74" s="6"/>
      <c r="AI74" s="6"/>
      <c r="AJ74" s="6"/>
      <c r="AK74" s="6"/>
    </row>
    <row r="75" spans="1:37">
      <c r="A75" s="6"/>
      <c r="B75" s="7"/>
      <c r="C75" s="6"/>
      <c r="D75" s="6"/>
      <c r="E75" s="6"/>
      <c r="F75" s="6"/>
      <c r="G75" s="8"/>
      <c r="H75" s="8"/>
      <c r="I75" s="8"/>
      <c r="J75" s="8"/>
      <c r="K75" s="8"/>
      <c r="L75" s="8"/>
      <c r="M75" s="8"/>
      <c r="N75" s="8"/>
      <c r="O75" s="6"/>
      <c r="P75" s="6"/>
      <c r="Q75" s="6"/>
      <c r="R75" s="6"/>
      <c r="S75" s="6"/>
      <c r="T75" s="6"/>
      <c r="U75" s="6"/>
      <c r="V75" s="6"/>
      <c r="W75" s="6"/>
      <c r="X75" s="6"/>
      <c r="Y75" s="6"/>
      <c r="Z75" s="6"/>
      <c r="AA75" s="6"/>
      <c r="AB75" s="6"/>
      <c r="AC75" s="6"/>
      <c r="AD75" s="6"/>
      <c r="AE75" s="6"/>
      <c r="AF75" s="6"/>
      <c r="AG75" s="6"/>
      <c r="AH75" s="6"/>
      <c r="AI75" s="6"/>
      <c r="AJ75" s="6"/>
      <c r="AK75" s="6"/>
    </row>
    <row r="76" spans="1:37">
      <c r="A76" s="6"/>
      <c r="B76" s="7"/>
      <c r="C76" s="6"/>
      <c r="D76" s="6"/>
      <c r="E76" s="6"/>
      <c r="F76" s="6"/>
      <c r="G76" s="8"/>
      <c r="H76" s="8"/>
      <c r="I76" s="8"/>
      <c r="J76" s="8"/>
      <c r="K76" s="8"/>
      <c r="L76" s="8"/>
      <c r="M76" s="8"/>
      <c r="N76" s="8"/>
      <c r="O76" s="6"/>
      <c r="P76" s="6"/>
      <c r="Q76" s="6"/>
      <c r="R76" s="6"/>
      <c r="S76" s="6"/>
      <c r="T76" s="6"/>
      <c r="U76" s="6"/>
      <c r="V76" s="6"/>
      <c r="W76" s="6"/>
      <c r="X76" s="6"/>
      <c r="Y76" s="6"/>
      <c r="Z76" s="6"/>
      <c r="AA76" s="6"/>
      <c r="AB76" s="6"/>
      <c r="AC76" s="6"/>
      <c r="AD76" s="6"/>
      <c r="AE76" s="6"/>
      <c r="AF76" s="6"/>
      <c r="AG76" s="6"/>
      <c r="AH76" s="6"/>
      <c r="AI76" s="6"/>
      <c r="AJ76" s="6"/>
      <c r="AK76" s="6"/>
    </row>
    <row r="77" spans="1:37">
      <c r="A77" s="6"/>
      <c r="B77" s="7"/>
      <c r="C77" s="6"/>
      <c r="D77" s="6"/>
      <c r="E77" s="6"/>
      <c r="F77" s="6"/>
      <c r="G77" s="8"/>
      <c r="H77" s="8"/>
      <c r="I77" s="8"/>
      <c r="J77" s="8"/>
      <c r="K77" s="8"/>
      <c r="L77" s="8"/>
      <c r="M77" s="8"/>
      <c r="N77" s="8"/>
      <c r="O77" s="6"/>
      <c r="P77" s="6"/>
      <c r="Q77" s="6"/>
      <c r="R77" s="6"/>
      <c r="S77" s="6"/>
      <c r="T77" s="6"/>
      <c r="U77" s="6"/>
      <c r="V77" s="6"/>
      <c r="W77" s="6"/>
      <c r="X77" s="6"/>
      <c r="Y77" s="6"/>
      <c r="Z77" s="6"/>
      <c r="AA77" s="6"/>
      <c r="AB77" s="6"/>
      <c r="AC77" s="6"/>
      <c r="AD77" s="6"/>
      <c r="AE77" s="6"/>
      <c r="AF77" s="6"/>
      <c r="AG77" s="6"/>
      <c r="AH77" s="6"/>
      <c r="AI77" s="6"/>
      <c r="AJ77" s="6"/>
      <c r="AK77" s="6"/>
    </row>
    <row r="78" spans="1:37">
      <c r="A78" s="6"/>
      <c r="B78" s="7"/>
      <c r="C78" s="6"/>
      <c r="D78" s="6"/>
      <c r="E78" s="6"/>
      <c r="F78" s="6"/>
      <c r="G78" s="8"/>
      <c r="H78" s="8"/>
      <c r="I78" s="8"/>
      <c r="J78" s="8"/>
      <c r="K78" s="8"/>
      <c r="L78" s="8"/>
      <c r="M78" s="8"/>
      <c r="N78" s="8"/>
      <c r="O78" s="6"/>
      <c r="P78" s="6"/>
      <c r="Q78" s="6"/>
      <c r="R78" s="6"/>
      <c r="S78" s="6"/>
      <c r="T78" s="6"/>
      <c r="U78" s="6"/>
      <c r="V78" s="6"/>
      <c r="W78" s="6"/>
      <c r="X78" s="6"/>
      <c r="Y78" s="6"/>
      <c r="Z78" s="6"/>
      <c r="AA78" s="6"/>
      <c r="AB78" s="6"/>
      <c r="AC78" s="6"/>
      <c r="AD78" s="6"/>
      <c r="AE78" s="6"/>
      <c r="AF78" s="6"/>
      <c r="AG78" s="6"/>
      <c r="AH78" s="6"/>
      <c r="AI78" s="6"/>
      <c r="AJ78" s="6"/>
      <c r="AK78" s="6"/>
    </row>
    <row r="79" spans="1:37">
      <c r="A79" s="6"/>
      <c r="B79" s="7"/>
      <c r="C79" s="6"/>
      <c r="D79" s="6"/>
      <c r="E79" s="6"/>
      <c r="F79" s="6"/>
      <c r="G79" s="8"/>
      <c r="H79" s="8"/>
      <c r="I79" s="8"/>
      <c r="J79" s="8"/>
      <c r="K79" s="8"/>
      <c r="L79" s="8"/>
      <c r="M79" s="8"/>
      <c r="N79" s="8"/>
      <c r="O79" s="6"/>
      <c r="P79" s="6"/>
      <c r="Q79" s="6"/>
      <c r="R79" s="6"/>
      <c r="S79" s="6"/>
      <c r="T79" s="6"/>
      <c r="U79" s="6"/>
      <c r="V79" s="6"/>
      <c r="W79" s="6"/>
      <c r="X79" s="6"/>
      <c r="Y79" s="6"/>
      <c r="Z79" s="6"/>
      <c r="AA79" s="6"/>
      <c r="AB79" s="6"/>
      <c r="AC79" s="6"/>
      <c r="AD79" s="6"/>
      <c r="AE79" s="6"/>
      <c r="AF79" s="6"/>
      <c r="AG79" s="6"/>
      <c r="AH79" s="6"/>
      <c r="AI79" s="6"/>
      <c r="AJ79" s="6"/>
      <c r="AK79" s="6"/>
    </row>
    <row r="80" spans="1:37">
      <c r="A80" s="6"/>
      <c r="B80" s="7"/>
      <c r="C80" s="6"/>
      <c r="D80" s="6"/>
      <c r="E80" s="6"/>
      <c r="F80" s="6"/>
      <c r="G80" s="8"/>
      <c r="H80" s="8"/>
      <c r="I80" s="8"/>
      <c r="J80" s="8"/>
      <c r="K80" s="8"/>
      <c r="L80" s="8"/>
      <c r="M80" s="8"/>
      <c r="N80" s="8"/>
      <c r="O80" s="6"/>
      <c r="P80" s="6"/>
      <c r="Q80" s="6"/>
      <c r="R80" s="6"/>
      <c r="S80" s="6"/>
      <c r="T80" s="6"/>
      <c r="U80" s="6"/>
      <c r="V80" s="6"/>
      <c r="W80" s="6"/>
      <c r="X80" s="6"/>
      <c r="Y80" s="6"/>
      <c r="Z80" s="6"/>
      <c r="AA80" s="6"/>
      <c r="AB80" s="6"/>
      <c r="AC80" s="6"/>
      <c r="AD80" s="6"/>
      <c r="AE80" s="6"/>
      <c r="AF80" s="6"/>
      <c r="AG80" s="6"/>
      <c r="AH80" s="6"/>
      <c r="AI80" s="6"/>
      <c r="AJ80" s="6"/>
      <c r="AK80" s="6"/>
    </row>
    <row r="81" spans="1:37">
      <c r="A81" s="6"/>
      <c r="B81" s="7"/>
      <c r="C81" s="6"/>
      <c r="D81" s="6"/>
      <c r="E81" s="6"/>
      <c r="F81" s="6"/>
      <c r="G81" s="8"/>
      <c r="H81" s="8"/>
      <c r="I81" s="8"/>
      <c r="J81" s="8"/>
      <c r="K81" s="8"/>
      <c r="L81" s="8"/>
      <c r="M81" s="8"/>
      <c r="N81" s="8"/>
      <c r="O81" s="6"/>
      <c r="P81" s="6"/>
      <c r="Q81" s="6"/>
      <c r="R81" s="6"/>
      <c r="S81" s="6"/>
      <c r="T81" s="6"/>
      <c r="U81" s="6"/>
      <c r="V81" s="6"/>
      <c r="W81" s="6"/>
      <c r="X81" s="6"/>
      <c r="Y81" s="6"/>
      <c r="Z81" s="6"/>
      <c r="AA81" s="6"/>
      <c r="AB81" s="6"/>
      <c r="AC81" s="6"/>
      <c r="AD81" s="6"/>
      <c r="AE81" s="6"/>
      <c r="AF81" s="6"/>
      <c r="AG81" s="6"/>
      <c r="AH81" s="6"/>
      <c r="AI81" s="6"/>
      <c r="AJ81" s="6"/>
      <c r="AK81" s="6"/>
    </row>
    <row r="82" spans="1:37">
      <c r="A82" s="6"/>
      <c r="B82" s="7"/>
      <c r="C82" s="6"/>
      <c r="D82" s="6"/>
      <c r="E82" s="6"/>
      <c r="F82" s="6"/>
      <c r="G82" s="8"/>
      <c r="H82" s="8"/>
      <c r="I82" s="8"/>
      <c r="J82" s="8"/>
      <c r="K82" s="8"/>
      <c r="L82" s="8"/>
      <c r="M82" s="8"/>
      <c r="N82" s="8"/>
      <c r="O82" s="6"/>
      <c r="P82" s="6"/>
      <c r="Q82" s="6"/>
      <c r="R82" s="6"/>
      <c r="S82" s="6"/>
      <c r="T82" s="6"/>
      <c r="U82" s="6"/>
      <c r="V82" s="6"/>
      <c r="W82" s="6"/>
      <c r="X82" s="6"/>
      <c r="Y82" s="6"/>
      <c r="Z82" s="6"/>
      <c r="AA82" s="6"/>
      <c r="AB82" s="6"/>
      <c r="AC82" s="6"/>
      <c r="AD82" s="6"/>
      <c r="AE82" s="6"/>
      <c r="AF82" s="6"/>
      <c r="AG82" s="6"/>
      <c r="AH82" s="6"/>
      <c r="AI82" s="6"/>
      <c r="AJ82" s="6"/>
      <c r="AK82" s="6"/>
    </row>
    <row r="83" spans="1:37">
      <c r="A83" s="6"/>
      <c r="B83" s="7"/>
      <c r="C83" s="6"/>
      <c r="D83" s="6"/>
      <c r="E83" s="6"/>
      <c r="F83" s="6"/>
      <c r="G83" s="8"/>
      <c r="H83" s="8"/>
      <c r="I83" s="8"/>
      <c r="J83" s="8"/>
      <c r="K83" s="8"/>
      <c r="L83" s="8"/>
      <c r="M83" s="8"/>
      <c r="N83" s="8"/>
      <c r="O83" s="6"/>
      <c r="P83" s="6"/>
      <c r="Q83" s="6"/>
      <c r="R83" s="6"/>
      <c r="S83" s="6"/>
      <c r="T83" s="6"/>
      <c r="U83" s="6"/>
      <c r="V83" s="6"/>
      <c r="W83" s="6"/>
      <c r="X83" s="6"/>
      <c r="Y83" s="6"/>
      <c r="Z83" s="6"/>
      <c r="AA83" s="6"/>
      <c r="AB83" s="6"/>
      <c r="AC83" s="6"/>
      <c r="AD83" s="6"/>
      <c r="AE83" s="6"/>
      <c r="AF83" s="6"/>
      <c r="AG83" s="6"/>
      <c r="AH83" s="6"/>
      <c r="AI83" s="6"/>
      <c r="AJ83" s="6"/>
      <c r="AK83" s="6"/>
    </row>
    <row r="84" spans="1:37">
      <c r="A84" s="6"/>
      <c r="B84" s="7"/>
      <c r="C84" s="6"/>
      <c r="D84" s="6"/>
      <c r="E84" s="6"/>
      <c r="F84" s="6"/>
      <c r="G84" s="8"/>
      <c r="H84" s="8"/>
      <c r="I84" s="8"/>
      <c r="J84" s="8"/>
      <c r="K84" s="8"/>
      <c r="L84" s="8"/>
      <c r="M84" s="8"/>
      <c r="N84" s="8"/>
      <c r="O84" s="6"/>
      <c r="P84" s="6"/>
      <c r="Q84" s="6"/>
      <c r="R84" s="6"/>
      <c r="S84" s="6"/>
      <c r="T84" s="6"/>
      <c r="U84" s="6"/>
      <c r="V84" s="6"/>
      <c r="W84" s="6"/>
      <c r="X84" s="6"/>
      <c r="Y84" s="6"/>
      <c r="Z84" s="6"/>
      <c r="AA84" s="6"/>
      <c r="AB84" s="6"/>
      <c r="AC84" s="6"/>
      <c r="AD84" s="6"/>
      <c r="AE84" s="6"/>
      <c r="AF84" s="6"/>
      <c r="AG84" s="6"/>
      <c r="AH84" s="6"/>
      <c r="AI84" s="6"/>
      <c r="AJ84" s="6"/>
      <c r="AK84" s="6"/>
    </row>
    <row r="85" spans="1:37">
      <c r="A85" s="6"/>
      <c r="B85" s="7"/>
      <c r="C85" s="6"/>
      <c r="D85" s="6"/>
      <c r="E85" s="6"/>
      <c r="F85" s="6"/>
      <c r="G85" s="8"/>
      <c r="H85" s="8"/>
      <c r="I85" s="8"/>
      <c r="J85" s="8"/>
      <c r="K85" s="8"/>
      <c r="L85" s="8"/>
      <c r="M85" s="8"/>
      <c r="N85" s="8"/>
      <c r="O85" s="6"/>
      <c r="P85" s="6"/>
      <c r="Q85" s="6"/>
      <c r="R85" s="6"/>
      <c r="S85" s="6"/>
      <c r="T85" s="6"/>
      <c r="U85" s="6"/>
      <c r="V85" s="6"/>
      <c r="W85" s="6"/>
      <c r="X85" s="6"/>
      <c r="Y85" s="6"/>
      <c r="Z85" s="6"/>
      <c r="AA85" s="6"/>
      <c r="AB85" s="6"/>
      <c r="AC85" s="6"/>
      <c r="AD85" s="6"/>
      <c r="AE85" s="6"/>
      <c r="AF85" s="6"/>
      <c r="AG85" s="6"/>
      <c r="AH85" s="6"/>
      <c r="AI85" s="6"/>
      <c r="AJ85" s="6"/>
      <c r="AK85" s="6"/>
    </row>
    <row r="86" spans="1:37">
      <c r="A86" s="6"/>
      <c r="B86" s="7"/>
      <c r="C86" s="6"/>
      <c r="D86" s="6"/>
      <c r="E86" s="6"/>
      <c r="F86" s="6"/>
      <c r="G86" s="8"/>
      <c r="H86" s="8"/>
      <c r="I86" s="8"/>
      <c r="J86" s="8"/>
      <c r="K86" s="8"/>
      <c r="L86" s="8"/>
      <c r="M86" s="8"/>
      <c r="N86" s="8"/>
      <c r="O86" s="6"/>
      <c r="P86" s="6"/>
      <c r="Q86" s="6"/>
      <c r="R86" s="6"/>
      <c r="S86" s="6"/>
      <c r="T86" s="6"/>
      <c r="U86" s="6"/>
      <c r="V86" s="6"/>
      <c r="W86" s="6"/>
      <c r="X86" s="6"/>
      <c r="Y86" s="6"/>
      <c r="Z86" s="6"/>
      <c r="AA86" s="6"/>
      <c r="AB86" s="6"/>
      <c r="AC86" s="6"/>
      <c r="AD86" s="6"/>
      <c r="AE86" s="6"/>
      <c r="AF86" s="6"/>
      <c r="AG86" s="6"/>
      <c r="AH86" s="6"/>
      <c r="AI86" s="6"/>
      <c r="AJ86" s="6"/>
      <c r="AK86" s="6"/>
    </row>
    <row r="87" spans="1:37">
      <c r="A87" s="6"/>
      <c r="B87" s="7"/>
      <c r="C87" s="6"/>
      <c r="D87" s="6"/>
      <c r="E87" s="6"/>
      <c r="F87" s="6"/>
      <c r="G87" s="8"/>
      <c r="H87" s="8"/>
      <c r="I87" s="8"/>
      <c r="J87" s="8"/>
      <c r="K87" s="8"/>
      <c r="L87" s="8"/>
      <c r="M87" s="8"/>
      <c r="N87" s="8"/>
      <c r="O87" s="6"/>
      <c r="P87" s="6"/>
      <c r="Q87" s="6"/>
      <c r="R87" s="6"/>
      <c r="S87" s="6"/>
      <c r="T87" s="6"/>
      <c r="U87" s="6"/>
      <c r="V87" s="6"/>
      <c r="W87" s="6"/>
      <c r="X87" s="6"/>
      <c r="Y87" s="6"/>
      <c r="Z87" s="6"/>
      <c r="AA87" s="6"/>
      <c r="AB87" s="6"/>
      <c r="AC87" s="6"/>
      <c r="AD87" s="6"/>
      <c r="AE87" s="6"/>
      <c r="AF87" s="6"/>
      <c r="AG87" s="6"/>
      <c r="AH87" s="6"/>
      <c r="AI87" s="6"/>
      <c r="AJ87" s="6"/>
      <c r="AK87" s="6"/>
    </row>
    <row r="88" spans="1:37">
      <c r="A88" s="6"/>
      <c r="B88" s="7"/>
      <c r="C88" s="6"/>
      <c r="D88" s="6"/>
      <c r="E88" s="6"/>
      <c r="F88" s="6"/>
      <c r="G88" s="8"/>
      <c r="H88" s="8"/>
      <c r="I88" s="8"/>
      <c r="J88" s="8"/>
      <c r="K88" s="8"/>
      <c r="L88" s="8"/>
      <c r="M88" s="8"/>
      <c r="N88" s="8"/>
      <c r="O88" s="6"/>
      <c r="P88" s="6"/>
      <c r="Q88" s="6"/>
      <c r="R88" s="6"/>
      <c r="S88" s="6"/>
      <c r="T88" s="6"/>
      <c r="U88" s="6"/>
      <c r="V88" s="6"/>
      <c r="W88" s="6"/>
      <c r="X88" s="6"/>
      <c r="Y88" s="6"/>
      <c r="Z88" s="6"/>
      <c r="AA88" s="6"/>
      <c r="AB88" s="6"/>
      <c r="AC88" s="6"/>
      <c r="AD88" s="6"/>
      <c r="AE88" s="6"/>
      <c r="AF88" s="6"/>
      <c r="AG88" s="6"/>
      <c r="AH88" s="6"/>
      <c r="AI88" s="6"/>
      <c r="AJ88" s="6"/>
      <c r="AK88" s="6"/>
    </row>
    <row r="89" spans="1:37">
      <c r="A89" s="6"/>
      <c r="B89" s="7"/>
      <c r="C89" s="6"/>
      <c r="D89" s="6"/>
      <c r="E89" s="6"/>
      <c r="F89" s="6"/>
      <c r="G89" s="8"/>
      <c r="H89" s="8"/>
      <c r="I89" s="8"/>
      <c r="J89" s="8"/>
      <c r="K89" s="8"/>
      <c r="L89" s="8"/>
      <c r="M89" s="8"/>
      <c r="N89" s="8"/>
      <c r="O89" s="6"/>
      <c r="P89" s="6"/>
      <c r="Q89" s="6"/>
      <c r="R89" s="6"/>
      <c r="S89" s="6"/>
      <c r="T89" s="6"/>
      <c r="U89" s="6"/>
      <c r="V89" s="6"/>
      <c r="W89" s="6"/>
      <c r="X89" s="6"/>
      <c r="Y89" s="6"/>
      <c r="Z89" s="6"/>
      <c r="AA89" s="6"/>
      <c r="AB89" s="6"/>
      <c r="AC89" s="6"/>
      <c r="AD89" s="6"/>
      <c r="AE89" s="6"/>
      <c r="AF89" s="6"/>
      <c r="AG89" s="6"/>
      <c r="AH89" s="6"/>
      <c r="AI89" s="6"/>
      <c r="AJ89" s="6"/>
      <c r="AK89" s="6"/>
    </row>
    <row r="90" spans="1:37">
      <c r="A90" s="6"/>
      <c r="B90" s="7"/>
      <c r="C90" s="6"/>
      <c r="D90" s="6"/>
      <c r="E90" s="6"/>
      <c r="F90" s="6"/>
      <c r="G90" s="8"/>
      <c r="H90" s="8"/>
      <c r="I90" s="8"/>
      <c r="J90" s="8"/>
      <c r="K90" s="8"/>
      <c r="L90" s="8"/>
      <c r="M90" s="8"/>
      <c r="N90" s="8"/>
      <c r="O90" s="6"/>
      <c r="P90" s="6"/>
      <c r="Q90" s="6"/>
      <c r="R90" s="6"/>
      <c r="S90" s="6"/>
      <c r="T90" s="6"/>
      <c r="U90" s="6"/>
      <c r="V90" s="6"/>
      <c r="W90" s="6"/>
      <c r="X90" s="6"/>
      <c r="Y90" s="6"/>
      <c r="Z90" s="6"/>
      <c r="AA90" s="6"/>
      <c r="AB90" s="6"/>
      <c r="AC90" s="6"/>
      <c r="AD90" s="6"/>
      <c r="AE90" s="6"/>
      <c r="AF90" s="6"/>
      <c r="AG90" s="6"/>
      <c r="AH90" s="6"/>
      <c r="AI90" s="6"/>
      <c r="AJ90" s="6"/>
      <c r="AK90" s="6"/>
    </row>
    <row r="91" spans="1:37">
      <c r="A91" s="6"/>
      <c r="B91" s="7"/>
      <c r="C91" s="6"/>
      <c r="D91" s="6"/>
      <c r="E91" s="6"/>
      <c r="F91" s="6"/>
      <c r="G91" s="8"/>
      <c r="H91" s="8"/>
      <c r="I91" s="8"/>
      <c r="J91" s="8"/>
      <c r="K91" s="8"/>
      <c r="L91" s="8"/>
      <c r="M91" s="8"/>
      <c r="N91" s="8"/>
      <c r="O91" s="6"/>
      <c r="P91" s="6"/>
      <c r="Q91" s="6"/>
      <c r="R91" s="6"/>
      <c r="S91" s="6"/>
      <c r="T91" s="6"/>
      <c r="U91" s="6"/>
      <c r="V91" s="6"/>
      <c r="W91" s="6"/>
      <c r="X91" s="6"/>
      <c r="Y91" s="6"/>
      <c r="Z91" s="6"/>
      <c r="AA91" s="6"/>
      <c r="AB91" s="6"/>
      <c r="AC91" s="6"/>
      <c r="AD91" s="6"/>
      <c r="AE91" s="6"/>
      <c r="AF91" s="6"/>
      <c r="AG91" s="6"/>
      <c r="AH91" s="6"/>
      <c r="AI91" s="6"/>
      <c r="AJ91" s="6"/>
      <c r="AK91" s="6"/>
    </row>
  </sheetData>
  <pageMargins left="0.75" right="0.75" top="1" bottom="1" header="0.5" footer="0.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6E6D53-B32D-D446-B57D-EA1D28B11CC3}">
  <dimension ref="A1:DY627"/>
  <sheetViews>
    <sheetView zoomScale="150" workbookViewId="0">
      <selection activeCell="K3" sqref="K3"/>
    </sheetView>
  </sheetViews>
  <sheetFormatPr baseColWidth="10" defaultRowHeight="15"/>
  <cols>
    <col min="2" max="2" width="21.5" style="52" customWidth="1"/>
    <col min="4" max="4" width="7.6640625" customWidth="1"/>
    <col min="5" max="5" width="6.83203125" customWidth="1"/>
    <col min="6" max="6" width="7" customWidth="1"/>
    <col min="7" max="7" width="13.6640625" customWidth="1"/>
    <col min="8" max="8" width="12" customWidth="1"/>
    <col min="9" max="9" width="12.83203125" customWidth="1"/>
    <col min="10" max="10" width="12.1640625" customWidth="1"/>
    <col min="11" max="11" width="13.83203125" customWidth="1"/>
    <col min="12" max="12" width="7.83203125" customWidth="1"/>
    <col min="114" max="114" width="34.1640625" customWidth="1"/>
    <col min="117" max="117" width="18" customWidth="1"/>
    <col min="127" max="127" width="10.83203125" style="84"/>
    <col min="129" max="129" width="60.83203125" style="84" customWidth="1"/>
  </cols>
  <sheetData>
    <row r="1" spans="1:129">
      <c r="A1" t="s">
        <v>36</v>
      </c>
      <c r="B1" t="s">
        <v>79</v>
      </c>
      <c r="C1" t="s">
        <v>38</v>
      </c>
      <c r="D1" t="s">
        <v>80</v>
      </c>
      <c r="E1" t="s">
        <v>81</v>
      </c>
      <c r="F1" t="s">
        <v>82</v>
      </c>
      <c r="G1" t="s">
        <v>43</v>
      </c>
      <c r="H1" t="s">
        <v>44</v>
      </c>
      <c r="I1" t="s">
        <v>83</v>
      </c>
      <c r="J1" t="s">
        <v>84</v>
      </c>
      <c r="K1" t="s">
        <v>85</v>
      </c>
      <c r="L1" t="s">
        <v>86</v>
      </c>
      <c r="M1" t="s">
        <v>87</v>
      </c>
      <c r="N1" t="s">
        <v>88</v>
      </c>
      <c r="O1" t="s">
        <v>89</v>
      </c>
      <c r="P1" t="s">
        <v>90</v>
      </c>
      <c r="Q1" t="s">
        <v>91</v>
      </c>
      <c r="R1" t="s">
        <v>92</v>
      </c>
      <c r="S1" t="s">
        <v>93</v>
      </c>
      <c r="T1" t="s">
        <v>23</v>
      </c>
      <c r="U1" t="s">
        <v>94</v>
      </c>
      <c r="V1" t="s">
        <v>22</v>
      </c>
      <c r="W1" t="s">
        <v>95</v>
      </c>
      <c r="X1" t="s">
        <v>45</v>
      </c>
      <c r="Y1" t="s">
        <v>96</v>
      </c>
      <c r="Z1" t="s">
        <v>97</v>
      </c>
      <c r="AA1" t="s">
        <v>98</v>
      </c>
      <c r="AB1" t="s">
        <v>99</v>
      </c>
      <c r="AC1" t="s">
        <v>100</v>
      </c>
      <c r="AD1" t="s">
        <v>101</v>
      </c>
      <c r="AE1" t="s">
        <v>102</v>
      </c>
      <c r="AF1" t="s">
        <v>8</v>
      </c>
      <c r="AG1" t="s">
        <v>103</v>
      </c>
      <c r="AH1" t="s">
        <v>104</v>
      </c>
      <c r="AI1" t="s">
        <v>105</v>
      </c>
      <c r="AJ1" t="s">
        <v>106</v>
      </c>
      <c r="AK1" t="s">
        <v>107</v>
      </c>
      <c r="AL1" t="s">
        <v>7</v>
      </c>
      <c r="AM1" t="s">
        <v>108</v>
      </c>
      <c r="AN1" t="s">
        <v>6</v>
      </c>
      <c r="AO1" t="s">
        <v>109</v>
      </c>
      <c r="AP1" t="s">
        <v>110</v>
      </c>
      <c r="AQ1" t="s">
        <v>111</v>
      </c>
      <c r="AR1" t="s">
        <v>112</v>
      </c>
      <c r="AS1" t="s">
        <v>113</v>
      </c>
      <c r="AT1" t="s">
        <v>114</v>
      </c>
      <c r="AU1" t="s">
        <v>115</v>
      </c>
      <c r="AV1" t="s">
        <v>5</v>
      </c>
      <c r="AW1" t="s">
        <v>116</v>
      </c>
      <c r="AX1" t="s">
        <v>4</v>
      </c>
      <c r="AY1" t="s">
        <v>117</v>
      </c>
      <c r="AZ1" t="s">
        <v>3</v>
      </c>
      <c r="BA1" t="s">
        <v>118</v>
      </c>
      <c r="BB1" t="s">
        <v>52</v>
      </c>
      <c r="BC1" t="s">
        <v>119</v>
      </c>
      <c r="BD1" t="s">
        <v>120</v>
      </c>
      <c r="BE1" t="s">
        <v>121</v>
      </c>
      <c r="BF1" t="s">
        <v>122</v>
      </c>
      <c r="BG1" t="s">
        <v>123</v>
      </c>
      <c r="BH1" t="s">
        <v>13</v>
      </c>
      <c r="BI1" t="s">
        <v>124</v>
      </c>
      <c r="BJ1" t="s">
        <v>2</v>
      </c>
      <c r="BK1" t="s">
        <v>125</v>
      </c>
      <c r="BL1" t="s">
        <v>25</v>
      </c>
      <c r="BM1" t="s">
        <v>126</v>
      </c>
      <c r="BN1" t="s">
        <v>1</v>
      </c>
      <c r="BO1" t="s">
        <v>127</v>
      </c>
      <c r="BP1" t="s">
        <v>53</v>
      </c>
      <c r="BQ1" t="s">
        <v>128</v>
      </c>
      <c r="BR1" t="s">
        <v>129</v>
      </c>
      <c r="BS1" t="s">
        <v>130</v>
      </c>
      <c r="BT1" t="s">
        <v>131</v>
      </c>
      <c r="BU1" t="s">
        <v>132</v>
      </c>
      <c r="BV1" t="s">
        <v>133</v>
      </c>
      <c r="BW1" t="s">
        <v>134</v>
      </c>
      <c r="BX1" t="s">
        <v>135</v>
      </c>
      <c r="BY1" t="s">
        <v>136</v>
      </c>
      <c r="BZ1" t="s">
        <v>137</v>
      </c>
      <c r="CA1" t="s">
        <v>138</v>
      </c>
      <c r="CB1" t="s">
        <v>139</v>
      </c>
      <c r="CC1" t="s">
        <v>140</v>
      </c>
      <c r="CD1" t="s">
        <v>141</v>
      </c>
      <c r="CE1" t="s">
        <v>142</v>
      </c>
      <c r="CF1" t="s">
        <v>143</v>
      </c>
      <c r="CG1" t="s">
        <v>144</v>
      </c>
      <c r="CH1" t="s">
        <v>54</v>
      </c>
      <c r="CI1" t="s">
        <v>145</v>
      </c>
      <c r="CJ1" t="s">
        <v>146</v>
      </c>
      <c r="CK1" t="s">
        <v>147</v>
      </c>
      <c r="CL1" t="s">
        <v>148</v>
      </c>
      <c r="CM1" t="s">
        <v>149</v>
      </c>
      <c r="CN1" t="s">
        <v>150</v>
      </c>
      <c r="CO1" t="s">
        <v>151</v>
      </c>
      <c r="CP1" t="s">
        <v>152</v>
      </c>
      <c r="CQ1" t="s">
        <v>153</v>
      </c>
      <c r="CR1" t="s">
        <v>154</v>
      </c>
      <c r="CS1" t="s">
        <v>155</v>
      </c>
      <c r="CT1" t="s">
        <v>156</v>
      </c>
      <c r="CU1" t="s">
        <v>157</v>
      </c>
      <c r="CV1" t="s">
        <v>158</v>
      </c>
      <c r="CW1" t="s">
        <v>159</v>
      </c>
      <c r="CX1" t="s">
        <v>160</v>
      </c>
      <c r="CY1" t="s">
        <v>161</v>
      </c>
      <c r="CZ1" t="s">
        <v>162</v>
      </c>
      <c r="DA1" t="s">
        <v>163</v>
      </c>
      <c r="DB1" t="s">
        <v>19</v>
      </c>
      <c r="DC1" t="s">
        <v>164</v>
      </c>
      <c r="DD1" t="s">
        <v>165</v>
      </c>
      <c r="DE1" t="s">
        <v>166</v>
      </c>
      <c r="DF1" t="s">
        <v>167</v>
      </c>
      <c r="DG1" t="s">
        <v>168</v>
      </c>
      <c r="DH1" t="s">
        <v>169</v>
      </c>
      <c r="DI1" t="s">
        <v>170</v>
      </c>
      <c r="DJ1" t="s">
        <v>39</v>
      </c>
      <c r="DK1" t="s">
        <v>860</v>
      </c>
      <c r="DL1" t="s">
        <v>842</v>
      </c>
      <c r="DM1" t="s">
        <v>861</v>
      </c>
      <c r="DY1" s="84" t="s">
        <v>79</v>
      </c>
    </row>
    <row r="2" spans="1:129" s="23" customFormat="1">
      <c r="A2" s="24">
        <v>47</v>
      </c>
      <c r="B2" s="89">
        <v>44873.963888888888</v>
      </c>
      <c r="C2" s="25" t="s">
        <v>192</v>
      </c>
      <c r="D2" s="25">
        <v>0</v>
      </c>
      <c r="E2" s="25">
        <v>0</v>
      </c>
      <c r="F2" s="25">
        <v>0</v>
      </c>
      <c r="G2" s="25" t="s">
        <v>58</v>
      </c>
      <c r="H2" s="25" t="s">
        <v>59</v>
      </c>
      <c r="I2" s="25" t="s">
        <v>59</v>
      </c>
      <c r="J2" s="25" t="s">
        <v>59</v>
      </c>
      <c r="K2" s="25">
        <v>150</v>
      </c>
      <c r="L2" s="25" t="s">
        <v>179</v>
      </c>
      <c r="M2" s="25">
        <v>0</v>
      </c>
      <c r="N2" s="25" t="s">
        <v>179</v>
      </c>
      <c r="O2" s="25">
        <v>0</v>
      </c>
      <c r="P2" s="25" t="s">
        <v>179</v>
      </c>
      <c r="Q2" s="25">
        <v>0</v>
      </c>
      <c r="R2" s="25">
        <v>2</v>
      </c>
      <c r="S2" s="25" t="s">
        <v>180</v>
      </c>
      <c r="T2" s="25">
        <v>11.8713</v>
      </c>
      <c r="U2" s="25">
        <v>0.66410000000000002</v>
      </c>
      <c r="V2" s="25">
        <v>19.407900000000001</v>
      </c>
      <c r="W2" s="25">
        <v>0.28560000000000002</v>
      </c>
      <c r="X2" s="25">
        <v>58.515099999999997</v>
      </c>
      <c r="Y2" s="25">
        <v>0.316</v>
      </c>
      <c r="Z2" s="25">
        <v>3.85E-2</v>
      </c>
      <c r="AA2" s="25">
        <v>1.26E-2</v>
      </c>
      <c r="AB2" s="25" t="s">
        <v>181</v>
      </c>
      <c r="AC2" s="25">
        <v>7.1000000000000004E-3</v>
      </c>
      <c r="AD2" s="25" t="s">
        <v>181</v>
      </c>
      <c r="AE2" s="25">
        <v>0.01</v>
      </c>
      <c r="AF2" s="25">
        <v>6.9000000000000006E-2</v>
      </c>
      <c r="AG2" s="25">
        <v>4.8999999999999998E-3</v>
      </c>
      <c r="AH2" s="25">
        <v>8.7752999999999997</v>
      </c>
      <c r="AI2" s="25">
        <v>2.23E-2</v>
      </c>
      <c r="AJ2" s="25">
        <v>0.60960000000000003</v>
      </c>
      <c r="AK2" s="25">
        <v>5.1000000000000004E-3</v>
      </c>
      <c r="AL2" s="25">
        <v>2.9899999999999999E-2</v>
      </c>
      <c r="AM2" s="25">
        <v>6.4000000000000003E-3</v>
      </c>
      <c r="AN2" s="25">
        <v>3.8399999999999997E-2</v>
      </c>
      <c r="AO2" s="25">
        <v>3.8E-3</v>
      </c>
      <c r="AP2" s="25">
        <v>0.1031</v>
      </c>
      <c r="AQ2" s="25">
        <v>3.5999999999999999E-3</v>
      </c>
      <c r="AR2" s="25">
        <v>6.0589000000000004</v>
      </c>
      <c r="AS2" s="25">
        <v>2.12E-2</v>
      </c>
      <c r="AT2" s="25" t="s">
        <v>181</v>
      </c>
      <c r="AU2" s="25">
        <v>2.5999999999999999E-3</v>
      </c>
      <c r="AV2" s="25">
        <v>1.0800000000000001E-2</v>
      </c>
      <c r="AW2" s="25">
        <v>8.0000000000000004E-4</v>
      </c>
      <c r="AX2" s="25">
        <v>9.7000000000000003E-3</v>
      </c>
      <c r="AY2" s="25">
        <v>6.9999999999999999E-4</v>
      </c>
      <c r="AZ2" s="25">
        <v>6.1999999999999998E-3</v>
      </c>
      <c r="BA2" s="25">
        <v>5.9999999999999995E-4</v>
      </c>
      <c r="BB2" s="25">
        <v>1.4E-3</v>
      </c>
      <c r="BC2" s="25">
        <v>4.0000000000000002E-4</v>
      </c>
      <c r="BD2" s="25" t="s">
        <v>181</v>
      </c>
      <c r="BE2" s="25">
        <v>2.0000000000000001E-4</v>
      </c>
      <c r="BF2" s="25" t="s">
        <v>181</v>
      </c>
      <c r="BG2" s="25">
        <v>1E-4</v>
      </c>
      <c r="BH2" s="25" t="s">
        <v>181</v>
      </c>
      <c r="BI2" s="25">
        <v>1E-4</v>
      </c>
      <c r="BJ2" s="25">
        <v>8.0999999999999996E-3</v>
      </c>
      <c r="BK2" s="25">
        <v>2.9999999999999997E-4</v>
      </c>
      <c r="BL2" s="25">
        <v>2E-3</v>
      </c>
      <c r="BM2" s="25">
        <v>2.0000000000000001E-4</v>
      </c>
      <c r="BN2" s="25">
        <v>2.7000000000000001E-3</v>
      </c>
      <c r="BO2" s="25">
        <v>1E-4</v>
      </c>
      <c r="BP2" s="25" t="s">
        <v>181</v>
      </c>
      <c r="BQ2" s="25">
        <v>2.0000000000000001E-4</v>
      </c>
      <c r="BR2" s="25" t="s">
        <v>181</v>
      </c>
      <c r="BS2" s="25">
        <v>0</v>
      </c>
      <c r="BT2" s="25" t="s">
        <v>181</v>
      </c>
      <c r="BU2" s="25">
        <v>5.0000000000000001E-4</v>
      </c>
      <c r="BV2" s="25" t="s">
        <v>181</v>
      </c>
      <c r="BW2" s="25">
        <v>5.9999999999999995E-4</v>
      </c>
      <c r="BX2" s="25" t="s">
        <v>181</v>
      </c>
      <c r="BY2" s="25">
        <v>8.0000000000000004E-4</v>
      </c>
      <c r="BZ2" s="25" t="s">
        <v>181</v>
      </c>
      <c r="CA2" s="25">
        <v>6.9999999999999999E-4</v>
      </c>
      <c r="CB2" s="25" t="s">
        <v>181</v>
      </c>
      <c r="CC2" s="25">
        <v>1.8E-3</v>
      </c>
      <c r="CD2" s="25" t="s">
        <v>181</v>
      </c>
      <c r="CE2" s="25">
        <v>1.8E-3</v>
      </c>
      <c r="CF2" s="25" t="s">
        <v>20</v>
      </c>
      <c r="CG2" s="25"/>
      <c r="CH2" s="25" t="s">
        <v>181</v>
      </c>
      <c r="CI2" s="25">
        <v>3.7000000000000002E-3</v>
      </c>
      <c r="CJ2" s="25" t="s">
        <v>181</v>
      </c>
      <c r="CK2" s="25">
        <v>8.3000000000000001E-3</v>
      </c>
      <c r="CL2" s="25" t="s">
        <v>181</v>
      </c>
      <c r="CM2" s="25">
        <v>6.0000000000000001E-3</v>
      </c>
      <c r="CN2" s="25" t="s">
        <v>181</v>
      </c>
      <c r="CO2" s="25">
        <v>5.9999999999999995E-4</v>
      </c>
      <c r="CP2" s="25" t="s">
        <v>181</v>
      </c>
      <c r="CQ2" s="25">
        <v>2.3999999999999998E-3</v>
      </c>
      <c r="CR2" s="25" t="s">
        <v>181</v>
      </c>
      <c r="CS2" s="25">
        <v>1.4E-3</v>
      </c>
      <c r="CT2" s="25" t="s">
        <v>20</v>
      </c>
      <c r="CU2" s="25"/>
      <c r="CV2" s="25" t="s">
        <v>20</v>
      </c>
      <c r="CW2" s="25"/>
      <c r="CX2" s="25" t="s">
        <v>181</v>
      </c>
      <c r="CY2" s="25">
        <v>5.0000000000000001E-4</v>
      </c>
      <c r="CZ2" s="25" t="s">
        <v>181</v>
      </c>
      <c r="DA2" s="25">
        <v>5.9999999999999995E-4</v>
      </c>
      <c r="DB2" s="25" t="s">
        <v>181</v>
      </c>
      <c r="DC2" s="25">
        <v>5.0000000000000001E-4</v>
      </c>
      <c r="DD2" s="25" t="s">
        <v>181</v>
      </c>
      <c r="DE2" s="25">
        <v>5.0000000000000001E-4</v>
      </c>
      <c r="DF2" s="25" t="s">
        <v>181</v>
      </c>
      <c r="DG2" s="25">
        <v>2.9999999999999997E-4</v>
      </c>
      <c r="DH2" s="25" t="s">
        <v>181</v>
      </c>
      <c r="DI2" s="25">
        <v>1E-4</v>
      </c>
      <c r="DJ2" s="25" t="s">
        <v>847</v>
      </c>
      <c r="DK2" s="23" t="s">
        <v>20</v>
      </c>
      <c r="DL2" s="23" t="s">
        <v>20</v>
      </c>
      <c r="DM2" s="23" t="s">
        <v>421</v>
      </c>
      <c r="DN2" s="23" t="s">
        <v>20</v>
      </c>
      <c r="DW2" s="85"/>
      <c r="DY2" s="86">
        <v>44873.963888888888</v>
      </c>
    </row>
    <row r="3" spans="1:129" s="23" customFormat="1">
      <c r="A3" s="24">
        <v>48</v>
      </c>
      <c r="B3" s="89">
        <v>44873.966666666667</v>
      </c>
      <c r="C3" s="25" t="s">
        <v>192</v>
      </c>
      <c r="D3" s="25">
        <v>0</v>
      </c>
      <c r="E3" s="25">
        <v>0</v>
      </c>
      <c r="F3" s="25">
        <v>0</v>
      </c>
      <c r="G3" s="25" t="s">
        <v>58</v>
      </c>
      <c r="H3" s="25" t="s">
        <v>59</v>
      </c>
      <c r="I3" s="25" t="s">
        <v>59</v>
      </c>
      <c r="J3" s="25" t="s">
        <v>59</v>
      </c>
      <c r="K3" s="25">
        <v>150</v>
      </c>
      <c r="L3" s="25" t="s">
        <v>179</v>
      </c>
      <c r="M3" s="25">
        <v>0</v>
      </c>
      <c r="N3" s="25" t="s">
        <v>179</v>
      </c>
      <c r="O3" s="25">
        <v>0</v>
      </c>
      <c r="P3" s="25" t="s">
        <v>179</v>
      </c>
      <c r="Q3" s="25">
        <v>0</v>
      </c>
      <c r="R3" s="25">
        <v>2</v>
      </c>
      <c r="S3" s="25" t="s">
        <v>180</v>
      </c>
      <c r="T3" s="25">
        <v>11.181699999999999</v>
      </c>
      <c r="U3" s="25">
        <v>0.6371</v>
      </c>
      <c r="V3" s="25">
        <v>18.541899999999998</v>
      </c>
      <c r="W3" s="25">
        <v>0.27660000000000001</v>
      </c>
      <c r="X3" s="25">
        <v>53.677199999999999</v>
      </c>
      <c r="Y3" s="25">
        <v>0.29899999999999999</v>
      </c>
      <c r="Z3" s="25">
        <v>4.4200000000000003E-2</v>
      </c>
      <c r="AA3" s="25">
        <v>1.2E-2</v>
      </c>
      <c r="AB3" s="25">
        <v>1.8100000000000002E-2</v>
      </c>
      <c r="AC3" s="25">
        <v>7.4000000000000003E-3</v>
      </c>
      <c r="AD3" s="25" t="s">
        <v>181</v>
      </c>
      <c r="AE3" s="25">
        <v>9.5999999999999992E-3</v>
      </c>
      <c r="AF3" s="25">
        <v>2.6100000000000002E-2</v>
      </c>
      <c r="AG3" s="25">
        <v>4.4999999999999997E-3</v>
      </c>
      <c r="AH3" s="25">
        <v>7.8259999999999996</v>
      </c>
      <c r="AI3" s="25">
        <v>2.1000000000000001E-2</v>
      </c>
      <c r="AJ3" s="25">
        <v>0.52690000000000003</v>
      </c>
      <c r="AK3" s="25">
        <v>4.7999999999999996E-3</v>
      </c>
      <c r="AL3" s="25">
        <v>2.87E-2</v>
      </c>
      <c r="AM3" s="25">
        <v>6.1999999999999998E-3</v>
      </c>
      <c r="AN3" s="25">
        <v>2.7199999999999998E-2</v>
      </c>
      <c r="AO3" s="25">
        <v>3.3999999999999998E-3</v>
      </c>
      <c r="AP3" s="25">
        <v>8.9800000000000005E-2</v>
      </c>
      <c r="AQ3" s="25">
        <v>3.3999999999999998E-3</v>
      </c>
      <c r="AR3" s="25">
        <v>5.6908000000000003</v>
      </c>
      <c r="AS3" s="25">
        <v>2.0299999999999999E-2</v>
      </c>
      <c r="AT3" s="25" t="s">
        <v>181</v>
      </c>
      <c r="AU3" s="25">
        <v>2.5000000000000001E-3</v>
      </c>
      <c r="AV3" s="25">
        <v>8.6999999999999994E-3</v>
      </c>
      <c r="AW3" s="25">
        <v>8.0000000000000004E-4</v>
      </c>
      <c r="AX3" s="25">
        <v>7.1999999999999998E-3</v>
      </c>
      <c r="AY3" s="25">
        <v>5.9999999999999995E-4</v>
      </c>
      <c r="AZ3" s="25">
        <v>5.7000000000000002E-3</v>
      </c>
      <c r="BA3" s="25">
        <v>5.0000000000000001E-4</v>
      </c>
      <c r="BB3" s="25">
        <v>1.2999999999999999E-3</v>
      </c>
      <c r="BC3" s="25">
        <v>4.0000000000000002E-4</v>
      </c>
      <c r="BD3" s="25" t="s">
        <v>181</v>
      </c>
      <c r="BE3" s="25">
        <v>2.0000000000000001E-4</v>
      </c>
      <c r="BF3" s="25" t="s">
        <v>181</v>
      </c>
      <c r="BG3" s="25">
        <v>1E-4</v>
      </c>
      <c r="BH3" s="25" t="s">
        <v>181</v>
      </c>
      <c r="BI3" s="25">
        <v>1E-4</v>
      </c>
      <c r="BJ3" s="25">
        <v>7.9000000000000008E-3</v>
      </c>
      <c r="BK3" s="25">
        <v>2.9999999999999997E-4</v>
      </c>
      <c r="BL3" s="25">
        <v>1.9E-3</v>
      </c>
      <c r="BM3" s="25">
        <v>2.0000000000000001E-4</v>
      </c>
      <c r="BN3" s="25">
        <v>3.2000000000000002E-3</v>
      </c>
      <c r="BO3" s="25">
        <v>2.0000000000000001E-4</v>
      </c>
      <c r="BP3" s="25" t="s">
        <v>181</v>
      </c>
      <c r="BQ3" s="25">
        <v>2.0000000000000001E-4</v>
      </c>
      <c r="BR3" s="25">
        <v>2.0000000000000001E-4</v>
      </c>
      <c r="BS3" s="25">
        <v>1E-4</v>
      </c>
      <c r="BT3" s="25" t="s">
        <v>181</v>
      </c>
      <c r="BU3" s="25">
        <v>5.0000000000000001E-4</v>
      </c>
      <c r="BV3" s="25" t="s">
        <v>181</v>
      </c>
      <c r="BW3" s="25">
        <v>5.9999999999999995E-4</v>
      </c>
      <c r="BX3" s="25" t="s">
        <v>20</v>
      </c>
      <c r="BY3" s="25"/>
      <c r="BZ3" s="25" t="s">
        <v>181</v>
      </c>
      <c r="CA3" s="25">
        <v>6.9999999999999999E-4</v>
      </c>
      <c r="CB3" s="25" t="s">
        <v>181</v>
      </c>
      <c r="CC3" s="25">
        <v>1.8E-3</v>
      </c>
      <c r="CD3" s="25" t="s">
        <v>181</v>
      </c>
      <c r="CE3" s="25">
        <v>1.8E-3</v>
      </c>
      <c r="CF3" s="25" t="s">
        <v>20</v>
      </c>
      <c r="CG3" s="25"/>
      <c r="CH3" s="25" t="s">
        <v>181</v>
      </c>
      <c r="CI3" s="25">
        <v>4.4000000000000003E-3</v>
      </c>
      <c r="CJ3" s="25" t="s">
        <v>181</v>
      </c>
      <c r="CK3" s="25">
        <v>8.5000000000000006E-3</v>
      </c>
      <c r="CL3" s="25" t="s">
        <v>181</v>
      </c>
      <c r="CM3" s="25">
        <v>7.4999999999999997E-3</v>
      </c>
      <c r="CN3" s="25" t="s">
        <v>181</v>
      </c>
      <c r="CO3" s="25">
        <v>5.9999999999999995E-4</v>
      </c>
      <c r="CP3" s="25" t="s">
        <v>181</v>
      </c>
      <c r="CQ3" s="25">
        <v>2.5000000000000001E-3</v>
      </c>
      <c r="CR3" s="25" t="s">
        <v>181</v>
      </c>
      <c r="CS3" s="25">
        <v>1.4E-3</v>
      </c>
      <c r="CT3" s="25" t="s">
        <v>20</v>
      </c>
      <c r="CU3" s="25"/>
      <c r="CV3" s="25" t="s">
        <v>20</v>
      </c>
      <c r="CW3" s="25"/>
      <c r="CX3" s="25" t="s">
        <v>181</v>
      </c>
      <c r="CY3" s="25">
        <v>5.0000000000000001E-4</v>
      </c>
      <c r="CZ3" s="25" t="s">
        <v>181</v>
      </c>
      <c r="DA3" s="25">
        <v>5.0000000000000001E-4</v>
      </c>
      <c r="DB3" s="25" t="s">
        <v>181</v>
      </c>
      <c r="DC3" s="25">
        <v>5.0000000000000001E-4</v>
      </c>
      <c r="DD3" s="25" t="s">
        <v>181</v>
      </c>
      <c r="DE3" s="25">
        <v>5.0000000000000001E-4</v>
      </c>
      <c r="DF3" s="25" t="s">
        <v>181</v>
      </c>
      <c r="DG3" s="25">
        <v>2.9999999999999997E-4</v>
      </c>
      <c r="DH3" s="25" t="s">
        <v>181</v>
      </c>
      <c r="DI3" s="25">
        <v>1E-4</v>
      </c>
      <c r="DJ3" s="25" t="s">
        <v>846</v>
      </c>
      <c r="DK3" s="23" t="s">
        <v>20</v>
      </c>
      <c r="DL3" s="23" t="s">
        <v>20</v>
      </c>
      <c r="DM3" s="23" t="s">
        <v>421</v>
      </c>
      <c r="DN3" s="23" t="s">
        <v>20</v>
      </c>
      <c r="DW3" s="85"/>
      <c r="DY3" s="87">
        <v>44873.966666666667</v>
      </c>
    </row>
    <row r="4" spans="1:129" s="23" customFormat="1">
      <c r="A4" s="23">
        <v>49</v>
      </c>
      <c r="B4" s="88">
        <v>44874.12777777778</v>
      </c>
      <c r="C4" s="23" t="s">
        <v>192</v>
      </c>
      <c r="D4" s="23">
        <v>0</v>
      </c>
      <c r="E4" s="23">
        <v>0</v>
      </c>
      <c r="F4" s="23">
        <v>0</v>
      </c>
      <c r="G4" s="23" t="s">
        <v>58</v>
      </c>
      <c r="H4" s="23" t="s">
        <v>59</v>
      </c>
      <c r="I4" s="23" t="s">
        <v>59</v>
      </c>
      <c r="J4" s="23" t="s">
        <v>59</v>
      </c>
      <c r="K4" s="23">
        <v>150</v>
      </c>
      <c r="L4" s="23" t="s">
        <v>179</v>
      </c>
      <c r="M4" s="23">
        <v>0</v>
      </c>
      <c r="N4" s="23" t="s">
        <v>179</v>
      </c>
      <c r="O4" s="23">
        <v>0</v>
      </c>
      <c r="P4" s="23" t="s">
        <v>179</v>
      </c>
      <c r="Q4" s="23">
        <v>0</v>
      </c>
      <c r="R4" s="23">
        <v>2</v>
      </c>
      <c r="S4" s="23" t="s">
        <v>180</v>
      </c>
      <c r="T4" s="23">
        <v>3.8532999999999999</v>
      </c>
      <c r="U4" s="23">
        <v>0.49099999999999999</v>
      </c>
      <c r="V4" s="23">
        <v>12.844099999999999</v>
      </c>
      <c r="W4" s="23">
        <v>0.2351</v>
      </c>
      <c r="X4" s="23">
        <v>37.519599999999997</v>
      </c>
      <c r="Y4" s="23">
        <v>0.24540000000000001</v>
      </c>
      <c r="Z4" s="23">
        <v>0.2409</v>
      </c>
      <c r="AA4" s="23">
        <v>1.37E-2</v>
      </c>
      <c r="AB4" s="23" t="s">
        <v>181</v>
      </c>
      <c r="AC4" s="23">
        <v>6.1999999999999998E-3</v>
      </c>
      <c r="AD4" s="23" t="s">
        <v>181</v>
      </c>
      <c r="AE4" s="23">
        <v>1.0999999999999999E-2</v>
      </c>
      <c r="AF4" s="23">
        <v>1.2016</v>
      </c>
      <c r="AG4" s="23">
        <v>1.06E-2</v>
      </c>
      <c r="AH4" s="23">
        <v>5.5667999999999997</v>
      </c>
      <c r="AI4" s="23">
        <v>1.78E-2</v>
      </c>
      <c r="AJ4" s="23">
        <v>1.2781</v>
      </c>
      <c r="AK4" s="23">
        <v>6.8999999999999999E-3</v>
      </c>
      <c r="AL4" s="23" t="s">
        <v>181</v>
      </c>
      <c r="AM4" s="23">
        <v>7.4999999999999997E-3</v>
      </c>
      <c r="AN4" s="23">
        <v>7.1000000000000004E-3</v>
      </c>
      <c r="AO4" s="23">
        <v>2.3999999999999998E-3</v>
      </c>
      <c r="AP4" s="23">
        <v>0.15229999999999999</v>
      </c>
      <c r="AQ4" s="23">
        <v>4.7000000000000002E-3</v>
      </c>
      <c r="AR4" s="23">
        <v>4.5407999999999999</v>
      </c>
      <c r="AS4" s="23">
        <v>1.8499999999999999E-2</v>
      </c>
      <c r="AT4" s="23">
        <v>8.8999999999999999E-3</v>
      </c>
      <c r="AU4" s="23">
        <v>2.5000000000000001E-3</v>
      </c>
      <c r="AV4" s="23">
        <v>8.3999999999999995E-3</v>
      </c>
      <c r="AW4" s="23">
        <v>8.9999999999999998E-4</v>
      </c>
      <c r="AX4" s="23">
        <v>5.3E-3</v>
      </c>
      <c r="AY4" s="23">
        <v>5.9999999999999995E-4</v>
      </c>
      <c r="AZ4" s="23">
        <v>6.8999999999999999E-3</v>
      </c>
      <c r="BA4" s="23">
        <v>5.9999999999999995E-4</v>
      </c>
      <c r="BB4" s="23">
        <v>8.9999999999999998E-4</v>
      </c>
      <c r="BC4" s="23">
        <v>4.0000000000000002E-4</v>
      </c>
      <c r="BD4" s="23">
        <v>5.9999999999999995E-4</v>
      </c>
      <c r="BE4" s="23">
        <v>2.9999999999999997E-4</v>
      </c>
      <c r="BF4" s="23" t="s">
        <v>181</v>
      </c>
      <c r="BG4" s="23">
        <v>1E-4</v>
      </c>
      <c r="BH4" s="23">
        <v>1.9E-3</v>
      </c>
      <c r="BI4" s="23">
        <v>2.0000000000000001E-4</v>
      </c>
      <c r="BJ4" s="23">
        <v>6.4199999999999993E-2</v>
      </c>
      <c r="BK4" s="23">
        <v>8.9999999999999998E-4</v>
      </c>
      <c r="BL4" s="23">
        <v>2.8E-3</v>
      </c>
      <c r="BM4" s="23">
        <v>2.9999999999999997E-4</v>
      </c>
      <c r="BN4" s="23">
        <v>2.7E-2</v>
      </c>
      <c r="BO4" s="23">
        <v>8.0000000000000004E-4</v>
      </c>
      <c r="BP4" s="23">
        <v>7.3000000000000001E-3</v>
      </c>
      <c r="BQ4" s="23">
        <v>4.0000000000000002E-4</v>
      </c>
      <c r="BR4" s="23">
        <v>4.0000000000000002E-4</v>
      </c>
      <c r="BS4" s="23">
        <v>2.9999999999999997E-4</v>
      </c>
      <c r="BT4" s="23" t="s">
        <v>181</v>
      </c>
      <c r="BU4" s="23">
        <v>5.0000000000000001E-4</v>
      </c>
      <c r="BV4" s="23" t="s">
        <v>20</v>
      </c>
      <c r="BX4" s="23" t="s">
        <v>181</v>
      </c>
      <c r="BY4" s="23">
        <v>8.9999999999999998E-4</v>
      </c>
      <c r="BZ4" s="23" t="s">
        <v>181</v>
      </c>
      <c r="CA4" s="23">
        <v>6.9999999999999999E-4</v>
      </c>
      <c r="CB4" s="23" t="s">
        <v>181</v>
      </c>
      <c r="CC4" s="23">
        <v>1.9E-3</v>
      </c>
      <c r="CD4" s="23" t="s">
        <v>181</v>
      </c>
      <c r="CE4" s="23">
        <v>1.6999999999999999E-3</v>
      </c>
      <c r="CF4" s="23" t="s">
        <v>20</v>
      </c>
      <c r="CH4" s="23">
        <v>8.8999999999999996E-2</v>
      </c>
      <c r="CI4" s="23">
        <v>7.3000000000000001E-3</v>
      </c>
      <c r="CJ4" s="23" t="s">
        <v>181</v>
      </c>
      <c r="CK4" s="23">
        <v>8.8999999999999999E-3</v>
      </c>
      <c r="CL4" s="23" t="s">
        <v>181</v>
      </c>
      <c r="CM4" s="23">
        <v>1.21E-2</v>
      </c>
      <c r="CN4" s="23" t="s">
        <v>181</v>
      </c>
      <c r="CO4" s="23">
        <v>5.9999999999999995E-4</v>
      </c>
      <c r="CP4" s="23" t="s">
        <v>181</v>
      </c>
      <c r="CQ4" s="23">
        <v>2.7000000000000001E-3</v>
      </c>
      <c r="CR4" s="23" t="s">
        <v>181</v>
      </c>
      <c r="CS4" s="23">
        <v>1.6000000000000001E-3</v>
      </c>
      <c r="CT4" s="23" t="s">
        <v>181</v>
      </c>
      <c r="CU4" s="23">
        <v>6.9999999999999999E-4</v>
      </c>
      <c r="CV4" s="23" t="s">
        <v>181</v>
      </c>
      <c r="CW4" s="23">
        <v>5.0000000000000001E-4</v>
      </c>
      <c r="CX4" s="23" t="s">
        <v>181</v>
      </c>
      <c r="CY4" s="23">
        <v>5.0000000000000001E-4</v>
      </c>
      <c r="CZ4" s="23" t="s">
        <v>181</v>
      </c>
      <c r="DA4" s="23">
        <v>5.9999999999999995E-4</v>
      </c>
      <c r="DB4" s="23" t="s">
        <v>181</v>
      </c>
      <c r="DC4" s="23">
        <v>5.9999999999999995E-4</v>
      </c>
      <c r="DD4" s="23" t="s">
        <v>181</v>
      </c>
      <c r="DE4" s="23">
        <v>5.9999999999999995E-4</v>
      </c>
      <c r="DF4" s="23" t="s">
        <v>181</v>
      </c>
      <c r="DG4" s="23">
        <v>4.0000000000000002E-4</v>
      </c>
      <c r="DH4" s="23" t="s">
        <v>181</v>
      </c>
      <c r="DI4" s="23">
        <v>5.0000000000000001E-4</v>
      </c>
      <c r="DJ4" s="23" t="s">
        <v>193</v>
      </c>
      <c r="DK4" s="23" t="s">
        <v>194</v>
      </c>
      <c r="DL4" s="23">
        <v>5</v>
      </c>
      <c r="DM4" s="23" t="s">
        <v>20</v>
      </c>
      <c r="DN4" s="23" t="s">
        <v>20</v>
      </c>
      <c r="DW4" s="85"/>
      <c r="DY4" s="85">
        <v>44874.12777777778</v>
      </c>
    </row>
    <row r="5" spans="1:129" s="23" customFormat="1">
      <c r="A5" s="23">
        <v>50</v>
      </c>
      <c r="B5" s="88">
        <v>44874.136805555558</v>
      </c>
      <c r="C5" s="23" t="s">
        <v>56</v>
      </c>
      <c r="D5" s="23">
        <v>0</v>
      </c>
      <c r="E5" s="23">
        <v>0</v>
      </c>
      <c r="F5" s="23">
        <v>0</v>
      </c>
      <c r="G5" s="23" t="s">
        <v>58</v>
      </c>
      <c r="H5" s="23" t="s">
        <v>59</v>
      </c>
      <c r="I5" s="23" t="s">
        <v>59</v>
      </c>
      <c r="J5" s="23" t="s">
        <v>59</v>
      </c>
      <c r="K5" s="23">
        <v>150</v>
      </c>
      <c r="L5" s="23" t="s">
        <v>179</v>
      </c>
      <c r="M5" s="23">
        <v>0</v>
      </c>
      <c r="N5" s="23" t="s">
        <v>179</v>
      </c>
      <c r="O5" s="23">
        <v>0</v>
      </c>
      <c r="P5" s="23" t="s">
        <v>179</v>
      </c>
      <c r="Q5" s="23">
        <v>0</v>
      </c>
      <c r="R5" s="23">
        <v>2</v>
      </c>
      <c r="S5" s="23" t="s">
        <v>180</v>
      </c>
      <c r="T5" s="23">
        <v>3.1625999999999999</v>
      </c>
      <c r="U5" s="23">
        <v>0.51290000000000002</v>
      </c>
      <c r="V5" s="23">
        <v>15.694599999999999</v>
      </c>
      <c r="W5" s="23">
        <v>0.25900000000000001</v>
      </c>
      <c r="X5" s="23">
        <v>38.939900000000002</v>
      </c>
      <c r="Y5" s="23">
        <v>0.25380000000000003</v>
      </c>
      <c r="Z5" s="23">
        <v>0.33600000000000002</v>
      </c>
      <c r="AA5" s="23">
        <v>1.5100000000000001E-2</v>
      </c>
      <c r="AB5" s="23">
        <v>1.7000000000000001E-2</v>
      </c>
      <c r="AC5" s="23">
        <v>7.6E-3</v>
      </c>
      <c r="AD5" s="23" t="s">
        <v>181</v>
      </c>
      <c r="AE5" s="23">
        <v>1.1599999999999999E-2</v>
      </c>
      <c r="AF5" s="23">
        <v>1.2906</v>
      </c>
      <c r="AG5" s="23">
        <v>1.11E-2</v>
      </c>
      <c r="AH5" s="23">
        <v>5.4165000000000001</v>
      </c>
      <c r="AI5" s="23">
        <v>1.78E-2</v>
      </c>
      <c r="AJ5" s="23">
        <v>1.4638</v>
      </c>
      <c r="AK5" s="23">
        <v>7.1999999999999998E-3</v>
      </c>
      <c r="AL5" s="23">
        <v>1.6799999999999999E-2</v>
      </c>
      <c r="AM5" s="23">
        <v>8.3999999999999995E-3</v>
      </c>
      <c r="AN5" s="23">
        <v>3.9800000000000002E-2</v>
      </c>
      <c r="AO5" s="23">
        <v>3.7000000000000002E-3</v>
      </c>
      <c r="AP5" s="23">
        <v>7.0599999999999996E-2</v>
      </c>
      <c r="AQ5" s="23">
        <v>3.5000000000000001E-3</v>
      </c>
      <c r="AR5" s="23">
        <v>6.4682000000000004</v>
      </c>
      <c r="AS5" s="23">
        <v>2.1999999999999999E-2</v>
      </c>
      <c r="AT5" s="23">
        <v>6.0000000000000001E-3</v>
      </c>
      <c r="AU5" s="23">
        <v>2.8999999999999998E-3</v>
      </c>
      <c r="AV5" s="23">
        <v>6.7000000000000002E-3</v>
      </c>
      <c r="AW5" s="23">
        <v>8.0000000000000004E-4</v>
      </c>
      <c r="AX5" s="23">
        <v>5.7999999999999996E-3</v>
      </c>
      <c r="AY5" s="23">
        <v>5.9999999999999995E-4</v>
      </c>
      <c r="AZ5" s="23">
        <v>5.4999999999999997E-3</v>
      </c>
      <c r="BA5" s="23">
        <v>5.0000000000000001E-4</v>
      </c>
      <c r="BB5" s="23">
        <v>1.1999999999999999E-3</v>
      </c>
      <c r="BC5" s="23">
        <v>4.0000000000000002E-4</v>
      </c>
      <c r="BD5" s="23">
        <v>5.9999999999999995E-4</v>
      </c>
      <c r="BE5" s="23">
        <v>2.9999999999999997E-4</v>
      </c>
      <c r="BF5" s="23" t="s">
        <v>181</v>
      </c>
      <c r="BG5" s="23">
        <v>1E-4</v>
      </c>
      <c r="BH5" s="23">
        <v>2.2000000000000001E-3</v>
      </c>
      <c r="BI5" s="23">
        <v>2.9999999999999997E-4</v>
      </c>
      <c r="BJ5" s="23">
        <v>7.8100000000000003E-2</v>
      </c>
      <c r="BK5" s="23">
        <v>1E-3</v>
      </c>
      <c r="BL5" s="23">
        <v>3.2000000000000002E-3</v>
      </c>
      <c r="BM5" s="23">
        <v>2.9999999999999997E-4</v>
      </c>
      <c r="BN5" s="23">
        <v>2.98E-2</v>
      </c>
      <c r="BO5" s="23">
        <v>8.0000000000000004E-4</v>
      </c>
      <c r="BP5" s="23">
        <v>8.0999999999999996E-3</v>
      </c>
      <c r="BQ5" s="23">
        <v>4.0000000000000002E-4</v>
      </c>
      <c r="BR5" s="23">
        <v>4.0000000000000002E-4</v>
      </c>
      <c r="BS5" s="23">
        <v>2.9999999999999997E-4</v>
      </c>
      <c r="BT5" s="23" t="s">
        <v>181</v>
      </c>
      <c r="BU5" s="23">
        <v>5.0000000000000001E-4</v>
      </c>
      <c r="BV5" s="23" t="s">
        <v>20</v>
      </c>
      <c r="BX5" s="23" t="s">
        <v>181</v>
      </c>
      <c r="BY5" s="23">
        <v>8.0000000000000004E-4</v>
      </c>
      <c r="BZ5" s="23" t="s">
        <v>181</v>
      </c>
      <c r="CA5" s="23">
        <v>6.9999999999999999E-4</v>
      </c>
      <c r="CB5" s="23" t="s">
        <v>181</v>
      </c>
      <c r="CC5" s="23">
        <v>1.8E-3</v>
      </c>
      <c r="CD5" s="23" t="s">
        <v>181</v>
      </c>
      <c r="CE5" s="23">
        <v>1.6999999999999999E-3</v>
      </c>
      <c r="CF5" s="23" t="s">
        <v>20</v>
      </c>
      <c r="CH5" s="23">
        <v>8.48E-2</v>
      </c>
      <c r="CI5" s="23">
        <v>6.6E-3</v>
      </c>
      <c r="CJ5" s="23" t="s">
        <v>181</v>
      </c>
      <c r="CK5" s="23">
        <v>8.6999999999999994E-3</v>
      </c>
      <c r="CL5" s="23" t="s">
        <v>181</v>
      </c>
      <c r="CM5" s="23">
        <v>1.15E-2</v>
      </c>
      <c r="CN5" s="23" t="s">
        <v>181</v>
      </c>
      <c r="CO5" s="23">
        <v>5.9999999999999995E-4</v>
      </c>
      <c r="CP5" s="23" t="s">
        <v>181</v>
      </c>
      <c r="CQ5" s="23">
        <v>2.8E-3</v>
      </c>
      <c r="CR5" s="23" t="s">
        <v>181</v>
      </c>
      <c r="CS5" s="23">
        <v>1.5E-3</v>
      </c>
      <c r="CT5" s="23" t="s">
        <v>20</v>
      </c>
      <c r="CV5" s="23" t="s">
        <v>20</v>
      </c>
      <c r="CX5" s="23" t="s">
        <v>181</v>
      </c>
      <c r="CY5" s="23">
        <v>5.0000000000000001E-4</v>
      </c>
      <c r="CZ5" s="23" t="s">
        <v>181</v>
      </c>
      <c r="DA5" s="23">
        <v>5.9999999999999995E-4</v>
      </c>
      <c r="DB5" s="23" t="s">
        <v>181</v>
      </c>
      <c r="DC5" s="23">
        <v>5.0000000000000001E-4</v>
      </c>
      <c r="DD5" s="23" t="s">
        <v>181</v>
      </c>
      <c r="DE5" s="23">
        <v>6.9999999999999999E-4</v>
      </c>
      <c r="DF5" s="23">
        <v>4.0000000000000002E-4</v>
      </c>
      <c r="DG5" s="23">
        <v>4.0000000000000002E-4</v>
      </c>
      <c r="DH5" s="23" t="s">
        <v>181</v>
      </c>
      <c r="DI5" s="23">
        <v>5.0000000000000001E-4</v>
      </c>
      <c r="DJ5" s="23" t="s">
        <v>195</v>
      </c>
      <c r="DK5" s="23" t="s">
        <v>196</v>
      </c>
      <c r="DL5" s="23">
        <v>52</v>
      </c>
      <c r="DM5" s="23" t="s">
        <v>197</v>
      </c>
      <c r="DN5" s="23" t="s">
        <v>20</v>
      </c>
      <c r="DW5" s="85"/>
      <c r="DY5" s="85">
        <v>44874.136805555558</v>
      </c>
    </row>
    <row r="6" spans="1:129" s="23" customFormat="1">
      <c r="A6" s="23">
        <v>51</v>
      </c>
      <c r="B6" s="88">
        <v>44874.140972222223</v>
      </c>
      <c r="C6" s="23" t="s">
        <v>56</v>
      </c>
      <c r="D6" s="23">
        <v>0</v>
      </c>
      <c r="E6" s="23">
        <v>0</v>
      </c>
      <c r="F6" s="23">
        <v>0</v>
      </c>
      <c r="G6" s="23" t="s">
        <v>58</v>
      </c>
      <c r="H6" s="23" t="s">
        <v>59</v>
      </c>
      <c r="I6" s="23" t="s">
        <v>59</v>
      </c>
      <c r="J6" s="23" t="s">
        <v>59</v>
      </c>
      <c r="K6" s="23">
        <v>150</v>
      </c>
      <c r="L6" s="23" t="s">
        <v>179</v>
      </c>
      <c r="M6" s="23">
        <v>0</v>
      </c>
      <c r="N6" s="23" t="s">
        <v>179</v>
      </c>
      <c r="O6" s="23">
        <v>0</v>
      </c>
      <c r="P6" s="23" t="s">
        <v>179</v>
      </c>
      <c r="Q6" s="23">
        <v>0</v>
      </c>
      <c r="R6" s="23">
        <v>2</v>
      </c>
      <c r="S6" s="23" t="s">
        <v>180</v>
      </c>
      <c r="T6" s="23">
        <v>3.069</v>
      </c>
      <c r="U6" s="23">
        <v>0.52839999999999998</v>
      </c>
      <c r="V6" s="23">
        <v>16.924700000000001</v>
      </c>
      <c r="W6" s="23">
        <v>0.26850000000000002</v>
      </c>
      <c r="X6" s="23">
        <v>41.339199999999998</v>
      </c>
      <c r="Y6" s="23">
        <v>0.26290000000000002</v>
      </c>
      <c r="Z6" s="23">
        <v>0.379</v>
      </c>
      <c r="AA6" s="23">
        <v>1.5800000000000002E-2</v>
      </c>
      <c r="AB6" s="23">
        <v>0.35959999999999998</v>
      </c>
      <c r="AC6" s="23">
        <v>1.0699999999999999E-2</v>
      </c>
      <c r="AD6" s="23">
        <v>1.9400000000000001E-2</v>
      </c>
      <c r="AE6" s="23">
        <v>1.1900000000000001E-2</v>
      </c>
      <c r="AF6" s="23">
        <v>1.3652</v>
      </c>
      <c r="AG6" s="23">
        <v>1.14E-2</v>
      </c>
      <c r="AH6" s="23">
        <v>6.0033000000000003</v>
      </c>
      <c r="AI6" s="23">
        <v>1.8700000000000001E-2</v>
      </c>
      <c r="AJ6" s="23">
        <v>1.5952999999999999</v>
      </c>
      <c r="AK6" s="23">
        <v>7.6E-3</v>
      </c>
      <c r="AL6" s="23">
        <v>2.1399999999999999E-2</v>
      </c>
      <c r="AM6" s="23">
        <v>8.6999999999999994E-3</v>
      </c>
      <c r="AN6" s="23">
        <v>1.66E-2</v>
      </c>
      <c r="AO6" s="23">
        <v>2.8999999999999998E-3</v>
      </c>
      <c r="AP6" s="23">
        <v>8.4000000000000005E-2</v>
      </c>
      <c r="AQ6" s="23">
        <v>3.7000000000000002E-3</v>
      </c>
      <c r="AR6" s="23">
        <v>6.0118999999999998</v>
      </c>
      <c r="AS6" s="23">
        <v>2.1399999999999999E-2</v>
      </c>
      <c r="AT6" s="23">
        <v>6.4999999999999997E-3</v>
      </c>
      <c r="AU6" s="23">
        <v>2.8E-3</v>
      </c>
      <c r="AV6" s="23">
        <v>7.7000000000000002E-3</v>
      </c>
      <c r="AW6" s="23">
        <v>8.0000000000000004E-4</v>
      </c>
      <c r="AX6" s="23">
        <v>5.7999999999999996E-3</v>
      </c>
      <c r="AY6" s="23">
        <v>5.0000000000000001E-4</v>
      </c>
      <c r="AZ6" s="23">
        <v>5.0000000000000001E-3</v>
      </c>
      <c r="BA6" s="23">
        <v>5.0000000000000001E-4</v>
      </c>
      <c r="BB6" s="23">
        <v>1.4E-3</v>
      </c>
      <c r="BC6" s="23">
        <v>4.0000000000000002E-4</v>
      </c>
      <c r="BD6" s="23">
        <v>4.0000000000000002E-4</v>
      </c>
      <c r="BE6" s="23">
        <v>2.9999999999999997E-4</v>
      </c>
      <c r="BF6" s="23" t="s">
        <v>181</v>
      </c>
      <c r="BG6" s="23">
        <v>1E-4</v>
      </c>
      <c r="BH6" s="23">
        <v>2E-3</v>
      </c>
      <c r="BI6" s="23">
        <v>2.0000000000000001E-4</v>
      </c>
      <c r="BJ6" s="23">
        <v>8.2600000000000007E-2</v>
      </c>
      <c r="BK6" s="23">
        <v>1E-3</v>
      </c>
      <c r="BL6" s="23">
        <v>3.0999999999999999E-3</v>
      </c>
      <c r="BM6" s="23">
        <v>2.9999999999999997E-4</v>
      </c>
      <c r="BN6" s="23">
        <v>3.09E-2</v>
      </c>
      <c r="BO6" s="23">
        <v>6.9999999999999999E-4</v>
      </c>
      <c r="BP6" s="23">
        <v>8.9999999999999993E-3</v>
      </c>
      <c r="BQ6" s="23">
        <v>4.0000000000000002E-4</v>
      </c>
      <c r="BR6" s="23">
        <v>2.9999999999999997E-4</v>
      </c>
      <c r="BS6" s="23">
        <v>2.9999999999999997E-4</v>
      </c>
      <c r="BT6" s="23" t="s">
        <v>181</v>
      </c>
      <c r="BU6" s="23">
        <v>5.0000000000000001E-4</v>
      </c>
      <c r="BV6" s="23" t="s">
        <v>20</v>
      </c>
      <c r="BX6" s="23" t="s">
        <v>181</v>
      </c>
      <c r="BY6" s="23">
        <v>8.0000000000000004E-4</v>
      </c>
      <c r="BZ6" s="23" t="s">
        <v>181</v>
      </c>
      <c r="CA6" s="23">
        <v>6.9999999999999999E-4</v>
      </c>
      <c r="CB6" s="23" t="s">
        <v>181</v>
      </c>
      <c r="CC6" s="23">
        <v>1.6999999999999999E-3</v>
      </c>
      <c r="CD6" s="23" t="s">
        <v>181</v>
      </c>
      <c r="CE6" s="23">
        <v>1.8E-3</v>
      </c>
      <c r="CF6" s="23" t="s">
        <v>20</v>
      </c>
      <c r="CH6" s="23">
        <v>8.8200000000000001E-2</v>
      </c>
      <c r="CI6" s="23">
        <v>6.1000000000000004E-3</v>
      </c>
      <c r="CJ6" s="23" t="s">
        <v>181</v>
      </c>
      <c r="CK6" s="23">
        <v>8.3999999999999995E-3</v>
      </c>
      <c r="CL6" s="23" t="s">
        <v>181</v>
      </c>
      <c r="CM6" s="23">
        <v>1.06E-2</v>
      </c>
      <c r="CN6" s="23" t="s">
        <v>181</v>
      </c>
      <c r="CO6" s="23">
        <v>5.9999999999999995E-4</v>
      </c>
      <c r="CP6" s="23" t="s">
        <v>181</v>
      </c>
      <c r="CQ6" s="23">
        <v>2.7000000000000001E-3</v>
      </c>
      <c r="CR6" s="23" t="s">
        <v>181</v>
      </c>
      <c r="CS6" s="23">
        <v>1.4E-3</v>
      </c>
      <c r="CT6" s="23" t="s">
        <v>20</v>
      </c>
      <c r="CV6" s="23" t="s">
        <v>20</v>
      </c>
      <c r="CX6" s="23" t="s">
        <v>181</v>
      </c>
      <c r="CY6" s="23">
        <v>5.0000000000000001E-4</v>
      </c>
      <c r="CZ6" s="23" t="s">
        <v>181</v>
      </c>
      <c r="DA6" s="23">
        <v>5.0000000000000001E-4</v>
      </c>
      <c r="DB6" s="23" t="s">
        <v>181</v>
      </c>
      <c r="DC6" s="23">
        <v>5.0000000000000001E-4</v>
      </c>
      <c r="DD6" s="23" t="s">
        <v>181</v>
      </c>
      <c r="DE6" s="23">
        <v>5.9999999999999995E-4</v>
      </c>
      <c r="DF6" s="23">
        <v>5.9999999999999995E-4</v>
      </c>
      <c r="DG6" s="23">
        <v>4.0000000000000002E-4</v>
      </c>
      <c r="DH6" s="23" t="s">
        <v>181</v>
      </c>
      <c r="DI6" s="23">
        <v>5.0000000000000001E-4</v>
      </c>
      <c r="DJ6" s="23" t="s">
        <v>198</v>
      </c>
      <c r="DK6" s="23" t="s">
        <v>199</v>
      </c>
      <c r="DL6" s="23">
        <v>20</v>
      </c>
      <c r="DM6" s="23" t="s">
        <v>200</v>
      </c>
      <c r="DN6" s="23" t="s">
        <v>20</v>
      </c>
      <c r="DW6" s="85"/>
      <c r="DY6" s="85">
        <v>44874.140972222223</v>
      </c>
    </row>
    <row r="7" spans="1:129" s="23" customFormat="1">
      <c r="A7" s="23">
        <v>52</v>
      </c>
      <c r="B7" s="88">
        <v>44874.143750000003</v>
      </c>
      <c r="C7" s="23" t="s">
        <v>56</v>
      </c>
      <c r="D7" s="23">
        <v>0</v>
      </c>
      <c r="E7" s="23">
        <v>0</v>
      </c>
      <c r="F7" s="23">
        <v>0</v>
      </c>
      <c r="G7" s="23" t="s">
        <v>58</v>
      </c>
      <c r="H7" s="23" t="s">
        <v>59</v>
      </c>
      <c r="I7" s="23" t="s">
        <v>59</v>
      </c>
      <c r="J7" s="23" t="s">
        <v>59</v>
      </c>
      <c r="K7" s="23">
        <v>150</v>
      </c>
      <c r="L7" s="23" t="s">
        <v>179</v>
      </c>
      <c r="M7" s="23">
        <v>0</v>
      </c>
      <c r="N7" s="23" t="s">
        <v>179</v>
      </c>
      <c r="O7" s="23">
        <v>0</v>
      </c>
      <c r="P7" s="23" t="s">
        <v>179</v>
      </c>
      <c r="Q7" s="23">
        <v>0</v>
      </c>
      <c r="R7" s="23">
        <v>2</v>
      </c>
      <c r="S7" s="23" t="s">
        <v>180</v>
      </c>
      <c r="T7" s="23">
        <v>3.9695</v>
      </c>
      <c r="U7" s="23">
        <v>0.54590000000000005</v>
      </c>
      <c r="V7" s="23">
        <v>15.6776</v>
      </c>
      <c r="W7" s="23">
        <v>0.26240000000000002</v>
      </c>
      <c r="X7" s="23">
        <v>41.4527</v>
      </c>
      <c r="Y7" s="23">
        <v>0.26319999999999999</v>
      </c>
      <c r="Z7" s="23">
        <v>0.3221</v>
      </c>
      <c r="AA7" s="23">
        <v>1.61E-2</v>
      </c>
      <c r="AB7" s="23" t="s">
        <v>181</v>
      </c>
      <c r="AC7" s="23">
        <v>6.8999999999999999E-3</v>
      </c>
      <c r="AD7" s="23" t="s">
        <v>181</v>
      </c>
      <c r="AE7" s="23">
        <v>1.12E-2</v>
      </c>
      <c r="AF7" s="23">
        <v>2.0651999999999999</v>
      </c>
      <c r="AG7" s="23">
        <v>1.37E-2</v>
      </c>
      <c r="AH7" s="23">
        <v>8.6325000000000003</v>
      </c>
      <c r="AI7" s="23">
        <v>2.2499999999999999E-2</v>
      </c>
      <c r="AJ7" s="23">
        <v>1.4638</v>
      </c>
      <c r="AK7" s="23">
        <v>7.6E-3</v>
      </c>
      <c r="AL7" s="23">
        <v>2.9000000000000001E-2</v>
      </c>
      <c r="AM7" s="23">
        <v>8.6E-3</v>
      </c>
      <c r="AN7" s="23">
        <v>1.47E-2</v>
      </c>
      <c r="AO7" s="23">
        <v>2.8999999999999998E-3</v>
      </c>
      <c r="AP7" s="23">
        <v>8.8599999999999998E-2</v>
      </c>
      <c r="AQ7" s="23">
        <v>3.7000000000000002E-3</v>
      </c>
      <c r="AR7" s="23">
        <v>5.1970000000000001</v>
      </c>
      <c r="AS7" s="23">
        <v>2.06E-2</v>
      </c>
      <c r="AT7" s="23">
        <v>5.5999999999999999E-3</v>
      </c>
      <c r="AU7" s="23">
        <v>2.5999999999999999E-3</v>
      </c>
      <c r="AV7" s="23">
        <v>7.1999999999999998E-3</v>
      </c>
      <c r="AW7" s="23">
        <v>8.0000000000000004E-4</v>
      </c>
      <c r="AX7" s="23">
        <v>5.1000000000000004E-3</v>
      </c>
      <c r="AY7" s="23">
        <v>5.0000000000000001E-4</v>
      </c>
      <c r="AZ7" s="23">
        <v>5.1000000000000004E-3</v>
      </c>
      <c r="BA7" s="23">
        <v>5.0000000000000001E-4</v>
      </c>
      <c r="BB7" s="23">
        <v>1.4E-3</v>
      </c>
      <c r="BC7" s="23">
        <v>4.0000000000000002E-4</v>
      </c>
      <c r="BD7" s="23" t="s">
        <v>181</v>
      </c>
      <c r="BE7" s="23">
        <v>2.9999999999999997E-4</v>
      </c>
      <c r="BF7" s="23" t="s">
        <v>181</v>
      </c>
      <c r="BG7" s="23">
        <v>1E-4</v>
      </c>
      <c r="BH7" s="23">
        <v>3.0999999999999999E-3</v>
      </c>
      <c r="BI7" s="23">
        <v>2.9999999999999997E-4</v>
      </c>
      <c r="BJ7" s="23">
        <v>7.1800000000000003E-2</v>
      </c>
      <c r="BK7" s="23">
        <v>8.9999999999999998E-4</v>
      </c>
      <c r="BL7" s="23">
        <v>3.0999999999999999E-3</v>
      </c>
      <c r="BM7" s="23">
        <v>2.9999999999999997E-4</v>
      </c>
      <c r="BN7" s="23">
        <v>2.76E-2</v>
      </c>
      <c r="BO7" s="23">
        <v>6.9999999999999999E-4</v>
      </c>
      <c r="BP7" s="23">
        <v>7.9000000000000008E-3</v>
      </c>
      <c r="BQ7" s="23">
        <v>4.0000000000000002E-4</v>
      </c>
      <c r="BR7" s="23">
        <v>5.0000000000000001E-4</v>
      </c>
      <c r="BS7" s="23">
        <v>2.9999999999999997E-4</v>
      </c>
      <c r="BT7" s="23" t="s">
        <v>181</v>
      </c>
      <c r="BU7" s="23">
        <v>5.0000000000000001E-4</v>
      </c>
      <c r="BV7" s="23" t="s">
        <v>20</v>
      </c>
      <c r="BX7" s="23" t="s">
        <v>181</v>
      </c>
      <c r="BY7" s="23">
        <v>8.0000000000000004E-4</v>
      </c>
      <c r="BZ7" s="23" t="s">
        <v>181</v>
      </c>
      <c r="CA7" s="23">
        <v>6.9999999999999999E-4</v>
      </c>
      <c r="CB7" s="23" t="s">
        <v>181</v>
      </c>
      <c r="CC7" s="23">
        <v>1.8E-3</v>
      </c>
      <c r="CD7" s="23" t="s">
        <v>181</v>
      </c>
      <c r="CE7" s="23">
        <v>1.8E-3</v>
      </c>
      <c r="CF7" s="23" t="s">
        <v>20</v>
      </c>
      <c r="CH7" s="23">
        <v>7.2700000000000001E-2</v>
      </c>
      <c r="CI7" s="23">
        <v>5.7000000000000002E-3</v>
      </c>
      <c r="CJ7" s="23" t="s">
        <v>181</v>
      </c>
      <c r="CK7" s="23">
        <v>8.6999999999999994E-3</v>
      </c>
      <c r="CL7" s="23" t="s">
        <v>181</v>
      </c>
      <c r="CM7" s="23">
        <v>1.0800000000000001E-2</v>
      </c>
      <c r="CN7" s="23" t="s">
        <v>181</v>
      </c>
      <c r="CO7" s="23">
        <v>5.9999999999999995E-4</v>
      </c>
      <c r="CP7" s="23" t="s">
        <v>181</v>
      </c>
      <c r="CQ7" s="23">
        <v>2.7000000000000001E-3</v>
      </c>
      <c r="CR7" s="23" t="s">
        <v>181</v>
      </c>
      <c r="CS7" s="23">
        <v>1.4E-3</v>
      </c>
      <c r="CT7" s="23" t="s">
        <v>181</v>
      </c>
      <c r="CU7" s="23">
        <v>6.9999999999999999E-4</v>
      </c>
      <c r="CV7" s="23" t="s">
        <v>20</v>
      </c>
      <c r="CX7" s="23" t="s">
        <v>181</v>
      </c>
      <c r="CY7" s="23">
        <v>5.0000000000000001E-4</v>
      </c>
      <c r="CZ7" s="23" t="s">
        <v>181</v>
      </c>
      <c r="DA7" s="23">
        <v>5.9999999999999995E-4</v>
      </c>
      <c r="DB7" s="23" t="s">
        <v>181</v>
      </c>
      <c r="DC7" s="23">
        <v>5.0000000000000001E-4</v>
      </c>
      <c r="DD7" s="23" t="s">
        <v>181</v>
      </c>
      <c r="DE7" s="23">
        <v>5.9999999999999995E-4</v>
      </c>
      <c r="DF7" s="23">
        <v>5.9999999999999995E-4</v>
      </c>
      <c r="DG7" s="23">
        <v>4.0000000000000002E-4</v>
      </c>
      <c r="DH7" s="23" t="s">
        <v>181</v>
      </c>
      <c r="DI7" s="23">
        <v>4.0000000000000002E-4</v>
      </c>
      <c r="DJ7" s="23" t="s">
        <v>198</v>
      </c>
      <c r="DK7" s="23" t="s">
        <v>199</v>
      </c>
      <c r="DL7" s="23">
        <v>98</v>
      </c>
      <c r="DM7" s="23" t="s">
        <v>200</v>
      </c>
      <c r="DN7" s="23" t="s">
        <v>20</v>
      </c>
      <c r="DW7" s="85"/>
      <c r="DY7" s="85">
        <v>44874.143750000003</v>
      </c>
    </row>
    <row r="8" spans="1:129" s="23" customFormat="1">
      <c r="A8" s="23">
        <v>53</v>
      </c>
      <c r="B8" s="88">
        <v>44874.148611111108</v>
      </c>
      <c r="C8" s="23" t="s">
        <v>56</v>
      </c>
      <c r="D8" s="23">
        <v>0</v>
      </c>
      <c r="E8" s="23">
        <v>0</v>
      </c>
      <c r="F8" s="23">
        <v>0</v>
      </c>
      <c r="G8" s="23" t="s">
        <v>58</v>
      </c>
      <c r="H8" s="23" t="s">
        <v>59</v>
      </c>
      <c r="I8" s="23" t="s">
        <v>59</v>
      </c>
      <c r="J8" s="23" t="s">
        <v>59</v>
      </c>
      <c r="K8" s="23">
        <v>150</v>
      </c>
      <c r="L8" s="23" t="s">
        <v>179</v>
      </c>
      <c r="M8" s="23">
        <v>0</v>
      </c>
      <c r="N8" s="23" t="s">
        <v>179</v>
      </c>
      <c r="O8" s="23">
        <v>0</v>
      </c>
      <c r="P8" s="23" t="s">
        <v>179</v>
      </c>
      <c r="Q8" s="23">
        <v>0</v>
      </c>
      <c r="R8" s="23">
        <v>2</v>
      </c>
      <c r="S8" s="23" t="s">
        <v>180</v>
      </c>
      <c r="T8" s="23">
        <v>3.7134999999999998</v>
      </c>
      <c r="U8" s="23">
        <v>0.52270000000000005</v>
      </c>
      <c r="V8" s="23">
        <v>15.475199999999999</v>
      </c>
      <c r="W8" s="23">
        <v>0.2601</v>
      </c>
      <c r="X8" s="23">
        <v>45.747199999999999</v>
      </c>
      <c r="Y8" s="23">
        <v>0.28010000000000002</v>
      </c>
      <c r="Z8" s="23">
        <v>0.2291</v>
      </c>
      <c r="AA8" s="23">
        <v>1.3899999999999999E-2</v>
      </c>
      <c r="AB8" s="23" t="s">
        <v>181</v>
      </c>
      <c r="AC8" s="23">
        <v>7.4000000000000003E-3</v>
      </c>
      <c r="AD8" s="23" t="s">
        <v>181</v>
      </c>
      <c r="AE8" s="23">
        <v>1.0999999999999999E-2</v>
      </c>
      <c r="AF8" s="23">
        <v>2.5657999999999999</v>
      </c>
      <c r="AG8" s="23">
        <v>1.5299999999999999E-2</v>
      </c>
      <c r="AH8" s="23">
        <v>5.6329000000000002</v>
      </c>
      <c r="AI8" s="23">
        <v>1.8200000000000001E-2</v>
      </c>
      <c r="AJ8" s="23">
        <v>1.3882000000000001</v>
      </c>
      <c r="AK8" s="23">
        <v>7.1999999999999998E-3</v>
      </c>
      <c r="AL8" s="23">
        <v>1.7399999999999999E-2</v>
      </c>
      <c r="AM8" s="23">
        <v>7.9000000000000008E-3</v>
      </c>
      <c r="AN8" s="23">
        <v>3.6299999999999999E-2</v>
      </c>
      <c r="AO8" s="23">
        <v>3.7000000000000002E-3</v>
      </c>
      <c r="AP8" s="23">
        <v>0.20569999999999999</v>
      </c>
      <c r="AQ8" s="23">
        <v>5.3E-3</v>
      </c>
      <c r="AR8" s="23">
        <v>6.0903999999999998</v>
      </c>
      <c r="AS8" s="23">
        <v>2.1499999999999998E-2</v>
      </c>
      <c r="AT8" s="23">
        <v>7.7000000000000002E-3</v>
      </c>
      <c r="AU8" s="23">
        <v>2.8E-3</v>
      </c>
      <c r="AV8" s="23">
        <v>1.0699999999999999E-2</v>
      </c>
      <c r="AW8" s="23">
        <v>8.9999999999999998E-4</v>
      </c>
      <c r="AX8" s="23">
        <v>7.7999999999999996E-3</v>
      </c>
      <c r="AY8" s="23">
        <v>5.9999999999999995E-4</v>
      </c>
      <c r="AZ8" s="23">
        <v>7.1000000000000004E-3</v>
      </c>
      <c r="BA8" s="23">
        <v>5.9999999999999995E-4</v>
      </c>
      <c r="BB8" s="23">
        <v>1.4E-3</v>
      </c>
      <c r="BC8" s="23">
        <v>4.0000000000000002E-4</v>
      </c>
      <c r="BD8" s="23">
        <v>8.0000000000000004E-4</v>
      </c>
      <c r="BE8" s="23">
        <v>2.9999999999999997E-4</v>
      </c>
      <c r="BF8" s="23" t="s">
        <v>181</v>
      </c>
      <c r="BG8" s="23">
        <v>1E-4</v>
      </c>
      <c r="BH8" s="23">
        <v>4.5999999999999999E-3</v>
      </c>
      <c r="BI8" s="23">
        <v>2.9999999999999997E-4</v>
      </c>
      <c r="BJ8" s="23">
        <v>6.2E-2</v>
      </c>
      <c r="BK8" s="23">
        <v>8.9999999999999998E-4</v>
      </c>
      <c r="BL8" s="23">
        <v>2.5999999999999999E-3</v>
      </c>
      <c r="BM8" s="23">
        <v>2.9999999999999997E-4</v>
      </c>
      <c r="BN8" s="23">
        <v>2.24E-2</v>
      </c>
      <c r="BO8" s="23">
        <v>5.9999999999999995E-4</v>
      </c>
      <c r="BP8" s="23">
        <v>6.4999999999999997E-3</v>
      </c>
      <c r="BQ8" s="23">
        <v>4.0000000000000002E-4</v>
      </c>
      <c r="BR8" s="23">
        <v>4.0000000000000002E-4</v>
      </c>
      <c r="BS8" s="23">
        <v>2.0000000000000001E-4</v>
      </c>
      <c r="BT8" s="23" t="s">
        <v>181</v>
      </c>
      <c r="BU8" s="23">
        <v>5.0000000000000001E-4</v>
      </c>
      <c r="BV8" s="23" t="s">
        <v>20</v>
      </c>
      <c r="BX8" s="23" t="s">
        <v>181</v>
      </c>
      <c r="BY8" s="23">
        <v>8.0000000000000004E-4</v>
      </c>
      <c r="BZ8" s="23">
        <v>8.9999999999999998E-4</v>
      </c>
      <c r="CA8" s="23">
        <v>6.9999999999999999E-4</v>
      </c>
      <c r="CB8" s="23" t="s">
        <v>181</v>
      </c>
      <c r="CC8" s="23">
        <v>1.8E-3</v>
      </c>
      <c r="CD8" s="23" t="s">
        <v>181</v>
      </c>
      <c r="CE8" s="23">
        <v>1.8E-3</v>
      </c>
      <c r="CF8" s="23" t="s">
        <v>20</v>
      </c>
      <c r="CH8" s="23">
        <v>7.2300000000000003E-2</v>
      </c>
      <c r="CI8" s="23">
        <v>6.1000000000000004E-3</v>
      </c>
      <c r="CJ8" s="23">
        <v>1.3899999999999999E-2</v>
      </c>
      <c r="CK8" s="23">
        <v>8.6999999999999994E-3</v>
      </c>
      <c r="CL8" s="23" t="s">
        <v>181</v>
      </c>
      <c r="CM8" s="23">
        <v>9.7000000000000003E-3</v>
      </c>
      <c r="CN8" s="23" t="s">
        <v>181</v>
      </c>
      <c r="CO8" s="23">
        <v>5.9999999999999995E-4</v>
      </c>
      <c r="CP8" s="23" t="s">
        <v>181</v>
      </c>
      <c r="CQ8" s="23">
        <v>2.7000000000000001E-3</v>
      </c>
      <c r="CR8" s="23" t="s">
        <v>181</v>
      </c>
      <c r="CS8" s="23">
        <v>1.4E-3</v>
      </c>
      <c r="CT8" s="23" t="s">
        <v>181</v>
      </c>
      <c r="CU8" s="23">
        <v>6.9999999999999999E-4</v>
      </c>
      <c r="CV8" s="23" t="s">
        <v>20</v>
      </c>
      <c r="CX8" s="23" t="s">
        <v>181</v>
      </c>
      <c r="CY8" s="23">
        <v>5.0000000000000001E-4</v>
      </c>
      <c r="CZ8" s="23" t="s">
        <v>181</v>
      </c>
      <c r="DA8" s="23">
        <v>5.9999999999999995E-4</v>
      </c>
      <c r="DB8" s="23" t="s">
        <v>181</v>
      </c>
      <c r="DC8" s="23">
        <v>5.9999999999999995E-4</v>
      </c>
      <c r="DD8" s="23" t="s">
        <v>181</v>
      </c>
      <c r="DE8" s="23">
        <v>6.9999999999999999E-4</v>
      </c>
      <c r="DF8" s="23" t="s">
        <v>181</v>
      </c>
      <c r="DG8" s="23">
        <v>4.0000000000000002E-4</v>
      </c>
      <c r="DH8" s="23" t="s">
        <v>181</v>
      </c>
      <c r="DI8" s="23">
        <v>4.0000000000000002E-4</v>
      </c>
      <c r="DJ8" s="23" t="s">
        <v>201</v>
      </c>
      <c r="DK8" s="23" t="s">
        <v>202</v>
      </c>
      <c r="DL8" s="23">
        <v>25</v>
      </c>
      <c r="DM8" s="23" t="s">
        <v>200</v>
      </c>
      <c r="DN8" s="23" t="s">
        <v>20</v>
      </c>
      <c r="DW8" s="85"/>
      <c r="DY8" s="85">
        <v>44874.148611111108</v>
      </c>
    </row>
    <row r="9" spans="1:129" s="23" customFormat="1">
      <c r="A9" s="23">
        <v>54</v>
      </c>
      <c r="B9" s="88">
        <v>44874.152777777781</v>
      </c>
      <c r="C9" s="23" t="s">
        <v>56</v>
      </c>
      <c r="D9" s="23">
        <v>0</v>
      </c>
      <c r="E9" s="23">
        <v>0</v>
      </c>
      <c r="F9" s="23">
        <v>0</v>
      </c>
      <c r="G9" s="23" t="s">
        <v>58</v>
      </c>
      <c r="H9" s="23" t="s">
        <v>59</v>
      </c>
      <c r="I9" s="23" t="s">
        <v>59</v>
      </c>
      <c r="J9" s="23" t="s">
        <v>59</v>
      </c>
      <c r="K9" s="23">
        <v>150</v>
      </c>
      <c r="L9" s="23" t="s">
        <v>179</v>
      </c>
      <c r="M9" s="23">
        <v>0</v>
      </c>
      <c r="N9" s="23" t="s">
        <v>179</v>
      </c>
      <c r="O9" s="23">
        <v>0</v>
      </c>
      <c r="P9" s="23" t="s">
        <v>179</v>
      </c>
      <c r="Q9" s="23">
        <v>0</v>
      </c>
      <c r="R9" s="23">
        <v>2</v>
      </c>
      <c r="S9" s="23" t="s">
        <v>180</v>
      </c>
      <c r="T9" s="23">
        <v>3.3713000000000002</v>
      </c>
      <c r="U9" s="23">
        <v>0.52390000000000003</v>
      </c>
      <c r="V9" s="23">
        <v>16.264099999999999</v>
      </c>
      <c r="W9" s="23">
        <v>0.26490000000000002</v>
      </c>
      <c r="X9" s="23">
        <v>40.208599999999997</v>
      </c>
      <c r="Y9" s="23">
        <v>0.2591</v>
      </c>
      <c r="Z9" s="23">
        <v>0.38669999999999999</v>
      </c>
      <c r="AA9" s="23">
        <v>1.5900000000000001E-2</v>
      </c>
      <c r="AB9" s="23" t="s">
        <v>181</v>
      </c>
      <c r="AC9" s="23">
        <v>6.4999999999999997E-3</v>
      </c>
      <c r="AD9" s="23" t="s">
        <v>181</v>
      </c>
      <c r="AE9" s="23">
        <v>1.1599999999999999E-2</v>
      </c>
      <c r="AF9" s="23">
        <v>1.3446</v>
      </c>
      <c r="AG9" s="23">
        <v>1.14E-2</v>
      </c>
      <c r="AH9" s="23">
        <v>6.2255000000000003</v>
      </c>
      <c r="AI9" s="23">
        <v>1.9099999999999999E-2</v>
      </c>
      <c r="AJ9" s="23">
        <v>1.6053999999999999</v>
      </c>
      <c r="AK9" s="23">
        <v>7.6E-3</v>
      </c>
      <c r="AL9" s="23">
        <v>1.2800000000000001E-2</v>
      </c>
      <c r="AM9" s="23">
        <v>8.5000000000000006E-3</v>
      </c>
      <c r="AN9" s="23">
        <v>2.3E-2</v>
      </c>
      <c r="AO9" s="23">
        <v>3.3E-3</v>
      </c>
      <c r="AP9" s="23">
        <v>7.1499999999999994E-2</v>
      </c>
      <c r="AQ9" s="23">
        <v>3.3999999999999998E-3</v>
      </c>
      <c r="AR9" s="23">
        <v>6.6074000000000002</v>
      </c>
      <c r="AS9" s="23">
        <v>2.2499999999999999E-2</v>
      </c>
      <c r="AT9" s="23" t="s">
        <v>181</v>
      </c>
      <c r="AU9" s="23">
        <v>2.8999999999999998E-3</v>
      </c>
      <c r="AV9" s="23">
        <v>7.4000000000000003E-3</v>
      </c>
      <c r="AW9" s="23">
        <v>6.9999999999999999E-4</v>
      </c>
      <c r="AX9" s="23">
        <v>5.3E-3</v>
      </c>
      <c r="AY9" s="23">
        <v>5.0000000000000001E-4</v>
      </c>
      <c r="AZ9" s="23">
        <v>5.3E-3</v>
      </c>
      <c r="BA9" s="23">
        <v>5.0000000000000001E-4</v>
      </c>
      <c r="BB9" s="23">
        <v>1.2999999999999999E-3</v>
      </c>
      <c r="BC9" s="23">
        <v>4.0000000000000002E-4</v>
      </c>
      <c r="BD9" s="23">
        <v>8.0000000000000004E-4</v>
      </c>
      <c r="BE9" s="23">
        <v>2.9999999999999997E-4</v>
      </c>
      <c r="BF9" s="23" t="s">
        <v>181</v>
      </c>
      <c r="BG9" s="23">
        <v>1E-4</v>
      </c>
      <c r="BH9" s="23">
        <v>2.2000000000000001E-3</v>
      </c>
      <c r="BI9" s="23">
        <v>2.0000000000000001E-4</v>
      </c>
      <c r="BJ9" s="23">
        <v>7.9600000000000004E-2</v>
      </c>
      <c r="BK9" s="23">
        <v>1E-3</v>
      </c>
      <c r="BL9" s="23">
        <v>3.3999999999999998E-3</v>
      </c>
      <c r="BM9" s="23">
        <v>2.9999999999999997E-4</v>
      </c>
      <c r="BN9" s="23">
        <v>2.8400000000000002E-2</v>
      </c>
      <c r="BO9" s="23">
        <v>6.9999999999999999E-4</v>
      </c>
      <c r="BP9" s="23">
        <v>8.3999999999999995E-3</v>
      </c>
      <c r="BQ9" s="23">
        <v>4.0000000000000002E-4</v>
      </c>
      <c r="BR9" s="23" t="s">
        <v>181</v>
      </c>
      <c r="BS9" s="23">
        <v>2.9999999999999997E-4</v>
      </c>
      <c r="BT9" s="23" t="s">
        <v>181</v>
      </c>
      <c r="BU9" s="23">
        <v>5.0000000000000001E-4</v>
      </c>
      <c r="BV9" s="23" t="s">
        <v>181</v>
      </c>
      <c r="BW9" s="23">
        <v>5.9999999999999995E-4</v>
      </c>
      <c r="BX9" s="23" t="s">
        <v>181</v>
      </c>
      <c r="BY9" s="23">
        <v>8.0000000000000004E-4</v>
      </c>
      <c r="BZ9" s="23" t="s">
        <v>181</v>
      </c>
      <c r="CA9" s="23">
        <v>6.9999999999999999E-4</v>
      </c>
      <c r="CB9" s="23" t="s">
        <v>181</v>
      </c>
      <c r="CC9" s="23">
        <v>1.8E-3</v>
      </c>
      <c r="CD9" s="23" t="s">
        <v>181</v>
      </c>
      <c r="CE9" s="23">
        <v>1.8E-3</v>
      </c>
      <c r="CF9" s="23" t="s">
        <v>20</v>
      </c>
      <c r="CH9" s="23">
        <v>9.0300000000000005E-2</v>
      </c>
      <c r="CI9" s="23">
        <v>6.4000000000000003E-3</v>
      </c>
      <c r="CJ9" s="23" t="s">
        <v>181</v>
      </c>
      <c r="CK9" s="23">
        <v>8.6999999999999994E-3</v>
      </c>
      <c r="CL9" s="23" t="s">
        <v>181</v>
      </c>
      <c r="CM9" s="23">
        <v>1.1299999999999999E-2</v>
      </c>
      <c r="CN9" s="23" t="s">
        <v>181</v>
      </c>
      <c r="CO9" s="23">
        <v>5.9999999999999995E-4</v>
      </c>
      <c r="CP9" s="23" t="s">
        <v>181</v>
      </c>
      <c r="CQ9" s="23">
        <v>2.7000000000000001E-3</v>
      </c>
      <c r="CR9" s="23" t="s">
        <v>181</v>
      </c>
      <c r="CS9" s="23">
        <v>1.4E-3</v>
      </c>
      <c r="CT9" s="23" t="s">
        <v>181</v>
      </c>
      <c r="CU9" s="23">
        <v>6.9999999999999999E-4</v>
      </c>
      <c r="CV9" s="23" t="s">
        <v>181</v>
      </c>
      <c r="CW9" s="23">
        <v>5.0000000000000001E-4</v>
      </c>
      <c r="CX9" s="23" t="s">
        <v>181</v>
      </c>
      <c r="CY9" s="23">
        <v>5.0000000000000001E-4</v>
      </c>
      <c r="CZ9" s="23" t="s">
        <v>181</v>
      </c>
      <c r="DA9" s="23">
        <v>5.0000000000000001E-4</v>
      </c>
      <c r="DB9" s="23" t="s">
        <v>181</v>
      </c>
      <c r="DC9" s="23">
        <v>5.0000000000000001E-4</v>
      </c>
      <c r="DD9" s="23" t="s">
        <v>181</v>
      </c>
      <c r="DE9" s="23">
        <v>6.9999999999999999E-4</v>
      </c>
      <c r="DF9" s="23">
        <v>5.9999999999999995E-4</v>
      </c>
      <c r="DG9" s="23">
        <v>4.0000000000000002E-4</v>
      </c>
      <c r="DH9" s="23" t="s">
        <v>181</v>
      </c>
      <c r="DI9" s="23">
        <v>4.0000000000000002E-4</v>
      </c>
      <c r="DJ9" s="23" t="s">
        <v>203</v>
      </c>
      <c r="DK9" s="23" t="s">
        <v>204</v>
      </c>
      <c r="DL9" s="23">
        <v>53</v>
      </c>
      <c r="DM9" s="23" t="s">
        <v>200</v>
      </c>
      <c r="DN9" s="23" t="s">
        <v>20</v>
      </c>
      <c r="DW9" s="85"/>
      <c r="DY9" s="85">
        <v>44874.152777777781</v>
      </c>
    </row>
    <row r="10" spans="1:129" s="23" customFormat="1">
      <c r="A10" s="23">
        <v>55</v>
      </c>
      <c r="B10" s="88">
        <v>44874.158333333333</v>
      </c>
      <c r="C10" s="23" t="s">
        <v>56</v>
      </c>
      <c r="D10" s="23">
        <v>0</v>
      </c>
      <c r="E10" s="23">
        <v>0</v>
      </c>
      <c r="F10" s="23">
        <v>0</v>
      </c>
      <c r="G10" s="23" t="s">
        <v>58</v>
      </c>
      <c r="H10" s="23" t="s">
        <v>59</v>
      </c>
      <c r="I10" s="23" t="s">
        <v>59</v>
      </c>
      <c r="J10" s="23" t="s">
        <v>59</v>
      </c>
      <c r="K10" s="23">
        <v>150</v>
      </c>
      <c r="L10" s="23" t="s">
        <v>179</v>
      </c>
      <c r="M10" s="23">
        <v>0</v>
      </c>
      <c r="N10" s="23" t="s">
        <v>179</v>
      </c>
      <c r="O10" s="23">
        <v>0</v>
      </c>
      <c r="P10" s="23" t="s">
        <v>179</v>
      </c>
      <c r="Q10" s="23">
        <v>0</v>
      </c>
      <c r="R10" s="23">
        <v>2</v>
      </c>
      <c r="S10" s="23" t="s">
        <v>180</v>
      </c>
      <c r="T10" s="23">
        <v>3.0771000000000002</v>
      </c>
      <c r="U10" s="23">
        <v>0.48430000000000001</v>
      </c>
      <c r="V10" s="23">
        <v>14.418200000000001</v>
      </c>
      <c r="W10" s="23">
        <v>0.24759999999999999</v>
      </c>
      <c r="X10" s="23">
        <v>37.894399999999997</v>
      </c>
      <c r="Y10" s="23">
        <v>0.2485</v>
      </c>
      <c r="Z10" s="23">
        <v>0.32229999999999998</v>
      </c>
      <c r="AA10" s="23">
        <v>1.49E-2</v>
      </c>
      <c r="AB10" s="23" t="s">
        <v>181</v>
      </c>
      <c r="AC10" s="23">
        <v>6.4000000000000003E-3</v>
      </c>
      <c r="AD10" s="23" t="s">
        <v>181</v>
      </c>
      <c r="AE10" s="23">
        <v>1.14E-2</v>
      </c>
      <c r="AF10" s="23">
        <v>1.198</v>
      </c>
      <c r="AG10" s="23">
        <v>1.06E-2</v>
      </c>
      <c r="AH10" s="23">
        <v>6.0701000000000001</v>
      </c>
      <c r="AI10" s="23">
        <v>1.8800000000000001E-2</v>
      </c>
      <c r="AJ10" s="23">
        <v>1.3351</v>
      </c>
      <c r="AK10" s="23">
        <v>7.1000000000000004E-3</v>
      </c>
      <c r="AL10" s="23" t="s">
        <v>181</v>
      </c>
      <c r="AM10" s="23">
        <v>7.7999999999999996E-3</v>
      </c>
      <c r="AN10" s="23">
        <v>1.18E-2</v>
      </c>
      <c r="AO10" s="23">
        <v>2.5999999999999999E-3</v>
      </c>
      <c r="AP10" s="23">
        <v>7.8700000000000006E-2</v>
      </c>
      <c r="AQ10" s="23">
        <v>3.5000000000000001E-3</v>
      </c>
      <c r="AR10" s="23">
        <v>5.1403999999999996</v>
      </c>
      <c r="AS10" s="23">
        <v>1.9800000000000002E-2</v>
      </c>
      <c r="AT10" s="23">
        <v>3.8999999999999998E-3</v>
      </c>
      <c r="AU10" s="23">
        <v>2.5999999999999999E-3</v>
      </c>
      <c r="AV10" s="23">
        <v>6.8999999999999999E-3</v>
      </c>
      <c r="AW10" s="23">
        <v>8.0000000000000004E-4</v>
      </c>
      <c r="AX10" s="23">
        <v>5.3E-3</v>
      </c>
      <c r="AY10" s="23">
        <v>5.9999999999999995E-4</v>
      </c>
      <c r="AZ10" s="23">
        <v>5.0000000000000001E-3</v>
      </c>
      <c r="BA10" s="23">
        <v>5.0000000000000001E-4</v>
      </c>
      <c r="BB10" s="23">
        <v>1.2999999999999999E-3</v>
      </c>
      <c r="BC10" s="23">
        <v>4.0000000000000002E-4</v>
      </c>
      <c r="BD10" s="23">
        <v>4.0000000000000002E-4</v>
      </c>
      <c r="BE10" s="23">
        <v>2.9999999999999997E-4</v>
      </c>
      <c r="BF10" s="23" t="s">
        <v>181</v>
      </c>
      <c r="BG10" s="23">
        <v>1E-4</v>
      </c>
      <c r="BH10" s="23">
        <v>1.8E-3</v>
      </c>
      <c r="BI10" s="23">
        <v>2.0000000000000001E-4</v>
      </c>
      <c r="BJ10" s="23">
        <v>6.93E-2</v>
      </c>
      <c r="BK10" s="23">
        <v>1E-3</v>
      </c>
      <c r="BL10" s="23">
        <v>3.2000000000000002E-3</v>
      </c>
      <c r="BM10" s="23">
        <v>2.9999999999999997E-4</v>
      </c>
      <c r="BN10" s="23">
        <v>2.7099999999999999E-2</v>
      </c>
      <c r="BO10" s="23">
        <v>8.0000000000000004E-4</v>
      </c>
      <c r="BP10" s="23">
        <v>7.4000000000000003E-3</v>
      </c>
      <c r="BQ10" s="23">
        <v>4.0000000000000002E-4</v>
      </c>
      <c r="BR10" s="23">
        <v>4.0000000000000002E-4</v>
      </c>
      <c r="BS10" s="23">
        <v>2.9999999999999997E-4</v>
      </c>
      <c r="BT10" s="23" t="s">
        <v>181</v>
      </c>
      <c r="BU10" s="23">
        <v>5.0000000000000001E-4</v>
      </c>
      <c r="BV10" s="23" t="s">
        <v>20</v>
      </c>
      <c r="BX10" s="23" t="s">
        <v>181</v>
      </c>
      <c r="BY10" s="23">
        <v>8.0000000000000004E-4</v>
      </c>
      <c r="BZ10" s="23" t="s">
        <v>181</v>
      </c>
      <c r="CA10" s="23">
        <v>6.9999999999999999E-4</v>
      </c>
      <c r="CB10" s="23" t="s">
        <v>181</v>
      </c>
      <c r="CC10" s="23">
        <v>1.8E-3</v>
      </c>
      <c r="CD10" s="23" t="s">
        <v>181</v>
      </c>
      <c r="CE10" s="23">
        <v>1.6999999999999999E-3</v>
      </c>
      <c r="CF10" s="23" t="s">
        <v>20</v>
      </c>
      <c r="CH10" s="23">
        <v>7.7299999999999994E-2</v>
      </c>
      <c r="CI10" s="23">
        <v>6.7000000000000002E-3</v>
      </c>
      <c r="CJ10" s="23">
        <v>8.9999999999999993E-3</v>
      </c>
      <c r="CK10" s="23">
        <v>8.6999999999999994E-3</v>
      </c>
      <c r="CL10" s="23" t="s">
        <v>181</v>
      </c>
      <c r="CM10" s="23">
        <v>1.18E-2</v>
      </c>
      <c r="CN10" s="23" t="s">
        <v>181</v>
      </c>
      <c r="CO10" s="23">
        <v>5.9999999999999995E-4</v>
      </c>
      <c r="CP10" s="23" t="s">
        <v>181</v>
      </c>
      <c r="CQ10" s="23">
        <v>2.5999999999999999E-3</v>
      </c>
      <c r="CR10" s="23" t="s">
        <v>181</v>
      </c>
      <c r="CS10" s="23">
        <v>1.5E-3</v>
      </c>
      <c r="CT10" s="23" t="s">
        <v>181</v>
      </c>
      <c r="CU10" s="23">
        <v>6.9999999999999999E-4</v>
      </c>
      <c r="CV10" s="23" t="s">
        <v>20</v>
      </c>
      <c r="CX10" s="23" t="s">
        <v>181</v>
      </c>
      <c r="CY10" s="23">
        <v>5.0000000000000001E-4</v>
      </c>
      <c r="CZ10" s="23" t="s">
        <v>181</v>
      </c>
      <c r="DA10" s="23">
        <v>5.0000000000000001E-4</v>
      </c>
      <c r="DB10" s="23" t="s">
        <v>181</v>
      </c>
      <c r="DC10" s="23">
        <v>5.0000000000000001E-4</v>
      </c>
      <c r="DD10" s="23" t="s">
        <v>181</v>
      </c>
      <c r="DE10" s="23">
        <v>6.9999999999999999E-4</v>
      </c>
      <c r="DF10" s="23">
        <v>5.9999999999999995E-4</v>
      </c>
      <c r="DG10" s="23">
        <v>4.0000000000000002E-4</v>
      </c>
      <c r="DH10" s="23" t="s">
        <v>181</v>
      </c>
      <c r="DI10" s="23">
        <v>5.0000000000000001E-4</v>
      </c>
      <c r="DJ10" s="23" t="s">
        <v>205</v>
      </c>
      <c r="DK10" s="23" t="s">
        <v>206</v>
      </c>
      <c r="DL10" s="23">
        <v>35</v>
      </c>
      <c r="DM10" s="23" t="s">
        <v>207</v>
      </c>
      <c r="DN10" s="23" t="s">
        <v>20</v>
      </c>
      <c r="DW10" s="85"/>
      <c r="DY10" s="85">
        <v>44874.158333333333</v>
      </c>
    </row>
    <row r="11" spans="1:129" s="23" customFormat="1">
      <c r="A11" s="23">
        <v>56</v>
      </c>
      <c r="B11" s="88">
        <v>44874.161111111112</v>
      </c>
      <c r="C11" s="23" t="s">
        <v>56</v>
      </c>
      <c r="D11" s="23">
        <v>0</v>
      </c>
      <c r="E11" s="23">
        <v>0</v>
      </c>
      <c r="F11" s="23">
        <v>0</v>
      </c>
      <c r="G11" s="23" t="s">
        <v>58</v>
      </c>
      <c r="H11" s="23" t="s">
        <v>59</v>
      </c>
      <c r="I11" s="23" t="s">
        <v>59</v>
      </c>
      <c r="J11" s="23" t="s">
        <v>59</v>
      </c>
      <c r="K11" s="23">
        <v>150</v>
      </c>
      <c r="L11" s="23" t="s">
        <v>179</v>
      </c>
      <c r="M11" s="23">
        <v>0</v>
      </c>
      <c r="N11" s="23" t="s">
        <v>179</v>
      </c>
      <c r="O11" s="23">
        <v>0</v>
      </c>
      <c r="P11" s="23" t="s">
        <v>179</v>
      </c>
      <c r="Q11" s="23">
        <v>0</v>
      </c>
      <c r="R11" s="23">
        <v>2</v>
      </c>
      <c r="S11" s="23" t="s">
        <v>180</v>
      </c>
      <c r="T11" s="23">
        <v>9.2133000000000003</v>
      </c>
      <c r="U11" s="23">
        <v>0.65359999999999996</v>
      </c>
      <c r="V11" s="23">
        <v>20.101500000000001</v>
      </c>
      <c r="W11" s="23">
        <v>0.29549999999999998</v>
      </c>
      <c r="X11" s="23">
        <v>52.805900000000001</v>
      </c>
      <c r="Y11" s="23">
        <v>0.30480000000000002</v>
      </c>
      <c r="Z11" s="23">
        <v>0.26090000000000002</v>
      </c>
      <c r="AA11" s="23">
        <v>1.52E-2</v>
      </c>
      <c r="AB11" s="23" t="s">
        <v>181</v>
      </c>
      <c r="AC11" s="23">
        <v>7.7999999999999996E-3</v>
      </c>
      <c r="AD11" s="23" t="s">
        <v>181</v>
      </c>
      <c r="AE11" s="23">
        <v>1.15E-2</v>
      </c>
      <c r="AF11" s="23">
        <v>2.1442999999999999</v>
      </c>
      <c r="AG11" s="23">
        <v>1.44E-2</v>
      </c>
      <c r="AH11" s="23">
        <v>7.0505000000000004</v>
      </c>
      <c r="AI11" s="23">
        <v>2.0199999999999999E-2</v>
      </c>
      <c r="AJ11" s="23">
        <v>1.4456</v>
      </c>
      <c r="AK11" s="23">
        <v>7.3000000000000001E-3</v>
      </c>
      <c r="AL11" s="23">
        <v>3.2099999999999997E-2</v>
      </c>
      <c r="AM11" s="23">
        <v>8.3000000000000001E-3</v>
      </c>
      <c r="AN11" s="23">
        <v>2.3300000000000001E-2</v>
      </c>
      <c r="AO11" s="23">
        <v>3.3999999999999998E-3</v>
      </c>
      <c r="AP11" s="23">
        <v>0.1021</v>
      </c>
      <c r="AQ11" s="23">
        <v>3.7000000000000002E-3</v>
      </c>
      <c r="AR11" s="23">
        <v>5.6759000000000004</v>
      </c>
      <c r="AS11" s="23">
        <v>2.07E-2</v>
      </c>
      <c r="AT11" s="23">
        <v>5.0000000000000001E-3</v>
      </c>
      <c r="AU11" s="23">
        <v>2.5999999999999999E-3</v>
      </c>
      <c r="AV11" s="23">
        <v>1.1599999999999999E-2</v>
      </c>
      <c r="AW11" s="23">
        <v>8.9999999999999998E-4</v>
      </c>
      <c r="AX11" s="23">
        <v>5.5999999999999999E-3</v>
      </c>
      <c r="AY11" s="23">
        <v>5.9999999999999995E-4</v>
      </c>
      <c r="AZ11" s="23">
        <v>5.5999999999999999E-3</v>
      </c>
      <c r="BA11" s="23">
        <v>5.0000000000000001E-4</v>
      </c>
      <c r="BB11" s="23">
        <v>1E-3</v>
      </c>
      <c r="BC11" s="23">
        <v>2.9999999999999997E-4</v>
      </c>
      <c r="BD11" s="23">
        <v>5.0000000000000001E-4</v>
      </c>
      <c r="BE11" s="23">
        <v>2.9999999999999997E-4</v>
      </c>
      <c r="BF11" s="23" t="s">
        <v>181</v>
      </c>
      <c r="BG11" s="23">
        <v>1E-4</v>
      </c>
      <c r="BH11" s="23">
        <v>4.1000000000000003E-3</v>
      </c>
      <c r="BI11" s="23">
        <v>2.9999999999999997E-4</v>
      </c>
      <c r="BJ11" s="23">
        <v>5.5199999999999999E-2</v>
      </c>
      <c r="BK11" s="23">
        <v>8.0000000000000004E-4</v>
      </c>
      <c r="BL11" s="23">
        <v>2.5000000000000001E-3</v>
      </c>
      <c r="BM11" s="23">
        <v>2.0000000000000001E-4</v>
      </c>
      <c r="BN11" s="23">
        <v>1.6E-2</v>
      </c>
      <c r="BO11" s="23">
        <v>4.0000000000000002E-4</v>
      </c>
      <c r="BP11" s="23">
        <v>7.1000000000000004E-3</v>
      </c>
      <c r="BQ11" s="23">
        <v>4.0000000000000002E-4</v>
      </c>
      <c r="BR11" s="23">
        <v>2.0000000000000001E-4</v>
      </c>
      <c r="BS11" s="23">
        <v>1E-4</v>
      </c>
      <c r="BT11" s="23" t="s">
        <v>181</v>
      </c>
      <c r="BU11" s="23">
        <v>5.0000000000000001E-4</v>
      </c>
      <c r="BV11" s="23" t="s">
        <v>181</v>
      </c>
      <c r="BW11" s="23">
        <v>5.9999999999999995E-4</v>
      </c>
      <c r="BX11" s="23" t="s">
        <v>20</v>
      </c>
      <c r="BZ11" s="23" t="s">
        <v>181</v>
      </c>
      <c r="CA11" s="23">
        <v>6.9999999999999999E-4</v>
      </c>
      <c r="CB11" s="23" t="s">
        <v>181</v>
      </c>
      <c r="CC11" s="23">
        <v>1.6999999999999999E-3</v>
      </c>
      <c r="CD11" s="23" t="s">
        <v>181</v>
      </c>
      <c r="CE11" s="23">
        <v>1.8E-3</v>
      </c>
      <c r="CF11" s="23" t="s">
        <v>20</v>
      </c>
      <c r="CH11" s="23">
        <v>5.6800000000000003E-2</v>
      </c>
      <c r="CI11" s="23">
        <v>4.7000000000000002E-3</v>
      </c>
      <c r="CJ11" s="23">
        <v>9.7999999999999997E-3</v>
      </c>
      <c r="CK11" s="23">
        <v>8.3000000000000001E-3</v>
      </c>
      <c r="CL11" s="23" t="s">
        <v>181</v>
      </c>
      <c r="CM11" s="23">
        <v>7.6E-3</v>
      </c>
      <c r="CN11" s="23" t="s">
        <v>181</v>
      </c>
      <c r="CO11" s="23">
        <v>5.9999999999999995E-4</v>
      </c>
      <c r="CP11" s="23" t="s">
        <v>181</v>
      </c>
      <c r="CQ11" s="23">
        <v>2.5999999999999999E-3</v>
      </c>
      <c r="CR11" s="23" t="s">
        <v>181</v>
      </c>
      <c r="CS11" s="23">
        <v>1.4E-3</v>
      </c>
      <c r="CT11" s="23" t="s">
        <v>181</v>
      </c>
      <c r="CU11" s="23">
        <v>5.9999999999999995E-4</v>
      </c>
      <c r="CV11" s="23" t="s">
        <v>181</v>
      </c>
      <c r="CW11" s="23">
        <v>5.0000000000000001E-4</v>
      </c>
      <c r="CX11" s="23" t="s">
        <v>181</v>
      </c>
      <c r="CY11" s="23">
        <v>5.0000000000000001E-4</v>
      </c>
      <c r="CZ11" s="23" t="s">
        <v>181</v>
      </c>
      <c r="DA11" s="23">
        <v>5.9999999999999995E-4</v>
      </c>
      <c r="DB11" s="23" t="s">
        <v>181</v>
      </c>
      <c r="DC11" s="23">
        <v>5.0000000000000001E-4</v>
      </c>
      <c r="DD11" s="23">
        <v>6.9999999999999999E-4</v>
      </c>
      <c r="DE11" s="23">
        <v>5.9999999999999995E-4</v>
      </c>
      <c r="DF11" s="23" t="s">
        <v>181</v>
      </c>
      <c r="DG11" s="23">
        <v>4.0000000000000002E-4</v>
      </c>
      <c r="DH11" s="23" t="s">
        <v>181</v>
      </c>
      <c r="DI11" s="23">
        <v>2.0000000000000001E-4</v>
      </c>
      <c r="DJ11" s="23" t="s">
        <v>205</v>
      </c>
      <c r="DK11" s="23" t="s">
        <v>206</v>
      </c>
      <c r="DL11" s="23">
        <v>145</v>
      </c>
      <c r="DM11" s="23" t="s">
        <v>197</v>
      </c>
      <c r="DN11" s="23" t="s">
        <v>20</v>
      </c>
      <c r="DW11" s="85"/>
      <c r="DY11" s="85">
        <v>44874.161111111112</v>
      </c>
    </row>
    <row r="12" spans="1:129" s="23" customFormat="1">
      <c r="A12" s="23">
        <v>57</v>
      </c>
      <c r="B12" s="88">
        <v>44874.165972222225</v>
      </c>
      <c r="C12" s="23" t="s">
        <v>56</v>
      </c>
      <c r="D12" s="23">
        <v>0</v>
      </c>
      <c r="E12" s="23">
        <v>0</v>
      </c>
      <c r="F12" s="23">
        <v>0</v>
      </c>
      <c r="G12" s="23" t="s">
        <v>58</v>
      </c>
      <c r="H12" s="23" t="s">
        <v>59</v>
      </c>
      <c r="I12" s="23" t="s">
        <v>59</v>
      </c>
      <c r="J12" s="23" t="s">
        <v>59</v>
      </c>
      <c r="K12" s="23">
        <v>150</v>
      </c>
      <c r="L12" s="23" t="s">
        <v>179</v>
      </c>
      <c r="M12" s="23">
        <v>0</v>
      </c>
      <c r="N12" s="23" t="s">
        <v>179</v>
      </c>
      <c r="O12" s="23">
        <v>0</v>
      </c>
      <c r="P12" s="23" t="s">
        <v>179</v>
      </c>
      <c r="Q12" s="23">
        <v>0</v>
      </c>
      <c r="R12" s="23">
        <v>2</v>
      </c>
      <c r="S12" s="23" t="s">
        <v>180</v>
      </c>
      <c r="T12" s="23">
        <v>4.6913</v>
      </c>
      <c r="U12" s="23">
        <v>0.53990000000000005</v>
      </c>
      <c r="V12" s="23">
        <v>13.377800000000001</v>
      </c>
      <c r="W12" s="23">
        <v>0.2424</v>
      </c>
      <c r="X12" s="23">
        <v>35.612200000000001</v>
      </c>
      <c r="Y12" s="23">
        <v>0.2394</v>
      </c>
      <c r="Z12" s="23">
        <v>0.33439999999999998</v>
      </c>
      <c r="AA12" s="23">
        <v>1.5599999999999999E-2</v>
      </c>
      <c r="AB12" s="23" t="s">
        <v>181</v>
      </c>
      <c r="AC12" s="23">
        <v>6.3E-3</v>
      </c>
      <c r="AD12" s="23" t="s">
        <v>181</v>
      </c>
      <c r="AE12" s="23">
        <v>1.12E-2</v>
      </c>
      <c r="AF12" s="23">
        <v>1.2266999999999999</v>
      </c>
      <c r="AG12" s="23">
        <v>1.06E-2</v>
      </c>
      <c r="AH12" s="23">
        <v>7.5087000000000002</v>
      </c>
      <c r="AI12" s="23">
        <v>2.0799999999999999E-2</v>
      </c>
      <c r="AJ12" s="23">
        <v>1.2807999999999999</v>
      </c>
      <c r="AK12" s="23">
        <v>7.1000000000000004E-3</v>
      </c>
      <c r="AL12" s="23" t="s">
        <v>181</v>
      </c>
      <c r="AM12" s="23">
        <v>7.9000000000000008E-3</v>
      </c>
      <c r="AN12" s="23">
        <v>2.5899999999999999E-2</v>
      </c>
      <c r="AO12" s="23">
        <v>3.0999999999999999E-3</v>
      </c>
      <c r="AP12" s="23">
        <v>7.46E-2</v>
      </c>
      <c r="AQ12" s="23">
        <v>3.5000000000000001E-3</v>
      </c>
      <c r="AR12" s="23">
        <v>4.5015999999999998</v>
      </c>
      <c r="AS12" s="23">
        <v>1.8800000000000001E-2</v>
      </c>
      <c r="AT12" s="23">
        <v>5.0000000000000001E-3</v>
      </c>
      <c r="AU12" s="23">
        <v>2.3999999999999998E-3</v>
      </c>
      <c r="AV12" s="23">
        <v>1.18E-2</v>
      </c>
      <c r="AW12" s="23">
        <v>8.9999999999999998E-4</v>
      </c>
      <c r="AX12" s="23">
        <v>4.8999999999999998E-3</v>
      </c>
      <c r="AY12" s="23">
        <v>5.0000000000000001E-4</v>
      </c>
      <c r="AZ12" s="23">
        <v>4.7000000000000002E-3</v>
      </c>
      <c r="BA12" s="23">
        <v>5.0000000000000001E-4</v>
      </c>
      <c r="BB12" s="23">
        <v>1.1000000000000001E-3</v>
      </c>
      <c r="BC12" s="23">
        <v>4.0000000000000002E-4</v>
      </c>
      <c r="BD12" s="23">
        <v>2.9999999999999997E-4</v>
      </c>
      <c r="BE12" s="23">
        <v>2.9999999999999997E-4</v>
      </c>
      <c r="BF12" s="23" t="s">
        <v>181</v>
      </c>
      <c r="BG12" s="23">
        <v>1E-4</v>
      </c>
      <c r="BH12" s="23">
        <v>1.9E-3</v>
      </c>
      <c r="BI12" s="23">
        <v>2.0000000000000001E-4</v>
      </c>
      <c r="BJ12" s="23">
        <v>6.6699999999999995E-2</v>
      </c>
      <c r="BK12" s="23">
        <v>8.9999999999999998E-4</v>
      </c>
      <c r="BL12" s="23">
        <v>2.8999999999999998E-3</v>
      </c>
      <c r="BM12" s="23">
        <v>2.9999999999999997E-4</v>
      </c>
      <c r="BN12" s="23">
        <v>2.7900000000000001E-2</v>
      </c>
      <c r="BO12" s="23">
        <v>8.0000000000000004E-4</v>
      </c>
      <c r="BP12" s="23">
        <v>7.1000000000000004E-3</v>
      </c>
      <c r="BQ12" s="23">
        <v>4.0000000000000002E-4</v>
      </c>
      <c r="BR12" s="23">
        <v>5.0000000000000001E-4</v>
      </c>
      <c r="BS12" s="23">
        <v>4.0000000000000002E-4</v>
      </c>
      <c r="BT12" s="23" t="s">
        <v>181</v>
      </c>
      <c r="BU12" s="23">
        <v>5.0000000000000001E-4</v>
      </c>
      <c r="BV12" s="23" t="s">
        <v>20</v>
      </c>
      <c r="BX12" s="23" t="s">
        <v>181</v>
      </c>
      <c r="BY12" s="23">
        <v>8.9999999999999998E-4</v>
      </c>
      <c r="BZ12" s="23" t="s">
        <v>181</v>
      </c>
      <c r="CA12" s="23">
        <v>6.9999999999999999E-4</v>
      </c>
      <c r="CB12" s="23" t="s">
        <v>181</v>
      </c>
      <c r="CC12" s="23">
        <v>1.9E-3</v>
      </c>
      <c r="CD12" s="23" t="s">
        <v>181</v>
      </c>
      <c r="CE12" s="23">
        <v>1.6999999999999999E-3</v>
      </c>
      <c r="CF12" s="23" t="s">
        <v>20</v>
      </c>
      <c r="CH12" s="23">
        <v>8.7800000000000003E-2</v>
      </c>
      <c r="CI12" s="23">
        <v>7.0000000000000001E-3</v>
      </c>
      <c r="CJ12" s="23">
        <v>1.5299999999999999E-2</v>
      </c>
      <c r="CK12" s="23">
        <v>8.9999999999999993E-3</v>
      </c>
      <c r="CL12" s="23" t="s">
        <v>181</v>
      </c>
      <c r="CM12" s="23">
        <v>1.2800000000000001E-2</v>
      </c>
      <c r="CN12" s="23" t="s">
        <v>181</v>
      </c>
      <c r="CO12" s="23">
        <v>5.9999999999999995E-4</v>
      </c>
      <c r="CP12" s="23" t="s">
        <v>181</v>
      </c>
      <c r="CQ12" s="23">
        <v>2.5999999999999999E-3</v>
      </c>
      <c r="CR12" s="23" t="s">
        <v>181</v>
      </c>
      <c r="CS12" s="23">
        <v>1.5E-3</v>
      </c>
      <c r="CT12" s="23" t="s">
        <v>181</v>
      </c>
      <c r="CU12" s="23">
        <v>6.9999999999999999E-4</v>
      </c>
      <c r="CV12" s="23" t="s">
        <v>20</v>
      </c>
      <c r="CX12" s="23" t="s">
        <v>181</v>
      </c>
      <c r="CY12" s="23">
        <v>4.0000000000000002E-4</v>
      </c>
      <c r="CZ12" s="23" t="s">
        <v>181</v>
      </c>
      <c r="DA12" s="23">
        <v>5.9999999999999995E-4</v>
      </c>
      <c r="DB12" s="23" t="s">
        <v>181</v>
      </c>
      <c r="DC12" s="23">
        <v>5.9999999999999995E-4</v>
      </c>
      <c r="DD12" s="23" t="s">
        <v>181</v>
      </c>
      <c r="DE12" s="23">
        <v>6.9999999999999999E-4</v>
      </c>
      <c r="DF12" s="23">
        <v>5.0000000000000001E-4</v>
      </c>
      <c r="DG12" s="23">
        <v>4.0000000000000002E-4</v>
      </c>
      <c r="DH12" s="23" t="s">
        <v>181</v>
      </c>
      <c r="DI12" s="23">
        <v>5.0000000000000001E-4</v>
      </c>
      <c r="DJ12" s="23" t="s">
        <v>208</v>
      </c>
      <c r="DK12" s="23" t="s">
        <v>209</v>
      </c>
      <c r="DL12" s="23">
        <v>45</v>
      </c>
      <c r="DM12" s="23" t="s">
        <v>197</v>
      </c>
      <c r="DN12" s="23" t="s">
        <v>20</v>
      </c>
      <c r="DW12" s="85"/>
      <c r="DY12" s="85">
        <v>44874.165972222225</v>
      </c>
    </row>
    <row r="13" spans="1:129" s="23" customFormat="1">
      <c r="A13" s="23">
        <v>58</v>
      </c>
      <c r="B13" s="88">
        <v>44874.168749999997</v>
      </c>
      <c r="C13" s="23" t="s">
        <v>56</v>
      </c>
      <c r="D13" s="23">
        <v>0</v>
      </c>
      <c r="E13" s="23">
        <v>0</v>
      </c>
      <c r="F13" s="23">
        <v>0</v>
      </c>
      <c r="G13" s="23" t="s">
        <v>58</v>
      </c>
      <c r="H13" s="23" t="s">
        <v>59</v>
      </c>
      <c r="I13" s="23" t="s">
        <v>59</v>
      </c>
      <c r="J13" s="23" t="s">
        <v>59</v>
      </c>
      <c r="K13" s="23">
        <v>150</v>
      </c>
      <c r="L13" s="23" t="s">
        <v>179</v>
      </c>
      <c r="M13" s="23">
        <v>0</v>
      </c>
      <c r="N13" s="23" t="s">
        <v>179</v>
      </c>
      <c r="O13" s="23">
        <v>0</v>
      </c>
      <c r="P13" s="23" t="s">
        <v>179</v>
      </c>
      <c r="Q13" s="23">
        <v>0</v>
      </c>
      <c r="R13" s="23">
        <v>2</v>
      </c>
      <c r="S13" s="23" t="s">
        <v>180</v>
      </c>
      <c r="T13" s="23">
        <v>5.0624000000000002</v>
      </c>
      <c r="U13" s="23">
        <v>0.60150000000000003</v>
      </c>
      <c r="V13" s="23">
        <v>16.7148</v>
      </c>
      <c r="W13" s="23">
        <v>0.27239999999999998</v>
      </c>
      <c r="X13" s="23">
        <v>42.525100000000002</v>
      </c>
      <c r="Y13" s="23">
        <v>0.26640000000000003</v>
      </c>
      <c r="Z13" s="23">
        <v>0.4007</v>
      </c>
      <c r="AA13" s="23">
        <v>1.7299999999999999E-2</v>
      </c>
      <c r="AB13" s="23" t="s">
        <v>181</v>
      </c>
      <c r="AC13" s="23">
        <v>6.8999999999999999E-3</v>
      </c>
      <c r="AD13" s="23" t="s">
        <v>181</v>
      </c>
      <c r="AE13" s="23">
        <v>1.14E-2</v>
      </c>
      <c r="AF13" s="23">
        <v>1.2176</v>
      </c>
      <c r="AG13" s="23">
        <v>1.09E-2</v>
      </c>
      <c r="AH13" s="23">
        <v>9.0207999999999995</v>
      </c>
      <c r="AI13" s="23">
        <v>2.3099999999999999E-2</v>
      </c>
      <c r="AJ13" s="23">
        <v>1.4743999999999999</v>
      </c>
      <c r="AK13" s="23">
        <v>7.6E-3</v>
      </c>
      <c r="AL13" s="23">
        <v>2.29E-2</v>
      </c>
      <c r="AM13" s="23">
        <v>8.6E-3</v>
      </c>
      <c r="AN13" s="23">
        <v>2.76E-2</v>
      </c>
      <c r="AO13" s="23">
        <v>3.5000000000000001E-3</v>
      </c>
      <c r="AP13" s="23">
        <v>8.5599999999999996E-2</v>
      </c>
      <c r="AQ13" s="23">
        <v>3.7000000000000002E-3</v>
      </c>
      <c r="AR13" s="23">
        <v>6.2159000000000004</v>
      </c>
      <c r="AS13" s="23">
        <v>2.2499999999999999E-2</v>
      </c>
      <c r="AT13" s="23">
        <v>4.4999999999999997E-3</v>
      </c>
      <c r="AU13" s="23">
        <v>2.8E-3</v>
      </c>
      <c r="AV13" s="23">
        <v>7.4999999999999997E-3</v>
      </c>
      <c r="AW13" s="23">
        <v>8.0000000000000004E-4</v>
      </c>
      <c r="AX13" s="23">
        <v>5.4000000000000003E-3</v>
      </c>
      <c r="AY13" s="23">
        <v>5.9999999999999995E-4</v>
      </c>
      <c r="AZ13" s="23">
        <v>4.7000000000000002E-3</v>
      </c>
      <c r="BA13" s="23">
        <v>5.0000000000000001E-4</v>
      </c>
      <c r="BB13" s="23">
        <v>1.1000000000000001E-3</v>
      </c>
      <c r="BC13" s="23">
        <v>2.9999999999999997E-4</v>
      </c>
      <c r="BD13" s="23">
        <v>5.0000000000000001E-4</v>
      </c>
      <c r="BE13" s="23">
        <v>2.9999999999999997E-4</v>
      </c>
      <c r="BF13" s="23" t="s">
        <v>181</v>
      </c>
      <c r="BG13" s="23">
        <v>1E-4</v>
      </c>
      <c r="BH13" s="23">
        <v>1.6999999999999999E-3</v>
      </c>
      <c r="BI13" s="23">
        <v>2.0000000000000001E-4</v>
      </c>
      <c r="BJ13" s="23">
        <v>7.0300000000000001E-2</v>
      </c>
      <c r="BK13" s="23">
        <v>8.9999999999999998E-4</v>
      </c>
      <c r="BL13" s="23">
        <v>2.8999999999999998E-3</v>
      </c>
      <c r="BM13" s="23">
        <v>2.9999999999999997E-4</v>
      </c>
      <c r="BN13" s="23">
        <v>2.53E-2</v>
      </c>
      <c r="BO13" s="23">
        <v>5.9999999999999995E-4</v>
      </c>
      <c r="BP13" s="23">
        <v>7.6E-3</v>
      </c>
      <c r="BQ13" s="23">
        <v>4.0000000000000002E-4</v>
      </c>
      <c r="BR13" s="23">
        <v>4.0000000000000002E-4</v>
      </c>
      <c r="BS13" s="23">
        <v>2.9999999999999997E-4</v>
      </c>
      <c r="BT13" s="23" t="s">
        <v>181</v>
      </c>
      <c r="BU13" s="23">
        <v>5.0000000000000001E-4</v>
      </c>
      <c r="BV13" s="23" t="s">
        <v>20</v>
      </c>
      <c r="BX13" s="23" t="s">
        <v>20</v>
      </c>
      <c r="BZ13" s="23" t="s">
        <v>181</v>
      </c>
      <c r="CA13" s="23">
        <v>6.9999999999999999E-4</v>
      </c>
      <c r="CB13" s="23" t="s">
        <v>181</v>
      </c>
      <c r="CC13" s="23">
        <v>1.8E-3</v>
      </c>
      <c r="CD13" s="23" t="s">
        <v>181</v>
      </c>
      <c r="CE13" s="23">
        <v>1.8E-3</v>
      </c>
      <c r="CF13" s="23" t="s">
        <v>20</v>
      </c>
      <c r="CH13" s="23">
        <v>6.6299999999999998E-2</v>
      </c>
      <c r="CI13" s="23">
        <v>5.3E-3</v>
      </c>
      <c r="CJ13" s="23" t="s">
        <v>181</v>
      </c>
      <c r="CK13" s="23">
        <v>8.6E-3</v>
      </c>
      <c r="CL13" s="23" t="s">
        <v>181</v>
      </c>
      <c r="CM13" s="23">
        <v>1.06E-2</v>
      </c>
      <c r="CN13" s="23" t="s">
        <v>181</v>
      </c>
      <c r="CO13" s="23">
        <v>5.9999999999999995E-4</v>
      </c>
      <c r="CP13" s="23" t="s">
        <v>181</v>
      </c>
      <c r="CQ13" s="23">
        <v>2.7000000000000001E-3</v>
      </c>
      <c r="CR13" s="23" t="s">
        <v>181</v>
      </c>
      <c r="CS13" s="23">
        <v>1.4E-3</v>
      </c>
      <c r="CT13" s="23" t="s">
        <v>20</v>
      </c>
      <c r="CV13" s="23" t="s">
        <v>20</v>
      </c>
      <c r="CX13" s="23" t="s">
        <v>181</v>
      </c>
      <c r="CY13" s="23">
        <v>5.0000000000000001E-4</v>
      </c>
      <c r="CZ13" s="23" t="s">
        <v>181</v>
      </c>
      <c r="DA13" s="23">
        <v>5.9999999999999995E-4</v>
      </c>
      <c r="DB13" s="23" t="s">
        <v>181</v>
      </c>
      <c r="DC13" s="23">
        <v>5.0000000000000001E-4</v>
      </c>
      <c r="DD13" s="23" t="s">
        <v>181</v>
      </c>
      <c r="DE13" s="23">
        <v>5.9999999999999995E-4</v>
      </c>
      <c r="DF13" s="23">
        <v>5.9999999999999995E-4</v>
      </c>
      <c r="DG13" s="23">
        <v>4.0000000000000002E-4</v>
      </c>
      <c r="DH13" s="23" t="s">
        <v>181</v>
      </c>
      <c r="DI13" s="23">
        <v>4.0000000000000002E-4</v>
      </c>
      <c r="DJ13" s="23" t="s">
        <v>208</v>
      </c>
      <c r="DK13" s="23" t="s">
        <v>209</v>
      </c>
      <c r="DL13" s="23">
        <v>135</v>
      </c>
      <c r="DM13" s="23" t="s">
        <v>197</v>
      </c>
      <c r="DN13" s="23" t="s">
        <v>20</v>
      </c>
      <c r="DW13" s="85"/>
      <c r="DY13" s="85">
        <v>44874.168749999997</v>
      </c>
    </row>
    <row r="14" spans="1:129" s="23" customFormat="1">
      <c r="A14" s="23">
        <v>59</v>
      </c>
      <c r="B14" s="88">
        <v>44874.172222222223</v>
      </c>
      <c r="C14" s="23" t="s">
        <v>56</v>
      </c>
      <c r="D14" s="23">
        <v>0</v>
      </c>
      <c r="E14" s="23">
        <v>0</v>
      </c>
      <c r="F14" s="23">
        <v>0</v>
      </c>
      <c r="G14" s="23" t="s">
        <v>58</v>
      </c>
      <c r="H14" s="23" t="s">
        <v>59</v>
      </c>
      <c r="I14" s="23" t="s">
        <v>59</v>
      </c>
      <c r="J14" s="23" t="s">
        <v>59</v>
      </c>
      <c r="K14" s="23">
        <v>150</v>
      </c>
      <c r="L14" s="23" t="s">
        <v>179</v>
      </c>
      <c r="M14" s="23">
        <v>0</v>
      </c>
      <c r="N14" s="23" t="s">
        <v>179</v>
      </c>
      <c r="O14" s="23">
        <v>0</v>
      </c>
      <c r="P14" s="23" t="s">
        <v>179</v>
      </c>
      <c r="Q14" s="23">
        <v>0</v>
      </c>
      <c r="R14" s="23">
        <v>2</v>
      </c>
      <c r="S14" s="23" t="s">
        <v>180</v>
      </c>
      <c r="T14" s="23">
        <v>4.7533000000000003</v>
      </c>
      <c r="U14" s="23">
        <v>0.60729999999999995</v>
      </c>
      <c r="V14" s="23">
        <v>19.0946</v>
      </c>
      <c r="W14" s="23">
        <v>0.28749999999999998</v>
      </c>
      <c r="X14" s="23">
        <v>45.361600000000003</v>
      </c>
      <c r="Y14" s="23">
        <v>0.27689999999999998</v>
      </c>
      <c r="Z14" s="23">
        <v>0.36969999999999997</v>
      </c>
      <c r="AA14" s="23">
        <v>1.7500000000000002E-2</v>
      </c>
      <c r="AB14" s="23" t="s">
        <v>181</v>
      </c>
      <c r="AC14" s="23">
        <v>7.1999999999999998E-3</v>
      </c>
      <c r="AD14" s="23" t="s">
        <v>181</v>
      </c>
      <c r="AE14" s="23">
        <v>1.11E-2</v>
      </c>
      <c r="AF14" s="23">
        <v>1.5976999999999999</v>
      </c>
      <c r="AG14" s="23">
        <v>1.24E-2</v>
      </c>
      <c r="AH14" s="23">
        <v>10.4876</v>
      </c>
      <c r="AI14" s="23">
        <v>2.4899999999999999E-2</v>
      </c>
      <c r="AJ14" s="23">
        <v>1.4285000000000001</v>
      </c>
      <c r="AK14" s="23">
        <v>7.7000000000000002E-3</v>
      </c>
      <c r="AL14" s="23">
        <v>2.6700000000000002E-2</v>
      </c>
      <c r="AM14" s="23">
        <v>8.6999999999999994E-3</v>
      </c>
      <c r="AN14" s="23">
        <v>2.7900000000000001E-2</v>
      </c>
      <c r="AO14" s="23">
        <v>3.5000000000000001E-3</v>
      </c>
      <c r="AP14" s="23">
        <v>8.3299999999999999E-2</v>
      </c>
      <c r="AQ14" s="23">
        <v>3.5999999999999999E-3</v>
      </c>
      <c r="AR14" s="23">
        <v>5.1326000000000001</v>
      </c>
      <c r="AS14" s="23">
        <v>2.07E-2</v>
      </c>
      <c r="AT14" s="23">
        <v>5.0000000000000001E-3</v>
      </c>
      <c r="AU14" s="23">
        <v>2.5000000000000001E-3</v>
      </c>
      <c r="AV14" s="23">
        <v>5.8999999999999999E-3</v>
      </c>
      <c r="AW14" s="23">
        <v>6.9999999999999999E-4</v>
      </c>
      <c r="AX14" s="23">
        <v>4.5999999999999999E-3</v>
      </c>
      <c r="AY14" s="23">
        <v>5.0000000000000001E-4</v>
      </c>
      <c r="AZ14" s="23">
        <v>5.1999999999999998E-3</v>
      </c>
      <c r="BA14" s="23">
        <v>5.0000000000000001E-4</v>
      </c>
      <c r="BB14" s="23">
        <v>8.9999999999999998E-4</v>
      </c>
      <c r="BC14" s="23">
        <v>2.9999999999999997E-4</v>
      </c>
      <c r="BD14" s="23" t="s">
        <v>181</v>
      </c>
      <c r="BE14" s="23">
        <v>2.9999999999999997E-4</v>
      </c>
      <c r="BF14" s="23" t="s">
        <v>181</v>
      </c>
      <c r="BG14" s="23">
        <v>1E-4</v>
      </c>
      <c r="BH14" s="23">
        <v>2.0999999999999999E-3</v>
      </c>
      <c r="BI14" s="23">
        <v>2.0000000000000001E-4</v>
      </c>
      <c r="BJ14" s="23">
        <v>6.7400000000000002E-2</v>
      </c>
      <c r="BK14" s="23">
        <v>8.9999999999999998E-4</v>
      </c>
      <c r="BL14" s="23">
        <v>3.0999999999999999E-3</v>
      </c>
      <c r="BM14" s="23">
        <v>2.9999999999999997E-4</v>
      </c>
      <c r="BN14" s="23">
        <v>2.3E-2</v>
      </c>
      <c r="BO14" s="23">
        <v>5.9999999999999995E-4</v>
      </c>
      <c r="BP14" s="23">
        <v>6.8999999999999999E-3</v>
      </c>
      <c r="BQ14" s="23">
        <v>4.0000000000000002E-4</v>
      </c>
      <c r="BR14" s="23">
        <v>4.0000000000000002E-4</v>
      </c>
      <c r="BS14" s="23">
        <v>2.0000000000000001E-4</v>
      </c>
      <c r="BT14" s="23" t="s">
        <v>181</v>
      </c>
      <c r="BU14" s="23">
        <v>5.0000000000000001E-4</v>
      </c>
      <c r="BV14" s="23" t="s">
        <v>20</v>
      </c>
      <c r="BX14" s="23" t="s">
        <v>181</v>
      </c>
      <c r="BY14" s="23">
        <v>8.0000000000000004E-4</v>
      </c>
      <c r="BZ14" s="23" t="s">
        <v>181</v>
      </c>
      <c r="CA14" s="23">
        <v>6.9999999999999999E-4</v>
      </c>
      <c r="CB14" s="23" t="s">
        <v>181</v>
      </c>
      <c r="CC14" s="23">
        <v>1.6999999999999999E-3</v>
      </c>
      <c r="CD14" s="23" t="s">
        <v>181</v>
      </c>
      <c r="CE14" s="23">
        <v>1.8E-3</v>
      </c>
      <c r="CF14" s="23" t="s">
        <v>20</v>
      </c>
      <c r="CH14" s="23">
        <v>5.6899999999999999E-2</v>
      </c>
      <c r="CI14" s="23">
        <v>4.5999999999999999E-3</v>
      </c>
      <c r="CJ14" s="23" t="s">
        <v>181</v>
      </c>
      <c r="CK14" s="23">
        <v>8.3999999999999995E-3</v>
      </c>
      <c r="CL14" s="23" t="s">
        <v>181</v>
      </c>
      <c r="CM14" s="23">
        <v>9.7000000000000003E-3</v>
      </c>
      <c r="CN14" s="23" t="s">
        <v>181</v>
      </c>
      <c r="CO14" s="23">
        <v>5.9999999999999995E-4</v>
      </c>
      <c r="CP14" s="23" t="s">
        <v>181</v>
      </c>
      <c r="CQ14" s="23">
        <v>2.7000000000000001E-3</v>
      </c>
      <c r="CR14" s="23" t="s">
        <v>181</v>
      </c>
      <c r="CS14" s="23">
        <v>1.4E-3</v>
      </c>
      <c r="CT14" s="23" t="s">
        <v>181</v>
      </c>
      <c r="CU14" s="23">
        <v>6.9999999999999999E-4</v>
      </c>
      <c r="CV14" s="23" t="s">
        <v>20</v>
      </c>
      <c r="CX14" s="23" t="s">
        <v>181</v>
      </c>
      <c r="CY14" s="23">
        <v>5.0000000000000001E-4</v>
      </c>
      <c r="CZ14" s="23" t="s">
        <v>181</v>
      </c>
      <c r="DA14" s="23">
        <v>5.9999999999999995E-4</v>
      </c>
      <c r="DB14" s="23" t="s">
        <v>181</v>
      </c>
      <c r="DC14" s="23">
        <v>5.0000000000000001E-4</v>
      </c>
      <c r="DD14" s="23" t="s">
        <v>181</v>
      </c>
      <c r="DE14" s="23">
        <v>5.9999999999999995E-4</v>
      </c>
      <c r="DF14" s="23" t="s">
        <v>181</v>
      </c>
      <c r="DG14" s="23">
        <v>4.0000000000000002E-4</v>
      </c>
      <c r="DH14" s="23" t="s">
        <v>181</v>
      </c>
      <c r="DI14" s="23">
        <v>2.9999999999999997E-4</v>
      </c>
      <c r="DJ14" s="23" t="s">
        <v>210</v>
      </c>
      <c r="DK14" s="23" t="s">
        <v>211</v>
      </c>
      <c r="DL14" s="23">
        <v>41</v>
      </c>
      <c r="DM14" s="23" t="s">
        <v>212</v>
      </c>
      <c r="DN14" s="23" t="s">
        <v>20</v>
      </c>
      <c r="DW14" s="85"/>
      <c r="DY14" s="85">
        <v>44874.172222222223</v>
      </c>
    </row>
    <row r="15" spans="1:129" s="23" customFormat="1">
      <c r="A15" s="23">
        <v>60</v>
      </c>
      <c r="B15" s="88">
        <v>44874.175000000003</v>
      </c>
      <c r="C15" s="23" t="s">
        <v>56</v>
      </c>
      <c r="D15" s="23">
        <v>0</v>
      </c>
      <c r="E15" s="23">
        <v>0</v>
      </c>
      <c r="F15" s="23">
        <v>0</v>
      </c>
      <c r="G15" s="23" t="s">
        <v>58</v>
      </c>
      <c r="H15" s="23" t="s">
        <v>59</v>
      </c>
      <c r="I15" s="23" t="s">
        <v>59</v>
      </c>
      <c r="J15" s="23" t="s">
        <v>59</v>
      </c>
      <c r="K15" s="23">
        <v>150</v>
      </c>
      <c r="L15" s="23" t="s">
        <v>179</v>
      </c>
      <c r="M15" s="23">
        <v>0</v>
      </c>
      <c r="N15" s="23" t="s">
        <v>179</v>
      </c>
      <c r="O15" s="23">
        <v>0</v>
      </c>
      <c r="P15" s="23" t="s">
        <v>179</v>
      </c>
      <c r="Q15" s="23">
        <v>0</v>
      </c>
      <c r="R15" s="23">
        <v>2</v>
      </c>
      <c r="S15" s="23" t="s">
        <v>180</v>
      </c>
      <c r="T15" s="23">
        <v>4.7504999999999997</v>
      </c>
      <c r="U15" s="23">
        <v>0.47120000000000001</v>
      </c>
      <c r="V15" s="23">
        <v>8.8592999999999993</v>
      </c>
      <c r="W15" s="23">
        <v>0.2001</v>
      </c>
      <c r="X15" s="23">
        <v>30.924700000000001</v>
      </c>
      <c r="Y15" s="23">
        <v>0.21909999999999999</v>
      </c>
      <c r="Z15" s="23">
        <v>0.13769999999999999</v>
      </c>
      <c r="AA15" s="23">
        <v>1.17E-2</v>
      </c>
      <c r="AB15" s="23" t="s">
        <v>181</v>
      </c>
      <c r="AC15" s="23">
        <v>5.5999999999999999E-3</v>
      </c>
      <c r="AD15" s="23" t="s">
        <v>181</v>
      </c>
      <c r="AE15" s="23">
        <v>1.06E-2</v>
      </c>
      <c r="AF15" s="23">
        <v>0.96870000000000001</v>
      </c>
      <c r="AG15" s="23">
        <v>9.2999999999999992E-3</v>
      </c>
      <c r="AH15" s="23">
        <v>4.508</v>
      </c>
      <c r="AI15" s="23">
        <v>1.6E-2</v>
      </c>
      <c r="AJ15" s="23">
        <v>0.85319999999999996</v>
      </c>
      <c r="AK15" s="23">
        <v>5.7999999999999996E-3</v>
      </c>
      <c r="AL15" s="23" t="s">
        <v>181</v>
      </c>
      <c r="AM15" s="23">
        <v>6.4000000000000003E-3</v>
      </c>
      <c r="AN15" s="23">
        <v>1.9699999999999999E-2</v>
      </c>
      <c r="AO15" s="23">
        <v>2.7000000000000001E-3</v>
      </c>
      <c r="AP15" s="23">
        <v>6.2899999999999998E-2</v>
      </c>
      <c r="AQ15" s="23">
        <v>3.2000000000000002E-3</v>
      </c>
      <c r="AR15" s="23">
        <v>3.8035000000000001</v>
      </c>
      <c r="AS15" s="23">
        <v>1.66E-2</v>
      </c>
      <c r="AT15" s="23">
        <v>2.8E-3</v>
      </c>
      <c r="AU15" s="23">
        <v>2.2000000000000001E-3</v>
      </c>
      <c r="AV15" s="23">
        <v>1.11E-2</v>
      </c>
      <c r="AW15" s="23">
        <v>1E-3</v>
      </c>
      <c r="AX15" s="23">
        <v>6.0000000000000001E-3</v>
      </c>
      <c r="AY15" s="23">
        <v>5.9999999999999995E-4</v>
      </c>
      <c r="AZ15" s="23">
        <v>4.4000000000000003E-3</v>
      </c>
      <c r="BA15" s="23">
        <v>5.0000000000000001E-4</v>
      </c>
      <c r="BB15" s="23">
        <v>1.2999999999999999E-3</v>
      </c>
      <c r="BC15" s="23">
        <v>4.0000000000000002E-4</v>
      </c>
      <c r="BD15" s="23" t="s">
        <v>181</v>
      </c>
      <c r="BE15" s="23">
        <v>2.9999999999999997E-4</v>
      </c>
      <c r="BF15" s="23" t="s">
        <v>181</v>
      </c>
      <c r="BG15" s="23">
        <v>1E-4</v>
      </c>
      <c r="BH15" s="23">
        <v>2E-3</v>
      </c>
      <c r="BI15" s="23">
        <v>2.9999999999999997E-4</v>
      </c>
      <c r="BJ15" s="23">
        <v>5.3199999999999997E-2</v>
      </c>
      <c r="BK15" s="23">
        <v>8.9999999999999998E-4</v>
      </c>
      <c r="BL15" s="23">
        <v>2.3999999999999998E-3</v>
      </c>
      <c r="BM15" s="23">
        <v>2.9999999999999997E-4</v>
      </c>
      <c r="BN15" s="23">
        <v>2.01E-2</v>
      </c>
      <c r="BO15" s="23">
        <v>8.9999999999999998E-4</v>
      </c>
      <c r="BP15" s="23">
        <v>5.7999999999999996E-3</v>
      </c>
      <c r="BQ15" s="23">
        <v>4.0000000000000002E-4</v>
      </c>
      <c r="BR15" s="23" t="s">
        <v>181</v>
      </c>
      <c r="BS15" s="23">
        <v>4.0000000000000002E-4</v>
      </c>
      <c r="BT15" s="23" t="s">
        <v>181</v>
      </c>
      <c r="BU15" s="23">
        <v>5.0000000000000001E-4</v>
      </c>
      <c r="BV15" s="23">
        <v>1.1000000000000001E-3</v>
      </c>
      <c r="BW15" s="23">
        <v>5.9999999999999995E-4</v>
      </c>
      <c r="BX15" s="23" t="s">
        <v>181</v>
      </c>
      <c r="BY15" s="23">
        <v>8.9999999999999998E-4</v>
      </c>
      <c r="BZ15" s="23" t="s">
        <v>181</v>
      </c>
      <c r="CA15" s="23">
        <v>8.0000000000000004E-4</v>
      </c>
      <c r="CB15" s="23" t="s">
        <v>181</v>
      </c>
      <c r="CC15" s="23">
        <v>2.0999999999999999E-3</v>
      </c>
      <c r="CD15" s="23" t="s">
        <v>181</v>
      </c>
      <c r="CE15" s="23">
        <v>1.6000000000000001E-3</v>
      </c>
      <c r="CF15" s="23" t="s">
        <v>20</v>
      </c>
      <c r="CH15" s="23">
        <v>8.8999999999999996E-2</v>
      </c>
      <c r="CI15" s="23">
        <v>9.1000000000000004E-3</v>
      </c>
      <c r="CJ15" s="23" t="s">
        <v>181</v>
      </c>
      <c r="CK15" s="23">
        <v>9.7000000000000003E-3</v>
      </c>
      <c r="CL15" s="23" t="s">
        <v>181</v>
      </c>
      <c r="CM15" s="23">
        <v>1.4800000000000001E-2</v>
      </c>
      <c r="CN15" s="23" t="s">
        <v>181</v>
      </c>
      <c r="CO15" s="23">
        <v>5.9999999999999995E-4</v>
      </c>
      <c r="CP15" s="23" t="s">
        <v>181</v>
      </c>
      <c r="CQ15" s="23">
        <v>2.5000000000000001E-3</v>
      </c>
      <c r="CR15" s="23" t="s">
        <v>181</v>
      </c>
      <c r="CS15" s="23">
        <v>1.6000000000000001E-3</v>
      </c>
      <c r="CT15" s="23" t="s">
        <v>181</v>
      </c>
      <c r="CU15" s="23">
        <v>6.9999999999999999E-4</v>
      </c>
      <c r="CV15" s="23" t="s">
        <v>20</v>
      </c>
      <c r="CX15" s="23" t="s">
        <v>181</v>
      </c>
      <c r="CY15" s="23">
        <v>5.0000000000000001E-4</v>
      </c>
      <c r="CZ15" s="23" t="s">
        <v>181</v>
      </c>
      <c r="DA15" s="23">
        <v>5.9999999999999995E-4</v>
      </c>
      <c r="DB15" s="23" t="s">
        <v>181</v>
      </c>
      <c r="DC15" s="23">
        <v>5.9999999999999995E-4</v>
      </c>
      <c r="DD15" s="23" t="s">
        <v>181</v>
      </c>
      <c r="DE15" s="23">
        <v>6.9999999999999999E-4</v>
      </c>
      <c r="DF15" s="23">
        <v>5.9999999999999995E-4</v>
      </c>
      <c r="DG15" s="23">
        <v>4.0000000000000002E-4</v>
      </c>
      <c r="DH15" s="23" t="s">
        <v>181</v>
      </c>
      <c r="DI15" s="23">
        <v>5.9999999999999995E-4</v>
      </c>
      <c r="DJ15" s="23" t="s">
        <v>210</v>
      </c>
      <c r="DK15" s="23" t="s">
        <v>211</v>
      </c>
      <c r="DL15" s="23">
        <v>143</v>
      </c>
      <c r="DM15" s="23" t="s">
        <v>212</v>
      </c>
      <c r="DN15" s="23" t="s">
        <v>20</v>
      </c>
      <c r="DW15" s="85"/>
      <c r="DY15" s="85">
        <v>44874.175000000003</v>
      </c>
    </row>
    <row r="16" spans="1:129" s="23" customFormat="1">
      <c r="A16" s="23">
        <v>61</v>
      </c>
      <c r="B16" s="88">
        <v>44874.179166666669</v>
      </c>
      <c r="C16" s="23" t="s">
        <v>56</v>
      </c>
      <c r="D16" s="23">
        <v>0</v>
      </c>
      <c r="E16" s="23">
        <v>0</v>
      </c>
      <c r="F16" s="23">
        <v>0</v>
      </c>
      <c r="G16" s="23" t="s">
        <v>58</v>
      </c>
      <c r="H16" s="23" t="s">
        <v>59</v>
      </c>
      <c r="I16" s="23" t="s">
        <v>59</v>
      </c>
      <c r="J16" s="23" t="s">
        <v>59</v>
      </c>
      <c r="K16" s="23">
        <v>150</v>
      </c>
      <c r="L16" s="23" t="s">
        <v>179</v>
      </c>
      <c r="M16" s="23">
        <v>0</v>
      </c>
      <c r="N16" s="23" t="s">
        <v>179</v>
      </c>
      <c r="O16" s="23">
        <v>0</v>
      </c>
      <c r="P16" s="23" t="s">
        <v>179</v>
      </c>
      <c r="Q16" s="23">
        <v>0</v>
      </c>
      <c r="R16" s="23">
        <v>2</v>
      </c>
      <c r="S16" s="23" t="s">
        <v>180</v>
      </c>
      <c r="T16" s="23">
        <v>7.0255000000000001</v>
      </c>
      <c r="U16" s="23">
        <v>0.61209999999999998</v>
      </c>
      <c r="V16" s="23">
        <v>16.152899999999999</v>
      </c>
      <c r="W16" s="23">
        <v>0.26690000000000003</v>
      </c>
      <c r="X16" s="23">
        <v>45.0246</v>
      </c>
      <c r="Y16" s="23">
        <v>0.27450000000000002</v>
      </c>
      <c r="Z16" s="23">
        <v>0.24940000000000001</v>
      </c>
      <c r="AA16" s="23">
        <v>1.55E-2</v>
      </c>
      <c r="AB16" s="23" t="s">
        <v>181</v>
      </c>
      <c r="AC16" s="23">
        <v>6.6E-3</v>
      </c>
      <c r="AD16" s="23" t="s">
        <v>181</v>
      </c>
      <c r="AE16" s="23">
        <v>1.04E-2</v>
      </c>
      <c r="AF16" s="23">
        <v>1.7155</v>
      </c>
      <c r="AG16" s="23">
        <v>1.2699999999999999E-2</v>
      </c>
      <c r="AH16" s="23">
        <v>8.4684000000000008</v>
      </c>
      <c r="AI16" s="23">
        <v>2.2200000000000001E-2</v>
      </c>
      <c r="AJ16" s="23">
        <v>1.2874000000000001</v>
      </c>
      <c r="AK16" s="23">
        <v>7.1999999999999998E-3</v>
      </c>
      <c r="AL16" s="23">
        <v>2.0400000000000001E-2</v>
      </c>
      <c r="AM16" s="23">
        <v>8.0000000000000002E-3</v>
      </c>
      <c r="AN16" s="23">
        <v>1.8100000000000002E-2</v>
      </c>
      <c r="AO16" s="23">
        <v>2.8999999999999998E-3</v>
      </c>
      <c r="AP16" s="23">
        <v>8.6900000000000005E-2</v>
      </c>
      <c r="AQ16" s="23">
        <v>3.5999999999999999E-3</v>
      </c>
      <c r="AR16" s="23">
        <v>4.8117999999999999</v>
      </c>
      <c r="AS16" s="23">
        <v>1.95E-2</v>
      </c>
      <c r="AT16" s="23">
        <v>4.1999999999999997E-3</v>
      </c>
      <c r="AU16" s="23">
        <v>2.3999999999999998E-3</v>
      </c>
      <c r="AV16" s="23">
        <v>9.1000000000000004E-3</v>
      </c>
      <c r="AW16" s="23">
        <v>8.0000000000000004E-4</v>
      </c>
      <c r="AX16" s="23">
        <v>5.0000000000000001E-3</v>
      </c>
      <c r="AY16" s="23">
        <v>5.0000000000000001E-4</v>
      </c>
      <c r="AZ16" s="23">
        <v>5.1000000000000004E-3</v>
      </c>
      <c r="BA16" s="23">
        <v>5.0000000000000001E-4</v>
      </c>
      <c r="BB16" s="23">
        <v>8.9999999999999998E-4</v>
      </c>
      <c r="BC16" s="23">
        <v>4.0000000000000002E-4</v>
      </c>
      <c r="BD16" s="23" t="s">
        <v>181</v>
      </c>
      <c r="BE16" s="23">
        <v>2.9999999999999997E-4</v>
      </c>
      <c r="BF16" s="23" t="s">
        <v>181</v>
      </c>
      <c r="BG16" s="23">
        <v>1E-4</v>
      </c>
      <c r="BH16" s="23">
        <v>2.5000000000000001E-3</v>
      </c>
      <c r="BI16" s="23">
        <v>2.9999999999999997E-4</v>
      </c>
      <c r="BJ16" s="23">
        <v>5.96E-2</v>
      </c>
      <c r="BK16" s="23">
        <v>8.0000000000000004E-4</v>
      </c>
      <c r="BL16" s="23">
        <v>2.5000000000000001E-3</v>
      </c>
      <c r="BM16" s="23">
        <v>2.9999999999999997E-4</v>
      </c>
      <c r="BN16" s="23">
        <v>2.23E-2</v>
      </c>
      <c r="BO16" s="23">
        <v>5.9999999999999995E-4</v>
      </c>
      <c r="BP16" s="23">
        <v>7.1000000000000004E-3</v>
      </c>
      <c r="BQ16" s="23">
        <v>4.0000000000000002E-4</v>
      </c>
      <c r="BR16" s="23">
        <v>4.0000000000000002E-4</v>
      </c>
      <c r="BS16" s="23">
        <v>2.0000000000000001E-4</v>
      </c>
      <c r="BT16" s="23" t="s">
        <v>181</v>
      </c>
      <c r="BU16" s="23">
        <v>5.0000000000000001E-4</v>
      </c>
      <c r="BV16" s="23" t="s">
        <v>20</v>
      </c>
      <c r="BX16" s="23" t="s">
        <v>181</v>
      </c>
      <c r="BY16" s="23">
        <v>8.0000000000000004E-4</v>
      </c>
      <c r="BZ16" s="23" t="s">
        <v>181</v>
      </c>
      <c r="CA16" s="23">
        <v>6.9999999999999999E-4</v>
      </c>
      <c r="CB16" s="23" t="s">
        <v>181</v>
      </c>
      <c r="CC16" s="23">
        <v>1.8E-3</v>
      </c>
      <c r="CD16" s="23" t="s">
        <v>181</v>
      </c>
      <c r="CE16" s="23">
        <v>1.8E-3</v>
      </c>
      <c r="CF16" s="23" t="s">
        <v>20</v>
      </c>
      <c r="CH16" s="23">
        <v>6.3799999999999996E-2</v>
      </c>
      <c r="CI16" s="23">
        <v>5.4999999999999997E-3</v>
      </c>
      <c r="CJ16" s="23" t="s">
        <v>181</v>
      </c>
      <c r="CK16" s="23">
        <v>8.6E-3</v>
      </c>
      <c r="CL16" s="23" t="s">
        <v>181</v>
      </c>
      <c r="CM16" s="23">
        <v>9.7000000000000003E-3</v>
      </c>
      <c r="CN16" s="23" t="s">
        <v>181</v>
      </c>
      <c r="CO16" s="23">
        <v>5.9999999999999995E-4</v>
      </c>
      <c r="CP16" s="23" t="s">
        <v>181</v>
      </c>
      <c r="CQ16" s="23">
        <v>2.5000000000000001E-3</v>
      </c>
      <c r="CR16" s="23" t="s">
        <v>181</v>
      </c>
      <c r="CS16" s="23">
        <v>1.5E-3</v>
      </c>
      <c r="CT16" s="23" t="s">
        <v>20</v>
      </c>
      <c r="CV16" s="23" t="s">
        <v>20</v>
      </c>
      <c r="CX16" s="23" t="s">
        <v>181</v>
      </c>
      <c r="CY16" s="23">
        <v>5.0000000000000001E-4</v>
      </c>
      <c r="CZ16" s="23" t="s">
        <v>181</v>
      </c>
      <c r="DA16" s="23">
        <v>5.0000000000000001E-4</v>
      </c>
      <c r="DB16" s="23" t="s">
        <v>181</v>
      </c>
      <c r="DC16" s="23">
        <v>5.0000000000000001E-4</v>
      </c>
      <c r="DD16" s="23" t="s">
        <v>181</v>
      </c>
      <c r="DE16" s="23">
        <v>6.9999999999999999E-4</v>
      </c>
      <c r="DF16" s="23" t="s">
        <v>181</v>
      </c>
      <c r="DG16" s="23">
        <v>4.0000000000000002E-4</v>
      </c>
      <c r="DH16" s="23" t="s">
        <v>181</v>
      </c>
      <c r="DI16" s="23">
        <v>2.9999999999999997E-4</v>
      </c>
      <c r="DJ16" s="23" t="s">
        <v>213</v>
      </c>
      <c r="DK16" s="23" t="s">
        <v>214</v>
      </c>
      <c r="DL16" s="23">
        <v>15</v>
      </c>
      <c r="DM16" s="23" t="s">
        <v>197</v>
      </c>
      <c r="DN16" s="23" t="s">
        <v>20</v>
      </c>
      <c r="DW16" s="85"/>
      <c r="DY16" s="85">
        <v>44874.179166666669</v>
      </c>
    </row>
    <row r="17" spans="1:129" s="23" customFormat="1">
      <c r="A17" s="23">
        <v>62</v>
      </c>
      <c r="B17" s="88">
        <v>44874.181944444441</v>
      </c>
      <c r="C17" s="23" t="s">
        <v>56</v>
      </c>
      <c r="D17" s="23">
        <v>0</v>
      </c>
      <c r="E17" s="23">
        <v>0</v>
      </c>
      <c r="F17" s="23">
        <v>0</v>
      </c>
      <c r="G17" s="23" t="s">
        <v>58</v>
      </c>
      <c r="H17" s="23" t="s">
        <v>59</v>
      </c>
      <c r="I17" s="23" t="s">
        <v>59</v>
      </c>
      <c r="J17" s="23" t="s">
        <v>59</v>
      </c>
      <c r="K17" s="23">
        <v>150</v>
      </c>
      <c r="L17" s="23" t="s">
        <v>179</v>
      </c>
      <c r="M17" s="23">
        <v>0</v>
      </c>
      <c r="N17" s="23" t="s">
        <v>179</v>
      </c>
      <c r="O17" s="23">
        <v>0</v>
      </c>
      <c r="P17" s="23" t="s">
        <v>179</v>
      </c>
      <c r="Q17" s="23">
        <v>0</v>
      </c>
      <c r="R17" s="23">
        <v>2</v>
      </c>
      <c r="S17" s="23" t="s">
        <v>180</v>
      </c>
      <c r="T17" s="23">
        <v>7.5468999999999999</v>
      </c>
      <c r="U17" s="23">
        <v>0.60599999999999998</v>
      </c>
      <c r="V17" s="23">
        <v>17.707100000000001</v>
      </c>
      <c r="W17" s="23">
        <v>0.2767</v>
      </c>
      <c r="X17" s="23">
        <v>48.935200000000002</v>
      </c>
      <c r="Y17" s="23">
        <v>0.28970000000000001</v>
      </c>
      <c r="Z17" s="23">
        <v>0.29659999999999997</v>
      </c>
      <c r="AA17" s="23">
        <v>1.5299999999999999E-2</v>
      </c>
      <c r="AB17" s="23" t="s">
        <v>181</v>
      </c>
      <c r="AC17" s="23">
        <v>6.4000000000000003E-3</v>
      </c>
      <c r="AD17" s="23" t="s">
        <v>181</v>
      </c>
      <c r="AE17" s="23">
        <v>1.0500000000000001E-2</v>
      </c>
      <c r="AF17" s="23">
        <v>1.9853000000000001</v>
      </c>
      <c r="AG17" s="23">
        <v>1.37E-2</v>
      </c>
      <c r="AH17" s="23">
        <v>7.0457000000000001</v>
      </c>
      <c r="AI17" s="23">
        <v>2.0199999999999999E-2</v>
      </c>
      <c r="AJ17" s="23">
        <v>1.3025</v>
      </c>
      <c r="AK17" s="23">
        <v>7.1000000000000004E-3</v>
      </c>
      <c r="AL17" s="23">
        <v>3.4299999999999997E-2</v>
      </c>
      <c r="AM17" s="23">
        <v>8.0999999999999996E-3</v>
      </c>
      <c r="AN17" s="23">
        <v>1.23E-2</v>
      </c>
      <c r="AO17" s="23">
        <v>2.8E-3</v>
      </c>
      <c r="AP17" s="23">
        <v>8.9200000000000002E-2</v>
      </c>
      <c r="AQ17" s="23">
        <v>3.5999999999999999E-3</v>
      </c>
      <c r="AR17" s="23">
        <v>5.3475999999999999</v>
      </c>
      <c r="AS17" s="23">
        <v>2.0199999999999999E-2</v>
      </c>
      <c r="AT17" s="23">
        <v>2.8E-3</v>
      </c>
      <c r="AU17" s="23">
        <v>2.5000000000000001E-3</v>
      </c>
      <c r="AV17" s="23">
        <v>1.32E-2</v>
      </c>
      <c r="AW17" s="23">
        <v>8.9999999999999998E-4</v>
      </c>
      <c r="AX17" s="23">
        <v>6.0000000000000001E-3</v>
      </c>
      <c r="AY17" s="23">
        <v>5.9999999999999995E-4</v>
      </c>
      <c r="AZ17" s="23">
        <v>6.1000000000000004E-3</v>
      </c>
      <c r="BA17" s="23">
        <v>5.0000000000000001E-4</v>
      </c>
      <c r="BB17" s="23">
        <v>1.2999999999999999E-3</v>
      </c>
      <c r="BC17" s="23">
        <v>4.0000000000000002E-4</v>
      </c>
      <c r="BD17" s="23" t="s">
        <v>181</v>
      </c>
      <c r="BE17" s="23">
        <v>2.9999999999999997E-4</v>
      </c>
      <c r="BF17" s="23" t="s">
        <v>181</v>
      </c>
      <c r="BG17" s="23">
        <v>1E-4</v>
      </c>
      <c r="BH17" s="23">
        <v>3.0000000000000001E-3</v>
      </c>
      <c r="BI17" s="23">
        <v>2.9999999999999997E-4</v>
      </c>
      <c r="BJ17" s="23">
        <v>6.1100000000000002E-2</v>
      </c>
      <c r="BK17" s="23">
        <v>8.0000000000000004E-4</v>
      </c>
      <c r="BL17" s="23">
        <v>2.8E-3</v>
      </c>
      <c r="BM17" s="23">
        <v>2.0000000000000001E-4</v>
      </c>
      <c r="BN17" s="23">
        <v>1.9599999999999999E-2</v>
      </c>
      <c r="BO17" s="23">
        <v>5.0000000000000001E-4</v>
      </c>
      <c r="BP17" s="23">
        <v>7.0000000000000001E-3</v>
      </c>
      <c r="BQ17" s="23">
        <v>4.0000000000000002E-4</v>
      </c>
      <c r="BR17" s="23">
        <v>2.9999999999999997E-4</v>
      </c>
      <c r="BS17" s="23">
        <v>2.0000000000000001E-4</v>
      </c>
      <c r="BT17" s="23" t="s">
        <v>181</v>
      </c>
      <c r="BU17" s="23">
        <v>5.0000000000000001E-4</v>
      </c>
      <c r="BV17" s="23" t="s">
        <v>20</v>
      </c>
      <c r="BX17" s="23" t="s">
        <v>20</v>
      </c>
      <c r="BZ17" s="23" t="s">
        <v>181</v>
      </c>
      <c r="CA17" s="23">
        <v>6.9999999999999999E-4</v>
      </c>
      <c r="CB17" s="23" t="s">
        <v>181</v>
      </c>
      <c r="CC17" s="23">
        <v>1.8E-3</v>
      </c>
      <c r="CD17" s="23" t="s">
        <v>181</v>
      </c>
      <c r="CE17" s="23">
        <v>1.8E-3</v>
      </c>
      <c r="CF17" s="23" t="s">
        <v>20</v>
      </c>
      <c r="CH17" s="23">
        <v>6.7599999999999993E-2</v>
      </c>
      <c r="CI17" s="23">
        <v>5.4000000000000003E-3</v>
      </c>
      <c r="CJ17" s="23" t="s">
        <v>181</v>
      </c>
      <c r="CK17" s="23">
        <v>8.3999999999999995E-3</v>
      </c>
      <c r="CL17" s="23" t="s">
        <v>181</v>
      </c>
      <c r="CM17" s="23">
        <v>8.8000000000000005E-3</v>
      </c>
      <c r="CN17" s="23" t="s">
        <v>181</v>
      </c>
      <c r="CO17" s="23">
        <v>5.9999999999999995E-4</v>
      </c>
      <c r="CP17" s="23" t="s">
        <v>181</v>
      </c>
      <c r="CQ17" s="23">
        <v>2.7000000000000001E-3</v>
      </c>
      <c r="CR17" s="23" t="s">
        <v>181</v>
      </c>
      <c r="CS17" s="23">
        <v>1.4E-3</v>
      </c>
      <c r="CT17" s="23" t="s">
        <v>20</v>
      </c>
      <c r="CV17" s="23" t="s">
        <v>20</v>
      </c>
      <c r="CX17" s="23" t="s">
        <v>181</v>
      </c>
      <c r="CY17" s="23">
        <v>5.0000000000000001E-4</v>
      </c>
      <c r="CZ17" s="23" t="s">
        <v>181</v>
      </c>
      <c r="DA17" s="23">
        <v>5.0000000000000001E-4</v>
      </c>
      <c r="DB17" s="23" t="s">
        <v>181</v>
      </c>
      <c r="DC17" s="23">
        <v>5.0000000000000001E-4</v>
      </c>
      <c r="DD17" s="23" t="s">
        <v>181</v>
      </c>
      <c r="DE17" s="23">
        <v>5.9999999999999995E-4</v>
      </c>
      <c r="DF17" s="23">
        <v>6.9999999999999999E-4</v>
      </c>
      <c r="DG17" s="23">
        <v>4.0000000000000002E-4</v>
      </c>
      <c r="DH17" s="23" t="s">
        <v>181</v>
      </c>
      <c r="DI17" s="23">
        <v>2.9999999999999997E-4</v>
      </c>
      <c r="DJ17" s="23" t="s">
        <v>213</v>
      </c>
      <c r="DK17" s="23" t="s">
        <v>214</v>
      </c>
      <c r="DL17" s="23">
        <v>120</v>
      </c>
      <c r="DM17" s="23" t="s">
        <v>197</v>
      </c>
      <c r="DN17" s="23" t="s">
        <v>20</v>
      </c>
      <c r="DW17" s="85"/>
      <c r="DY17" s="85">
        <v>44874.181944444441</v>
      </c>
    </row>
    <row r="18" spans="1:129" s="23" customFormat="1">
      <c r="A18" s="23">
        <v>63</v>
      </c>
      <c r="B18" s="88">
        <v>44874.186111111114</v>
      </c>
      <c r="C18" s="23" t="s">
        <v>56</v>
      </c>
      <c r="D18" s="23">
        <v>0</v>
      </c>
      <c r="E18" s="23">
        <v>0</v>
      </c>
      <c r="F18" s="23">
        <v>0</v>
      </c>
      <c r="G18" s="23" t="s">
        <v>58</v>
      </c>
      <c r="H18" s="23" t="s">
        <v>59</v>
      </c>
      <c r="I18" s="23" t="s">
        <v>59</v>
      </c>
      <c r="J18" s="23" t="s">
        <v>59</v>
      </c>
      <c r="K18" s="23">
        <v>150</v>
      </c>
      <c r="L18" s="23" t="s">
        <v>179</v>
      </c>
      <c r="M18" s="23">
        <v>0</v>
      </c>
      <c r="N18" s="23" t="s">
        <v>179</v>
      </c>
      <c r="O18" s="23">
        <v>0</v>
      </c>
      <c r="P18" s="23" t="s">
        <v>179</v>
      </c>
      <c r="Q18" s="23">
        <v>0</v>
      </c>
      <c r="R18" s="23">
        <v>2</v>
      </c>
      <c r="S18" s="23" t="s">
        <v>180</v>
      </c>
      <c r="T18" s="23">
        <v>8.9570000000000007</v>
      </c>
      <c r="U18" s="23">
        <v>0.66269999999999996</v>
      </c>
      <c r="V18" s="23">
        <v>19.194700000000001</v>
      </c>
      <c r="W18" s="23">
        <v>0.28949999999999998</v>
      </c>
      <c r="X18" s="23">
        <v>49.03</v>
      </c>
      <c r="Y18" s="23">
        <v>0.2898</v>
      </c>
      <c r="Z18" s="23">
        <v>0.3115</v>
      </c>
      <c r="AA18" s="23">
        <v>1.6500000000000001E-2</v>
      </c>
      <c r="AB18" s="23" t="s">
        <v>181</v>
      </c>
      <c r="AC18" s="23">
        <v>6.7999999999999996E-3</v>
      </c>
      <c r="AD18" s="23" t="s">
        <v>181</v>
      </c>
      <c r="AE18" s="23">
        <v>1.04E-2</v>
      </c>
      <c r="AF18" s="23">
        <v>1.8696999999999999</v>
      </c>
      <c r="AG18" s="23">
        <v>1.34E-2</v>
      </c>
      <c r="AH18" s="23">
        <v>9.2178000000000004</v>
      </c>
      <c r="AI18" s="23">
        <v>2.3099999999999999E-2</v>
      </c>
      <c r="AJ18" s="23">
        <v>1.3442000000000001</v>
      </c>
      <c r="AK18" s="23">
        <v>7.3000000000000001E-3</v>
      </c>
      <c r="AL18" s="23">
        <v>3.2399999999999998E-2</v>
      </c>
      <c r="AM18" s="23">
        <v>8.3999999999999995E-3</v>
      </c>
      <c r="AN18" s="23">
        <v>9.2999999999999992E-3</v>
      </c>
      <c r="AO18" s="23">
        <v>2.8E-3</v>
      </c>
      <c r="AP18" s="23">
        <v>8.4099999999999994E-2</v>
      </c>
      <c r="AQ18" s="23">
        <v>3.5000000000000001E-3</v>
      </c>
      <c r="AR18" s="23">
        <v>4.8952</v>
      </c>
      <c r="AS18" s="23">
        <v>1.9699999999999999E-2</v>
      </c>
      <c r="AT18" s="23" t="s">
        <v>181</v>
      </c>
      <c r="AU18" s="23">
        <v>2.3999999999999998E-3</v>
      </c>
      <c r="AV18" s="23">
        <v>9.5999999999999992E-3</v>
      </c>
      <c r="AW18" s="23">
        <v>8.0000000000000004E-4</v>
      </c>
      <c r="AX18" s="23">
        <v>6.3E-3</v>
      </c>
      <c r="AY18" s="23">
        <v>5.9999999999999995E-4</v>
      </c>
      <c r="AZ18" s="23">
        <v>5.1999999999999998E-3</v>
      </c>
      <c r="BA18" s="23">
        <v>5.0000000000000001E-4</v>
      </c>
      <c r="BB18" s="23">
        <v>1.1000000000000001E-3</v>
      </c>
      <c r="BC18" s="23">
        <v>2.9999999999999997E-4</v>
      </c>
      <c r="BD18" s="23" t="s">
        <v>181</v>
      </c>
      <c r="BE18" s="23">
        <v>2.0000000000000001E-4</v>
      </c>
      <c r="BF18" s="23" t="s">
        <v>181</v>
      </c>
      <c r="BG18" s="23">
        <v>1E-4</v>
      </c>
      <c r="BH18" s="23">
        <v>2.5000000000000001E-3</v>
      </c>
      <c r="BI18" s="23">
        <v>2.0000000000000001E-4</v>
      </c>
      <c r="BJ18" s="23">
        <v>5.9799999999999999E-2</v>
      </c>
      <c r="BK18" s="23">
        <v>8.0000000000000004E-4</v>
      </c>
      <c r="BL18" s="23">
        <v>2.7000000000000001E-3</v>
      </c>
      <c r="BM18" s="23">
        <v>2.0000000000000001E-4</v>
      </c>
      <c r="BN18" s="23">
        <v>1.84E-2</v>
      </c>
      <c r="BO18" s="23">
        <v>4.0000000000000002E-4</v>
      </c>
      <c r="BP18" s="23">
        <v>7.1000000000000004E-3</v>
      </c>
      <c r="BQ18" s="23">
        <v>4.0000000000000002E-4</v>
      </c>
      <c r="BR18" s="23">
        <v>2.9999999999999997E-4</v>
      </c>
      <c r="BS18" s="23">
        <v>1E-4</v>
      </c>
      <c r="BT18" s="23" t="s">
        <v>181</v>
      </c>
      <c r="BU18" s="23">
        <v>5.0000000000000001E-4</v>
      </c>
      <c r="BV18" s="23" t="s">
        <v>181</v>
      </c>
      <c r="BW18" s="23">
        <v>5.9999999999999995E-4</v>
      </c>
      <c r="BX18" s="23" t="s">
        <v>181</v>
      </c>
      <c r="BY18" s="23">
        <v>8.0000000000000004E-4</v>
      </c>
      <c r="BZ18" s="23" t="s">
        <v>181</v>
      </c>
      <c r="CA18" s="23">
        <v>6.9999999999999999E-4</v>
      </c>
      <c r="CB18" s="23" t="s">
        <v>181</v>
      </c>
      <c r="CC18" s="23">
        <v>1.6999999999999999E-3</v>
      </c>
      <c r="CD18" s="23" t="s">
        <v>181</v>
      </c>
      <c r="CE18" s="23">
        <v>1.8E-3</v>
      </c>
      <c r="CF18" s="23" t="s">
        <v>20</v>
      </c>
      <c r="CH18" s="23">
        <v>5.8799999999999998E-2</v>
      </c>
      <c r="CI18" s="23">
        <v>4.5999999999999999E-3</v>
      </c>
      <c r="CJ18" s="23" t="s">
        <v>181</v>
      </c>
      <c r="CK18" s="23">
        <v>8.2000000000000007E-3</v>
      </c>
      <c r="CL18" s="23" t="s">
        <v>181</v>
      </c>
      <c r="CM18" s="23">
        <v>8.5000000000000006E-3</v>
      </c>
      <c r="CN18" s="23" t="s">
        <v>181</v>
      </c>
      <c r="CO18" s="23">
        <v>5.9999999999999995E-4</v>
      </c>
      <c r="CP18" s="23" t="s">
        <v>181</v>
      </c>
      <c r="CQ18" s="23">
        <v>2.5999999999999999E-3</v>
      </c>
      <c r="CR18" s="23" t="s">
        <v>181</v>
      </c>
      <c r="CS18" s="23">
        <v>1.4E-3</v>
      </c>
      <c r="CT18" s="23" t="s">
        <v>181</v>
      </c>
      <c r="CU18" s="23">
        <v>5.9999999999999995E-4</v>
      </c>
      <c r="CV18" s="23" t="s">
        <v>20</v>
      </c>
      <c r="CX18" s="23" t="s">
        <v>181</v>
      </c>
      <c r="CY18" s="23">
        <v>5.0000000000000001E-4</v>
      </c>
      <c r="CZ18" s="23" t="s">
        <v>181</v>
      </c>
      <c r="DA18" s="23">
        <v>5.0000000000000001E-4</v>
      </c>
      <c r="DB18" s="23" t="s">
        <v>181</v>
      </c>
      <c r="DC18" s="23">
        <v>5.0000000000000001E-4</v>
      </c>
      <c r="DD18" s="23" t="s">
        <v>181</v>
      </c>
      <c r="DE18" s="23">
        <v>5.9999999999999995E-4</v>
      </c>
      <c r="DF18" s="23" t="s">
        <v>181</v>
      </c>
      <c r="DG18" s="23">
        <v>4.0000000000000002E-4</v>
      </c>
      <c r="DH18" s="23" t="s">
        <v>181</v>
      </c>
      <c r="DI18" s="23">
        <v>2.0000000000000001E-4</v>
      </c>
      <c r="DJ18" s="23" t="s">
        <v>215</v>
      </c>
      <c r="DK18" s="23" t="s">
        <v>216</v>
      </c>
      <c r="DL18" s="23">
        <v>54</v>
      </c>
      <c r="DM18" s="23" t="s">
        <v>197</v>
      </c>
      <c r="DN18" s="23" t="s">
        <v>20</v>
      </c>
      <c r="DW18" s="85"/>
      <c r="DY18" s="85">
        <v>44874.186111111114</v>
      </c>
    </row>
    <row r="19" spans="1:129" s="23" customFormat="1">
      <c r="A19" s="23">
        <v>64</v>
      </c>
      <c r="B19" s="88">
        <v>44874.189583333333</v>
      </c>
      <c r="C19" s="23" t="s">
        <v>56</v>
      </c>
      <c r="D19" s="23">
        <v>0</v>
      </c>
      <c r="E19" s="23">
        <v>0</v>
      </c>
      <c r="F19" s="23">
        <v>0</v>
      </c>
      <c r="G19" s="23" t="s">
        <v>58</v>
      </c>
      <c r="H19" s="23" t="s">
        <v>59</v>
      </c>
      <c r="I19" s="23" t="s">
        <v>59</v>
      </c>
      <c r="J19" s="23" t="s">
        <v>59</v>
      </c>
      <c r="K19" s="23">
        <v>150</v>
      </c>
      <c r="L19" s="23" t="s">
        <v>179</v>
      </c>
      <c r="M19" s="23">
        <v>0</v>
      </c>
      <c r="N19" s="23" t="s">
        <v>179</v>
      </c>
      <c r="O19" s="23">
        <v>0</v>
      </c>
      <c r="P19" s="23" t="s">
        <v>179</v>
      </c>
      <c r="Q19" s="23">
        <v>0</v>
      </c>
      <c r="R19" s="23">
        <v>2</v>
      </c>
      <c r="S19" s="23" t="s">
        <v>180</v>
      </c>
      <c r="T19" s="23">
        <v>7.5510999999999999</v>
      </c>
      <c r="U19" s="23">
        <v>0.62580000000000002</v>
      </c>
      <c r="V19" s="23">
        <v>17.824100000000001</v>
      </c>
      <c r="W19" s="23">
        <v>0.27929999999999999</v>
      </c>
      <c r="X19" s="23">
        <v>48.834099999999999</v>
      </c>
      <c r="Y19" s="23">
        <v>0.28949999999999998</v>
      </c>
      <c r="Z19" s="23">
        <v>0.27089999999999997</v>
      </c>
      <c r="AA19" s="23">
        <v>1.5299999999999999E-2</v>
      </c>
      <c r="AB19" s="23" t="s">
        <v>181</v>
      </c>
      <c r="AC19" s="23">
        <v>7.4999999999999997E-3</v>
      </c>
      <c r="AD19" s="23" t="s">
        <v>181</v>
      </c>
      <c r="AE19" s="23">
        <v>1.12E-2</v>
      </c>
      <c r="AF19" s="23">
        <v>1.9623999999999999</v>
      </c>
      <c r="AG19" s="23">
        <v>1.37E-2</v>
      </c>
      <c r="AH19" s="23">
        <v>7.3745000000000003</v>
      </c>
      <c r="AI19" s="23">
        <v>2.07E-2</v>
      </c>
      <c r="AJ19" s="23">
        <v>1.448</v>
      </c>
      <c r="AK19" s="23">
        <v>7.4000000000000003E-3</v>
      </c>
      <c r="AL19" s="23">
        <v>2.1100000000000001E-2</v>
      </c>
      <c r="AM19" s="23">
        <v>8.0999999999999996E-3</v>
      </c>
      <c r="AN19" s="23">
        <v>1.6400000000000001E-2</v>
      </c>
      <c r="AO19" s="23">
        <v>3.0999999999999999E-3</v>
      </c>
      <c r="AP19" s="23">
        <v>9.6100000000000005E-2</v>
      </c>
      <c r="AQ19" s="23">
        <v>3.7000000000000002E-3</v>
      </c>
      <c r="AR19" s="23">
        <v>5.2198000000000002</v>
      </c>
      <c r="AS19" s="23">
        <v>2.01E-2</v>
      </c>
      <c r="AT19" s="23">
        <v>5.7999999999999996E-3</v>
      </c>
      <c r="AU19" s="23">
        <v>2.5000000000000001E-3</v>
      </c>
      <c r="AV19" s="23">
        <v>1.0200000000000001E-2</v>
      </c>
      <c r="AW19" s="23">
        <v>8.0000000000000004E-4</v>
      </c>
      <c r="AX19" s="23">
        <v>6.4000000000000003E-3</v>
      </c>
      <c r="AY19" s="23">
        <v>5.9999999999999995E-4</v>
      </c>
      <c r="AZ19" s="23">
        <v>6.0000000000000001E-3</v>
      </c>
      <c r="BA19" s="23">
        <v>5.0000000000000001E-4</v>
      </c>
      <c r="BB19" s="23">
        <v>8.0000000000000004E-4</v>
      </c>
      <c r="BC19" s="23">
        <v>2.9999999999999997E-4</v>
      </c>
      <c r="BD19" s="23">
        <v>2.9999999999999997E-4</v>
      </c>
      <c r="BE19" s="23">
        <v>2.9999999999999997E-4</v>
      </c>
      <c r="BF19" s="23" t="s">
        <v>181</v>
      </c>
      <c r="BG19" s="23">
        <v>1E-4</v>
      </c>
      <c r="BH19" s="23">
        <v>3.5000000000000001E-3</v>
      </c>
      <c r="BI19" s="23">
        <v>2.9999999999999997E-4</v>
      </c>
      <c r="BJ19" s="23">
        <v>5.3400000000000003E-2</v>
      </c>
      <c r="BK19" s="23">
        <v>8.0000000000000004E-4</v>
      </c>
      <c r="BL19" s="23">
        <v>2.7000000000000001E-3</v>
      </c>
      <c r="BM19" s="23">
        <v>2.0000000000000001E-4</v>
      </c>
      <c r="BN19" s="23">
        <v>2.07E-2</v>
      </c>
      <c r="BO19" s="23">
        <v>5.0000000000000001E-4</v>
      </c>
      <c r="BP19" s="23">
        <v>6.8999999999999999E-3</v>
      </c>
      <c r="BQ19" s="23">
        <v>4.0000000000000002E-4</v>
      </c>
      <c r="BR19" s="23">
        <v>4.0000000000000002E-4</v>
      </c>
      <c r="BS19" s="23">
        <v>2.0000000000000001E-4</v>
      </c>
      <c r="BT19" s="23" t="s">
        <v>181</v>
      </c>
      <c r="BU19" s="23">
        <v>5.0000000000000001E-4</v>
      </c>
      <c r="BV19" s="23" t="s">
        <v>20</v>
      </c>
      <c r="BX19" s="23" t="s">
        <v>20</v>
      </c>
      <c r="BZ19" s="23" t="s">
        <v>181</v>
      </c>
      <c r="CA19" s="23">
        <v>6.9999999999999999E-4</v>
      </c>
      <c r="CB19" s="23" t="s">
        <v>181</v>
      </c>
      <c r="CC19" s="23">
        <v>1.8E-3</v>
      </c>
      <c r="CD19" s="23" t="s">
        <v>181</v>
      </c>
      <c r="CE19" s="23">
        <v>1.8E-3</v>
      </c>
      <c r="CF19" s="23" t="s">
        <v>20</v>
      </c>
      <c r="CH19" s="23">
        <v>6.2100000000000002E-2</v>
      </c>
      <c r="CI19" s="23">
        <v>5.3E-3</v>
      </c>
      <c r="CJ19" s="23" t="s">
        <v>181</v>
      </c>
      <c r="CK19" s="23">
        <v>8.6E-3</v>
      </c>
      <c r="CL19" s="23" t="s">
        <v>181</v>
      </c>
      <c r="CM19" s="23">
        <v>8.8999999999999999E-3</v>
      </c>
      <c r="CN19" s="23" t="s">
        <v>181</v>
      </c>
      <c r="CO19" s="23">
        <v>5.9999999999999995E-4</v>
      </c>
      <c r="CP19" s="23" t="s">
        <v>181</v>
      </c>
      <c r="CQ19" s="23">
        <v>2.7000000000000001E-3</v>
      </c>
      <c r="CR19" s="23" t="s">
        <v>181</v>
      </c>
      <c r="CS19" s="23">
        <v>1.5E-3</v>
      </c>
      <c r="CT19" s="23" t="s">
        <v>181</v>
      </c>
      <c r="CU19" s="23">
        <v>5.9999999999999995E-4</v>
      </c>
      <c r="CV19" s="23" t="s">
        <v>20</v>
      </c>
      <c r="CX19" s="23" t="s">
        <v>181</v>
      </c>
      <c r="CY19" s="23">
        <v>5.0000000000000001E-4</v>
      </c>
      <c r="CZ19" s="23" t="s">
        <v>181</v>
      </c>
      <c r="DA19" s="23">
        <v>5.9999999999999995E-4</v>
      </c>
      <c r="DB19" s="23" t="s">
        <v>181</v>
      </c>
      <c r="DC19" s="23">
        <v>5.0000000000000001E-4</v>
      </c>
      <c r="DD19" s="23" t="s">
        <v>181</v>
      </c>
      <c r="DE19" s="23">
        <v>6.9999999999999999E-4</v>
      </c>
      <c r="DF19" s="23" t="s">
        <v>181</v>
      </c>
      <c r="DG19" s="23">
        <v>4.0000000000000002E-4</v>
      </c>
      <c r="DH19" s="23" t="s">
        <v>181</v>
      </c>
      <c r="DI19" s="23">
        <v>2.9999999999999997E-4</v>
      </c>
      <c r="DJ19" s="23" t="s">
        <v>215</v>
      </c>
      <c r="DK19" s="23" t="s">
        <v>216</v>
      </c>
      <c r="DL19" s="23">
        <v>100</v>
      </c>
      <c r="DM19" s="23" t="s">
        <v>197</v>
      </c>
      <c r="DN19" s="23" t="s">
        <v>20</v>
      </c>
      <c r="DW19" s="85"/>
      <c r="DY19" s="85">
        <v>44874.189583333333</v>
      </c>
    </row>
    <row r="20" spans="1:129" s="23" customFormat="1">
      <c r="A20" s="23">
        <v>65</v>
      </c>
      <c r="B20" s="88">
        <v>44874.195138888892</v>
      </c>
      <c r="C20" s="23" t="s">
        <v>56</v>
      </c>
      <c r="D20" s="23">
        <v>0</v>
      </c>
      <c r="E20" s="23">
        <v>0</v>
      </c>
      <c r="F20" s="23">
        <v>0</v>
      </c>
      <c r="G20" s="23" t="s">
        <v>58</v>
      </c>
      <c r="H20" s="23" t="s">
        <v>59</v>
      </c>
      <c r="I20" s="23" t="s">
        <v>59</v>
      </c>
      <c r="J20" s="23" t="s">
        <v>59</v>
      </c>
      <c r="K20" s="23">
        <v>150</v>
      </c>
      <c r="L20" s="23" t="s">
        <v>179</v>
      </c>
      <c r="M20" s="23">
        <v>0</v>
      </c>
      <c r="N20" s="23" t="s">
        <v>179</v>
      </c>
      <c r="O20" s="23">
        <v>0</v>
      </c>
      <c r="P20" s="23" t="s">
        <v>179</v>
      </c>
      <c r="Q20" s="23">
        <v>0</v>
      </c>
      <c r="R20" s="23">
        <v>2</v>
      </c>
      <c r="S20" s="23" t="s">
        <v>180</v>
      </c>
      <c r="T20" s="23">
        <v>9.3163999999999998</v>
      </c>
      <c r="U20" s="23">
        <v>0.64770000000000005</v>
      </c>
      <c r="V20" s="23">
        <v>17.424700000000001</v>
      </c>
      <c r="W20" s="23">
        <v>0.27679999999999999</v>
      </c>
      <c r="X20" s="23">
        <v>47.858899999999998</v>
      </c>
      <c r="Y20" s="23">
        <v>0.28520000000000001</v>
      </c>
      <c r="Z20" s="23">
        <v>0.28370000000000001</v>
      </c>
      <c r="AA20" s="23">
        <v>1.5800000000000002E-2</v>
      </c>
      <c r="AB20" s="23" t="s">
        <v>181</v>
      </c>
      <c r="AC20" s="23">
        <v>6.7000000000000002E-3</v>
      </c>
      <c r="AD20" s="23" t="s">
        <v>181</v>
      </c>
      <c r="AE20" s="23">
        <v>1.0500000000000001E-2</v>
      </c>
      <c r="AF20" s="23">
        <v>1.7936000000000001</v>
      </c>
      <c r="AG20" s="23">
        <v>1.3100000000000001E-2</v>
      </c>
      <c r="AH20" s="23">
        <v>8.0653000000000006</v>
      </c>
      <c r="AI20" s="23">
        <v>2.1600000000000001E-2</v>
      </c>
      <c r="AJ20" s="23">
        <v>1.2558</v>
      </c>
      <c r="AK20" s="23">
        <v>7.0000000000000001E-3</v>
      </c>
      <c r="AL20" s="23">
        <v>2.6100000000000002E-2</v>
      </c>
      <c r="AM20" s="23">
        <v>8.0000000000000002E-3</v>
      </c>
      <c r="AN20" s="23">
        <v>2.23E-2</v>
      </c>
      <c r="AO20" s="23">
        <v>3.3E-3</v>
      </c>
      <c r="AP20" s="23">
        <v>8.3599999999999994E-2</v>
      </c>
      <c r="AQ20" s="23">
        <v>3.5000000000000001E-3</v>
      </c>
      <c r="AR20" s="23">
        <v>4.9028999999999998</v>
      </c>
      <c r="AS20" s="23">
        <v>1.95E-2</v>
      </c>
      <c r="AT20" s="23" t="s">
        <v>181</v>
      </c>
      <c r="AU20" s="23">
        <v>2.3999999999999998E-3</v>
      </c>
      <c r="AV20" s="23">
        <v>1.15E-2</v>
      </c>
      <c r="AW20" s="23">
        <v>8.9999999999999998E-4</v>
      </c>
      <c r="AX20" s="23">
        <v>6.1000000000000004E-3</v>
      </c>
      <c r="AY20" s="23">
        <v>5.9999999999999995E-4</v>
      </c>
      <c r="AZ20" s="23">
        <v>5.1000000000000004E-3</v>
      </c>
      <c r="BA20" s="23">
        <v>5.0000000000000001E-4</v>
      </c>
      <c r="BB20" s="23">
        <v>8.0000000000000004E-4</v>
      </c>
      <c r="BC20" s="23">
        <v>2.9999999999999997E-4</v>
      </c>
      <c r="BD20" s="23" t="s">
        <v>181</v>
      </c>
      <c r="BE20" s="23">
        <v>2.0000000000000001E-4</v>
      </c>
      <c r="BF20" s="23" t="s">
        <v>181</v>
      </c>
      <c r="BG20" s="23">
        <v>1E-4</v>
      </c>
      <c r="BH20" s="23">
        <v>2.3999999999999998E-3</v>
      </c>
      <c r="BI20" s="23">
        <v>2.0000000000000001E-4</v>
      </c>
      <c r="BJ20" s="23">
        <v>5.7000000000000002E-2</v>
      </c>
      <c r="BK20" s="23">
        <v>8.0000000000000004E-4</v>
      </c>
      <c r="BL20" s="23">
        <v>2.7000000000000001E-3</v>
      </c>
      <c r="BM20" s="23">
        <v>2.9999999999999997E-4</v>
      </c>
      <c r="BN20" s="23">
        <v>1.9800000000000002E-2</v>
      </c>
      <c r="BO20" s="23">
        <v>5.0000000000000001E-4</v>
      </c>
      <c r="BP20" s="23">
        <v>6.7000000000000002E-3</v>
      </c>
      <c r="BQ20" s="23">
        <v>4.0000000000000002E-4</v>
      </c>
      <c r="BR20" s="23">
        <v>4.0000000000000002E-4</v>
      </c>
      <c r="BS20" s="23">
        <v>2.0000000000000001E-4</v>
      </c>
      <c r="BT20" s="23" t="s">
        <v>181</v>
      </c>
      <c r="BU20" s="23">
        <v>5.0000000000000001E-4</v>
      </c>
      <c r="BV20" s="23" t="s">
        <v>20</v>
      </c>
      <c r="BX20" s="23" t="s">
        <v>181</v>
      </c>
      <c r="BY20" s="23">
        <v>8.0000000000000004E-4</v>
      </c>
      <c r="BZ20" s="23" t="s">
        <v>181</v>
      </c>
      <c r="CA20" s="23">
        <v>6.9999999999999999E-4</v>
      </c>
      <c r="CB20" s="23" t="s">
        <v>181</v>
      </c>
      <c r="CC20" s="23">
        <v>1.6999999999999999E-3</v>
      </c>
      <c r="CD20" s="23" t="s">
        <v>181</v>
      </c>
      <c r="CE20" s="23">
        <v>1.8E-3</v>
      </c>
      <c r="CF20" s="23" t="s">
        <v>20</v>
      </c>
      <c r="CH20" s="23">
        <v>5.7200000000000001E-2</v>
      </c>
      <c r="CI20" s="23">
        <v>5.1999999999999998E-3</v>
      </c>
      <c r="CJ20" s="23" t="s">
        <v>181</v>
      </c>
      <c r="CK20" s="23">
        <v>8.3000000000000001E-3</v>
      </c>
      <c r="CL20" s="23" t="s">
        <v>181</v>
      </c>
      <c r="CM20" s="23">
        <v>8.8000000000000005E-3</v>
      </c>
      <c r="CN20" s="23" t="s">
        <v>181</v>
      </c>
      <c r="CO20" s="23">
        <v>5.9999999999999995E-4</v>
      </c>
      <c r="CP20" s="23" t="s">
        <v>181</v>
      </c>
      <c r="CQ20" s="23">
        <v>2.7000000000000001E-3</v>
      </c>
      <c r="CR20" s="23" t="s">
        <v>181</v>
      </c>
      <c r="CS20" s="23">
        <v>1.4E-3</v>
      </c>
      <c r="CT20" s="23" t="s">
        <v>181</v>
      </c>
      <c r="CU20" s="23">
        <v>5.9999999999999995E-4</v>
      </c>
      <c r="CV20" s="23" t="s">
        <v>181</v>
      </c>
      <c r="CW20" s="23">
        <v>5.0000000000000001E-4</v>
      </c>
      <c r="CX20" s="23" t="s">
        <v>181</v>
      </c>
      <c r="CY20" s="23">
        <v>5.0000000000000001E-4</v>
      </c>
      <c r="CZ20" s="23" t="s">
        <v>181</v>
      </c>
      <c r="DA20" s="23">
        <v>5.0000000000000001E-4</v>
      </c>
      <c r="DB20" s="23">
        <v>5.0000000000000001E-4</v>
      </c>
      <c r="DC20" s="23">
        <v>5.0000000000000001E-4</v>
      </c>
      <c r="DD20" s="23" t="s">
        <v>181</v>
      </c>
      <c r="DE20" s="23">
        <v>5.9999999999999995E-4</v>
      </c>
      <c r="DF20" s="23">
        <v>5.0000000000000001E-4</v>
      </c>
      <c r="DG20" s="23">
        <v>4.0000000000000002E-4</v>
      </c>
      <c r="DH20" s="23" t="s">
        <v>181</v>
      </c>
      <c r="DI20" s="23">
        <v>2.9999999999999997E-4</v>
      </c>
      <c r="DJ20" s="23" t="s">
        <v>217</v>
      </c>
      <c r="DK20" s="23" t="s">
        <v>218</v>
      </c>
      <c r="DL20" s="23">
        <v>46</v>
      </c>
      <c r="DM20" s="23" t="s">
        <v>197</v>
      </c>
      <c r="DN20" s="23" t="s">
        <v>20</v>
      </c>
      <c r="DW20" s="85"/>
      <c r="DY20" s="85">
        <v>44874.195138888892</v>
      </c>
    </row>
    <row r="21" spans="1:129" s="23" customFormat="1">
      <c r="A21" s="23">
        <v>66</v>
      </c>
      <c r="B21" s="88">
        <v>44874.197916666664</v>
      </c>
      <c r="C21" s="23" t="s">
        <v>56</v>
      </c>
      <c r="D21" s="23">
        <v>0</v>
      </c>
      <c r="E21" s="23">
        <v>0</v>
      </c>
      <c r="F21" s="23">
        <v>0</v>
      </c>
      <c r="G21" s="23" t="s">
        <v>58</v>
      </c>
      <c r="H21" s="23" t="s">
        <v>59</v>
      </c>
      <c r="I21" s="23" t="s">
        <v>59</v>
      </c>
      <c r="J21" s="23" t="s">
        <v>59</v>
      </c>
      <c r="K21" s="23">
        <v>150</v>
      </c>
      <c r="L21" s="23" t="s">
        <v>179</v>
      </c>
      <c r="M21" s="23">
        <v>0</v>
      </c>
      <c r="N21" s="23" t="s">
        <v>179</v>
      </c>
      <c r="O21" s="23">
        <v>0</v>
      </c>
      <c r="P21" s="23" t="s">
        <v>179</v>
      </c>
      <c r="Q21" s="23">
        <v>0</v>
      </c>
      <c r="R21" s="23">
        <v>2</v>
      </c>
      <c r="S21" s="23" t="s">
        <v>180</v>
      </c>
      <c r="T21" s="23">
        <v>8.3635999999999999</v>
      </c>
      <c r="U21" s="23">
        <v>0.63839999999999997</v>
      </c>
      <c r="V21" s="23">
        <v>18.943100000000001</v>
      </c>
      <c r="W21" s="23">
        <v>0.2883</v>
      </c>
      <c r="X21" s="23">
        <v>51.624299999999998</v>
      </c>
      <c r="Y21" s="23">
        <v>0.30049999999999999</v>
      </c>
      <c r="Z21" s="23">
        <v>0.3085</v>
      </c>
      <c r="AA21" s="23">
        <v>1.5800000000000002E-2</v>
      </c>
      <c r="AB21" s="23" t="s">
        <v>181</v>
      </c>
      <c r="AC21" s="23">
        <v>6.6E-3</v>
      </c>
      <c r="AD21" s="23" t="s">
        <v>181</v>
      </c>
      <c r="AE21" s="23">
        <v>1.0699999999999999E-2</v>
      </c>
      <c r="AF21" s="23">
        <v>2.2105000000000001</v>
      </c>
      <c r="AG21" s="23">
        <v>1.46E-2</v>
      </c>
      <c r="AH21" s="23">
        <v>7.2846000000000002</v>
      </c>
      <c r="AI21" s="23">
        <v>2.06E-2</v>
      </c>
      <c r="AJ21" s="23">
        <v>1.4638</v>
      </c>
      <c r="AK21" s="23">
        <v>7.4000000000000003E-3</v>
      </c>
      <c r="AL21" s="23">
        <v>3.2500000000000001E-2</v>
      </c>
      <c r="AM21" s="23">
        <v>8.3000000000000001E-3</v>
      </c>
      <c r="AN21" s="23">
        <v>1.5699999999999999E-2</v>
      </c>
      <c r="AO21" s="23">
        <v>3.0000000000000001E-3</v>
      </c>
      <c r="AP21" s="23">
        <v>0.1012</v>
      </c>
      <c r="AQ21" s="23">
        <v>3.7000000000000002E-3</v>
      </c>
      <c r="AR21" s="23">
        <v>5.8426</v>
      </c>
      <c r="AS21" s="23">
        <v>2.12E-2</v>
      </c>
      <c r="AT21" s="23">
        <v>3.3E-3</v>
      </c>
      <c r="AU21" s="23">
        <v>2.5999999999999999E-3</v>
      </c>
      <c r="AV21" s="23">
        <v>1.14E-2</v>
      </c>
      <c r="AW21" s="23">
        <v>8.0000000000000004E-4</v>
      </c>
      <c r="AX21" s="23">
        <v>5.1000000000000004E-3</v>
      </c>
      <c r="AY21" s="23">
        <v>5.0000000000000001E-4</v>
      </c>
      <c r="AZ21" s="23">
        <v>6.1999999999999998E-3</v>
      </c>
      <c r="BA21" s="23">
        <v>5.0000000000000001E-4</v>
      </c>
      <c r="BB21" s="23">
        <v>1.1000000000000001E-3</v>
      </c>
      <c r="BC21" s="23">
        <v>4.0000000000000002E-4</v>
      </c>
      <c r="BD21" s="23">
        <v>4.0000000000000002E-4</v>
      </c>
      <c r="BE21" s="23">
        <v>2.9999999999999997E-4</v>
      </c>
      <c r="BF21" s="23" t="s">
        <v>181</v>
      </c>
      <c r="BG21" s="23">
        <v>1E-4</v>
      </c>
      <c r="BH21" s="23">
        <v>3.0999999999999999E-3</v>
      </c>
      <c r="BI21" s="23">
        <v>2.9999999999999997E-4</v>
      </c>
      <c r="BJ21" s="23">
        <v>6.13E-2</v>
      </c>
      <c r="BK21" s="23">
        <v>8.0000000000000004E-4</v>
      </c>
      <c r="BL21" s="23">
        <v>2.5000000000000001E-3</v>
      </c>
      <c r="BM21" s="23">
        <v>2.0000000000000001E-4</v>
      </c>
      <c r="BN21" s="23">
        <v>1.72E-2</v>
      </c>
      <c r="BO21" s="23">
        <v>4.0000000000000002E-4</v>
      </c>
      <c r="BP21" s="23">
        <v>6.8999999999999999E-3</v>
      </c>
      <c r="BQ21" s="23">
        <v>4.0000000000000002E-4</v>
      </c>
      <c r="BR21" s="23">
        <v>2.9999999999999997E-4</v>
      </c>
      <c r="BS21" s="23">
        <v>1E-4</v>
      </c>
      <c r="BT21" s="23" t="s">
        <v>181</v>
      </c>
      <c r="BU21" s="23">
        <v>5.0000000000000001E-4</v>
      </c>
      <c r="BV21" s="23" t="s">
        <v>20</v>
      </c>
      <c r="BX21" s="23" t="s">
        <v>20</v>
      </c>
      <c r="BZ21" s="23" t="s">
        <v>181</v>
      </c>
      <c r="CA21" s="23">
        <v>6.9999999999999999E-4</v>
      </c>
      <c r="CB21" s="23" t="s">
        <v>181</v>
      </c>
      <c r="CC21" s="23">
        <v>1.6999999999999999E-3</v>
      </c>
      <c r="CD21" s="23" t="s">
        <v>181</v>
      </c>
      <c r="CE21" s="23">
        <v>1.8E-3</v>
      </c>
      <c r="CF21" s="23" t="s">
        <v>20</v>
      </c>
      <c r="CH21" s="23">
        <v>6.0999999999999999E-2</v>
      </c>
      <c r="CI21" s="23">
        <v>4.8999999999999998E-3</v>
      </c>
      <c r="CJ21" s="23" t="s">
        <v>181</v>
      </c>
      <c r="CK21" s="23">
        <v>8.3000000000000001E-3</v>
      </c>
      <c r="CL21" s="23" t="s">
        <v>181</v>
      </c>
      <c r="CM21" s="23">
        <v>8.0000000000000002E-3</v>
      </c>
      <c r="CN21" s="23" t="s">
        <v>181</v>
      </c>
      <c r="CO21" s="23">
        <v>5.9999999999999995E-4</v>
      </c>
      <c r="CP21" s="23" t="s">
        <v>181</v>
      </c>
      <c r="CQ21" s="23">
        <v>2.7000000000000001E-3</v>
      </c>
      <c r="CR21" s="23" t="s">
        <v>181</v>
      </c>
      <c r="CS21" s="23">
        <v>1.4E-3</v>
      </c>
      <c r="CT21" s="23" t="s">
        <v>20</v>
      </c>
      <c r="CV21" s="23" t="s">
        <v>181</v>
      </c>
      <c r="CW21" s="23">
        <v>5.0000000000000001E-4</v>
      </c>
      <c r="CX21" s="23" t="s">
        <v>181</v>
      </c>
      <c r="CY21" s="23">
        <v>5.0000000000000001E-4</v>
      </c>
      <c r="CZ21" s="23" t="s">
        <v>181</v>
      </c>
      <c r="DA21" s="23">
        <v>5.9999999999999995E-4</v>
      </c>
      <c r="DB21" s="23" t="s">
        <v>181</v>
      </c>
      <c r="DC21" s="23">
        <v>5.0000000000000001E-4</v>
      </c>
      <c r="DD21" s="23" t="s">
        <v>181</v>
      </c>
      <c r="DE21" s="23">
        <v>5.9999999999999995E-4</v>
      </c>
      <c r="DF21" s="23">
        <v>4.0000000000000002E-4</v>
      </c>
      <c r="DG21" s="23">
        <v>4.0000000000000002E-4</v>
      </c>
      <c r="DH21" s="23" t="s">
        <v>181</v>
      </c>
      <c r="DI21" s="23">
        <v>2.0000000000000001E-4</v>
      </c>
      <c r="DJ21" s="23" t="s">
        <v>217</v>
      </c>
      <c r="DK21" s="23" t="s">
        <v>218</v>
      </c>
      <c r="DL21" s="23">
        <v>54</v>
      </c>
      <c r="DM21" s="23" t="s">
        <v>65</v>
      </c>
      <c r="DN21" s="23" t="s">
        <v>20</v>
      </c>
      <c r="DW21" s="85"/>
      <c r="DY21" s="85">
        <v>44874.197916666664</v>
      </c>
    </row>
    <row r="22" spans="1:129" s="23" customFormat="1">
      <c r="A22" s="23">
        <v>67</v>
      </c>
      <c r="B22" s="88">
        <v>44874.200694444444</v>
      </c>
      <c r="C22" s="23" t="s">
        <v>56</v>
      </c>
      <c r="D22" s="23">
        <v>0</v>
      </c>
      <c r="E22" s="23">
        <v>0</v>
      </c>
      <c r="F22" s="23">
        <v>0</v>
      </c>
      <c r="G22" s="23" t="s">
        <v>58</v>
      </c>
      <c r="H22" s="23" t="s">
        <v>59</v>
      </c>
      <c r="I22" s="23" t="s">
        <v>59</v>
      </c>
      <c r="J22" s="23" t="s">
        <v>59</v>
      </c>
      <c r="K22" s="23">
        <v>150</v>
      </c>
      <c r="L22" s="23" t="s">
        <v>179</v>
      </c>
      <c r="M22" s="23">
        <v>0</v>
      </c>
      <c r="N22" s="23" t="s">
        <v>179</v>
      </c>
      <c r="O22" s="23">
        <v>0</v>
      </c>
      <c r="P22" s="23" t="s">
        <v>179</v>
      </c>
      <c r="Q22" s="23">
        <v>0</v>
      </c>
      <c r="R22" s="23">
        <v>2</v>
      </c>
      <c r="S22" s="23" t="s">
        <v>180</v>
      </c>
      <c r="T22" s="23">
        <v>8.4789999999999992</v>
      </c>
      <c r="U22" s="23">
        <v>0.63739999999999997</v>
      </c>
      <c r="V22" s="23">
        <v>16.831399999999999</v>
      </c>
      <c r="W22" s="23">
        <v>0.27239999999999998</v>
      </c>
      <c r="X22" s="23">
        <v>46.377200000000002</v>
      </c>
      <c r="Y22" s="23">
        <v>0.27910000000000001</v>
      </c>
      <c r="Z22" s="23">
        <v>0.31159999999999999</v>
      </c>
      <c r="AA22" s="23">
        <v>1.6E-2</v>
      </c>
      <c r="AB22" s="23" t="s">
        <v>181</v>
      </c>
      <c r="AC22" s="23">
        <v>6.4999999999999997E-3</v>
      </c>
      <c r="AD22" s="23" t="s">
        <v>181</v>
      </c>
      <c r="AE22" s="23">
        <v>1.06E-2</v>
      </c>
      <c r="AF22" s="23">
        <v>1.3566</v>
      </c>
      <c r="AG22" s="23">
        <v>1.15E-2</v>
      </c>
      <c r="AH22" s="23">
        <v>8.0768000000000004</v>
      </c>
      <c r="AI22" s="23">
        <v>2.1600000000000001E-2</v>
      </c>
      <c r="AJ22" s="23">
        <v>1.3334999999999999</v>
      </c>
      <c r="AK22" s="23">
        <v>7.1999999999999998E-3</v>
      </c>
      <c r="AL22" s="23">
        <v>2.76E-2</v>
      </c>
      <c r="AM22" s="23">
        <v>8.2000000000000007E-3</v>
      </c>
      <c r="AN22" s="23">
        <v>1.7100000000000001E-2</v>
      </c>
      <c r="AO22" s="23">
        <v>2.8999999999999998E-3</v>
      </c>
      <c r="AP22" s="23">
        <v>7.8399999999999997E-2</v>
      </c>
      <c r="AQ22" s="23">
        <v>3.3999999999999998E-3</v>
      </c>
      <c r="AR22" s="23">
        <v>5.0492999999999997</v>
      </c>
      <c r="AS22" s="23">
        <v>1.9900000000000001E-2</v>
      </c>
      <c r="AT22" s="23" t="s">
        <v>181</v>
      </c>
      <c r="AU22" s="23">
        <v>2.3999999999999998E-3</v>
      </c>
      <c r="AV22" s="23">
        <v>1.06E-2</v>
      </c>
      <c r="AW22" s="23">
        <v>8.0000000000000004E-4</v>
      </c>
      <c r="AX22" s="23">
        <v>5.8999999999999999E-3</v>
      </c>
      <c r="AY22" s="23">
        <v>5.0000000000000001E-4</v>
      </c>
      <c r="AZ22" s="23">
        <v>5.3E-3</v>
      </c>
      <c r="BA22" s="23">
        <v>5.0000000000000001E-4</v>
      </c>
      <c r="BB22" s="23">
        <v>1.1000000000000001E-3</v>
      </c>
      <c r="BC22" s="23">
        <v>2.9999999999999997E-4</v>
      </c>
      <c r="BD22" s="23" t="s">
        <v>181</v>
      </c>
      <c r="BE22" s="23">
        <v>2.0000000000000001E-4</v>
      </c>
      <c r="BF22" s="23" t="s">
        <v>181</v>
      </c>
      <c r="BG22" s="23">
        <v>1E-4</v>
      </c>
      <c r="BH22" s="23">
        <v>1.6999999999999999E-3</v>
      </c>
      <c r="BI22" s="23">
        <v>2.0000000000000001E-4</v>
      </c>
      <c r="BJ22" s="23">
        <v>6.13E-2</v>
      </c>
      <c r="BK22" s="23">
        <v>8.0000000000000004E-4</v>
      </c>
      <c r="BL22" s="23">
        <v>2.5999999999999999E-3</v>
      </c>
      <c r="BM22" s="23">
        <v>2.0000000000000001E-4</v>
      </c>
      <c r="BN22" s="23">
        <v>2.1399999999999999E-2</v>
      </c>
      <c r="BO22" s="23">
        <v>5.0000000000000001E-4</v>
      </c>
      <c r="BP22" s="23">
        <v>7.0000000000000001E-3</v>
      </c>
      <c r="BQ22" s="23">
        <v>4.0000000000000002E-4</v>
      </c>
      <c r="BR22" s="23">
        <v>2.9999999999999997E-4</v>
      </c>
      <c r="BS22" s="23">
        <v>2.0000000000000001E-4</v>
      </c>
      <c r="BT22" s="23" t="s">
        <v>181</v>
      </c>
      <c r="BU22" s="23">
        <v>5.0000000000000001E-4</v>
      </c>
      <c r="BV22" s="23" t="s">
        <v>20</v>
      </c>
      <c r="BX22" s="23" t="s">
        <v>20</v>
      </c>
      <c r="BZ22" s="23" t="s">
        <v>181</v>
      </c>
      <c r="CA22" s="23">
        <v>6.9999999999999999E-4</v>
      </c>
      <c r="CB22" s="23" t="s">
        <v>181</v>
      </c>
      <c r="CC22" s="23">
        <v>1.6999999999999999E-3</v>
      </c>
      <c r="CD22" s="23" t="s">
        <v>181</v>
      </c>
      <c r="CE22" s="23">
        <v>1.8E-3</v>
      </c>
      <c r="CF22" s="23" t="s">
        <v>20</v>
      </c>
      <c r="CH22" s="23">
        <v>6.1199999999999997E-2</v>
      </c>
      <c r="CI22" s="23">
        <v>5.3E-3</v>
      </c>
      <c r="CJ22" s="23" t="s">
        <v>181</v>
      </c>
      <c r="CK22" s="23">
        <v>8.3000000000000001E-3</v>
      </c>
      <c r="CL22" s="23" t="s">
        <v>181</v>
      </c>
      <c r="CM22" s="23">
        <v>9.1000000000000004E-3</v>
      </c>
      <c r="CN22" s="23" t="s">
        <v>181</v>
      </c>
      <c r="CO22" s="23">
        <v>5.9999999999999995E-4</v>
      </c>
      <c r="CP22" s="23" t="s">
        <v>181</v>
      </c>
      <c r="CQ22" s="23">
        <v>2.7000000000000001E-3</v>
      </c>
      <c r="CR22" s="23" t="s">
        <v>181</v>
      </c>
      <c r="CS22" s="23">
        <v>1.4E-3</v>
      </c>
      <c r="CT22" s="23" t="s">
        <v>181</v>
      </c>
      <c r="CU22" s="23">
        <v>6.9999999999999999E-4</v>
      </c>
      <c r="CV22" s="23" t="s">
        <v>20</v>
      </c>
      <c r="CX22" s="23" t="s">
        <v>181</v>
      </c>
      <c r="CY22" s="23">
        <v>5.0000000000000001E-4</v>
      </c>
      <c r="CZ22" s="23" t="s">
        <v>181</v>
      </c>
      <c r="DA22" s="23">
        <v>5.0000000000000001E-4</v>
      </c>
      <c r="DB22" s="23" t="s">
        <v>181</v>
      </c>
      <c r="DC22" s="23">
        <v>5.0000000000000001E-4</v>
      </c>
      <c r="DD22" s="23" t="s">
        <v>181</v>
      </c>
      <c r="DE22" s="23">
        <v>5.9999999999999995E-4</v>
      </c>
      <c r="DF22" s="23">
        <v>8.0000000000000004E-4</v>
      </c>
      <c r="DG22" s="23">
        <v>4.0000000000000002E-4</v>
      </c>
      <c r="DH22" s="23" t="s">
        <v>181</v>
      </c>
      <c r="DI22" s="23">
        <v>2.9999999999999997E-4</v>
      </c>
      <c r="DJ22" s="23" t="s">
        <v>217</v>
      </c>
      <c r="DK22" s="23" t="s">
        <v>218</v>
      </c>
      <c r="DL22" s="23">
        <v>118</v>
      </c>
      <c r="DM22" s="23" t="s">
        <v>197</v>
      </c>
      <c r="DN22" s="23" t="s">
        <v>20</v>
      </c>
      <c r="DW22" s="85"/>
      <c r="DY22" s="85">
        <v>44874.200694444444</v>
      </c>
    </row>
    <row r="23" spans="1:129" s="23" customFormat="1">
      <c r="A23" s="23">
        <v>68</v>
      </c>
      <c r="B23" s="88">
        <v>44874.206250000003</v>
      </c>
      <c r="C23" s="23" t="s">
        <v>56</v>
      </c>
      <c r="D23" s="23">
        <v>0</v>
      </c>
      <c r="E23" s="23">
        <v>0</v>
      </c>
      <c r="F23" s="23">
        <v>0</v>
      </c>
      <c r="G23" s="23" t="s">
        <v>58</v>
      </c>
      <c r="H23" s="23" t="s">
        <v>59</v>
      </c>
      <c r="I23" s="23" t="s">
        <v>59</v>
      </c>
      <c r="J23" s="23" t="s">
        <v>59</v>
      </c>
      <c r="K23" s="23">
        <v>150</v>
      </c>
      <c r="L23" s="23" t="s">
        <v>179</v>
      </c>
      <c r="M23" s="23">
        <v>0</v>
      </c>
      <c r="N23" s="23" t="s">
        <v>179</v>
      </c>
      <c r="O23" s="23">
        <v>0</v>
      </c>
      <c r="P23" s="23" t="s">
        <v>179</v>
      </c>
      <c r="Q23" s="23">
        <v>0</v>
      </c>
      <c r="R23" s="23">
        <v>2</v>
      </c>
      <c r="S23" s="23" t="s">
        <v>180</v>
      </c>
      <c r="T23" s="23">
        <v>4.0429000000000004</v>
      </c>
      <c r="U23" s="23">
        <v>0.51160000000000005</v>
      </c>
      <c r="V23" s="23">
        <v>13.7948</v>
      </c>
      <c r="W23" s="23">
        <v>0.24379999999999999</v>
      </c>
      <c r="X23" s="23">
        <v>37.218800000000002</v>
      </c>
      <c r="Y23" s="23">
        <v>0.2455</v>
      </c>
      <c r="Z23" s="23">
        <v>0.33860000000000001</v>
      </c>
      <c r="AA23" s="23">
        <v>1.5299999999999999E-2</v>
      </c>
      <c r="AB23" s="23" t="s">
        <v>181</v>
      </c>
      <c r="AC23" s="23">
        <v>6.1999999999999998E-3</v>
      </c>
      <c r="AD23" s="23" t="s">
        <v>181</v>
      </c>
      <c r="AE23" s="23">
        <v>1.0999999999999999E-2</v>
      </c>
      <c r="AF23" s="23">
        <v>1.2194</v>
      </c>
      <c r="AG23" s="23">
        <v>1.06E-2</v>
      </c>
      <c r="AH23" s="23">
        <v>6.7431999999999999</v>
      </c>
      <c r="AI23" s="23">
        <v>1.9699999999999999E-2</v>
      </c>
      <c r="AJ23" s="23">
        <v>1.1768000000000001</v>
      </c>
      <c r="AK23" s="23">
        <v>6.7999999999999996E-3</v>
      </c>
      <c r="AL23" s="23" t="s">
        <v>181</v>
      </c>
      <c r="AM23" s="23">
        <v>7.4999999999999997E-3</v>
      </c>
      <c r="AN23" s="23">
        <v>1.47E-2</v>
      </c>
      <c r="AO23" s="23">
        <v>2.7000000000000001E-3</v>
      </c>
      <c r="AP23" s="23">
        <v>7.5499999999999998E-2</v>
      </c>
      <c r="AQ23" s="23">
        <v>3.5000000000000001E-3</v>
      </c>
      <c r="AR23" s="23">
        <v>4.8357999999999999</v>
      </c>
      <c r="AS23" s="23">
        <v>1.9300000000000001E-2</v>
      </c>
      <c r="AT23" s="23">
        <v>2.7000000000000001E-3</v>
      </c>
      <c r="AU23" s="23">
        <v>2.5000000000000001E-3</v>
      </c>
      <c r="AV23" s="23">
        <v>8.0000000000000002E-3</v>
      </c>
      <c r="AW23" s="23">
        <v>8.0000000000000004E-4</v>
      </c>
      <c r="AX23" s="23">
        <v>5.7999999999999996E-3</v>
      </c>
      <c r="AY23" s="23">
        <v>5.9999999999999995E-4</v>
      </c>
      <c r="AZ23" s="23">
        <v>4.4000000000000003E-3</v>
      </c>
      <c r="BA23" s="23">
        <v>5.0000000000000001E-4</v>
      </c>
      <c r="BB23" s="23">
        <v>8.9999999999999998E-4</v>
      </c>
      <c r="BC23" s="23">
        <v>4.0000000000000002E-4</v>
      </c>
      <c r="BD23" s="23">
        <v>5.0000000000000001E-4</v>
      </c>
      <c r="BE23" s="23">
        <v>2.9999999999999997E-4</v>
      </c>
      <c r="BF23" s="23" t="s">
        <v>181</v>
      </c>
      <c r="BG23" s="23">
        <v>1E-4</v>
      </c>
      <c r="BH23" s="23">
        <v>2.2000000000000001E-3</v>
      </c>
      <c r="BI23" s="23">
        <v>2.9999999999999997E-4</v>
      </c>
      <c r="BJ23" s="23">
        <v>6.2100000000000002E-2</v>
      </c>
      <c r="BK23" s="23">
        <v>8.9999999999999998E-4</v>
      </c>
      <c r="BL23" s="23">
        <v>2.5000000000000001E-3</v>
      </c>
      <c r="BM23" s="23">
        <v>2.9999999999999997E-4</v>
      </c>
      <c r="BN23" s="23">
        <v>2.4E-2</v>
      </c>
      <c r="BO23" s="23">
        <v>6.9999999999999999E-4</v>
      </c>
      <c r="BP23" s="23">
        <v>6.3E-3</v>
      </c>
      <c r="BQ23" s="23">
        <v>4.0000000000000002E-4</v>
      </c>
      <c r="BR23" s="23" t="s">
        <v>181</v>
      </c>
      <c r="BS23" s="23">
        <v>2.9999999999999997E-4</v>
      </c>
      <c r="BT23" s="23" t="s">
        <v>181</v>
      </c>
      <c r="BU23" s="23">
        <v>5.0000000000000001E-4</v>
      </c>
      <c r="BV23" s="23" t="s">
        <v>20</v>
      </c>
      <c r="BX23" s="23" t="s">
        <v>20</v>
      </c>
      <c r="BZ23" s="23" t="s">
        <v>181</v>
      </c>
      <c r="CA23" s="23">
        <v>6.9999999999999999E-4</v>
      </c>
      <c r="CB23" s="23" t="s">
        <v>181</v>
      </c>
      <c r="CC23" s="23">
        <v>1.9E-3</v>
      </c>
      <c r="CD23" s="23" t="s">
        <v>181</v>
      </c>
      <c r="CE23" s="23">
        <v>1.6999999999999999E-3</v>
      </c>
      <c r="CF23" s="23" t="s">
        <v>20</v>
      </c>
      <c r="CH23" s="23">
        <v>7.4399999999999994E-2</v>
      </c>
      <c r="CI23" s="23">
        <v>7.0000000000000001E-3</v>
      </c>
      <c r="CJ23" s="23" t="s">
        <v>181</v>
      </c>
      <c r="CK23" s="23">
        <v>9.1000000000000004E-3</v>
      </c>
      <c r="CL23" s="23" t="s">
        <v>181</v>
      </c>
      <c r="CM23" s="23">
        <v>1.24E-2</v>
      </c>
      <c r="CN23" s="23" t="s">
        <v>181</v>
      </c>
      <c r="CO23" s="23">
        <v>6.9999999999999999E-4</v>
      </c>
      <c r="CP23" s="23" t="s">
        <v>181</v>
      </c>
      <c r="CQ23" s="23">
        <v>2.5999999999999999E-3</v>
      </c>
      <c r="CR23" s="23" t="s">
        <v>181</v>
      </c>
      <c r="CS23" s="23">
        <v>1.6000000000000001E-3</v>
      </c>
      <c r="CT23" s="23" t="s">
        <v>20</v>
      </c>
      <c r="CV23" s="23" t="s">
        <v>181</v>
      </c>
      <c r="CW23" s="23">
        <v>5.0000000000000001E-4</v>
      </c>
      <c r="CX23" s="23" t="s">
        <v>181</v>
      </c>
      <c r="CY23" s="23">
        <v>5.0000000000000001E-4</v>
      </c>
      <c r="CZ23" s="23" t="s">
        <v>181</v>
      </c>
      <c r="DA23" s="23">
        <v>5.9999999999999995E-4</v>
      </c>
      <c r="DB23" s="23" t="s">
        <v>181</v>
      </c>
      <c r="DC23" s="23">
        <v>5.9999999999999995E-4</v>
      </c>
      <c r="DD23" s="23" t="s">
        <v>181</v>
      </c>
      <c r="DE23" s="23">
        <v>6.9999999999999999E-4</v>
      </c>
      <c r="DF23" s="23" t="s">
        <v>181</v>
      </c>
      <c r="DG23" s="23">
        <v>4.0000000000000002E-4</v>
      </c>
      <c r="DH23" s="23" t="s">
        <v>181</v>
      </c>
      <c r="DI23" s="23">
        <v>5.0000000000000001E-4</v>
      </c>
      <c r="DJ23" s="23" t="s">
        <v>219</v>
      </c>
      <c r="DK23" s="23" t="s">
        <v>220</v>
      </c>
      <c r="DL23" s="23">
        <v>23</v>
      </c>
      <c r="DM23" s="23" t="s">
        <v>65</v>
      </c>
      <c r="DN23" s="23" t="s">
        <v>20</v>
      </c>
      <c r="DW23" s="85"/>
      <c r="DY23" s="85">
        <v>44874.206250000003</v>
      </c>
    </row>
    <row r="24" spans="1:129" s="23" customFormat="1">
      <c r="A24" s="23">
        <v>69</v>
      </c>
      <c r="B24" s="88">
        <v>44874.209027777775</v>
      </c>
      <c r="C24" s="23" t="s">
        <v>56</v>
      </c>
      <c r="D24" s="23">
        <v>0</v>
      </c>
      <c r="E24" s="23">
        <v>0</v>
      </c>
      <c r="F24" s="23">
        <v>0</v>
      </c>
      <c r="G24" s="23" t="s">
        <v>58</v>
      </c>
      <c r="H24" s="23" t="s">
        <v>59</v>
      </c>
      <c r="I24" s="23" t="s">
        <v>59</v>
      </c>
      <c r="J24" s="23" t="s">
        <v>59</v>
      </c>
      <c r="K24" s="23">
        <v>150</v>
      </c>
      <c r="L24" s="23" t="s">
        <v>179</v>
      </c>
      <c r="M24" s="23">
        <v>0</v>
      </c>
      <c r="N24" s="23" t="s">
        <v>179</v>
      </c>
      <c r="O24" s="23">
        <v>0</v>
      </c>
      <c r="P24" s="23" t="s">
        <v>179</v>
      </c>
      <c r="Q24" s="23">
        <v>0</v>
      </c>
      <c r="R24" s="23">
        <v>2</v>
      </c>
      <c r="S24" s="23" t="s">
        <v>180</v>
      </c>
      <c r="T24" s="23">
        <v>8.4550999999999998</v>
      </c>
      <c r="U24" s="23">
        <v>0.64490000000000003</v>
      </c>
      <c r="V24" s="23">
        <v>18.4802</v>
      </c>
      <c r="W24" s="23">
        <v>0.2843</v>
      </c>
      <c r="X24" s="23">
        <v>48.2224</v>
      </c>
      <c r="Y24" s="23">
        <v>0.28660000000000002</v>
      </c>
      <c r="Z24" s="23">
        <v>0.2414</v>
      </c>
      <c r="AA24" s="23">
        <v>1.5100000000000001E-2</v>
      </c>
      <c r="AB24" s="23" t="s">
        <v>181</v>
      </c>
      <c r="AC24" s="23">
        <v>7.1000000000000004E-3</v>
      </c>
      <c r="AD24" s="23" t="s">
        <v>181</v>
      </c>
      <c r="AE24" s="23">
        <v>1.17E-2</v>
      </c>
      <c r="AF24" s="23">
        <v>1.3382000000000001</v>
      </c>
      <c r="AG24" s="23">
        <v>1.1599999999999999E-2</v>
      </c>
      <c r="AH24" s="23">
        <v>7.7221000000000002</v>
      </c>
      <c r="AI24" s="23">
        <v>2.1100000000000001E-2</v>
      </c>
      <c r="AJ24" s="23">
        <v>1.4510000000000001</v>
      </c>
      <c r="AK24" s="23">
        <v>7.4000000000000003E-3</v>
      </c>
      <c r="AL24" s="23">
        <v>2.4299999999999999E-2</v>
      </c>
      <c r="AM24" s="23">
        <v>8.3000000000000001E-3</v>
      </c>
      <c r="AN24" s="23">
        <v>2.3199999999999998E-2</v>
      </c>
      <c r="AO24" s="23">
        <v>3.2000000000000002E-3</v>
      </c>
      <c r="AP24" s="23">
        <v>0.1075</v>
      </c>
      <c r="AQ24" s="23">
        <v>3.8E-3</v>
      </c>
      <c r="AR24" s="23">
        <v>5.9122000000000003</v>
      </c>
      <c r="AS24" s="23">
        <v>2.1399999999999999E-2</v>
      </c>
      <c r="AT24" s="23">
        <v>4.3E-3</v>
      </c>
      <c r="AU24" s="23">
        <v>2.5999999999999999E-3</v>
      </c>
      <c r="AV24" s="23">
        <v>1.2699999999999999E-2</v>
      </c>
      <c r="AW24" s="23">
        <v>8.9999999999999998E-4</v>
      </c>
      <c r="AX24" s="23">
        <v>5.7000000000000002E-3</v>
      </c>
      <c r="AY24" s="23">
        <v>5.9999999999999995E-4</v>
      </c>
      <c r="AZ24" s="23">
        <v>5.7000000000000002E-3</v>
      </c>
      <c r="BA24" s="23">
        <v>5.0000000000000001E-4</v>
      </c>
      <c r="BB24" s="23">
        <v>8.9999999999999998E-4</v>
      </c>
      <c r="BC24" s="23">
        <v>2.9999999999999997E-4</v>
      </c>
      <c r="BD24" s="23">
        <v>4.0000000000000002E-4</v>
      </c>
      <c r="BE24" s="23">
        <v>2.9999999999999997E-4</v>
      </c>
      <c r="BF24" s="23" t="s">
        <v>181</v>
      </c>
      <c r="BG24" s="23">
        <v>1E-4</v>
      </c>
      <c r="BH24" s="23">
        <v>2E-3</v>
      </c>
      <c r="BI24" s="23">
        <v>2.0000000000000001E-4</v>
      </c>
      <c r="BJ24" s="23">
        <v>4.5999999999999999E-2</v>
      </c>
      <c r="BK24" s="23">
        <v>6.9999999999999999E-4</v>
      </c>
      <c r="BL24" s="23">
        <v>2.8E-3</v>
      </c>
      <c r="BM24" s="23">
        <v>2.0000000000000001E-4</v>
      </c>
      <c r="BN24" s="23">
        <v>1.8200000000000001E-2</v>
      </c>
      <c r="BO24" s="23">
        <v>4.0000000000000002E-4</v>
      </c>
      <c r="BP24" s="23">
        <v>6.3E-3</v>
      </c>
      <c r="BQ24" s="23">
        <v>4.0000000000000002E-4</v>
      </c>
      <c r="BR24" s="23">
        <v>4.0000000000000002E-4</v>
      </c>
      <c r="BS24" s="23">
        <v>2.0000000000000001E-4</v>
      </c>
      <c r="BT24" s="23" t="s">
        <v>181</v>
      </c>
      <c r="BU24" s="23">
        <v>5.0000000000000001E-4</v>
      </c>
      <c r="BV24" s="23" t="s">
        <v>20</v>
      </c>
      <c r="BX24" s="23" t="s">
        <v>181</v>
      </c>
      <c r="BY24" s="23">
        <v>8.0000000000000004E-4</v>
      </c>
      <c r="BZ24" s="23" t="s">
        <v>181</v>
      </c>
      <c r="CA24" s="23">
        <v>6.9999999999999999E-4</v>
      </c>
      <c r="CB24" s="23" t="s">
        <v>181</v>
      </c>
      <c r="CC24" s="23">
        <v>1.6999999999999999E-3</v>
      </c>
      <c r="CD24" s="23" t="s">
        <v>181</v>
      </c>
      <c r="CE24" s="23">
        <v>1.8E-3</v>
      </c>
      <c r="CF24" s="23" t="s">
        <v>20</v>
      </c>
      <c r="CH24" s="23">
        <v>4.41E-2</v>
      </c>
      <c r="CI24" s="23">
        <v>5.0000000000000001E-3</v>
      </c>
      <c r="CJ24" s="23">
        <v>1.2500000000000001E-2</v>
      </c>
      <c r="CK24" s="23">
        <v>8.6E-3</v>
      </c>
      <c r="CL24" s="23" t="s">
        <v>181</v>
      </c>
      <c r="CM24" s="23">
        <v>8.8999999999999999E-3</v>
      </c>
      <c r="CN24" s="23" t="s">
        <v>181</v>
      </c>
      <c r="CO24" s="23">
        <v>5.9999999999999995E-4</v>
      </c>
      <c r="CP24" s="23" t="s">
        <v>181</v>
      </c>
      <c r="CQ24" s="23">
        <v>2.5999999999999999E-3</v>
      </c>
      <c r="CR24" s="23" t="s">
        <v>181</v>
      </c>
      <c r="CS24" s="23">
        <v>1.4E-3</v>
      </c>
      <c r="CT24" s="23" t="s">
        <v>181</v>
      </c>
      <c r="CU24" s="23">
        <v>5.9999999999999995E-4</v>
      </c>
      <c r="CV24" s="23" t="s">
        <v>20</v>
      </c>
      <c r="CX24" s="23" t="s">
        <v>181</v>
      </c>
      <c r="CY24" s="23">
        <v>5.0000000000000001E-4</v>
      </c>
      <c r="CZ24" s="23" t="s">
        <v>181</v>
      </c>
      <c r="DA24" s="23">
        <v>5.9999999999999995E-4</v>
      </c>
      <c r="DB24" s="23" t="s">
        <v>181</v>
      </c>
      <c r="DC24" s="23">
        <v>5.0000000000000001E-4</v>
      </c>
      <c r="DD24" s="23" t="s">
        <v>181</v>
      </c>
      <c r="DE24" s="23">
        <v>5.9999999999999995E-4</v>
      </c>
      <c r="DF24" s="23" t="s">
        <v>181</v>
      </c>
      <c r="DG24" s="23">
        <v>4.0000000000000002E-4</v>
      </c>
      <c r="DH24" s="23" t="s">
        <v>181</v>
      </c>
      <c r="DI24" s="23">
        <v>2.9999999999999997E-4</v>
      </c>
      <c r="DJ24" s="23" t="s">
        <v>219</v>
      </c>
      <c r="DK24" s="23" t="s">
        <v>220</v>
      </c>
      <c r="DL24" s="23">
        <v>86</v>
      </c>
      <c r="DM24" s="23" t="s">
        <v>197</v>
      </c>
      <c r="DN24" s="23" t="s">
        <v>20</v>
      </c>
      <c r="DW24" s="85"/>
      <c r="DY24" s="85">
        <v>44874.209027777775</v>
      </c>
    </row>
    <row r="25" spans="1:129" s="23" customFormat="1">
      <c r="A25" s="23">
        <v>70</v>
      </c>
      <c r="B25" s="88">
        <v>44874.21597222222</v>
      </c>
      <c r="C25" s="23" t="s">
        <v>56</v>
      </c>
      <c r="D25" s="23">
        <v>0</v>
      </c>
      <c r="E25" s="23">
        <v>0</v>
      </c>
      <c r="F25" s="23">
        <v>0</v>
      </c>
      <c r="G25" s="23" t="s">
        <v>58</v>
      </c>
      <c r="H25" s="23" t="s">
        <v>59</v>
      </c>
      <c r="I25" s="23" t="s">
        <v>59</v>
      </c>
      <c r="J25" s="23" t="s">
        <v>59</v>
      </c>
      <c r="K25" s="23">
        <v>150</v>
      </c>
      <c r="L25" s="23" t="s">
        <v>179</v>
      </c>
      <c r="M25" s="23">
        <v>0</v>
      </c>
      <c r="N25" s="23" t="s">
        <v>179</v>
      </c>
      <c r="O25" s="23">
        <v>0</v>
      </c>
      <c r="P25" s="23" t="s">
        <v>179</v>
      </c>
      <c r="Q25" s="23">
        <v>0</v>
      </c>
      <c r="R25" s="23">
        <v>2</v>
      </c>
      <c r="S25" s="23" t="s">
        <v>180</v>
      </c>
      <c r="T25" s="23">
        <v>3.6726999999999999</v>
      </c>
      <c r="U25" s="23">
        <v>0.54669999999999996</v>
      </c>
      <c r="V25" s="23">
        <v>17.8461</v>
      </c>
      <c r="W25" s="23">
        <v>0.27750000000000002</v>
      </c>
      <c r="X25" s="23">
        <v>47.078200000000002</v>
      </c>
      <c r="Y25" s="23">
        <v>0.28520000000000001</v>
      </c>
      <c r="Z25" s="23">
        <v>0.3876</v>
      </c>
      <c r="AA25" s="23">
        <v>1.61E-2</v>
      </c>
      <c r="AB25" s="23" t="s">
        <v>181</v>
      </c>
      <c r="AC25" s="23">
        <v>6.6E-3</v>
      </c>
      <c r="AD25" s="23" t="s">
        <v>181</v>
      </c>
      <c r="AE25" s="23">
        <v>1.1299999999999999E-2</v>
      </c>
      <c r="AF25" s="23">
        <v>2.1072000000000002</v>
      </c>
      <c r="AG25" s="23">
        <v>1.41E-2</v>
      </c>
      <c r="AH25" s="23">
        <v>6.73</v>
      </c>
      <c r="AI25" s="23">
        <v>0.02</v>
      </c>
      <c r="AJ25" s="23">
        <v>1.4702999999999999</v>
      </c>
      <c r="AK25" s="23">
        <v>7.4000000000000003E-3</v>
      </c>
      <c r="AL25" s="23">
        <v>2.5499999999999998E-2</v>
      </c>
      <c r="AM25" s="23">
        <v>8.3999999999999995E-3</v>
      </c>
      <c r="AN25" s="23">
        <v>1.66E-2</v>
      </c>
      <c r="AO25" s="23">
        <v>3.0999999999999999E-3</v>
      </c>
      <c r="AP25" s="23">
        <v>0.14149999999999999</v>
      </c>
      <c r="AQ25" s="23">
        <v>4.4999999999999997E-3</v>
      </c>
      <c r="AR25" s="23">
        <v>6.74</v>
      </c>
      <c r="AS25" s="23">
        <v>2.2800000000000001E-2</v>
      </c>
      <c r="AT25" s="23">
        <v>5.4999999999999997E-3</v>
      </c>
      <c r="AU25" s="23">
        <v>2.8999999999999998E-3</v>
      </c>
      <c r="AV25" s="23">
        <v>8.5000000000000006E-3</v>
      </c>
      <c r="AW25" s="23">
        <v>8.0000000000000004E-4</v>
      </c>
      <c r="AX25" s="23">
        <v>6.4000000000000003E-3</v>
      </c>
      <c r="AY25" s="23">
        <v>5.9999999999999995E-4</v>
      </c>
      <c r="AZ25" s="23">
        <v>7.1000000000000004E-3</v>
      </c>
      <c r="BA25" s="23">
        <v>5.9999999999999995E-4</v>
      </c>
      <c r="BB25" s="23">
        <v>1.5E-3</v>
      </c>
      <c r="BC25" s="23">
        <v>4.0000000000000002E-4</v>
      </c>
      <c r="BD25" s="23">
        <v>8.0000000000000004E-4</v>
      </c>
      <c r="BE25" s="23">
        <v>2.9999999999999997E-4</v>
      </c>
      <c r="BF25" s="23" t="s">
        <v>181</v>
      </c>
      <c r="BG25" s="23">
        <v>1E-4</v>
      </c>
      <c r="BH25" s="23">
        <v>2.8999999999999998E-3</v>
      </c>
      <c r="BI25" s="23">
        <v>2.9999999999999997E-4</v>
      </c>
      <c r="BJ25" s="23">
        <v>6.5299999999999997E-2</v>
      </c>
      <c r="BK25" s="23">
        <v>8.9999999999999998E-4</v>
      </c>
      <c r="BL25" s="23">
        <v>2.8E-3</v>
      </c>
      <c r="BM25" s="23">
        <v>2.9999999999999997E-4</v>
      </c>
      <c r="BN25" s="23">
        <v>2.07E-2</v>
      </c>
      <c r="BO25" s="23">
        <v>5.0000000000000001E-4</v>
      </c>
      <c r="BP25" s="23">
        <v>6.7000000000000002E-3</v>
      </c>
      <c r="BQ25" s="23">
        <v>4.0000000000000002E-4</v>
      </c>
      <c r="BR25" s="23">
        <v>4.0000000000000002E-4</v>
      </c>
      <c r="BS25" s="23">
        <v>2.0000000000000001E-4</v>
      </c>
      <c r="BT25" s="23" t="s">
        <v>20</v>
      </c>
      <c r="BV25" s="23" t="s">
        <v>20</v>
      </c>
      <c r="BX25" s="23" t="s">
        <v>181</v>
      </c>
      <c r="BY25" s="23">
        <v>8.0000000000000004E-4</v>
      </c>
      <c r="BZ25" s="23" t="s">
        <v>181</v>
      </c>
      <c r="CA25" s="23">
        <v>6.9999999999999999E-4</v>
      </c>
      <c r="CB25" s="23" t="s">
        <v>181</v>
      </c>
      <c r="CC25" s="23">
        <v>1.6999999999999999E-3</v>
      </c>
      <c r="CD25" s="23" t="s">
        <v>181</v>
      </c>
      <c r="CE25" s="23">
        <v>1.8E-3</v>
      </c>
      <c r="CF25" s="23" t="s">
        <v>20</v>
      </c>
      <c r="CH25" s="23">
        <v>5.8599999999999999E-2</v>
      </c>
      <c r="CI25" s="23">
        <v>5.1999999999999998E-3</v>
      </c>
      <c r="CJ25" s="23" t="s">
        <v>181</v>
      </c>
      <c r="CK25" s="23">
        <v>8.5000000000000006E-3</v>
      </c>
      <c r="CL25" s="23" t="s">
        <v>181</v>
      </c>
      <c r="CM25" s="23">
        <v>9.1999999999999998E-3</v>
      </c>
      <c r="CN25" s="23" t="s">
        <v>181</v>
      </c>
      <c r="CO25" s="23">
        <v>5.9999999999999995E-4</v>
      </c>
      <c r="CP25" s="23" t="s">
        <v>181</v>
      </c>
      <c r="CQ25" s="23">
        <v>2.7000000000000001E-3</v>
      </c>
      <c r="CR25" s="23" t="s">
        <v>181</v>
      </c>
      <c r="CS25" s="23">
        <v>1.4E-3</v>
      </c>
      <c r="CT25" s="23" t="s">
        <v>181</v>
      </c>
      <c r="CU25" s="23">
        <v>6.9999999999999999E-4</v>
      </c>
      <c r="CV25" s="23" t="s">
        <v>20</v>
      </c>
      <c r="CX25" s="23" t="s">
        <v>181</v>
      </c>
      <c r="CY25" s="23">
        <v>5.0000000000000001E-4</v>
      </c>
      <c r="CZ25" s="23" t="s">
        <v>181</v>
      </c>
      <c r="DA25" s="23">
        <v>5.9999999999999995E-4</v>
      </c>
      <c r="DB25" s="23" t="s">
        <v>181</v>
      </c>
      <c r="DC25" s="23">
        <v>5.0000000000000001E-4</v>
      </c>
      <c r="DD25" s="23" t="s">
        <v>181</v>
      </c>
      <c r="DE25" s="23">
        <v>5.9999999999999995E-4</v>
      </c>
      <c r="DF25" s="23" t="s">
        <v>181</v>
      </c>
      <c r="DG25" s="23">
        <v>4.0000000000000002E-4</v>
      </c>
      <c r="DH25" s="23" t="s">
        <v>181</v>
      </c>
      <c r="DI25" s="23">
        <v>2.9999999999999997E-4</v>
      </c>
      <c r="DJ25" s="23" t="s">
        <v>221</v>
      </c>
      <c r="DK25" s="23" t="s">
        <v>222</v>
      </c>
      <c r="DL25" s="23">
        <v>23</v>
      </c>
      <c r="DM25" s="23" t="s">
        <v>65</v>
      </c>
      <c r="DN25" s="23" t="s">
        <v>20</v>
      </c>
      <c r="DW25" s="85"/>
      <c r="DY25" s="85">
        <v>44874.21597222222</v>
      </c>
    </row>
    <row r="26" spans="1:129" s="23" customFormat="1">
      <c r="A26" s="23">
        <v>71</v>
      </c>
      <c r="B26" s="88">
        <v>44874.21875</v>
      </c>
      <c r="C26" s="23" t="s">
        <v>56</v>
      </c>
      <c r="D26" s="23">
        <v>0</v>
      </c>
      <c r="E26" s="23">
        <v>0</v>
      </c>
      <c r="F26" s="23">
        <v>0</v>
      </c>
      <c r="G26" s="23" t="s">
        <v>58</v>
      </c>
      <c r="H26" s="23" t="s">
        <v>59</v>
      </c>
      <c r="I26" s="23" t="s">
        <v>59</v>
      </c>
      <c r="J26" s="23" t="s">
        <v>59</v>
      </c>
      <c r="K26" s="23">
        <v>150</v>
      </c>
      <c r="L26" s="23" t="s">
        <v>179</v>
      </c>
      <c r="M26" s="23">
        <v>0</v>
      </c>
      <c r="N26" s="23" t="s">
        <v>179</v>
      </c>
      <c r="O26" s="23">
        <v>0</v>
      </c>
      <c r="P26" s="23" t="s">
        <v>179</v>
      </c>
      <c r="Q26" s="23">
        <v>0</v>
      </c>
      <c r="R26" s="23">
        <v>2</v>
      </c>
      <c r="S26" s="23" t="s">
        <v>180</v>
      </c>
      <c r="T26" s="23">
        <v>4.0382999999999996</v>
      </c>
      <c r="U26" s="23">
        <v>0.57669999999999999</v>
      </c>
      <c r="V26" s="23">
        <v>18.162199999999999</v>
      </c>
      <c r="W26" s="23">
        <v>0.28170000000000001</v>
      </c>
      <c r="X26" s="23">
        <v>46.295699999999997</v>
      </c>
      <c r="Y26" s="23">
        <v>0.28100000000000003</v>
      </c>
      <c r="Z26" s="23">
        <v>0.39989999999999998</v>
      </c>
      <c r="AA26" s="23">
        <v>1.72E-2</v>
      </c>
      <c r="AB26" s="23" t="s">
        <v>181</v>
      </c>
      <c r="AC26" s="23">
        <v>7.1000000000000004E-3</v>
      </c>
      <c r="AD26" s="23" t="s">
        <v>181</v>
      </c>
      <c r="AE26" s="23">
        <v>1.1299999999999999E-2</v>
      </c>
      <c r="AF26" s="23">
        <v>1.5939000000000001</v>
      </c>
      <c r="AG26" s="23">
        <v>1.2500000000000001E-2</v>
      </c>
      <c r="AH26" s="23">
        <v>8.8726000000000003</v>
      </c>
      <c r="AI26" s="23">
        <v>2.3E-2</v>
      </c>
      <c r="AJ26" s="23">
        <v>1.4964</v>
      </c>
      <c r="AK26" s="23">
        <v>7.7000000000000002E-3</v>
      </c>
      <c r="AL26" s="23">
        <v>3.3099999999999997E-2</v>
      </c>
      <c r="AM26" s="23">
        <v>8.6999999999999994E-3</v>
      </c>
      <c r="AN26" s="23">
        <v>3.3700000000000001E-2</v>
      </c>
      <c r="AO26" s="23">
        <v>3.8E-3</v>
      </c>
      <c r="AP26" s="23">
        <v>0.1084</v>
      </c>
      <c r="AQ26" s="23">
        <v>4.0000000000000001E-3</v>
      </c>
      <c r="AR26" s="23">
        <v>6.6848999999999998</v>
      </c>
      <c r="AS26" s="23">
        <v>2.3300000000000001E-2</v>
      </c>
      <c r="AT26" s="23" t="s">
        <v>181</v>
      </c>
      <c r="AU26" s="23">
        <v>2.8E-3</v>
      </c>
      <c r="AV26" s="23">
        <v>1.2500000000000001E-2</v>
      </c>
      <c r="AW26" s="23">
        <v>8.9999999999999998E-4</v>
      </c>
      <c r="AX26" s="23">
        <v>6.4000000000000003E-3</v>
      </c>
      <c r="AY26" s="23">
        <v>5.9999999999999995E-4</v>
      </c>
      <c r="AZ26" s="23">
        <v>6.4999999999999997E-3</v>
      </c>
      <c r="BA26" s="23">
        <v>5.9999999999999995E-4</v>
      </c>
      <c r="BB26" s="23">
        <v>1.1000000000000001E-3</v>
      </c>
      <c r="BC26" s="23">
        <v>4.0000000000000002E-4</v>
      </c>
      <c r="BD26" s="23">
        <v>5.0000000000000001E-4</v>
      </c>
      <c r="BE26" s="23">
        <v>2.9999999999999997E-4</v>
      </c>
      <c r="BF26" s="23" t="s">
        <v>181</v>
      </c>
      <c r="BG26" s="23">
        <v>1E-4</v>
      </c>
      <c r="BH26" s="23">
        <v>1.6999999999999999E-3</v>
      </c>
      <c r="BI26" s="23">
        <v>2.0000000000000001E-4</v>
      </c>
      <c r="BJ26" s="23">
        <v>6.6400000000000001E-2</v>
      </c>
      <c r="BK26" s="23">
        <v>8.9999999999999998E-4</v>
      </c>
      <c r="BL26" s="23">
        <v>2.5999999999999999E-3</v>
      </c>
      <c r="BM26" s="23">
        <v>2.9999999999999997E-4</v>
      </c>
      <c r="BN26" s="23">
        <v>2.07E-2</v>
      </c>
      <c r="BO26" s="23">
        <v>5.0000000000000001E-4</v>
      </c>
      <c r="BP26" s="23">
        <v>7.0000000000000001E-3</v>
      </c>
      <c r="BQ26" s="23">
        <v>4.0000000000000002E-4</v>
      </c>
      <c r="BR26" s="23">
        <v>2.9999999999999997E-4</v>
      </c>
      <c r="BS26" s="23">
        <v>2.0000000000000001E-4</v>
      </c>
      <c r="BT26" s="23" t="s">
        <v>181</v>
      </c>
      <c r="BU26" s="23">
        <v>5.0000000000000001E-4</v>
      </c>
      <c r="BV26" s="23" t="s">
        <v>20</v>
      </c>
      <c r="BX26" s="23" t="s">
        <v>181</v>
      </c>
      <c r="BY26" s="23">
        <v>8.0000000000000004E-4</v>
      </c>
      <c r="BZ26" s="23" t="s">
        <v>181</v>
      </c>
      <c r="CA26" s="23">
        <v>6.9999999999999999E-4</v>
      </c>
      <c r="CB26" s="23" t="s">
        <v>181</v>
      </c>
      <c r="CC26" s="23">
        <v>1.6999999999999999E-3</v>
      </c>
      <c r="CD26" s="23" t="s">
        <v>181</v>
      </c>
      <c r="CE26" s="23">
        <v>1.8E-3</v>
      </c>
      <c r="CF26" s="23" t="s">
        <v>20</v>
      </c>
      <c r="CH26" s="23">
        <v>5.7099999999999998E-2</v>
      </c>
      <c r="CI26" s="23">
        <v>4.8999999999999998E-3</v>
      </c>
      <c r="CJ26" s="23" t="s">
        <v>181</v>
      </c>
      <c r="CK26" s="23">
        <v>8.5000000000000006E-3</v>
      </c>
      <c r="CL26" s="23" t="s">
        <v>181</v>
      </c>
      <c r="CM26" s="23">
        <v>9.4999999999999998E-3</v>
      </c>
      <c r="CN26" s="23" t="s">
        <v>181</v>
      </c>
      <c r="CO26" s="23">
        <v>5.9999999999999995E-4</v>
      </c>
      <c r="CP26" s="23" t="s">
        <v>181</v>
      </c>
      <c r="CQ26" s="23">
        <v>2.7000000000000001E-3</v>
      </c>
      <c r="CR26" s="23" t="s">
        <v>181</v>
      </c>
      <c r="CS26" s="23">
        <v>1.4E-3</v>
      </c>
      <c r="CT26" s="23" t="s">
        <v>20</v>
      </c>
      <c r="CV26" s="23" t="s">
        <v>20</v>
      </c>
      <c r="CX26" s="23" t="s">
        <v>181</v>
      </c>
      <c r="CY26" s="23">
        <v>5.0000000000000001E-4</v>
      </c>
      <c r="CZ26" s="23" t="s">
        <v>181</v>
      </c>
      <c r="DA26" s="23">
        <v>5.0000000000000001E-4</v>
      </c>
      <c r="DB26" s="23" t="s">
        <v>181</v>
      </c>
      <c r="DC26" s="23">
        <v>5.9999999999999995E-4</v>
      </c>
      <c r="DD26" s="23" t="s">
        <v>181</v>
      </c>
      <c r="DE26" s="23">
        <v>5.9999999999999995E-4</v>
      </c>
      <c r="DF26" s="23" t="s">
        <v>181</v>
      </c>
      <c r="DG26" s="23">
        <v>4.0000000000000002E-4</v>
      </c>
      <c r="DH26" s="23" t="s">
        <v>181</v>
      </c>
      <c r="DI26" s="23">
        <v>2.9999999999999997E-4</v>
      </c>
      <c r="DJ26" s="23" t="s">
        <v>221</v>
      </c>
      <c r="DK26" s="23" t="s">
        <v>222</v>
      </c>
      <c r="DL26" s="23">
        <v>103</v>
      </c>
      <c r="DM26" s="23" t="s">
        <v>65</v>
      </c>
      <c r="DN26" s="23" t="s">
        <v>20</v>
      </c>
      <c r="DW26" s="85"/>
      <c r="DY26" s="85">
        <v>44874.21875</v>
      </c>
    </row>
    <row r="27" spans="1:129" s="23" customFormat="1">
      <c r="A27" s="23">
        <v>72</v>
      </c>
      <c r="B27" s="88">
        <v>44874.22152777778</v>
      </c>
      <c r="C27" s="23" t="s">
        <v>56</v>
      </c>
      <c r="D27" s="23">
        <v>0</v>
      </c>
      <c r="E27" s="23">
        <v>0</v>
      </c>
      <c r="F27" s="23">
        <v>0</v>
      </c>
      <c r="G27" s="23" t="s">
        <v>58</v>
      </c>
      <c r="H27" s="23" t="s">
        <v>59</v>
      </c>
      <c r="I27" s="23" t="s">
        <v>59</v>
      </c>
      <c r="J27" s="23" t="s">
        <v>59</v>
      </c>
      <c r="K27" s="23">
        <v>150</v>
      </c>
      <c r="L27" s="23" t="s">
        <v>179</v>
      </c>
      <c r="M27" s="23">
        <v>0</v>
      </c>
      <c r="N27" s="23" t="s">
        <v>179</v>
      </c>
      <c r="O27" s="23">
        <v>0</v>
      </c>
      <c r="P27" s="23" t="s">
        <v>179</v>
      </c>
      <c r="Q27" s="23">
        <v>0</v>
      </c>
      <c r="R27" s="23">
        <v>2</v>
      </c>
      <c r="S27" s="23" t="s">
        <v>180</v>
      </c>
      <c r="T27" s="23">
        <v>5.9194000000000004</v>
      </c>
      <c r="U27" s="23">
        <v>0.6361</v>
      </c>
      <c r="V27" s="23">
        <v>19.480799999999999</v>
      </c>
      <c r="W27" s="23">
        <v>0.29199999999999998</v>
      </c>
      <c r="X27" s="23">
        <v>45.257199999999997</v>
      </c>
      <c r="Y27" s="23">
        <v>0.27679999999999999</v>
      </c>
      <c r="Z27" s="23">
        <v>0.50329999999999997</v>
      </c>
      <c r="AA27" s="23">
        <v>1.8700000000000001E-2</v>
      </c>
      <c r="AB27" s="23" t="s">
        <v>181</v>
      </c>
      <c r="AC27" s="23">
        <v>7.4999999999999997E-3</v>
      </c>
      <c r="AD27" s="23" t="s">
        <v>181</v>
      </c>
      <c r="AE27" s="23">
        <v>1.1299999999999999E-2</v>
      </c>
      <c r="AF27" s="23">
        <v>1.2735000000000001</v>
      </c>
      <c r="AG27" s="23">
        <v>1.1299999999999999E-2</v>
      </c>
      <c r="AH27" s="23">
        <v>10.114800000000001</v>
      </c>
      <c r="AI27" s="23">
        <v>2.4500000000000001E-2</v>
      </c>
      <c r="AJ27" s="23">
        <v>1.6265000000000001</v>
      </c>
      <c r="AK27" s="23">
        <v>8.0000000000000002E-3</v>
      </c>
      <c r="AL27" s="23">
        <v>3.9800000000000002E-2</v>
      </c>
      <c r="AM27" s="23">
        <v>9.1999999999999998E-3</v>
      </c>
      <c r="AN27" s="23">
        <v>1.35E-2</v>
      </c>
      <c r="AO27" s="23">
        <v>3.0000000000000001E-3</v>
      </c>
      <c r="AP27" s="23">
        <v>8.9599999999999999E-2</v>
      </c>
      <c r="AQ27" s="23">
        <v>3.7000000000000002E-3</v>
      </c>
      <c r="AR27" s="23">
        <v>5.4520999999999997</v>
      </c>
      <c r="AS27" s="23">
        <v>2.12E-2</v>
      </c>
      <c r="AT27" s="23" t="s">
        <v>181</v>
      </c>
      <c r="AU27" s="23">
        <v>2.5999999999999999E-3</v>
      </c>
      <c r="AV27" s="23">
        <v>8.0999999999999996E-3</v>
      </c>
      <c r="AW27" s="23">
        <v>8.0000000000000004E-4</v>
      </c>
      <c r="AX27" s="23">
        <v>4.0000000000000001E-3</v>
      </c>
      <c r="AY27" s="23">
        <v>5.0000000000000001E-4</v>
      </c>
      <c r="AZ27" s="23">
        <v>5.5999999999999999E-3</v>
      </c>
      <c r="BA27" s="23">
        <v>5.0000000000000001E-4</v>
      </c>
      <c r="BB27" s="23">
        <v>1E-3</v>
      </c>
      <c r="BC27" s="23">
        <v>4.0000000000000002E-4</v>
      </c>
      <c r="BD27" s="23">
        <v>2.9999999999999997E-4</v>
      </c>
      <c r="BE27" s="23">
        <v>2.9999999999999997E-4</v>
      </c>
      <c r="BF27" s="23" t="s">
        <v>181</v>
      </c>
      <c r="BG27" s="23">
        <v>1E-4</v>
      </c>
      <c r="BH27" s="23">
        <v>1.5E-3</v>
      </c>
      <c r="BI27" s="23">
        <v>2.0000000000000001E-4</v>
      </c>
      <c r="BJ27" s="23">
        <v>6.7400000000000002E-2</v>
      </c>
      <c r="BK27" s="23">
        <v>8.9999999999999998E-4</v>
      </c>
      <c r="BL27" s="23">
        <v>2.8E-3</v>
      </c>
      <c r="BM27" s="23">
        <v>2.9999999999999997E-4</v>
      </c>
      <c r="BN27" s="23">
        <v>2.3800000000000002E-2</v>
      </c>
      <c r="BO27" s="23">
        <v>5.0000000000000001E-4</v>
      </c>
      <c r="BP27" s="23">
        <v>7.6E-3</v>
      </c>
      <c r="BQ27" s="23">
        <v>4.0000000000000002E-4</v>
      </c>
      <c r="BR27" s="23">
        <v>5.0000000000000001E-4</v>
      </c>
      <c r="BS27" s="23">
        <v>2.0000000000000001E-4</v>
      </c>
      <c r="BT27" s="23" t="s">
        <v>181</v>
      </c>
      <c r="BU27" s="23">
        <v>5.0000000000000001E-4</v>
      </c>
      <c r="BV27" s="23" t="s">
        <v>20</v>
      </c>
      <c r="BX27" s="23" t="s">
        <v>20</v>
      </c>
      <c r="BZ27" s="23" t="s">
        <v>181</v>
      </c>
      <c r="CA27" s="23">
        <v>6.9999999999999999E-4</v>
      </c>
      <c r="CB27" s="23" t="s">
        <v>181</v>
      </c>
      <c r="CC27" s="23">
        <v>1.6999999999999999E-3</v>
      </c>
      <c r="CD27" s="23" t="s">
        <v>181</v>
      </c>
      <c r="CE27" s="23">
        <v>1.8E-3</v>
      </c>
      <c r="CF27" s="23" t="s">
        <v>20</v>
      </c>
      <c r="CH27" s="23">
        <v>5.5500000000000001E-2</v>
      </c>
      <c r="CI27" s="23">
        <v>4.7000000000000002E-3</v>
      </c>
      <c r="CJ27" s="23" t="s">
        <v>181</v>
      </c>
      <c r="CK27" s="23">
        <v>8.6E-3</v>
      </c>
      <c r="CL27" s="23" t="s">
        <v>181</v>
      </c>
      <c r="CM27" s="23">
        <v>9.9000000000000008E-3</v>
      </c>
      <c r="CN27" s="23" t="s">
        <v>181</v>
      </c>
      <c r="CO27" s="23">
        <v>5.9999999999999995E-4</v>
      </c>
      <c r="CP27" s="23" t="s">
        <v>181</v>
      </c>
      <c r="CQ27" s="23">
        <v>2.7000000000000001E-3</v>
      </c>
      <c r="CR27" s="23" t="s">
        <v>181</v>
      </c>
      <c r="CS27" s="23">
        <v>1.4E-3</v>
      </c>
      <c r="CT27" s="23" t="s">
        <v>181</v>
      </c>
      <c r="CU27" s="23">
        <v>6.9999999999999999E-4</v>
      </c>
      <c r="CV27" s="23" t="s">
        <v>20</v>
      </c>
      <c r="CX27" s="23" t="s">
        <v>181</v>
      </c>
      <c r="CY27" s="23">
        <v>5.0000000000000001E-4</v>
      </c>
      <c r="CZ27" s="23" t="s">
        <v>181</v>
      </c>
      <c r="DA27" s="23">
        <v>5.0000000000000001E-4</v>
      </c>
      <c r="DB27" s="23" t="s">
        <v>181</v>
      </c>
      <c r="DC27" s="23">
        <v>5.0000000000000001E-4</v>
      </c>
      <c r="DD27" s="23" t="s">
        <v>181</v>
      </c>
      <c r="DE27" s="23">
        <v>5.9999999999999995E-4</v>
      </c>
      <c r="DF27" s="23" t="s">
        <v>181</v>
      </c>
      <c r="DG27" s="23">
        <v>4.0000000000000002E-4</v>
      </c>
      <c r="DH27" s="23" t="s">
        <v>181</v>
      </c>
      <c r="DI27" s="23">
        <v>2.9999999999999997E-4</v>
      </c>
      <c r="DJ27" s="23" t="s">
        <v>221</v>
      </c>
      <c r="DK27" s="23" t="s">
        <v>222</v>
      </c>
      <c r="DL27" s="23">
        <v>128</v>
      </c>
      <c r="DM27" s="23" t="s">
        <v>197</v>
      </c>
      <c r="DN27" s="23" t="s">
        <v>20</v>
      </c>
      <c r="DW27" s="85"/>
      <c r="DY27" s="85">
        <v>44874.22152777778</v>
      </c>
    </row>
    <row r="28" spans="1:129" s="23" customFormat="1">
      <c r="A28" s="23">
        <v>73</v>
      </c>
      <c r="B28" s="88">
        <v>44874.224999999999</v>
      </c>
      <c r="C28" s="23" t="s">
        <v>56</v>
      </c>
      <c r="D28" s="23">
        <v>0</v>
      </c>
      <c r="E28" s="23">
        <v>0</v>
      </c>
      <c r="F28" s="23">
        <v>0</v>
      </c>
      <c r="G28" s="23" t="s">
        <v>58</v>
      </c>
      <c r="H28" s="23" t="s">
        <v>59</v>
      </c>
      <c r="I28" s="23" t="s">
        <v>59</v>
      </c>
      <c r="J28" s="23" t="s">
        <v>59</v>
      </c>
      <c r="K28" s="23">
        <v>150</v>
      </c>
      <c r="L28" s="23" t="s">
        <v>179</v>
      </c>
      <c r="M28" s="23">
        <v>0</v>
      </c>
      <c r="N28" s="23" t="s">
        <v>179</v>
      </c>
      <c r="O28" s="23">
        <v>0</v>
      </c>
      <c r="P28" s="23" t="s">
        <v>179</v>
      </c>
      <c r="Q28" s="23">
        <v>0</v>
      </c>
      <c r="R28" s="23">
        <v>2</v>
      </c>
      <c r="S28" s="23" t="s">
        <v>180</v>
      </c>
      <c r="T28" s="23">
        <v>6.4416000000000002</v>
      </c>
      <c r="U28" s="23">
        <v>0.62029999999999996</v>
      </c>
      <c r="V28" s="23">
        <v>19.267900000000001</v>
      </c>
      <c r="W28" s="23">
        <v>0.2888</v>
      </c>
      <c r="X28" s="23">
        <v>47.960500000000003</v>
      </c>
      <c r="Y28" s="23">
        <v>0.28760000000000002</v>
      </c>
      <c r="Z28" s="23">
        <v>0.39550000000000002</v>
      </c>
      <c r="AA28" s="23">
        <v>1.67E-2</v>
      </c>
      <c r="AB28" s="23" t="s">
        <v>181</v>
      </c>
      <c r="AC28" s="23">
        <v>7.1000000000000004E-3</v>
      </c>
      <c r="AD28" s="23" t="s">
        <v>181</v>
      </c>
      <c r="AE28" s="23">
        <v>1.1299999999999999E-2</v>
      </c>
      <c r="AF28" s="23">
        <v>1.7452000000000001</v>
      </c>
      <c r="AG28" s="23">
        <v>1.2999999999999999E-2</v>
      </c>
      <c r="AH28" s="23">
        <v>7.1982999999999997</v>
      </c>
      <c r="AI28" s="23">
        <v>2.0500000000000001E-2</v>
      </c>
      <c r="AJ28" s="23">
        <v>1.5553999999999999</v>
      </c>
      <c r="AK28" s="23">
        <v>7.6E-3</v>
      </c>
      <c r="AL28" s="23">
        <v>3.0200000000000001E-2</v>
      </c>
      <c r="AM28" s="23">
        <v>8.6E-3</v>
      </c>
      <c r="AN28" s="23">
        <v>1.6199999999999999E-2</v>
      </c>
      <c r="AO28" s="23">
        <v>3.0000000000000001E-3</v>
      </c>
      <c r="AP28" s="23">
        <v>0.1021</v>
      </c>
      <c r="AQ28" s="23">
        <v>3.8E-3</v>
      </c>
      <c r="AR28" s="23">
        <v>5.6087999999999996</v>
      </c>
      <c r="AS28" s="23">
        <v>2.0799999999999999E-2</v>
      </c>
      <c r="AT28" s="23" t="s">
        <v>181</v>
      </c>
      <c r="AU28" s="23">
        <v>2.5999999999999999E-3</v>
      </c>
      <c r="AV28" s="23">
        <v>1.0699999999999999E-2</v>
      </c>
      <c r="AW28" s="23">
        <v>8.9999999999999998E-4</v>
      </c>
      <c r="AX28" s="23">
        <v>6.0000000000000001E-3</v>
      </c>
      <c r="AY28" s="23">
        <v>5.9999999999999995E-4</v>
      </c>
      <c r="AZ28" s="23">
        <v>5.7999999999999996E-3</v>
      </c>
      <c r="BA28" s="23">
        <v>5.0000000000000001E-4</v>
      </c>
      <c r="BB28" s="23">
        <v>1E-3</v>
      </c>
      <c r="BC28" s="23">
        <v>4.0000000000000002E-4</v>
      </c>
      <c r="BD28" s="23" t="s">
        <v>181</v>
      </c>
      <c r="BE28" s="23">
        <v>2.9999999999999997E-4</v>
      </c>
      <c r="BF28" s="23" t="s">
        <v>181</v>
      </c>
      <c r="BG28" s="23">
        <v>1E-4</v>
      </c>
      <c r="BH28" s="23">
        <v>2.8999999999999998E-3</v>
      </c>
      <c r="BI28" s="23">
        <v>2.9999999999999997E-4</v>
      </c>
      <c r="BJ28" s="23">
        <v>6.9599999999999995E-2</v>
      </c>
      <c r="BK28" s="23">
        <v>8.9999999999999998E-4</v>
      </c>
      <c r="BL28" s="23">
        <v>3.0000000000000001E-3</v>
      </c>
      <c r="BM28" s="23">
        <v>2.9999999999999997E-4</v>
      </c>
      <c r="BN28" s="23">
        <v>2.18E-2</v>
      </c>
      <c r="BO28" s="23">
        <v>5.0000000000000001E-4</v>
      </c>
      <c r="BP28" s="23">
        <v>7.7000000000000002E-3</v>
      </c>
      <c r="BQ28" s="23">
        <v>4.0000000000000002E-4</v>
      </c>
      <c r="BR28" s="23">
        <v>5.0000000000000001E-4</v>
      </c>
      <c r="BS28" s="23">
        <v>2.0000000000000001E-4</v>
      </c>
      <c r="BT28" s="23" t="s">
        <v>181</v>
      </c>
      <c r="BU28" s="23">
        <v>5.0000000000000001E-4</v>
      </c>
      <c r="BV28" s="23" t="s">
        <v>20</v>
      </c>
      <c r="BX28" s="23" t="s">
        <v>181</v>
      </c>
      <c r="BY28" s="23">
        <v>8.0000000000000004E-4</v>
      </c>
      <c r="BZ28" s="23" t="s">
        <v>181</v>
      </c>
      <c r="CA28" s="23">
        <v>6.9999999999999999E-4</v>
      </c>
      <c r="CB28" s="23" t="s">
        <v>181</v>
      </c>
      <c r="CC28" s="23">
        <v>1.6999999999999999E-3</v>
      </c>
      <c r="CD28" s="23" t="s">
        <v>181</v>
      </c>
      <c r="CE28" s="23">
        <v>1.8E-3</v>
      </c>
      <c r="CF28" s="23" t="s">
        <v>20</v>
      </c>
      <c r="CH28" s="23">
        <v>6.93E-2</v>
      </c>
      <c r="CI28" s="23">
        <v>5.1999999999999998E-3</v>
      </c>
      <c r="CJ28" s="23" t="s">
        <v>181</v>
      </c>
      <c r="CK28" s="23">
        <v>8.3999999999999995E-3</v>
      </c>
      <c r="CL28" s="23" t="s">
        <v>181</v>
      </c>
      <c r="CM28" s="23">
        <v>8.9999999999999993E-3</v>
      </c>
      <c r="CN28" s="23" t="s">
        <v>181</v>
      </c>
      <c r="CO28" s="23">
        <v>5.9999999999999995E-4</v>
      </c>
      <c r="CP28" s="23" t="s">
        <v>181</v>
      </c>
      <c r="CQ28" s="23">
        <v>2.5999999999999999E-3</v>
      </c>
      <c r="CR28" s="23" t="s">
        <v>181</v>
      </c>
      <c r="CS28" s="23">
        <v>1.5E-3</v>
      </c>
      <c r="CT28" s="23" t="s">
        <v>181</v>
      </c>
      <c r="CU28" s="23">
        <v>6.9999999999999999E-4</v>
      </c>
      <c r="CV28" s="23" t="s">
        <v>20</v>
      </c>
      <c r="CX28" s="23" t="s">
        <v>181</v>
      </c>
      <c r="CY28" s="23">
        <v>5.0000000000000001E-4</v>
      </c>
      <c r="CZ28" s="23" t="s">
        <v>181</v>
      </c>
      <c r="DA28" s="23">
        <v>5.0000000000000001E-4</v>
      </c>
      <c r="DB28" s="23" t="s">
        <v>181</v>
      </c>
      <c r="DC28" s="23">
        <v>5.0000000000000001E-4</v>
      </c>
      <c r="DD28" s="23" t="s">
        <v>181</v>
      </c>
      <c r="DE28" s="23">
        <v>5.9999999999999995E-4</v>
      </c>
      <c r="DF28" s="23">
        <v>1E-3</v>
      </c>
      <c r="DG28" s="23">
        <v>4.0000000000000002E-4</v>
      </c>
      <c r="DH28" s="23" t="s">
        <v>181</v>
      </c>
      <c r="DI28" s="23">
        <v>2.9999999999999997E-4</v>
      </c>
      <c r="DJ28" s="23" t="s">
        <v>223</v>
      </c>
      <c r="DK28" s="23" t="s">
        <v>224</v>
      </c>
      <c r="DL28" s="23">
        <v>37</v>
      </c>
      <c r="DM28" s="23" t="s">
        <v>197</v>
      </c>
      <c r="DN28" s="23" t="s">
        <v>20</v>
      </c>
      <c r="DW28" s="85"/>
      <c r="DY28" s="85">
        <v>44874.224999999999</v>
      </c>
    </row>
    <row r="29" spans="1:129" s="23" customFormat="1">
      <c r="A29" s="23">
        <v>74</v>
      </c>
      <c r="B29" s="88">
        <v>44874.227083333331</v>
      </c>
      <c r="C29" s="23" t="s">
        <v>56</v>
      </c>
      <c r="D29" s="23">
        <v>0</v>
      </c>
      <c r="E29" s="23">
        <v>0</v>
      </c>
      <c r="F29" s="23">
        <v>0</v>
      </c>
      <c r="G29" s="23" t="s">
        <v>58</v>
      </c>
      <c r="H29" s="23" t="s">
        <v>59</v>
      </c>
      <c r="I29" s="23" t="s">
        <v>59</v>
      </c>
      <c r="J29" s="23" t="s">
        <v>59</v>
      </c>
      <c r="K29" s="23">
        <v>150</v>
      </c>
      <c r="L29" s="23" t="s">
        <v>179</v>
      </c>
      <c r="M29" s="23">
        <v>0</v>
      </c>
      <c r="N29" s="23" t="s">
        <v>179</v>
      </c>
      <c r="O29" s="23">
        <v>0</v>
      </c>
      <c r="P29" s="23" t="s">
        <v>179</v>
      </c>
      <c r="Q29" s="23">
        <v>0</v>
      </c>
      <c r="R29" s="23">
        <v>2</v>
      </c>
      <c r="S29" s="23" t="s">
        <v>180</v>
      </c>
      <c r="T29" s="23">
        <v>4.0518999999999998</v>
      </c>
      <c r="U29" s="23">
        <v>0.58020000000000005</v>
      </c>
      <c r="V29" s="23">
        <v>17.760300000000001</v>
      </c>
      <c r="W29" s="23">
        <v>0.27900000000000003</v>
      </c>
      <c r="X29" s="23">
        <v>45.214199999999998</v>
      </c>
      <c r="Y29" s="23">
        <v>0.27629999999999999</v>
      </c>
      <c r="Z29" s="23">
        <v>0.3826</v>
      </c>
      <c r="AA29" s="23">
        <v>1.7100000000000001E-2</v>
      </c>
      <c r="AB29" s="23">
        <v>0.30349999999999999</v>
      </c>
      <c r="AC29" s="23">
        <v>1.0699999999999999E-2</v>
      </c>
      <c r="AD29" s="23">
        <v>1.83E-2</v>
      </c>
      <c r="AE29" s="23">
        <v>1.18E-2</v>
      </c>
      <c r="AF29" s="23">
        <v>1.3252999999999999</v>
      </c>
      <c r="AG29" s="23">
        <v>1.15E-2</v>
      </c>
      <c r="AH29" s="23">
        <v>9.3240999999999996</v>
      </c>
      <c r="AI29" s="23">
        <v>2.35E-2</v>
      </c>
      <c r="AJ29" s="23">
        <v>1.4890000000000001</v>
      </c>
      <c r="AK29" s="23">
        <v>7.7000000000000002E-3</v>
      </c>
      <c r="AL29" s="23">
        <v>3.5000000000000003E-2</v>
      </c>
      <c r="AM29" s="23">
        <v>8.8000000000000005E-3</v>
      </c>
      <c r="AN29" s="23">
        <v>2.9100000000000001E-2</v>
      </c>
      <c r="AO29" s="23">
        <v>3.5999999999999999E-3</v>
      </c>
      <c r="AP29" s="23">
        <v>9.7699999999999995E-2</v>
      </c>
      <c r="AQ29" s="23">
        <v>3.8999999999999998E-3</v>
      </c>
      <c r="AR29" s="23">
        <v>6.5358000000000001</v>
      </c>
      <c r="AS29" s="23">
        <v>2.3099999999999999E-2</v>
      </c>
      <c r="AT29" s="23" t="s">
        <v>181</v>
      </c>
      <c r="AU29" s="23">
        <v>2.8E-3</v>
      </c>
      <c r="AV29" s="23">
        <v>8.8999999999999999E-3</v>
      </c>
      <c r="AW29" s="23">
        <v>8.0000000000000004E-4</v>
      </c>
      <c r="AX29" s="23">
        <v>5.1999999999999998E-3</v>
      </c>
      <c r="AY29" s="23">
        <v>5.0000000000000001E-4</v>
      </c>
      <c r="AZ29" s="23">
        <v>6.6E-3</v>
      </c>
      <c r="BA29" s="23">
        <v>5.9999999999999995E-4</v>
      </c>
      <c r="BB29" s="23">
        <v>1.1000000000000001E-3</v>
      </c>
      <c r="BC29" s="23">
        <v>4.0000000000000002E-4</v>
      </c>
      <c r="BD29" s="23">
        <v>6.9999999999999999E-4</v>
      </c>
      <c r="BE29" s="23">
        <v>2.9999999999999997E-4</v>
      </c>
      <c r="BF29" s="23" t="s">
        <v>181</v>
      </c>
      <c r="BG29" s="23">
        <v>1E-4</v>
      </c>
      <c r="BH29" s="23">
        <v>1.6999999999999999E-3</v>
      </c>
      <c r="BI29" s="23">
        <v>2.0000000000000001E-4</v>
      </c>
      <c r="BJ29" s="23">
        <v>6.5799999999999997E-2</v>
      </c>
      <c r="BK29" s="23">
        <v>8.9999999999999998E-4</v>
      </c>
      <c r="BL29" s="23">
        <v>2.8999999999999998E-3</v>
      </c>
      <c r="BM29" s="23">
        <v>2.9999999999999997E-4</v>
      </c>
      <c r="BN29" s="23">
        <v>2.1600000000000001E-2</v>
      </c>
      <c r="BO29" s="23">
        <v>5.0000000000000001E-4</v>
      </c>
      <c r="BP29" s="23">
        <v>6.8999999999999999E-3</v>
      </c>
      <c r="BQ29" s="23">
        <v>4.0000000000000002E-4</v>
      </c>
      <c r="BR29" s="23">
        <v>5.9999999999999995E-4</v>
      </c>
      <c r="BS29" s="23">
        <v>2.0000000000000001E-4</v>
      </c>
      <c r="BT29" s="23" t="s">
        <v>181</v>
      </c>
      <c r="BU29" s="23">
        <v>5.0000000000000001E-4</v>
      </c>
      <c r="BV29" s="23" t="s">
        <v>20</v>
      </c>
      <c r="BX29" s="23" t="s">
        <v>20</v>
      </c>
      <c r="BZ29" s="23" t="s">
        <v>181</v>
      </c>
      <c r="CA29" s="23">
        <v>6.9999999999999999E-4</v>
      </c>
      <c r="CB29" s="23" t="s">
        <v>181</v>
      </c>
      <c r="CC29" s="23">
        <v>1.6999999999999999E-3</v>
      </c>
      <c r="CD29" s="23" t="s">
        <v>181</v>
      </c>
      <c r="CE29" s="23">
        <v>1.8E-3</v>
      </c>
      <c r="CF29" s="23" t="s">
        <v>20</v>
      </c>
      <c r="CH29" s="23">
        <v>5.6300000000000003E-2</v>
      </c>
      <c r="CI29" s="23">
        <v>4.8999999999999998E-3</v>
      </c>
      <c r="CJ29" s="23" t="s">
        <v>181</v>
      </c>
      <c r="CK29" s="23">
        <v>8.5000000000000006E-3</v>
      </c>
      <c r="CL29" s="23" t="s">
        <v>181</v>
      </c>
      <c r="CM29" s="23">
        <v>9.7000000000000003E-3</v>
      </c>
      <c r="CN29" s="23" t="s">
        <v>181</v>
      </c>
      <c r="CO29" s="23">
        <v>5.9999999999999995E-4</v>
      </c>
      <c r="CP29" s="23" t="s">
        <v>181</v>
      </c>
      <c r="CQ29" s="23">
        <v>2.7000000000000001E-3</v>
      </c>
      <c r="CR29" s="23" t="s">
        <v>181</v>
      </c>
      <c r="CS29" s="23">
        <v>1.5E-3</v>
      </c>
      <c r="CT29" s="23" t="s">
        <v>20</v>
      </c>
      <c r="CV29" s="23" t="s">
        <v>181</v>
      </c>
      <c r="CW29" s="23">
        <v>5.0000000000000001E-4</v>
      </c>
      <c r="CX29" s="23" t="s">
        <v>181</v>
      </c>
      <c r="CY29" s="23">
        <v>5.0000000000000001E-4</v>
      </c>
      <c r="CZ29" s="23" t="s">
        <v>181</v>
      </c>
      <c r="DA29" s="23">
        <v>5.0000000000000001E-4</v>
      </c>
      <c r="DB29" s="23" t="s">
        <v>181</v>
      </c>
      <c r="DC29" s="23">
        <v>5.0000000000000001E-4</v>
      </c>
      <c r="DD29" s="23" t="s">
        <v>181</v>
      </c>
      <c r="DE29" s="23">
        <v>5.9999999999999995E-4</v>
      </c>
      <c r="DF29" s="23">
        <v>5.9999999999999995E-4</v>
      </c>
      <c r="DG29" s="23">
        <v>4.0000000000000002E-4</v>
      </c>
      <c r="DH29" s="23" t="s">
        <v>181</v>
      </c>
      <c r="DI29" s="23">
        <v>2.9999999999999997E-4</v>
      </c>
      <c r="DJ29" s="23" t="s">
        <v>223</v>
      </c>
      <c r="DK29" s="23" t="s">
        <v>224</v>
      </c>
      <c r="DL29" s="23">
        <v>53</v>
      </c>
      <c r="DM29" s="23" t="s">
        <v>65</v>
      </c>
      <c r="DN29" s="23" t="s">
        <v>20</v>
      </c>
      <c r="DW29" s="85"/>
      <c r="DY29" s="85">
        <v>44874.227083333331</v>
      </c>
    </row>
    <row r="30" spans="1:129" s="23" customFormat="1">
      <c r="A30" s="23">
        <v>75</v>
      </c>
      <c r="B30" s="88">
        <v>44874.231249999997</v>
      </c>
      <c r="C30" s="23" t="s">
        <v>56</v>
      </c>
      <c r="D30" s="23">
        <v>0</v>
      </c>
      <c r="E30" s="23">
        <v>0</v>
      </c>
      <c r="F30" s="23">
        <v>0</v>
      </c>
      <c r="G30" s="23" t="s">
        <v>58</v>
      </c>
      <c r="H30" s="23" t="s">
        <v>59</v>
      </c>
      <c r="I30" s="23" t="s">
        <v>59</v>
      </c>
      <c r="J30" s="23" t="s">
        <v>59</v>
      </c>
      <c r="K30" s="23">
        <v>150</v>
      </c>
      <c r="L30" s="23" t="s">
        <v>179</v>
      </c>
      <c r="M30" s="23">
        <v>0</v>
      </c>
      <c r="N30" s="23" t="s">
        <v>179</v>
      </c>
      <c r="O30" s="23">
        <v>0</v>
      </c>
      <c r="P30" s="23" t="s">
        <v>179</v>
      </c>
      <c r="Q30" s="23">
        <v>0</v>
      </c>
      <c r="R30" s="23">
        <v>2</v>
      </c>
      <c r="S30" s="23" t="s">
        <v>180</v>
      </c>
      <c r="T30" s="23">
        <v>5.1357999999999997</v>
      </c>
      <c r="U30" s="23">
        <v>0.5907</v>
      </c>
      <c r="V30" s="23">
        <v>18.044899999999998</v>
      </c>
      <c r="W30" s="23">
        <v>0.2802</v>
      </c>
      <c r="X30" s="23">
        <v>47.015700000000002</v>
      </c>
      <c r="Y30" s="23">
        <v>0.28389999999999999</v>
      </c>
      <c r="Z30" s="23">
        <v>0.57840000000000003</v>
      </c>
      <c r="AA30" s="23">
        <v>1.84E-2</v>
      </c>
      <c r="AB30" s="23" t="s">
        <v>181</v>
      </c>
      <c r="AC30" s="23">
        <v>6.8999999999999999E-3</v>
      </c>
      <c r="AD30" s="23" t="s">
        <v>181</v>
      </c>
      <c r="AE30" s="23">
        <v>1.0999999999999999E-2</v>
      </c>
      <c r="AF30" s="23">
        <v>1.7708999999999999</v>
      </c>
      <c r="AG30" s="23">
        <v>1.3100000000000001E-2</v>
      </c>
      <c r="AH30" s="23">
        <v>7.915</v>
      </c>
      <c r="AI30" s="23">
        <v>2.1600000000000001E-2</v>
      </c>
      <c r="AJ30" s="23">
        <v>1.4204000000000001</v>
      </c>
      <c r="AK30" s="23">
        <v>7.4000000000000003E-3</v>
      </c>
      <c r="AL30" s="23">
        <v>3.1399999999999997E-2</v>
      </c>
      <c r="AM30" s="23">
        <v>8.5000000000000006E-3</v>
      </c>
      <c r="AN30" s="23">
        <v>2.52E-2</v>
      </c>
      <c r="AO30" s="23">
        <v>3.3999999999999998E-3</v>
      </c>
      <c r="AP30" s="23">
        <v>8.9300000000000004E-2</v>
      </c>
      <c r="AQ30" s="23">
        <v>3.7000000000000002E-3</v>
      </c>
      <c r="AR30" s="23">
        <v>6.0392000000000001</v>
      </c>
      <c r="AS30" s="23">
        <v>2.18E-2</v>
      </c>
      <c r="AT30" s="23" t="s">
        <v>181</v>
      </c>
      <c r="AU30" s="23">
        <v>2.7000000000000001E-3</v>
      </c>
      <c r="AV30" s="23">
        <v>9.1999999999999998E-3</v>
      </c>
      <c r="AW30" s="23">
        <v>8.0000000000000004E-4</v>
      </c>
      <c r="AX30" s="23">
        <v>4.8999999999999998E-3</v>
      </c>
      <c r="AY30" s="23">
        <v>5.9999999999999995E-4</v>
      </c>
      <c r="AZ30" s="23">
        <v>5.7999999999999996E-3</v>
      </c>
      <c r="BA30" s="23">
        <v>5.9999999999999995E-4</v>
      </c>
      <c r="BB30" s="23">
        <v>1.1999999999999999E-3</v>
      </c>
      <c r="BC30" s="23">
        <v>4.0000000000000002E-4</v>
      </c>
      <c r="BD30" s="23">
        <v>5.9999999999999995E-4</v>
      </c>
      <c r="BE30" s="23">
        <v>2.9999999999999997E-4</v>
      </c>
      <c r="BF30" s="23" t="s">
        <v>181</v>
      </c>
      <c r="BG30" s="23">
        <v>1E-4</v>
      </c>
      <c r="BH30" s="23">
        <v>2.3E-3</v>
      </c>
      <c r="BI30" s="23">
        <v>2.0000000000000001E-4</v>
      </c>
      <c r="BJ30" s="23">
        <v>6.2E-2</v>
      </c>
      <c r="BK30" s="23">
        <v>8.9999999999999998E-4</v>
      </c>
      <c r="BL30" s="23">
        <v>3.3E-3</v>
      </c>
      <c r="BM30" s="23">
        <v>2.9999999999999997E-4</v>
      </c>
      <c r="BN30" s="23">
        <v>1.95E-2</v>
      </c>
      <c r="BO30" s="23">
        <v>5.0000000000000001E-4</v>
      </c>
      <c r="BP30" s="23">
        <v>6.4999999999999997E-3</v>
      </c>
      <c r="BQ30" s="23">
        <v>4.0000000000000002E-4</v>
      </c>
      <c r="BR30" s="23">
        <v>4.0000000000000002E-4</v>
      </c>
      <c r="BS30" s="23">
        <v>2.0000000000000001E-4</v>
      </c>
      <c r="BT30" s="23" t="s">
        <v>181</v>
      </c>
      <c r="BU30" s="23">
        <v>5.0000000000000001E-4</v>
      </c>
      <c r="BV30" s="23" t="s">
        <v>20</v>
      </c>
      <c r="BX30" s="23" t="s">
        <v>20</v>
      </c>
      <c r="BZ30" s="23" t="s">
        <v>181</v>
      </c>
      <c r="CA30" s="23">
        <v>6.9999999999999999E-4</v>
      </c>
      <c r="CB30" s="23" t="s">
        <v>181</v>
      </c>
      <c r="CC30" s="23">
        <v>1.8E-3</v>
      </c>
      <c r="CD30" s="23" t="s">
        <v>181</v>
      </c>
      <c r="CE30" s="23">
        <v>1.8E-3</v>
      </c>
      <c r="CF30" s="23" t="s">
        <v>20</v>
      </c>
      <c r="CH30" s="23">
        <v>6.0400000000000002E-2</v>
      </c>
      <c r="CI30" s="23">
        <v>5.1999999999999998E-3</v>
      </c>
      <c r="CJ30" s="23" t="s">
        <v>181</v>
      </c>
      <c r="CK30" s="23">
        <v>8.6999999999999994E-3</v>
      </c>
      <c r="CL30" s="23" t="s">
        <v>181</v>
      </c>
      <c r="CM30" s="23">
        <v>9.4000000000000004E-3</v>
      </c>
      <c r="CN30" s="23" t="s">
        <v>181</v>
      </c>
      <c r="CO30" s="23">
        <v>5.9999999999999995E-4</v>
      </c>
      <c r="CP30" s="23" t="s">
        <v>181</v>
      </c>
      <c r="CQ30" s="23">
        <v>2.7000000000000001E-3</v>
      </c>
      <c r="CR30" s="23" t="s">
        <v>181</v>
      </c>
      <c r="CS30" s="23">
        <v>1.5E-3</v>
      </c>
      <c r="CT30" s="23" t="s">
        <v>20</v>
      </c>
      <c r="CV30" s="23" t="s">
        <v>20</v>
      </c>
      <c r="CX30" s="23" t="s">
        <v>181</v>
      </c>
      <c r="CY30" s="23">
        <v>5.0000000000000001E-4</v>
      </c>
      <c r="CZ30" s="23" t="s">
        <v>181</v>
      </c>
      <c r="DA30" s="23">
        <v>5.9999999999999995E-4</v>
      </c>
      <c r="DB30" s="23" t="s">
        <v>181</v>
      </c>
      <c r="DC30" s="23">
        <v>5.9999999999999995E-4</v>
      </c>
      <c r="DD30" s="23" t="s">
        <v>181</v>
      </c>
      <c r="DE30" s="23">
        <v>5.9999999999999995E-4</v>
      </c>
      <c r="DF30" s="23" t="s">
        <v>181</v>
      </c>
      <c r="DG30" s="23">
        <v>4.0000000000000002E-4</v>
      </c>
      <c r="DH30" s="23" t="s">
        <v>181</v>
      </c>
      <c r="DI30" s="23">
        <v>2.9999999999999997E-4</v>
      </c>
      <c r="DJ30" s="23" t="s">
        <v>225</v>
      </c>
      <c r="DK30" s="23" t="s">
        <v>226</v>
      </c>
      <c r="DL30" s="23">
        <v>18</v>
      </c>
      <c r="DM30" s="23" t="s">
        <v>207</v>
      </c>
      <c r="DN30" s="23" t="s">
        <v>20</v>
      </c>
      <c r="DW30" s="85"/>
      <c r="DY30" s="85">
        <v>44874.231249999997</v>
      </c>
    </row>
    <row r="31" spans="1:129" s="23" customFormat="1">
      <c r="A31" s="23">
        <v>76</v>
      </c>
      <c r="B31" s="88">
        <v>44874.234027777777</v>
      </c>
      <c r="C31" s="23" t="s">
        <v>56</v>
      </c>
      <c r="D31" s="23">
        <v>0</v>
      </c>
      <c r="E31" s="23">
        <v>0</v>
      </c>
      <c r="F31" s="23">
        <v>0</v>
      </c>
      <c r="G31" s="23" t="s">
        <v>58</v>
      </c>
      <c r="H31" s="23" t="s">
        <v>59</v>
      </c>
      <c r="I31" s="23" t="s">
        <v>59</v>
      </c>
      <c r="J31" s="23" t="s">
        <v>59</v>
      </c>
      <c r="K31" s="23">
        <v>150</v>
      </c>
      <c r="L31" s="23" t="s">
        <v>179</v>
      </c>
      <c r="M31" s="23">
        <v>0</v>
      </c>
      <c r="N31" s="23" t="s">
        <v>179</v>
      </c>
      <c r="O31" s="23">
        <v>0</v>
      </c>
      <c r="P31" s="23" t="s">
        <v>179</v>
      </c>
      <c r="Q31" s="23">
        <v>0</v>
      </c>
      <c r="R31" s="23">
        <v>2</v>
      </c>
      <c r="S31" s="23" t="s">
        <v>180</v>
      </c>
      <c r="T31" s="23">
        <v>8.4481999999999999</v>
      </c>
      <c r="U31" s="23">
        <v>0.63290000000000002</v>
      </c>
      <c r="V31" s="23">
        <v>18.852900000000002</v>
      </c>
      <c r="W31" s="23">
        <v>0.28649999999999998</v>
      </c>
      <c r="X31" s="23">
        <v>51.337699999999998</v>
      </c>
      <c r="Y31" s="23">
        <v>0.29830000000000001</v>
      </c>
      <c r="Z31" s="23">
        <v>0.2404</v>
      </c>
      <c r="AA31" s="23">
        <v>1.4800000000000001E-2</v>
      </c>
      <c r="AB31" s="23" t="s">
        <v>181</v>
      </c>
      <c r="AC31" s="23">
        <v>7.6E-3</v>
      </c>
      <c r="AD31" s="23" t="s">
        <v>181</v>
      </c>
      <c r="AE31" s="23">
        <v>1.1299999999999999E-2</v>
      </c>
      <c r="AF31" s="23">
        <v>1.8340000000000001</v>
      </c>
      <c r="AG31" s="23">
        <v>1.34E-2</v>
      </c>
      <c r="AH31" s="23">
        <v>7.1719999999999997</v>
      </c>
      <c r="AI31" s="23">
        <v>2.0400000000000001E-2</v>
      </c>
      <c r="AJ31" s="23">
        <v>1.4712000000000001</v>
      </c>
      <c r="AK31" s="23">
        <v>7.4000000000000003E-3</v>
      </c>
      <c r="AL31" s="23">
        <v>2.8000000000000001E-2</v>
      </c>
      <c r="AM31" s="23">
        <v>8.2000000000000007E-3</v>
      </c>
      <c r="AN31" s="23">
        <v>2.1600000000000001E-2</v>
      </c>
      <c r="AO31" s="23">
        <v>3.0000000000000001E-3</v>
      </c>
      <c r="AP31" s="23">
        <v>0.1031</v>
      </c>
      <c r="AQ31" s="23">
        <v>3.7000000000000002E-3</v>
      </c>
      <c r="AR31" s="23">
        <v>5.8047000000000004</v>
      </c>
      <c r="AS31" s="23">
        <v>2.1000000000000001E-2</v>
      </c>
      <c r="AT31" s="23" t="s">
        <v>181</v>
      </c>
      <c r="AU31" s="23">
        <v>2.5999999999999999E-3</v>
      </c>
      <c r="AV31" s="23">
        <v>9.9000000000000008E-3</v>
      </c>
      <c r="AW31" s="23">
        <v>8.0000000000000004E-4</v>
      </c>
      <c r="AX31" s="23">
        <v>6.4999999999999997E-3</v>
      </c>
      <c r="AY31" s="23">
        <v>5.9999999999999995E-4</v>
      </c>
      <c r="AZ31" s="23">
        <v>5.8999999999999999E-3</v>
      </c>
      <c r="BA31" s="23">
        <v>5.9999999999999995E-4</v>
      </c>
      <c r="BB31" s="23">
        <v>1.4E-3</v>
      </c>
      <c r="BC31" s="23">
        <v>4.0000000000000002E-4</v>
      </c>
      <c r="BD31" s="23">
        <v>5.0000000000000001E-4</v>
      </c>
      <c r="BE31" s="23">
        <v>2.9999999999999997E-4</v>
      </c>
      <c r="BF31" s="23" t="s">
        <v>181</v>
      </c>
      <c r="BG31" s="23">
        <v>1E-4</v>
      </c>
      <c r="BH31" s="23">
        <v>3.5000000000000001E-3</v>
      </c>
      <c r="BI31" s="23">
        <v>2.9999999999999997E-4</v>
      </c>
      <c r="BJ31" s="23">
        <v>4.82E-2</v>
      </c>
      <c r="BK31" s="23">
        <v>6.9999999999999999E-4</v>
      </c>
      <c r="BL31" s="23">
        <v>2.8E-3</v>
      </c>
      <c r="BM31" s="23">
        <v>2.0000000000000001E-4</v>
      </c>
      <c r="BN31" s="23">
        <v>1.6299999999999999E-2</v>
      </c>
      <c r="BO31" s="23">
        <v>4.0000000000000002E-4</v>
      </c>
      <c r="BP31" s="23">
        <v>6.4999999999999997E-3</v>
      </c>
      <c r="BQ31" s="23">
        <v>2.9999999999999997E-4</v>
      </c>
      <c r="BR31" s="23">
        <v>2.0000000000000001E-4</v>
      </c>
      <c r="BS31" s="23">
        <v>1E-4</v>
      </c>
      <c r="BT31" s="23" t="s">
        <v>181</v>
      </c>
      <c r="BU31" s="23">
        <v>5.0000000000000001E-4</v>
      </c>
      <c r="BV31" s="23" t="s">
        <v>20</v>
      </c>
      <c r="BX31" s="23" t="s">
        <v>20</v>
      </c>
      <c r="BZ31" s="23" t="s">
        <v>181</v>
      </c>
      <c r="CA31" s="23">
        <v>6.9999999999999999E-4</v>
      </c>
      <c r="CB31" s="23" t="s">
        <v>181</v>
      </c>
      <c r="CC31" s="23">
        <v>1.8E-3</v>
      </c>
      <c r="CD31" s="23" t="s">
        <v>181</v>
      </c>
      <c r="CE31" s="23">
        <v>1.8E-3</v>
      </c>
      <c r="CF31" s="23" t="s">
        <v>20</v>
      </c>
      <c r="CH31" s="23">
        <v>5.0999999999999997E-2</v>
      </c>
      <c r="CI31" s="23">
        <v>5.0000000000000001E-3</v>
      </c>
      <c r="CJ31" s="23" t="s">
        <v>181</v>
      </c>
      <c r="CK31" s="23">
        <v>8.6E-3</v>
      </c>
      <c r="CL31" s="23" t="s">
        <v>181</v>
      </c>
      <c r="CM31" s="23">
        <v>8.3000000000000001E-3</v>
      </c>
      <c r="CN31" s="23" t="s">
        <v>181</v>
      </c>
      <c r="CO31" s="23">
        <v>5.9999999999999995E-4</v>
      </c>
      <c r="CP31" s="23" t="s">
        <v>181</v>
      </c>
      <c r="CQ31" s="23">
        <v>2.5999999999999999E-3</v>
      </c>
      <c r="CR31" s="23" t="s">
        <v>181</v>
      </c>
      <c r="CS31" s="23">
        <v>1.4E-3</v>
      </c>
      <c r="CT31" s="23" t="s">
        <v>181</v>
      </c>
      <c r="CU31" s="23">
        <v>5.9999999999999995E-4</v>
      </c>
      <c r="CV31" s="23" t="s">
        <v>20</v>
      </c>
      <c r="CX31" s="23" t="s">
        <v>181</v>
      </c>
      <c r="CY31" s="23">
        <v>5.0000000000000001E-4</v>
      </c>
      <c r="CZ31" s="23" t="s">
        <v>181</v>
      </c>
      <c r="DA31" s="23">
        <v>5.9999999999999995E-4</v>
      </c>
      <c r="DB31" s="23" t="s">
        <v>181</v>
      </c>
      <c r="DC31" s="23">
        <v>5.0000000000000001E-4</v>
      </c>
      <c r="DD31" s="23" t="s">
        <v>181</v>
      </c>
      <c r="DE31" s="23">
        <v>6.9999999999999999E-4</v>
      </c>
      <c r="DF31" s="23">
        <v>5.0000000000000001E-4</v>
      </c>
      <c r="DG31" s="23">
        <v>4.0000000000000002E-4</v>
      </c>
      <c r="DH31" s="23" t="s">
        <v>181</v>
      </c>
      <c r="DI31" s="23">
        <v>2.0000000000000001E-4</v>
      </c>
      <c r="DJ31" s="23" t="s">
        <v>225</v>
      </c>
      <c r="DK31" s="23" t="s">
        <v>226</v>
      </c>
      <c r="DL31" s="23">
        <v>75</v>
      </c>
      <c r="DM31" s="23" t="s">
        <v>200</v>
      </c>
      <c r="DN31" s="23" t="s">
        <v>20</v>
      </c>
      <c r="DW31" s="85"/>
      <c r="DY31" s="85">
        <v>44874.234027777777</v>
      </c>
    </row>
    <row r="32" spans="1:129" s="23" customFormat="1">
      <c r="A32" s="23">
        <v>77</v>
      </c>
      <c r="B32" s="88">
        <v>44874.242361111108</v>
      </c>
      <c r="C32" s="23" t="s">
        <v>56</v>
      </c>
      <c r="D32" s="23">
        <v>0</v>
      </c>
      <c r="E32" s="23">
        <v>0</v>
      </c>
      <c r="F32" s="23">
        <v>0</v>
      </c>
      <c r="G32" s="23" t="s">
        <v>58</v>
      </c>
      <c r="H32" s="23" t="s">
        <v>59</v>
      </c>
      <c r="I32" s="23" t="s">
        <v>59</v>
      </c>
      <c r="J32" s="23" t="s">
        <v>59</v>
      </c>
      <c r="K32" s="23">
        <v>150</v>
      </c>
      <c r="L32" s="23" t="s">
        <v>179</v>
      </c>
      <c r="M32" s="23">
        <v>0</v>
      </c>
      <c r="N32" s="23" t="s">
        <v>179</v>
      </c>
      <c r="O32" s="23">
        <v>0</v>
      </c>
      <c r="P32" s="23" t="s">
        <v>179</v>
      </c>
      <c r="Q32" s="23">
        <v>0</v>
      </c>
      <c r="R32" s="23">
        <v>2</v>
      </c>
      <c r="S32" s="23" t="s">
        <v>180</v>
      </c>
      <c r="T32" s="23">
        <v>7.4291999999999998</v>
      </c>
      <c r="U32" s="23">
        <v>0.5958</v>
      </c>
      <c r="V32" s="23">
        <v>15.773999999999999</v>
      </c>
      <c r="W32" s="23">
        <v>0.26240000000000002</v>
      </c>
      <c r="X32" s="23">
        <v>44.308100000000003</v>
      </c>
      <c r="Y32" s="23">
        <v>0.27200000000000002</v>
      </c>
      <c r="Z32" s="23">
        <v>0.21</v>
      </c>
      <c r="AA32" s="23">
        <v>1.41E-2</v>
      </c>
      <c r="AB32" s="23" t="s">
        <v>181</v>
      </c>
      <c r="AC32" s="23">
        <v>7.1999999999999998E-3</v>
      </c>
      <c r="AD32" s="23" t="s">
        <v>181</v>
      </c>
      <c r="AE32" s="23">
        <v>1.1299999999999999E-2</v>
      </c>
      <c r="AF32" s="23">
        <v>1.4659</v>
      </c>
      <c r="AG32" s="23">
        <v>1.18E-2</v>
      </c>
      <c r="AH32" s="23">
        <v>6.5556000000000001</v>
      </c>
      <c r="AI32" s="23">
        <v>1.9400000000000001E-2</v>
      </c>
      <c r="AJ32" s="23">
        <v>1.2843</v>
      </c>
      <c r="AK32" s="23">
        <v>7.0000000000000001E-3</v>
      </c>
      <c r="AL32" s="23">
        <v>1.35E-2</v>
      </c>
      <c r="AM32" s="23">
        <v>7.7000000000000002E-3</v>
      </c>
      <c r="AN32" s="23">
        <v>1.89E-2</v>
      </c>
      <c r="AO32" s="23">
        <v>3.0000000000000001E-3</v>
      </c>
      <c r="AP32" s="23">
        <v>0.1016</v>
      </c>
      <c r="AQ32" s="23">
        <v>3.8999999999999998E-3</v>
      </c>
      <c r="AR32" s="23">
        <v>5.3071000000000002</v>
      </c>
      <c r="AS32" s="23">
        <v>0.02</v>
      </c>
      <c r="AT32" s="23">
        <v>3.2000000000000002E-3</v>
      </c>
      <c r="AU32" s="23">
        <v>2.5000000000000001E-3</v>
      </c>
      <c r="AV32" s="23">
        <v>1.2200000000000001E-2</v>
      </c>
      <c r="AW32" s="23">
        <v>1E-3</v>
      </c>
      <c r="AX32" s="23">
        <v>6.4000000000000003E-3</v>
      </c>
      <c r="AY32" s="23">
        <v>5.9999999999999995E-4</v>
      </c>
      <c r="AZ32" s="23">
        <v>5.7999999999999996E-3</v>
      </c>
      <c r="BA32" s="23">
        <v>5.0000000000000001E-4</v>
      </c>
      <c r="BB32" s="23">
        <v>8.0000000000000004E-4</v>
      </c>
      <c r="BC32" s="23">
        <v>4.0000000000000002E-4</v>
      </c>
      <c r="BD32" s="23">
        <v>4.0000000000000002E-4</v>
      </c>
      <c r="BE32" s="23">
        <v>2.9999999999999997E-4</v>
      </c>
      <c r="BF32" s="23" t="s">
        <v>181</v>
      </c>
      <c r="BG32" s="23">
        <v>1E-4</v>
      </c>
      <c r="BH32" s="23">
        <v>3.0999999999999999E-3</v>
      </c>
      <c r="BI32" s="23">
        <v>2.9999999999999997E-4</v>
      </c>
      <c r="BJ32" s="23">
        <v>4.3099999999999999E-2</v>
      </c>
      <c r="BK32" s="23">
        <v>6.9999999999999999E-4</v>
      </c>
      <c r="BL32" s="23">
        <v>3.0000000000000001E-3</v>
      </c>
      <c r="BM32" s="23">
        <v>2.9999999999999997E-4</v>
      </c>
      <c r="BN32" s="23">
        <v>2.1000000000000001E-2</v>
      </c>
      <c r="BO32" s="23">
        <v>5.9999999999999995E-4</v>
      </c>
      <c r="BP32" s="23">
        <v>6.0000000000000001E-3</v>
      </c>
      <c r="BQ32" s="23">
        <v>4.0000000000000002E-4</v>
      </c>
      <c r="BR32" s="23">
        <v>5.0000000000000001E-4</v>
      </c>
      <c r="BS32" s="23">
        <v>2.0000000000000001E-4</v>
      </c>
      <c r="BT32" s="23" t="s">
        <v>181</v>
      </c>
      <c r="BU32" s="23">
        <v>5.0000000000000001E-4</v>
      </c>
      <c r="BV32" s="23">
        <v>1.1999999999999999E-3</v>
      </c>
      <c r="BW32" s="23">
        <v>5.9999999999999995E-4</v>
      </c>
      <c r="BX32" s="23" t="s">
        <v>20</v>
      </c>
      <c r="BZ32" s="23" t="s">
        <v>181</v>
      </c>
      <c r="CA32" s="23">
        <v>6.9999999999999999E-4</v>
      </c>
      <c r="CB32" s="23" t="s">
        <v>181</v>
      </c>
      <c r="CC32" s="23">
        <v>1.8E-3</v>
      </c>
      <c r="CD32" s="23" t="s">
        <v>181</v>
      </c>
      <c r="CE32" s="23">
        <v>1.6999999999999999E-3</v>
      </c>
      <c r="CF32" s="23" t="s">
        <v>20</v>
      </c>
      <c r="CH32" s="23">
        <v>5.5199999999999999E-2</v>
      </c>
      <c r="CI32" s="23">
        <v>6.0000000000000001E-3</v>
      </c>
      <c r="CJ32" s="23" t="s">
        <v>181</v>
      </c>
      <c r="CK32" s="23">
        <v>8.8000000000000005E-3</v>
      </c>
      <c r="CL32" s="23" t="s">
        <v>181</v>
      </c>
      <c r="CM32" s="23">
        <v>1.03E-2</v>
      </c>
      <c r="CN32" s="23" t="s">
        <v>181</v>
      </c>
      <c r="CO32" s="23">
        <v>5.9999999999999995E-4</v>
      </c>
      <c r="CP32" s="23" t="s">
        <v>181</v>
      </c>
      <c r="CQ32" s="23">
        <v>2.5999999999999999E-3</v>
      </c>
      <c r="CR32" s="23" t="s">
        <v>181</v>
      </c>
      <c r="CS32" s="23">
        <v>1.5E-3</v>
      </c>
      <c r="CT32" s="23" t="s">
        <v>20</v>
      </c>
      <c r="CV32" s="23" t="s">
        <v>20</v>
      </c>
      <c r="CX32" s="23" t="s">
        <v>181</v>
      </c>
      <c r="CY32" s="23">
        <v>5.0000000000000001E-4</v>
      </c>
      <c r="CZ32" s="23" t="s">
        <v>181</v>
      </c>
      <c r="DA32" s="23">
        <v>5.0000000000000001E-4</v>
      </c>
      <c r="DB32" s="23" t="s">
        <v>181</v>
      </c>
      <c r="DC32" s="23">
        <v>5.0000000000000001E-4</v>
      </c>
      <c r="DD32" s="23" t="s">
        <v>181</v>
      </c>
      <c r="DE32" s="23">
        <v>5.9999999999999995E-4</v>
      </c>
      <c r="DF32" s="23" t="s">
        <v>181</v>
      </c>
      <c r="DG32" s="23">
        <v>4.0000000000000002E-4</v>
      </c>
      <c r="DH32" s="23" t="s">
        <v>181</v>
      </c>
      <c r="DI32" s="23">
        <v>4.0000000000000002E-4</v>
      </c>
      <c r="DJ32" s="23" t="s">
        <v>227</v>
      </c>
      <c r="DK32" s="23" t="s">
        <v>228</v>
      </c>
      <c r="DL32" s="23">
        <v>21</v>
      </c>
      <c r="DM32" s="23" t="s">
        <v>200</v>
      </c>
      <c r="DN32" s="23" t="s">
        <v>20</v>
      </c>
      <c r="DW32" s="85"/>
      <c r="DY32" s="85">
        <v>44874.242361111108</v>
      </c>
    </row>
    <row r="33" spans="1:129" s="23" customFormat="1">
      <c r="A33" s="23">
        <v>78</v>
      </c>
      <c r="B33" s="88">
        <v>44874.244444444441</v>
      </c>
      <c r="C33" s="23" t="s">
        <v>56</v>
      </c>
      <c r="D33" s="23">
        <v>0</v>
      </c>
      <c r="E33" s="23">
        <v>0</v>
      </c>
      <c r="F33" s="23">
        <v>0</v>
      </c>
      <c r="G33" s="23" t="s">
        <v>58</v>
      </c>
      <c r="H33" s="23" t="s">
        <v>59</v>
      </c>
      <c r="I33" s="23" t="s">
        <v>59</v>
      </c>
      <c r="J33" s="23" t="s">
        <v>59</v>
      </c>
      <c r="K33" s="23">
        <v>150</v>
      </c>
      <c r="L33" s="23" t="s">
        <v>179</v>
      </c>
      <c r="M33" s="23">
        <v>0</v>
      </c>
      <c r="N33" s="23" t="s">
        <v>179</v>
      </c>
      <c r="O33" s="23">
        <v>0</v>
      </c>
      <c r="P33" s="23" t="s">
        <v>179</v>
      </c>
      <c r="Q33" s="23">
        <v>0</v>
      </c>
      <c r="R33" s="23">
        <v>2</v>
      </c>
      <c r="S33" s="23" t="s">
        <v>180</v>
      </c>
      <c r="T33" s="23">
        <v>3.6238999999999999</v>
      </c>
      <c r="U33" s="23">
        <v>0.55649999999999999</v>
      </c>
      <c r="V33" s="23">
        <v>16.245100000000001</v>
      </c>
      <c r="W33" s="23">
        <v>0.2676</v>
      </c>
      <c r="X33" s="23">
        <v>44.997300000000003</v>
      </c>
      <c r="Y33" s="23">
        <v>0.27600000000000002</v>
      </c>
      <c r="Z33" s="23">
        <v>0.29409999999999997</v>
      </c>
      <c r="AA33" s="23">
        <v>1.5800000000000002E-2</v>
      </c>
      <c r="AB33" s="23" t="s">
        <v>181</v>
      </c>
      <c r="AC33" s="23">
        <v>6.7000000000000002E-3</v>
      </c>
      <c r="AD33" s="23" t="s">
        <v>181</v>
      </c>
      <c r="AE33" s="23">
        <v>1.0800000000000001E-2</v>
      </c>
      <c r="AF33" s="23">
        <v>2.024</v>
      </c>
      <c r="AG33" s="23">
        <v>1.37E-2</v>
      </c>
      <c r="AH33" s="23">
        <v>8.4945000000000004</v>
      </c>
      <c r="AI33" s="23">
        <v>2.24E-2</v>
      </c>
      <c r="AJ33" s="23">
        <v>1.4162999999999999</v>
      </c>
      <c r="AK33" s="23">
        <v>7.4999999999999997E-3</v>
      </c>
      <c r="AL33" s="23">
        <v>1.9699999999999999E-2</v>
      </c>
      <c r="AM33" s="23">
        <v>8.3000000000000001E-3</v>
      </c>
      <c r="AN33" s="23">
        <v>2.4799999999999999E-2</v>
      </c>
      <c r="AO33" s="23">
        <v>3.3E-3</v>
      </c>
      <c r="AP33" s="23">
        <v>8.2299999999999998E-2</v>
      </c>
      <c r="AQ33" s="23">
        <v>3.5999999999999999E-3</v>
      </c>
      <c r="AR33" s="23">
        <v>5.9520999999999997</v>
      </c>
      <c r="AS33" s="23">
        <v>2.1899999999999999E-2</v>
      </c>
      <c r="AT33" s="23" t="s">
        <v>181</v>
      </c>
      <c r="AU33" s="23">
        <v>2.7000000000000001E-3</v>
      </c>
      <c r="AV33" s="23">
        <v>7.7000000000000002E-3</v>
      </c>
      <c r="AW33" s="23">
        <v>8.0000000000000004E-4</v>
      </c>
      <c r="AX33" s="23">
        <v>6.4000000000000003E-3</v>
      </c>
      <c r="AY33" s="23">
        <v>5.9999999999999995E-4</v>
      </c>
      <c r="AZ33" s="23">
        <v>7.0000000000000001E-3</v>
      </c>
      <c r="BA33" s="23">
        <v>5.9999999999999995E-4</v>
      </c>
      <c r="BB33" s="23">
        <v>1E-3</v>
      </c>
      <c r="BC33" s="23">
        <v>4.0000000000000002E-4</v>
      </c>
      <c r="BD33" s="23">
        <v>5.0000000000000001E-4</v>
      </c>
      <c r="BE33" s="23">
        <v>2.9999999999999997E-4</v>
      </c>
      <c r="BF33" s="23" t="s">
        <v>181</v>
      </c>
      <c r="BG33" s="23">
        <v>1E-4</v>
      </c>
      <c r="BH33" s="23">
        <v>3.3E-3</v>
      </c>
      <c r="BI33" s="23">
        <v>2.9999999999999997E-4</v>
      </c>
      <c r="BJ33" s="23">
        <v>5.9299999999999999E-2</v>
      </c>
      <c r="BK33" s="23">
        <v>8.9999999999999998E-4</v>
      </c>
      <c r="BL33" s="23">
        <v>2.7000000000000001E-3</v>
      </c>
      <c r="BM33" s="23">
        <v>2.9999999999999997E-4</v>
      </c>
      <c r="BN33" s="23">
        <v>2.1600000000000001E-2</v>
      </c>
      <c r="BO33" s="23">
        <v>5.9999999999999995E-4</v>
      </c>
      <c r="BP33" s="23">
        <v>6.1999999999999998E-3</v>
      </c>
      <c r="BQ33" s="23">
        <v>4.0000000000000002E-4</v>
      </c>
      <c r="BR33" s="23">
        <v>4.0000000000000002E-4</v>
      </c>
      <c r="BS33" s="23">
        <v>2.0000000000000001E-4</v>
      </c>
      <c r="BT33" s="23" t="s">
        <v>181</v>
      </c>
      <c r="BU33" s="23">
        <v>5.0000000000000001E-4</v>
      </c>
      <c r="BV33" s="23" t="s">
        <v>20</v>
      </c>
      <c r="BX33" s="23" t="s">
        <v>181</v>
      </c>
      <c r="BY33" s="23">
        <v>8.0000000000000004E-4</v>
      </c>
      <c r="BZ33" s="23" t="s">
        <v>181</v>
      </c>
      <c r="CA33" s="23">
        <v>6.9999999999999999E-4</v>
      </c>
      <c r="CB33" s="23" t="s">
        <v>181</v>
      </c>
      <c r="CC33" s="23">
        <v>1.8E-3</v>
      </c>
      <c r="CD33" s="23" t="s">
        <v>181</v>
      </c>
      <c r="CE33" s="23">
        <v>1.8E-3</v>
      </c>
      <c r="CF33" s="23" t="s">
        <v>20</v>
      </c>
      <c r="CH33" s="23">
        <v>6.7100000000000007E-2</v>
      </c>
      <c r="CI33" s="23">
        <v>5.4000000000000003E-3</v>
      </c>
      <c r="CJ33" s="23" t="s">
        <v>181</v>
      </c>
      <c r="CK33" s="23">
        <v>8.8000000000000005E-3</v>
      </c>
      <c r="CL33" s="23" t="s">
        <v>181</v>
      </c>
      <c r="CM33" s="23">
        <v>0.01</v>
      </c>
      <c r="CN33" s="23" t="s">
        <v>181</v>
      </c>
      <c r="CO33" s="23">
        <v>5.9999999999999995E-4</v>
      </c>
      <c r="CP33" s="23" t="s">
        <v>181</v>
      </c>
      <c r="CQ33" s="23">
        <v>2.7000000000000001E-3</v>
      </c>
      <c r="CR33" s="23" t="s">
        <v>181</v>
      </c>
      <c r="CS33" s="23">
        <v>1.5E-3</v>
      </c>
      <c r="CT33" s="23" t="s">
        <v>181</v>
      </c>
      <c r="CU33" s="23">
        <v>5.9999999999999995E-4</v>
      </c>
      <c r="CV33" s="23" t="s">
        <v>20</v>
      </c>
      <c r="CX33" s="23" t="s">
        <v>181</v>
      </c>
      <c r="CY33" s="23">
        <v>5.0000000000000001E-4</v>
      </c>
      <c r="CZ33" s="23" t="s">
        <v>181</v>
      </c>
      <c r="DA33" s="23">
        <v>5.9999999999999995E-4</v>
      </c>
      <c r="DB33" s="23" t="s">
        <v>181</v>
      </c>
      <c r="DC33" s="23">
        <v>5.0000000000000001E-4</v>
      </c>
      <c r="DD33" s="23" t="s">
        <v>181</v>
      </c>
      <c r="DE33" s="23">
        <v>6.9999999999999999E-4</v>
      </c>
      <c r="DF33" s="23" t="s">
        <v>181</v>
      </c>
      <c r="DG33" s="23">
        <v>4.0000000000000002E-4</v>
      </c>
      <c r="DH33" s="23" t="s">
        <v>181</v>
      </c>
      <c r="DI33" s="23">
        <v>2.9999999999999997E-4</v>
      </c>
      <c r="DJ33" s="23" t="s">
        <v>227</v>
      </c>
      <c r="DK33" s="23" t="s">
        <v>228</v>
      </c>
      <c r="DL33" s="23">
        <v>26</v>
      </c>
      <c r="DM33" s="23" t="s">
        <v>207</v>
      </c>
      <c r="DN33" s="23" t="s">
        <v>20</v>
      </c>
      <c r="DW33" s="85"/>
      <c r="DY33" s="85">
        <v>44874.244444444441</v>
      </c>
    </row>
    <row r="34" spans="1:129" s="23" customFormat="1">
      <c r="A34" s="23">
        <v>79</v>
      </c>
      <c r="B34" s="88">
        <v>44874.24722222222</v>
      </c>
      <c r="C34" s="23" t="s">
        <v>56</v>
      </c>
      <c r="D34" s="23">
        <v>0</v>
      </c>
      <c r="E34" s="23">
        <v>0</v>
      </c>
      <c r="F34" s="23">
        <v>0</v>
      </c>
      <c r="G34" s="23" t="s">
        <v>58</v>
      </c>
      <c r="H34" s="23" t="s">
        <v>59</v>
      </c>
      <c r="I34" s="23" t="s">
        <v>59</v>
      </c>
      <c r="J34" s="23" t="s">
        <v>59</v>
      </c>
      <c r="K34" s="23">
        <v>150</v>
      </c>
      <c r="L34" s="23" t="s">
        <v>179</v>
      </c>
      <c r="M34" s="23">
        <v>0</v>
      </c>
      <c r="N34" s="23" t="s">
        <v>179</v>
      </c>
      <c r="O34" s="23">
        <v>0</v>
      </c>
      <c r="P34" s="23" t="s">
        <v>179</v>
      </c>
      <c r="Q34" s="23">
        <v>0</v>
      </c>
      <c r="R34" s="23">
        <v>2</v>
      </c>
      <c r="S34" s="23" t="s">
        <v>180</v>
      </c>
      <c r="T34" s="23">
        <v>8.5637000000000008</v>
      </c>
      <c r="U34" s="23">
        <v>0.66790000000000005</v>
      </c>
      <c r="V34" s="23">
        <v>17.999199999999998</v>
      </c>
      <c r="W34" s="23">
        <v>0.28339999999999999</v>
      </c>
      <c r="X34" s="23">
        <v>44.516399999999997</v>
      </c>
      <c r="Y34" s="23">
        <v>0.27360000000000001</v>
      </c>
      <c r="Z34" s="23">
        <v>0.52710000000000001</v>
      </c>
      <c r="AA34" s="23">
        <v>1.8499999999999999E-2</v>
      </c>
      <c r="AB34" s="23" t="s">
        <v>181</v>
      </c>
      <c r="AC34" s="23">
        <v>7.1000000000000004E-3</v>
      </c>
      <c r="AD34" s="23" t="s">
        <v>181</v>
      </c>
      <c r="AE34" s="23">
        <v>1.12E-2</v>
      </c>
      <c r="AF34" s="23">
        <v>0.99819999999999998</v>
      </c>
      <c r="AG34" s="23">
        <v>1.0200000000000001E-2</v>
      </c>
      <c r="AH34" s="23">
        <v>8.9268999999999998</v>
      </c>
      <c r="AI34" s="23">
        <v>2.2800000000000001E-2</v>
      </c>
      <c r="AJ34" s="23">
        <v>1.5491999999999999</v>
      </c>
      <c r="AK34" s="23">
        <v>7.7000000000000002E-3</v>
      </c>
      <c r="AL34" s="23">
        <v>2.9000000000000001E-2</v>
      </c>
      <c r="AM34" s="23">
        <v>8.8000000000000005E-3</v>
      </c>
      <c r="AN34" s="23">
        <v>2.6800000000000001E-2</v>
      </c>
      <c r="AO34" s="23">
        <v>3.5000000000000001E-3</v>
      </c>
      <c r="AP34" s="23">
        <v>9.74E-2</v>
      </c>
      <c r="AQ34" s="23">
        <v>3.8E-3</v>
      </c>
      <c r="AR34" s="23">
        <v>5.8943000000000003</v>
      </c>
      <c r="AS34" s="23">
        <v>2.1700000000000001E-2</v>
      </c>
      <c r="AT34" s="23" t="s">
        <v>181</v>
      </c>
      <c r="AU34" s="23">
        <v>2.5999999999999999E-3</v>
      </c>
      <c r="AV34" s="23">
        <v>1.6799999999999999E-2</v>
      </c>
      <c r="AW34" s="23">
        <v>1E-3</v>
      </c>
      <c r="AX34" s="23">
        <v>5.5999999999999999E-3</v>
      </c>
      <c r="AY34" s="23">
        <v>5.0000000000000001E-4</v>
      </c>
      <c r="AZ34" s="23">
        <v>5.4000000000000003E-3</v>
      </c>
      <c r="BA34" s="23">
        <v>5.0000000000000001E-4</v>
      </c>
      <c r="BB34" s="23">
        <v>1.1000000000000001E-3</v>
      </c>
      <c r="BC34" s="23">
        <v>2.9999999999999997E-4</v>
      </c>
      <c r="BD34" s="23">
        <v>2.9999999999999997E-4</v>
      </c>
      <c r="BE34" s="23">
        <v>2.0000000000000001E-4</v>
      </c>
      <c r="BF34" s="23" t="s">
        <v>181</v>
      </c>
      <c r="BG34" s="23">
        <v>1E-4</v>
      </c>
      <c r="BH34" s="23">
        <v>1.1000000000000001E-3</v>
      </c>
      <c r="BI34" s="23">
        <v>2.0000000000000001E-4</v>
      </c>
      <c r="BJ34" s="23">
        <v>6.13E-2</v>
      </c>
      <c r="BK34" s="23">
        <v>8.9999999999999998E-4</v>
      </c>
      <c r="BL34" s="23">
        <v>2.8999999999999998E-3</v>
      </c>
      <c r="BM34" s="23">
        <v>2.9999999999999997E-4</v>
      </c>
      <c r="BN34" s="23">
        <v>2.24E-2</v>
      </c>
      <c r="BO34" s="23">
        <v>5.0000000000000001E-4</v>
      </c>
      <c r="BP34" s="23">
        <v>7.4999999999999997E-3</v>
      </c>
      <c r="BQ34" s="23">
        <v>4.0000000000000002E-4</v>
      </c>
      <c r="BR34" s="23">
        <v>4.0000000000000002E-4</v>
      </c>
      <c r="BS34" s="23">
        <v>2.0000000000000001E-4</v>
      </c>
      <c r="BT34" s="23" t="s">
        <v>181</v>
      </c>
      <c r="BU34" s="23">
        <v>5.0000000000000001E-4</v>
      </c>
      <c r="BV34" s="23" t="s">
        <v>181</v>
      </c>
      <c r="BW34" s="23">
        <v>6.9999999999999999E-4</v>
      </c>
      <c r="BX34" s="23" t="s">
        <v>181</v>
      </c>
      <c r="BY34" s="23">
        <v>8.0000000000000004E-4</v>
      </c>
      <c r="BZ34" s="23" t="s">
        <v>181</v>
      </c>
      <c r="CA34" s="23">
        <v>6.9999999999999999E-4</v>
      </c>
      <c r="CB34" s="23" t="s">
        <v>181</v>
      </c>
      <c r="CC34" s="23">
        <v>1.6999999999999999E-3</v>
      </c>
      <c r="CD34" s="23" t="s">
        <v>181</v>
      </c>
      <c r="CE34" s="23">
        <v>1.8E-3</v>
      </c>
      <c r="CF34" s="23" t="s">
        <v>20</v>
      </c>
      <c r="CH34" s="23">
        <v>5.8900000000000001E-2</v>
      </c>
      <c r="CI34" s="23">
        <v>5.1999999999999998E-3</v>
      </c>
      <c r="CJ34" s="23" t="s">
        <v>181</v>
      </c>
      <c r="CK34" s="23">
        <v>8.6E-3</v>
      </c>
      <c r="CL34" s="23" t="s">
        <v>181</v>
      </c>
      <c r="CM34" s="23">
        <v>0.01</v>
      </c>
      <c r="CN34" s="23" t="s">
        <v>181</v>
      </c>
      <c r="CO34" s="23">
        <v>5.9999999999999995E-4</v>
      </c>
      <c r="CP34" s="23" t="s">
        <v>181</v>
      </c>
      <c r="CQ34" s="23">
        <v>2.5999999999999999E-3</v>
      </c>
      <c r="CR34" s="23" t="s">
        <v>181</v>
      </c>
      <c r="CS34" s="23">
        <v>1.4E-3</v>
      </c>
      <c r="CT34" s="23" t="s">
        <v>181</v>
      </c>
      <c r="CU34" s="23">
        <v>6.9999999999999999E-4</v>
      </c>
      <c r="CV34" s="23" t="s">
        <v>20</v>
      </c>
      <c r="CX34" s="23" t="s">
        <v>181</v>
      </c>
      <c r="CY34" s="23">
        <v>5.0000000000000001E-4</v>
      </c>
      <c r="CZ34" s="23" t="s">
        <v>181</v>
      </c>
      <c r="DA34" s="23">
        <v>5.0000000000000001E-4</v>
      </c>
      <c r="DB34" s="23" t="s">
        <v>181</v>
      </c>
      <c r="DC34" s="23">
        <v>5.0000000000000001E-4</v>
      </c>
      <c r="DD34" s="23" t="s">
        <v>181</v>
      </c>
      <c r="DE34" s="23">
        <v>5.9999999999999995E-4</v>
      </c>
      <c r="DF34" s="23" t="s">
        <v>181</v>
      </c>
      <c r="DG34" s="23">
        <v>4.0000000000000002E-4</v>
      </c>
      <c r="DH34" s="23" t="s">
        <v>181</v>
      </c>
      <c r="DI34" s="23">
        <v>2.9999999999999997E-4</v>
      </c>
      <c r="DJ34" s="23" t="s">
        <v>227</v>
      </c>
      <c r="DK34" s="23" t="s">
        <v>228</v>
      </c>
      <c r="DL34" s="23">
        <v>138</v>
      </c>
      <c r="DM34" s="23" t="s">
        <v>197</v>
      </c>
      <c r="DN34" s="23" t="s">
        <v>20</v>
      </c>
      <c r="DW34" s="85"/>
      <c r="DY34" s="85">
        <v>44874.24722222222</v>
      </c>
    </row>
    <row r="35" spans="1:129" s="23" customFormat="1">
      <c r="A35" s="23">
        <v>80</v>
      </c>
      <c r="B35" s="88">
        <v>44874.250694444447</v>
      </c>
      <c r="C35" s="23" t="s">
        <v>56</v>
      </c>
      <c r="D35" s="23">
        <v>0</v>
      </c>
      <c r="E35" s="23">
        <v>0</v>
      </c>
      <c r="F35" s="23">
        <v>0</v>
      </c>
      <c r="G35" s="23" t="s">
        <v>58</v>
      </c>
      <c r="H35" s="23" t="s">
        <v>59</v>
      </c>
      <c r="I35" s="23" t="s">
        <v>59</v>
      </c>
      <c r="J35" s="23" t="s">
        <v>59</v>
      </c>
      <c r="K35" s="23">
        <v>150</v>
      </c>
      <c r="L35" s="23" t="s">
        <v>179</v>
      </c>
      <c r="M35" s="23">
        <v>0</v>
      </c>
      <c r="N35" s="23" t="s">
        <v>179</v>
      </c>
      <c r="O35" s="23">
        <v>0</v>
      </c>
      <c r="P35" s="23" t="s">
        <v>179</v>
      </c>
      <c r="Q35" s="23">
        <v>0</v>
      </c>
      <c r="R35" s="23">
        <v>2</v>
      </c>
      <c r="S35" s="23" t="s">
        <v>180</v>
      </c>
      <c r="T35" s="23">
        <v>2.5539999999999998</v>
      </c>
      <c r="U35" s="23">
        <v>0.4249</v>
      </c>
      <c r="V35" s="23">
        <v>9.4092000000000002</v>
      </c>
      <c r="W35" s="23">
        <v>0.2039</v>
      </c>
      <c r="X35" s="23">
        <v>28.0947</v>
      </c>
      <c r="Y35" s="23">
        <v>0.20830000000000001</v>
      </c>
      <c r="Z35" s="23">
        <v>0.2379</v>
      </c>
      <c r="AA35" s="23">
        <v>1.3599999999999999E-2</v>
      </c>
      <c r="AB35" s="23" t="s">
        <v>181</v>
      </c>
      <c r="AC35" s="23">
        <v>5.7000000000000002E-3</v>
      </c>
      <c r="AD35" s="23" t="s">
        <v>181</v>
      </c>
      <c r="AE35" s="23">
        <v>1.09E-2</v>
      </c>
      <c r="AF35" s="23">
        <v>0.95250000000000001</v>
      </c>
      <c r="AG35" s="23">
        <v>9.1999999999999998E-3</v>
      </c>
      <c r="AH35" s="23">
        <v>6.1643999999999997</v>
      </c>
      <c r="AI35" s="23">
        <v>1.8800000000000001E-2</v>
      </c>
      <c r="AJ35" s="23">
        <v>0.90810000000000002</v>
      </c>
      <c r="AK35" s="23">
        <v>6.1000000000000004E-3</v>
      </c>
      <c r="AL35" s="23" t="s">
        <v>181</v>
      </c>
      <c r="AM35" s="23">
        <v>6.6E-3</v>
      </c>
      <c r="AN35" s="23">
        <v>1.8200000000000001E-2</v>
      </c>
      <c r="AO35" s="23">
        <v>2.5999999999999999E-3</v>
      </c>
      <c r="AP35" s="23">
        <v>5.6099999999999997E-2</v>
      </c>
      <c r="AQ35" s="23">
        <v>3.2000000000000002E-3</v>
      </c>
      <c r="AR35" s="23">
        <v>3.8729</v>
      </c>
      <c r="AS35" s="23">
        <v>1.72E-2</v>
      </c>
      <c r="AT35" s="23" t="s">
        <v>181</v>
      </c>
      <c r="AU35" s="23">
        <v>2.3E-3</v>
      </c>
      <c r="AV35" s="23">
        <v>6.8999999999999999E-3</v>
      </c>
      <c r="AW35" s="23">
        <v>8.9999999999999998E-4</v>
      </c>
      <c r="AX35" s="23">
        <v>4.4000000000000003E-3</v>
      </c>
      <c r="AY35" s="23">
        <v>5.9999999999999995E-4</v>
      </c>
      <c r="AZ35" s="23">
        <v>4.5999999999999999E-3</v>
      </c>
      <c r="BA35" s="23">
        <v>5.0000000000000001E-4</v>
      </c>
      <c r="BB35" s="23">
        <v>8.0000000000000004E-4</v>
      </c>
      <c r="BC35" s="23">
        <v>4.0000000000000002E-4</v>
      </c>
      <c r="BD35" s="23">
        <v>8.0000000000000004E-4</v>
      </c>
      <c r="BE35" s="23">
        <v>2.9999999999999997E-4</v>
      </c>
      <c r="BF35" s="23" t="s">
        <v>181</v>
      </c>
      <c r="BG35" s="23">
        <v>1E-4</v>
      </c>
      <c r="BH35" s="23">
        <v>1.5E-3</v>
      </c>
      <c r="BI35" s="23">
        <v>2.9999999999999997E-4</v>
      </c>
      <c r="BJ35" s="23">
        <v>4.8000000000000001E-2</v>
      </c>
      <c r="BK35" s="23">
        <v>8.0000000000000004E-4</v>
      </c>
      <c r="BL35" s="23">
        <v>2.3E-3</v>
      </c>
      <c r="BM35" s="23">
        <v>2.9999999999999997E-4</v>
      </c>
      <c r="BN35" s="23">
        <v>0.02</v>
      </c>
      <c r="BO35" s="23">
        <v>8.9999999999999998E-4</v>
      </c>
      <c r="BP35" s="23">
        <v>4.8999999999999998E-3</v>
      </c>
      <c r="BQ35" s="23">
        <v>2.9999999999999997E-4</v>
      </c>
      <c r="BR35" s="23">
        <v>8.0000000000000004E-4</v>
      </c>
      <c r="BS35" s="23">
        <v>4.0000000000000002E-4</v>
      </c>
      <c r="BT35" s="23" t="s">
        <v>181</v>
      </c>
      <c r="BU35" s="23">
        <v>4.0000000000000002E-4</v>
      </c>
      <c r="BV35" s="23">
        <v>1.2999999999999999E-3</v>
      </c>
      <c r="BW35" s="23">
        <v>5.9999999999999995E-4</v>
      </c>
      <c r="BX35" s="23" t="s">
        <v>181</v>
      </c>
      <c r="BY35" s="23">
        <v>8.9999999999999998E-4</v>
      </c>
      <c r="BZ35" s="23" t="s">
        <v>181</v>
      </c>
      <c r="CA35" s="23">
        <v>8.0000000000000004E-4</v>
      </c>
      <c r="CB35" s="23" t="s">
        <v>181</v>
      </c>
      <c r="CC35" s="23">
        <v>2.0999999999999999E-3</v>
      </c>
      <c r="CD35" s="23">
        <v>1.8E-3</v>
      </c>
      <c r="CE35" s="23">
        <v>1.5E-3</v>
      </c>
      <c r="CF35" s="23" t="s">
        <v>20</v>
      </c>
      <c r="CH35" s="23">
        <v>8.1699999999999995E-2</v>
      </c>
      <c r="CI35" s="23">
        <v>8.8999999999999999E-3</v>
      </c>
      <c r="CJ35" s="23" t="s">
        <v>181</v>
      </c>
      <c r="CK35" s="23">
        <v>0.01</v>
      </c>
      <c r="CL35" s="23" t="s">
        <v>181</v>
      </c>
      <c r="CM35" s="23">
        <v>1.61E-2</v>
      </c>
      <c r="CN35" s="23" t="s">
        <v>181</v>
      </c>
      <c r="CO35" s="23">
        <v>6.9999999999999999E-4</v>
      </c>
      <c r="CP35" s="23" t="s">
        <v>181</v>
      </c>
      <c r="CQ35" s="23">
        <v>2.5000000000000001E-3</v>
      </c>
      <c r="CR35" s="23" t="s">
        <v>181</v>
      </c>
      <c r="CS35" s="23">
        <v>1.6999999999999999E-3</v>
      </c>
      <c r="CT35" s="23" t="s">
        <v>20</v>
      </c>
      <c r="CV35" s="23" t="s">
        <v>20</v>
      </c>
      <c r="CX35" s="23" t="s">
        <v>181</v>
      </c>
      <c r="CY35" s="23">
        <v>4.0000000000000002E-4</v>
      </c>
      <c r="CZ35" s="23" t="s">
        <v>181</v>
      </c>
      <c r="DA35" s="23">
        <v>5.9999999999999995E-4</v>
      </c>
      <c r="DB35" s="23" t="s">
        <v>181</v>
      </c>
      <c r="DC35" s="23">
        <v>5.9999999999999995E-4</v>
      </c>
      <c r="DD35" s="23" t="s">
        <v>181</v>
      </c>
      <c r="DE35" s="23">
        <v>6.9999999999999999E-4</v>
      </c>
      <c r="DF35" s="23">
        <v>4.0000000000000002E-4</v>
      </c>
      <c r="DG35" s="23">
        <v>4.0000000000000002E-4</v>
      </c>
      <c r="DH35" s="23" t="s">
        <v>181</v>
      </c>
      <c r="DI35" s="23">
        <v>5.9999999999999995E-4</v>
      </c>
      <c r="DJ35" s="23" t="s">
        <v>229</v>
      </c>
      <c r="DK35" s="23" t="s">
        <v>230</v>
      </c>
      <c r="DL35" s="23">
        <v>41</v>
      </c>
      <c r="DM35" s="23" t="s">
        <v>65</v>
      </c>
      <c r="DN35" s="23" t="s">
        <v>20</v>
      </c>
      <c r="DW35" s="85"/>
      <c r="DY35" s="85">
        <v>44874.250694444447</v>
      </c>
    </row>
    <row r="36" spans="1:129" s="23" customFormat="1">
      <c r="A36" s="23">
        <v>81</v>
      </c>
      <c r="B36" s="88">
        <v>44874.253472222219</v>
      </c>
      <c r="C36" s="23" t="s">
        <v>56</v>
      </c>
      <c r="D36" s="23">
        <v>0</v>
      </c>
      <c r="E36" s="23">
        <v>0</v>
      </c>
      <c r="F36" s="23">
        <v>0</v>
      </c>
      <c r="G36" s="23" t="s">
        <v>58</v>
      </c>
      <c r="H36" s="23" t="s">
        <v>59</v>
      </c>
      <c r="I36" s="23" t="s">
        <v>59</v>
      </c>
      <c r="J36" s="23" t="s">
        <v>59</v>
      </c>
      <c r="K36" s="23">
        <v>150</v>
      </c>
      <c r="L36" s="23" t="s">
        <v>179</v>
      </c>
      <c r="M36" s="23">
        <v>0</v>
      </c>
      <c r="N36" s="23" t="s">
        <v>179</v>
      </c>
      <c r="O36" s="23">
        <v>0</v>
      </c>
      <c r="P36" s="23" t="s">
        <v>179</v>
      </c>
      <c r="Q36" s="23">
        <v>0</v>
      </c>
      <c r="R36" s="23">
        <v>2</v>
      </c>
      <c r="S36" s="23" t="s">
        <v>180</v>
      </c>
      <c r="T36" s="23">
        <v>10.1812</v>
      </c>
      <c r="U36" s="23">
        <v>0.66649999999999998</v>
      </c>
      <c r="V36" s="23">
        <v>15.8673</v>
      </c>
      <c r="W36" s="23">
        <v>0.2676</v>
      </c>
      <c r="X36" s="23">
        <v>42.330500000000001</v>
      </c>
      <c r="Y36" s="23">
        <v>0.26550000000000001</v>
      </c>
      <c r="Z36" s="23">
        <v>0.34110000000000001</v>
      </c>
      <c r="AA36" s="23">
        <v>1.6199999999999999E-2</v>
      </c>
      <c r="AB36" s="23" t="s">
        <v>181</v>
      </c>
      <c r="AC36" s="23">
        <v>6.8999999999999999E-3</v>
      </c>
      <c r="AD36" s="23" t="s">
        <v>181</v>
      </c>
      <c r="AE36" s="23">
        <v>1.17E-2</v>
      </c>
      <c r="AF36" s="23">
        <v>1.2087000000000001</v>
      </c>
      <c r="AG36" s="23">
        <v>1.09E-2</v>
      </c>
      <c r="AH36" s="23">
        <v>7.2855999999999996</v>
      </c>
      <c r="AI36" s="23">
        <v>2.0400000000000001E-2</v>
      </c>
      <c r="AJ36" s="23">
        <v>1.4046000000000001</v>
      </c>
      <c r="AK36" s="23">
        <v>7.3000000000000001E-3</v>
      </c>
      <c r="AL36" s="23">
        <v>1.9199999999999998E-2</v>
      </c>
      <c r="AM36" s="23">
        <v>8.2000000000000007E-3</v>
      </c>
      <c r="AN36" s="23">
        <v>2.5499999999999998E-2</v>
      </c>
      <c r="AO36" s="23">
        <v>3.3E-3</v>
      </c>
      <c r="AP36" s="23">
        <v>9.8599999999999993E-2</v>
      </c>
      <c r="AQ36" s="23">
        <v>3.8E-3</v>
      </c>
      <c r="AR36" s="23">
        <v>5.5707000000000004</v>
      </c>
      <c r="AS36" s="23">
        <v>2.07E-2</v>
      </c>
      <c r="AT36" s="23" t="s">
        <v>181</v>
      </c>
      <c r="AU36" s="23">
        <v>2.5000000000000001E-3</v>
      </c>
      <c r="AV36" s="23">
        <v>1.89E-2</v>
      </c>
      <c r="AW36" s="23">
        <v>1.1000000000000001E-3</v>
      </c>
      <c r="AX36" s="23">
        <v>5.0000000000000001E-3</v>
      </c>
      <c r="AY36" s="23">
        <v>5.0000000000000001E-4</v>
      </c>
      <c r="AZ36" s="23">
        <v>5.5999999999999999E-3</v>
      </c>
      <c r="BA36" s="23">
        <v>5.0000000000000001E-4</v>
      </c>
      <c r="BB36" s="23">
        <v>1.1000000000000001E-3</v>
      </c>
      <c r="BC36" s="23">
        <v>4.0000000000000002E-4</v>
      </c>
      <c r="BD36" s="23" t="s">
        <v>181</v>
      </c>
      <c r="BE36" s="23">
        <v>2.9999999999999997E-4</v>
      </c>
      <c r="BF36" s="23" t="s">
        <v>181</v>
      </c>
      <c r="BG36" s="23">
        <v>1E-4</v>
      </c>
      <c r="BH36" s="23">
        <v>1.6999999999999999E-3</v>
      </c>
      <c r="BI36" s="23">
        <v>2.0000000000000001E-4</v>
      </c>
      <c r="BJ36" s="23">
        <v>4.7899999999999998E-2</v>
      </c>
      <c r="BK36" s="23">
        <v>8.0000000000000004E-4</v>
      </c>
      <c r="BL36" s="23">
        <v>2.8999999999999998E-3</v>
      </c>
      <c r="BM36" s="23">
        <v>2.9999999999999997E-4</v>
      </c>
      <c r="BN36" s="23">
        <v>2.2100000000000002E-2</v>
      </c>
      <c r="BO36" s="23">
        <v>5.9999999999999995E-4</v>
      </c>
      <c r="BP36" s="23">
        <v>6.7000000000000002E-3</v>
      </c>
      <c r="BQ36" s="23">
        <v>4.0000000000000002E-4</v>
      </c>
      <c r="BR36" s="23">
        <v>5.9999999999999995E-4</v>
      </c>
      <c r="BS36" s="23">
        <v>2.0000000000000001E-4</v>
      </c>
      <c r="BT36" s="23" t="s">
        <v>181</v>
      </c>
      <c r="BU36" s="23">
        <v>5.0000000000000001E-4</v>
      </c>
      <c r="BV36" s="23" t="s">
        <v>20</v>
      </c>
      <c r="BX36" s="23" t="s">
        <v>181</v>
      </c>
      <c r="BY36" s="23">
        <v>8.0000000000000004E-4</v>
      </c>
      <c r="BZ36" s="23" t="s">
        <v>181</v>
      </c>
      <c r="CA36" s="23">
        <v>6.9999999999999999E-4</v>
      </c>
      <c r="CB36" s="23" t="s">
        <v>181</v>
      </c>
      <c r="CC36" s="23">
        <v>1.8E-3</v>
      </c>
      <c r="CD36" s="23" t="s">
        <v>181</v>
      </c>
      <c r="CE36" s="23">
        <v>1.8E-3</v>
      </c>
      <c r="CF36" s="23" t="s">
        <v>20</v>
      </c>
      <c r="CH36" s="23">
        <v>6.1600000000000002E-2</v>
      </c>
      <c r="CI36" s="23">
        <v>5.7999999999999996E-3</v>
      </c>
      <c r="CJ36" s="23" t="s">
        <v>181</v>
      </c>
      <c r="CK36" s="23">
        <v>8.6999999999999994E-3</v>
      </c>
      <c r="CL36" s="23" t="s">
        <v>181</v>
      </c>
      <c r="CM36" s="23">
        <v>1.0699999999999999E-2</v>
      </c>
      <c r="CN36" s="23" t="s">
        <v>181</v>
      </c>
      <c r="CO36" s="23">
        <v>5.9999999999999995E-4</v>
      </c>
      <c r="CP36" s="23" t="s">
        <v>181</v>
      </c>
      <c r="CQ36" s="23">
        <v>2.7000000000000001E-3</v>
      </c>
      <c r="CR36" s="23" t="s">
        <v>181</v>
      </c>
      <c r="CS36" s="23">
        <v>1.4E-3</v>
      </c>
      <c r="CT36" s="23" t="s">
        <v>181</v>
      </c>
      <c r="CU36" s="23">
        <v>6.9999999999999999E-4</v>
      </c>
      <c r="CV36" s="23" t="s">
        <v>181</v>
      </c>
      <c r="CW36" s="23">
        <v>5.0000000000000001E-4</v>
      </c>
      <c r="CX36" s="23" t="s">
        <v>181</v>
      </c>
      <c r="CY36" s="23">
        <v>5.0000000000000001E-4</v>
      </c>
      <c r="CZ36" s="23" t="s">
        <v>181</v>
      </c>
      <c r="DA36" s="23">
        <v>5.0000000000000001E-4</v>
      </c>
      <c r="DB36" s="23" t="s">
        <v>181</v>
      </c>
      <c r="DC36" s="23">
        <v>5.0000000000000001E-4</v>
      </c>
      <c r="DD36" s="23" t="s">
        <v>181</v>
      </c>
      <c r="DE36" s="23">
        <v>5.9999999999999995E-4</v>
      </c>
      <c r="DF36" s="23">
        <v>5.0000000000000001E-4</v>
      </c>
      <c r="DG36" s="23">
        <v>4.0000000000000002E-4</v>
      </c>
      <c r="DH36" s="23" t="s">
        <v>181</v>
      </c>
      <c r="DI36" s="23">
        <v>4.0000000000000002E-4</v>
      </c>
      <c r="DJ36" s="23" t="s">
        <v>229</v>
      </c>
      <c r="DK36" s="23" t="s">
        <v>230</v>
      </c>
      <c r="DL36" s="23">
        <v>65</v>
      </c>
      <c r="DM36" s="23" t="s">
        <v>197</v>
      </c>
      <c r="DN36" s="23" t="s">
        <v>20</v>
      </c>
      <c r="DW36" s="85"/>
      <c r="DY36" s="85">
        <v>44874.253472222219</v>
      </c>
    </row>
    <row r="37" spans="1:129" s="23" customFormat="1">
      <c r="A37" s="23">
        <v>82</v>
      </c>
      <c r="B37" s="88">
        <v>44874.259027777778</v>
      </c>
      <c r="C37" s="23" t="s">
        <v>56</v>
      </c>
      <c r="D37" s="23">
        <v>0</v>
      </c>
      <c r="E37" s="23">
        <v>0</v>
      </c>
      <c r="F37" s="23">
        <v>0</v>
      </c>
      <c r="G37" s="23" t="s">
        <v>58</v>
      </c>
      <c r="H37" s="23" t="s">
        <v>59</v>
      </c>
      <c r="I37" s="23" t="s">
        <v>59</v>
      </c>
      <c r="J37" s="23" t="s">
        <v>59</v>
      </c>
      <c r="K37" s="23">
        <v>150</v>
      </c>
      <c r="L37" s="23" t="s">
        <v>179</v>
      </c>
      <c r="M37" s="23">
        <v>0</v>
      </c>
      <c r="N37" s="23" t="s">
        <v>179</v>
      </c>
      <c r="O37" s="23">
        <v>0</v>
      </c>
      <c r="P37" s="23" t="s">
        <v>179</v>
      </c>
      <c r="Q37" s="23">
        <v>0</v>
      </c>
      <c r="R37" s="23">
        <v>2</v>
      </c>
      <c r="S37" s="23" t="s">
        <v>180</v>
      </c>
      <c r="T37" s="23">
        <v>8.7950999999999997</v>
      </c>
      <c r="U37" s="23">
        <v>0.63880000000000003</v>
      </c>
      <c r="V37" s="23">
        <v>17.078299999999999</v>
      </c>
      <c r="W37" s="23">
        <v>0.27510000000000001</v>
      </c>
      <c r="X37" s="23">
        <v>48.265500000000003</v>
      </c>
      <c r="Y37" s="23">
        <v>0.28720000000000001</v>
      </c>
      <c r="Z37" s="23">
        <v>0.24879999999999999</v>
      </c>
      <c r="AA37" s="23">
        <v>1.4999999999999999E-2</v>
      </c>
      <c r="AB37" s="23" t="s">
        <v>181</v>
      </c>
      <c r="AC37" s="23">
        <v>7.6E-3</v>
      </c>
      <c r="AD37" s="23" t="s">
        <v>181</v>
      </c>
      <c r="AE37" s="23">
        <v>1.1599999999999999E-2</v>
      </c>
      <c r="AF37" s="23">
        <v>1.7107000000000001</v>
      </c>
      <c r="AG37" s="23">
        <v>1.29E-2</v>
      </c>
      <c r="AH37" s="23">
        <v>7.0635000000000003</v>
      </c>
      <c r="AI37" s="23">
        <v>2.0199999999999999E-2</v>
      </c>
      <c r="AJ37" s="23">
        <v>1.3588</v>
      </c>
      <c r="AK37" s="23">
        <v>7.1999999999999998E-3</v>
      </c>
      <c r="AL37" s="23">
        <v>2.2700000000000001E-2</v>
      </c>
      <c r="AM37" s="23">
        <v>7.9000000000000008E-3</v>
      </c>
      <c r="AN37" s="23">
        <v>2.1999999999999999E-2</v>
      </c>
      <c r="AO37" s="23">
        <v>3.3E-3</v>
      </c>
      <c r="AP37" s="23">
        <v>0.105</v>
      </c>
      <c r="AQ37" s="23">
        <v>3.8E-3</v>
      </c>
      <c r="AR37" s="23">
        <v>5.7739000000000003</v>
      </c>
      <c r="AS37" s="23">
        <v>2.1000000000000001E-2</v>
      </c>
      <c r="AT37" s="23">
        <v>9.1999999999999998E-3</v>
      </c>
      <c r="AU37" s="23">
        <v>2.5999999999999999E-3</v>
      </c>
      <c r="AV37" s="23">
        <v>1.29E-2</v>
      </c>
      <c r="AW37" s="23">
        <v>8.9999999999999998E-4</v>
      </c>
      <c r="AX37" s="23">
        <v>6.4000000000000003E-3</v>
      </c>
      <c r="AY37" s="23">
        <v>5.9999999999999995E-4</v>
      </c>
      <c r="AZ37" s="23">
        <v>6.1000000000000004E-3</v>
      </c>
      <c r="BA37" s="23">
        <v>5.0000000000000001E-4</v>
      </c>
      <c r="BB37" s="23">
        <v>8.0000000000000004E-4</v>
      </c>
      <c r="BC37" s="23">
        <v>4.0000000000000002E-4</v>
      </c>
      <c r="BD37" s="23" t="s">
        <v>181</v>
      </c>
      <c r="BE37" s="23">
        <v>2.9999999999999997E-4</v>
      </c>
      <c r="BF37" s="23" t="s">
        <v>181</v>
      </c>
      <c r="BG37" s="23">
        <v>1E-4</v>
      </c>
      <c r="BH37" s="23">
        <v>3.5000000000000001E-3</v>
      </c>
      <c r="BI37" s="23">
        <v>2.9999999999999997E-4</v>
      </c>
      <c r="BJ37" s="23">
        <v>4.9299999999999997E-2</v>
      </c>
      <c r="BK37" s="23">
        <v>8.0000000000000004E-4</v>
      </c>
      <c r="BL37" s="23">
        <v>2.8E-3</v>
      </c>
      <c r="BM37" s="23">
        <v>2.9999999999999997E-4</v>
      </c>
      <c r="BN37" s="23">
        <v>1.7899999999999999E-2</v>
      </c>
      <c r="BO37" s="23">
        <v>5.0000000000000001E-4</v>
      </c>
      <c r="BP37" s="23">
        <v>6.1000000000000004E-3</v>
      </c>
      <c r="BQ37" s="23">
        <v>4.0000000000000002E-4</v>
      </c>
      <c r="BR37" s="23">
        <v>2.9999999999999997E-4</v>
      </c>
      <c r="BS37" s="23">
        <v>2.0000000000000001E-4</v>
      </c>
      <c r="BT37" s="23" t="s">
        <v>181</v>
      </c>
      <c r="BU37" s="23">
        <v>5.0000000000000001E-4</v>
      </c>
      <c r="BV37" s="23" t="s">
        <v>181</v>
      </c>
      <c r="BW37" s="23">
        <v>5.9999999999999995E-4</v>
      </c>
      <c r="BX37" s="23" t="s">
        <v>181</v>
      </c>
      <c r="BY37" s="23">
        <v>8.0000000000000004E-4</v>
      </c>
      <c r="BZ37" s="23" t="s">
        <v>181</v>
      </c>
      <c r="CA37" s="23">
        <v>6.9999999999999999E-4</v>
      </c>
      <c r="CB37" s="23" t="s">
        <v>181</v>
      </c>
      <c r="CC37" s="23">
        <v>1.8E-3</v>
      </c>
      <c r="CD37" s="23" t="s">
        <v>181</v>
      </c>
      <c r="CE37" s="23">
        <v>1.8E-3</v>
      </c>
      <c r="CF37" s="23" t="s">
        <v>20</v>
      </c>
      <c r="CH37" s="23">
        <v>5.2999999999999999E-2</v>
      </c>
      <c r="CI37" s="23">
        <v>5.4000000000000003E-3</v>
      </c>
      <c r="CJ37" s="23" t="s">
        <v>181</v>
      </c>
      <c r="CK37" s="23">
        <v>8.5000000000000006E-3</v>
      </c>
      <c r="CL37" s="23" t="s">
        <v>181</v>
      </c>
      <c r="CM37" s="23">
        <v>8.9999999999999993E-3</v>
      </c>
      <c r="CN37" s="23" t="s">
        <v>181</v>
      </c>
      <c r="CO37" s="23">
        <v>5.9999999999999995E-4</v>
      </c>
      <c r="CP37" s="23" t="s">
        <v>181</v>
      </c>
      <c r="CQ37" s="23">
        <v>2.7000000000000001E-3</v>
      </c>
      <c r="CR37" s="23" t="s">
        <v>181</v>
      </c>
      <c r="CS37" s="23">
        <v>1.5E-3</v>
      </c>
      <c r="CT37" s="23" t="s">
        <v>181</v>
      </c>
      <c r="CU37" s="23">
        <v>6.9999999999999999E-4</v>
      </c>
      <c r="CV37" s="23" t="s">
        <v>20</v>
      </c>
      <c r="CX37" s="23" t="s">
        <v>181</v>
      </c>
      <c r="CY37" s="23">
        <v>5.0000000000000001E-4</v>
      </c>
      <c r="CZ37" s="23" t="s">
        <v>181</v>
      </c>
      <c r="DA37" s="23">
        <v>5.0000000000000001E-4</v>
      </c>
      <c r="DB37" s="23" t="s">
        <v>181</v>
      </c>
      <c r="DC37" s="23">
        <v>5.0000000000000001E-4</v>
      </c>
      <c r="DD37" s="23" t="s">
        <v>181</v>
      </c>
      <c r="DE37" s="23">
        <v>6.9999999999999999E-4</v>
      </c>
      <c r="DF37" s="23" t="s">
        <v>181</v>
      </c>
      <c r="DG37" s="23">
        <v>4.0000000000000002E-4</v>
      </c>
      <c r="DH37" s="23" t="s">
        <v>181</v>
      </c>
      <c r="DI37" s="23">
        <v>2.9999999999999997E-4</v>
      </c>
      <c r="DJ37" s="23" t="s">
        <v>231</v>
      </c>
      <c r="DK37" s="23" t="s">
        <v>232</v>
      </c>
      <c r="DL37" s="23">
        <v>53</v>
      </c>
      <c r="DM37" s="23" t="s">
        <v>197</v>
      </c>
      <c r="DN37" s="23" t="s">
        <v>20</v>
      </c>
      <c r="DW37" s="85"/>
      <c r="DY37" s="85">
        <v>44874.259027777778</v>
      </c>
    </row>
    <row r="38" spans="1:129" s="23" customFormat="1">
      <c r="A38" s="23">
        <v>83</v>
      </c>
      <c r="B38" s="88">
        <v>44874.261111111111</v>
      </c>
      <c r="C38" s="23" t="s">
        <v>56</v>
      </c>
      <c r="D38" s="23">
        <v>0</v>
      </c>
      <c r="E38" s="23">
        <v>0</v>
      </c>
      <c r="F38" s="23">
        <v>0</v>
      </c>
      <c r="G38" s="23" t="s">
        <v>58</v>
      </c>
      <c r="H38" s="23" t="s">
        <v>59</v>
      </c>
      <c r="I38" s="23" t="s">
        <v>59</v>
      </c>
      <c r="J38" s="23" t="s">
        <v>59</v>
      </c>
      <c r="K38" s="23">
        <v>150</v>
      </c>
      <c r="L38" s="23" t="s">
        <v>179</v>
      </c>
      <c r="M38" s="23">
        <v>0</v>
      </c>
      <c r="N38" s="23" t="s">
        <v>179</v>
      </c>
      <c r="O38" s="23">
        <v>0</v>
      </c>
      <c r="P38" s="23" t="s">
        <v>179</v>
      </c>
      <c r="Q38" s="23">
        <v>0</v>
      </c>
      <c r="R38" s="23">
        <v>2</v>
      </c>
      <c r="S38" s="23" t="s">
        <v>180</v>
      </c>
      <c r="T38" s="23">
        <v>5.2092999999999998</v>
      </c>
      <c r="U38" s="23">
        <v>0.56669999999999998</v>
      </c>
      <c r="V38" s="23">
        <v>16.350200000000001</v>
      </c>
      <c r="W38" s="23">
        <v>0.2671</v>
      </c>
      <c r="X38" s="23">
        <v>46.0578</v>
      </c>
      <c r="Y38" s="23">
        <v>0.27900000000000003</v>
      </c>
      <c r="Z38" s="23">
        <v>0.2646</v>
      </c>
      <c r="AA38" s="23">
        <v>1.52E-2</v>
      </c>
      <c r="AB38" s="23" t="s">
        <v>181</v>
      </c>
      <c r="AC38" s="23">
        <v>6.4999999999999997E-3</v>
      </c>
      <c r="AD38" s="23" t="s">
        <v>181</v>
      </c>
      <c r="AE38" s="23">
        <v>1.06E-2</v>
      </c>
      <c r="AF38" s="23">
        <v>2.0065</v>
      </c>
      <c r="AG38" s="23">
        <v>1.3599999999999999E-2</v>
      </c>
      <c r="AH38" s="23">
        <v>8.0004000000000008</v>
      </c>
      <c r="AI38" s="23">
        <v>2.1600000000000001E-2</v>
      </c>
      <c r="AJ38" s="23">
        <v>1.363</v>
      </c>
      <c r="AK38" s="23">
        <v>7.3000000000000001E-3</v>
      </c>
      <c r="AL38" s="23">
        <v>2.47E-2</v>
      </c>
      <c r="AM38" s="23">
        <v>8.2000000000000007E-3</v>
      </c>
      <c r="AN38" s="23">
        <v>1.9900000000000001E-2</v>
      </c>
      <c r="AO38" s="23">
        <v>3.0999999999999999E-3</v>
      </c>
      <c r="AP38" s="23">
        <v>7.51E-2</v>
      </c>
      <c r="AQ38" s="23">
        <v>3.5000000000000001E-3</v>
      </c>
      <c r="AR38" s="23">
        <v>5.3204000000000002</v>
      </c>
      <c r="AS38" s="23">
        <v>2.0500000000000001E-2</v>
      </c>
      <c r="AT38" s="23" t="s">
        <v>181</v>
      </c>
      <c r="AU38" s="23">
        <v>2.5000000000000001E-3</v>
      </c>
      <c r="AV38" s="23">
        <v>1.3599999999999999E-2</v>
      </c>
      <c r="AW38" s="23">
        <v>8.9999999999999998E-4</v>
      </c>
      <c r="AX38" s="23">
        <v>6.0000000000000001E-3</v>
      </c>
      <c r="AY38" s="23">
        <v>5.9999999999999995E-4</v>
      </c>
      <c r="AZ38" s="23">
        <v>6.3E-3</v>
      </c>
      <c r="BA38" s="23">
        <v>5.9999999999999995E-4</v>
      </c>
      <c r="BB38" s="23">
        <v>1.5E-3</v>
      </c>
      <c r="BC38" s="23">
        <v>4.0000000000000002E-4</v>
      </c>
      <c r="BD38" s="23">
        <v>4.0000000000000002E-4</v>
      </c>
      <c r="BE38" s="23">
        <v>2.9999999999999997E-4</v>
      </c>
      <c r="BF38" s="23" t="s">
        <v>181</v>
      </c>
      <c r="BG38" s="23">
        <v>1E-4</v>
      </c>
      <c r="BH38" s="23">
        <v>2.8E-3</v>
      </c>
      <c r="BI38" s="23">
        <v>2.9999999999999997E-4</v>
      </c>
      <c r="BJ38" s="23">
        <v>5.7299999999999997E-2</v>
      </c>
      <c r="BK38" s="23">
        <v>8.0000000000000004E-4</v>
      </c>
      <c r="BL38" s="23">
        <v>2.7000000000000001E-3</v>
      </c>
      <c r="BM38" s="23">
        <v>2.9999999999999997E-4</v>
      </c>
      <c r="BN38" s="23">
        <v>2.0199999999999999E-2</v>
      </c>
      <c r="BO38" s="23">
        <v>5.9999999999999995E-4</v>
      </c>
      <c r="BP38" s="23">
        <v>5.8999999999999999E-3</v>
      </c>
      <c r="BQ38" s="23">
        <v>4.0000000000000002E-4</v>
      </c>
      <c r="BR38" s="23">
        <v>2.9999999999999997E-4</v>
      </c>
      <c r="BS38" s="23">
        <v>2.0000000000000001E-4</v>
      </c>
      <c r="BT38" s="23" t="s">
        <v>181</v>
      </c>
      <c r="BU38" s="23">
        <v>5.0000000000000001E-4</v>
      </c>
      <c r="BV38" s="23" t="s">
        <v>20</v>
      </c>
      <c r="BX38" s="23" t="s">
        <v>20</v>
      </c>
      <c r="BZ38" s="23" t="s">
        <v>181</v>
      </c>
      <c r="CA38" s="23">
        <v>6.9999999999999999E-4</v>
      </c>
      <c r="CB38" s="23" t="s">
        <v>181</v>
      </c>
      <c r="CC38" s="23">
        <v>1.8E-3</v>
      </c>
      <c r="CD38" s="23" t="s">
        <v>181</v>
      </c>
      <c r="CE38" s="23">
        <v>1.8E-3</v>
      </c>
      <c r="CF38" s="23" t="s">
        <v>20</v>
      </c>
      <c r="CH38" s="23">
        <v>5.7299999999999997E-2</v>
      </c>
      <c r="CI38" s="23">
        <v>5.4000000000000003E-3</v>
      </c>
      <c r="CJ38" s="23" t="s">
        <v>181</v>
      </c>
      <c r="CK38" s="23">
        <v>8.5000000000000006E-3</v>
      </c>
      <c r="CL38" s="23" t="s">
        <v>181</v>
      </c>
      <c r="CM38" s="23">
        <v>9.5999999999999992E-3</v>
      </c>
      <c r="CN38" s="23" t="s">
        <v>181</v>
      </c>
      <c r="CO38" s="23">
        <v>5.9999999999999995E-4</v>
      </c>
      <c r="CP38" s="23" t="s">
        <v>181</v>
      </c>
      <c r="CQ38" s="23">
        <v>2.5000000000000001E-3</v>
      </c>
      <c r="CR38" s="23" t="s">
        <v>181</v>
      </c>
      <c r="CS38" s="23">
        <v>1.4E-3</v>
      </c>
      <c r="CT38" s="23" t="s">
        <v>181</v>
      </c>
      <c r="CU38" s="23">
        <v>5.9999999999999995E-4</v>
      </c>
      <c r="CV38" s="23" t="s">
        <v>20</v>
      </c>
      <c r="CX38" s="23" t="s">
        <v>181</v>
      </c>
      <c r="CY38" s="23">
        <v>5.0000000000000001E-4</v>
      </c>
      <c r="CZ38" s="23" t="s">
        <v>181</v>
      </c>
      <c r="DA38" s="23">
        <v>5.9999999999999995E-4</v>
      </c>
      <c r="DB38" s="23" t="s">
        <v>181</v>
      </c>
      <c r="DC38" s="23">
        <v>5.0000000000000001E-4</v>
      </c>
      <c r="DD38" s="23" t="s">
        <v>181</v>
      </c>
      <c r="DE38" s="23">
        <v>5.9999999999999995E-4</v>
      </c>
      <c r="DF38" s="23" t="s">
        <v>181</v>
      </c>
      <c r="DG38" s="23">
        <v>4.0000000000000002E-4</v>
      </c>
      <c r="DH38" s="23" t="s">
        <v>181</v>
      </c>
      <c r="DI38" s="23">
        <v>4.0000000000000002E-4</v>
      </c>
      <c r="DJ38" s="23" t="s">
        <v>231</v>
      </c>
      <c r="DK38" s="23" t="s">
        <v>232</v>
      </c>
      <c r="DL38" s="23">
        <v>63</v>
      </c>
      <c r="DM38" s="23" t="s">
        <v>65</v>
      </c>
      <c r="DN38" s="23" t="s">
        <v>20</v>
      </c>
      <c r="DW38" s="85"/>
      <c r="DY38" s="85">
        <v>44874.261111111111</v>
      </c>
    </row>
    <row r="39" spans="1:129" s="23" customFormat="1">
      <c r="A39" s="23">
        <v>84</v>
      </c>
      <c r="B39" s="88">
        <v>44874.263888888891</v>
      </c>
      <c r="C39" s="23" t="s">
        <v>56</v>
      </c>
      <c r="D39" s="23">
        <v>0</v>
      </c>
      <c r="E39" s="23">
        <v>0</v>
      </c>
      <c r="F39" s="23">
        <v>0</v>
      </c>
      <c r="G39" s="23" t="s">
        <v>58</v>
      </c>
      <c r="H39" s="23" t="s">
        <v>59</v>
      </c>
      <c r="I39" s="23" t="s">
        <v>59</v>
      </c>
      <c r="J39" s="23" t="s">
        <v>59</v>
      </c>
      <c r="K39" s="23">
        <v>150</v>
      </c>
      <c r="L39" s="23" t="s">
        <v>179</v>
      </c>
      <c r="M39" s="23">
        <v>0</v>
      </c>
      <c r="N39" s="23" t="s">
        <v>179</v>
      </c>
      <c r="O39" s="23">
        <v>0</v>
      </c>
      <c r="P39" s="23" t="s">
        <v>179</v>
      </c>
      <c r="Q39" s="23">
        <v>0</v>
      </c>
      <c r="R39" s="23">
        <v>2</v>
      </c>
      <c r="S39" s="23" t="s">
        <v>180</v>
      </c>
      <c r="T39" s="23">
        <v>4.1717000000000004</v>
      </c>
      <c r="U39" s="23">
        <v>0.6028</v>
      </c>
      <c r="V39" s="23">
        <v>18.095199999999998</v>
      </c>
      <c r="W39" s="23">
        <v>0.2828</v>
      </c>
      <c r="X39" s="23">
        <v>44.013800000000003</v>
      </c>
      <c r="Y39" s="23">
        <v>0.2727</v>
      </c>
      <c r="Z39" s="23">
        <v>0.37680000000000002</v>
      </c>
      <c r="AA39" s="23">
        <v>1.7399999999999999E-2</v>
      </c>
      <c r="AB39" s="23" t="s">
        <v>181</v>
      </c>
      <c r="AC39" s="23">
        <v>6.8999999999999999E-3</v>
      </c>
      <c r="AD39" s="23" t="s">
        <v>181</v>
      </c>
      <c r="AE39" s="23">
        <v>1.09E-2</v>
      </c>
      <c r="AF39" s="23">
        <v>1.542</v>
      </c>
      <c r="AG39" s="23">
        <v>1.2200000000000001E-2</v>
      </c>
      <c r="AH39" s="23">
        <v>10.212400000000001</v>
      </c>
      <c r="AI39" s="23">
        <v>2.47E-2</v>
      </c>
      <c r="AJ39" s="23">
        <v>1.4721</v>
      </c>
      <c r="AK39" s="23">
        <v>7.7000000000000002E-3</v>
      </c>
      <c r="AL39" s="23">
        <v>3.6700000000000003E-2</v>
      </c>
      <c r="AM39" s="23">
        <v>8.8999999999999999E-3</v>
      </c>
      <c r="AN39" s="23">
        <v>3.7499999999999999E-2</v>
      </c>
      <c r="AO39" s="23">
        <v>3.8E-3</v>
      </c>
      <c r="AP39" s="23">
        <v>9.9599999999999994E-2</v>
      </c>
      <c r="AQ39" s="23">
        <v>3.8999999999999998E-3</v>
      </c>
      <c r="AR39" s="23">
        <v>6.7009999999999996</v>
      </c>
      <c r="AS39" s="23">
        <v>2.3699999999999999E-2</v>
      </c>
      <c r="AT39" s="23" t="s">
        <v>181</v>
      </c>
      <c r="AU39" s="23">
        <v>2.8E-3</v>
      </c>
      <c r="AV39" s="23">
        <v>0.01</v>
      </c>
      <c r="AW39" s="23">
        <v>8.0000000000000004E-4</v>
      </c>
      <c r="AX39" s="23">
        <v>5.7000000000000002E-3</v>
      </c>
      <c r="AY39" s="23">
        <v>5.9999999999999995E-4</v>
      </c>
      <c r="AZ39" s="23">
        <v>5.7999999999999996E-3</v>
      </c>
      <c r="BA39" s="23">
        <v>5.9999999999999995E-4</v>
      </c>
      <c r="BB39" s="23">
        <v>1.4E-3</v>
      </c>
      <c r="BC39" s="23">
        <v>4.0000000000000002E-4</v>
      </c>
      <c r="BD39" s="23">
        <v>1E-3</v>
      </c>
      <c r="BE39" s="23">
        <v>2.9999999999999997E-4</v>
      </c>
      <c r="BF39" s="23" t="s">
        <v>181</v>
      </c>
      <c r="BG39" s="23">
        <v>1E-4</v>
      </c>
      <c r="BH39" s="23">
        <v>2E-3</v>
      </c>
      <c r="BI39" s="23">
        <v>2.0000000000000001E-4</v>
      </c>
      <c r="BJ39" s="23">
        <v>6.3100000000000003E-2</v>
      </c>
      <c r="BK39" s="23">
        <v>8.9999999999999998E-4</v>
      </c>
      <c r="BL39" s="23">
        <v>2.5000000000000001E-3</v>
      </c>
      <c r="BM39" s="23">
        <v>2.9999999999999997E-4</v>
      </c>
      <c r="BN39" s="23">
        <v>2.06E-2</v>
      </c>
      <c r="BO39" s="23">
        <v>5.0000000000000001E-4</v>
      </c>
      <c r="BP39" s="23">
        <v>6.7000000000000002E-3</v>
      </c>
      <c r="BQ39" s="23">
        <v>4.0000000000000002E-4</v>
      </c>
      <c r="BR39" s="23">
        <v>5.0000000000000001E-4</v>
      </c>
      <c r="BS39" s="23">
        <v>2.0000000000000001E-4</v>
      </c>
      <c r="BT39" s="23" t="s">
        <v>181</v>
      </c>
      <c r="BU39" s="23">
        <v>5.0000000000000001E-4</v>
      </c>
      <c r="BV39" s="23" t="s">
        <v>20</v>
      </c>
      <c r="BX39" s="23" t="s">
        <v>181</v>
      </c>
      <c r="BY39" s="23">
        <v>8.0000000000000004E-4</v>
      </c>
      <c r="BZ39" s="23" t="s">
        <v>181</v>
      </c>
      <c r="CA39" s="23">
        <v>6.9999999999999999E-4</v>
      </c>
      <c r="CB39" s="23" t="s">
        <v>181</v>
      </c>
      <c r="CC39" s="23">
        <v>1.8E-3</v>
      </c>
      <c r="CD39" s="23" t="s">
        <v>181</v>
      </c>
      <c r="CE39" s="23">
        <v>1.8E-3</v>
      </c>
      <c r="CF39" s="23" t="s">
        <v>20</v>
      </c>
      <c r="CH39" s="23">
        <v>5.8599999999999999E-2</v>
      </c>
      <c r="CI39" s="23">
        <v>4.7999999999999996E-3</v>
      </c>
      <c r="CJ39" s="23" t="s">
        <v>181</v>
      </c>
      <c r="CK39" s="23">
        <v>8.8000000000000005E-3</v>
      </c>
      <c r="CL39" s="23" t="s">
        <v>181</v>
      </c>
      <c r="CM39" s="23">
        <v>1.0500000000000001E-2</v>
      </c>
      <c r="CN39" s="23" t="s">
        <v>181</v>
      </c>
      <c r="CO39" s="23">
        <v>5.9999999999999995E-4</v>
      </c>
      <c r="CP39" s="23" t="s">
        <v>181</v>
      </c>
      <c r="CQ39" s="23">
        <v>2.8E-3</v>
      </c>
      <c r="CR39" s="23" t="s">
        <v>181</v>
      </c>
      <c r="CS39" s="23">
        <v>1.4E-3</v>
      </c>
      <c r="CT39" s="23" t="s">
        <v>181</v>
      </c>
      <c r="CU39" s="23">
        <v>6.9999999999999999E-4</v>
      </c>
      <c r="CV39" s="23" t="s">
        <v>181</v>
      </c>
      <c r="CW39" s="23">
        <v>5.0000000000000001E-4</v>
      </c>
      <c r="CX39" s="23" t="s">
        <v>181</v>
      </c>
      <c r="CY39" s="23">
        <v>5.0000000000000001E-4</v>
      </c>
      <c r="CZ39" s="23" t="s">
        <v>181</v>
      </c>
      <c r="DA39" s="23">
        <v>5.9999999999999995E-4</v>
      </c>
      <c r="DB39" s="23" t="s">
        <v>181</v>
      </c>
      <c r="DC39" s="23">
        <v>5.9999999999999995E-4</v>
      </c>
      <c r="DD39" s="23" t="s">
        <v>181</v>
      </c>
      <c r="DE39" s="23">
        <v>5.9999999999999995E-4</v>
      </c>
      <c r="DF39" s="23">
        <v>5.9999999999999995E-4</v>
      </c>
      <c r="DG39" s="23">
        <v>4.0000000000000002E-4</v>
      </c>
      <c r="DH39" s="23">
        <v>2.9999999999999997E-4</v>
      </c>
      <c r="DI39" s="23">
        <v>2.9999999999999997E-4</v>
      </c>
      <c r="DJ39" s="23" t="s">
        <v>231</v>
      </c>
      <c r="DK39" s="23" t="s">
        <v>232</v>
      </c>
      <c r="DL39" s="23">
        <v>119</v>
      </c>
      <c r="DM39" s="23" t="s">
        <v>65</v>
      </c>
      <c r="DN39" s="23" t="s">
        <v>20</v>
      </c>
      <c r="DW39" s="85"/>
      <c r="DY39" s="85">
        <v>44874.263888888891</v>
      </c>
    </row>
    <row r="40" spans="1:129" s="23" customFormat="1">
      <c r="B40" s="88"/>
      <c r="DW40" s="85"/>
      <c r="DY40" s="85"/>
    </row>
    <row r="41" spans="1:129" s="23" customFormat="1">
      <c r="B41" s="88"/>
      <c r="DW41" s="85"/>
      <c r="DY41" s="85"/>
    </row>
    <row r="42" spans="1:129" s="23" customFormat="1">
      <c r="A42" s="23">
        <v>89</v>
      </c>
      <c r="B42" s="88">
        <v>44874.893750000003</v>
      </c>
      <c r="C42" s="23" t="s">
        <v>192</v>
      </c>
      <c r="D42" s="23">
        <v>0</v>
      </c>
      <c r="E42" s="23">
        <v>0</v>
      </c>
      <c r="F42" s="23">
        <v>0</v>
      </c>
      <c r="G42" s="23" t="s">
        <v>58</v>
      </c>
      <c r="H42" s="23" t="s">
        <v>59</v>
      </c>
      <c r="I42" s="23" t="s">
        <v>59</v>
      </c>
      <c r="J42" s="23" t="s">
        <v>59</v>
      </c>
      <c r="K42" s="23">
        <v>150</v>
      </c>
      <c r="L42" s="23" t="s">
        <v>179</v>
      </c>
      <c r="M42" s="23">
        <v>0</v>
      </c>
      <c r="N42" s="23" t="s">
        <v>179</v>
      </c>
      <c r="O42" s="23">
        <v>0</v>
      </c>
      <c r="P42" s="23" t="s">
        <v>179</v>
      </c>
      <c r="Q42" s="23">
        <v>0</v>
      </c>
      <c r="R42" s="23">
        <v>2</v>
      </c>
      <c r="S42" s="23" t="s">
        <v>180</v>
      </c>
      <c r="T42" s="23">
        <v>1.6976</v>
      </c>
      <c r="U42" s="23">
        <v>0.37359999999999999</v>
      </c>
      <c r="V42" s="23">
        <v>5.7742000000000004</v>
      </c>
      <c r="W42" s="23">
        <v>0.16739999999999999</v>
      </c>
      <c r="X42" s="23">
        <v>19.868200000000002</v>
      </c>
      <c r="Y42" s="23">
        <v>0.1721</v>
      </c>
      <c r="Z42" s="23">
        <v>0.14879999999999999</v>
      </c>
      <c r="AA42" s="23">
        <v>1.21E-2</v>
      </c>
      <c r="AB42" s="23" t="s">
        <v>181</v>
      </c>
      <c r="AC42" s="23">
        <v>5.4999999999999997E-3</v>
      </c>
      <c r="AD42" s="23" t="s">
        <v>181</v>
      </c>
      <c r="AE42" s="23">
        <v>1.09E-2</v>
      </c>
      <c r="AF42" s="23">
        <v>0.80159999999999998</v>
      </c>
      <c r="AG42" s="23">
        <v>8.2000000000000007E-3</v>
      </c>
      <c r="AH42" s="23">
        <v>5.8996000000000004</v>
      </c>
      <c r="AI42" s="23">
        <v>1.8200000000000001E-2</v>
      </c>
      <c r="AJ42" s="23">
        <v>0.67320000000000002</v>
      </c>
      <c r="AK42" s="23">
        <v>5.4999999999999997E-3</v>
      </c>
      <c r="AL42" s="23" t="s">
        <v>181</v>
      </c>
      <c r="AM42" s="23">
        <v>5.7000000000000002E-3</v>
      </c>
      <c r="AN42" s="23">
        <v>1.2699999999999999E-2</v>
      </c>
      <c r="AO42" s="23">
        <v>2.5000000000000001E-3</v>
      </c>
      <c r="AP42" s="23">
        <v>5.2200000000000003E-2</v>
      </c>
      <c r="AQ42" s="23">
        <v>3.0999999999999999E-3</v>
      </c>
      <c r="AR42" s="23">
        <v>3.0790999999999999</v>
      </c>
      <c r="AS42" s="23">
        <v>1.5299999999999999E-2</v>
      </c>
      <c r="AT42" s="23">
        <v>1.29E-2</v>
      </c>
      <c r="AU42" s="23">
        <v>2.2000000000000001E-3</v>
      </c>
      <c r="AV42" s="23">
        <v>9.1000000000000004E-3</v>
      </c>
      <c r="AW42" s="23">
        <v>1.1000000000000001E-3</v>
      </c>
      <c r="AX42" s="23">
        <v>5.8999999999999999E-3</v>
      </c>
      <c r="AY42" s="23">
        <v>6.9999999999999999E-4</v>
      </c>
      <c r="AZ42" s="23">
        <v>4.7999999999999996E-3</v>
      </c>
      <c r="BA42" s="23">
        <v>5.9999999999999995E-4</v>
      </c>
      <c r="BB42" s="23">
        <v>1.1000000000000001E-3</v>
      </c>
      <c r="BC42" s="23">
        <v>5.0000000000000001E-4</v>
      </c>
      <c r="BD42" s="23">
        <v>6.9999999999999999E-4</v>
      </c>
      <c r="BE42" s="23">
        <v>4.0000000000000002E-4</v>
      </c>
      <c r="BF42" s="23" t="s">
        <v>181</v>
      </c>
      <c r="BG42" s="23">
        <v>1E-4</v>
      </c>
      <c r="BH42" s="23">
        <v>2.3E-3</v>
      </c>
      <c r="BI42" s="23">
        <v>2.9999999999999997E-4</v>
      </c>
      <c r="BJ42" s="23">
        <v>4.0899999999999999E-2</v>
      </c>
      <c r="BK42" s="23">
        <v>8.0000000000000004E-4</v>
      </c>
      <c r="BL42" s="23">
        <v>1.9E-3</v>
      </c>
      <c r="BM42" s="23">
        <v>2.9999999999999997E-4</v>
      </c>
      <c r="BN42" s="23">
        <v>1.41E-2</v>
      </c>
      <c r="BO42" s="23">
        <v>8.9999999999999998E-4</v>
      </c>
      <c r="BP42" s="23">
        <v>4.1000000000000003E-3</v>
      </c>
      <c r="BQ42" s="23">
        <v>2.9999999999999997E-4</v>
      </c>
      <c r="BR42" s="23">
        <v>5.9999999999999995E-4</v>
      </c>
      <c r="BS42" s="23">
        <v>5.0000000000000001E-4</v>
      </c>
      <c r="BT42" s="23" t="s">
        <v>181</v>
      </c>
      <c r="BU42" s="23">
        <v>4.0000000000000002E-4</v>
      </c>
      <c r="BV42" s="23">
        <v>1.1000000000000001E-3</v>
      </c>
      <c r="BW42" s="23">
        <v>5.9999999999999995E-4</v>
      </c>
      <c r="BX42" s="23" t="s">
        <v>181</v>
      </c>
      <c r="BY42" s="23">
        <v>1E-3</v>
      </c>
      <c r="BZ42" s="23" t="s">
        <v>181</v>
      </c>
      <c r="CA42" s="23">
        <v>8.9999999999999998E-4</v>
      </c>
      <c r="CB42" s="23" t="s">
        <v>181</v>
      </c>
      <c r="CC42" s="23">
        <v>2.3999999999999998E-3</v>
      </c>
      <c r="CD42" s="23" t="s">
        <v>181</v>
      </c>
      <c r="CE42" s="23">
        <v>1.4E-3</v>
      </c>
      <c r="CF42" s="23" t="s">
        <v>20</v>
      </c>
      <c r="CH42" s="23">
        <v>9.3399999999999997E-2</v>
      </c>
      <c r="CI42" s="23">
        <v>1.12E-2</v>
      </c>
      <c r="CJ42" s="23" t="s">
        <v>181</v>
      </c>
      <c r="CK42" s="23">
        <v>1.11E-2</v>
      </c>
      <c r="CL42" s="23" t="s">
        <v>181</v>
      </c>
      <c r="CM42" s="23">
        <v>2.0500000000000001E-2</v>
      </c>
      <c r="CN42" s="23" t="s">
        <v>181</v>
      </c>
      <c r="CO42" s="23">
        <v>8.0000000000000004E-4</v>
      </c>
      <c r="CP42" s="23" t="s">
        <v>181</v>
      </c>
      <c r="CQ42" s="23">
        <v>2.3999999999999998E-3</v>
      </c>
      <c r="CR42" s="23" t="s">
        <v>181</v>
      </c>
      <c r="CS42" s="23">
        <v>1.8E-3</v>
      </c>
      <c r="CT42" s="23" t="s">
        <v>20</v>
      </c>
      <c r="CV42" s="23" t="s">
        <v>181</v>
      </c>
      <c r="CW42" s="23">
        <v>5.0000000000000001E-4</v>
      </c>
      <c r="CX42" s="23" t="s">
        <v>181</v>
      </c>
      <c r="CY42" s="23">
        <v>4.0000000000000002E-4</v>
      </c>
      <c r="CZ42" s="23" t="s">
        <v>181</v>
      </c>
      <c r="DA42" s="23">
        <v>6.9999999999999999E-4</v>
      </c>
      <c r="DB42" s="23" t="s">
        <v>181</v>
      </c>
      <c r="DC42" s="23">
        <v>5.9999999999999995E-4</v>
      </c>
      <c r="DD42" s="23" t="s">
        <v>181</v>
      </c>
      <c r="DE42" s="23">
        <v>8.0000000000000004E-4</v>
      </c>
      <c r="DF42" s="23" t="s">
        <v>181</v>
      </c>
      <c r="DG42" s="23">
        <v>4.0000000000000002E-4</v>
      </c>
      <c r="DH42" s="23" t="s">
        <v>181</v>
      </c>
      <c r="DI42" s="23">
        <v>6.9999999999999999E-4</v>
      </c>
      <c r="DJ42" s="23" t="s">
        <v>235</v>
      </c>
      <c r="DK42" s="23" t="s">
        <v>234</v>
      </c>
      <c r="DL42" s="23">
        <v>24</v>
      </c>
      <c r="DM42" s="23" t="s">
        <v>65</v>
      </c>
      <c r="DN42" s="23" t="s">
        <v>20</v>
      </c>
      <c r="DW42" s="85"/>
      <c r="DY42" s="85">
        <v>44874.893750000003</v>
      </c>
    </row>
    <row r="43" spans="1:129" s="23" customFormat="1">
      <c r="A43" s="23">
        <v>90</v>
      </c>
      <c r="B43" s="88">
        <v>44874.896527777775</v>
      </c>
      <c r="C43" s="23" t="s">
        <v>192</v>
      </c>
      <c r="D43" s="23">
        <v>0</v>
      </c>
      <c r="E43" s="23">
        <v>0</v>
      </c>
      <c r="F43" s="23">
        <v>0</v>
      </c>
      <c r="G43" s="23" t="s">
        <v>58</v>
      </c>
      <c r="H43" s="23" t="s">
        <v>59</v>
      </c>
      <c r="I43" s="23" t="s">
        <v>59</v>
      </c>
      <c r="J43" s="23" t="s">
        <v>59</v>
      </c>
      <c r="K43" s="23">
        <v>150</v>
      </c>
      <c r="L43" s="23" t="s">
        <v>179</v>
      </c>
      <c r="M43" s="23">
        <v>0</v>
      </c>
      <c r="N43" s="23" t="s">
        <v>179</v>
      </c>
      <c r="O43" s="23">
        <v>0</v>
      </c>
      <c r="P43" s="23" t="s">
        <v>179</v>
      </c>
      <c r="Q43" s="23">
        <v>0</v>
      </c>
      <c r="R43" s="23">
        <v>2</v>
      </c>
      <c r="S43" s="23" t="s">
        <v>180</v>
      </c>
      <c r="T43" s="23">
        <v>3.3104</v>
      </c>
      <c r="U43" s="23">
        <v>0.57210000000000005</v>
      </c>
      <c r="V43" s="23">
        <v>15.936199999999999</v>
      </c>
      <c r="W43" s="23">
        <v>0.26790000000000003</v>
      </c>
      <c r="X43" s="23">
        <v>38.999600000000001</v>
      </c>
      <c r="Y43" s="23">
        <v>0.253</v>
      </c>
      <c r="Z43" s="23">
        <v>0.33229999999999998</v>
      </c>
      <c r="AA43" s="23">
        <v>1.77E-2</v>
      </c>
      <c r="AB43" s="23" t="s">
        <v>181</v>
      </c>
      <c r="AC43" s="23">
        <v>7.1000000000000004E-3</v>
      </c>
      <c r="AD43" s="23" t="s">
        <v>181</v>
      </c>
      <c r="AE43" s="23">
        <v>1.12E-2</v>
      </c>
      <c r="AF43" s="23">
        <v>1.5286999999999999</v>
      </c>
      <c r="AG43" s="23">
        <v>1.2E-2</v>
      </c>
      <c r="AH43" s="23">
        <v>12.3965</v>
      </c>
      <c r="AI43" s="23">
        <v>2.7400000000000001E-2</v>
      </c>
      <c r="AJ43" s="23">
        <v>1.4408000000000001</v>
      </c>
      <c r="AK43" s="23">
        <v>7.9000000000000008E-3</v>
      </c>
      <c r="AL43" s="23">
        <v>1.9E-2</v>
      </c>
      <c r="AM43" s="23">
        <v>8.8999999999999999E-3</v>
      </c>
      <c r="AN43" s="23">
        <v>4.65E-2</v>
      </c>
      <c r="AO43" s="23">
        <v>4.4999999999999997E-3</v>
      </c>
      <c r="AP43" s="23">
        <v>9.4200000000000006E-2</v>
      </c>
      <c r="AQ43" s="23">
        <v>4.0000000000000001E-3</v>
      </c>
      <c r="AR43" s="23">
        <v>6.742</v>
      </c>
      <c r="AS43" s="23">
        <v>2.4500000000000001E-2</v>
      </c>
      <c r="AT43" s="23">
        <v>1.9900000000000001E-2</v>
      </c>
      <c r="AU43" s="23">
        <v>3.0000000000000001E-3</v>
      </c>
      <c r="AV43" s="23">
        <v>1.04E-2</v>
      </c>
      <c r="AW43" s="23">
        <v>8.9999999999999998E-4</v>
      </c>
      <c r="AX43" s="23">
        <v>6.4999999999999997E-3</v>
      </c>
      <c r="AY43" s="23">
        <v>5.9999999999999995E-4</v>
      </c>
      <c r="AZ43" s="23">
        <v>6.8999999999999999E-3</v>
      </c>
      <c r="BA43" s="23">
        <v>5.9999999999999995E-4</v>
      </c>
      <c r="BB43" s="23">
        <v>8.9999999999999998E-4</v>
      </c>
      <c r="BC43" s="23">
        <v>4.0000000000000002E-4</v>
      </c>
      <c r="BD43" s="23">
        <v>1.1999999999999999E-3</v>
      </c>
      <c r="BE43" s="23">
        <v>2.9999999999999997E-4</v>
      </c>
      <c r="BF43" s="23" t="s">
        <v>181</v>
      </c>
      <c r="BG43" s="23">
        <v>1E-4</v>
      </c>
      <c r="BH43" s="23">
        <v>1.9E-3</v>
      </c>
      <c r="BI43" s="23">
        <v>2.0000000000000001E-4</v>
      </c>
      <c r="BJ43" s="23">
        <v>6.4899999999999999E-2</v>
      </c>
      <c r="BK43" s="23">
        <v>8.9999999999999998E-4</v>
      </c>
      <c r="BL43" s="23">
        <v>3.0999999999999999E-3</v>
      </c>
      <c r="BM43" s="23">
        <v>2.9999999999999997E-4</v>
      </c>
      <c r="BN43" s="23">
        <v>2.3599999999999999E-2</v>
      </c>
      <c r="BO43" s="23">
        <v>5.9999999999999995E-4</v>
      </c>
      <c r="BP43" s="23">
        <v>6.7000000000000002E-3</v>
      </c>
      <c r="BQ43" s="23">
        <v>4.0000000000000002E-4</v>
      </c>
      <c r="BR43" s="23">
        <v>1E-3</v>
      </c>
      <c r="BS43" s="23">
        <v>2.9999999999999997E-4</v>
      </c>
      <c r="BT43" s="23" t="s">
        <v>181</v>
      </c>
      <c r="BU43" s="23">
        <v>5.0000000000000001E-4</v>
      </c>
      <c r="BV43" s="23">
        <v>1.2999999999999999E-3</v>
      </c>
      <c r="BW43" s="23">
        <v>6.9999999999999999E-4</v>
      </c>
      <c r="BX43" s="23" t="s">
        <v>20</v>
      </c>
      <c r="BZ43" s="23">
        <v>6.9999999999999999E-4</v>
      </c>
      <c r="CA43" s="23">
        <v>6.9999999999999999E-4</v>
      </c>
      <c r="CB43" s="23" t="s">
        <v>181</v>
      </c>
      <c r="CC43" s="23">
        <v>1.8E-3</v>
      </c>
      <c r="CD43" s="23" t="s">
        <v>181</v>
      </c>
      <c r="CE43" s="23">
        <v>1.8E-3</v>
      </c>
      <c r="CF43" s="23" t="s">
        <v>20</v>
      </c>
      <c r="CH43" s="23">
        <v>5.8400000000000001E-2</v>
      </c>
      <c r="CI43" s="23">
        <v>4.7999999999999996E-3</v>
      </c>
      <c r="CJ43" s="23" t="s">
        <v>181</v>
      </c>
      <c r="CK43" s="23">
        <v>8.8000000000000005E-3</v>
      </c>
      <c r="CL43" s="23" t="s">
        <v>181</v>
      </c>
      <c r="CM43" s="23">
        <v>1.17E-2</v>
      </c>
      <c r="CN43" s="23" t="s">
        <v>181</v>
      </c>
      <c r="CO43" s="23">
        <v>5.9999999999999995E-4</v>
      </c>
      <c r="CP43" s="23" t="s">
        <v>181</v>
      </c>
      <c r="CQ43" s="23">
        <v>2.8E-3</v>
      </c>
      <c r="CR43" s="23" t="s">
        <v>181</v>
      </c>
      <c r="CS43" s="23">
        <v>1.4E-3</v>
      </c>
      <c r="CT43" s="23" t="s">
        <v>181</v>
      </c>
      <c r="CU43" s="23">
        <v>6.9999999999999999E-4</v>
      </c>
      <c r="CV43" s="23" t="s">
        <v>20</v>
      </c>
      <c r="CX43" s="23" t="s">
        <v>181</v>
      </c>
      <c r="CY43" s="23">
        <v>5.0000000000000001E-4</v>
      </c>
      <c r="CZ43" s="23" t="s">
        <v>181</v>
      </c>
      <c r="DA43" s="23">
        <v>5.9999999999999995E-4</v>
      </c>
      <c r="DB43" s="23" t="s">
        <v>181</v>
      </c>
      <c r="DC43" s="23">
        <v>5.9999999999999995E-4</v>
      </c>
      <c r="DD43" s="23" t="s">
        <v>181</v>
      </c>
      <c r="DE43" s="23">
        <v>5.9999999999999995E-4</v>
      </c>
      <c r="DF43" s="23" t="s">
        <v>181</v>
      </c>
      <c r="DG43" s="23">
        <v>4.0000000000000002E-4</v>
      </c>
      <c r="DH43" s="23" t="s">
        <v>181</v>
      </c>
      <c r="DI43" s="23">
        <v>2.9999999999999997E-4</v>
      </c>
      <c r="DJ43" s="23" t="s">
        <v>233</v>
      </c>
      <c r="DK43" s="23" t="s">
        <v>234</v>
      </c>
      <c r="DL43" s="23">
        <v>24</v>
      </c>
      <c r="DM43" s="23" t="s">
        <v>65</v>
      </c>
      <c r="DN43" s="23" t="s">
        <v>20</v>
      </c>
      <c r="DW43" s="85"/>
      <c r="DY43" s="85">
        <v>44874.896527777775</v>
      </c>
    </row>
    <row r="44" spans="1:129" s="23" customFormat="1">
      <c r="A44" s="23">
        <v>91</v>
      </c>
      <c r="B44" s="88">
        <v>44874.899305555555</v>
      </c>
      <c r="C44" s="23" t="s">
        <v>192</v>
      </c>
      <c r="D44" s="23">
        <v>0</v>
      </c>
      <c r="E44" s="23">
        <v>0</v>
      </c>
      <c r="F44" s="23">
        <v>0</v>
      </c>
      <c r="G44" s="23" t="s">
        <v>58</v>
      </c>
      <c r="H44" s="23" t="s">
        <v>59</v>
      </c>
      <c r="I44" s="23" t="s">
        <v>20</v>
      </c>
      <c r="J44" s="23" t="s">
        <v>20</v>
      </c>
      <c r="K44" s="23">
        <v>150</v>
      </c>
      <c r="L44" s="23" t="s">
        <v>179</v>
      </c>
      <c r="M44" s="23">
        <v>0</v>
      </c>
      <c r="N44" s="23" t="s">
        <v>179</v>
      </c>
      <c r="O44" s="23">
        <v>0</v>
      </c>
      <c r="P44" s="23" t="s">
        <v>179</v>
      </c>
      <c r="Q44" s="23">
        <v>0</v>
      </c>
      <c r="R44" s="23">
        <v>2</v>
      </c>
      <c r="S44" s="23" t="s">
        <v>180</v>
      </c>
      <c r="T44" s="23">
        <v>3.0598999999999998</v>
      </c>
      <c r="U44" s="23">
        <v>0.51619999999999999</v>
      </c>
      <c r="V44" s="23">
        <v>13.2685</v>
      </c>
      <c r="W44" s="23">
        <v>0.2394</v>
      </c>
      <c r="X44" s="23">
        <v>34.293799999999997</v>
      </c>
      <c r="Y44" s="23">
        <v>0.2326</v>
      </c>
      <c r="Z44" s="23">
        <v>0.28599999999999998</v>
      </c>
      <c r="AA44" s="23">
        <v>1.5699999999999999E-2</v>
      </c>
      <c r="AB44" s="23" t="s">
        <v>181</v>
      </c>
      <c r="AC44" s="23">
        <v>6.4999999999999997E-3</v>
      </c>
      <c r="AD44" s="23" t="s">
        <v>181</v>
      </c>
      <c r="AE44" s="23">
        <v>1.0999999999999999E-2</v>
      </c>
      <c r="AF44" s="23">
        <v>1.2907999999999999</v>
      </c>
      <c r="AG44" s="23">
        <v>1.0800000000000001E-2</v>
      </c>
      <c r="AH44" s="23">
        <v>9.5028000000000006</v>
      </c>
      <c r="AI44" s="23">
        <v>2.3400000000000001E-2</v>
      </c>
      <c r="AJ44" s="23">
        <v>1.1954</v>
      </c>
      <c r="AK44" s="23">
        <v>7.0000000000000001E-3</v>
      </c>
      <c r="AL44" s="23">
        <v>1.8499999999999999E-2</v>
      </c>
      <c r="AM44" s="23">
        <v>7.7999999999999996E-3</v>
      </c>
      <c r="AN44" s="23">
        <v>3.2300000000000002E-2</v>
      </c>
      <c r="AO44" s="23">
        <v>3.5999999999999999E-3</v>
      </c>
      <c r="AP44" s="23">
        <v>8.2000000000000003E-2</v>
      </c>
      <c r="AQ44" s="23">
        <v>3.7000000000000002E-3</v>
      </c>
      <c r="AR44" s="23">
        <v>5.5073999999999996</v>
      </c>
      <c r="AS44" s="23">
        <v>2.12E-2</v>
      </c>
      <c r="AT44" s="23">
        <v>1.09E-2</v>
      </c>
      <c r="AU44" s="23">
        <v>2.7000000000000001E-3</v>
      </c>
      <c r="AV44" s="23">
        <v>9.7999999999999997E-3</v>
      </c>
      <c r="AW44" s="23">
        <v>8.9999999999999998E-4</v>
      </c>
      <c r="AX44" s="23">
        <v>6.1000000000000004E-3</v>
      </c>
      <c r="AY44" s="23">
        <v>5.9999999999999995E-4</v>
      </c>
      <c r="AZ44" s="23">
        <v>5.7999999999999996E-3</v>
      </c>
      <c r="BA44" s="23">
        <v>5.9999999999999995E-4</v>
      </c>
      <c r="BB44" s="23">
        <v>1.1000000000000001E-3</v>
      </c>
      <c r="BC44" s="23">
        <v>4.0000000000000002E-4</v>
      </c>
      <c r="BD44" s="23">
        <v>1E-3</v>
      </c>
      <c r="BE44" s="23">
        <v>2.9999999999999997E-4</v>
      </c>
      <c r="BF44" s="23" t="s">
        <v>181</v>
      </c>
      <c r="BG44" s="23">
        <v>1E-4</v>
      </c>
      <c r="BH44" s="23">
        <v>2.0999999999999999E-3</v>
      </c>
      <c r="BI44" s="23">
        <v>2.9999999999999997E-4</v>
      </c>
      <c r="BJ44" s="23">
        <v>5.6300000000000003E-2</v>
      </c>
      <c r="BK44" s="23">
        <v>8.9999999999999998E-4</v>
      </c>
      <c r="BL44" s="23">
        <v>2.5000000000000001E-3</v>
      </c>
      <c r="BM44" s="23">
        <v>2.9999999999999997E-4</v>
      </c>
      <c r="BN44" s="23">
        <v>1.9400000000000001E-2</v>
      </c>
      <c r="BO44" s="23">
        <v>6.9999999999999999E-4</v>
      </c>
      <c r="BP44" s="23">
        <v>5.8999999999999999E-3</v>
      </c>
      <c r="BQ44" s="23">
        <v>4.0000000000000002E-4</v>
      </c>
      <c r="BR44" s="23">
        <v>6.9999999999999999E-4</v>
      </c>
      <c r="BS44" s="23">
        <v>4.0000000000000002E-4</v>
      </c>
      <c r="BT44" s="23" t="s">
        <v>181</v>
      </c>
      <c r="BU44" s="23">
        <v>5.0000000000000001E-4</v>
      </c>
      <c r="BV44" s="23">
        <v>8.0000000000000004E-4</v>
      </c>
      <c r="BW44" s="23">
        <v>4.0000000000000002E-4</v>
      </c>
      <c r="BX44" s="23" t="s">
        <v>181</v>
      </c>
      <c r="BY44" s="23">
        <v>5.9999999999999995E-4</v>
      </c>
      <c r="BZ44" s="23" t="s">
        <v>181</v>
      </c>
      <c r="CA44" s="23">
        <v>8.0000000000000004E-4</v>
      </c>
      <c r="CB44" s="23" t="s">
        <v>181</v>
      </c>
      <c r="CC44" s="23">
        <v>2E-3</v>
      </c>
      <c r="CD44" s="23" t="s">
        <v>181</v>
      </c>
      <c r="CE44" s="23">
        <v>1.6999999999999999E-3</v>
      </c>
      <c r="CF44" s="23" t="s">
        <v>20</v>
      </c>
      <c r="CH44" s="23">
        <v>7.0099999999999996E-2</v>
      </c>
      <c r="CI44" s="23">
        <v>6.8999999999999999E-3</v>
      </c>
      <c r="CJ44" s="23" t="s">
        <v>181</v>
      </c>
      <c r="CK44" s="23">
        <v>9.5999999999999992E-3</v>
      </c>
      <c r="CL44" s="23" t="s">
        <v>181</v>
      </c>
      <c r="CM44" s="23">
        <v>1.4200000000000001E-2</v>
      </c>
      <c r="CN44" s="23" t="s">
        <v>181</v>
      </c>
      <c r="CO44" s="23">
        <v>6.9999999999999999E-4</v>
      </c>
      <c r="CP44" s="23" t="s">
        <v>181</v>
      </c>
      <c r="CQ44" s="23">
        <v>2.7000000000000001E-3</v>
      </c>
      <c r="CR44" s="23" t="s">
        <v>181</v>
      </c>
      <c r="CS44" s="23">
        <v>1.6000000000000001E-3</v>
      </c>
      <c r="CT44" s="23" t="s">
        <v>181</v>
      </c>
      <c r="CU44" s="23">
        <v>4.0000000000000002E-4</v>
      </c>
      <c r="CV44" s="23" t="s">
        <v>181</v>
      </c>
      <c r="CW44" s="23">
        <v>2.9999999999999997E-4</v>
      </c>
      <c r="CX44" s="23" t="s">
        <v>181</v>
      </c>
      <c r="CY44" s="23">
        <v>5.0000000000000001E-4</v>
      </c>
      <c r="CZ44" s="23" t="s">
        <v>181</v>
      </c>
      <c r="DA44" s="23">
        <v>5.9999999999999995E-4</v>
      </c>
      <c r="DB44" s="23" t="s">
        <v>181</v>
      </c>
      <c r="DC44" s="23">
        <v>5.9999999999999995E-4</v>
      </c>
      <c r="DD44" s="23" t="s">
        <v>181</v>
      </c>
      <c r="DE44" s="23">
        <v>6.9999999999999999E-4</v>
      </c>
      <c r="DF44" s="23" t="s">
        <v>181</v>
      </c>
      <c r="DG44" s="23">
        <v>4.0000000000000002E-4</v>
      </c>
      <c r="DH44" s="23" t="s">
        <v>181</v>
      </c>
      <c r="DI44" s="23">
        <v>4.0000000000000002E-4</v>
      </c>
      <c r="DJ44" s="23" t="s">
        <v>233</v>
      </c>
      <c r="DK44" s="23" t="s">
        <v>234</v>
      </c>
      <c r="DL44" s="23">
        <v>24</v>
      </c>
      <c r="DM44" s="23" t="s">
        <v>65</v>
      </c>
      <c r="DN44" s="23" t="s">
        <v>20</v>
      </c>
      <c r="DW44" s="85"/>
      <c r="DY44" s="85">
        <v>44874.899305555555</v>
      </c>
    </row>
    <row r="45" spans="1:129" s="23" customFormat="1">
      <c r="A45" s="23">
        <v>92</v>
      </c>
      <c r="B45" s="88">
        <v>44874.9</v>
      </c>
      <c r="C45" s="23" t="s">
        <v>192</v>
      </c>
      <c r="D45" s="23">
        <v>0</v>
      </c>
      <c r="E45" s="23">
        <v>0</v>
      </c>
      <c r="F45" s="23">
        <v>0</v>
      </c>
      <c r="G45" s="23" t="s">
        <v>58</v>
      </c>
      <c r="H45" s="23" t="s">
        <v>59</v>
      </c>
      <c r="I45" s="23" t="s">
        <v>59</v>
      </c>
      <c r="J45" s="23" t="s">
        <v>59</v>
      </c>
      <c r="K45" s="23">
        <v>150</v>
      </c>
      <c r="L45" s="23" t="s">
        <v>179</v>
      </c>
      <c r="M45" s="23">
        <v>0</v>
      </c>
      <c r="N45" s="23" t="s">
        <v>179</v>
      </c>
      <c r="O45" s="23">
        <v>0</v>
      </c>
      <c r="P45" s="23" t="s">
        <v>179</v>
      </c>
      <c r="Q45" s="23">
        <v>0</v>
      </c>
      <c r="R45" s="23">
        <v>2</v>
      </c>
      <c r="S45" s="23" t="s">
        <v>180</v>
      </c>
      <c r="T45" s="23">
        <v>3.3089</v>
      </c>
      <c r="U45" s="23">
        <v>0.55910000000000004</v>
      </c>
      <c r="V45" s="23">
        <v>17.278099999999998</v>
      </c>
      <c r="W45" s="23">
        <v>0.27450000000000002</v>
      </c>
      <c r="X45" s="23">
        <v>45.0154</v>
      </c>
      <c r="Y45" s="23">
        <v>0.27700000000000002</v>
      </c>
      <c r="Z45" s="23">
        <v>0.3795</v>
      </c>
      <c r="AA45" s="23">
        <v>1.6500000000000001E-2</v>
      </c>
      <c r="AB45" s="23" t="s">
        <v>181</v>
      </c>
      <c r="AC45" s="23">
        <v>6.7999999999999996E-3</v>
      </c>
      <c r="AD45" s="23" t="s">
        <v>181</v>
      </c>
      <c r="AE45" s="23">
        <v>1.12E-2</v>
      </c>
      <c r="AF45" s="23">
        <v>2.1703000000000001</v>
      </c>
      <c r="AG45" s="23">
        <v>1.4200000000000001E-2</v>
      </c>
      <c r="AH45" s="23">
        <v>7.8799000000000001</v>
      </c>
      <c r="AI45" s="23">
        <v>2.1600000000000001E-2</v>
      </c>
      <c r="AJ45" s="23">
        <v>1.4842</v>
      </c>
      <c r="AK45" s="23">
        <v>7.6E-3</v>
      </c>
      <c r="AL45" s="23">
        <v>2.1399999999999999E-2</v>
      </c>
      <c r="AM45" s="23">
        <v>8.5000000000000006E-3</v>
      </c>
      <c r="AN45" s="23">
        <v>1.6199999999999999E-2</v>
      </c>
      <c r="AO45" s="23">
        <v>3.3999999999999998E-3</v>
      </c>
      <c r="AP45" s="23">
        <v>9.3600000000000003E-2</v>
      </c>
      <c r="AQ45" s="23">
        <v>3.8E-3</v>
      </c>
      <c r="AR45" s="23">
        <v>6.4160000000000004</v>
      </c>
      <c r="AS45" s="23">
        <v>2.2599999999999999E-2</v>
      </c>
      <c r="AT45" s="23">
        <v>1.89E-2</v>
      </c>
      <c r="AU45" s="23">
        <v>2.8999999999999998E-3</v>
      </c>
      <c r="AV45" s="23">
        <v>8.6999999999999994E-3</v>
      </c>
      <c r="AW45" s="23">
        <v>8.0000000000000004E-4</v>
      </c>
      <c r="AX45" s="23">
        <v>6.1999999999999998E-3</v>
      </c>
      <c r="AY45" s="23">
        <v>5.9999999999999995E-4</v>
      </c>
      <c r="AZ45" s="23">
        <v>5.5999999999999999E-3</v>
      </c>
      <c r="BA45" s="23">
        <v>5.0000000000000001E-4</v>
      </c>
      <c r="BB45" s="23">
        <v>1.5E-3</v>
      </c>
      <c r="BC45" s="23">
        <v>4.0000000000000002E-4</v>
      </c>
      <c r="BD45" s="23">
        <v>1.2999999999999999E-3</v>
      </c>
      <c r="BE45" s="23">
        <v>2.9999999999999997E-4</v>
      </c>
      <c r="BF45" s="23" t="s">
        <v>181</v>
      </c>
      <c r="BG45" s="23">
        <v>1E-4</v>
      </c>
      <c r="BH45" s="23">
        <v>2.8E-3</v>
      </c>
      <c r="BI45" s="23">
        <v>2.9999999999999997E-4</v>
      </c>
      <c r="BJ45" s="23">
        <v>6.7400000000000002E-2</v>
      </c>
      <c r="BK45" s="23">
        <v>8.9999999999999998E-4</v>
      </c>
      <c r="BL45" s="23">
        <v>3.0000000000000001E-3</v>
      </c>
      <c r="BM45" s="23">
        <v>2.9999999999999997E-4</v>
      </c>
      <c r="BN45" s="23">
        <v>2.24E-2</v>
      </c>
      <c r="BO45" s="23">
        <v>5.9999999999999995E-4</v>
      </c>
      <c r="BP45" s="23">
        <v>6.7000000000000002E-3</v>
      </c>
      <c r="BQ45" s="23">
        <v>4.0000000000000002E-4</v>
      </c>
      <c r="BR45" s="23">
        <v>5.9999999999999995E-4</v>
      </c>
      <c r="BS45" s="23">
        <v>2.0000000000000001E-4</v>
      </c>
      <c r="BT45" s="23" t="s">
        <v>181</v>
      </c>
      <c r="BU45" s="23">
        <v>5.0000000000000001E-4</v>
      </c>
      <c r="BV45" s="23" t="s">
        <v>20</v>
      </c>
      <c r="BX45" s="23" t="s">
        <v>20</v>
      </c>
      <c r="BZ45" s="23" t="s">
        <v>181</v>
      </c>
      <c r="CA45" s="23">
        <v>6.9999999999999999E-4</v>
      </c>
      <c r="CB45" s="23" t="s">
        <v>181</v>
      </c>
      <c r="CC45" s="23">
        <v>1.8E-3</v>
      </c>
      <c r="CD45" s="23" t="s">
        <v>181</v>
      </c>
      <c r="CE45" s="23">
        <v>1.8E-3</v>
      </c>
      <c r="CF45" s="23" t="s">
        <v>20</v>
      </c>
      <c r="CH45" s="23">
        <v>6.6500000000000004E-2</v>
      </c>
      <c r="CI45" s="23">
        <v>5.3E-3</v>
      </c>
      <c r="CJ45" s="23">
        <v>9.7000000000000003E-3</v>
      </c>
      <c r="CK45" s="23">
        <v>8.6E-3</v>
      </c>
      <c r="CL45" s="23" t="s">
        <v>181</v>
      </c>
      <c r="CM45" s="23">
        <v>9.7999999999999997E-3</v>
      </c>
      <c r="CN45" s="23" t="s">
        <v>181</v>
      </c>
      <c r="CO45" s="23">
        <v>5.9999999999999995E-4</v>
      </c>
      <c r="CP45" s="23" t="s">
        <v>181</v>
      </c>
      <c r="CQ45" s="23">
        <v>2.7000000000000001E-3</v>
      </c>
      <c r="CR45" s="23" t="s">
        <v>181</v>
      </c>
      <c r="CS45" s="23">
        <v>1.4E-3</v>
      </c>
      <c r="CT45" s="23" t="s">
        <v>20</v>
      </c>
      <c r="CV45" s="23" t="s">
        <v>20</v>
      </c>
      <c r="CX45" s="23" t="s">
        <v>181</v>
      </c>
      <c r="CY45" s="23">
        <v>5.0000000000000001E-4</v>
      </c>
      <c r="CZ45" s="23" t="s">
        <v>181</v>
      </c>
      <c r="DA45" s="23">
        <v>5.9999999999999995E-4</v>
      </c>
      <c r="DB45" s="23" t="s">
        <v>181</v>
      </c>
      <c r="DC45" s="23">
        <v>5.0000000000000001E-4</v>
      </c>
      <c r="DD45" s="23" t="s">
        <v>181</v>
      </c>
      <c r="DE45" s="23">
        <v>5.9999999999999995E-4</v>
      </c>
      <c r="DF45" s="23" t="s">
        <v>181</v>
      </c>
      <c r="DG45" s="23">
        <v>4.0000000000000002E-4</v>
      </c>
      <c r="DH45" s="23" t="s">
        <v>181</v>
      </c>
      <c r="DI45" s="23">
        <v>2.9999999999999997E-4</v>
      </c>
      <c r="DJ45" s="23" t="s">
        <v>233</v>
      </c>
      <c r="DK45" s="23" t="s">
        <v>234</v>
      </c>
      <c r="DL45" s="23">
        <v>94</v>
      </c>
      <c r="DM45" s="23" t="s">
        <v>65</v>
      </c>
      <c r="DN45" s="23" t="s">
        <v>20</v>
      </c>
      <c r="DW45" s="85"/>
      <c r="DY45" s="85">
        <v>44874.9</v>
      </c>
    </row>
    <row r="46" spans="1:129" s="23" customFormat="1">
      <c r="A46" s="23">
        <v>93</v>
      </c>
      <c r="B46" s="88">
        <v>44874.906944444447</v>
      </c>
      <c r="C46" s="23" t="s">
        <v>192</v>
      </c>
      <c r="D46" s="23">
        <v>0</v>
      </c>
      <c r="E46" s="23">
        <v>0</v>
      </c>
      <c r="F46" s="23">
        <v>0</v>
      </c>
      <c r="G46" s="23" t="s">
        <v>58</v>
      </c>
      <c r="H46" s="23" t="s">
        <v>59</v>
      </c>
      <c r="I46" s="23" t="s">
        <v>59</v>
      </c>
      <c r="J46" s="23" t="s">
        <v>59</v>
      </c>
      <c r="K46" s="23">
        <v>150</v>
      </c>
      <c r="L46" s="23" t="s">
        <v>179</v>
      </c>
      <c r="M46" s="23">
        <v>0</v>
      </c>
      <c r="N46" s="23" t="s">
        <v>179</v>
      </c>
      <c r="O46" s="23">
        <v>0</v>
      </c>
      <c r="P46" s="23" t="s">
        <v>179</v>
      </c>
      <c r="Q46" s="23">
        <v>0</v>
      </c>
      <c r="R46" s="23">
        <v>2</v>
      </c>
      <c r="S46" s="23" t="s">
        <v>180</v>
      </c>
      <c r="T46" s="23">
        <v>2.5912000000000002</v>
      </c>
      <c r="U46" s="23">
        <v>0.39900000000000002</v>
      </c>
      <c r="V46" s="23">
        <v>7.1482000000000001</v>
      </c>
      <c r="W46" s="23">
        <v>0.18140000000000001</v>
      </c>
      <c r="X46" s="23">
        <v>23.637899999999998</v>
      </c>
      <c r="Y46" s="23">
        <v>0.18909999999999999</v>
      </c>
      <c r="Z46" s="23">
        <v>0.20860000000000001</v>
      </c>
      <c r="AA46" s="23">
        <v>1.2500000000000001E-2</v>
      </c>
      <c r="AB46" s="23" t="s">
        <v>181</v>
      </c>
      <c r="AC46" s="23">
        <v>5.4000000000000003E-3</v>
      </c>
      <c r="AD46" s="23" t="s">
        <v>181</v>
      </c>
      <c r="AE46" s="23">
        <v>1.0800000000000001E-2</v>
      </c>
      <c r="AF46" s="23">
        <v>0.77459999999999996</v>
      </c>
      <c r="AG46" s="23">
        <v>8.2000000000000007E-3</v>
      </c>
      <c r="AH46" s="23">
        <v>4.4863</v>
      </c>
      <c r="AI46" s="23">
        <v>1.5900000000000001E-2</v>
      </c>
      <c r="AJ46" s="23">
        <v>0.76380000000000003</v>
      </c>
      <c r="AK46" s="23">
        <v>5.5999999999999999E-3</v>
      </c>
      <c r="AL46" s="23" t="s">
        <v>181</v>
      </c>
      <c r="AM46" s="23">
        <v>5.8999999999999999E-3</v>
      </c>
      <c r="AN46" s="23">
        <v>2.5600000000000001E-2</v>
      </c>
      <c r="AO46" s="23">
        <v>2.8E-3</v>
      </c>
      <c r="AP46" s="23">
        <v>0.1429</v>
      </c>
      <c r="AQ46" s="23">
        <v>4.7000000000000002E-3</v>
      </c>
      <c r="AR46" s="23">
        <v>3.7755000000000001</v>
      </c>
      <c r="AS46" s="23">
        <v>1.67E-2</v>
      </c>
      <c r="AT46" s="23">
        <v>1.15E-2</v>
      </c>
      <c r="AU46" s="23">
        <v>2.3999999999999998E-3</v>
      </c>
      <c r="AV46" s="23">
        <v>1.1299999999999999E-2</v>
      </c>
      <c r="AW46" s="23">
        <v>1.1999999999999999E-3</v>
      </c>
      <c r="AX46" s="23">
        <v>5.7000000000000002E-3</v>
      </c>
      <c r="AY46" s="23">
        <v>6.9999999999999999E-4</v>
      </c>
      <c r="AZ46" s="23">
        <v>4.5999999999999999E-3</v>
      </c>
      <c r="BA46" s="23">
        <v>5.0000000000000001E-4</v>
      </c>
      <c r="BB46" s="23">
        <v>5.0000000000000001E-4</v>
      </c>
      <c r="BC46" s="23">
        <v>4.0000000000000002E-4</v>
      </c>
      <c r="BD46" s="23">
        <v>1.4E-3</v>
      </c>
      <c r="BE46" s="23">
        <v>4.0000000000000002E-4</v>
      </c>
      <c r="BF46" s="23" t="s">
        <v>181</v>
      </c>
      <c r="BG46" s="23">
        <v>1E-4</v>
      </c>
      <c r="BH46" s="23">
        <v>1.8E-3</v>
      </c>
      <c r="BI46" s="23">
        <v>2.9999999999999997E-4</v>
      </c>
      <c r="BJ46" s="23">
        <v>4.2900000000000001E-2</v>
      </c>
      <c r="BK46" s="23">
        <v>8.0000000000000004E-4</v>
      </c>
      <c r="BL46" s="23">
        <v>2.3E-3</v>
      </c>
      <c r="BM46" s="23">
        <v>2.9999999999999997E-4</v>
      </c>
      <c r="BN46" s="23">
        <v>1.6199999999999999E-2</v>
      </c>
      <c r="BO46" s="23">
        <v>8.9999999999999998E-4</v>
      </c>
      <c r="BP46" s="23">
        <v>4.7000000000000002E-3</v>
      </c>
      <c r="BQ46" s="23">
        <v>2.9999999999999997E-4</v>
      </c>
      <c r="BR46" s="23">
        <v>8.0000000000000004E-4</v>
      </c>
      <c r="BS46" s="23">
        <v>5.0000000000000001E-4</v>
      </c>
      <c r="BT46" s="23" t="s">
        <v>181</v>
      </c>
      <c r="BU46" s="23">
        <v>4.0000000000000002E-4</v>
      </c>
      <c r="BV46" s="23">
        <v>2E-3</v>
      </c>
      <c r="BW46" s="23">
        <v>5.9999999999999995E-4</v>
      </c>
      <c r="BX46" s="23" t="s">
        <v>181</v>
      </c>
      <c r="BY46" s="23">
        <v>1E-3</v>
      </c>
      <c r="BZ46" s="23" t="s">
        <v>181</v>
      </c>
      <c r="CA46" s="23">
        <v>8.9999999999999998E-4</v>
      </c>
      <c r="CB46" s="23">
        <v>3.3999999999999998E-3</v>
      </c>
      <c r="CC46" s="23">
        <v>2.3999999999999998E-3</v>
      </c>
      <c r="CD46" s="23" t="s">
        <v>181</v>
      </c>
      <c r="CE46" s="23">
        <v>1.4E-3</v>
      </c>
      <c r="CF46" s="23" t="s">
        <v>20</v>
      </c>
      <c r="CH46" s="23">
        <v>9.3399999999999997E-2</v>
      </c>
      <c r="CI46" s="23">
        <v>1.0999999999999999E-2</v>
      </c>
      <c r="CJ46" s="23" t="s">
        <v>181</v>
      </c>
      <c r="CK46" s="23">
        <v>1.12E-2</v>
      </c>
      <c r="CL46" s="23" t="s">
        <v>181</v>
      </c>
      <c r="CM46" s="23">
        <v>1.9199999999999998E-2</v>
      </c>
      <c r="CN46" s="23" t="s">
        <v>181</v>
      </c>
      <c r="CO46" s="23">
        <v>6.9999999999999999E-4</v>
      </c>
      <c r="CP46" s="23" t="s">
        <v>181</v>
      </c>
      <c r="CQ46" s="23">
        <v>2.5999999999999999E-3</v>
      </c>
      <c r="CR46" s="23" t="s">
        <v>181</v>
      </c>
      <c r="CS46" s="23">
        <v>1.8E-3</v>
      </c>
      <c r="CT46" s="23" t="s">
        <v>181</v>
      </c>
      <c r="CU46" s="23">
        <v>5.9999999999999995E-4</v>
      </c>
      <c r="CV46" s="23" t="s">
        <v>181</v>
      </c>
      <c r="CW46" s="23">
        <v>5.0000000000000001E-4</v>
      </c>
      <c r="CX46" s="23" t="s">
        <v>181</v>
      </c>
      <c r="CY46" s="23">
        <v>4.0000000000000002E-4</v>
      </c>
      <c r="CZ46" s="23" t="s">
        <v>181</v>
      </c>
      <c r="DA46" s="23">
        <v>6.9999999999999999E-4</v>
      </c>
      <c r="DB46" s="23" t="s">
        <v>181</v>
      </c>
      <c r="DC46" s="23">
        <v>5.9999999999999995E-4</v>
      </c>
      <c r="DD46" s="23" t="s">
        <v>181</v>
      </c>
      <c r="DE46" s="23">
        <v>8.0000000000000004E-4</v>
      </c>
      <c r="DF46" s="23" t="s">
        <v>181</v>
      </c>
      <c r="DG46" s="23">
        <v>4.0000000000000002E-4</v>
      </c>
      <c r="DH46" s="23" t="s">
        <v>181</v>
      </c>
      <c r="DI46" s="23">
        <v>6.9999999999999999E-4</v>
      </c>
      <c r="DJ46" s="23" t="s">
        <v>236</v>
      </c>
      <c r="DK46" s="23" t="s">
        <v>237</v>
      </c>
      <c r="DL46" s="23">
        <v>24</v>
      </c>
      <c r="DM46" s="23" t="s">
        <v>65</v>
      </c>
      <c r="DN46" s="23" t="s">
        <v>20</v>
      </c>
      <c r="DW46" s="85"/>
      <c r="DY46" s="85">
        <v>44874.906944444447</v>
      </c>
    </row>
    <row r="47" spans="1:129" s="23" customFormat="1">
      <c r="A47" s="23">
        <v>94</v>
      </c>
      <c r="B47" s="88">
        <v>44874.918055555558</v>
      </c>
      <c r="C47" s="23" t="s">
        <v>192</v>
      </c>
      <c r="D47" s="23">
        <v>0</v>
      </c>
      <c r="E47" s="23">
        <v>0</v>
      </c>
      <c r="F47" s="23">
        <v>0</v>
      </c>
      <c r="G47" s="23" t="s">
        <v>58</v>
      </c>
      <c r="H47" s="23" t="s">
        <v>59</v>
      </c>
      <c r="I47" s="23" t="s">
        <v>59</v>
      </c>
      <c r="J47" s="23" t="s">
        <v>59</v>
      </c>
      <c r="K47" s="23">
        <v>150</v>
      </c>
      <c r="L47" s="23" t="s">
        <v>179</v>
      </c>
      <c r="M47" s="23">
        <v>0</v>
      </c>
      <c r="N47" s="23" t="s">
        <v>179</v>
      </c>
      <c r="O47" s="23">
        <v>0</v>
      </c>
      <c r="P47" s="23" t="s">
        <v>179</v>
      </c>
      <c r="Q47" s="23">
        <v>0</v>
      </c>
      <c r="R47" s="23">
        <v>2</v>
      </c>
      <c r="S47" s="23" t="s">
        <v>180</v>
      </c>
      <c r="T47" s="23">
        <v>4.2534999999999998</v>
      </c>
      <c r="U47" s="23">
        <v>0.54100000000000004</v>
      </c>
      <c r="V47" s="23">
        <v>16.012799999999999</v>
      </c>
      <c r="W47" s="23">
        <v>0.26250000000000001</v>
      </c>
      <c r="X47" s="23">
        <v>45.941200000000002</v>
      </c>
      <c r="Y47" s="23">
        <v>0.27850000000000003</v>
      </c>
      <c r="Z47" s="23">
        <v>0.27150000000000002</v>
      </c>
      <c r="AA47" s="23">
        <v>1.4800000000000001E-2</v>
      </c>
      <c r="AB47" s="23" t="s">
        <v>181</v>
      </c>
      <c r="AC47" s="23">
        <v>6.4999999999999997E-3</v>
      </c>
      <c r="AD47" s="23" t="s">
        <v>181</v>
      </c>
      <c r="AE47" s="23">
        <v>1.0699999999999999E-2</v>
      </c>
      <c r="AF47" s="23">
        <v>2.1004</v>
      </c>
      <c r="AG47" s="23">
        <v>1.3899999999999999E-2</v>
      </c>
      <c r="AH47" s="23">
        <v>6.7893999999999997</v>
      </c>
      <c r="AI47" s="23">
        <v>1.9900000000000001E-2</v>
      </c>
      <c r="AJ47" s="23">
        <v>1.2721</v>
      </c>
      <c r="AK47" s="23">
        <v>7.0000000000000001E-3</v>
      </c>
      <c r="AL47" s="23">
        <v>1.54E-2</v>
      </c>
      <c r="AM47" s="23">
        <v>7.7000000000000002E-3</v>
      </c>
      <c r="AN47" s="23">
        <v>1.72E-2</v>
      </c>
      <c r="AO47" s="23">
        <v>3.0999999999999999E-3</v>
      </c>
      <c r="AP47" s="23">
        <v>0.15459999999999999</v>
      </c>
      <c r="AQ47" s="23">
        <v>4.5999999999999999E-3</v>
      </c>
      <c r="AR47" s="23">
        <v>5.4226000000000001</v>
      </c>
      <c r="AS47" s="23">
        <v>2.0400000000000001E-2</v>
      </c>
      <c r="AT47" s="23">
        <v>1.47E-2</v>
      </c>
      <c r="AU47" s="23">
        <v>2.7000000000000001E-3</v>
      </c>
      <c r="AV47" s="23">
        <v>1.18E-2</v>
      </c>
      <c r="AW47" s="23">
        <v>8.9999999999999998E-4</v>
      </c>
      <c r="AX47" s="23">
        <v>6.7999999999999996E-3</v>
      </c>
      <c r="AY47" s="23">
        <v>5.9999999999999995E-4</v>
      </c>
      <c r="AZ47" s="23">
        <v>6.1999999999999998E-3</v>
      </c>
      <c r="BA47" s="23">
        <v>5.0000000000000001E-4</v>
      </c>
      <c r="BB47" s="23">
        <v>8.0000000000000004E-4</v>
      </c>
      <c r="BC47" s="23">
        <v>2.9999999999999997E-4</v>
      </c>
      <c r="BD47" s="23">
        <v>4.0000000000000002E-4</v>
      </c>
      <c r="BE47" s="23">
        <v>2.9999999999999997E-4</v>
      </c>
      <c r="BF47" s="23" t="s">
        <v>181</v>
      </c>
      <c r="BG47" s="23">
        <v>1E-4</v>
      </c>
      <c r="BH47" s="23">
        <v>3.8E-3</v>
      </c>
      <c r="BI47" s="23">
        <v>2.9999999999999997E-4</v>
      </c>
      <c r="BJ47" s="23">
        <v>5.7099999999999998E-2</v>
      </c>
      <c r="BK47" s="23">
        <v>8.0000000000000004E-4</v>
      </c>
      <c r="BL47" s="23">
        <v>3.0000000000000001E-3</v>
      </c>
      <c r="BM47" s="23">
        <v>2.9999999999999997E-4</v>
      </c>
      <c r="BN47" s="23">
        <v>2.1700000000000001E-2</v>
      </c>
      <c r="BO47" s="23">
        <v>5.9999999999999995E-4</v>
      </c>
      <c r="BP47" s="23">
        <v>6.7999999999999996E-3</v>
      </c>
      <c r="BQ47" s="23">
        <v>4.0000000000000002E-4</v>
      </c>
      <c r="BR47" s="23">
        <v>4.0000000000000002E-4</v>
      </c>
      <c r="BS47" s="23">
        <v>2.0000000000000001E-4</v>
      </c>
      <c r="BT47" s="23" t="s">
        <v>181</v>
      </c>
      <c r="BU47" s="23">
        <v>5.0000000000000001E-4</v>
      </c>
      <c r="BV47" s="23">
        <v>1.4E-3</v>
      </c>
      <c r="BW47" s="23">
        <v>5.9999999999999995E-4</v>
      </c>
      <c r="BX47" s="23" t="s">
        <v>20</v>
      </c>
      <c r="BZ47" s="23">
        <v>1E-3</v>
      </c>
      <c r="CA47" s="23">
        <v>6.9999999999999999E-4</v>
      </c>
      <c r="CB47" s="23" t="s">
        <v>181</v>
      </c>
      <c r="CC47" s="23">
        <v>1.8E-3</v>
      </c>
      <c r="CD47" s="23" t="s">
        <v>181</v>
      </c>
      <c r="CE47" s="23">
        <v>1.8E-3</v>
      </c>
      <c r="CF47" s="23" t="s">
        <v>20</v>
      </c>
      <c r="CH47" s="23">
        <v>6.7599999999999993E-2</v>
      </c>
      <c r="CI47" s="23">
        <v>5.7000000000000002E-3</v>
      </c>
      <c r="CJ47" s="23" t="s">
        <v>181</v>
      </c>
      <c r="CK47" s="23">
        <v>8.5000000000000006E-3</v>
      </c>
      <c r="CL47" s="23" t="s">
        <v>181</v>
      </c>
      <c r="CM47" s="23">
        <v>9.4999999999999998E-3</v>
      </c>
      <c r="CN47" s="23" t="s">
        <v>181</v>
      </c>
      <c r="CO47" s="23">
        <v>5.9999999999999995E-4</v>
      </c>
      <c r="CP47" s="23" t="s">
        <v>181</v>
      </c>
      <c r="CQ47" s="23">
        <v>2.7000000000000001E-3</v>
      </c>
      <c r="CR47" s="23" t="s">
        <v>181</v>
      </c>
      <c r="CS47" s="23">
        <v>1.4E-3</v>
      </c>
      <c r="CT47" s="23" t="s">
        <v>20</v>
      </c>
      <c r="CV47" s="23" t="s">
        <v>181</v>
      </c>
      <c r="CW47" s="23">
        <v>5.0000000000000001E-4</v>
      </c>
      <c r="CX47" s="23" t="s">
        <v>181</v>
      </c>
      <c r="CY47" s="23">
        <v>5.0000000000000001E-4</v>
      </c>
      <c r="CZ47" s="23" t="s">
        <v>181</v>
      </c>
      <c r="DA47" s="23">
        <v>5.9999999999999995E-4</v>
      </c>
      <c r="DB47" s="23" t="s">
        <v>181</v>
      </c>
      <c r="DC47" s="23">
        <v>5.0000000000000001E-4</v>
      </c>
      <c r="DD47" s="23" t="s">
        <v>181</v>
      </c>
      <c r="DE47" s="23">
        <v>5.9999999999999995E-4</v>
      </c>
      <c r="DF47" s="23" t="s">
        <v>181</v>
      </c>
      <c r="DG47" s="23">
        <v>4.0000000000000002E-4</v>
      </c>
      <c r="DH47" s="23" t="s">
        <v>181</v>
      </c>
      <c r="DI47" s="23">
        <v>4.0000000000000002E-4</v>
      </c>
      <c r="DJ47" s="23" t="s">
        <v>238</v>
      </c>
      <c r="DK47" s="23" t="s">
        <v>239</v>
      </c>
      <c r="DL47" s="23">
        <v>30</v>
      </c>
      <c r="DM47" s="23" t="s">
        <v>197</v>
      </c>
      <c r="DN47" s="23" t="s">
        <v>20</v>
      </c>
      <c r="DW47" s="85"/>
      <c r="DY47" s="85">
        <v>44874.918055555558</v>
      </c>
    </row>
    <row r="48" spans="1:129" s="23" customFormat="1">
      <c r="A48" s="23">
        <v>95</v>
      </c>
      <c r="B48" s="88">
        <v>44874.921527777777</v>
      </c>
      <c r="C48" s="23" t="s">
        <v>192</v>
      </c>
      <c r="D48" s="23">
        <v>0</v>
      </c>
      <c r="E48" s="23">
        <v>0</v>
      </c>
      <c r="F48" s="23">
        <v>0</v>
      </c>
      <c r="G48" s="23" t="s">
        <v>58</v>
      </c>
      <c r="H48" s="23" t="s">
        <v>59</v>
      </c>
      <c r="I48" s="23" t="s">
        <v>59</v>
      </c>
      <c r="J48" s="23" t="s">
        <v>59</v>
      </c>
      <c r="K48" s="23">
        <v>150</v>
      </c>
      <c r="L48" s="23" t="s">
        <v>179</v>
      </c>
      <c r="M48" s="23">
        <v>0</v>
      </c>
      <c r="N48" s="23" t="s">
        <v>179</v>
      </c>
      <c r="O48" s="23">
        <v>0</v>
      </c>
      <c r="P48" s="23" t="s">
        <v>179</v>
      </c>
      <c r="Q48" s="23">
        <v>0</v>
      </c>
      <c r="R48" s="23">
        <v>2</v>
      </c>
      <c r="S48" s="23" t="s">
        <v>180</v>
      </c>
      <c r="T48" s="23">
        <v>1.7443</v>
      </c>
      <c r="U48" s="23">
        <v>0.3846</v>
      </c>
      <c r="V48" s="23">
        <v>6.3841000000000001</v>
      </c>
      <c r="W48" s="23">
        <v>0.17419999999999999</v>
      </c>
      <c r="X48" s="23">
        <v>21.526900000000001</v>
      </c>
      <c r="Y48" s="23">
        <v>0.17979999999999999</v>
      </c>
      <c r="Z48" s="23">
        <v>0.18479999999999999</v>
      </c>
      <c r="AA48" s="23">
        <v>1.2500000000000001E-2</v>
      </c>
      <c r="AB48" s="23" t="s">
        <v>181</v>
      </c>
      <c r="AC48" s="23">
        <v>5.4999999999999997E-3</v>
      </c>
      <c r="AD48" s="23" t="s">
        <v>181</v>
      </c>
      <c r="AE48" s="23">
        <v>1.09E-2</v>
      </c>
      <c r="AF48" s="23">
        <v>0.82240000000000002</v>
      </c>
      <c r="AG48" s="23">
        <v>8.3999999999999995E-3</v>
      </c>
      <c r="AH48" s="23">
        <v>5.5057</v>
      </c>
      <c r="AI48" s="23">
        <v>1.7600000000000001E-2</v>
      </c>
      <c r="AJ48" s="23">
        <v>0.72640000000000005</v>
      </c>
      <c r="AK48" s="23">
        <v>5.5999999999999999E-3</v>
      </c>
      <c r="AL48" s="23" t="s">
        <v>181</v>
      </c>
      <c r="AM48" s="23">
        <v>6.0000000000000001E-3</v>
      </c>
      <c r="AN48" s="23">
        <v>1.24E-2</v>
      </c>
      <c r="AO48" s="23">
        <v>2.3E-3</v>
      </c>
      <c r="AP48" s="23">
        <v>7.6200000000000004E-2</v>
      </c>
      <c r="AQ48" s="23">
        <v>3.5000000000000001E-3</v>
      </c>
      <c r="AR48" s="23">
        <v>3.4178999999999999</v>
      </c>
      <c r="AS48" s="23">
        <v>1.61E-2</v>
      </c>
      <c r="AT48" s="23">
        <v>5.5999999999999999E-3</v>
      </c>
      <c r="AU48" s="23">
        <v>2.2000000000000001E-3</v>
      </c>
      <c r="AV48" s="23">
        <v>7.4999999999999997E-3</v>
      </c>
      <c r="AW48" s="23">
        <v>1E-3</v>
      </c>
      <c r="AX48" s="23">
        <v>5.1000000000000004E-3</v>
      </c>
      <c r="AY48" s="23">
        <v>5.9999999999999995E-4</v>
      </c>
      <c r="AZ48" s="23">
        <v>5.1000000000000004E-3</v>
      </c>
      <c r="BA48" s="23">
        <v>5.9999999999999995E-4</v>
      </c>
      <c r="BB48" s="23">
        <v>1.1999999999999999E-3</v>
      </c>
      <c r="BC48" s="23">
        <v>5.0000000000000001E-4</v>
      </c>
      <c r="BD48" s="23">
        <v>5.9999999999999995E-4</v>
      </c>
      <c r="BE48" s="23">
        <v>4.0000000000000002E-4</v>
      </c>
      <c r="BF48" s="23" t="s">
        <v>181</v>
      </c>
      <c r="BG48" s="23">
        <v>1E-4</v>
      </c>
      <c r="BH48" s="23">
        <v>2.3E-3</v>
      </c>
      <c r="BI48" s="23">
        <v>2.9999999999999997E-4</v>
      </c>
      <c r="BJ48" s="23">
        <v>4.4200000000000003E-2</v>
      </c>
      <c r="BK48" s="23">
        <v>8.0000000000000004E-4</v>
      </c>
      <c r="BL48" s="23">
        <v>2.3E-3</v>
      </c>
      <c r="BM48" s="23">
        <v>2.9999999999999997E-4</v>
      </c>
      <c r="BN48" s="23">
        <v>1.43E-2</v>
      </c>
      <c r="BO48" s="23">
        <v>8.9999999999999998E-4</v>
      </c>
      <c r="BP48" s="23">
        <v>4.5999999999999999E-3</v>
      </c>
      <c r="BQ48" s="23">
        <v>2.9999999999999997E-4</v>
      </c>
      <c r="BR48" s="23">
        <v>8.0000000000000004E-4</v>
      </c>
      <c r="BS48" s="23">
        <v>5.0000000000000001E-4</v>
      </c>
      <c r="BT48" s="23" t="s">
        <v>181</v>
      </c>
      <c r="BU48" s="23">
        <v>4.0000000000000002E-4</v>
      </c>
      <c r="BV48" s="23" t="s">
        <v>20</v>
      </c>
      <c r="BX48" s="23" t="s">
        <v>181</v>
      </c>
      <c r="BY48" s="23">
        <v>1E-3</v>
      </c>
      <c r="BZ48" s="23" t="s">
        <v>181</v>
      </c>
      <c r="CA48" s="23">
        <v>8.9999999999999998E-4</v>
      </c>
      <c r="CB48" s="23" t="s">
        <v>181</v>
      </c>
      <c r="CC48" s="23">
        <v>2.3999999999999998E-3</v>
      </c>
      <c r="CD48" s="23" t="s">
        <v>181</v>
      </c>
      <c r="CE48" s="23">
        <v>1.4E-3</v>
      </c>
      <c r="CF48" s="23" t="s">
        <v>20</v>
      </c>
      <c r="CH48" s="23">
        <v>8.1199999999999994E-2</v>
      </c>
      <c r="CI48" s="23">
        <v>1.09E-2</v>
      </c>
      <c r="CJ48" s="23" t="s">
        <v>181</v>
      </c>
      <c r="CK48" s="23">
        <v>1.0999999999999999E-2</v>
      </c>
      <c r="CL48" s="23">
        <v>3.3399999999999999E-2</v>
      </c>
      <c r="CM48" s="23">
        <v>1.9400000000000001E-2</v>
      </c>
      <c r="CN48" s="23" t="s">
        <v>181</v>
      </c>
      <c r="CO48" s="23">
        <v>8.0000000000000004E-4</v>
      </c>
      <c r="CP48" s="23" t="s">
        <v>181</v>
      </c>
      <c r="CQ48" s="23">
        <v>2.3999999999999998E-3</v>
      </c>
      <c r="CR48" s="23" t="s">
        <v>181</v>
      </c>
      <c r="CS48" s="23">
        <v>1.8E-3</v>
      </c>
      <c r="CT48" s="23" t="s">
        <v>181</v>
      </c>
      <c r="CU48" s="23">
        <v>5.9999999999999995E-4</v>
      </c>
      <c r="CV48" s="23" t="s">
        <v>20</v>
      </c>
      <c r="CX48" s="23" t="s">
        <v>181</v>
      </c>
      <c r="CY48" s="23">
        <v>4.0000000000000002E-4</v>
      </c>
      <c r="CZ48" s="23" t="s">
        <v>181</v>
      </c>
      <c r="DA48" s="23">
        <v>6.9999999999999999E-4</v>
      </c>
      <c r="DB48" s="23" t="s">
        <v>181</v>
      </c>
      <c r="DC48" s="23">
        <v>5.9999999999999995E-4</v>
      </c>
      <c r="DD48" s="23" t="s">
        <v>181</v>
      </c>
      <c r="DE48" s="23">
        <v>8.9999999999999998E-4</v>
      </c>
      <c r="DF48" s="23" t="s">
        <v>181</v>
      </c>
      <c r="DG48" s="23">
        <v>4.0000000000000002E-4</v>
      </c>
      <c r="DH48" s="23" t="s">
        <v>181</v>
      </c>
      <c r="DI48" s="23">
        <v>6.9999999999999999E-4</v>
      </c>
      <c r="DJ48" s="23" t="s">
        <v>238</v>
      </c>
      <c r="DK48" s="23" t="s">
        <v>239</v>
      </c>
      <c r="DL48" s="23">
        <v>90</v>
      </c>
      <c r="DM48" s="23" t="s">
        <v>65</v>
      </c>
      <c r="DN48" s="23" t="s">
        <v>20</v>
      </c>
      <c r="DW48" s="85"/>
      <c r="DY48" s="85">
        <v>44874.921527777777</v>
      </c>
    </row>
    <row r="49" spans="1:129" s="23" customFormat="1">
      <c r="B49" s="88"/>
      <c r="DW49" s="85"/>
      <c r="DY49" s="85"/>
    </row>
    <row r="50" spans="1:129" s="23" customFormat="1">
      <c r="A50" s="23">
        <v>97</v>
      </c>
      <c r="B50" s="88">
        <v>44874.928472222222</v>
      </c>
      <c r="C50" s="23" t="s">
        <v>192</v>
      </c>
      <c r="D50" s="23">
        <v>0</v>
      </c>
      <c r="E50" s="23">
        <v>0</v>
      </c>
      <c r="F50" s="23">
        <v>0</v>
      </c>
      <c r="G50" s="23" t="s">
        <v>58</v>
      </c>
      <c r="H50" s="23" t="s">
        <v>59</v>
      </c>
      <c r="I50" s="23" t="s">
        <v>59</v>
      </c>
      <c r="J50" s="23" t="s">
        <v>59</v>
      </c>
      <c r="K50" s="23">
        <v>150</v>
      </c>
      <c r="L50" s="23" t="s">
        <v>179</v>
      </c>
      <c r="M50" s="23">
        <v>0</v>
      </c>
      <c r="N50" s="23" t="s">
        <v>179</v>
      </c>
      <c r="O50" s="23">
        <v>0</v>
      </c>
      <c r="P50" s="23" t="s">
        <v>179</v>
      </c>
      <c r="Q50" s="23">
        <v>0</v>
      </c>
      <c r="R50" s="23">
        <v>2</v>
      </c>
      <c r="S50" s="23" t="s">
        <v>180</v>
      </c>
      <c r="T50" s="23">
        <v>4.7268999999999997</v>
      </c>
      <c r="U50" s="23">
        <v>0.51639999999999997</v>
      </c>
      <c r="V50" s="23">
        <v>12.6568</v>
      </c>
      <c r="W50" s="23">
        <v>0.23469999999999999</v>
      </c>
      <c r="X50" s="23">
        <v>36.1126</v>
      </c>
      <c r="Y50" s="23">
        <v>0.2394</v>
      </c>
      <c r="Z50" s="23">
        <v>0.21190000000000001</v>
      </c>
      <c r="AA50" s="23">
        <v>1.3899999999999999E-2</v>
      </c>
      <c r="AB50" s="23" t="s">
        <v>181</v>
      </c>
      <c r="AC50" s="23">
        <v>6.1999999999999998E-3</v>
      </c>
      <c r="AD50" s="23" t="s">
        <v>181</v>
      </c>
      <c r="AE50" s="23">
        <v>1.0999999999999999E-2</v>
      </c>
      <c r="AF50" s="23">
        <v>0.90810000000000002</v>
      </c>
      <c r="AG50" s="23">
        <v>9.2999999999999992E-3</v>
      </c>
      <c r="AH50" s="23">
        <v>6.8550000000000004</v>
      </c>
      <c r="AI50" s="23">
        <v>1.9800000000000002E-2</v>
      </c>
      <c r="AJ50" s="23">
        <v>1.2011000000000001</v>
      </c>
      <c r="AK50" s="23">
        <v>6.7999999999999996E-3</v>
      </c>
      <c r="AL50" s="23" t="s">
        <v>181</v>
      </c>
      <c r="AM50" s="23">
        <v>7.3000000000000001E-3</v>
      </c>
      <c r="AN50" s="23">
        <v>1.34E-2</v>
      </c>
      <c r="AO50" s="23">
        <v>2.7000000000000001E-3</v>
      </c>
      <c r="AP50" s="23">
        <v>8.1299999999999997E-2</v>
      </c>
      <c r="AQ50" s="23">
        <v>3.5999999999999999E-3</v>
      </c>
      <c r="AR50" s="23">
        <v>4.8579999999999997</v>
      </c>
      <c r="AS50" s="23">
        <v>1.9400000000000001E-2</v>
      </c>
      <c r="AT50" s="23">
        <v>6.4999999999999997E-3</v>
      </c>
      <c r="AU50" s="23">
        <v>2.5000000000000001E-3</v>
      </c>
      <c r="AV50" s="23">
        <v>1.03E-2</v>
      </c>
      <c r="AW50" s="23">
        <v>8.9999999999999998E-4</v>
      </c>
      <c r="AX50" s="23">
        <v>5.1000000000000004E-3</v>
      </c>
      <c r="AY50" s="23">
        <v>5.9999999999999995E-4</v>
      </c>
      <c r="AZ50" s="23">
        <v>5.7000000000000002E-3</v>
      </c>
      <c r="BA50" s="23">
        <v>5.0000000000000001E-4</v>
      </c>
      <c r="BB50" s="23">
        <v>1.1000000000000001E-3</v>
      </c>
      <c r="BC50" s="23">
        <v>4.0000000000000002E-4</v>
      </c>
      <c r="BD50" s="23">
        <v>2.9999999999999997E-4</v>
      </c>
      <c r="BE50" s="23">
        <v>2.9999999999999997E-4</v>
      </c>
      <c r="BF50" s="23" t="s">
        <v>181</v>
      </c>
      <c r="BG50" s="23">
        <v>1E-4</v>
      </c>
      <c r="BH50" s="23">
        <v>1.6000000000000001E-3</v>
      </c>
      <c r="BI50" s="23">
        <v>2.0000000000000001E-4</v>
      </c>
      <c r="BJ50" s="23">
        <v>4.0800000000000003E-2</v>
      </c>
      <c r="BK50" s="23">
        <v>6.9999999999999999E-4</v>
      </c>
      <c r="BL50" s="23">
        <v>3.0000000000000001E-3</v>
      </c>
      <c r="BM50" s="23">
        <v>2.9999999999999997E-4</v>
      </c>
      <c r="BN50" s="23">
        <v>2.4899999999999999E-2</v>
      </c>
      <c r="BO50" s="23">
        <v>6.9999999999999999E-4</v>
      </c>
      <c r="BP50" s="23">
        <v>6.1999999999999998E-3</v>
      </c>
      <c r="BQ50" s="23">
        <v>4.0000000000000002E-4</v>
      </c>
      <c r="BR50" s="23">
        <v>5.9999999999999995E-4</v>
      </c>
      <c r="BS50" s="23">
        <v>4.0000000000000002E-4</v>
      </c>
      <c r="BT50" s="23" t="s">
        <v>181</v>
      </c>
      <c r="BU50" s="23">
        <v>5.0000000000000001E-4</v>
      </c>
      <c r="BV50" s="23">
        <v>1.1000000000000001E-3</v>
      </c>
      <c r="BW50" s="23">
        <v>5.9999999999999995E-4</v>
      </c>
      <c r="BX50" s="23" t="s">
        <v>181</v>
      </c>
      <c r="BY50" s="23">
        <v>8.9999999999999998E-4</v>
      </c>
      <c r="BZ50" s="23" t="s">
        <v>181</v>
      </c>
      <c r="CA50" s="23">
        <v>6.9999999999999999E-4</v>
      </c>
      <c r="CB50" s="23" t="s">
        <v>181</v>
      </c>
      <c r="CC50" s="23">
        <v>1.9E-3</v>
      </c>
      <c r="CD50" s="23">
        <v>1.6999999999999999E-3</v>
      </c>
      <c r="CE50" s="23">
        <v>1.6999999999999999E-3</v>
      </c>
      <c r="CF50" s="23" t="s">
        <v>20</v>
      </c>
      <c r="CH50" s="23">
        <v>5.5500000000000001E-2</v>
      </c>
      <c r="CI50" s="23">
        <v>6.8999999999999999E-3</v>
      </c>
      <c r="CJ50" s="23" t="s">
        <v>181</v>
      </c>
      <c r="CK50" s="23">
        <v>9.1000000000000004E-3</v>
      </c>
      <c r="CL50" s="23" t="s">
        <v>181</v>
      </c>
      <c r="CM50" s="23">
        <v>1.2800000000000001E-2</v>
      </c>
      <c r="CN50" s="23" t="s">
        <v>181</v>
      </c>
      <c r="CO50" s="23">
        <v>5.9999999999999995E-4</v>
      </c>
      <c r="CP50" s="23" t="s">
        <v>181</v>
      </c>
      <c r="CQ50" s="23">
        <v>2.7000000000000001E-3</v>
      </c>
      <c r="CR50" s="23" t="s">
        <v>181</v>
      </c>
      <c r="CS50" s="23">
        <v>1.6000000000000001E-3</v>
      </c>
      <c r="CT50" s="23" t="s">
        <v>20</v>
      </c>
      <c r="CV50" s="23" t="s">
        <v>181</v>
      </c>
      <c r="CW50" s="23">
        <v>5.0000000000000001E-4</v>
      </c>
      <c r="CX50" s="23" t="s">
        <v>181</v>
      </c>
      <c r="CY50" s="23">
        <v>5.0000000000000001E-4</v>
      </c>
      <c r="CZ50" s="23" t="s">
        <v>181</v>
      </c>
      <c r="DA50" s="23">
        <v>5.9999999999999995E-4</v>
      </c>
      <c r="DB50" s="23" t="s">
        <v>181</v>
      </c>
      <c r="DC50" s="23">
        <v>5.9999999999999995E-4</v>
      </c>
      <c r="DD50" s="23" t="s">
        <v>181</v>
      </c>
      <c r="DE50" s="23">
        <v>5.9999999999999995E-4</v>
      </c>
      <c r="DF50" s="23" t="s">
        <v>181</v>
      </c>
      <c r="DG50" s="23">
        <v>4.0000000000000002E-4</v>
      </c>
      <c r="DH50" s="23" t="s">
        <v>181</v>
      </c>
      <c r="DI50" s="23">
        <v>5.0000000000000001E-4</v>
      </c>
      <c r="DJ50" s="23" t="s">
        <v>240</v>
      </c>
      <c r="DK50" s="23" t="s">
        <v>239</v>
      </c>
      <c r="DL50" s="23">
        <v>131</v>
      </c>
      <c r="DM50" s="23" t="s">
        <v>65</v>
      </c>
      <c r="DN50" s="23" t="s">
        <v>20</v>
      </c>
      <c r="DW50" s="85"/>
      <c r="DY50" s="85">
        <v>44874.928472222222</v>
      </c>
    </row>
    <row r="51" spans="1:129" s="23" customFormat="1">
      <c r="A51" s="23">
        <v>98</v>
      </c>
      <c r="B51" s="88">
        <v>44874.938194444447</v>
      </c>
      <c r="C51" s="23" t="s">
        <v>192</v>
      </c>
      <c r="D51" s="23">
        <v>0</v>
      </c>
      <c r="E51" s="23">
        <v>0</v>
      </c>
      <c r="F51" s="23">
        <v>0</v>
      </c>
      <c r="G51" s="23" t="s">
        <v>58</v>
      </c>
      <c r="H51" s="23" t="s">
        <v>59</v>
      </c>
      <c r="I51" s="23" t="s">
        <v>59</v>
      </c>
      <c r="J51" s="23" t="s">
        <v>59</v>
      </c>
      <c r="K51" s="23">
        <v>150</v>
      </c>
      <c r="L51" s="23" t="s">
        <v>179</v>
      </c>
      <c r="M51" s="23">
        <v>0</v>
      </c>
      <c r="N51" s="23" t="s">
        <v>179</v>
      </c>
      <c r="O51" s="23">
        <v>0</v>
      </c>
      <c r="P51" s="23" t="s">
        <v>179</v>
      </c>
      <c r="Q51" s="23">
        <v>0</v>
      </c>
      <c r="R51" s="23">
        <v>2</v>
      </c>
      <c r="S51" s="23" t="s">
        <v>180</v>
      </c>
      <c r="T51" s="23">
        <v>4.6097000000000001</v>
      </c>
      <c r="U51" s="23">
        <v>0.60470000000000002</v>
      </c>
      <c r="V51" s="23">
        <v>17.368500000000001</v>
      </c>
      <c r="W51" s="23">
        <v>0.27800000000000002</v>
      </c>
      <c r="X51" s="23">
        <v>43.7224</v>
      </c>
      <c r="Y51" s="23">
        <v>0.27050000000000002</v>
      </c>
      <c r="Z51" s="23">
        <v>0.34060000000000001</v>
      </c>
      <c r="AA51" s="23">
        <v>1.7100000000000001E-2</v>
      </c>
      <c r="AB51" s="23" t="s">
        <v>181</v>
      </c>
      <c r="AC51" s="23">
        <v>6.7999999999999996E-3</v>
      </c>
      <c r="AD51" s="23" t="s">
        <v>181</v>
      </c>
      <c r="AE51" s="23">
        <v>1.11E-2</v>
      </c>
      <c r="AF51" s="23">
        <v>1.5376000000000001</v>
      </c>
      <c r="AG51" s="23">
        <v>1.2200000000000001E-2</v>
      </c>
      <c r="AH51" s="23">
        <v>10.5901</v>
      </c>
      <c r="AI51" s="23">
        <v>2.5100000000000001E-2</v>
      </c>
      <c r="AJ51" s="23">
        <v>1.4939</v>
      </c>
      <c r="AK51" s="23">
        <v>7.7999999999999996E-3</v>
      </c>
      <c r="AL51" s="23">
        <v>2.9499999999999998E-2</v>
      </c>
      <c r="AM51" s="23">
        <v>8.9999999999999993E-3</v>
      </c>
      <c r="AN51" s="23">
        <v>3.2199999999999999E-2</v>
      </c>
      <c r="AO51" s="23">
        <v>3.8999999999999998E-3</v>
      </c>
      <c r="AP51" s="23">
        <v>7.4300000000000005E-2</v>
      </c>
      <c r="AQ51" s="23">
        <v>3.5999999999999999E-3</v>
      </c>
      <c r="AR51" s="23">
        <v>6.8170000000000002</v>
      </c>
      <c r="AS51" s="23">
        <v>2.4E-2</v>
      </c>
      <c r="AT51" s="23">
        <v>9.1000000000000004E-3</v>
      </c>
      <c r="AU51" s="23">
        <v>2.8999999999999998E-3</v>
      </c>
      <c r="AV51" s="23">
        <v>1.4E-2</v>
      </c>
      <c r="AW51" s="23">
        <v>1E-3</v>
      </c>
      <c r="AX51" s="23">
        <v>7.1999999999999998E-3</v>
      </c>
      <c r="AY51" s="23">
        <v>5.9999999999999995E-4</v>
      </c>
      <c r="AZ51" s="23">
        <v>8.8000000000000005E-3</v>
      </c>
      <c r="BA51" s="23">
        <v>5.9999999999999995E-4</v>
      </c>
      <c r="BB51" s="23">
        <v>1.1999999999999999E-3</v>
      </c>
      <c r="BC51" s="23">
        <v>4.0000000000000002E-4</v>
      </c>
      <c r="BD51" s="23">
        <v>1.1999999999999999E-3</v>
      </c>
      <c r="BE51" s="23">
        <v>2.9999999999999997E-4</v>
      </c>
      <c r="BF51" s="23" t="s">
        <v>181</v>
      </c>
      <c r="BG51" s="23">
        <v>1E-4</v>
      </c>
      <c r="BH51" s="23">
        <v>2E-3</v>
      </c>
      <c r="BI51" s="23">
        <v>2.0000000000000001E-4</v>
      </c>
      <c r="BJ51" s="23">
        <v>5.8500000000000003E-2</v>
      </c>
      <c r="BK51" s="23">
        <v>8.9999999999999998E-4</v>
      </c>
      <c r="BL51" s="23">
        <v>2.5999999999999999E-3</v>
      </c>
      <c r="BM51" s="23">
        <v>2.9999999999999997E-4</v>
      </c>
      <c r="BN51" s="23">
        <v>1.9699999999999999E-2</v>
      </c>
      <c r="BO51" s="23">
        <v>5.0000000000000001E-4</v>
      </c>
      <c r="BP51" s="23">
        <v>6.3E-3</v>
      </c>
      <c r="BQ51" s="23">
        <v>4.0000000000000002E-4</v>
      </c>
      <c r="BR51" s="23">
        <v>4.0000000000000002E-4</v>
      </c>
      <c r="BS51" s="23">
        <v>2.0000000000000001E-4</v>
      </c>
      <c r="BT51" s="23" t="s">
        <v>181</v>
      </c>
      <c r="BU51" s="23">
        <v>5.0000000000000001E-4</v>
      </c>
      <c r="BV51" s="23" t="s">
        <v>20</v>
      </c>
      <c r="BX51" s="23" t="s">
        <v>181</v>
      </c>
      <c r="BY51" s="23">
        <v>8.0000000000000004E-4</v>
      </c>
      <c r="BZ51" s="23" t="s">
        <v>181</v>
      </c>
      <c r="CA51" s="23">
        <v>6.9999999999999999E-4</v>
      </c>
      <c r="CB51" s="23" t="s">
        <v>181</v>
      </c>
      <c r="CC51" s="23">
        <v>1.8E-3</v>
      </c>
      <c r="CD51" s="23" t="s">
        <v>181</v>
      </c>
      <c r="CE51" s="23">
        <v>1.8E-3</v>
      </c>
      <c r="CF51" s="23" t="s">
        <v>20</v>
      </c>
      <c r="CH51" s="23">
        <v>5.1900000000000002E-2</v>
      </c>
      <c r="CI51" s="23">
        <v>4.7000000000000002E-3</v>
      </c>
      <c r="CJ51" s="23" t="s">
        <v>181</v>
      </c>
      <c r="CK51" s="23">
        <v>8.6999999999999994E-3</v>
      </c>
      <c r="CL51" s="23" t="s">
        <v>181</v>
      </c>
      <c r="CM51" s="23">
        <v>1.04E-2</v>
      </c>
      <c r="CN51" s="23" t="s">
        <v>181</v>
      </c>
      <c r="CO51" s="23">
        <v>5.9999999999999995E-4</v>
      </c>
      <c r="CP51" s="23" t="s">
        <v>181</v>
      </c>
      <c r="CQ51" s="23">
        <v>2.7000000000000001E-3</v>
      </c>
      <c r="CR51" s="23" t="s">
        <v>181</v>
      </c>
      <c r="CS51" s="23">
        <v>1.5E-3</v>
      </c>
      <c r="CT51" s="23" t="s">
        <v>20</v>
      </c>
      <c r="CV51" s="23" t="s">
        <v>20</v>
      </c>
      <c r="CX51" s="23" t="s">
        <v>181</v>
      </c>
      <c r="CY51" s="23">
        <v>5.0000000000000001E-4</v>
      </c>
      <c r="CZ51" s="23" t="s">
        <v>181</v>
      </c>
      <c r="DA51" s="23">
        <v>5.0000000000000001E-4</v>
      </c>
      <c r="DB51" s="23" t="s">
        <v>181</v>
      </c>
      <c r="DC51" s="23">
        <v>5.9999999999999995E-4</v>
      </c>
      <c r="DD51" s="23" t="s">
        <v>181</v>
      </c>
      <c r="DE51" s="23">
        <v>6.9999999999999999E-4</v>
      </c>
      <c r="DF51" s="23" t="s">
        <v>181</v>
      </c>
      <c r="DG51" s="23">
        <v>4.0000000000000002E-4</v>
      </c>
      <c r="DH51" s="23" t="s">
        <v>181</v>
      </c>
      <c r="DI51" s="23">
        <v>2.9999999999999997E-4</v>
      </c>
      <c r="DJ51" s="23" t="s">
        <v>241</v>
      </c>
      <c r="DK51" s="23" t="s">
        <v>242</v>
      </c>
      <c r="DL51" s="23">
        <v>19</v>
      </c>
      <c r="DM51" s="23" t="s">
        <v>65</v>
      </c>
      <c r="DN51" s="23" t="s">
        <v>20</v>
      </c>
      <c r="DW51" s="85"/>
      <c r="DY51" s="85">
        <v>44874.938194444447</v>
      </c>
    </row>
    <row r="52" spans="1:129" s="23" customFormat="1">
      <c r="A52" s="23">
        <v>99</v>
      </c>
      <c r="B52" s="88">
        <v>44874.941666666666</v>
      </c>
      <c r="C52" s="23" t="s">
        <v>192</v>
      </c>
      <c r="D52" s="23">
        <v>0</v>
      </c>
      <c r="E52" s="23">
        <v>0</v>
      </c>
      <c r="F52" s="23">
        <v>0</v>
      </c>
      <c r="G52" s="23" t="s">
        <v>58</v>
      </c>
      <c r="H52" s="23" t="s">
        <v>59</v>
      </c>
      <c r="I52" s="23" t="s">
        <v>59</v>
      </c>
      <c r="J52" s="23" t="s">
        <v>59</v>
      </c>
      <c r="K52" s="23">
        <v>150</v>
      </c>
      <c r="L52" s="23" t="s">
        <v>179</v>
      </c>
      <c r="M52" s="23">
        <v>0</v>
      </c>
      <c r="N52" s="23" t="s">
        <v>179</v>
      </c>
      <c r="O52" s="23">
        <v>0</v>
      </c>
      <c r="P52" s="23" t="s">
        <v>179</v>
      </c>
      <c r="Q52" s="23">
        <v>0</v>
      </c>
      <c r="R52" s="23">
        <v>2</v>
      </c>
      <c r="S52" s="23" t="s">
        <v>180</v>
      </c>
      <c r="T52" s="23">
        <v>5.0567000000000002</v>
      </c>
      <c r="U52" s="23">
        <v>0.57010000000000005</v>
      </c>
      <c r="V52" s="23">
        <v>15.906499999999999</v>
      </c>
      <c r="W52" s="23">
        <v>0.2636</v>
      </c>
      <c r="X52" s="23">
        <v>44.761499999999998</v>
      </c>
      <c r="Y52" s="23">
        <v>0.27350000000000002</v>
      </c>
      <c r="Z52" s="23">
        <v>0.29199999999999998</v>
      </c>
      <c r="AA52" s="23">
        <v>1.55E-2</v>
      </c>
      <c r="AB52" s="23" t="s">
        <v>181</v>
      </c>
      <c r="AC52" s="23">
        <v>6.4999999999999997E-3</v>
      </c>
      <c r="AD52" s="23" t="s">
        <v>181</v>
      </c>
      <c r="AE52" s="23">
        <v>1.09E-2</v>
      </c>
      <c r="AF52" s="23">
        <v>1.7277</v>
      </c>
      <c r="AG52" s="23">
        <v>1.2699999999999999E-2</v>
      </c>
      <c r="AH52" s="23">
        <v>7.7374999999999998</v>
      </c>
      <c r="AI52" s="23">
        <v>2.12E-2</v>
      </c>
      <c r="AJ52" s="23">
        <v>1.3767</v>
      </c>
      <c r="AK52" s="23">
        <v>7.3000000000000001E-3</v>
      </c>
      <c r="AL52" s="23">
        <v>1.8700000000000001E-2</v>
      </c>
      <c r="AM52" s="23">
        <v>8.0999999999999996E-3</v>
      </c>
      <c r="AN52" s="23">
        <v>1.77E-2</v>
      </c>
      <c r="AO52" s="23">
        <v>2.8999999999999998E-3</v>
      </c>
      <c r="AP52" s="23">
        <v>0.1148</v>
      </c>
      <c r="AQ52" s="23">
        <v>4.1000000000000003E-3</v>
      </c>
      <c r="AR52" s="23">
        <v>5.5087000000000002</v>
      </c>
      <c r="AS52" s="23">
        <v>2.0799999999999999E-2</v>
      </c>
      <c r="AT52" s="23">
        <v>5.4999999999999997E-3</v>
      </c>
      <c r="AU52" s="23">
        <v>2.5999999999999999E-3</v>
      </c>
      <c r="AV52" s="23">
        <v>1.18E-2</v>
      </c>
      <c r="AW52" s="23">
        <v>8.9999999999999998E-4</v>
      </c>
      <c r="AX52" s="23">
        <v>5.5999999999999999E-3</v>
      </c>
      <c r="AY52" s="23">
        <v>5.9999999999999995E-4</v>
      </c>
      <c r="AZ52" s="23">
        <v>5.7000000000000002E-3</v>
      </c>
      <c r="BA52" s="23">
        <v>5.0000000000000001E-4</v>
      </c>
      <c r="BB52" s="23">
        <v>1.1000000000000001E-3</v>
      </c>
      <c r="BC52" s="23">
        <v>4.0000000000000002E-4</v>
      </c>
      <c r="BD52" s="23">
        <v>4.0000000000000002E-4</v>
      </c>
      <c r="BE52" s="23">
        <v>2.9999999999999997E-4</v>
      </c>
      <c r="BF52" s="23" t="s">
        <v>181</v>
      </c>
      <c r="BG52" s="23">
        <v>1E-4</v>
      </c>
      <c r="BH52" s="23">
        <v>2.5999999999999999E-3</v>
      </c>
      <c r="BI52" s="23">
        <v>2.9999999999999997E-4</v>
      </c>
      <c r="BJ52" s="23">
        <v>5.9400000000000001E-2</v>
      </c>
      <c r="BK52" s="23">
        <v>8.9999999999999998E-4</v>
      </c>
      <c r="BL52" s="23">
        <v>2.8E-3</v>
      </c>
      <c r="BM52" s="23">
        <v>2.9999999999999997E-4</v>
      </c>
      <c r="BN52" s="23">
        <v>2.0799999999999999E-2</v>
      </c>
      <c r="BO52" s="23">
        <v>5.9999999999999995E-4</v>
      </c>
      <c r="BP52" s="23">
        <v>6.4000000000000003E-3</v>
      </c>
      <c r="BQ52" s="23">
        <v>4.0000000000000002E-4</v>
      </c>
      <c r="BR52" s="23">
        <v>5.0000000000000001E-4</v>
      </c>
      <c r="BS52" s="23">
        <v>2.0000000000000001E-4</v>
      </c>
      <c r="BT52" s="23" t="s">
        <v>181</v>
      </c>
      <c r="BU52" s="23">
        <v>5.0000000000000001E-4</v>
      </c>
      <c r="BV52" s="23" t="s">
        <v>181</v>
      </c>
      <c r="BW52" s="23">
        <v>5.9999999999999995E-4</v>
      </c>
      <c r="BX52" s="23" t="s">
        <v>181</v>
      </c>
      <c r="BY52" s="23">
        <v>8.0000000000000004E-4</v>
      </c>
      <c r="BZ52" s="23" t="s">
        <v>181</v>
      </c>
      <c r="CA52" s="23">
        <v>6.9999999999999999E-4</v>
      </c>
      <c r="CB52" s="23" t="s">
        <v>181</v>
      </c>
      <c r="CC52" s="23">
        <v>1.8E-3</v>
      </c>
      <c r="CD52" s="23" t="s">
        <v>181</v>
      </c>
      <c r="CE52" s="23">
        <v>1.8E-3</v>
      </c>
      <c r="CF52" s="23" t="s">
        <v>20</v>
      </c>
      <c r="CH52" s="23">
        <v>6.2300000000000001E-2</v>
      </c>
      <c r="CI52" s="23">
        <v>5.5999999999999999E-3</v>
      </c>
      <c r="CJ52" s="23" t="s">
        <v>181</v>
      </c>
      <c r="CK52" s="23">
        <v>8.6E-3</v>
      </c>
      <c r="CL52" s="23" t="s">
        <v>181</v>
      </c>
      <c r="CM52" s="23">
        <v>9.9000000000000008E-3</v>
      </c>
      <c r="CN52" s="23" t="s">
        <v>181</v>
      </c>
      <c r="CO52" s="23">
        <v>5.9999999999999995E-4</v>
      </c>
      <c r="CP52" s="23" t="s">
        <v>181</v>
      </c>
      <c r="CQ52" s="23">
        <v>2.7000000000000001E-3</v>
      </c>
      <c r="CR52" s="23" t="s">
        <v>181</v>
      </c>
      <c r="CS52" s="23">
        <v>1.5E-3</v>
      </c>
      <c r="CT52" s="23" t="s">
        <v>181</v>
      </c>
      <c r="CU52" s="23">
        <v>5.9999999999999995E-4</v>
      </c>
      <c r="CV52" s="23" t="s">
        <v>181</v>
      </c>
      <c r="CW52" s="23">
        <v>5.0000000000000001E-4</v>
      </c>
      <c r="CX52" s="23" t="s">
        <v>181</v>
      </c>
      <c r="CY52" s="23">
        <v>5.0000000000000001E-4</v>
      </c>
      <c r="CZ52" s="23" t="s">
        <v>181</v>
      </c>
      <c r="DA52" s="23">
        <v>5.0000000000000001E-4</v>
      </c>
      <c r="DB52" s="23" t="s">
        <v>181</v>
      </c>
      <c r="DC52" s="23">
        <v>5.9999999999999995E-4</v>
      </c>
      <c r="DD52" s="23" t="s">
        <v>181</v>
      </c>
      <c r="DE52" s="23">
        <v>6.9999999999999999E-4</v>
      </c>
      <c r="DF52" s="23" t="s">
        <v>181</v>
      </c>
      <c r="DG52" s="23">
        <v>4.0000000000000002E-4</v>
      </c>
      <c r="DH52" s="23" t="s">
        <v>181</v>
      </c>
      <c r="DI52" s="23">
        <v>2.9999999999999997E-4</v>
      </c>
      <c r="DJ52" s="23" t="s">
        <v>241</v>
      </c>
      <c r="DK52" s="23" t="s">
        <v>242</v>
      </c>
      <c r="DL52" s="23">
        <v>85</v>
      </c>
      <c r="DM52" s="23" t="s">
        <v>65</v>
      </c>
      <c r="DN52" s="23" t="s">
        <v>20</v>
      </c>
      <c r="DW52" s="85"/>
      <c r="DY52" s="85">
        <v>44874.941666666666</v>
      </c>
    </row>
    <row r="53" spans="1:129" s="23" customFormat="1">
      <c r="A53" s="23">
        <v>100</v>
      </c>
      <c r="B53" s="88">
        <v>44874.947916666664</v>
      </c>
      <c r="C53" s="23" t="s">
        <v>192</v>
      </c>
      <c r="D53" s="23">
        <v>0</v>
      </c>
      <c r="E53" s="23">
        <v>0</v>
      </c>
      <c r="F53" s="23">
        <v>0</v>
      </c>
      <c r="G53" s="23" t="s">
        <v>58</v>
      </c>
      <c r="H53" s="23" t="s">
        <v>59</v>
      </c>
      <c r="I53" s="23" t="s">
        <v>59</v>
      </c>
      <c r="J53" s="23" t="s">
        <v>59</v>
      </c>
      <c r="K53" s="23">
        <v>150</v>
      </c>
      <c r="L53" s="23" t="s">
        <v>179</v>
      </c>
      <c r="M53" s="23">
        <v>0</v>
      </c>
      <c r="N53" s="23" t="s">
        <v>179</v>
      </c>
      <c r="O53" s="23">
        <v>0</v>
      </c>
      <c r="P53" s="23" t="s">
        <v>179</v>
      </c>
      <c r="Q53" s="23">
        <v>0</v>
      </c>
      <c r="R53" s="23">
        <v>2</v>
      </c>
      <c r="S53" s="23" t="s">
        <v>180</v>
      </c>
      <c r="T53" s="23">
        <v>2.8092000000000001</v>
      </c>
      <c r="U53" s="23">
        <v>0.43869999999999998</v>
      </c>
      <c r="V53" s="23">
        <v>13.9253</v>
      </c>
      <c r="W53" s="23">
        <v>0.2457</v>
      </c>
      <c r="X53" s="23">
        <v>46.6509</v>
      </c>
      <c r="Y53" s="23">
        <v>0.28789999999999999</v>
      </c>
      <c r="Z53" s="23" t="s">
        <v>181</v>
      </c>
      <c r="AA53" s="23">
        <v>7.1999999999999998E-3</v>
      </c>
      <c r="AB53" s="23" t="s">
        <v>181</v>
      </c>
      <c r="AC53" s="23">
        <v>5.7000000000000002E-3</v>
      </c>
      <c r="AD53" s="23">
        <v>0.21990000000000001</v>
      </c>
      <c r="AE53" s="23">
        <v>1.3599999999999999E-2</v>
      </c>
      <c r="AF53" s="23">
        <v>4.4120999999999997</v>
      </c>
      <c r="AG53" s="23">
        <v>1.9699999999999999E-2</v>
      </c>
      <c r="AH53" s="23">
        <v>0.33589999999999998</v>
      </c>
      <c r="AI53" s="23">
        <v>5.8999999999999999E-3</v>
      </c>
      <c r="AJ53" s="23">
        <v>1.3917999999999999</v>
      </c>
      <c r="AK53" s="23">
        <v>6.7000000000000002E-3</v>
      </c>
      <c r="AL53" s="23" t="s">
        <v>181</v>
      </c>
      <c r="AM53" s="23">
        <v>6.8999999999999999E-3</v>
      </c>
      <c r="AN53" s="23">
        <v>1.4500000000000001E-2</v>
      </c>
      <c r="AO53" s="23">
        <v>2.8999999999999998E-3</v>
      </c>
      <c r="AP53" s="23">
        <v>0.1018</v>
      </c>
      <c r="AQ53" s="23">
        <v>3.8E-3</v>
      </c>
      <c r="AR53" s="23">
        <v>6.9661</v>
      </c>
      <c r="AS53" s="23">
        <v>2.1700000000000001E-2</v>
      </c>
      <c r="AT53" s="23">
        <v>1.06E-2</v>
      </c>
      <c r="AU53" s="23">
        <v>3.0000000000000001E-3</v>
      </c>
      <c r="AV53" s="23">
        <v>1.7399999999999999E-2</v>
      </c>
      <c r="AW53" s="23">
        <v>8.9999999999999998E-4</v>
      </c>
      <c r="AX53" s="23">
        <v>1.09E-2</v>
      </c>
      <c r="AY53" s="23">
        <v>5.9999999999999995E-4</v>
      </c>
      <c r="AZ53" s="23">
        <v>1.18E-2</v>
      </c>
      <c r="BA53" s="23">
        <v>5.9999999999999995E-4</v>
      </c>
      <c r="BB53" s="23">
        <v>8.0000000000000004E-4</v>
      </c>
      <c r="BC53" s="23">
        <v>2.9999999999999997E-4</v>
      </c>
      <c r="BD53" s="23" t="s">
        <v>181</v>
      </c>
      <c r="BE53" s="23">
        <v>2.0000000000000001E-4</v>
      </c>
      <c r="BF53" s="23" t="s">
        <v>181</v>
      </c>
      <c r="BG53" s="23">
        <v>1E-4</v>
      </c>
      <c r="BH53" s="23">
        <v>6.8999999999999999E-3</v>
      </c>
      <c r="BI53" s="23">
        <v>2.9999999999999997E-4</v>
      </c>
      <c r="BJ53" s="23">
        <v>1.01E-2</v>
      </c>
      <c r="BK53" s="23">
        <v>4.0000000000000002E-4</v>
      </c>
      <c r="BL53" s="23">
        <v>1.4E-3</v>
      </c>
      <c r="BM53" s="23">
        <v>2.0000000000000001E-4</v>
      </c>
      <c r="BN53" s="23">
        <v>3.0099999999999998E-2</v>
      </c>
      <c r="BO53" s="23">
        <v>5.9999999999999995E-4</v>
      </c>
      <c r="BP53" s="23">
        <v>7.1000000000000004E-3</v>
      </c>
      <c r="BQ53" s="23">
        <v>4.0000000000000002E-4</v>
      </c>
      <c r="BR53" s="23">
        <v>5.9999999999999995E-4</v>
      </c>
      <c r="BS53" s="23">
        <v>2.9999999999999997E-4</v>
      </c>
      <c r="BT53" s="23" t="s">
        <v>20</v>
      </c>
      <c r="BV53" s="23">
        <v>1.6999999999999999E-3</v>
      </c>
      <c r="BW53" s="23">
        <v>6.9999999999999999E-4</v>
      </c>
      <c r="BX53" s="23" t="s">
        <v>20</v>
      </c>
      <c r="BZ53" s="23" t="s">
        <v>181</v>
      </c>
      <c r="CA53" s="23">
        <v>5.9999999999999995E-4</v>
      </c>
      <c r="CB53" s="23" t="s">
        <v>181</v>
      </c>
      <c r="CC53" s="23">
        <v>1.5E-3</v>
      </c>
      <c r="CD53" s="23" t="s">
        <v>181</v>
      </c>
      <c r="CE53" s="23">
        <v>2E-3</v>
      </c>
      <c r="CF53" s="23" t="s">
        <v>20</v>
      </c>
      <c r="CH53" s="23">
        <v>2.5899999999999999E-2</v>
      </c>
      <c r="CI53" s="23">
        <v>5.1000000000000004E-3</v>
      </c>
      <c r="CJ53" s="23">
        <v>6.7999999999999996E-3</v>
      </c>
      <c r="CK53" s="23">
        <v>6.7000000000000002E-3</v>
      </c>
      <c r="CL53" s="23" t="s">
        <v>181</v>
      </c>
      <c r="CM53" s="23">
        <v>7.1000000000000004E-3</v>
      </c>
      <c r="CN53" s="23" t="s">
        <v>181</v>
      </c>
      <c r="CO53" s="23">
        <v>5.0000000000000001E-4</v>
      </c>
      <c r="CP53" s="23" t="s">
        <v>181</v>
      </c>
      <c r="CQ53" s="23">
        <v>2.8E-3</v>
      </c>
      <c r="CR53" s="23" t="s">
        <v>181</v>
      </c>
      <c r="CS53" s="23">
        <v>1.2999999999999999E-3</v>
      </c>
      <c r="CT53" s="23" t="s">
        <v>20</v>
      </c>
      <c r="CV53" s="23" t="s">
        <v>181</v>
      </c>
      <c r="CW53" s="23">
        <v>5.9999999999999995E-4</v>
      </c>
      <c r="CX53" s="23" t="s">
        <v>181</v>
      </c>
      <c r="CY53" s="23">
        <v>5.0000000000000001E-4</v>
      </c>
      <c r="CZ53" s="23" t="s">
        <v>181</v>
      </c>
      <c r="DA53" s="23">
        <v>4.0000000000000002E-4</v>
      </c>
      <c r="DB53" s="23" t="s">
        <v>181</v>
      </c>
      <c r="DC53" s="23">
        <v>4.0000000000000002E-4</v>
      </c>
      <c r="DD53" s="23">
        <v>5.0000000000000001E-4</v>
      </c>
      <c r="DE53" s="23">
        <v>4.0000000000000002E-4</v>
      </c>
      <c r="DF53" s="23" t="s">
        <v>181</v>
      </c>
      <c r="DG53" s="23">
        <v>4.0000000000000002E-4</v>
      </c>
      <c r="DH53" s="23" t="s">
        <v>181</v>
      </c>
      <c r="DI53" s="23">
        <v>5.0000000000000001E-4</v>
      </c>
      <c r="DJ53" s="23" t="s">
        <v>243</v>
      </c>
      <c r="DK53" s="23" t="s">
        <v>244</v>
      </c>
      <c r="DL53" s="23">
        <v>7</v>
      </c>
      <c r="DM53" s="23" t="s">
        <v>245</v>
      </c>
      <c r="DN53" s="23" t="s">
        <v>20</v>
      </c>
      <c r="DW53" s="85"/>
      <c r="DY53" s="85">
        <v>44874.947916666664</v>
      </c>
    </row>
    <row r="54" spans="1:129" s="23" customFormat="1">
      <c r="A54" s="23">
        <v>101</v>
      </c>
      <c r="B54" s="88">
        <v>44874.950694444444</v>
      </c>
      <c r="C54" s="23" t="s">
        <v>192</v>
      </c>
      <c r="D54" s="23">
        <v>0</v>
      </c>
      <c r="E54" s="23">
        <v>0</v>
      </c>
      <c r="F54" s="23">
        <v>0</v>
      </c>
      <c r="G54" s="23" t="s">
        <v>58</v>
      </c>
      <c r="H54" s="23" t="s">
        <v>59</v>
      </c>
      <c r="I54" s="23" t="s">
        <v>59</v>
      </c>
      <c r="J54" s="23" t="s">
        <v>59</v>
      </c>
      <c r="K54" s="23">
        <v>150</v>
      </c>
      <c r="L54" s="23" t="s">
        <v>179</v>
      </c>
      <c r="M54" s="23">
        <v>0</v>
      </c>
      <c r="N54" s="23" t="s">
        <v>179</v>
      </c>
      <c r="O54" s="23">
        <v>0</v>
      </c>
      <c r="P54" s="23" t="s">
        <v>179</v>
      </c>
      <c r="Q54" s="23">
        <v>0</v>
      </c>
      <c r="R54" s="23">
        <v>2</v>
      </c>
      <c r="S54" s="23" t="s">
        <v>180</v>
      </c>
      <c r="T54" s="23">
        <v>4.1901999999999999</v>
      </c>
      <c r="U54" s="23">
        <v>0.58109999999999995</v>
      </c>
      <c r="V54" s="23">
        <v>16.8657</v>
      </c>
      <c r="W54" s="23">
        <v>0.27189999999999998</v>
      </c>
      <c r="X54" s="23">
        <v>42.372199999999999</v>
      </c>
      <c r="Y54" s="23">
        <v>0.2651</v>
      </c>
      <c r="Z54" s="23">
        <v>0.37440000000000001</v>
      </c>
      <c r="AA54" s="23">
        <v>1.7000000000000001E-2</v>
      </c>
      <c r="AB54" s="23" t="s">
        <v>181</v>
      </c>
      <c r="AC54" s="23">
        <v>6.7999999999999996E-3</v>
      </c>
      <c r="AD54" s="23" t="s">
        <v>181</v>
      </c>
      <c r="AE54" s="23">
        <v>1.1299999999999999E-2</v>
      </c>
      <c r="AF54" s="23">
        <v>1.1903999999999999</v>
      </c>
      <c r="AG54" s="23">
        <v>1.0800000000000001E-2</v>
      </c>
      <c r="AH54" s="23">
        <v>9.3833000000000002</v>
      </c>
      <c r="AI54" s="23">
        <v>2.35E-2</v>
      </c>
      <c r="AJ54" s="23">
        <v>1.4124000000000001</v>
      </c>
      <c r="AK54" s="23">
        <v>7.4999999999999997E-3</v>
      </c>
      <c r="AL54" s="23">
        <v>2.87E-2</v>
      </c>
      <c r="AM54" s="23">
        <v>8.6999999999999994E-3</v>
      </c>
      <c r="AN54" s="23">
        <v>3.0300000000000001E-2</v>
      </c>
      <c r="AO54" s="23">
        <v>3.5999999999999999E-3</v>
      </c>
      <c r="AP54" s="23">
        <v>9.2299999999999993E-2</v>
      </c>
      <c r="AQ54" s="23">
        <v>3.8E-3</v>
      </c>
      <c r="AR54" s="23">
        <v>6.4897999999999998</v>
      </c>
      <c r="AS54" s="23">
        <v>2.3099999999999999E-2</v>
      </c>
      <c r="AT54" s="23">
        <v>5.0000000000000001E-3</v>
      </c>
      <c r="AU54" s="23">
        <v>2.8E-3</v>
      </c>
      <c r="AV54" s="23">
        <v>9.7000000000000003E-3</v>
      </c>
      <c r="AW54" s="23">
        <v>8.0000000000000004E-4</v>
      </c>
      <c r="AX54" s="23">
        <v>5.0000000000000001E-3</v>
      </c>
      <c r="AY54" s="23">
        <v>5.0000000000000001E-4</v>
      </c>
      <c r="AZ54" s="23">
        <v>5.8999999999999999E-3</v>
      </c>
      <c r="BA54" s="23">
        <v>5.0000000000000001E-4</v>
      </c>
      <c r="BB54" s="23">
        <v>1E-3</v>
      </c>
      <c r="BC54" s="23">
        <v>4.0000000000000002E-4</v>
      </c>
      <c r="BD54" s="23">
        <v>4.0000000000000002E-4</v>
      </c>
      <c r="BE54" s="23">
        <v>2.9999999999999997E-4</v>
      </c>
      <c r="BF54" s="23" t="s">
        <v>181</v>
      </c>
      <c r="BG54" s="23">
        <v>1E-4</v>
      </c>
      <c r="BH54" s="23">
        <v>1.8E-3</v>
      </c>
      <c r="BI54" s="23">
        <v>2.0000000000000001E-4</v>
      </c>
      <c r="BJ54" s="23">
        <v>6.5299999999999997E-2</v>
      </c>
      <c r="BK54" s="23">
        <v>8.9999999999999998E-4</v>
      </c>
      <c r="BL54" s="23">
        <v>2.8999999999999998E-3</v>
      </c>
      <c r="BM54" s="23">
        <v>2.9999999999999997E-4</v>
      </c>
      <c r="BN54" s="23">
        <v>2.3E-2</v>
      </c>
      <c r="BO54" s="23">
        <v>5.9999999999999995E-4</v>
      </c>
      <c r="BP54" s="23">
        <v>6.7000000000000002E-3</v>
      </c>
      <c r="BQ54" s="23">
        <v>4.0000000000000002E-4</v>
      </c>
      <c r="BR54" s="23">
        <v>5.9999999999999995E-4</v>
      </c>
      <c r="BS54" s="23">
        <v>2.9999999999999997E-4</v>
      </c>
      <c r="BT54" s="23" t="s">
        <v>181</v>
      </c>
      <c r="BU54" s="23">
        <v>5.0000000000000001E-4</v>
      </c>
      <c r="BV54" s="23" t="s">
        <v>20</v>
      </c>
      <c r="BX54" s="23" t="s">
        <v>181</v>
      </c>
      <c r="BY54" s="23">
        <v>8.0000000000000004E-4</v>
      </c>
      <c r="BZ54" s="23" t="s">
        <v>181</v>
      </c>
      <c r="CA54" s="23">
        <v>6.9999999999999999E-4</v>
      </c>
      <c r="CB54" s="23" t="s">
        <v>181</v>
      </c>
      <c r="CC54" s="23">
        <v>1.8E-3</v>
      </c>
      <c r="CD54" s="23" t="s">
        <v>181</v>
      </c>
      <c r="CE54" s="23">
        <v>1.8E-3</v>
      </c>
      <c r="CF54" s="23" t="s">
        <v>20</v>
      </c>
      <c r="CH54" s="23">
        <v>6.4199999999999993E-2</v>
      </c>
      <c r="CI54" s="23">
        <v>5.1999999999999998E-3</v>
      </c>
      <c r="CJ54" s="23" t="s">
        <v>181</v>
      </c>
      <c r="CK54" s="23">
        <v>8.6999999999999994E-3</v>
      </c>
      <c r="CL54" s="23" t="s">
        <v>181</v>
      </c>
      <c r="CM54" s="23">
        <v>1.0699999999999999E-2</v>
      </c>
      <c r="CN54" s="23" t="s">
        <v>181</v>
      </c>
      <c r="CO54" s="23">
        <v>5.9999999999999995E-4</v>
      </c>
      <c r="CP54" s="23" t="s">
        <v>181</v>
      </c>
      <c r="CQ54" s="23">
        <v>2.5999999999999999E-3</v>
      </c>
      <c r="CR54" s="23" t="s">
        <v>181</v>
      </c>
      <c r="CS54" s="23">
        <v>1.5E-3</v>
      </c>
      <c r="CT54" s="23" t="s">
        <v>181</v>
      </c>
      <c r="CU54" s="23">
        <v>6.9999999999999999E-4</v>
      </c>
      <c r="CV54" s="23" t="s">
        <v>181</v>
      </c>
      <c r="CW54" s="23">
        <v>5.0000000000000001E-4</v>
      </c>
      <c r="CX54" s="23" t="s">
        <v>181</v>
      </c>
      <c r="CY54" s="23">
        <v>5.0000000000000001E-4</v>
      </c>
      <c r="CZ54" s="23" t="s">
        <v>181</v>
      </c>
      <c r="DA54" s="23">
        <v>5.9999999999999995E-4</v>
      </c>
      <c r="DB54" s="23" t="s">
        <v>181</v>
      </c>
      <c r="DC54" s="23">
        <v>5.9999999999999995E-4</v>
      </c>
      <c r="DD54" s="23" t="s">
        <v>181</v>
      </c>
      <c r="DE54" s="23">
        <v>5.9999999999999995E-4</v>
      </c>
      <c r="DF54" s="23" t="s">
        <v>181</v>
      </c>
      <c r="DG54" s="23">
        <v>4.0000000000000002E-4</v>
      </c>
      <c r="DH54" s="23" t="s">
        <v>181</v>
      </c>
      <c r="DI54" s="23">
        <v>2.9999999999999997E-4</v>
      </c>
      <c r="DJ54" s="23" t="s">
        <v>243</v>
      </c>
      <c r="DK54" s="23" t="s">
        <v>244</v>
      </c>
      <c r="DL54" s="23">
        <v>40</v>
      </c>
      <c r="DM54" s="23" t="s">
        <v>197</v>
      </c>
      <c r="DN54" s="23" t="s">
        <v>20</v>
      </c>
      <c r="DW54" s="85"/>
      <c r="DY54" s="85">
        <v>44874.950694444444</v>
      </c>
    </row>
    <row r="55" spans="1:129" s="23" customFormat="1">
      <c r="A55" s="23">
        <v>102</v>
      </c>
      <c r="B55" s="88">
        <v>44874.986111111109</v>
      </c>
      <c r="C55" s="23" t="s">
        <v>192</v>
      </c>
      <c r="D55" s="23">
        <v>0</v>
      </c>
      <c r="E55" s="23">
        <v>0</v>
      </c>
      <c r="F55" s="23">
        <v>0</v>
      </c>
      <c r="G55" s="23" t="s">
        <v>58</v>
      </c>
      <c r="H55" s="23" t="s">
        <v>59</v>
      </c>
      <c r="I55" s="23" t="s">
        <v>59</v>
      </c>
      <c r="J55" s="23" t="s">
        <v>59</v>
      </c>
      <c r="K55" s="23">
        <v>150</v>
      </c>
      <c r="L55" s="23" t="s">
        <v>179</v>
      </c>
      <c r="M55" s="23">
        <v>0</v>
      </c>
      <c r="N55" s="23" t="s">
        <v>179</v>
      </c>
      <c r="O55" s="23">
        <v>0</v>
      </c>
      <c r="P55" s="23" t="s">
        <v>179</v>
      </c>
      <c r="Q55" s="23">
        <v>0</v>
      </c>
      <c r="R55" s="23">
        <v>2</v>
      </c>
      <c r="S55" s="23" t="s">
        <v>180</v>
      </c>
      <c r="T55" s="23">
        <v>4.1939000000000002</v>
      </c>
      <c r="U55" s="23">
        <v>0.58630000000000004</v>
      </c>
      <c r="V55" s="23">
        <v>18.878</v>
      </c>
      <c r="W55" s="23">
        <v>0.28610000000000002</v>
      </c>
      <c r="X55" s="23">
        <v>48.644199999999998</v>
      </c>
      <c r="Y55" s="23">
        <v>0.28920000000000001</v>
      </c>
      <c r="Z55" s="23">
        <v>0.34360000000000002</v>
      </c>
      <c r="AA55" s="23">
        <v>1.66E-2</v>
      </c>
      <c r="AB55" s="23" t="s">
        <v>181</v>
      </c>
      <c r="AC55" s="23">
        <v>6.8999999999999999E-3</v>
      </c>
      <c r="AD55" s="23" t="s">
        <v>181</v>
      </c>
      <c r="AE55" s="23">
        <v>1.09E-2</v>
      </c>
      <c r="AF55" s="23">
        <v>2.0268999999999999</v>
      </c>
      <c r="AG55" s="23">
        <v>1.3899999999999999E-2</v>
      </c>
      <c r="AH55" s="23">
        <v>9.0091000000000001</v>
      </c>
      <c r="AI55" s="23">
        <v>2.3099999999999999E-2</v>
      </c>
      <c r="AJ55" s="23">
        <v>1.4890000000000001</v>
      </c>
      <c r="AK55" s="23">
        <v>7.7000000000000002E-3</v>
      </c>
      <c r="AL55" s="23">
        <v>3.0700000000000002E-2</v>
      </c>
      <c r="AM55" s="23">
        <v>8.6999999999999994E-3</v>
      </c>
      <c r="AN55" s="23">
        <v>1.6E-2</v>
      </c>
      <c r="AO55" s="23">
        <v>3.3999999999999998E-3</v>
      </c>
      <c r="AP55" s="23">
        <v>0.10970000000000001</v>
      </c>
      <c r="AQ55" s="23">
        <v>4.0000000000000001E-3</v>
      </c>
      <c r="AR55" s="23">
        <v>6.2739000000000003</v>
      </c>
      <c r="AS55" s="23">
        <v>2.2499999999999999E-2</v>
      </c>
      <c r="AT55" s="23">
        <v>1.0800000000000001E-2</v>
      </c>
      <c r="AU55" s="23">
        <v>2.8E-3</v>
      </c>
      <c r="AV55" s="23">
        <v>1.0800000000000001E-2</v>
      </c>
      <c r="AW55" s="23">
        <v>8.9999999999999998E-4</v>
      </c>
      <c r="AX55" s="23">
        <v>6.1999999999999998E-3</v>
      </c>
      <c r="AY55" s="23">
        <v>5.9999999999999995E-4</v>
      </c>
      <c r="AZ55" s="23">
        <v>6.1999999999999998E-3</v>
      </c>
      <c r="BA55" s="23">
        <v>5.9999999999999995E-4</v>
      </c>
      <c r="BB55" s="23">
        <v>8.9999999999999998E-4</v>
      </c>
      <c r="BC55" s="23">
        <v>2.9999999999999997E-4</v>
      </c>
      <c r="BD55" s="23">
        <v>5.0000000000000001E-4</v>
      </c>
      <c r="BE55" s="23">
        <v>2.9999999999999997E-4</v>
      </c>
      <c r="BF55" s="23" t="s">
        <v>181</v>
      </c>
      <c r="BG55" s="23">
        <v>1E-4</v>
      </c>
      <c r="BH55" s="23">
        <v>2.8E-3</v>
      </c>
      <c r="BI55" s="23">
        <v>2.9999999999999997E-4</v>
      </c>
      <c r="BJ55" s="23">
        <v>6.2199999999999998E-2</v>
      </c>
      <c r="BK55" s="23">
        <v>8.9999999999999998E-4</v>
      </c>
      <c r="BL55" s="23">
        <v>2.7000000000000001E-3</v>
      </c>
      <c r="BM55" s="23">
        <v>2.0000000000000001E-4</v>
      </c>
      <c r="BN55" s="23">
        <v>1.83E-2</v>
      </c>
      <c r="BO55" s="23">
        <v>5.0000000000000001E-4</v>
      </c>
      <c r="BP55" s="23">
        <v>6.1999999999999998E-3</v>
      </c>
      <c r="BQ55" s="23">
        <v>2.9999999999999997E-4</v>
      </c>
      <c r="BR55" s="23">
        <v>4.0000000000000002E-4</v>
      </c>
      <c r="BS55" s="23">
        <v>2.0000000000000001E-4</v>
      </c>
      <c r="BT55" s="23" t="s">
        <v>181</v>
      </c>
      <c r="BU55" s="23">
        <v>5.0000000000000001E-4</v>
      </c>
      <c r="BV55" s="23" t="s">
        <v>181</v>
      </c>
      <c r="BW55" s="23">
        <v>5.9999999999999995E-4</v>
      </c>
      <c r="BX55" s="23" t="s">
        <v>181</v>
      </c>
      <c r="BY55" s="23">
        <v>8.0000000000000004E-4</v>
      </c>
      <c r="BZ55" s="23">
        <v>8.0000000000000004E-4</v>
      </c>
      <c r="CA55" s="23">
        <v>6.9999999999999999E-4</v>
      </c>
      <c r="CB55" s="23" t="s">
        <v>181</v>
      </c>
      <c r="CC55" s="23">
        <v>1.8E-3</v>
      </c>
      <c r="CD55" s="23" t="s">
        <v>181</v>
      </c>
      <c r="CE55" s="23">
        <v>1.8E-3</v>
      </c>
      <c r="CF55" s="23" t="s">
        <v>20</v>
      </c>
      <c r="CH55" s="23">
        <v>5.5899999999999998E-2</v>
      </c>
      <c r="CI55" s="23">
        <v>4.7000000000000002E-3</v>
      </c>
      <c r="CJ55" s="23" t="s">
        <v>181</v>
      </c>
      <c r="CK55" s="23">
        <v>8.6999999999999994E-3</v>
      </c>
      <c r="CL55" s="23" t="s">
        <v>181</v>
      </c>
      <c r="CM55" s="23">
        <v>8.9999999999999993E-3</v>
      </c>
      <c r="CN55" s="23" t="s">
        <v>181</v>
      </c>
      <c r="CO55" s="23">
        <v>5.9999999999999995E-4</v>
      </c>
      <c r="CP55" s="23" t="s">
        <v>181</v>
      </c>
      <c r="CQ55" s="23">
        <v>2.7000000000000001E-3</v>
      </c>
      <c r="CR55" s="23" t="s">
        <v>181</v>
      </c>
      <c r="CS55" s="23">
        <v>1.4E-3</v>
      </c>
      <c r="CT55" s="23" t="s">
        <v>181</v>
      </c>
      <c r="CU55" s="23">
        <v>5.9999999999999995E-4</v>
      </c>
      <c r="CV55" s="23" t="s">
        <v>20</v>
      </c>
      <c r="CX55" s="23" t="s">
        <v>181</v>
      </c>
      <c r="CY55" s="23">
        <v>5.0000000000000001E-4</v>
      </c>
      <c r="CZ55" s="23" t="s">
        <v>181</v>
      </c>
      <c r="DA55" s="23">
        <v>5.9999999999999995E-4</v>
      </c>
      <c r="DB55" s="23" t="s">
        <v>181</v>
      </c>
      <c r="DC55" s="23">
        <v>5.9999999999999995E-4</v>
      </c>
      <c r="DD55" s="23" t="s">
        <v>181</v>
      </c>
      <c r="DE55" s="23">
        <v>5.9999999999999995E-4</v>
      </c>
      <c r="DF55" s="23">
        <v>8.9999999999999998E-4</v>
      </c>
      <c r="DG55" s="23">
        <v>4.0000000000000002E-4</v>
      </c>
      <c r="DH55" s="23" t="s">
        <v>181</v>
      </c>
      <c r="DI55" s="23">
        <v>2.9999999999999997E-4</v>
      </c>
      <c r="DJ55" s="23" t="s">
        <v>246</v>
      </c>
      <c r="DK55" s="23" t="s">
        <v>247</v>
      </c>
      <c r="DL55" s="23">
        <v>60</v>
      </c>
      <c r="DM55" s="23" t="s">
        <v>197</v>
      </c>
      <c r="DN55" s="23" t="s">
        <v>20</v>
      </c>
      <c r="DW55" s="85"/>
      <c r="DY55" s="85">
        <v>44874.986111111109</v>
      </c>
    </row>
    <row r="56" spans="1:129" s="23" customFormat="1">
      <c r="A56" s="23">
        <v>103</v>
      </c>
      <c r="B56" s="88">
        <v>44874.989583333336</v>
      </c>
      <c r="C56" s="23" t="s">
        <v>192</v>
      </c>
      <c r="D56" s="23">
        <v>0</v>
      </c>
      <c r="E56" s="23">
        <v>0</v>
      </c>
      <c r="F56" s="23">
        <v>0</v>
      </c>
      <c r="G56" s="23" t="s">
        <v>58</v>
      </c>
      <c r="H56" s="23" t="s">
        <v>59</v>
      </c>
      <c r="I56" s="23" t="s">
        <v>59</v>
      </c>
      <c r="J56" s="23" t="s">
        <v>59</v>
      </c>
      <c r="K56" s="23">
        <v>150</v>
      </c>
      <c r="L56" s="23" t="s">
        <v>179</v>
      </c>
      <c r="M56" s="23">
        <v>0</v>
      </c>
      <c r="N56" s="23" t="s">
        <v>179</v>
      </c>
      <c r="O56" s="23">
        <v>0</v>
      </c>
      <c r="P56" s="23" t="s">
        <v>179</v>
      </c>
      <c r="Q56" s="23">
        <v>0</v>
      </c>
      <c r="R56" s="23">
        <v>2</v>
      </c>
      <c r="S56" s="23" t="s">
        <v>180</v>
      </c>
      <c r="T56" s="23">
        <v>5.5343</v>
      </c>
      <c r="U56" s="23">
        <v>0.61499999999999999</v>
      </c>
      <c r="V56" s="23">
        <v>16.6557</v>
      </c>
      <c r="W56" s="23">
        <v>0.27210000000000001</v>
      </c>
      <c r="X56" s="23">
        <v>42.5839</v>
      </c>
      <c r="Y56" s="23">
        <v>0.2656</v>
      </c>
      <c r="Z56" s="23">
        <v>0.33429999999999999</v>
      </c>
      <c r="AA56" s="23">
        <v>1.6899999999999998E-2</v>
      </c>
      <c r="AB56" s="23" t="s">
        <v>181</v>
      </c>
      <c r="AC56" s="23">
        <v>7.3000000000000001E-3</v>
      </c>
      <c r="AD56" s="23" t="s">
        <v>181</v>
      </c>
      <c r="AE56" s="23">
        <v>1.12E-2</v>
      </c>
      <c r="AF56" s="23">
        <v>1.3395999999999999</v>
      </c>
      <c r="AG56" s="23">
        <v>1.14E-2</v>
      </c>
      <c r="AH56" s="23">
        <v>10.0235</v>
      </c>
      <c r="AI56" s="23">
        <v>2.4299999999999999E-2</v>
      </c>
      <c r="AJ56" s="23">
        <v>1.4094</v>
      </c>
      <c r="AK56" s="23">
        <v>7.6E-3</v>
      </c>
      <c r="AL56" s="23">
        <v>1.66E-2</v>
      </c>
      <c r="AM56" s="23">
        <v>8.5000000000000006E-3</v>
      </c>
      <c r="AN56" s="23">
        <v>1.6799999999999999E-2</v>
      </c>
      <c r="AO56" s="23">
        <v>3.2000000000000002E-3</v>
      </c>
      <c r="AP56" s="23">
        <v>0.15989999999999999</v>
      </c>
      <c r="AQ56" s="23">
        <v>4.7999999999999996E-3</v>
      </c>
      <c r="AR56" s="23">
        <v>6.0242000000000004</v>
      </c>
      <c r="AS56" s="23">
        <v>2.24E-2</v>
      </c>
      <c r="AT56" s="23">
        <v>1.23E-2</v>
      </c>
      <c r="AU56" s="23">
        <v>2.8E-3</v>
      </c>
      <c r="AV56" s="23">
        <v>1.24E-2</v>
      </c>
      <c r="AW56" s="23">
        <v>8.9999999999999998E-4</v>
      </c>
      <c r="AX56" s="23">
        <v>5.1000000000000004E-3</v>
      </c>
      <c r="AY56" s="23">
        <v>5.0000000000000001E-4</v>
      </c>
      <c r="AZ56" s="23">
        <v>6.0000000000000001E-3</v>
      </c>
      <c r="BA56" s="23">
        <v>5.9999999999999995E-4</v>
      </c>
      <c r="BB56" s="23">
        <v>1.1000000000000001E-3</v>
      </c>
      <c r="BC56" s="23">
        <v>4.0000000000000002E-4</v>
      </c>
      <c r="BD56" s="23" t="s">
        <v>181</v>
      </c>
      <c r="BE56" s="23">
        <v>2.9999999999999997E-4</v>
      </c>
      <c r="BF56" s="23" t="s">
        <v>181</v>
      </c>
      <c r="BG56" s="23">
        <v>1E-4</v>
      </c>
      <c r="BH56" s="23">
        <v>1.9E-3</v>
      </c>
      <c r="BI56" s="23">
        <v>2.0000000000000001E-4</v>
      </c>
      <c r="BJ56" s="23">
        <v>4.8599999999999997E-2</v>
      </c>
      <c r="BK56" s="23">
        <v>8.0000000000000004E-4</v>
      </c>
      <c r="BL56" s="23">
        <v>3.5000000000000001E-3</v>
      </c>
      <c r="BM56" s="23">
        <v>2.9999999999999997E-4</v>
      </c>
      <c r="BN56" s="23">
        <v>2.1299999999999999E-2</v>
      </c>
      <c r="BO56" s="23">
        <v>5.9999999999999995E-4</v>
      </c>
      <c r="BP56" s="23">
        <v>6.0000000000000001E-3</v>
      </c>
      <c r="BQ56" s="23">
        <v>4.0000000000000002E-4</v>
      </c>
      <c r="BR56" s="23">
        <v>2.9999999999999997E-4</v>
      </c>
      <c r="BS56" s="23">
        <v>2.0000000000000001E-4</v>
      </c>
      <c r="BT56" s="23" t="s">
        <v>181</v>
      </c>
      <c r="BU56" s="23">
        <v>5.0000000000000001E-4</v>
      </c>
      <c r="BV56" s="23" t="s">
        <v>20</v>
      </c>
      <c r="BX56" s="23" t="s">
        <v>181</v>
      </c>
      <c r="BY56" s="23">
        <v>8.0000000000000004E-4</v>
      </c>
      <c r="BZ56" s="23" t="s">
        <v>181</v>
      </c>
      <c r="CA56" s="23">
        <v>6.9999999999999999E-4</v>
      </c>
      <c r="CB56" s="23" t="s">
        <v>181</v>
      </c>
      <c r="CC56" s="23">
        <v>1.6999999999999999E-3</v>
      </c>
      <c r="CD56" s="23" t="s">
        <v>181</v>
      </c>
      <c r="CE56" s="23">
        <v>1.8E-3</v>
      </c>
      <c r="CF56" s="23" t="s">
        <v>20</v>
      </c>
      <c r="CH56" s="23">
        <v>4.7100000000000003E-2</v>
      </c>
      <c r="CI56" s="23">
        <v>5.0000000000000001E-3</v>
      </c>
      <c r="CJ56" s="23" t="s">
        <v>181</v>
      </c>
      <c r="CK56" s="23">
        <v>8.6E-3</v>
      </c>
      <c r="CL56" s="23">
        <v>1.24E-2</v>
      </c>
      <c r="CM56" s="23">
        <v>1.0500000000000001E-2</v>
      </c>
      <c r="CN56" s="23" t="s">
        <v>181</v>
      </c>
      <c r="CO56" s="23">
        <v>5.9999999999999995E-4</v>
      </c>
      <c r="CP56" s="23" t="s">
        <v>181</v>
      </c>
      <c r="CQ56" s="23">
        <v>2.5999999999999999E-3</v>
      </c>
      <c r="CR56" s="23" t="s">
        <v>181</v>
      </c>
      <c r="CS56" s="23">
        <v>1.5E-3</v>
      </c>
      <c r="CT56" s="23" t="s">
        <v>20</v>
      </c>
      <c r="CV56" s="23" t="s">
        <v>20</v>
      </c>
      <c r="CX56" s="23" t="s">
        <v>181</v>
      </c>
      <c r="CY56" s="23">
        <v>5.0000000000000001E-4</v>
      </c>
      <c r="CZ56" s="23" t="s">
        <v>181</v>
      </c>
      <c r="DA56" s="23">
        <v>5.0000000000000001E-4</v>
      </c>
      <c r="DB56" s="23" t="s">
        <v>181</v>
      </c>
      <c r="DC56" s="23">
        <v>5.0000000000000001E-4</v>
      </c>
      <c r="DD56" s="23" t="s">
        <v>181</v>
      </c>
      <c r="DE56" s="23">
        <v>5.9999999999999995E-4</v>
      </c>
      <c r="DF56" s="23" t="s">
        <v>181</v>
      </c>
      <c r="DG56" s="23">
        <v>4.0000000000000002E-4</v>
      </c>
      <c r="DH56" s="23" t="s">
        <v>181</v>
      </c>
      <c r="DI56" s="23">
        <v>2.9999999999999997E-4</v>
      </c>
      <c r="DJ56" s="23" t="s">
        <v>246</v>
      </c>
      <c r="DK56" s="23" t="s">
        <v>247</v>
      </c>
      <c r="DL56" s="23">
        <v>108</v>
      </c>
      <c r="DM56" s="23" t="s">
        <v>65</v>
      </c>
      <c r="DN56" s="23" t="s">
        <v>20</v>
      </c>
      <c r="DW56" s="85"/>
      <c r="DY56" s="85">
        <v>44874.989583333336</v>
      </c>
    </row>
    <row r="57" spans="1:129" s="23" customFormat="1">
      <c r="A57" s="23">
        <v>104</v>
      </c>
      <c r="B57" s="88">
        <v>44874.995138888888</v>
      </c>
      <c r="C57" s="23" t="s">
        <v>192</v>
      </c>
      <c r="D57" s="23">
        <v>0</v>
      </c>
      <c r="E57" s="23">
        <v>0</v>
      </c>
      <c r="F57" s="23">
        <v>0</v>
      </c>
      <c r="G57" s="23" t="s">
        <v>58</v>
      </c>
      <c r="H57" s="23" t="s">
        <v>59</v>
      </c>
      <c r="I57" s="23" t="s">
        <v>59</v>
      </c>
      <c r="J57" s="23" t="s">
        <v>59</v>
      </c>
      <c r="K57" s="23">
        <v>150</v>
      </c>
      <c r="L57" s="23" t="s">
        <v>179</v>
      </c>
      <c r="M57" s="23">
        <v>0</v>
      </c>
      <c r="N57" s="23" t="s">
        <v>179</v>
      </c>
      <c r="O57" s="23">
        <v>0</v>
      </c>
      <c r="P57" s="23" t="s">
        <v>179</v>
      </c>
      <c r="Q57" s="23">
        <v>0</v>
      </c>
      <c r="R57" s="23">
        <v>2</v>
      </c>
      <c r="S57" s="23" t="s">
        <v>180</v>
      </c>
      <c r="T57" s="23">
        <v>7.2537000000000003</v>
      </c>
      <c r="U57" s="23">
        <v>0.62580000000000002</v>
      </c>
      <c r="V57" s="23">
        <v>17.567699999999999</v>
      </c>
      <c r="W57" s="23">
        <v>0.27710000000000001</v>
      </c>
      <c r="X57" s="23">
        <v>47.122599999999998</v>
      </c>
      <c r="Y57" s="23">
        <v>0.28179999999999999</v>
      </c>
      <c r="Z57" s="23">
        <v>0.29149999999999998</v>
      </c>
      <c r="AA57" s="23">
        <v>1.5800000000000002E-2</v>
      </c>
      <c r="AB57" s="23" t="s">
        <v>181</v>
      </c>
      <c r="AC57" s="23">
        <v>6.7000000000000002E-3</v>
      </c>
      <c r="AD57" s="23" t="s">
        <v>181</v>
      </c>
      <c r="AE57" s="23">
        <v>1.09E-2</v>
      </c>
      <c r="AF57" s="23">
        <v>1.444</v>
      </c>
      <c r="AG57" s="23">
        <v>1.1900000000000001E-2</v>
      </c>
      <c r="AH57" s="23">
        <v>8.3153000000000006</v>
      </c>
      <c r="AI57" s="23">
        <v>2.1999999999999999E-2</v>
      </c>
      <c r="AJ57" s="23">
        <v>1.3309</v>
      </c>
      <c r="AK57" s="23">
        <v>7.1999999999999998E-3</v>
      </c>
      <c r="AL57" s="23">
        <v>1.9400000000000001E-2</v>
      </c>
      <c r="AM57" s="23">
        <v>8.2000000000000007E-3</v>
      </c>
      <c r="AN57" s="23">
        <v>3.0499999999999999E-2</v>
      </c>
      <c r="AO57" s="23">
        <v>3.5999999999999999E-3</v>
      </c>
      <c r="AP57" s="23">
        <v>0.10440000000000001</v>
      </c>
      <c r="AQ57" s="23">
        <v>3.8999999999999998E-3</v>
      </c>
      <c r="AR57" s="23">
        <v>5.9969999999999999</v>
      </c>
      <c r="AS57" s="23">
        <v>2.1700000000000001E-2</v>
      </c>
      <c r="AT57" s="23">
        <v>8.3999999999999995E-3</v>
      </c>
      <c r="AU57" s="23">
        <v>2.7000000000000001E-3</v>
      </c>
      <c r="AV57" s="23">
        <v>1.4999999999999999E-2</v>
      </c>
      <c r="AW57" s="23">
        <v>1E-3</v>
      </c>
      <c r="AX57" s="23">
        <v>5.5999999999999999E-3</v>
      </c>
      <c r="AY57" s="23">
        <v>5.9999999999999995E-4</v>
      </c>
      <c r="AZ57" s="23">
        <v>5.4000000000000003E-3</v>
      </c>
      <c r="BA57" s="23">
        <v>5.0000000000000001E-4</v>
      </c>
      <c r="BB57" s="23">
        <v>1.1000000000000001E-3</v>
      </c>
      <c r="BC57" s="23">
        <v>2.9999999999999997E-4</v>
      </c>
      <c r="BD57" s="23" t="s">
        <v>181</v>
      </c>
      <c r="BE57" s="23">
        <v>2.0000000000000001E-4</v>
      </c>
      <c r="BF57" s="23" t="s">
        <v>181</v>
      </c>
      <c r="BG57" s="23">
        <v>1E-4</v>
      </c>
      <c r="BH57" s="23">
        <v>2E-3</v>
      </c>
      <c r="BI57" s="23">
        <v>2.0000000000000001E-4</v>
      </c>
      <c r="BJ57" s="23">
        <v>5.8700000000000002E-2</v>
      </c>
      <c r="BK57" s="23">
        <v>8.0000000000000004E-4</v>
      </c>
      <c r="BL57" s="23">
        <v>2.7000000000000001E-3</v>
      </c>
      <c r="BM57" s="23">
        <v>2.9999999999999997E-4</v>
      </c>
      <c r="BN57" s="23">
        <v>1.8599999999999998E-2</v>
      </c>
      <c r="BO57" s="23">
        <v>5.0000000000000001E-4</v>
      </c>
      <c r="BP57" s="23">
        <v>6.1999999999999998E-3</v>
      </c>
      <c r="BQ57" s="23">
        <v>4.0000000000000002E-4</v>
      </c>
      <c r="BR57" s="23">
        <v>4.0000000000000002E-4</v>
      </c>
      <c r="BS57" s="23">
        <v>2.0000000000000001E-4</v>
      </c>
      <c r="BT57" s="23" t="s">
        <v>181</v>
      </c>
      <c r="BU57" s="23">
        <v>5.0000000000000001E-4</v>
      </c>
      <c r="BV57" s="23" t="s">
        <v>20</v>
      </c>
      <c r="BX57" s="23" t="s">
        <v>20</v>
      </c>
      <c r="BZ57" s="23" t="s">
        <v>181</v>
      </c>
      <c r="CA57" s="23">
        <v>6.9999999999999999E-4</v>
      </c>
      <c r="CB57" s="23" t="s">
        <v>181</v>
      </c>
      <c r="CC57" s="23">
        <v>1.6999999999999999E-3</v>
      </c>
      <c r="CD57" s="23">
        <v>1.9E-3</v>
      </c>
      <c r="CE57" s="23">
        <v>1.8E-3</v>
      </c>
      <c r="CF57" s="23" t="s">
        <v>20</v>
      </c>
      <c r="CH57" s="23">
        <v>5.7099999999999998E-2</v>
      </c>
      <c r="CI57" s="23">
        <v>5.0000000000000001E-3</v>
      </c>
      <c r="CJ57" s="23" t="s">
        <v>181</v>
      </c>
      <c r="CK57" s="23">
        <v>8.5000000000000006E-3</v>
      </c>
      <c r="CL57" s="23" t="s">
        <v>181</v>
      </c>
      <c r="CM57" s="23">
        <v>9.1999999999999998E-3</v>
      </c>
      <c r="CN57" s="23" t="s">
        <v>181</v>
      </c>
      <c r="CO57" s="23">
        <v>5.9999999999999995E-4</v>
      </c>
      <c r="CP57" s="23" t="s">
        <v>181</v>
      </c>
      <c r="CQ57" s="23">
        <v>2.5000000000000001E-3</v>
      </c>
      <c r="CR57" s="23" t="s">
        <v>181</v>
      </c>
      <c r="CS57" s="23">
        <v>1.4E-3</v>
      </c>
      <c r="CT57" s="23" t="s">
        <v>181</v>
      </c>
      <c r="CU57" s="23">
        <v>6.9999999999999999E-4</v>
      </c>
      <c r="CV57" s="23" t="s">
        <v>20</v>
      </c>
      <c r="CX57" s="23" t="s">
        <v>181</v>
      </c>
      <c r="CY57" s="23">
        <v>5.0000000000000001E-4</v>
      </c>
      <c r="CZ57" s="23" t="s">
        <v>181</v>
      </c>
      <c r="DA57" s="23">
        <v>5.0000000000000001E-4</v>
      </c>
      <c r="DB57" s="23" t="s">
        <v>181</v>
      </c>
      <c r="DC57" s="23">
        <v>5.0000000000000001E-4</v>
      </c>
      <c r="DD57" s="23" t="s">
        <v>181</v>
      </c>
      <c r="DE57" s="23">
        <v>5.9999999999999995E-4</v>
      </c>
      <c r="DF57" s="23">
        <v>5.0000000000000001E-4</v>
      </c>
      <c r="DG57" s="23">
        <v>4.0000000000000002E-4</v>
      </c>
      <c r="DH57" s="23" t="s">
        <v>181</v>
      </c>
      <c r="DI57" s="23">
        <v>2.9999999999999997E-4</v>
      </c>
      <c r="DJ57" s="23" t="s">
        <v>248</v>
      </c>
      <c r="DK57" s="23" t="s">
        <v>249</v>
      </c>
      <c r="DL57" s="23">
        <v>42</v>
      </c>
      <c r="DM57" s="23" t="s">
        <v>197</v>
      </c>
      <c r="DN57" s="23" t="s">
        <v>20</v>
      </c>
      <c r="DW57" s="85"/>
      <c r="DY57" s="85">
        <v>44874.995138888888</v>
      </c>
    </row>
    <row r="58" spans="1:129" s="23" customFormat="1">
      <c r="A58" s="23">
        <v>105</v>
      </c>
      <c r="B58" s="88">
        <v>44875.001388888886</v>
      </c>
      <c r="C58" s="23" t="s">
        <v>192</v>
      </c>
      <c r="D58" s="23">
        <v>0</v>
      </c>
      <c r="E58" s="23">
        <v>0</v>
      </c>
      <c r="F58" s="23">
        <v>0</v>
      </c>
      <c r="G58" s="23" t="s">
        <v>58</v>
      </c>
      <c r="H58" s="23" t="s">
        <v>59</v>
      </c>
      <c r="I58" s="23" t="s">
        <v>59</v>
      </c>
      <c r="J58" s="23" t="s">
        <v>59</v>
      </c>
      <c r="K58" s="23">
        <v>150</v>
      </c>
      <c r="L58" s="23" t="s">
        <v>179</v>
      </c>
      <c r="M58" s="23">
        <v>0</v>
      </c>
      <c r="N58" s="23" t="s">
        <v>179</v>
      </c>
      <c r="O58" s="23">
        <v>0</v>
      </c>
      <c r="P58" s="23" t="s">
        <v>179</v>
      </c>
      <c r="Q58" s="23">
        <v>0</v>
      </c>
      <c r="R58" s="23">
        <v>2</v>
      </c>
      <c r="S58" s="23" t="s">
        <v>180</v>
      </c>
      <c r="T58" s="23">
        <v>4.673</v>
      </c>
      <c r="U58" s="23">
        <v>0.60140000000000005</v>
      </c>
      <c r="V58" s="23">
        <v>18.7654</v>
      </c>
      <c r="W58" s="23">
        <v>0.28499999999999998</v>
      </c>
      <c r="X58" s="23">
        <v>47.036299999999997</v>
      </c>
      <c r="Y58" s="23">
        <v>0.28189999999999998</v>
      </c>
      <c r="Z58" s="23">
        <v>0.3483</v>
      </c>
      <c r="AA58" s="23">
        <v>1.6799999999999999E-2</v>
      </c>
      <c r="AB58" s="23" t="s">
        <v>181</v>
      </c>
      <c r="AC58" s="23">
        <v>6.7999999999999996E-3</v>
      </c>
      <c r="AD58" s="23" t="s">
        <v>181</v>
      </c>
      <c r="AE58" s="23">
        <v>1.09E-2</v>
      </c>
      <c r="AF58" s="23">
        <v>1.4572000000000001</v>
      </c>
      <c r="AG58" s="23">
        <v>1.2E-2</v>
      </c>
      <c r="AH58" s="23">
        <v>9.6683000000000003</v>
      </c>
      <c r="AI58" s="23">
        <v>2.3900000000000001E-2</v>
      </c>
      <c r="AJ58" s="23">
        <v>1.4859</v>
      </c>
      <c r="AK58" s="23">
        <v>7.7000000000000002E-3</v>
      </c>
      <c r="AL58" s="23">
        <v>3.4500000000000003E-2</v>
      </c>
      <c r="AM58" s="23">
        <v>8.8999999999999999E-3</v>
      </c>
      <c r="AN58" s="23">
        <v>1.41E-2</v>
      </c>
      <c r="AO58" s="23">
        <v>3.2000000000000002E-3</v>
      </c>
      <c r="AP58" s="23">
        <v>0.1014</v>
      </c>
      <c r="AQ58" s="23">
        <v>3.8999999999999998E-3</v>
      </c>
      <c r="AR58" s="23">
        <v>5.9768999999999997</v>
      </c>
      <c r="AS58" s="23">
        <v>2.2100000000000002E-2</v>
      </c>
      <c r="AT58" s="23">
        <v>6.8999999999999999E-3</v>
      </c>
      <c r="AU58" s="23">
        <v>2.7000000000000001E-3</v>
      </c>
      <c r="AV58" s="23">
        <v>8.3000000000000001E-3</v>
      </c>
      <c r="AW58" s="23">
        <v>8.0000000000000004E-4</v>
      </c>
      <c r="AX58" s="23">
        <v>4.7000000000000002E-3</v>
      </c>
      <c r="AY58" s="23">
        <v>5.0000000000000001E-4</v>
      </c>
      <c r="AZ58" s="23">
        <v>6.0000000000000001E-3</v>
      </c>
      <c r="BA58" s="23">
        <v>5.0000000000000001E-4</v>
      </c>
      <c r="BB58" s="23">
        <v>8.9999999999999998E-4</v>
      </c>
      <c r="BC58" s="23">
        <v>4.0000000000000002E-4</v>
      </c>
      <c r="BD58" s="23">
        <v>2.9999999999999997E-4</v>
      </c>
      <c r="BE58" s="23">
        <v>2.9999999999999997E-4</v>
      </c>
      <c r="BF58" s="23" t="s">
        <v>181</v>
      </c>
      <c r="BG58" s="23">
        <v>1E-4</v>
      </c>
      <c r="BH58" s="23">
        <v>2.3E-3</v>
      </c>
      <c r="BI58" s="23">
        <v>2.0000000000000001E-4</v>
      </c>
      <c r="BJ58" s="23">
        <v>6.5600000000000006E-2</v>
      </c>
      <c r="BK58" s="23">
        <v>8.9999999999999998E-4</v>
      </c>
      <c r="BL58" s="23">
        <v>3.0000000000000001E-3</v>
      </c>
      <c r="BM58" s="23">
        <v>2.0000000000000001E-4</v>
      </c>
      <c r="BN58" s="23">
        <v>2.0500000000000001E-2</v>
      </c>
      <c r="BO58" s="23">
        <v>5.0000000000000001E-4</v>
      </c>
      <c r="BP58" s="23">
        <v>6.7999999999999996E-3</v>
      </c>
      <c r="BQ58" s="23">
        <v>4.0000000000000002E-4</v>
      </c>
      <c r="BR58" s="23">
        <v>5.0000000000000001E-4</v>
      </c>
      <c r="BS58" s="23">
        <v>2.0000000000000001E-4</v>
      </c>
      <c r="BT58" s="23" t="s">
        <v>181</v>
      </c>
      <c r="BU58" s="23">
        <v>5.0000000000000001E-4</v>
      </c>
      <c r="BV58" s="23" t="s">
        <v>20</v>
      </c>
      <c r="BX58" s="23" t="s">
        <v>20</v>
      </c>
      <c r="BZ58" s="23" t="s">
        <v>181</v>
      </c>
      <c r="CA58" s="23">
        <v>6.9999999999999999E-4</v>
      </c>
      <c r="CB58" s="23" t="s">
        <v>181</v>
      </c>
      <c r="CC58" s="23">
        <v>1.6999999999999999E-3</v>
      </c>
      <c r="CD58" s="23" t="s">
        <v>181</v>
      </c>
      <c r="CE58" s="23">
        <v>1.8E-3</v>
      </c>
      <c r="CF58" s="23" t="s">
        <v>20</v>
      </c>
      <c r="CH58" s="23">
        <v>5.91E-2</v>
      </c>
      <c r="CI58" s="23">
        <v>4.7999999999999996E-3</v>
      </c>
      <c r="CJ58" s="23" t="s">
        <v>181</v>
      </c>
      <c r="CK58" s="23">
        <v>8.5000000000000006E-3</v>
      </c>
      <c r="CL58" s="23" t="s">
        <v>181</v>
      </c>
      <c r="CM58" s="23">
        <v>9.4000000000000004E-3</v>
      </c>
      <c r="CN58" s="23" t="s">
        <v>181</v>
      </c>
      <c r="CO58" s="23">
        <v>5.9999999999999995E-4</v>
      </c>
      <c r="CP58" s="23">
        <v>2.8E-3</v>
      </c>
      <c r="CQ58" s="23">
        <v>2.8E-3</v>
      </c>
      <c r="CR58" s="23" t="s">
        <v>181</v>
      </c>
      <c r="CS58" s="23">
        <v>1.4E-3</v>
      </c>
      <c r="CT58" s="23" t="s">
        <v>20</v>
      </c>
      <c r="CV58" s="23" t="s">
        <v>181</v>
      </c>
      <c r="CW58" s="23">
        <v>5.0000000000000001E-4</v>
      </c>
      <c r="CX58" s="23" t="s">
        <v>181</v>
      </c>
      <c r="CY58" s="23">
        <v>5.0000000000000001E-4</v>
      </c>
      <c r="CZ58" s="23" t="s">
        <v>181</v>
      </c>
      <c r="DA58" s="23">
        <v>5.0000000000000001E-4</v>
      </c>
      <c r="DB58" s="23" t="s">
        <v>181</v>
      </c>
      <c r="DC58" s="23">
        <v>5.0000000000000001E-4</v>
      </c>
      <c r="DD58" s="23" t="s">
        <v>181</v>
      </c>
      <c r="DE58" s="23">
        <v>5.9999999999999995E-4</v>
      </c>
      <c r="DF58" s="23">
        <v>6.9999999999999999E-4</v>
      </c>
      <c r="DG58" s="23">
        <v>4.0000000000000002E-4</v>
      </c>
      <c r="DH58" s="23" t="s">
        <v>181</v>
      </c>
      <c r="DI58" s="23">
        <v>2.9999999999999997E-4</v>
      </c>
      <c r="DJ58" s="23" t="s">
        <v>250</v>
      </c>
      <c r="DK58" s="23" t="s">
        <v>251</v>
      </c>
      <c r="DL58" s="23">
        <v>14</v>
      </c>
      <c r="DM58" s="23" t="s">
        <v>197</v>
      </c>
      <c r="DN58" s="23" t="s">
        <v>20</v>
      </c>
      <c r="DW58" s="85"/>
      <c r="DY58" s="85">
        <v>44875.001388888886</v>
      </c>
    </row>
    <row r="59" spans="1:129" s="23" customFormat="1">
      <c r="A59" s="23">
        <v>106</v>
      </c>
      <c r="B59" s="88">
        <v>44875.004166666666</v>
      </c>
      <c r="C59" s="23" t="s">
        <v>192</v>
      </c>
      <c r="D59" s="23">
        <v>0</v>
      </c>
      <c r="E59" s="23">
        <v>0</v>
      </c>
      <c r="F59" s="23">
        <v>0</v>
      </c>
      <c r="G59" s="23" t="s">
        <v>58</v>
      </c>
      <c r="H59" s="23" t="s">
        <v>59</v>
      </c>
      <c r="I59" s="23" t="s">
        <v>59</v>
      </c>
      <c r="J59" s="23" t="s">
        <v>59</v>
      </c>
      <c r="K59" s="23">
        <v>150</v>
      </c>
      <c r="L59" s="23" t="s">
        <v>179</v>
      </c>
      <c r="M59" s="23">
        <v>0</v>
      </c>
      <c r="N59" s="23" t="s">
        <v>179</v>
      </c>
      <c r="O59" s="23">
        <v>0</v>
      </c>
      <c r="P59" s="23" t="s">
        <v>179</v>
      </c>
      <c r="Q59" s="23">
        <v>0</v>
      </c>
      <c r="R59" s="23">
        <v>2</v>
      </c>
      <c r="S59" s="23" t="s">
        <v>180</v>
      </c>
      <c r="T59" s="23">
        <v>8.2582000000000004</v>
      </c>
      <c r="U59" s="23">
        <v>0.64800000000000002</v>
      </c>
      <c r="V59" s="23">
        <v>17.132200000000001</v>
      </c>
      <c r="W59" s="23">
        <v>0.27629999999999999</v>
      </c>
      <c r="X59" s="23">
        <v>48.399000000000001</v>
      </c>
      <c r="Y59" s="23">
        <v>0.28639999999999999</v>
      </c>
      <c r="Z59" s="23">
        <v>0.26440000000000002</v>
      </c>
      <c r="AA59" s="23">
        <v>1.5800000000000002E-2</v>
      </c>
      <c r="AB59" s="23" t="s">
        <v>181</v>
      </c>
      <c r="AC59" s="23">
        <v>6.7000000000000002E-3</v>
      </c>
      <c r="AD59" s="23" t="s">
        <v>181</v>
      </c>
      <c r="AE59" s="23">
        <v>1.04E-2</v>
      </c>
      <c r="AF59" s="23">
        <v>1.5905</v>
      </c>
      <c r="AG59" s="23">
        <v>1.24E-2</v>
      </c>
      <c r="AH59" s="23">
        <v>8.6000999999999994</v>
      </c>
      <c r="AI59" s="23">
        <v>2.23E-2</v>
      </c>
      <c r="AJ59" s="23">
        <v>1.3230999999999999</v>
      </c>
      <c r="AK59" s="23">
        <v>7.1999999999999998E-3</v>
      </c>
      <c r="AL59" s="23">
        <v>2.92E-2</v>
      </c>
      <c r="AM59" s="23">
        <v>8.3000000000000001E-3</v>
      </c>
      <c r="AN59" s="23">
        <v>2.8500000000000001E-2</v>
      </c>
      <c r="AO59" s="23">
        <v>3.7000000000000002E-3</v>
      </c>
      <c r="AP59" s="23">
        <v>9.4E-2</v>
      </c>
      <c r="AQ59" s="23">
        <v>3.8E-3</v>
      </c>
      <c r="AR59" s="23">
        <v>6.0335999999999999</v>
      </c>
      <c r="AS59" s="23">
        <v>2.1899999999999999E-2</v>
      </c>
      <c r="AT59" s="23">
        <v>7.1999999999999998E-3</v>
      </c>
      <c r="AU59" s="23">
        <v>2.7000000000000001E-3</v>
      </c>
      <c r="AV59" s="23">
        <v>1.7600000000000001E-2</v>
      </c>
      <c r="AW59" s="23">
        <v>1E-3</v>
      </c>
      <c r="AX59" s="23">
        <v>6.4999999999999997E-3</v>
      </c>
      <c r="AY59" s="23">
        <v>5.9999999999999995E-4</v>
      </c>
      <c r="AZ59" s="23">
        <v>6.1999999999999998E-3</v>
      </c>
      <c r="BA59" s="23">
        <v>5.9999999999999995E-4</v>
      </c>
      <c r="BB59" s="23">
        <v>1E-3</v>
      </c>
      <c r="BC59" s="23">
        <v>2.9999999999999997E-4</v>
      </c>
      <c r="BD59" s="23" t="s">
        <v>181</v>
      </c>
      <c r="BE59" s="23">
        <v>2.0000000000000001E-4</v>
      </c>
      <c r="BF59" s="23" t="s">
        <v>181</v>
      </c>
      <c r="BG59" s="23">
        <v>1E-4</v>
      </c>
      <c r="BH59" s="23">
        <v>2.5000000000000001E-3</v>
      </c>
      <c r="BI59" s="23">
        <v>2.0000000000000001E-4</v>
      </c>
      <c r="BJ59" s="23">
        <v>5.7500000000000002E-2</v>
      </c>
      <c r="BK59" s="23">
        <v>8.0000000000000004E-4</v>
      </c>
      <c r="BL59" s="23">
        <v>2.5000000000000001E-3</v>
      </c>
      <c r="BM59" s="23">
        <v>2.0000000000000001E-4</v>
      </c>
      <c r="BN59" s="23">
        <v>1.7500000000000002E-2</v>
      </c>
      <c r="BO59" s="23">
        <v>5.0000000000000001E-4</v>
      </c>
      <c r="BP59" s="23">
        <v>6.1999999999999998E-3</v>
      </c>
      <c r="BQ59" s="23">
        <v>4.0000000000000002E-4</v>
      </c>
      <c r="BR59" s="23">
        <v>4.0000000000000002E-4</v>
      </c>
      <c r="BS59" s="23">
        <v>2.0000000000000001E-4</v>
      </c>
      <c r="BT59" s="23" t="s">
        <v>181</v>
      </c>
      <c r="BU59" s="23">
        <v>5.0000000000000001E-4</v>
      </c>
      <c r="BV59" s="23" t="s">
        <v>20</v>
      </c>
      <c r="BX59" s="23" t="s">
        <v>20</v>
      </c>
      <c r="BZ59" s="23" t="s">
        <v>181</v>
      </c>
      <c r="CA59" s="23">
        <v>6.9999999999999999E-4</v>
      </c>
      <c r="CB59" s="23" t="s">
        <v>181</v>
      </c>
      <c r="CC59" s="23">
        <v>1.6999999999999999E-3</v>
      </c>
      <c r="CD59" s="23" t="s">
        <v>181</v>
      </c>
      <c r="CE59" s="23">
        <v>1.8E-3</v>
      </c>
      <c r="CF59" s="23" t="s">
        <v>20</v>
      </c>
      <c r="CH59" s="23">
        <v>5.2400000000000002E-2</v>
      </c>
      <c r="CI59" s="23">
        <v>4.8999999999999998E-3</v>
      </c>
      <c r="CJ59" s="23" t="s">
        <v>181</v>
      </c>
      <c r="CK59" s="23">
        <v>8.3999999999999995E-3</v>
      </c>
      <c r="CL59" s="23" t="s">
        <v>181</v>
      </c>
      <c r="CM59" s="23">
        <v>8.8000000000000005E-3</v>
      </c>
      <c r="CN59" s="23" t="s">
        <v>181</v>
      </c>
      <c r="CO59" s="23">
        <v>5.9999999999999995E-4</v>
      </c>
      <c r="CP59" s="23" t="s">
        <v>181</v>
      </c>
      <c r="CQ59" s="23">
        <v>2.7000000000000001E-3</v>
      </c>
      <c r="CR59" s="23" t="s">
        <v>181</v>
      </c>
      <c r="CS59" s="23">
        <v>1.4E-3</v>
      </c>
      <c r="CT59" s="23" t="s">
        <v>181</v>
      </c>
      <c r="CU59" s="23">
        <v>6.9999999999999999E-4</v>
      </c>
      <c r="CV59" s="23" t="s">
        <v>20</v>
      </c>
      <c r="CX59" s="23" t="s">
        <v>181</v>
      </c>
      <c r="CY59" s="23">
        <v>5.0000000000000001E-4</v>
      </c>
      <c r="CZ59" s="23" t="s">
        <v>181</v>
      </c>
      <c r="DA59" s="23">
        <v>5.9999999999999995E-4</v>
      </c>
      <c r="DB59" s="23" t="s">
        <v>181</v>
      </c>
      <c r="DC59" s="23">
        <v>5.0000000000000001E-4</v>
      </c>
      <c r="DD59" s="23" t="s">
        <v>181</v>
      </c>
      <c r="DE59" s="23">
        <v>5.9999999999999995E-4</v>
      </c>
      <c r="DF59" s="23">
        <v>5.9999999999999995E-4</v>
      </c>
      <c r="DG59" s="23">
        <v>4.0000000000000002E-4</v>
      </c>
      <c r="DH59" s="23" t="s">
        <v>181</v>
      </c>
      <c r="DI59" s="23">
        <v>2.9999999999999997E-4</v>
      </c>
      <c r="DJ59" s="23" t="s">
        <v>250</v>
      </c>
      <c r="DK59" s="23" t="s">
        <v>251</v>
      </c>
      <c r="DL59" s="23">
        <v>92</v>
      </c>
      <c r="DM59" s="23" t="s">
        <v>197</v>
      </c>
      <c r="DN59" s="23" t="s">
        <v>20</v>
      </c>
      <c r="DW59" s="85"/>
      <c r="DY59" s="85">
        <v>44875.004166666666</v>
      </c>
    </row>
    <row r="60" spans="1:129" s="23" customFormat="1">
      <c r="A60" s="23">
        <v>107</v>
      </c>
      <c r="B60" s="88">
        <v>44875.010416666664</v>
      </c>
      <c r="C60" s="23" t="s">
        <v>192</v>
      </c>
      <c r="D60" s="23">
        <v>0</v>
      </c>
      <c r="E60" s="23">
        <v>0</v>
      </c>
      <c r="F60" s="23">
        <v>0</v>
      </c>
      <c r="G60" s="23" t="s">
        <v>58</v>
      </c>
      <c r="H60" s="23" t="s">
        <v>59</v>
      </c>
      <c r="I60" s="23" t="s">
        <v>59</v>
      </c>
      <c r="J60" s="23" t="s">
        <v>59</v>
      </c>
      <c r="K60" s="23">
        <v>150</v>
      </c>
      <c r="L60" s="23" t="s">
        <v>179</v>
      </c>
      <c r="M60" s="23">
        <v>0</v>
      </c>
      <c r="N60" s="23" t="s">
        <v>179</v>
      </c>
      <c r="O60" s="23">
        <v>0</v>
      </c>
      <c r="P60" s="23" t="s">
        <v>179</v>
      </c>
      <c r="Q60" s="23">
        <v>0</v>
      </c>
      <c r="R60" s="23">
        <v>2</v>
      </c>
      <c r="S60" s="23" t="s">
        <v>180</v>
      </c>
      <c r="T60" s="23">
        <v>5.0727000000000002</v>
      </c>
      <c r="U60" s="23">
        <v>0.5746</v>
      </c>
      <c r="V60" s="23">
        <v>15.6478</v>
      </c>
      <c r="W60" s="23">
        <v>0.26200000000000001</v>
      </c>
      <c r="X60" s="23">
        <v>43.772300000000001</v>
      </c>
      <c r="Y60" s="23">
        <v>0.2697</v>
      </c>
      <c r="Z60" s="23">
        <v>0.25990000000000002</v>
      </c>
      <c r="AA60" s="23">
        <v>1.54E-2</v>
      </c>
      <c r="AB60" s="23" t="s">
        <v>181</v>
      </c>
      <c r="AC60" s="23">
        <v>6.4999999999999997E-3</v>
      </c>
      <c r="AD60" s="23" t="s">
        <v>181</v>
      </c>
      <c r="AE60" s="23">
        <v>1.04E-2</v>
      </c>
      <c r="AF60" s="23">
        <v>1.7497</v>
      </c>
      <c r="AG60" s="23">
        <v>1.2699999999999999E-2</v>
      </c>
      <c r="AH60" s="23">
        <v>8.4844000000000008</v>
      </c>
      <c r="AI60" s="23">
        <v>2.2200000000000001E-2</v>
      </c>
      <c r="AJ60" s="23">
        <v>1.3033999999999999</v>
      </c>
      <c r="AK60" s="23">
        <v>7.1999999999999998E-3</v>
      </c>
      <c r="AL60" s="23">
        <v>2.1299999999999999E-2</v>
      </c>
      <c r="AM60" s="23">
        <v>8.0999999999999996E-3</v>
      </c>
      <c r="AN60" s="23">
        <v>1.54E-2</v>
      </c>
      <c r="AO60" s="23">
        <v>3.0000000000000001E-3</v>
      </c>
      <c r="AP60" s="23">
        <v>8.7800000000000003E-2</v>
      </c>
      <c r="AQ60" s="23">
        <v>3.7000000000000002E-3</v>
      </c>
      <c r="AR60" s="23">
        <v>5.4180000000000001</v>
      </c>
      <c r="AS60" s="23">
        <v>2.0799999999999999E-2</v>
      </c>
      <c r="AT60" s="23">
        <v>6.8999999999999999E-3</v>
      </c>
      <c r="AU60" s="23">
        <v>2.5999999999999999E-3</v>
      </c>
      <c r="AV60" s="23">
        <v>1.44E-2</v>
      </c>
      <c r="AW60" s="23">
        <v>1E-3</v>
      </c>
      <c r="AX60" s="23">
        <v>6.7000000000000002E-3</v>
      </c>
      <c r="AY60" s="23">
        <v>5.9999999999999995E-4</v>
      </c>
      <c r="AZ60" s="23">
        <v>6.7999999999999996E-3</v>
      </c>
      <c r="BA60" s="23">
        <v>5.9999999999999995E-4</v>
      </c>
      <c r="BB60" s="23">
        <v>1.1000000000000001E-3</v>
      </c>
      <c r="BC60" s="23">
        <v>4.0000000000000002E-4</v>
      </c>
      <c r="BD60" s="23" t="s">
        <v>181</v>
      </c>
      <c r="BE60" s="23">
        <v>2.9999999999999997E-4</v>
      </c>
      <c r="BF60" s="23" t="s">
        <v>181</v>
      </c>
      <c r="BG60" s="23">
        <v>1E-4</v>
      </c>
      <c r="BH60" s="23">
        <v>3.0999999999999999E-3</v>
      </c>
      <c r="BI60" s="23">
        <v>2.9999999999999997E-4</v>
      </c>
      <c r="BJ60" s="23">
        <v>5.8599999999999999E-2</v>
      </c>
      <c r="BK60" s="23">
        <v>8.9999999999999998E-4</v>
      </c>
      <c r="BL60" s="23">
        <v>2.7000000000000001E-3</v>
      </c>
      <c r="BM60" s="23">
        <v>2.9999999999999997E-4</v>
      </c>
      <c r="BN60" s="23">
        <v>2.1899999999999999E-2</v>
      </c>
      <c r="BO60" s="23">
        <v>5.9999999999999995E-4</v>
      </c>
      <c r="BP60" s="23">
        <v>6.3E-3</v>
      </c>
      <c r="BQ60" s="23">
        <v>4.0000000000000002E-4</v>
      </c>
      <c r="BR60" s="23">
        <v>2.9999999999999997E-4</v>
      </c>
      <c r="BS60" s="23">
        <v>2.0000000000000001E-4</v>
      </c>
      <c r="BT60" s="23" t="s">
        <v>181</v>
      </c>
      <c r="BU60" s="23">
        <v>5.0000000000000001E-4</v>
      </c>
      <c r="BV60" s="23" t="s">
        <v>20</v>
      </c>
      <c r="BX60" s="23" t="s">
        <v>181</v>
      </c>
      <c r="BY60" s="23">
        <v>8.0000000000000004E-4</v>
      </c>
      <c r="BZ60" s="23" t="s">
        <v>181</v>
      </c>
      <c r="CA60" s="23">
        <v>6.9999999999999999E-4</v>
      </c>
      <c r="CB60" s="23" t="s">
        <v>181</v>
      </c>
      <c r="CC60" s="23">
        <v>1.8E-3</v>
      </c>
      <c r="CD60" s="23" t="s">
        <v>181</v>
      </c>
      <c r="CE60" s="23">
        <v>1.8E-3</v>
      </c>
      <c r="CF60" s="23" t="s">
        <v>20</v>
      </c>
      <c r="CH60" s="23">
        <v>6.4399999999999999E-2</v>
      </c>
      <c r="CI60" s="23">
        <v>5.7000000000000002E-3</v>
      </c>
      <c r="CJ60" s="23" t="s">
        <v>181</v>
      </c>
      <c r="CK60" s="23">
        <v>8.6999999999999994E-3</v>
      </c>
      <c r="CL60" s="23" t="s">
        <v>181</v>
      </c>
      <c r="CM60" s="23">
        <v>1.03E-2</v>
      </c>
      <c r="CN60" s="23" t="s">
        <v>181</v>
      </c>
      <c r="CO60" s="23">
        <v>5.9999999999999995E-4</v>
      </c>
      <c r="CP60" s="23" t="s">
        <v>181</v>
      </c>
      <c r="CQ60" s="23">
        <v>2.7000000000000001E-3</v>
      </c>
      <c r="CR60" s="23" t="s">
        <v>181</v>
      </c>
      <c r="CS60" s="23">
        <v>1.5E-3</v>
      </c>
      <c r="CT60" s="23" t="s">
        <v>20</v>
      </c>
      <c r="CV60" s="23" t="s">
        <v>181</v>
      </c>
      <c r="CW60" s="23">
        <v>5.0000000000000001E-4</v>
      </c>
      <c r="CX60" s="23" t="s">
        <v>181</v>
      </c>
      <c r="CY60" s="23">
        <v>5.0000000000000001E-4</v>
      </c>
      <c r="CZ60" s="23" t="s">
        <v>181</v>
      </c>
      <c r="DA60" s="23">
        <v>5.0000000000000001E-4</v>
      </c>
      <c r="DB60" s="23" t="s">
        <v>181</v>
      </c>
      <c r="DC60" s="23">
        <v>5.0000000000000001E-4</v>
      </c>
      <c r="DD60" s="23" t="s">
        <v>181</v>
      </c>
      <c r="DE60" s="23">
        <v>5.9999999999999995E-4</v>
      </c>
      <c r="DF60" s="23" t="s">
        <v>181</v>
      </c>
      <c r="DG60" s="23">
        <v>4.0000000000000002E-4</v>
      </c>
      <c r="DH60" s="23" t="s">
        <v>181</v>
      </c>
      <c r="DI60" s="23">
        <v>4.0000000000000002E-4</v>
      </c>
      <c r="DJ60" s="23" t="s">
        <v>252</v>
      </c>
      <c r="DK60" s="23" t="s">
        <v>253</v>
      </c>
      <c r="DL60" s="23">
        <v>18</v>
      </c>
      <c r="DM60" s="23" t="s">
        <v>197</v>
      </c>
      <c r="DN60" s="23" t="s">
        <v>20</v>
      </c>
      <c r="DW60" s="85"/>
      <c r="DY60" s="85">
        <v>44875.010416666664</v>
      </c>
    </row>
    <row r="61" spans="1:129" s="23" customFormat="1">
      <c r="A61" s="23">
        <v>108</v>
      </c>
      <c r="B61" s="88">
        <v>44875.01458333333</v>
      </c>
      <c r="C61" s="23" t="s">
        <v>192</v>
      </c>
      <c r="D61" s="23">
        <v>0</v>
      </c>
      <c r="E61" s="23">
        <v>0</v>
      </c>
      <c r="F61" s="23">
        <v>0</v>
      </c>
      <c r="G61" s="23" t="s">
        <v>58</v>
      </c>
      <c r="H61" s="23" t="s">
        <v>59</v>
      </c>
      <c r="I61" s="23" t="s">
        <v>59</v>
      </c>
      <c r="J61" s="23" t="s">
        <v>59</v>
      </c>
      <c r="K61" s="23">
        <v>150</v>
      </c>
      <c r="L61" s="23" t="s">
        <v>179</v>
      </c>
      <c r="M61" s="23">
        <v>0</v>
      </c>
      <c r="N61" s="23" t="s">
        <v>179</v>
      </c>
      <c r="O61" s="23">
        <v>0</v>
      </c>
      <c r="P61" s="23" t="s">
        <v>179</v>
      </c>
      <c r="Q61" s="23">
        <v>0</v>
      </c>
      <c r="R61" s="23">
        <v>2</v>
      </c>
      <c r="S61" s="23" t="s">
        <v>180</v>
      </c>
      <c r="T61" s="23">
        <v>5.3333000000000004</v>
      </c>
      <c r="U61" s="23">
        <v>0.59150000000000003</v>
      </c>
      <c r="V61" s="23">
        <v>17.2912</v>
      </c>
      <c r="W61" s="23">
        <v>0.27439999999999998</v>
      </c>
      <c r="X61" s="23">
        <v>46.4405</v>
      </c>
      <c r="Y61" s="23">
        <v>0.27939999999999998</v>
      </c>
      <c r="Z61" s="23">
        <v>0.24079999999999999</v>
      </c>
      <c r="AA61" s="23">
        <v>1.5699999999999999E-2</v>
      </c>
      <c r="AB61" s="23" t="s">
        <v>181</v>
      </c>
      <c r="AC61" s="23">
        <v>6.7999999999999996E-3</v>
      </c>
      <c r="AD61" s="23" t="s">
        <v>181</v>
      </c>
      <c r="AE61" s="23">
        <v>1.0800000000000001E-2</v>
      </c>
      <c r="AF61" s="23">
        <v>1.7319</v>
      </c>
      <c r="AG61" s="23">
        <v>1.2800000000000001E-2</v>
      </c>
      <c r="AH61" s="23">
        <v>9.3657000000000004</v>
      </c>
      <c r="AI61" s="23">
        <v>2.3400000000000001E-2</v>
      </c>
      <c r="AJ61" s="23">
        <v>1.3051999999999999</v>
      </c>
      <c r="AK61" s="23">
        <v>7.3000000000000001E-3</v>
      </c>
      <c r="AL61" s="23">
        <v>2.1000000000000001E-2</v>
      </c>
      <c r="AM61" s="23">
        <v>8.3000000000000001E-3</v>
      </c>
      <c r="AN61" s="23">
        <v>3.5999999999999997E-2</v>
      </c>
      <c r="AO61" s="23">
        <v>3.8E-3</v>
      </c>
      <c r="AP61" s="23">
        <v>9.4600000000000004E-2</v>
      </c>
      <c r="AQ61" s="23">
        <v>3.8E-3</v>
      </c>
      <c r="AR61" s="23">
        <v>5.7385000000000002</v>
      </c>
      <c r="AS61" s="23">
        <v>2.1600000000000001E-2</v>
      </c>
      <c r="AT61" s="23">
        <v>6.1999999999999998E-3</v>
      </c>
      <c r="AU61" s="23">
        <v>2.7000000000000001E-3</v>
      </c>
      <c r="AV61" s="23">
        <v>9.5999999999999992E-3</v>
      </c>
      <c r="AW61" s="23">
        <v>8.0000000000000004E-4</v>
      </c>
      <c r="AX61" s="23">
        <v>4.7999999999999996E-3</v>
      </c>
      <c r="AY61" s="23">
        <v>5.0000000000000001E-4</v>
      </c>
      <c r="AZ61" s="23">
        <v>5.1000000000000004E-3</v>
      </c>
      <c r="BA61" s="23">
        <v>5.0000000000000001E-4</v>
      </c>
      <c r="BB61" s="23">
        <v>1E-3</v>
      </c>
      <c r="BC61" s="23">
        <v>4.0000000000000002E-4</v>
      </c>
      <c r="BD61" s="23">
        <v>2.9999999999999997E-4</v>
      </c>
      <c r="BE61" s="23">
        <v>2.9999999999999997E-4</v>
      </c>
      <c r="BF61" s="23" t="s">
        <v>181</v>
      </c>
      <c r="BG61" s="23">
        <v>1E-4</v>
      </c>
      <c r="BH61" s="23">
        <v>2.3E-3</v>
      </c>
      <c r="BI61" s="23">
        <v>2.0000000000000001E-4</v>
      </c>
      <c r="BJ61" s="23">
        <v>5.91E-2</v>
      </c>
      <c r="BK61" s="23">
        <v>8.0000000000000004E-4</v>
      </c>
      <c r="BL61" s="23">
        <v>2.5000000000000001E-3</v>
      </c>
      <c r="BM61" s="23">
        <v>2.9999999999999997E-4</v>
      </c>
      <c r="BN61" s="23">
        <v>2.07E-2</v>
      </c>
      <c r="BO61" s="23">
        <v>5.0000000000000001E-4</v>
      </c>
      <c r="BP61" s="23">
        <v>6.3E-3</v>
      </c>
      <c r="BQ61" s="23">
        <v>4.0000000000000002E-4</v>
      </c>
      <c r="BR61" s="23">
        <v>4.0000000000000002E-4</v>
      </c>
      <c r="BS61" s="23">
        <v>2.0000000000000001E-4</v>
      </c>
      <c r="BT61" s="23" t="s">
        <v>181</v>
      </c>
      <c r="BU61" s="23">
        <v>5.0000000000000001E-4</v>
      </c>
      <c r="BV61" s="23" t="s">
        <v>20</v>
      </c>
      <c r="BX61" s="23" t="s">
        <v>20</v>
      </c>
      <c r="BZ61" s="23">
        <v>1E-3</v>
      </c>
      <c r="CA61" s="23">
        <v>6.9999999999999999E-4</v>
      </c>
      <c r="CB61" s="23" t="s">
        <v>181</v>
      </c>
      <c r="CC61" s="23">
        <v>1.8E-3</v>
      </c>
      <c r="CD61" s="23" t="s">
        <v>181</v>
      </c>
      <c r="CE61" s="23">
        <v>1.8E-3</v>
      </c>
      <c r="CF61" s="23" t="s">
        <v>20</v>
      </c>
      <c r="CH61" s="23">
        <v>5.8799999999999998E-2</v>
      </c>
      <c r="CI61" s="23">
        <v>5.0000000000000001E-3</v>
      </c>
      <c r="CJ61" s="23">
        <v>1.3599999999999999E-2</v>
      </c>
      <c r="CK61" s="23">
        <v>8.5000000000000006E-3</v>
      </c>
      <c r="CL61" s="23" t="s">
        <v>181</v>
      </c>
      <c r="CM61" s="23">
        <v>9.4000000000000004E-3</v>
      </c>
      <c r="CN61" s="23" t="s">
        <v>181</v>
      </c>
      <c r="CO61" s="23">
        <v>5.9999999999999995E-4</v>
      </c>
      <c r="CP61" s="23">
        <v>3.3999999999999998E-3</v>
      </c>
      <c r="CQ61" s="23">
        <v>2.7000000000000001E-3</v>
      </c>
      <c r="CR61" s="23" t="s">
        <v>181</v>
      </c>
      <c r="CS61" s="23">
        <v>1.4E-3</v>
      </c>
      <c r="CT61" s="23" t="s">
        <v>181</v>
      </c>
      <c r="CU61" s="23">
        <v>6.9999999999999999E-4</v>
      </c>
      <c r="CV61" s="23" t="s">
        <v>20</v>
      </c>
      <c r="CX61" s="23" t="s">
        <v>181</v>
      </c>
      <c r="CY61" s="23">
        <v>5.0000000000000001E-4</v>
      </c>
      <c r="CZ61" s="23" t="s">
        <v>181</v>
      </c>
      <c r="DA61" s="23">
        <v>5.9999999999999995E-4</v>
      </c>
      <c r="DB61" s="23" t="s">
        <v>181</v>
      </c>
      <c r="DC61" s="23">
        <v>5.9999999999999995E-4</v>
      </c>
      <c r="DD61" s="23" t="s">
        <v>181</v>
      </c>
      <c r="DE61" s="23">
        <v>5.9999999999999995E-4</v>
      </c>
      <c r="DF61" s="23" t="s">
        <v>181</v>
      </c>
      <c r="DG61" s="23">
        <v>4.0000000000000002E-4</v>
      </c>
      <c r="DH61" s="23" t="s">
        <v>181</v>
      </c>
      <c r="DI61" s="23">
        <v>2.9999999999999997E-4</v>
      </c>
      <c r="DJ61" s="23" t="s">
        <v>252</v>
      </c>
      <c r="DK61" s="23" t="s">
        <v>253</v>
      </c>
      <c r="DL61" s="23">
        <v>124</v>
      </c>
      <c r="DM61" s="23" t="s">
        <v>197</v>
      </c>
      <c r="DN61" s="23" t="s">
        <v>20</v>
      </c>
      <c r="DW61" s="85"/>
      <c r="DY61" s="85">
        <v>44875.01458333333</v>
      </c>
    </row>
    <row r="62" spans="1:129" s="23" customFormat="1">
      <c r="A62" s="23">
        <v>109</v>
      </c>
      <c r="B62" s="88">
        <v>44875.020833333336</v>
      </c>
      <c r="C62" s="23" t="s">
        <v>192</v>
      </c>
      <c r="D62" s="23">
        <v>0</v>
      </c>
      <c r="E62" s="23">
        <v>0</v>
      </c>
      <c r="F62" s="23">
        <v>0</v>
      </c>
      <c r="G62" s="23" t="s">
        <v>58</v>
      </c>
      <c r="H62" s="23" t="s">
        <v>59</v>
      </c>
      <c r="I62" s="23" t="s">
        <v>59</v>
      </c>
      <c r="J62" s="23" t="s">
        <v>59</v>
      </c>
      <c r="K62" s="23">
        <v>150</v>
      </c>
      <c r="L62" s="23" t="s">
        <v>179</v>
      </c>
      <c r="M62" s="23">
        <v>0</v>
      </c>
      <c r="N62" s="23" t="s">
        <v>179</v>
      </c>
      <c r="O62" s="23">
        <v>0</v>
      </c>
      <c r="P62" s="23" t="s">
        <v>179</v>
      </c>
      <c r="Q62" s="23">
        <v>0</v>
      </c>
      <c r="R62" s="23">
        <v>2</v>
      </c>
      <c r="S62" s="23" t="s">
        <v>180</v>
      </c>
      <c r="T62" s="23">
        <v>7.3244999999999996</v>
      </c>
      <c r="U62" s="23">
        <v>0.6401</v>
      </c>
      <c r="V62" s="23">
        <v>18.346299999999999</v>
      </c>
      <c r="W62" s="23">
        <v>0.28399999999999997</v>
      </c>
      <c r="X62" s="23">
        <v>48.153599999999997</v>
      </c>
      <c r="Y62" s="23">
        <v>0.28599999999999998</v>
      </c>
      <c r="Z62" s="23">
        <v>0.28870000000000001</v>
      </c>
      <c r="AA62" s="23">
        <v>1.6199999999999999E-2</v>
      </c>
      <c r="AB62" s="23" t="s">
        <v>181</v>
      </c>
      <c r="AC62" s="23">
        <v>7.0000000000000001E-3</v>
      </c>
      <c r="AD62" s="23" t="s">
        <v>181</v>
      </c>
      <c r="AE62" s="23">
        <v>1.09E-2</v>
      </c>
      <c r="AF62" s="23">
        <v>1.5434000000000001</v>
      </c>
      <c r="AG62" s="23">
        <v>1.23E-2</v>
      </c>
      <c r="AH62" s="23">
        <v>9.0856999999999992</v>
      </c>
      <c r="AI62" s="23">
        <v>2.3E-2</v>
      </c>
      <c r="AJ62" s="23">
        <v>1.3980999999999999</v>
      </c>
      <c r="AK62" s="23">
        <v>7.4000000000000003E-3</v>
      </c>
      <c r="AL62" s="23">
        <v>3.2599999999999997E-2</v>
      </c>
      <c r="AM62" s="23">
        <v>8.3999999999999995E-3</v>
      </c>
      <c r="AN62" s="23">
        <v>1.5599999999999999E-2</v>
      </c>
      <c r="AO62" s="23">
        <v>3.0999999999999999E-3</v>
      </c>
      <c r="AP62" s="23">
        <v>0.104</v>
      </c>
      <c r="AQ62" s="23">
        <v>3.8999999999999998E-3</v>
      </c>
      <c r="AR62" s="23">
        <v>6.0709</v>
      </c>
      <c r="AS62" s="23">
        <v>2.2100000000000002E-2</v>
      </c>
      <c r="AT62" s="23">
        <v>7.7999999999999996E-3</v>
      </c>
      <c r="AU62" s="23">
        <v>2.7000000000000001E-3</v>
      </c>
      <c r="AV62" s="23">
        <v>1.3100000000000001E-2</v>
      </c>
      <c r="AW62" s="23">
        <v>8.9999999999999998E-4</v>
      </c>
      <c r="AX62" s="23">
        <v>6.0000000000000001E-3</v>
      </c>
      <c r="AY62" s="23">
        <v>5.9999999999999995E-4</v>
      </c>
      <c r="AZ62" s="23">
        <v>5.7999999999999996E-3</v>
      </c>
      <c r="BA62" s="23">
        <v>5.9999999999999995E-4</v>
      </c>
      <c r="BB62" s="23">
        <v>1.1000000000000001E-3</v>
      </c>
      <c r="BC62" s="23">
        <v>4.0000000000000002E-4</v>
      </c>
      <c r="BD62" s="23">
        <v>4.0000000000000002E-4</v>
      </c>
      <c r="BE62" s="23">
        <v>2.9999999999999997E-4</v>
      </c>
      <c r="BF62" s="23" t="s">
        <v>181</v>
      </c>
      <c r="BG62" s="23">
        <v>1E-4</v>
      </c>
      <c r="BH62" s="23">
        <v>2.2000000000000001E-3</v>
      </c>
      <c r="BI62" s="23">
        <v>2.0000000000000001E-4</v>
      </c>
      <c r="BJ62" s="23">
        <v>5.96E-2</v>
      </c>
      <c r="BK62" s="23">
        <v>8.0000000000000004E-4</v>
      </c>
      <c r="BL62" s="23">
        <v>2.5999999999999999E-3</v>
      </c>
      <c r="BM62" s="23">
        <v>2.0000000000000001E-4</v>
      </c>
      <c r="BN62" s="23">
        <v>1.84E-2</v>
      </c>
      <c r="BO62" s="23">
        <v>5.0000000000000001E-4</v>
      </c>
      <c r="BP62" s="23">
        <v>6.3E-3</v>
      </c>
      <c r="BQ62" s="23">
        <v>2.9999999999999997E-4</v>
      </c>
      <c r="BR62" s="23">
        <v>2.0000000000000001E-4</v>
      </c>
      <c r="BS62" s="23">
        <v>2.0000000000000001E-4</v>
      </c>
      <c r="BT62" s="23" t="s">
        <v>181</v>
      </c>
      <c r="BU62" s="23">
        <v>5.0000000000000001E-4</v>
      </c>
      <c r="BV62" s="23" t="s">
        <v>20</v>
      </c>
      <c r="BX62" s="23" t="s">
        <v>20</v>
      </c>
      <c r="BZ62" s="23" t="s">
        <v>181</v>
      </c>
      <c r="CA62" s="23">
        <v>6.9999999999999999E-4</v>
      </c>
      <c r="CB62" s="23" t="s">
        <v>181</v>
      </c>
      <c r="CC62" s="23">
        <v>1.8E-3</v>
      </c>
      <c r="CD62" s="23" t="s">
        <v>181</v>
      </c>
      <c r="CE62" s="23">
        <v>1.8E-3</v>
      </c>
      <c r="CF62" s="23" t="s">
        <v>20</v>
      </c>
      <c r="CH62" s="23">
        <v>5.2600000000000001E-2</v>
      </c>
      <c r="CI62" s="23">
        <v>4.7999999999999996E-3</v>
      </c>
      <c r="CJ62" s="23" t="s">
        <v>181</v>
      </c>
      <c r="CK62" s="23">
        <v>8.6E-3</v>
      </c>
      <c r="CL62" s="23" t="s">
        <v>181</v>
      </c>
      <c r="CM62" s="23">
        <v>9.1999999999999998E-3</v>
      </c>
      <c r="CN62" s="23" t="s">
        <v>181</v>
      </c>
      <c r="CO62" s="23">
        <v>5.9999999999999995E-4</v>
      </c>
      <c r="CP62" s="23" t="s">
        <v>181</v>
      </c>
      <c r="CQ62" s="23">
        <v>2.5999999999999999E-3</v>
      </c>
      <c r="CR62" s="23" t="s">
        <v>181</v>
      </c>
      <c r="CS62" s="23">
        <v>1.4E-3</v>
      </c>
      <c r="CT62" s="23" t="s">
        <v>181</v>
      </c>
      <c r="CU62" s="23">
        <v>5.9999999999999995E-4</v>
      </c>
      <c r="CV62" s="23" t="s">
        <v>181</v>
      </c>
      <c r="CW62" s="23">
        <v>5.0000000000000001E-4</v>
      </c>
      <c r="CX62" s="23" t="s">
        <v>181</v>
      </c>
      <c r="CY62" s="23">
        <v>5.0000000000000001E-4</v>
      </c>
      <c r="CZ62" s="23" t="s">
        <v>181</v>
      </c>
      <c r="DA62" s="23">
        <v>5.9999999999999995E-4</v>
      </c>
      <c r="DB62" s="23" t="s">
        <v>181</v>
      </c>
      <c r="DC62" s="23">
        <v>5.9999999999999995E-4</v>
      </c>
      <c r="DD62" s="23" t="s">
        <v>181</v>
      </c>
      <c r="DE62" s="23">
        <v>6.9999999999999999E-4</v>
      </c>
      <c r="DF62" s="23" t="s">
        <v>181</v>
      </c>
      <c r="DG62" s="23">
        <v>4.0000000000000002E-4</v>
      </c>
      <c r="DH62" s="23" t="s">
        <v>181</v>
      </c>
      <c r="DI62" s="23">
        <v>2.0000000000000001E-4</v>
      </c>
      <c r="DJ62" s="23" t="s">
        <v>254</v>
      </c>
      <c r="DK62" s="23" t="s">
        <v>255</v>
      </c>
      <c r="DL62" s="23">
        <v>37</v>
      </c>
      <c r="DM62" s="23" t="s">
        <v>197</v>
      </c>
      <c r="DN62" s="23" t="s">
        <v>20</v>
      </c>
      <c r="DW62" s="85"/>
      <c r="DY62" s="85">
        <v>44875.020833333336</v>
      </c>
    </row>
    <row r="63" spans="1:129" s="23" customFormat="1">
      <c r="A63" s="23">
        <v>110</v>
      </c>
      <c r="B63" s="88">
        <v>44875.024305555555</v>
      </c>
      <c r="C63" s="23" t="s">
        <v>192</v>
      </c>
      <c r="D63" s="23">
        <v>0</v>
      </c>
      <c r="E63" s="23">
        <v>0</v>
      </c>
      <c r="F63" s="23">
        <v>0</v>
      </c>
      <c r="G63" s="23" t="s">
        <v>58</v>
      </c>
      <c r="H63" s="23" t="s">
        <v>59</v>
      </c>
      <c r="I63" s="23" t="s">
        <v>59</v>
      </c>
      <c r="J63" s="23" t="s">
        <v>59</v>
      </c>
      <c r="K63" s="23">
        <v>150</v>
      </c>
      <c r="L63" s="23" t="s">
        <v>179</v>
      </c>
      <c r="M63" s="23">
        <v>0</v>
      </c>
      <c r="N63" s="23" t="s">
        <v>179</v>
      </c>
      <c r="O63" s="23">
        <v>0</v>
      </c>
      <c r="P63" s="23" t="s">
        <v>179</v>
      </c>
      <c r="Q63" s="23">
        <v>0</v>
      </c>
      <c r="R63" s="23">
        <v>2</v>
      </c>
      <c r="S63" s="23" t="s">
        <v>180</v>
      </c>
      <c r="T63" s="23">
        <v>3.7077</v>
      </c>
      <c r="U63" s="23">
        <v>0.57689999999999997</v>
      </c>
      <c r="V63" s="23">
        <v>18.402999999999999</v>
      </c>
      <c r="W63" s="23">
        <v>0.28170000000000001</v>
      </c>
      <c r="X63" s="23">
        <v>47.842300000000002</v>
      </c>
      <c r="Y63" s="23">
        <v>0.28510000000000002</v>
      </c>
      <c r="Z63" s="23">
        <v>0.31409999999999999</v>
      </c>
      <c r="AA63" s="23">
        <v>1.67E-2</v>
      </c>
      <c r="AB63" s="23" t="s">
        <v>181</v>
      </c>
      <c r="AC63" s="23">
        <v>7.0000000000000001E-3</v>
      </c>
      <c r="AD63" s="23" t="s">
        <v>181</v>
      </c>
      <c r="AE63" s="23">
        <v>1.04E-2</v>
      </c>
      <c r="AF63" s="23">
        <v>2.2326999999999999</v>
      </c>
      <c r="AG63" s="23">
        <v>1.44E-2</v>
      </c>
      <c r="AH63" s="23">
        <v>10.448700000000001</v>
      </c>
      <c r="AI63" s="23">
        <v>2.4899999999999999E-2</v>
      </c>
      <c r="AJ63" s="23">
        <v>1.3752</v>
      </c>
      <c r="AK63" s="23">
        <v>7.6E-3</v>
      </c>
      <c r="AL63" s="23">
        <v>3.3300000000000003E-2</v>
      </c>
      <c r="AM63" s="23">
        <v>8.6E-3</v>
      </c>
      <c r="AN63" s="23">
        <v>1.72E-2</v>
      </c>
      <c r="AO63" s="23">
        <v>3.0999999999999999E-3</v>
      </c>
      <c r="AP63" s="23">
        <v>8.8300000000000003E-2</v>
      </c>
      <c r="AQ63" s="23">
        <v>3.5999999999999999E-3</v>
      </c>
      <c r="AR63" s="23">
        <v>5.1620999999999997</v>
      </c>
      <c r="AS63" s="23">
        <v>2.0799999999999999E-2</v>
      </c>
      <c r="AT63" s="23">
        <v>3.5999999999999999E-3</v>
      </c>
      <c r="AU63" s="23">
        <v>2.5000000000000001E-3</v>
      </c>
      <c r="AV63" s="23">
        <v>7.7000000000000002E-3</v>
      </c>
      <c r="AW63" s="23">
        <v>6.9999999999999999E-4</v>
      </c>
      <c r="AX63" s="23">
        <v>4.7000000000000002E-3</v>
      </c>
      <c r="AY63" s="23">
        <v>5.0000000000000001E-4</v>
      </c>
      <c r="AZ63" s="23">
        <v>5.7000000000000002E-3</v>
      </c>
      <c r="BA63" s="23">
        <v>5.0000000000000001E-4</v>
      </c>
      <c r="BB63" s="23">
        <v>1E-3</v>
      </c>
      <c r="BC63" s="23">
        <v>2.9999999999999997E-4</v>
      </c>
      <c r="BD63" s="23">
        <v>4.0000000000000002E-4</v>
      </c>
      <c r="BE63" s="23">
        <v>2.9999999999999997E-4</v>
      </c>
      <c r="BF63" s="23" t="s">
        <v>181</v>
      </c>
      <c r="BG63" s="23">
        <v>1E-4</v>
      </c>
      <c r="BH63" s="23">
        <v>3.0999999999999999E-3</v>
      </c>
      <c r="BI63" s="23">
        <v>2.9999999999999997E-4</v>
      </c>
      <c r="BJ63" s="23">
        <v>5.8999999999999997E-2</v>
      </c>
      <c r="BK63" s="23">
        <v>8.0000000000000004E-4</v>
      </c>
      <c r="BL63" s="23">
        <v>2.5999999999999999E-3</v>
      </c>
      <c r="BM63" s="23">
        <v>2.0000000000000001E-4</v>
      </c>
      <c r="BN63" s="23">
        <v>2.0500000000000001E-2</v>
      </c>
      <c r="BO63" s="23">
        <v>5.0000000000000001E-4</v>
      </c>
      <c r="BP63" s="23">
        <v>6.4999999999999997E-3</v>
      </c>
      <c r="BQ63" s="23">
        <v>4.0000000000000002E-4</v>
      </c>
      <c r="BR63" s="23">
        <v>2.9999999999999997E-4</v>
      </c>
      <c r="BS63" s="23">
        <v>2.0000000000000001E-4</v>
      </c>
      <c r="BT63" s="23" t="s">
        <v>181</v>
      </c>
      <c r="BU63" s="23">
        <v>5.0000000000000001E-4</v>
      </c>
      <c r="BV63" s="23" t="s">
        <v>20</v>
      </c>
      <c r="BX63" s="23" t="s">
        <v>181</v>
      </c>
      <c r="BY63" s="23">
        <v>8.0000000000000004E-4</v>
      </c>
      <c r="BZ63" s="23" t="s">
        <v>181</v>
      </c>
      <c r="CA63" s="23">
        <v>6.9999999999999999E-4</v>
      </c>
      <c r="CB63" s="23" t="s">
        <v>181</v>
      </c>
      <c r="CC63" s="23">
        <v>1.8E-3</v>
      </c>
      <c r="CD63" s="23" t="s">
        <v>181</v>
      </c>
      <c r="CE63" s="23">
        <v>1.8E-3</v>
      </c>
      <c r="CF63" s="23" t="s">
        <v>20</v>
      </c>
      <c r="CH63" s="23">
        <v>5.0700000000000002E-2</v>
      </c>
      <c r="CI63" s="23">
        <v>4.5999999999999999E-3</v>
      </c>
      <c r="CJ63" s="23" t="s">
        <v>181</v>
      </c>
      <c r="CK63" s="23">
        <v>8.6999999999999994E-3</v>
      </c>
      <c r="CL63" s="23" t="s">
        <v>181</v>
      </c>
      <c r="CM63" s="23">
        <v>9.2999999999999992E-3</v>
      </c>
      <c r="CN63" s="23" t="s">
        <v>181</v>
      </c>
      <c r="CO63" s="23">
        <v>5.9999999999999995E-4</v>
      </c>
      <c r="CP63" s="23" t="s">
        <v>181</v>
      </c>
      <c r="CQ63" s="23">
        <v>2.5999999999999999E-3</v>
      </c>
      <c r="CR63" s="23" t="s">
        <v>181</v>
      </c>
      <c r="CS63" s="23">
        <v>1.5E-3</v>
      </c>
      <c r="CT63" s="23" t="s">
        <v>20</v>
      </c>
      <c r="CV63" s="23" t="s">
        <v>20</v>
      </c>
      <c r="CX63" s="23" t="s">
        <v>181</v>
      </c>
      <c r="CY63" s="23">
        <v>5.0000000000000001E-4</v>
      </c>
      <c r="CZ63" s="23" t="s">
        <v>181</v>
      </c>
      <c r="DA63" s="23">
        <v>5.9999999999999995E-4</v>
      </c>
      <c r="DB63" s="23" t="s">
        <v>181</v>
      </c>
      <c r="DC63" s="23">
        <v>5.9999999999999995E-4</v>
      </c>
      <c r="DD63" s="23" t="s">
        <v>181</v>
      </c>
      <c r="DE63" s="23">
        <v>5.9999999999999995E-4</v>
      </c>
      <c r="DF63" s="23" t="s">
        <v>181</v>
      </c>
      <c r="DG63" s="23">
        <v>4.0000000000000002E-4</v>
      </c>
      <c r="DH63" s="23" t="s">
        <v>181</v>
      </c>
      <c r="DI63" s="23">
        <v>2.0000000000000001E-4</v>
      </c>
      <c r="DJ63" s="23" t="s">
        <v>254</v>
      </c>
      <c r="DK63" s="23" t="s">
        <v>255</v>
      </c>
      <c r="DL63" s="23">
        <v>115</v>
      </c>
      <c r="DM63" s="23" t="s">
        <v>197</v>
      </c>
      <c r="DN63" s="23" t="s">
        <v>20</v>
      </c>
      <c r="DW63" s="85"/>
      <c r="DY63" s="85">
        <v>44875.024305555555</v>
      </c>
    </row>
    <row r="64" spans="1:129" s="23" customFormat="1">
      <c r="A64" s="23">
        <v>111</v>
      </c>
      <c r="B64" s="88">
        <v>44875.029166666667</v>
      </c>
      <c r="C64" s="23" t="s">
        <v>192</v>
      </c>
      <c r="D64" s="23">
        <v>0</v>
      </c>
      <c r="E64" s="23">
        <v>0</v>
      </c>
      <c r="F64" s="23">
        <v>0</v>
      </c>
      <c r="G64" s="23" t="s">
        <v>58</v>
      </c>
      <c r="H64" s="23" t="s">
        <v>59</v>
      </c>
      <c r="I64" s="23" t="s">
        <v>59</v>
      </c>
      <c r="J64" s="23" t="s">
        <v>59</v>
      </c>
      <c r="K64" s="23">
        <v>150</v>
      </c>
      <c r="L64" s="23" t="s">
        <v>179</v>
      </c>
      <c r="M64" s="23">
        <v>0</v>
      </c>
      <c r="N64" s="23" t="s">
        <v>179</v>
      </c>
      <c r="O64" s="23">
        <v>0</v>
      </c>
      <c r="P64" s="23" t="s">
        <v>179</v>
      </c>
      <c r="Q64" s="23">
        <v>0</v>
      </c>
      <c r="R64" s="23">
        <v>2</v>
      </c>
      <c r="S64" s="23" t="s">
        <v>180</v>
      </c>
      <c r="T64" s="23">
        <v>4.0787000000000004</v>
      </c>
      <c r="U64" s="23">
        <v>0.53820000000000001</v>
      </c>
      <c r="V64" s="23">
        <v>13.9697</v>
      </c>
      <c r="W64" s="23">
        <v>0.24779999999999999</v>
      </c>
      <c r="X64" s="23">
        <v>40.770600000000002</v>
      </c>
      <c r="Y64" s="23">
        <v>0.25800000000000001</v>
      </c>
      <c r="Z64" s="23">
        <v>0.2006</v>
      </c>
      <c r="AA64" s="23">
        <v>1.44E-2</v>
      </c>
      <c r="AB64" s="23" t="s">
        <v>181</v>
      </c>
      <c r="AC64" s="23">
        <v>6.4000000000000003E-3</v>
      </c>
      <c r="AD64" s="23" t="s">
        <v>181</v>
      </c>
      <c r="AE64" s="23">
        <v>1.06E-2</v>
      </c>
      <c r="AF64" s="23">
        <v>1.6308</v>
      </c>
      <c r="AG64" s="23">
        <v>1.2200000000000001E-2</v>
      </c>
      <c r="AH64" s="23">
        <v>8.3192000000000004</v>
      </c>
      <c r="AI64" s="23">
        <v>2.1999999999999999E-2</v>
      </c>
      <c r="AJ64" s="23">
        <v>1.1757</v>
      </c>
      <c r="AK64" s="23">
        <v>6.8999999999999999E-3</v>
      </c>
      <c r="AL64" s="23">
        <v>9.4000000000000004E-3</v>
      </c>
      <c r="AM64" s="23">
        <v>7.6E-3</v>
      </c>
      <c r="AN64" s="23">
        <v>1.7100000000000001E-2</v>
      </c>
      <c r="AO64" s="23">
        <v>2.8999999999999998E-3</v>
      </c>
      <c r="AP64" s="23">
        <v>0.10829999999999999</v>
      </c>
      <c r="AQ64" s="23">
        <v>4.1000000000000003E-3</v>
      </c>
      <c r="AR64" s="23">
        <v>5.4086999999999996</v>
      </c>
      <c r="AS64" s="23">
        <v>2.0799999999999999E-2</v>
      </c>
      <c r="AT64" s="23">
        <v>4.7999999999999996E-3</v>
      </c>
      <c r="AU64" s="23">
        <v>2.5999999999999999E-3</v>
      </c>
      <c r="AV64" s="23">
        <v>1.41E-2</v>
      </c>
      <c r="AW64" s="23">
        <v>1E-3</v>
      </c>
      <c r="AX64" s="23">
        <v>6.3E-3</v>
      </c>
      <c r="AY64" s="23">
        <v>5.9999999999999995E-4</v>
      </c>
      <c r="AZ64" s="23">
        <v>5.4000000000000003E-3</v>
      </c>
      <c r="BA64" s="23">
        <v>5.0000000000000001E-4</v>
      </c>
      <c r="BB64" s="23">
        <v>1.1000000000000001E-3</v>
      </c>
      <c r="BC64" s="23">
        <v>4.0000000000000002E-4</v>
      </c>
      <c r="BD64" s="23" t="s">
        <v>181</v>
      </c>
      <c r="BE64" s="23">
        <v>2.9999999999999997E-4</v>
      </c>
      <c r="BF64" s="23" t="s">
        <v>181</v>
      </c>
      <c r="BG64" s="23">
        <v>1E-4</v>
      </c>
      <c r="BH64" s="23">
        <v>2.8999999999999998E-3</v>
      </c>
      <c r="BI64" s="23">
        <v>2.9999999999999997E-4</v>
      </c>
      <c r="BJ64" s="23">
        <v>5.2699999999999997E-2</v>
      </c>
      <c r="BK64" s="23">
        <v>8.0000000000000004E-4</v>
      </c>
      <c r="BL64" s="23">
        <v>2.3999999999999998E-3</v>
      </c>
      <c r="BM64" s="23">
        <v>2.9999999999999997E-4</v>
      </c>
      <c r="BN64" s="23">
        <v>2.0299999999999999E-2</v>
      </c>
      <c r="BO64" s="23">
        <v>5.9999999999999995E-4</v>
      </c>
      <c r="BP64" s="23">
        <v>5.3E-3</v>
      </c>
      <c r="BQ64" s="23">
        <v>2.9999999999999997E-4</v>
      </c>
      <c r="BR64" s="23">
        <v>4.0000000000000002E-4</v>
      </c>
      <c r="BS64" s="23">
        <v>2.9999999999999997E-4</v>
      </c>
      <c r="BT64" s="23" t="s">
        <v>181</v>
      </c>
      <c r="BU64" s="23">
        <v>5.0000000000000001E-4</v>
      </c>
      <c r="BV64" s="23">
        <v>1E-3</v>
      </c>
      <c r="BW64" s="23">
        <v>5.9999999999999995E-4</v>
      </c>
      <c r="BX64" s="23" t="s">
        <v>181</v>
      </c>
      <c r="BY64" s="23">
        <v>8.9999999999999998E-4</v>
      </c>
      <c r="BZ64" s="23" t="s">
        <v>181</v>
      </c>
      <c r="CA64" s="23">
        <v>6.9999999999999999E-4</v>
      </c>
      <c r="CB64" s="23" t="s">
        <v>181</v>
      </c>
      <c r="CC64" s="23">
        <v>1.9E-3</v>
      </c>
      <c r="CD64" s="23" t="s">
        <v>181</v>
      </c>
      <c r="CE64" s="23">
        <v>1.6999999999999999E-3</v>
      </c>
      <c r="CF64" s="23" t="s">
        <v>20</v>
      </c>
      <c r="CH64" s="23">
        <v>6.1699999999999998E-2</v>
      </c>
      <c r="CI64" s="23">
        <v>6.3E-3</v>
      </c>
      <c r="CJ64" s="23" t="s">
        <v>181</v>
      </c>
      <c r="CK64" s="23">
        <v>9.1999999999999998E-3</v>
      </c>
      <c r="CL64" s="23" t="s">
        <v>181</v>
      </c>
      <c r="CM64" s="23">
        <v>1.1599999999999999E-2</v>
      </c>
      <c r="CN64" s="23" t="s">
        <v>181</v>
      </c>
      <c r="CO64" s="23">
        <v>6.9999999999999999E-4</v>
      </c>
      <c r="CP64" s="23" t="s">
        <v>181</v>
      </c>
      <c r="CQ64" s="23">
        <v>2.7000000000000001E-3</v>
      </c>
      <c r="CR64" s="23" t="s">
        <v>181</v>
      </c>
      <c r="CS64" s="23">
        <v>1.6000000000000001E-3</v>
      </c>
      <c r="CT64" s="23" t="s">
        <v>20</v>
      </c>
      <c r="CV64" s="23" t="s">
        <v>181</v>
      </c>
      <c r="CW64" s="23">
        <v>5.0000000000000001E-4</v>
      </c>
      <c r="CX64" s="23" t="s">
        <v>181</v>
      </c>
      <c r="CY64" s="23">
        <v>5.0000000000000001E-4</v>
      </c>
      <c r="CZ64" s="23" t="s">
        <v>181</v>
      </c>
      <c r="DA64" s="23">
        <v>5.9999999999999995E-4</v>
      </c>
      <c r="DB64" s="23" t="s">
        <v>181</v>
      </c>
      <c r="DC64" s="23">
        <v>5.9999999999999995E-4</v>
      </c>
      <c r="DD64" s="23" t="s">
        <v>181</v>
      </c>
      <c r="DE64" s="23">
        <v>6.9999999999999999E-4</v>
      </c>
      <c r="DF64" s="23">
        <v>5.0000000000000001E-4</v>
      </c>
      <c r="DG64" s="23">
        <v>4.0000000000000002E-4</v>
      </c>
      <c r="DH64" s="23" t="s">
        <v>181</v>
      </c>
      <c r="DI64" s="23">
        <v>4.0000000000000002E-4</v>
      </c>
      <c r="DJ64" s="23" t="s">
        <v>256</v>
      </c>
      <c r="DK64" s="23" t="s">
        <v>257</v>
      </c>
      <c r="DL64" s="23">
        <v>50</v>
      </c>
      <c r="DM64" s="23" t="s">
        <v>197</v>
      </c>
      <c r="DN64" s="23" t="s">
        <v>20</v>
      </c>
      <c r="DW64" s="85"/>
      <c r="DY64" s="85">
        <v>44875.029166666667</v>
      </c>
    </row>
    <row r="65" spans="1:129" s="23" customFormat="1">
      <c r="A65" s="23">
        <v>112</v>
      </c>
      <c r="B65" s="88">
        <v>44875.032638888886</v>
      </c>
      <c r="C65" s="23" t="s">
        <v>192</v>
      </c>
      <c r="D65" s="23">
        <v>0</v>
      </c>
      <c r="E65" s="23">
        <v>0</v>
      </c>
      <c r="F65" s="23">
        <v>0</v>
      </c>
      <c r="G65" s="23" t="s">
        <v>58</v>
      </c>
      <c r="H65" s="23" t="s">
        <v>59</v>
      </c>
      <c r="I65" s="23" t="s">
        <v>59</v>
      </c>
      <c r="J65" s="23" t="s">
        <v>59</v>
      </c>
      <c r="K65" s="23">
        <v>150</v>
      </c>
      <c r="L65" s="23" t="s">
        <v>179</v>
      </c>
      <c r="M65" s="23">
        <v>0</v>
      </c>
      <c r="N65" s="23" t="s">
        <v>179</v>
      </c>
      <c r="O65" s="23">
        <v>0</v>
      </c>
      <c r="P65" s="23" t="s">
        <v>179</v>
      </c>
      <c r="Q65" s="23">
        <v>0</v>
      </c>
      <c r="R65" s="23">
        <v>2</v>
      </c>
      <c r="S65" s="23" t="s">
        <v>180</v>
      </c>
      <c r="T65" s="23">
        <v>4.1767000000000003</v>
      </c>
      <c r="U65" s="23">
        <v>0.56420000000000003</v>
      </c>
      <c r="V65" s="23">
        <v>16.576899999999998</v>
      </c>
      <c r="W65" s="23">
        <v>0.26929999999999998</v>
      </c>
      <c r="X65" s="23">
        <v>42.9664</v>
      </c>
      <c r="Y65" s="23">
        <v>0.26729999999999998</v>
      </c>
      <c r="Z65" s="23">
        <v>0.41660000000000003</v>
      </c>
      <c r="AA65" s="23">
        <v>1.72E-2</v>
      </c>
      <c r="AB65" s="23" t="s">
        <v>181</v>
      </c>
      <c r="AC65" s="23">
        <v>6.8999999999999999E-3</v>
      </c>
      <c r="AD65" s="23" t="s">
        <v>181</v>
      </c>
      <c r="AE65" s="23">
        <v>1.1299999999999999E-2</v>
      </c>
      <c r="AF65" s="23">
        <v>1.2303999999999999</v>
      </c>
      <c r="AG65" s="23">
        <v>1.0999999999999999E-2</v>
      </c>
      <c r="AH65" s="23">
        <v>8.8087999999999997</v>
      </c>
      <c r="AI65" s="23">
        <v>2.2800000000000001E-2</v>
      </c>
      <c r="AJ65" s="23">
        <v>1.4504999999999999</v>
      </c>
      <c r="AK65" s="23">
        <v>7.4999999999999997E-3</v>
      </c>
      <c r="AL65" s="23">
        <v>3.0599999999999999E-2</v>
      </c>
      <c r="AM65" s="23">
        <v>8.6999999999999994E-3</v>
      </c>
      <c r="AN65" s="23">
        <v>2.3199999999999998E-2</v>
      </c>
      <c r="AO65" s="23">
        <v>3.3999999999999998E-3</v>
      </c>
      <c r="AP65" s="23">
        <v>9.4299999999999995E-2</v>
      </c>
      <c r="AQ65" s="23">
        <v>3.8E-3</v>
      </c>
      <c r="AR65" s="23">
        <v>6.4534000000000002</v>
      </c>
      <c r="AS65" s="23">
        <v>2.29E-2</v>
      </c>
      <c r="AT65" s="23" t="s">
        <v>181</v>
      </c>
      <c r="AU65" s="23">
        <v>2.8E-3</v>
      </c>
      <c r="AV65" s="23">
        <v>1.17E-2</v>
      </c>
      <c r="AW65" s="23">
        <v>8.9999999999999998E-4</v>
      </c>
      <c r="AX65" s="23">
        <v>5.4000000000000003E-3</v>
      </c>
      <c r="AY65" s="23">
        <v>5.9999999999999995E-4</v>
      </c>
      <c r="AZ65" s="23">
        <v>6.0000000000000001E-3</v>
      </c>
      <c r="BA65" s="23">
        <v>5.0000000000000001E-4</v>
      </c>
      <c r="BB65" s="23">
        <v>1.1999999999999999E-3</v>
      </c>
      <c r="BC65" s="23">
        <v>4.0000000000000002E-4</v>
      </c>
      <c r="BD65" s="23" t="s">
        <v>181</v>
      </c>
      <c r="BE65" s="23">
        <v>2.9999999999999997E-4</v>
      </c>
      <c r="BF65" s="23" t="s">
        <v>181</v>
      </c>
      <c r="BG65" s="23">
        <v>1E-4</v>
      </c>
      <c r="BH65" s="23">
        <v>1.6000000000000001E-3</v>
      </c>
      <c r="BI65" s="23">
        <v>2.0000000000000001E-4</v>
      </c>
      <c r="BJ65" s="23">
        <v>6.4600000000000005E-2</v>
      </c>
      <c r="BK65" s="23">
        <v>8.9999999999999998E-4</v>
      </c>
      <c r="BL65" s="23">
        <v>2.8E-3</v>
      </c>
      <c r="BM65" s="23">
        <v>2.9999999999999997E-4</v>
      </c>
      <c r="BN65" s="23">
        <v>2.2499999999999999E-2</v>
      </c>
      <c r="BO65" s="23">
        <v>5.9999999999999995E-4</v>
      </c>
      <c r="BP65" s="23">
        <v>6.4999999999999997E-3</v>
      </c>
      <c r="BQ65" s="23">
        <v>4.0000000000000002E-4</v>
      </c>
      <c r="BR65" s="23">
        <v>5.9999999999999995E-4</v>
      </c>
      <c r="BS65" s="23">
        <v>2.9999999999999997E-4</v>
      </c>
      <c r="BT65" s="23" t="s">
        <v>181</v>
      </c>
      <c r="BU65" s="23">
        <v>5.0000000000000001E-4</v>
      </c>
      <c r="BV65" s="23" t="s">
        <v>20</v>
      </c>
      <c r="BX65" s="23" t="s">
        <v>181</v>
      </c>
      <c r="BY65" s="23">
        <v>8.0000000000000004E-4</v>
      </c>
      <c r="BZ65" s="23" t="s">
        <v>181</v>
      </c>
      <c r="CA65" s="23">
        <v>6.9999999999999999E-4</v>
      </c>
      <c r="CB65" s="23" t="s">
        <v>181</v>
      </c>
      <c r="CC65" s="23">
        <v>1.8E-3</v>
      </c>
      <c r="CD65" s="23" t="s">
        <v>181</v>
      </c>
      <c r="CE65" s="23">
        <v>1.8E-3</v>
      </c>
      <c r="CF65" s="23" t="s">
        <v>20</v>
      </c>
      <c r="CH65" s="23">
        <v>5.9700000000000003E-2</v>
      </c>
      <c r="CI65" s="23">
        <v>5.4000000000000003E-3</v>
      </c>
      <c r="CJ65" s="23">
        <v>9.9000000000000008E-3</v>
      </c>
      <c r="CK65" s="23">
        <v>8.8999999999999999E-3</v>
      </c>
      <c r="CL65" s="23" t="s">
        <v>181</v>
      </c>
      <c r="CM65" s="23">
        <v>1.0699999999999999E-2</v>
      </c>
      <c r="CN65" s="23" t="s">
        <v>181</v>
      </c>
      <c r="CO65" s="23">
        <v>5.9999999999999995E-4</v>
      </c>
      <c r="CP65" s="23" t="s">
        <v>181</v>
      </c>
      <c r="CQ65" s="23">
        <v>2.8E-3</v>
      </c>
      <c r="CR65" s="23" t="s">
        <v>181</v>
      </c>
      <c r="CS65" s="23">
        <v>1.4E-3</v>
      </c>
      <c r="CT65" s="23" t="s">
        <v>181</v>
      </c>
      <c r="CU65" s="23">
        <v>6.9999999999999999E-4</v>
      </c>
      <c r="CV65" s="23" t="s">
        <v>20</v>
      </c>
      <c r="CX65" s="23" t="s">
        <v>181</v>
      </c>
      <c r="CY65" s="23">
        <v>5.0000000000000001E-4</v>
      </c>
      <c r="CZ65" s="23" t="s">
        <v>181</v>
      </c>
      <c r="DA65" s="23">
        <v>5.9999999999999995E-4</v>
      </c>
      <c r="DB65" s="23" t="s">
        <v>181</v>
      </c>
      <c r="DC65" s="23">
        <v>5.9999999999999995E-4</v>
      </c>
      <c r="DD65" s="23" t="s">
        <v>181</v>
      </c>
      <c r="DE65" s="23">
        <v>6.9999999999999999E-4</v>
      </c>
      <c r="DF65" s="23">
        <v>5.9999999999999995E-4</v>
      </c>
      <c r="DG65" s="23">
        <v>4.0000000000000002E-4</v>
      </c>
      <c r="DH65" s="23" t="s">
        <v>181</v>
      </c>
      <c r="DI65" s="23">
        <v>2.9999999999999997E-4</v>
      </c>
      <c r="DJ65" s="23" t="s">
        <v>256</v>
      </c>
      <c r="DK65" s="23" t="s">
        <v>257</v>
      </c>
      <c r="DL65" s="23">
        <v>104</v>
      </c>
      <c r="DM65" s="23" t="s">
        <v>197</v>
      </c>
      <c r="DN65" s="23" t="s">
        <v>20</v>
      </c>
      <c r="DW65" s="85"/>
      <c r="DY65" s="85">
        <v>44875.032638888886</v>
      </c>
    </row>
    <row r="66" spans="1:129" s="23" customFormat="1">
      <c r="A66" s="23">
        <v>113</v>
      </c>
      <c r="B66" s="88">
        <v>44875.039583333331</v>
      </c>
      <c r="C66" s="23" t="s">
        <v>192</v>
      </c>
      <c r="D66" s="23">
        <v>0</v>
      </c>
      <c r="E66" s="23">
        <v>0</v>
      </c>
      <c r="F66" s="23">
        <v>0</v>
      </c>
      <c r="G66" s="23" t="s">
        <v>58</v>
      </c>
      <c r="H66" s="23" t="s">
        <v>59</v>
      </c>
      <c r="I66" s="23" t="s">
        <v>59</v>
      </c>
      <c r="J66" s="23" t="s">
        <v>59</v>
      </c>
      <c r="K66" s="23">
        <v>150</v>
      </c>
      <c r="L66" s="23" t="s">
        <v>179</v>
      </c>
      <c r="M66" s="23">
        <v>0</v>
      </c>
      <c r="N66" s="23" t="s">
        <v>179</v>
      </c>
      <c r="O66" s="23">
        <v>0</v>
      </c>
      <c r="P66" s="23" t="s">
        <v>179</v>
      </c>
      <c r="Q66" s="23">
        <v>0</v>
      </c>
      <c r="R66" s="23">
        <v>2</v>
      </c>
      <c r="S66" s="23" t="s">
        <v>180</v>
      </c>
      <c r="T66" s="23">
        <v>4.5904999999999996</v>
      </c>
      <c r="U66" s="23">
        <v>0.56689999999999996</v>
      </c>
      <c r="V66" s="23">
        <v>16.049499999999998</v>
      </c>
      <c r="W66" s="23">
        <v>0.26500000000000001</v>
      </c>
      <c r="X66" s="23">
        <v>42.713000000000001</v>
      </c>
      <c r="Y66" s="23">
        <v>0.26619999999999999</v>
      </c>
      <c r="Z66" s="23">
        <v>0.32969999999999999</v>
      </c>
      <c r="AA66" s="23">
        <v>1.6199999999999999E-2</v>
      </c>
      <c r="AB66" s="23" t="s">
        <v>181</v>
      </c>
      <c r="AC66" s="23">
        <v>6.7000000000000002E-3</v>
      </c>
      <c r="AD66" s="23" t="s">
        <v>181</v>
      </c>
      <c r="AE66" s="23">
        <v>1.09E-2</v>
      </c>
      <c r="AF66" s="23">
        <v>1.3299000000000001</v>
      </c>
      <c r="AG66" s="23">
        <v>1.1299999999999999E-2</v>
      </c>
      <c r="AH66" s="23">
        <v>8.5257000000000005</v>
      </c>
      <c r="AI66" s="23">
        <v>2.24E-2</v>
      </c>
      <c r="AJ66" s="23">
        <v>1.2827</v>
      </c>
      <c r="AK66" s="23">
        <v>7.1999999999999998E-3</v>
      </c>
      <c r="AL66" s="23">
        <v>1.9699999999999999E-2</v>
      </c>
      <c r="AM66" s="23">
        <v>8.0999999999999996E-3</v>
      </c>
      <c r="AN66" s="23">
        <v>3.0499999999999999E-2</v>
      </c>
      <c r="AO66" s="23">
        <v>3.7000000000000002E-3</v>
      </c>
      <c r="AP66" s="23">
        <v>9.6100000000000005E-2</v>
      </c>
      <c r="AQ66" s="23">
        <v>3.8999999999999998E-3</v>
      </c>
      <c r="AR66" s="23">
        <v>6.4335000000000004</v>
      </c>
      <c r="AS66" s="23">
        <v>2.2700000000000001E-2</v>
      </c>
      <c r="AT66" s="23">
        <v>4.7999999999999996E-3</v>
      </c>
      <c r="AU66" s="23">
        <v>2.8E-3</v>
      </c>
      <c r="AV66" s="23">
        <v>1.04E-2</v>
      </c>
      <c r="AW66" s="23">
        <v>8.9999999999999998E-4</v>
      </c>
      <c r="AX66" s="23">
        <v>5.7999999999999996E-3</v>
      </c>
      <c r="AY66" s="23">
        <v>5.9999999999999995E-4</v>
      </c>
      <c r="AZ66" s="23">
        <v>6.0000000000000001E-3</v>
      </c>
      <c r="BA66" s="23">
        <v>5.0000000000000001E-4</v>
      </c>
      <c r="BB66" s="23">
        <v>8.0000000000000004E-4</v>
      </c>
      <c r="BC66" s="23">
        <v>4.0000000000000002E-4</v>
      </c>
      <c r="BD66" s="23" t="s">
        <v>181</v>
      </c>
      <c r="BE66" s="23">
        <v>2.9999999999999997E-4</v>
      </c>
      <c r="BF66" s="23" t="s">
        <v>181</v>
      </c>
      <c r="BG66" s="23">
        <v>1E-4</v>
      </c>
      <c r="BH66" s="23">
        <v>2.3E-3</v>
      </c>
      <c r="BI66" s="23">
        <v>2.0000000000000001E-4</v>
      </c>
      <c r="BJ66" s="23">
        <v>6.1699999999999998E-2</v>
      </c>
      <c r="BK66" s="23">
        <v>8.9999999999999998E-4</v>
      </c>
      <c r="BL66" s="23">
        <v>2.8999999999999998E-3</v>
      </c>
      <c r="BM66" s="23">
        <v>2.9999999999999997E-4</v>
      </c>
      <c r="BN66" s="23">
        <v>2.2200000000000001E-2</v>
      </c>
      <c r="BO66" s="23">
        <v>5.9999999999999995E-4</v>
      </c>
      <c r="BP66" s="23">
        <v>6.4999999999999997E-3</v>
      </c>
      <c r="BQ66" s="23">
        <v>4.0000000000000002E-4</v>
      </c>
      <c r="BR66" s="23">
        <v>5.0000000000000001E-4</v>
      </c>
      <c r="BS66" s="23">
        <v>2.9999999999999997E-4</v>
      </c>
      <c r="BT66" s="23" t="s">
        <v>181</v>
      </c>
      <c r="BU66" s="23">
        <v>5.0000000000000001E-4</v>
      </c>
      <c r="BV66" s="23" t="s">
        <v>20</v>
      </c>
      <c r="BX66" s="23" t="s">
        <v>181</v>
      </c>
      <c r="BY66" s="23">
        <v>8.0000000000000004E-4</v>
      </c>
      <c r="BZ66" s="23" t="s">
        <v>181</v>
      </c>
      <c r="CA66" s="23">
        <v>6.9999999999999999E-4</v>
      </c>
      <c r="CB66" s="23" t="s">
        <v>181</v>
      </c>
      <c r="CC66" s="23">
        <v>1.8E-3</v>
      </c>
      <c r="CD66" s="23" t="s">
        <v>181</v>
      </c>
      <c r="CE66" s="23">
        <v>1.8E-3</v>
      </c>
      <c r="CF66" s="23" t="s">
        <v>20</v>
      </c>
      <c r="CH66" s="23">
        <v>6.3299999999999995E-2</v>
      </c>
      <c r="CI66" s="23">
        <v>5.4000000000000003E-3</v>
      </c>
      <c r="CJ66" s="23" t="s">
        <v>181</v>
      </c>
      <c r="CK66" s="23">
        <v>8.6999999999999994E-3</v>
      </c>
      <c r="CL66" s="23" t="s">
        <v>181</v>
      </c>
      <c r="CM66" s="23">
        <v>1.06E-2</v>
      </c>
      <c r="CN66" s="23" t="s">
        <v>181</v>
      </c>
      <c r="CO66" s="23">
        <v>5.9999999999999995E-4</v>
      </c>
      <c r="CP66" s="23">
        <v>3.2000000000000002E-3</v>
      </c>
      <c r="CQ66" s="23">
        <v>2.7000000000000001E-3</v>
      </c>
      <c r="CR66" s="23" t="s">
        <v>181</v>
      </c>
      <c r="CS66" s="23">
        <v>1.5E-3</v>
      </c>
      <c r="CT66" s="23" t="s">
        <v>181</v>
      </c>
      <c r="CU66" s="23">
        <v>6.9999999999999999E-4</v>
      </c>
      <c r="CV66" s="23" t="s">
        <v>20</v>
      </c>
      <c r="CX66" s="23" t="s">
        <v>181</v>
      </c>
      <c r="CY66" s="23">
        <v>5.0000000000000001E-4</v>
      </c>
      <c r="CZ66" s="23" t="s">
        <v>181</v>
      </c>
      <c r="DA66" s="23">
        <v>5.0000000000000001E-4</v>
      </c>
      <c r="DB66" s="23" t="s">
        <v>181</v>
      </c>
      <c r="DC66" s="23">
        <v>5.0000000000000001E-4</v>
      </c>
      <c r="DD66" s="23" t="s">
        <v>181</v>
      </c>
      <c r="DE66" s="23">
        <v>5.9999999999999995E-4</v>
      </c>
      <c r="DF66" s="23">
        <v>4.0000000000000002E-4</v>
      </c>
      <c r="DG66" s="23">
        <v>4.0000000000000002E-4</v>
      </c>
      <c r="DH66" s="23" t="s">
        <v>181</v>
      </c>
      <c r="DI66" s="23">
        <v>2.9999999999999997E-4</v>
      </c>
      <c r="DJ66" s="23" t="s">
        <v>258</v>
      </c>
      <c r="DK66" s="23" t="s">
        <v>259</v>
      </c>
      <c r="DL66" s="23">
        <v>26</v>
      </c>
      <c r="DM66" s="23" t="s">
        <v>197</v>
      </c>
      <c r="DN66" s="23" t="s">
        <v>20</v>
      </c>
      <c r="DW66" s="85"/>
      <c r="DY66" s="85">
        <v>44875.039583333331</v>
      </c>
    </row>
    <row r="67" spans="1:129" s="23" customFormat="1">
      <c r="A67" s="23">
        <v>114</v>
      </c>
      <c r="B67" s="88">
        <v>44875.044444444444</v>
      </c>
      <c r="C67" s="23" t="s">
        <v>192</v>
      </c>
      <c r="D67" s="23">
        <v>0</v>
      </c>
      <c r="E67" s="23">
        <v>0</v>
      </c>
      <c r="F67" s="23">
        <v>0</v>
      </c>
      <c r="G67" s="23" t="s">
        <v>58</v>
      </c>
      <c r="H67" s="23" t="s">
        <v>59</v>
      </c>
      <c r="I67" s="23" t="s">
        <v>59</v>
      </c>
      <c r="J67" s="23" t="s">
        <v>59</v>
      </c>
      <c r="K67" s="23">
        <v>150</v>
      </c>
      <c r="L67" s="23" t="s">
        <v>179</v>
      </c>
      <c r="M67" s="23">
        <v>0</v>
      </c>
      <c r="N67" s="23" t="s">
        <v>179</v>
      </c>
      <c r="O67" s="23">
        <v>0</v>
      </c>
      <c r="P67" s="23" t="s">
        <v>179</v>
      </c>
      <c r="Q67" s="23">
        <v>0</v>
      </c>
      <c r="R67" s="23">
        <v>2</v>
      </c>
      <c r="S67" s="23" t="s">
        <v>180</v>
      </c>
      <c r="T67" s="23">
        <v>4.4000000000000004</v>
      </c>
      <c r="U67" s="23">
        <v>0.58840000000000003</v>
      </c>
      <c r="V67" s="23">
        <v>18.129899999999999</v>
      </c>
      <c r="W67" s="23">
        <v>0.2802</v>
      </c>
      <c r="X67" s="23">
        <v>46.694299999999998</v>
      </c>
      <c r="Y67" s="23">
        <v>0.28079999999999999</v>
      </c>
      <c r="Z67" s="23">
        <v>0.31709999999999999</v>
      </c>
      <c r="AA67" s="23">
        <v>1.6199999999999999E-2</v>
      </c>
      <c r="AB67" s="23" t="s">
        <v>181</v>
      </c>
      <c r="AC67" s="23">
        <v>6.7999999999999996E-3</v>
      </c>
      <c r="AD67" s="23" t="s">
        <v>181</v>
      </c>
      <c r="AE67" s="23">
        <v>1.0999999999999999E-2</v>
      </c>
      <c r="AF67" s="23">
        <v>1.4134</v>
      </c>
      <c r="AG67" s="23">
        <v>1.18E-2</v>
      </c>
      <c r="AH67" s="23">
        <v>8.8521999999999998</v>
      </c>
      <c r="AI67" s="23">
        <v>2.2800000000000001E-2</v>
      </c>
      <c r="AJ67" s="23">
        <v>1.4218999999999999</v>
      </c>
      <c r="AK67" s="23">
        <v>7.4999999999999997E-3</v>
      </c>
      <c r="AL67" s="23">
        <v>2.6200000000000001E-2</v>
      </c>
      <c r="AM67" s="23">
        <v>8.5000000000000006E-3</v>
      </c>
      <c r="AN67" s="23">
        <v>2.6100000000000002E-2</v>
      </c>
      <c r="AO67" s="23">
        <v>3.5000000000000001E-3</v>
      </c>
      <c r="AP67" s="23">
        <v>0.1047</v>
      </c>
      <c r="AQ67" s="23">
        <v>4.0000000000000001E-3</v>
      </c>
      <c r="AR67" s="23">
        <v>6.2346000000000004</v>
      </c>
      <c r="AS67" s="23">
        <v>2.24E-2</v>
      </c>
      <c r="AT67" s="23">
        <v>6.6E-3</v>
      </c>
      <c r="AU67" s="23">
        <v>2.8E-3</v>
      </c>
      <c r="AV67" s="23">
        <v>1.0699999999999999E-2</v>
      </c>
      <c r="AW67" s="23">
        <v>8.9999999999999998E-4</v>
      </c>
      <c r="AX67" s="23">
        <v>7.1999999999999998E-3</v>
      </c>
      <c r="AY67" s="23">
        <v>5.9999999999999995E-4</v>
      </c>
      <c r="AZ67" s="23">
        <v>6.3E-3</v>
      </c>
      <c r="BA67" s="23">
        <v>5.9999999999999995E-4</v>
      </c>
      <c r="BB67" s="23">
        <v>1.2999999999999999E-3</v>
      </c>
      <c r="BC67" s="23">
        <v>4.0000000000000002E-4</v>
      </c>
      <c r="BD67" s="23">
        <v>4.0000000000000002E-4</v>
      </c>
      <c r="BE67" s="23">
        <v>2.9999999999999997E-4</v>
      </c>
      <c r="BF67" s="23" t="s">
        <v>181</v>
      </c>
      <c r="BG67" s="23">
        <v>1E-4</v>
      </c>
      <c r="BH67" s="23">
        <v>1.9E-3</v>
      </c>
      <c r="BI67" s="23">
        <v>2.0000000000000001E-4</v>
      </c>
      <c r="BJ67" s="23">
        <v>6.0600000000000001E-2</v>
      </c>
      <c r="BK67" s="23">
        <v>8.9999999999999998E-4</v>
      </c>
      <c r="BL67" s="23">
        <v>2.8E-3</v>
      </c>
      <c r="BM67" s="23">
        <v>2.0000000000000001E-4</v>
      </c>
      <c r="BN67" s="23">
        <v>0.02</v>
      </c>
      <c r="BO67" s="23">
        <v>5.0000000000000001E-4</v>
      </c>
      <c r="BP67" s="23">
        <v>6.4000000000000003E-3</v>
      </c>
      <c r="BQ67" s="23">
        <v>4.0000000000000002E-4</v>
      </c>
      <c r="BR67" s="23">
        <v>5.0000000000000001E-4</v>
      </c>
      <c r="BS67" s="23">
        <v>2.0000000000000001E-4</v>
      </c>
      <c r="BT67" s="23" t="s">
        <v>181</v>
      </c>
      <c r="BU67" s="23">
        <v>5.0000000000000001E-4</v>
      </c>
      <c r="BV67" s="23" t="s">
        <v>20</v>
      </c>
      <c r="BX67" s="23" t="s">
        <v>181</v>
      </c>
      <c r="BY67" s="23">
        <v>8.0000000000000004E-4</v>
      </c>
      <c r="BZ67" s="23" t="s">
        <v>181</v>
      </c>
      <c r="CA67" s="23">
        <v>6.9999999999999999E-4</v>
      </c>
      <c r="CB67" s="23" t="s">
        <v>181</v>
      </c>
      <c r="CC67" s="23">
        <v>1.6999999999999999E-3</v>
      </c>
      <c r="CD67" s="23" t="s">
        <v>181</v>
      </c>
      <c r="CE67" s="23">
        <v>1.8E-3</v>
      </c>
      <c r="CF67" s="23" t="s">
        <v>20</v>
      </c>
      <c r="CH67" s="23">
        <v>5.5E-2</v>
      </c>
      <c r="CI67" s="23">
        <v>4.8999999999999998E-3</v>
      </c>
      <c r="CJ67" s="23" t="s">
        <v>181</v>
      </c>
      <c r="CK67" s="23">
        <v>8.5000000000000006E-3</v>
      </c>
      <c r="CL67" s="23" t="s">
        <v>181</v>
      </c>
      <c r="CM67" s="23">
        <v>9.2999999999999992E-3</v>
      </c>
      <c r="CN67" s="23" t="s">
        <v>181</v>
      </c>
      <c r="CO67" s="23">
        <v>5.9999999999999995E-4</v>
      </c>
      <c r="CP67" s="23" t="s">
        <v>181</v>
      </c>
      <c r="CQ67" s="23">
        <v>2.7000000000000001E-3</v>
      </c>
      <c r="CR67" s="23" t="s">
        <v>181</v>
      </c>
      <c r="CS67" s="23">
        <v>1.5E-3</v>
      </c>
      <c r="CT67" s="23" t="s">
        <v>20</v>
      </c>
      <c r="CV67" s="23" t="s">
        <v>181</v>
      </c>
      <c r="CW67" s="23">
        <v>5.0000000000000001E-4</v>
      </c>
      <c r="CX67" s="23" t="s">
        <v>181</v>
      </c>
      <c r="CY67" s="23">
        <v>5.0000000000000001E-4</v>
      </c>
      <c r="CZ67" s="23" t="s">
        <v>181</v>
      </c>
      <c r="DA67" s="23">
        <v>5.9999999999999995E-4</v>
      </c>
      <c r="DB67" s="23" t="s">
        <v>181</v>
      </c>
      <c r="DC67" s="23">
        <v>5.9999999999999995E-4</v>
      </c>
      <c r="DD67" s="23" t="s">
        <v>181</v>
      </c>
      <c r="DE67" s="23">
        <v>5.9999999999999995E-4</v>
      </c>
      <c r="DF67" s="23" t="s">
        <v>181</v>
      </c>
      <c r="DG67" s="23">
        <v>4.0000000000000002E-4</v>
      </c>
      <c r="DH67" s="23" t="s">
        <v>181</v>
      </c>
      <c r="DI67" s="23">
        <v>2.9999999999999997E-4</v>
      </c>
      <c r="DJ67" s="23" t="s">
        <v>258</v>
      </c>
      <c r="DK67" s="23" t="s">
        <v>259</v>
      </c>
      <c r="DL67" s="23">
        <v>114</v>
      </c>
      <c r="DM67" s="23" t="s">
        <v>197</v>
      </c>
      <c r="DN67" s="23" t="s">
        <v>20</v>
      </c>
      <c r="DW67" s="85"/>
      <c r="DY67" s="85">
        <v>44875.044444444444</v>
      </c>
    </row>
    <row r="68" spans="1:129" s="23" customFormat="1">
      <c r="A68" s="23">
        <v>115</v>
      </c>
      <c r="B68" s="88">
        <v>44875.051388888889</v>
      </c>
      <c r="C68" s="23" t="s">
        <v>192</v>
      </c>
      <c r="D68" s="23">
        <v>0</v>
      </c>
      <c r="E68" s="23">
        <v>0</v>
      </c>
      <c r="F68" s="23">
        <v>0</v>
      </c>
      <c r="G68" s="23" t="s">
        <v>58</v>
      </c>
      <c r="H68" s="23" t="s">
        <v>59</v>
      </c>
      <c r="I68" s="23" t="s">
        <v>59</v>
      </c>
      <c r="J68" s="23" t="s">
        <v>59</v>
      </c>
      <c r="K68" s="23">
        <v>150</v>
      </c>
      <c r="L68" s="23" t="s">
        <v>179</v>
      </c>
      <c r="M68" s="23">
        <v>0</v>
      </c>
      <c r="N68" s="23" t="s">
        <v>179</v>
      </c>
      <c r="O68" s="23">
        <v>0</v>
      </c>
      <c r="P68" s="23" t="s">
        <v>179</v>
      </c>
      <c r="Q68" s="23">
        <v>0</v>
      </c>
      <c r="R68" s="23">
        <v>2</v>
      </c>
      <c r="S68" s="23" t="s">
        <v>180</v>
      </c>
      <c r="T68" s="23">
        <v>3.069</v>
      </c>
      <c r="U68" s="23">
        <v>0.47899999999999998</v>
      </c>
      <c r="V68" s="23">
        <v>12.989100000000001</v>
      </c>
      <c r="W68" s="23">
        <v>0.23569999999999999</v>
      </c>
      <c r="X68" s="23">
        <v>37.837200000000003</v>
      </c>
      <c r="Y68" s="23">
        <v>0.24709999999999999</v>
      </c>
      <c r="Z68" s="23">
        <v>0.28570000000000001</v>
      </c>
      <c r="AA68" s="23">
        <v>1.43E-2</v>
      </c>
      <c r="AB68" s="23" t="s">
        <v>181</v>
      </c>
      <c r="AC68" s="23">
        <v>6.1000000000000004E-3</v>
      </c>
      <c r="AD68" s="23" t="s">
        <v>181</v>
      </c>
      <c r="AE68" s="23">
        <v>1.06E-2</v>
      </c>
      <c r="AF68" s="23">
        <v>1.4875</v>
      </c>
      <c r="AG68" s="23">
        <v>1.15E-2</v>
      </c>
      <c r="AH68" s="23">
        <v>6.0616000000000003</v>
      </c>
      <c r="AI68" s="23">
        <v>1.8700000000000001E-2</v>
      </c>
      <c r="AJ68" s="23">
        <v>1.0763</v>
      </c>
      <c r="AK68" s="23">
        <v>6.4999999999999997E-3</v>
      </c>
      <c r="AL68" s="23" t="s">
        <v>181</v>
      </c>
      <c r="AM68" s="23">
        <v>7.1999999999999998E-3</v>
      </c>
      <c r="AN68" s="23">
        <v>1.6500000000000001E-2</v>
      </c>
      <c r="AO68" s="23">
        <v>2.7000000000000001E-3</v>
      </c>
      <c r="AP68" s="23">
        <v>0.13650000000000001</v>
      </c>
      <c r="AQ68" s="23">
        <v>4.4000000000000003E-3</v>
      </c>
      <c r="AR68" s="23">
        <v>4.6698000000000004</v>
      </c>
      <c r="AS68" s="23">
        <v>1.8800000000000001E-2</v>
      </c>
      <c r="AT68" s="23">
        <v>7.0000000000000001E-3</v>
      </c>
      <c r="AU68" s="23">
        <v>2.5000000000000001E-3</v>
      </c>
      <c r="AV68" s="23">
        <v>1.6199999999999999E-2</v>
      </c>
      <c r="AW68" s="23">
        <v>1.1000000000000001E-3</v>
      </c>
      <c r="AX68" s="23">
        <v>6.7999999999999996E-3</v>
      </c>
      <c r="AY68" s="23">
        <v>5.9999999999999995E-4</v>
      </c>
      <c r="AZ68" s="23">
        <v>6.3E-3</v>
      </c>
      <c r="BA68" s="23">
        <v>5.9999999999999995E-4</v>
      </c>
      <c r="BB68" s="23">
        <v>1E-3</v>
      </c>
      <c r="BC68" s="23">
        <v>4.0000000000000002E-4</v>
      </c>
      <c r="BD68" s="23">
        <v>6.9999999999999999E-4</v>
      </c>
      <c r="BE68" s="23">
        <v>2.9999999999999997E-4</v>
      </c>
      <c r="BF68" s="23" t="s">
        <v>181</v>
      </c>
      <c r="BG68" s="23">
        <v>1E-4</v>
      </c>
      <c r="BH68" s="23">
        <v>2.3999999999999998E-3</v>
      </c>
      <c r="BI68" s="23">
        <v>2.9999999999999997E-4</v>
      </c>
      <c r="BJ68" s="23">
        <v>5.3400000000000003E-2</v>
      </c>
      <c r="BK68" s="23">
        <v>8.0000000000000004E-4</v>
      </c>
      <c r="BL68" s="23">
        <v>2.8999999999999998E-3</v>
      </c>
      <c r="BM68" s="23">
        <v>2.9999999999999997E-4</v>
      </c>
      <c r="BN68" s="23">
        <v>2.1700000000000001E-2</v>
      </c>
      <c r="BO68" s="23">
        <v>6.9999999999999999E-4</v>
      </c>
      <c r="BP68" s="23">
        <v>5.3E-3</v>
      </c>
      <c r="BQ68" s="23">
        <v>2.9999999999999997E-4</v>
      </c>
      <c r="BR68" s="23">
        <v>6.9999999999999999E-4</v>
      </c>
      <c r="BS68" s="23">
        <v>2.9999999999999997E-4</v>
      </c>
      <c r="BT68" s="23" t="s">
        <v>181</v>
      </c>
      <c r="BU68" s="23">
        <v>5.0000000000000001E-4</v>
      </c>
      <c r="BV68" s="23" t="s">
        <v>20</v>
      </c>
      <c r="BX68" s="23" t="s">
        <v>181</v>
      </c>
      <c r="BY68" s="23">
        <v>8.9999999999999998E-4</v>
      </c>
      <c r="BZ68" s="23" t="s">
        <v>181</v>
      </c>
      <c r="CA68" s="23">
        <v>8.0000000000000004E-4</v>
      </c>
      <c r="CB68" s="23" t="s">
        <v>181</v>
      </c>
      <c r="CC68" s="23">
        <v>2E-3</v>
      </c>
      <c r="CD68" s="23" t="s">
        <v>181</v>
      </c>
      <c r="CE68" s="23">
        <v>1.6000000000000001E-3</v>
      </c>
      <c r="CF68" s="23" t="s">
        <v>20</v>
      </c>
      <c r="CH68" s="23">
        <v>7.6799999999999993E-2</v>
      </c>
      <c r="CI68" s="23">
        <v>7.4999999999999997E-3</v>
      </c>
      <c r="CJ68" s="23" t="s">
        <v>181</v>
      </c>
      <c r="CK68" s="23">
        <v>9.4000000000000004E-3</v>
      </c>
      <c r="CL68" s="23" t="s">
        <v>181</v>
      </c>
      <c r="CM68" s="23">
        <v>1.2699999999999999E-2</v>
      </c>
      <c r="CN68" s="23" t="s">
        <v>181</v>
      </c>
      <c r="CO68" s="23">
        <v>6.9999999999999999E-4</v>
      </c>
      <c r="CP68" s="23" t="s">
        <v>181</v>
      </c>
      <c r="CQ68" s="23">
        <v>2.5999999999999999E-3</v>
      </c>
      <c r="CR68" s="23" t="s">
        <v>181</v>
      </c>
      <c r="CS68" s="23">
        <v>1.6000000000000001E-3</v>
      </c>
      <c r="CT68" s="23" t="s">
        <v>20</v>
      </c>
      <c r="CV68" s="23" t="s">
        <v>181</v>
      </c>
      <c r="CW68" s="23">
        <v>5.0000000000000001E-4</v>
      </c>
      <c r="CX68" s="23" t="s">
        <v>181</v>
      </c>
      <c r="CY68" s="23">
        <v>5.0000000000000001E-4</v>
      </c>
      <c r="CZ68" s="23" t="s">
        <v>181</v>
      </c>
      <c r="DA68" s="23">
        <v>5.9999999999999995E-4</v>
      </c>
      <c r="DB68" s="23" t="s">
        <v>181</v>
      </c>
      <c r="DC68" s="23">
        <v>5.9999999999999995E-4</v>
      </c>
      <c r="DD68" s="23" t="s">
        <v>181</v>
      </c>
      <c r="DE68" s="23">
        <v>6.9999999999999999E-4</v>
      </c>
      <c r="DF68" s="23" t="s">
        <v>181</v>
      </c>
      <c r="DG68" s="23">
        <v>4.0000000000000002E-4</v>
      </c>
      <c r="DH68" s="23" t="s">
        <v>181</v>
      </c>
      <c r="DI68" s="23">
        <v>5.0000000000000001E-4</v>
      </c>
      <c r="DJ68" s="23" t="s">
        <v>260</v>
      </c>
      <c r="DK68" s="23" t="s">
        <v>261</v>
      </c>
      <c r="DL68" s="23">
        <v>25</v>
      </c>
      <c r="DM68" s="23" t="s">
        <v>65</v>
      </c>
      <c r="DN68" s="23" t="s">
        <v>20</v>
      </c>
      <c r="DW68" s="85"/>
      <c r="DY68" s="85">
        <v>44875.051388888889</v>
      </c>
    </row>
    <row r="69" spans="1:129" s="23" customFormat="1">
      <c r="A69" s="23">
        <v>116</v>
      </c>
      <c r="B69" s="88">
        <v>44875.055555555555</v>
      </c>
      <c r="C69" s="23" t="s">
        <v>192</v>
      </c>
      <c r="D69" s="23">
        <v>0</v>
      </c>
      <c r="E69" s="23">
        <v>0</v>
      </c>
      <c r="F69" s="23">
        <v>0</v>
      </c>
      <c r="G69" s="23" t="s">
        <v>58</v>
      </c>
      <c r="H69" s="23" t="s">
        <v>59</v>
      </c>
      <c r="I69" s="23" t="s">
        <v>59</v>
      </c>
      <c r="J69" s="23" t="s">
        <v>59</v>
      </c>
      <c r="K69" s="23">
        <v>150</v>
      </c>
      <c r="L69" s="23" t="s">
        <v>179</v>
      </c>
      <c r="M69" s="23">
        <v>0</v>
      </c>
      <c r="N69" s="23" t="s">
        <v>179</v>
      </c>
      <c r="O69" s="23">
        <v>0</v>
      </c>
      <c r="P69" s="23" t="s">
        <v>179</v>
      </c>
      <c r="Q69" s="23">
        <v>0</v>
      </c>
      <c r="R69" s="23">
        <v>2</v>
      </c>
      <c r="S69" s="23" t="s">
        <v>180</v>
      </c>
      <c r="T69" s="23">
        <v>3.1873</v>
      </c>
      <c r="U69" s="23">
        <v>0.55800000000000005</v>
      </c>
      <c r="V69" s="23">
        <v>19.9255</v>
      </c>
      <c r="W69" s="23">
        <v>0.28970000000000001</v>
      </c>
      <c r="X69" s="23">
        <v>45.520200000000003</v>
      </c>
      <c r="Y69" s="23">
        <v>0.27839999999999998</v>
      </c>
      <c r="Z69" s="23">
        <v>0.54010000000000002</v>
      </c>
      <c r="AA69" s="23">
        <v>1.78E-2</v>
      </c>
      <c r="AB69" s="23" t="s">
        <v>181</v>
      </c>
      <c r="AC69" s="23">
        <v>6.7999999999999996E-3</v>
      </c>
      <c r="AD69" s="23" t="s">
        <v>181</v>
      </c>
      <c r="AE69" s="23">
        <v>1.14E-2</v>
      </c>
      <c r="AF69" s="23">
        <v>1.2605999999999999</v>
      </c>
      <c r="AG69" s="23">
        <v>1.1299999999999999E-2</v>
      </c>
      <c r="AH69" s="23">
        <v>7.2492000000000001</v>
      </c>
      <c r="AI69" s="23">
        <v>2.07E-2</v>
      </c>
      <c r="AJ69" s="23">
        <v>1.6234999999999999</v>
      </c>
      <c r="AK69" s="23">
        <v>7.7000000000000002E-3</v>
      </c>
      <c r="AL69" s="23">
        <v>2.0899999999999998E-2</v>
      </c>
      <c r="AM69" s="23">
        <v>8.6999999999999994E-3</v>
      </c>
      <c r="AN69" s="23">
        <v>8.8000000000000005E-3</v>
      </c>
      <c r="AO69" s="23">
        <v>2.8E-3</v>
      </c>
      <c r="AP69" s="23">
        <v>7.9399999999999998E-2</v>
      </c>
      <c r="AQ69" s="23">
        <v>3.5000000000000001E-3</v>
      </c>
      <c r="AR69" s="23">
        <v>6.4484000000000004</v>
      </c>
      <c r="AS69" s="23">
        <v>2.23E-2</v>
      </c>
      <c r="AT69" s="23">
        <v>7.3000000000000001E-3</v>
      </c>
      <c r="AU69" s="23">
        <v>2.8999999999999998E-3</v>
      </c>
      <c r="AV69" s="23">
        <v>9.2999999999999992E-3</v>
      </c>
      <c r="AW69" s="23">
        <v>8.0000000000000004E-4</v>
      </c>
      <c r="AX69" s="23">
        <v>6.1000000000000004E-3</v>
      </c>
      <c r="AY69" s="23">
        <v>5.9999999999999995E-4</v>
      </c>
      <c r="AZ69" s="23">
        <v>8.0999999999999996E-3</v>
      </c>
      <c r="BA69" s="23">
        <v>5.9999999999999995E-4</v>
      </c>
      <c r="BB69" s="23">
        <v>1.1000000000000001E-3</v>
      </c>
      <c r="BC69" s="23">
        <v>4.0000000000000002E-4</v>
      </c>
      <c r="BD69" s="23">
        <v>6.9999999999999999E-4</v>
      </c>
      <c r="BE69" s="23">
        <v>2.9999999999999997E-4</v>
      </c>
      <c r="BF69" s="23" t="s">
        <v>181</v>
      </c>
      <c r="BG69" s="23">
        <v>1E-4</v>
      </c>
      <c r="BH69" s="23">
        <v>1.6999999999999999E-3</v>
      </c>
      <c r="BI69" s="23">
        <v>2.0000000000000001E-4</v>
      </c>
      <c r="BJ69" s="23">
        <v>6.9000000000000006E-2</v>
      </c>
      <c r="BK69" s="23">
        <v>8.9999999999999998E-4</v>
      </c>
      <c r="BL69" s="23">
        <v>3.5000000000000001E-3</v>
      </c>
      <c r="BM69" s="23">
        <v>2.9999999999999997E-4</v>
      </c>
      <c r="BN69" s="23">
        <v>2.2200000000000001E-2</v>
      </c>
      <c r="BO69" s="23">
        <v>5.9999999999999995E-4</v>
      </c>
      <c r="BP69" s="23">
        <v>7.0000000000000001E-3</v>
      </c>
      <c r="BQ69" s="23">
        <v>4.0000000000000002E-4</v>
      </c>
      <c r="BR69" s="23">
        <v>4.0000000000000002E-4</v>
      </c>
      <c r="BS69" s="23">
        <v>2.0000000000000001E-4</v>
      </c>
      <c r="BT69" s="23" t="s">
        <v>181</v>
      </c>
      <c r="BU69" s="23">
        <v>5.0000000000000001E-4</v>
      </c>
      <c r="BV69" s="23" t="s">
        <v>20</v>
      </c>
      <c r="BX69" s="23" t="s">
        <v>181</v>
      </c>
      <c r="BY69" s="23">
        <v>8.0000000000000004E-4</v>
      </c>
      <c r="BZ69" s="23">
        <v>6.9999999999999999E-4</v>
      </c>
      <c r="CA69" s="23">
        <v>6.9999999999999999E-4</v>
      </c>
      <c r="CB69" s="23" t="s">
        <v>181</v>
      </c>
      <c r="CC69" s="23">
        <v>1.6999999999999999E-3</v>
      </c>
      <c r="CD69" s="23" t="s">
        <v>181</v>
      </c>
      <c r="CE69" s="23">
        <v>1.8E-3</v>
      </c>
      <c r="CF69" s="23" t="s">
        <v>20</v>
      </c>
      <c r="CH69" s="23">
        <v>5.5500000000000001E-2</v>
      </c>
      <c r="CI69" s="23">
        <v>5.0000000000000001E-3</v>
      </c>
      <c r="CJ69" s="23" t="s">
        <v>181</v>
      </c>
      <c r="CK69" s="23">
        <v>8.3000000000000001E-3</v>
      </c>
      <c r="CL69" s="23" t="s">
        <v>181</v>
      </c>
      <c r="CM69" s="23">
        <v>9.4999999999999998E-3</v>
      </c>
      <c r="CN69" s="23" t="s">
        <v>181</v>
      </c>
      <c r="CO69" s="23">
        <v>5.9999999999999995E-4</v>
      </c>
      <c r="CP69" s="23" t="s">
        <v>181</v>
      </c>
      <c r="CQ69" s="23">
        <v>2.7000000000000001E-3</v>
      </c>
      <c r="CR69" s="23" t="s">
        <v>181</v>
      </c>
      <c r="CS69" s="23">
        <v>1.4E-3</v>
      </c>
      <c r="CT69" s="23" t="s">
        <v>181</v>
      </c>
      <c r="CU69" s="23">
        <v>6.9999999999999999E-4</v>
      </c>
      <c r="CV69" s="23" t="s">
        <v>20</v>
      </c>
      <c r="CX69" s="23" t="s">
        <v>181</v>
      </c>
      <c r="CY69" s="23">
        <v>5.0000000000000001E-4</v>
      </c>
      <c r="CZ69" s="23" t="s">
        <v>181</v>
      </c>
      <c r="DA69" s="23">
        <v>5.0000000000000001E-4</v>
      </c>
      <c r="DB69" s="23" t="s">
        <v>181</v>
      </c>
      <c r="DC69" s="23">
        <v>5.0000000000000001E-4</v>
      </c>
      <c r="DD69" s="23" t="s">
        <v>181</v>
      </c>
      <c r="DE69" s="23">
        <v>5.9999999999999995E-4</v>
      </c>
      <c r="DF69" s="23">
        <v>5.9999999999999995E-4</v>
      </c>
      <c r="DG69" s="23">
        <v>4.0000000000000002E-4</v>
      </c>
      <c r="DH69" s="23" t="s">
        <v>181</v>
      </c>
      <c r="DI69" s="23">
        <v>2.9999999999999997E-4</v>
      </c>
      <c r="DJ69" s="23" t="s">
        <v>260</v>
      </c>
      <c r="DK69" s="23" t="s">
        <v>261</v>
      </c>
      <c r="DL69" s="23">
        <v>73</v>
      </c>
      <c r="DM69" s="23" t="s">
        <v>65</v>
      </c>
      <c r="DN69" s="23" t="s">
        <v>20</v>
      </c>
      <c r="DW69" s="85"/>
      <c r="DY69" s="85">
        <v>44875.055555555555</v>
      </c>
    </row>
    <row r="70" spans="1:129" s="23" customFormat="1">
      <c r="A70" s="23">
        <v>117</v>
      </c>
      <c r="B70" s="88">
        <v>44875.083333333336</v>
      </c>
      <c r="C70" s="23" t="s">
        <v>192</v>
      </c>
      <c r="D70" s="23">
        <v>0</v>
      </c>
      <c r="E70" s="23">
        <v>0</v>
      </c>
      <c r="F70" s="23">
        <v>0</v>
      </c>
      <c r="G70" s="23" t="s">
        <v>58</v>
      </c>
      <c r="H70" s="23" t="s">
        <v>59</v>
      </c>
      <c r="I70" s="23" t="s">
        <v>59</v>
      </c>
      <c r="J70" s="23" t="s">
        <v>59</v>
      </c>
      <c r="K70" s="23">
        <v>150</v>
      </c>
      <c r="L70" s="23" t="s">
        <v>179</v>
      </c>
      <c r="M70" s="23">
        <v>0</v>
      </c>
      <c r="N70" s="23" t="s">
        <v>179</v>
      </c>
      <c r="O70" s="23">
        <v>0</v>
      </c>
      <c r="P70" s="23" t="s">
        <v>179</v>
      </c>
      <c r="Q70" s="23">
        <v>0</v>
      </c>
      <c r="R70" s="23">
        <v>2</v>
      </c>
      <c r="S70" s="23" t="s">
        <v>180</v>
      </c>
      <c r="T70" s="23">
        <v>13.581200000000001</v>
      </c>
      <c r="U70" s="23">
        <v>0.7006</v>
      </c>
      <c r="V70" s="23">
        <v>16.179600000000001</v>
      </c>
      <c r="W70" s="23">
        <v>0.27129999999999999</v>
      </c>
      <c r="X70" s="23">
        <v>49.440300000000001</v>
      </c>
      <c r="Y70" s="23">
        <v>0.29060000000000002</v>
      </c>
      <c r="Z70" s="23">
        <v>0.21640000000000001</v>
      </c>
      <c r="AA70" s="23">
        <v>1.44E-2</v>
      </c>
      <c r="AB70" s="23">
        <v>1.03E-2</v>
      </c>
      <c r="AC70" s="23">
        <v>7.7000000000000002E-3</v>
      </c>
      <c r="AD70" s="23" t="s">
        <v>181</v>
      </c>
      <c r="AE70" s="23">
        <v>1.1299999999999999E-2</v>
      </c>
      <c r="AF70" s="23">
        <v>1.7143999999999999</v>
      </c>
      <c r="AG70" s="23">
        <v>1.29E-2</v>
      </c>
      <c r="AH70" s="23">
        <v>6.1273</v>
      </c>
      <c r="AI70" s="23">
        <v>1.8599999999999998E-2</v>
      </c>
      <c r="AJ70" s="23">
        <v>1.3003</v>
      </c>
      <c r="AK70" s="23">
        <v>7.0000000000000001E-3</v>
      </c>
      <c r="AL70" s="23">
        <v>1.7399999999999999E-2</v>
      </c>
      <c r="AM70" s="23">
        <v>7.6E-3</v>
      </c>
      <c r="AN70" s="23">
        <v>2.9700000000000001E-2</v>
      </c>
      <c r="AO70" s="23">
        <v>3.7000000000000002E-3</v>
      </c>
      <c r="AP70" s="23">
        <v>0.10440000000000001</v>
      </c>
      <c r="AQ70" s="23">
        <v>3.8E-3</v>
      </c>
      <c r="AR70" s="23">
        <v>5.9165999999999999</v>
      </c>
      <c r="AS70" s="23">
        <v>2.0799999999999999E-2</v>
      </c>
      <c r="AT70" s="23">
        <v>7.9000000000000008E-3</v>
      </c>
      <c r="AU70" s="23">
        <v>2.5999999999999999E-3</v>
      </c>
      <c r="AV70" s="23">
        <v>2.1299999999999999E-2</v>
      </c>
      <c r="AW70" s="23">
        <v>1.1999999999999999E-3</v>
      </c>
      <c r="AX70" s="23">
        <v>6.1999999999999998E-3</v>
      </c>
      <c r="AY70" s="23">
        <v>5.9999999999999995E-4</v>
      </c>
      <c r="AZ70" s="23">
        <v>6.0000000000000001E-3</v>
      </c>
      <c r="BA70" s="23">
        <v>5.0000000000000001E-4</v>
      </c>
      <c r="BB70" s="23">
        <v>1.1999999999999999E-3</v>
      </c>
      <c r="BC70" s="23">
        <v>4.0000000000000002E-4</v>
      </c>
      <c r="BD70" s="23">
        <v>4.0000000000000002E-4</v>
      </c>
      <c r="BE70" s="23">
        <v>2.9999999999999997E-4</v>
      </c>
      <c r="BF70" s="23" t="s">
        <v>181</v>
      </c>
      <c r="BG70" s="23">
        <v>1E-4</v>
      </c>
      <c r="BH70" s="23">
        <v>4.0000000000000001E-3</v>
      </c>
      <c r="BI70" s="23">
        <v>2.9999999999999997E-4</v>
      </c>
      <c r="BJ70" s="23">
        <v>4.9799999999999997E-2</v>
      </c>
      <c r="BK70" s="23">
        <v>8.0000000000000004E-4</v>
      </c>
      <c r="BL70" s="23">
        <v>2.5000000000000001E-3</v>
      </c>
      <c r="BM70" s="23">
        <v>2.0000000000000001E-4</v>
      </c>
      <c r="BN70" s="23">
        <v>1.55E-2</v>
      </c>
      <c r="BO70" s="23">
        <v>4.0000000000000002E-4</v>
      </c>
      <c r="BP70" s="23">
        <v>6.0000000000000001E-3</v>
      </c>
      <c r="BQ70" s="23">
        <v>2.9999999999999997E-4</v>
      </c>
      <c r="BR70" s="23">
        <v>4.0000000000000002E-4</v>
      </c>
      <c r="BS70" s="23">
        <v>1E-4</v>
      </c>
      <c r="BT70" s="23" t="s">
        <v>181</v>
      </c>
      <c r="BU70" s="23">
        <v>5.0000000000000001E-4</v>
      </c>
      <c r="BV70" s="23" t="s">
        <v>20</v>
      </c>
      <c r="BX70" s="23" t="s">
        <v>181</v>
      </c>
      <c r="BY70" s="23">
        <v>8.0000000000000004E-4</v>
      </c>
      <c r="BZ70" s="23" t="s">
        <v>181</v>
      </c>
      <c r="CA70" s="23">
        <v>6.9999999999999999E-4</v>
      </c>
      <c r="CB70" s="23" t="s">
        <v>181</v>
      </c>
      <c r="CC70" s="23">
        <v>1.8E-3</v>
      </c>
      <c r="CD70" s="23" t="s">
        <v>181</v>
      </c>
      <c r="CE70" s="23">
        <v>1.8E-3</v>
      </c>
      <c r="CF70" s="23" t="s">
        <v>20</v>
      </c>
      <c r="CH70" s="23">
        <v>6.2199999999999998E-2</v>
      </c>
      <c r="CI70" s="23">
        <v>5.7000000000000002E-3</v>
      </c>
      <c r="CJ70" s="23">
        <v>1.0699999999999999E-2</v>
      </c>
      <c r="CK70" s="23">
        <v>8.8000000000000005E-3</v>
      </c>
      <c r="CL70" s="23" t="s">
        <v>181</v>
      </c>
      <c r="CM70" s="23">
        <v>8.8000000000000005E-3</v>
      </c>
      <c r="CN70" s="23" t="s">
        <v>181</v>
      </c>
      <c r="CO70" s="23">
        <v>5.9999999999999995E-4</v>
      </c>
      <c r="CP70" s="23" t="s">
        <v>181</v>
      </c>
      <c r="CQ70" s="23">
        <v>2.5000000000000001E-3</v>
      </c>
      <c r="CR70" s="23" t="s">
        <v>181</v>
      </c>
      <c r="CS70" s="23">
        <v>1.4E-3</v>
      </c>
      <c r="CT70" s="23" t="s">
        <v>20</v>
      </c>
      <c r="CV70" s="23" t="s">
        <v>20</v>
      </c>
      <c r="CX70" s="23" t="s">
        <v>181</v>
      </c>
      <c r="CY70" s="23">
        <v>5.0000000000000001E-4</v>
      </c>
      <c r="CZ70" s="23" t="s">
        <v>181</v>
      </c>
      <c r="DA70" s="23">
        <v>5.9999999999999995E-4</v>
      </c>
      <c r="DB70" s="23" t="s">
        <v>181</v>
      </c>
      <c r="DC70" s="23">
        <v>5.9999999999999995E-4</v>
      </c>
      <c r="DD70" s="23" t="s">
        <v>181</v>
      </c>
      <c r="DE70" s="23">
        <v>6.9999999999999999E-4</v>
      </c>
      <c r="DF70" s="23" t="s">
        <v>181</v>
      </c>
      <c r="DG70" s="23">
        <v>4.0000000000000002E-4</v>
      </c>
      <c r="DH70" s="23" t="s">
        <v>181</v>
      </c>
      <c r="DI70" s="23">
        <v>2.9999999999999997E-4</v>
      </c>
      <c r="DJ70" s="23" t="s">
        <v>262</v>
      </c>
      <c r="DK70" s="23" t="s">
        <v>263</v>
      </c>
      <c r="DL70" s="23">
        <v>129</v>
      </c>
      <c r="DM70" s="23" t="s">
        <v>200</v>
      </c>
      <c r="DN70" s="23" t="s">
        <v>20</v>
      </c>
      <c r="DW70" s="85"/>
      <c r="DY70" s="85">
        <v>44875.083333333336</v>
      </c>
    </row>
    <row r="71" spans="1:129" s="23" customFormat="1">
      <c r="A71" s="23">
        <v>118</v>
      </c>
      <c r="B71" s="88">
        <v>44875.087500000001</v>
      </c>
      <c r="C71" s="23" t="s">
        <v>192</v>
      </c>
      <c r="D71" s="23">
        <v>0</v>
      </c>
      <c r="E71" s="23">
        <v>0</v>
      </c>
      <c r="F71" s="23">
        <v>0</v>
      </c>
      <c r="G71" s="23" t="s">
        <v>58</v>
      </c>
      <c r="H71" s="23" t="s">
        <v>59</v>
      </c>
      <c r="I71" s="23" t="s">
        <v>59</v>
      </c>
      <c r="J71" s="23" t="s">
        <v>59</v>
      </c>
      <c r="K71" s="23">
        <v>150</v>
      </c>
      <c r="L71" s="23" t="s">
        <v>179</v>
      </c>
      <c r="M71" s="23">
        <v>0</v>
      </c>
      <c r="N71" s="23" t="s">
        <v>179</v>
      </c>
      <c r="O71" s="23">
        <v>0</v>
      </c>
      <c r="P71" s="23" t="s">
        <v>179</v>
      </c>
      <c r="Q71" s="23">
        <v>0</v>
      </c>
      <c r="R71" s="23">
        <v>2</v>
      </c>
      <c r="S71" s="23" t="s">
        <v>180</v>
      </c>
      <c r="T71" s="23">
        <v>3.9916</v>
      </c>
      <c r="U71" s="23">
        <v>0.57589999999999997</v>
      </c>
      <c r="V71" s="23">
        <v>16.592600000000001</v>
      </c>
      <c r="W71" s="23">
        <v>0.26889999999999997</v>
      </c>
      <c r="X71" s="23">
        <v>40.704700000000003</v>
      </c>
      <c r="Y71" s="23">
        <v>0.25890000000000002</v>
      </c>
      <c r="Z71" s="23">
        <v>0.4355</v>
      </c>
      <c r="AA71" s="23">
        <v>1.7500000000000002E-2</v>
      </c>
      <c r="AB71" s="23" t="s">
        <v>181</v>
      </c>
      <c r="AC71" s="23">
        <v>6.7999999999999996E-3</v>
      </c>
      <c r="AD71" s="23" t="s">
        <v>181</v>
      </c>
      <c r="AE71" s="23">
        <v>1.11E-2</v>
      </c>
      <c r="AF71" s="23">
        <v>1.2256</v>
      </c>
      <c r="AG71" s="23">
        <v>1.09E-2</v>
      </c>
      <c r="AH71" s="23">
        <v>9.4295000000000009</v>
      </c>
      <c r="AI71" s="23">
        <v>2.3599999999999999E-2</v>
      </c>
      <c r="AJ71" s="23">
        <v>1.3764000000000001</v>
      </c>
      <c r="AK71" s="23">
        <v>7.4000000000000003E-3</v>
      </c>
      <c r="AL71" s="23">
        <v>1.8100000000000002E-2</v>
      </c>
      <c r="AM71" s="23">
        <v>8.3999999999999995E-3</v>
      </c>
      <c r="AN71" s="23">
        <v>1.8499999999999999E-2</v>
      </c>
      <c r="AO71" s="23">
        <v>3.0999999999999999E-3</v>
      </c>
      <c r="AP71" s="23">
        <v>9.6299999999999997E-2</v>
      </c>
      <c r="AQ71" s="23">
        <v>3.8999999999999998E-3</v>
      </c>
      <c r="AR71" s="23">
        <v>5.9074999999999998</v>
      </c>
      <c r="AS71" s="23">
        <v>2.1999999999999999E-2</v>
      </c>
      <c r="AT71" s="23">
        <v>3.0999999999999999E-3</v>
      </c>
      <c r="AU71" s="23">
        <v>2.7000000000000001E-3</v>
      </c>
      <c r="AV71" s="23">
        <v>7.1999999999999998E-3</v>
      </c>
      <c r="AW71" s="23">
        <v>8.0000000000000004E-4</v>
      </c>
      <c r="AX71" s="23">
        <v>5.4000000000000003E-3</v>
      </c>
      <c r="AY71" s="23">
        <v>5.9999999999999995E-4</v>
      </c>
      <c r="AZ71" s="23">
        <v>5.4999999999999997E-3</v>
      </c>
      <c r="BA71" s="23">
        <v>5.0000000000000001E-4</v>
      </c>
      <c r="BB71" s="23">
        <v>1E-3</v>
      </c>
      <c r="BC71" s="23">
        <v>4.0000000000000002E-4</v>
      </c>
      <c r="BD71" s="23">
        <v>5.0000000000000001E-4</v>
      </c>
      <c r="BE71" s="23">
        <v>2.9999999999999997E-4</v>
      </c>
      <c r="BF71" s="23" t="s">
        <v>181</v>
      </c>
      <c r="BG71" s="23">
        <v>1E-4</v>
      </c>
      <c r="BH71" s="23">
        <v>1.9E-3</v>
      </c>
      <c r="BI71" s="23">
        <v>2.0000000000000001E-4</v>
      </c>
      <c r="BJ71" s="23">
        <v>6.3100000000000003E-2</v>
      </c>
      <c r="BK71" s="23">
        <v>8.9999999999999998E-4</v>
      </c>
      <c r="BL71" s="23">
        <v>2.8999999999999998E-3</v>
      </c>
      <c r="BM71" s="23">
        <v>2.9999999999999997E-4</v>
      </c>
      <c r="BN71" s="23">
        <v>2.2499999999999999E-2</v>
      </c>
      <c r="BO71" s="23">
        <v>5.9999999999999995E-4</v>
      </c>
      <c r="BP71" s="23">
        <v>6.4000000000000003E-3</v>
      </c>
      <c r="BQ71" s="23">
        <v>4.0000000000000002E-4</v>
      </c>
      <c r="BR71" s="23">
        <v>5.0000000000000001E-4</v>
      </c>
      <c r="BS71" s="23">
        <v>2.9999999999999997E-4</v>
      </c>
      <c r="BT71" s="23" t="s">
        <v>181</v>
      </c>
      <c r="BU71" s="23">
        <v>5.0000000000000001E-4</v>
      </c>
      <c r="BV71" s="23" t="s">
        <v>20</v>
      </c>
      <c r="BX71" s="23" t="s">
        <v>20</v>
      </c>
      <c r="BZ71" s="23" t="s">
        <v>181</v>
      </c>
      <c r="CA71" s="23">
        <v>6.9999999999999999E-4</v>
      </c>
      <c r="CB71" s="23">
        <v>2.2000000000000001E-3</v>
      </c>
      <c r="CC71" s="23">
        <v>1.8E-3</v>
      </c>
      <c r="CD71" s="23" t="s">
        <v>181</v>
      </c>
      <c r="CE71" s="23">
        <v>1.8E-3</v>
      </c>
      <c r="CF71" s="23" t="s">
        <v>20</v>
      </c>
      <c r="CH71" s="23">
        <v>6.0699999999999997E-2</v>
      </c>
      <c r="CI71" s="23">
        <v>5.4000000000000003E-3</v>
      </c>
      <c r="CJ71" s="23" t="s">
        <v>181</v>
      </c>
      <c r="CK71" s="23">
        <v>8.8000000000000005E-3</v>
      </c>
      <c r="CL71" s="23" t="s">
        <v>181</v>
      </c>
      <c r="CM71" s="23">
        <v>1.12E-2</v>
      </c>
      <c r="CN71" s="23" t="s">
        <v>181</v>
      </c>
      <c r="CO71" s="23">
        <v>5.9999999999999995E-4</v>
      </c>
      <c r="CP71" s="23" t="s">
        <v>181</v>
      </c>
      <c r="CQ71" s="23">
        <v>2.7000000000000001E-3</v>
      </c>
      <c r="CR71" s="23" t="s">
        <v>181</v>
      </c>
      <c r="CS71" s="23">
        <v>1.5E-3</v>
      </c>
      <c r="CT71" s="23" t="s">
        <v>20</v>
      </c>
      <c r="CV71" s="23" t="s">
        <v>181</v>
      </c>
      <c r="CW71" s="23">
        <v>5.0000000000000001E-4</v>
      </c>
      <c r="CX71" s="23" t="s">
        <v>181</v>
      </c>
      <c r="CY71" s="23">
        <v>5.0000000000000001E-4</v>
      </c>
      <c r="CZ71" s="23" t="s">
        <v>181</v>
      </c>
      <c r="DA71" s="23">
        <v>5.9999999999999995E-4</v>
      </c>
      <c r="DB71" s="23" t="s">
        <v>181</v>
      </c>
      <c r="DC71" s="23">
        <v>5.0000000000000001E-4</v>
      </c>
      <c r="DD71" s="23" t="s">
        <v>181</v>
      </c>
      <c r="DE71" s="23">
        <v>5.9999999999999995E-4</v>
      </c>
      <c r="DF71" s="23">
        <v>5.0000000000000001E-4</v>
      </c>
      <c r="DG71" s="23">
        <v>4.0000000000000002E-4</v>
      </c>
      <c r="DH71" s="23" t="s">
        <v>181</v>
      </c>
      <c r="DI71" s="23">
        <v>4.0000000000000002E-4</v>
      </c>
      <c r="DJ71" s="23" t="s">
        <v>264</v>
      </c>
      <c r="DK71" s="23" t="s">
        <v>265</v>
      </c>
      <c r="DL71" s="23">
        <v>112</v>
      </c>
      <c r="DM71" s="23" t="s">
        <v>197</v>
      </c>
      <c r="DN71" s="23" t="s">
        <v>20</v>
      </c>
      <c r="DW71" s="85"/>
      <c r="DY71" s="85">
        <v>44875.087500000001</v>
      </c>
    </row>
    <row r="72" spans="1:129" s="23" customFormat="1">
      <c r="A72" s="23">
        <v>119</v>
      </c>
      <c r="B72" s="88">
        <v>44875.090277777781</v>
      </c>
      <c r="C72" s="23" t="s">
        <v>192</v>
      </c>
      <c r="D72" s="23">
        <v>0</v>
      </c>
      <c r="E72" s="23">
        <v>0</v>
      </c>
      <c r="F72" s="23">
        <v>0</v>
      </c>
      <c r="G72" s="23" t="s">
        <v>58</v>
      </c>
      <c r="H72" s="23" t="s">
        <v>59</v>
      </c>
      <c r="I72" s="23" t="s">
        <v>59</v>
      </c>
      <c r="J72" s="23" t="s">
        <v>59</v>
      </c>
      <c r="K72" s="23">
        <v>150</v>
      </c>
      <c r="L72" s="23" t="s">
        <v>179</v>
      </c>
      <c r="M72" s="23">
        <v>0</v>
      </c>
      <c r="N72" s="23" t="s">
        <v>179</v>
      </c>
      <c r="O72" s="23">
        <v>0</v>
      </c>
      <c r="P72" s="23" t="s">
        <v>179</v>
      </c>
      <c r="Q72" s="23">
        <v>0</v>
      </c>
      <c r="R72" s="23">
        <v>2</v>
      </c>
      <c r="S72" s="23" t="s">
        <v>180</v>
      </c>
      <c r="T72" s="23">
        <v>5.1702000000000004</v>
      </c>
      <c r="U72" s="23">
        <v>0.56040000000000001</v>
      </c>
      <c r="V72" s="23">
        <v>16.526900000000001</v>
      </c>
      <c r="W72" s="23">
        <v>0.26879999999999998</v>
      </c>
      <c r="X72" s="23">
        <v>46.126899999999999</v>
      </c>
      <c r="Y72" s="23">
        <v>0.2802</v>
      </c>
      <c r="Z72" s="23">
        <v>0.33260000000000001</v>
      </c>
      <c r="AA72" s="23">
        <v>1.5699999999999999E-2</v>
      </c>
      <c r="AB72" s="23" t="s">
        <v>181</v>
      </c>
      <c r="AC72" s="23">
        <v>6.4999999999999997E-3</v>
      </c>
      <c r="AD72" s="23" t="s">
        <v>181</v>
      </c>
      <c r="AE72" s="23">
        <v>1.0800000000000001E-2</v>
      </c>
      <c r="AF72" s="23">
        <v>1.9711000000000001</v>
      </c>
      <c r="AG72" s="23">
        <v>1.3599999999999999E-2</v>
      </c>
      <c r="AH72" s="23">
        <v>7.1917</v>
      </c>
      <c r="AI72" s="23">
        <v>2.0500000000000001E-2</v>
      </c>
      <c r="AJ72" s="23">
        <v>1.3357000000000001</v>
      </c>
      <c r="AK72" s="23">
        <v>7.1999999999999998E-3</v>
      </c>
      <c r="AL72" s="23">
        <v>2.8500000000000001E-2</v>
      </c>
      <c r="AM72" s="23">
        <v>8.3000000000000001E-3</v>
      </c>
      <c r="AN72" s="23">
        <v>1.7600000000000001E-2</v>
      </c>
      <c r="AO72" s="23">
        <v>3.3999999999999998E-3</v>
      </c>
      <c r="AP72" s="23">
        <v>0.1938</v>
      </c>
      <c r="AQ72" s="23">
        <v>5.1999999999999998E-3</v>
      </c>
      <c r="AR72" s="23">
        <v>6.7464000000000004</v>
      </c>
      <c r="AS72" s="23">
        <v>2.29E-2</v>
      </c>
      <c r="AT72" s="23">
        <v>7.7000000000000002E-3</v>
      </c>
      <c r="AU72" s="23">
        <v>2.8999999999999998E-3</v>
      </c>
      <c r="AV72" s="23">
        <v>1.26E-2</v>
      </c>
      <c r="AW72" s="23">
        <v>1E-3</v>
      </c>
      <c r="AX72" s="23">
        <v>6.1000000000000004E-3</v>
      </c>
      <c r="AY72" s="23">
        <v>5.9999999999999995E-4</v>
      </c>
      <c r="AZ72" s="23">
        <v>6.7999999999999996E-3</v>
      </c>
      <c r="BA72" s="23">
        <v>5.9999999999999995E-4</v>
      </c>
      <c r="BB72" s="23">
        <v>1.4E-3</v>
      </c>
      <c r="BC72" s="23">
        <v>4.0000000000000002E-4</v>
      </c>
      <c r="BD72" s="23">
        <v>5.9999999999999995E-4</v>
      </c>
      <c r="BE72" s="23">
        <v>2.9999999999999997E-4</v>
      </c>
      <c r="BF72" s="23" t="s">
        <v>181</v>
      </c>
      <c r="BG72" s="23">
        <v>1E-4</v>
      </c>
      <c r="BH72" s="23">
        <v>3.5999999999999999E-3</v>
      </c>
      <c r="BI72" s="23">
        <v>2.9999999999999997E-4</v>
      </c>
      <c r="BJ72" s="23">
        <v>6.1100000000000002E-2</v>
      </c>
      <c r="BK72" s="23">
        <v>8.9999999999999998E-4</v>
      </c>
      <c r="BL72" s="23">
        <v>3.3E-3</v>
      </c>
      <c r="BM72" s="23">
        <v>2.9999999999999997E-4</v>
      </c>
      <c r="BN72" s="23">
        <v>1.89E-2</v>
      </c>
      <c r="BO72" s="23">
        <v>5.0000000000000001E-4</v>
      </c>
      <c r="BP72" s="23">
        <v>6.1999999999999998E-3</v>
      </c>
      <c r="BQ72" s="23">
        <v>4.0000000000000002E-4</v>
      </c>
      <c r="BR72" s="23">
        <v>6.9999999999999999E-4</v>
      </c>
      <c r="BS72" s="23">
        <v>2.0000000000000001E-4</v>
      </c>
      <c r="BT72" s="23" t="s">
        <v>181</v>
      </c>
      <c r="BU72" s="23">
        <v>5.0000000000000001E-4</v>
      </c>
      <c r="BV72" s="23" t="s">
        <v>20</v>
      </c>
      <c r="BX72" s="23" t="s">
        <v>20</v>
      </c>
      <c r="BZ72" s="23">
        <v>1.1999999999999999E-3</v>
      </c>
      <c r="CA72" s="23">
        <v>6.9999999999999999E-4</v>
      </c>
      <c r="CB72" s="23" t="s">
        <v>181</v>
      </c>
      <c r="CC72" s="23">
        <v>1.8E-3</v>
      </c>
      <c r="CD72" s="23" t="s">
        <v>181</v>
      </c>
      <c r="CE72" s="23">
        <v>1.8E-3</v>
      </c>
      <c r="CF72" s="23" t="s">
        <v>20</v>
      </c>
      <c r="CH72" s="23">
        <v>6.6799999999999998E-2</v>
      </c>
      <c r="CI72" s="23">
        <v>5.4000000000000003E-3</v>
      </c>
      <c r="CJ72" s="23" t="s">
        <v>181</v>
      </c>
      <c r="CK72" s="23">
        <v>8.6999999999999994E-3</v>
      </c>
      <c r="CL72" s="23" t="s">
        <v>181</v>
      </c>
      <c r="CM72" s="23">
        <v>9.5999999999999992E-3</v>
      </c>
      <c r="CN72" s="23" t="s">
        <v>181</v>
      </c>
      <c r="CO72" s="23">
        <v>5.9999999999999995E-4</v>
      </c>
      <c r="CP72" s="23" t="s">
        <v>181</v>
      </c>
      <c r="CQ72" s="23">
        <v>2.7000000000000001E-3</v>
      </c>
      <c r="CR72" s="23" t="s">
        <v>181</v>
      </c>
      <c r="CS72" s="23">
        <v>1.5E-3</v>
      </c>
      <c r="CT72" s="23" t="s">
        <v>20</v>
      </c>
      <c r="CV72" s="23" t="s">
        <v>20</v>
      </c>
      <c r="CX72" s="23" t="s">
        <v>181</v>
      </c>
      <c r="CY72" s="23">
        <v>5.0000000000000001E-4</v>
      </c>
      <c r="CZ72" s="23" t="s">
        <v>181</v>
      </c>
      <c r="DA72" s="23">
        <v>5.9999999999999995E-4</v>
      </c>
      <c r="DB72" s="23" t="s">
        <v>181</v>
      </c>
      <c r="DC72" s="23">
        <v>5.9999999999999995E-4</v>
      </c>
      <c r="DD72" s="23" t="s">
        <v>181</v>
      </c>
      <c r="DE72" s="23">
        <v>5.9999999999999995E-4</v>
      </c>
      <c r="DF72" s="23" t="s">
        <v>181</v>
      </c>
      <c r="DG72" s="23">
        <v>4.0000000000000002E-4</v>
      </c>
      <c r="DH72" s="23" t="s">
        <v>181</v>
      </c>
      <c r="DI72" s="23">
        <v>2.9999999999999997E-4</v>
      </c>
      <c r="DJ72" s="23" t="s">
        <v>264</v>
      </c>
      <c r="DK72" s="23" t="s">
        <v>265</v>
      </c>
      <c r="DL72" s="23">
        <v>121</v>
      </c>
      <c r="DM72" s="23" t="s">
        <v>197</v>
      </c>
      <c r="DN72" s="23" t="s">
        <v>20</v>
      </c>
      <c r="DW72" s="85"/>
      <c r="DY72" s="85">
        <v>44875.090277777781</v>
      </c>
    </row>
    <row r="73" spans="1:129" s="23" customFormat="1">
      <c r="A73" s="23">
        <v>120</v>
      </c>
      <c r="B73" s="88">
        <v>44875.094444444447</v>
      </c>
      <c r="C73" s="23" t="s">
        <v>192</v>
      </c>
      <c r="D73" s="23">
        <v>0</v>
      </c>
      <c r="E73" s="23">
        <v>0</v>
      </c>
      <c r="F73" s="23">
        <v>0</v>
      </c>
      <c r="G73" s="23" t="s">
        <v>58</v>
      </c>
      <c r="H73" s="23" t="s">
        <v>59</v>
      </c>
      <c r="I73" s="23" t="s">
        <v>59</v>
      </c>
      <c r="J73" s="23" t="s">
        <v>59</v>
      </c>
      <c r="K73" s="23">
        <v>150</v>
      </c>
      <c r="L73" s="23" t="s">
        <v>179</v>
      </c>
      <c r="M73" s="23">
        <v>0</v>
      </c>
      <c r="N73" s="23" t="s">
        <v>179</v>
      </c>
      <c r="O73" s="23">
        <v>0</v>
      </c>
      <c r="P73" s="23" t="s">
        <v>179</v>
      </c>
      <c r="Q73" s="23">
        <v>0</v>
      </c>
      <c r="R73" s="23">
        <v>2</v>
      </c>
      <c r="S73" s="23" t="s">
        <v>180</v>
      </c>
      <c r="T73" s="23">
        <v>3.5554999999999999</v>
      </c>
      <c r="U73" s="23">
        <v>0.57140000000000002</v>
      </c>
      <c r="V73" s="23">
        <v>18.3919</v>
      </c>
      <c r="W73" s="23">
        <v>0.28289999999999998</v>
      </c>
      <c r="X73" s="23">
        <v>43.906599999999997</v>
      </c>
      <c r="Y73" s="23">
        <v>0.2727</v>
      </c>
      <c r="Z73" s="23">
        <v>0.5554</v>
      </c>
      <c r="AA73" s="23">
        <v>1.8499999999999999E-2</v>
      </c>
      <c r="AB73" s="23" t="s">
        <v>181</v>
      </c>
      <c r="AC73" s="23">
        <v>6.8999999999999999E-3</v>
      </c>
      <c r="AD73" s="23" t="s">
        <v>181</v>
      </c>
      <c r="AE73" s="23">
        <v>1.14E-2</v>
      </c>
      <c r="AF73" s="23">
        <v>1.4429000000000001</v>
      </c>
      <c r="AG73" s="23">
        <v>1.1900000000000001E-2</v>
      </c>
      <c r="AH73" s="23">
        <v>8.9612999999999996</v>
      </c>
      <c r="AI73" s="23">
        <v>2.3099999999999999E-2</v>
      </c>
      <c r="AJ73" s="23">
        <v>1.4805999999999999</v>
      </c>
      <c r="AK73" s="23">
        <v>7.6E-3</v>
      </c>
      <c r="AL73" s="23">
        <v>3.1300000000000001E-2</v>
      </c>
      <c r="AM73" s="23">
        <v>8.8999999999999999E-3</v>
      </c>
      <c r="AN73" s="23">
        <v>4.7899999999999998E-2</v>
      </c>
      <c r="AO73" s="23">
        <v>4.4000000000000003E-3</v>
      </c>
      <c r="AP73" s="23">
        <v>0.18079999999999999</v>
      </c>
      <c r="AQ73" s="23">
        <v>5.1000000000000004E-3</v>
      </c>
      <c r="AR73" s="23">
        <v>7.5740999999999996</v>
      </c>
      <c r="AS73" s="23">
        <v>2.4799999999999999E-2</v>
      </c>
      <c r="AT73" s="23">
        <v>7.1999999999999998E-3</v>
      </c>
      <c r="AU73" s="23">
        <v>3.0999999999999999E-3</v>
      </c>
      <c r="AV73" s="23">
        <v>1.0200000000000001E-2</v>
      </c>
      <c r="AW73" s="23">
        <v>8.0000000000000004E-4</v>
      </c>
      <c r="AX73" s="23">
        <v>5.5999999999999999E-3</v>
      </c>
      <c r="AY73" s="23">
        <v>5.9999999999999995E-4</v>
      </c>
      <c r="AZ73" s="23">
        <v>6.4999999999999997E-3</v>
      </c>
      <c r="BA73" s="23">
        <v>5.9999999999999995E-4</v>
      </c>
      <c r="BB73" s="23">
        <v>1.1999999999999999E-3</v>
      </c>
      <c r="BC73" s="23">
        <v>4.0000000000000002E-4</v>
      </c>
      <c r="BD73" s="23">
        <v>1.2999999999999999E-3</v>
      </c>
      <c r="BE73" s="23">
        <v>2.9999999999999997E-4</v>
      </c>
      <c r="BF73" s="23" t="s">
        <v>181</v>
      </c>
      <c r="BG73" s="23">
        <v>1E-4</v>
      </c>
      <c r="BH73" s="23">
        <v>1.8E-3</v>
      </c>
      <c r="BI73" s="23">
        <v>2.0000000000000001E-4</v>
      </c>
      <c r="BJ73" s="23">
        <v>6.9099999999999995E-2</v>
      </c>
      <c r="BK73" s="23">
        <v>1E-3</v>
      </c>
      <c r="BL73" s="23">
        <v>2.8999999999999998E-3</v>
      </c>
      <c r="BM73" s="23">
        <v>2.9999999999999997E-4</v>
      </c>
      <c r="BN73" s="23">
        <v>2.12E-2</v>
      </c>
      <c r="BO73" s="23">
        <v>5.0000000000000001E-4</v>
      </c>
      <c r="BP73" s="23">
        <v>7.0000000000000001E-3</v>
      </c>
      <c r="BQ73" s="23">
        <v>4.0000000000000002E-4</v>
      </c>
      <c r="BR73" s="23">
        <v>5.9999999999999995E-4</v>
      </c>
      <c r="BS73" s="23">
        <v>2.0000000000000001E-4</v>
      </c>
      <c r="BT73" s="23" t="s">
        <v>181</v>
      </c>
      <c r="BU73" s="23">
        <v>5.0000000000000001E-4</v>
      </c>
      <c r="BV73" s="23" t="s">
        <v>20</v>
      </c>
      <c r="BX73" s="23" t="s">
        <v>20</v>
      </c>
      <c r="BZ73" s="23">
        <v>8.0000000000000004E-4</v>
      </c>
      <c r="CA73" s="23">
        <v>6.9999999999999999E-4</v>
      </c>
      <c r="CB73" s="23" t="s">
        <v>181</v>
      </c>
      <c r="CC73" s="23">
        <v>1.8E-3</v>
      </c>
      <c r="CD73" s="23" t="s">
        <v>181</v>
      </c>
      <c r="CE73" s="23">
        <v>1.8E-3</v>
      </c>
      <c r="CF73" s="23" t="s">
        <v>20</v>
      </c>
      <c r="CH73" s="23">
        <v>6.3500000000000001E-2</v>
      </c>
      <c r="CI73" s="23">
        <v>5.0000000000000001E-3</v>
      </c>
      <c r="CJ73" s="23" t="s">
        <v>181</v>
      </c>
      <c r="CK73" s="23">
        <v>8.8000000000000005E-3</v>
      </c>
      <c r="CL73" s="23" t="s">
        <v>181</v>
      </c>
      <c r="CM73" s="23">
        <v>1.0500000000000001E-2</v>
      </c>
      <c r="CN73" s="23" t="s">
        <v>181</v>
      </c>
      <c r="CO73" s="23">
        <v>5.9999999999999995E-4</v>
      </c>
      <c r="CP73" s="23" t="s">
        <v>181</v>
      </c>
      <c r="CQ73" s="23">
        <v>2.8E-3</v>
      </c>
      <c r="CR73" s="23" t="s">
        <v>181</v>
      </c>
      <c r="CS73" s="23">
        <v>1.4E-3</v>
      </c>
      <c r="CT73" s="23" t="s">
        <v>181</v>
      </c>
      <c r="CU73" s="23">
        <v>6.9999999999999999E-4</v>
      </c>
      <c r="CV73" s="23" t="s">
        <v>20</v>
      </c>
      <c r="CX73" s="23" t="s">
        <v>181</v>
      </c>
      <c r="CY73" s="23">
        <v>5.0000000000000001E-4</v>
      </c>
      <c r="CZ73" s="23" t="s">
        <v>181</v>
      </c>
      <c r="DA73" s="23">
        <v>5.9999999999999995E-4</v>
      </c>
      <c r="DB73" s="23" t="s">
        <v>181</v>
      </c>
      <c r="DC73" s="23">
        <v>5.9999999999999995E-4</v>
      </c>
      <c r="DD73" s="23" t="s">
        <v>181</v>
      </c>
      <c r="DE73" s="23">
        <v>5.9999999999999995E-4</v>
      </c>
      <c r="DF73" s="23" t="s">
        <v>181</v>
      </c>
      <c r="DG73" s="23">
        <v>4.0000000000000002E-4</v>
      </c>
      <c r="DH73" s="23" t="s">
        <v>181</v>
      </c>
      <c r="DI73" s="23">
        <v>2.9999999999999997E-4</v>
      </c>
      <c r="DJ73" s="23" t="s">
        <v>266</v>
      </c>
      <c r="DK73" s="23" t="s">
        <v>267</v>
      </c>
      <c r="DL73" s="23">
        <v>35</v>
      </c>
      <c r="DM73" s="23" t="s">
        <v>65</v>
      </c>
      <c r="DN73" s="23" t="s">
        <v>20</v>
      </c>
      <c r="DW73" s="85"/>
      <c r="DY73" s="85">
        <v>44875.094444444447</v>
      </c>
    </row>
    <row r="74" spans="1:129" s="23" customFormat="1">
      <c r="A74" s="23">
        <v>121</v>
      </c>
      <c r="B74" s="88">
        <v>44875.097222222219</v>
      </c>
      <c r="C74" s="23" t="s">
        <v>192</v>
      </c>
      <c r="D74" s="23">
        <v>0</v>
      </c>
      <c r="E74" s="23">
        <v>0</v>
      </c>
      <c r="F74" s="23">
        <v>0</v>
      </c>
      <c r="G74" s="23" t="s">
        <v>58</v>
      </c>
      <c r="H74" s="23" t="s">
        <v>59</v>
      </c>
      <c r="I74" s="23" t="s">
        <v>59</v>
      </c>
      <c r="J74" s="23" t="s">
        <v>59</v>
      </c>
      <c r="K74" s="23">
        <v>150</v>
      </c>
      <c r="L74" s="23" t="s">
        <v>179</v>
      </c>
      <c r="M74" s="23">
        <v>0</v>
      </c>
      <c r="N74" s="23" t="s">
        <v>179</v>
      </c>
      <c r="O74" s="23">
        <v>0</v>
      </c>
      <c r="P74" s="23" t="s">
        <v>179</v>
      </c>
      <c r="Q74" s="23">
        <v>0</v>
      </c>
      <c r="R74" s="23">
        <v>2</v>
      </c>
      <c r="S74" s="23" t="s">
        <v>180</v>
      </c>
      <c r="T74" s="23">
        <v>3.7846000000000002</v>
      </c>
      <c r="U74" s="23">
        <v>0.5484</v>
      </c>
      <c r="V74" s="23">
        <v>15.4588</v>
      </c>
      <c r="W74" s="23">
        <v>0.25950000000000001</v>
      </c>
      <c r="X74" s="23">
        <v>39.850099999999998</v>
      </c>
      <c r="Y74" s="23">
        <v>0.25569999999999998</v>
      </c>
      <c r="Z74" s="23">
        <v>0.31830000000000003</v>
      </c>
      <c r="AA74" s="23">
        <v>1.61E-2</v>
      </c>
      <c r="AB74" s="23" t="s">
        <v>181</v>
      </c>
      <c r="AC74" s="23">
        <v>6.7000000000000002E-3</v>
      </c>
      <c r="AD74" s="23" t="s">
        <v>181</v>
      </c>
      <c r="AE74" s="23">
        <v>1.09E-2</v>
      </c>
      <c r="AF74" s="23">
        <v>1.6272</v>
      </c>
      <c r="AG74" s="23">
        <v>1.2200000000000001E-2</v>
      </c>
      <c r="AH74" s="23">
        <v>9.2138000000000009</v>
      </c>
      <c r="AI74" s="23">
        <v>2.3199999999999998E-2</v>
      </c>
      <c r="AJ74" s="23">
        <v>1.2754000000000001</v>
      </c>
      <c r="AK74" s="23">
        <v>7.1999999999999998E-3</v>
      </c>
      <c r="AL74" s="23">
        <v>1.7000000000000001E-2</v>
      </c>
      <c r="AM74" s="23">
        <v>8.0999999999999996E-3</v>
      </c>
      <c r="AN74" s="23">
        <v>2.58E-2</v>
      </c>
      <c r="AO74" s="23">
        <v>3.3999999999999998E-3</v>
      </c>
      <c r="AP74" s="23">
        <v>0.1009</v>
      </c>
      <c r="AQ74" s="23">
        <v>4.0000000000000001E-3</v>
      </c>
      <c r="AR74" s="23">
        <v>5.4204999999999997</v>
      </c>
      <c r="AS74" s="23">
        <v>2.1100000000000001E-2</v>
      </c>
      <c r="AT74" s="23">
        <v>6.8999999999999999E-3</v>
      </c>
      <c r="AU74" s="23">
        <v>2.5999999999999999E-3</v>
      </c>
      <c r="AV74" s="23">
        <v>8.3999999999999995E-3</v>
      </c>
      <c r="AW74" s="23">
        <v>8.0000000000000004E-4</v>
      </c>
      <c r="AX74" s="23">
        <v>5.7999999999999996E-3</v>
      </c>
      <c r="AY74" s="23">
        <v>5.9999999999999995E-4</v>
      </c>
      <c r="AZ74" s="23">
        <v>6.1999999999999998E-3</v>
      </c>
      <c r="BA74" s="23">
        <v>5.0000000000000001E-4</v>
      </c>
      <c r="BB74" s="23">
        <v>8.9999999999999998E-4</v>
      </c>
      <c r="BC74" s="23">
        <v>4.0000000000000002E-4</v>
      </c>
      <c r="BD74" s="23">
        <v>8.0000000000000004E-4</v>
      </c>
      <c r="BE74" s="23">
        <v>2.9999999999999997E-4</v>
      </c>
      <c r="BF74" s="23" t="s">
        <v>181</v>
      </c>
      <c r="BG74" s="23">
        <v>1E-4</v>
      </c>
      <c r="BH74" s="23">
        <v>2.7000000000000001E-3</v>
      </c>
      <c r="BI74" s="23">
        <v>2.9999999999999997E-4</v>
      </c>
      <c r="BJ74" s="23">
        <v>6.0199999999999997E-2</v>
      </c>
      <c r="BK74" s="23">
        <v>8.9999999999999998E-4</v>
      </c>
      <c r="BL74" s="23">
        <v>2.8E-3</v>
      </c>
      <c r="BM74" s="23">
        <v>2.9999999999999997E-4</v>
      </c>
      <c r="BN74" s="23">
        <v>2.3E-2</v>
      </c>
      <c r="BO74" s="23">
        <v>5.9999999999999995E-4</v>
      </c>
      <c r="BP74" s="23">
        <v>6.3E-3</v>
      </c>
      <c r="BQ74" s="23">
        <v>4.0000000000000002E-4</v>
      </c>
      <c r="BR74" s="23">
        <v>4.0000000000000002E-4</v>
      </c>
      <c r="BS74" s="23">
        <v>2.9999999999999997E-4</v>
      </c>
      <c r="BT74" s="23" t="s">
        <v>181</v>
      </c>
      <c r="BU74" s="23">
        <v>5.0000000000000001E-4</v>
      </c>
      <c r="BV74" s="23" t="s">
        <v>20</v>
      </c>
      <c r="BX74" s="23" t="s">
        <v>181</v>
      </c>
      <c r="BY74" s="23">
        <v>8.0000000000000004E-4</v>
      </c>
      <c r="BZ74" s="23" t="s">
        <v>181</v>
      </c>
      <c r="CA74" s="23">
        <v>6.9999999999999999E-4</v>
      </c>
      <c r="CB74" s="23" t="s">
        <v>181</v>
      </c>
      <c r="CC74" s="23">
        <v>1.8E-3</v>
      </c>
      <c r="CD74" s="23" t="s">
        <v>181</v>
      </c>
      <c r="CE74" s="23">
        <v>1.6999999999999999E-3</v>
      </c>
      <c r="CF74" s="23" t="s">
        <v>20</v>
      </c>
      <c r="CH74" s="23">
        <v>6.4000000000000001E-2</v>
      </c>
      <c r="CI74" s="23">
        <v>5.7999999999999996E-3</v>
      </c>
      <c r="CJ74" s="23" t="s">
        <v>181</v>
      </c>
      <c r="CK74" s="23">
        <v>8.8999999999999999E-3</v>
      </c>
      <c r="CL74" s="23" t="s">
        <v>181</v>
      </c>
      <c r="CM74" s="23">
        <v>1.1599999999999999E-2</v>
      </c>
      <c r="CN74" s="23" t="s">
        <v>181</v>
      </c>
      <c r="CO74" s="23">
        <v>5.9999999999999995E-4</v>
      </c>
      <c r="CP74" s="23" t="s">
        <v>181</v>
      </c>
      <c r="CQ74" s="23">
        <v>2.8E-3</v>
      </c>
      <c r="CR74" s="23" t="s">
        <v>181</v>
      </c>
      <c r="CS74" s="23">
        <v>1.5E-3</v>
      </c>
      <c r="CT74" s="23" t="s">
        <v>20</v>
      </c>
      <c r="CV74" s="23" t="s">
        <v>181</v>
      </c>
      <c r="CW74" s="23">
        <v>5.0000000000000001E-4</v>
      </c>
      <c r="CX74" s="23" t="s">
        <v>181</v>
      </c>
      <c r="CY74" s="23">
        <v>5.0000000000000001E-4</v>
      </c>
      <c r="CZ74" s="23" t="s">
        <v>181</v>
      </c>
      <c r="DA74" s="23">
        <v>5.9999999999999995E-4</v>
      </c>
      <c r="DB74" s="23" t="s">
        <v>181</v>
      </c>
      <c r="DC74" s="23">
        <v>5.9999999999999995E-4</v>
      </c>
      <c r="DD74" s="23" t="s">
        <v>181</v>
      </c>
      <c r="DE74" s="23">
        <v>5.9999999999999995E-4</v>
      </c>
      <c r="DF74" s="23" t="s">
        <v>181</v>
      </c>
      <c r="DG74" s="23">
        <v>4.0000000000000002E-4</v>
      </c>
      <c r="DH74" s="23" t="s">
        <v>181</v>
      </c>
      <c r="DI74" s="23">
        <v>4.0000000000000002E-4</v>
      </c>
      <c r="DJ74" s="23" t="s">
        <v>266</v>
      </c>
      <c r="DK74" s="23" t="s">
        <v>267</v>
      </c>
      <c r="DL74" s="23">
        <v>63</v>
      </c>
      <c r="DM74" s="23" t="s">
        <v>197</v>
      </c>
      <c r="DN74" s="23" t="s">
        <v>20</v>
      </c>
      <c r="DW74" s="85"/>
      <c r="DY74" s="85">
        <v>44875.097222222219</v>
      </c>
    </row>
    <row r="75" spans="1:129" s="23" customFormat="1">
      <c r="A75" s="23">
        <v>122</v>
      </c>
      <c r="B75" s="88">
        <v>44875.101388888892</v>
      </c>
      <c r="C75" s="23" t="s">
        <v>192</v>
      </c>
      <c r="D75" s="23">
        <v>0</v>
      </c>
      <c r="E75" s="23">
        <v>0</v>
      </c>
      <c r="F75" s="23">
        <v>0</v>
      </c>
      <c r="G75" s="23" t="s">
        <v>58</v>
      </c>
      <c r="H75" s="23" t="s">
        <v>59</v>
      </c>
      <c r="I75" s="23" t="s">
        <v>59</v>
      </c>
      <c r="J75" s="23" t="s">
        <v>59</v>
      </c>
      <c r="K75" s="23">
        <v>150</v>
      </c>
      <c r="L75" s="23" t="s">
        <v>179</v>
      </c>
      <c r="M75" s="23">
        <v>0</v>
      </c>
      <c r="N75" s="23" t="s">
        <v>179</v>
      </c>
      <c r="O75" s="23">
        <v>0</v>
      </c>
      <c r="P75" s="23" t="s">
        <v>179</v>
      </c>
      <c r="Q75" s="23">
        <v>0</v>
      </c>
      <c r="R75" s="23">
        <v>2</v>
      </c>
      <c r="S75" s="23" t="s">
        <v>180</v>
      </c>
      <c r="T75" s="23">
        <v>4.3079999999999998</v>
      </c>
      <c r="U75" s="23">
        <v>0.59519999999999995</v>
      </c>
      <c r="V75" s="23">
        <v>17.5473</v>
      </c>
      <c r="W75" s="23">
        <v>0.27860000000000001</v>
      </c>
      <c r="X75" s="23">
        <v>43.402099999999997</v>
      </c>
      <c r="Y75" s="23">
        <v>0.26950000000000002</v>
      </c>
      <c r="Z75" s="23">
        <v>0.39660000000000001</v>
      </c>
      <c r="AA75" s="23">
        <v>1.78E-2</v>
      </c>
      <c r="AB75" s="23" t="s">
        <v>181</v>
      </c>
      <c r="AC75" s="23">
        <v>7.1000000000000004E-3</v>
      </c>
      <c r="AD75" s="23" t="s">
        <v>181</v>
      </c>
      <c r="AE75" s="23">
        <v>1.0999999999999999E-2</v>
      </c>
      <c r="AF75" s="23">
        <v>1.5601</v>
      </c>
      <c r="AG75" s="23">
        <v>1.2200000000000001E-2</v>
      </c>
      <c r="AH75" s="23">
        <v>10.902100000000001</v>
      </c>
      <c r="AI75" s="23">
        <v>2.5499999999999998E-2</v>
      </c>
      <c r="AJ75" s="23">
        <v>1.431</v>
      </c>
      <c r="AK75" s="23">
        <v>7.7000000000000002E-3</v>
      </c>
      <c r="AL75" s="23">
        <v>2.7799999999999998E-2</v>
      </c>
      <c r="AM75" s="23">
        <v>8.8999999999999999E-3</v>
      </c>
      <c r="AN75" s="23">
        <v>4.2299999999999997E-2</v>
      </c>
      <c r="AO75" s="23">
        <v>4.1999999999999997E-3</v>
      </c>
      <c r="AP75" s="23">
        <v>0.1129</v>
      </c>
      <c r="AQ75" s="23">
        <v>4.1999999999999997E-3</v>
      </c>
      <c r="AR75" s="23">
        <v>6.6412000000000004</v>
      </c>
      <c r="AS75" s="23">
        <v>2.3800000000000002E-2</v>
      </c>
      <c r="AT75" s="23">
        <v>5.4000000000000003E-3</v>
      </c>
      <c r="AU75" s="23">
        <v>2.8999999999999998E-3</v>
      </c>
      <c r="AV75" s="23">
        <v>7.9000000000000008E-3</v>
      </c>
      <c r="AW75" s="23">
        <v>8.0000000000000004E-4</v>
      </c>
      <c r="AX75" s="23">
        <v>6.0000000000000001E-3</v>
      </c>
      <c r="AY75" s="23">
        <v>5.9999999999999995E-4</v>
      </c>
      <c r="AZ75" s="23">
        <v>6.1999999999999998E-3</v>
      </c>
      <c r="BA75" s="23">
        <v>5.9999999999999995E-4</v>
      </c>
      <c r="BB75" s="23">
        <v>1E-3</v>
      </c>
      <c r="BC75" s="23">
        <v>4.0000000000000002E-4</v>
      </c>
      <c r="BD75" s="23">
        <v>1.1000000000000001E-3</v>
      </c>
      <c r="BE75" s="23">
        <v>2.9999999999999997E-4</v>
      </c>
      <c r="BF75" s="23" t="s">
        <v>181</v>
      </c>
      <c r="BG75" s="23">
        <v>1E-4</v>
      </c>
      <c r="BH75" s="23">
        <v>2.7000000000000001E-3</v>
      </c>
      <c r="BI75" s="23">
        <v>2.9999999999999997E-4</v>
      </c>
      <c r="BJ75" s="23">
        <v>6.3799999999999996E-2</v>
      </c>
      <c r="BK75" s="23">
        <v>8.9999999999999998E-4</v>
      </c>
      <c r="BL75" s="23">
        <v>2.8999999999999998E-3</v>
      </c>
      <c r="BM75" s="23">
        <v>2.9999999999999997E-4</v>
      </c>
      <c r="BN75" s="23">
        <v>2.07E-2</v>
      </c>
      <c r="BO75" s="23">
        <v>5.0000000000000001E-4</v>
      </c>
      <c r="BP75" s="23">
        <v>6.4000000000000003E-3</v>
      </c>
      <c r="BQ75" s="23">
        <v>4.0000000000000002E-4</v>
      </c>
      <c r="BR75" s="23">
        <v>2.9999999999999997E-4</v>
      </c>
      <c r="BS75" s="23">
        <v>2.0000000000000001E-4</v>
      </c>
      <c r="BT75" s="23" t="s">
        <v>181</v>
      </c>
      <c r="BU75" s="23">
        <v>5.0000000000000001E-4</v>
      </c>
      <c r="BV75" s="23" t="s">
        <v>20</v>
      </c>
      <c r="BX75" s="23" t="s">
        <v>181</v>
      </c>
      <c r="BY75" s="23">
        <v>8.0000000000000004E-4</v>
      </c>
      <c r="BZ75" s="23" t="s">
        <v>181</v>
      </c>
      <c r="CA75" s="23">
        <v>6.9999999999999999E-4</v>
      </c>
      <c r="CB75" s="23" t="s">
        <v>181</v>
      </c>
      <c r="CC75" s="23">
        <v>1.8E-3</v>
      </c>
      <c r="CD75" s="23" t="s">
        <v>181</v>
      </c>
      <c r="CE75" s="23">
        <v>1.8E-3</v>
      </c>
      <c r="CF75" s="23" t="s">
        <v>20</v>
      </c>
      <c r="CH75" s="23">
        <v>5.3900000000000003E-2</v>
      </c>
      <c r="CI75" s="23">
        <v>4.7000000000000002E-3</v>
      </c>
      <c r="CJ75" s="23">
        <v>9.5999999999999992E-3</v>
      </c>
      <c r="CK75" s="23">
        <v>8.8000000000000005E-3</v>
      </c>
      <c r="CL75" s="23">
        <v>1.38E-2</v>
      </c>
      <c r="CM75" s="23">
        <v>1.0500000000000001E-2</v>
      </c>
      <c r="CN75" s="23" t="s">
        <v>181</v>
      </c>
      <c r="CO75" s="23">
        <v>5.9999999999999995E-4</v>
      </c>
      <c r="CP75" s="23" t="s">
        <v>181</v>
      </c>
      <c r="CQ75" s="23">
        <v>2.7000000000000001E-3</v>
      </c>
      <c r="CR75" s="23" t="s">
        <v>181</v>
      </c>
      <c r="CS75" s="23">
        <v>1.4E-3</v>
      </c>
      <c r="CT75" s="23" t="s">
        <v>20</v>
      </c>
      <c r="CV75" s="23" t="s">
        <v>181</v>
      </c>
      <c r="CW75" s="23">
        <v>5.0000000000000001E-4</v>
      </c>
      <c r="CX75" s="23" t="s">
        <v>181</v>
      </c>
      <c r="CY75" s="23">
        <v>5.0000000000000001E-4</v>
      </c>
      <c r="CZ75" s="23" t="s">
        <v>181</v>
      </c>
      <c r="DA75" s="23">
        <v>5.9999999999999995E-4</v>
      </c>
      <c r="DB75" s="23" t="s">
        <v>181</v>
      </c>
      <c r="DC75" s="23">
        <v>5.9999999999999995E-4</v>
      </c>
      <c r="DD75" s="23" t="s">
        <v>181</v>
      </c>
      <c r="DE75" s="23">
        <v>5.9999999999999995E-4</v>
      </c>
      <c r="DF75" s="23" t="s">
        <v>181</v>
      </c>
      <c r="DG75" s="23">
        <v>4.0000000000000002E-4</v>
      </c>
      <c r="DH75" s="23" t="s">
        <v>181</v>
      </c>
      <c r="DI75" s="23">
        <v>2.9999999999999997E-4</v>
      </c>
      <c r="DJ75" s="23" t="s">
        <v>268</v>
      </c>
      <c r="DK75" s="23" t="s">
        <v>269</v>
      </c>
      <c r="DL75" s="23">
        <v>16</v>
      </c>
      <c r="DM75" s="23" t="s">
        <v>65</v>
      </c>
      <c r="DN75" s="23" t="s">
        <v>20</v>
      </c>
      <c r="DW75" s="85"/>
      <c r="DY75" s="85">
        <v>44875.101388888892</v>
      </c>
    </row>
    <row r="76" spans="1:129" s="23" customFormat="1">
      <c r="A76" s="23">
        <v>123</v>
      </c>
      <c r="B76" s="88">
        <v>44875.104166666664</v>
      </c>
      <c r="C76" s="23" t="s">
        <v>192</v>
      </c>
      <c r="D76" s="23">
        <v>0</v>
      </c>
      <c r="E76" s="23">
        <v>0</v>
      </c>
      <c r="F76" s="23">
        <v>0</v>
      </c>
      <c r="G76" s="23" t="s">
        <v>58</v>
      </c>
      <c r="H76" s="23" t="s">
        <v>59</v>
      </c>
      <c r="I76" s="23" t="s">
        <v>59</v>
      </c>
      <c r="J76" s="23" t="s">
        <v>59</v>
      </c>
      <c r="K76" s="23">
        <v>150</v>
      </c>
      <c r="L76" s="23" t="s">
        <v>179</v>
      </c>
      <c r="M76" s="23">
        <v>0</v>
      </c>
      <c r="N76" s="23" t="s">
        <v>179</v>
      </c>
      <c r="O76" s="23">
        <v>0</v>
      </c>
      <c r="P76" s="23" t="s">
        <v>179</v>
      </c>
      <c r="Q76" s="23">
        <v>0</v>
      </c>
      <c r="R76" s="23">
        <v>2</v>
      </c>
      <c r="S76" s="23" t="s">
        <v>180</v>
      </c>
      <c r="T76" s="23">
        <v>3.9441000000000002</v>
      </c>
      <c r="U76" s="23">
        <v>0.56989999999999996</v>
      </c>
      <c r="V76" s="23">
        <v>18.753299999999999</v>
      </c>
      <c r="W76" s="23">
        <v>0.28339999999999999</v>
      </c>
      <c r="X76" s="23">
        <v>47.496099999999998</v>
      </c>
      <c r="Y76" s="23">
        <v>0.2858</v>
      </c>
      <c r="Z76" s="23">
        <v>0.37509999999999999</v>
      </c>
      <c r="AA76" s="23">
        <v>1.61E-2</v>
      </c>
      <c r="AB76" s="23" t="s">
        <v>181</v>
      </c>
      <c r="AC76" s="23">
        <v>6.7999999999999996E-3</v>
      </c>
      <c r="AD76" s="23" t="s">
        <v>181</v>
      </c>
      <c r="AE76" s="23">
        <v>1.12E-2</v>
      </c>
      <c r="AF76" s="23">
        <v>1.8581000000000001</v>
      </c>
      <c r="AG76" s="23">
        <v>1.34E-2</v>
      </c>
      <c r="AH76" s="23">
        <v>6.7251000000000003</v>
      </c>
      <c r="AI76" s="23">
        <v>1.9900000000000001E-2</v>
      </c>
      <c r="AJ76" s="23">
        <v>1.5313000000000001</v>
      </c>
      <c r="AK76" s="23">
        <v>7.4999999999999997E-3</v>
      </c>
      <c r="AL76" s="23">
        <v>2.6700000000000002E-2</v>
      </c>
      <c r="AM76" s="23">
        <v>8.6E-3</v>
      </c>
      <c r="AN76" s="23">
        <v>1.9099999999999999E-2</v>
      </c>
      <c r="AO76" s="23">
        <v>3.2000000000000002E-3</v>
      </c>
      <c r="AP76" s="23">
        <v>0.31219999999999998</v>
      </c>
      <c r="AQ76" s="23">
        <v>6.3E-3</v>
      </c>
      <c r="AR76" s="23">
        <v>6.3544</v>
      </c>
      <c r="AS76" s="23">
        <v>2.2100000000000002E-2</v>
      </c>
      <c r="AT76" s="23">
        <v>8.3000000000000001E-3</v>
      </c>
      <c r="AU76" s="23">
        <v>2.8E-3</v>
      </c>
      <c r="AV76" s="23">
        <v>1.5900000000000001E-2</v>
      </c>
      <c r="AW76" s="23">
        <v>1E-3</v>
      </c>
      <c r="AX76" s="23">
        <v>7.9000000000000008E-3</v>
      </c>
      <c r="AY76" s="23">
        <v>5.9999999999999995E-4</v>
      </c>
      <c r="AZ76" s="23">
        <v>7.1999999999999998E-3</v>
      </c>
      <c r="BA76" s="23">
        <v>5.9999999999999995E-4</v>
      </c>
      <c r="BB76" s="23">
        <v>1.1999999999999999E-3</v>
      </c>
      <c r="BC76" s="23">
        <v>4.0000000000000002E-4</v>
      </c>
      <c r="BD76" s="23">
        <v>2.9999999999999997E-4</v>
      </c>
      <c r="BE76" s="23">
        <v>2.9999999999999997E-4</v>
      </c>
      <c r="BF76" s="23" t="s">
        <v>181</v>
      </c>
      <c r="BG76" s="23">
        <v>1E-4</v>
      </c>
      <c r="BH76" s="23">
        <v>2.8999999999999998E-3</v>
      </c>
      <c r="BI76" s="23">
        <v>2.9999999999999997E-4</v>
      </c>
      <c r="BJ76" s="23">
        <v>6.9900000000000004E-2</v>
      </c>
      <c r="BK76" s="23">
        <v>8.9999999999999998E-4</v>
      </c>
      <c r="BL76" s="23">
        <v>3.0000000000000001E-3</v>
      </c>
      <c r="BM76" s="23">
        <v>2.9999999999999997E-4</v>
      </c>
      <c r="BN76" s="23">
        <v>2.1100000000000001E-2</v>
      </c>
      <c r="BO76" s="23">
        <v>5.0000000000000001E-4</v>
      </c>
      <c r="BP76" s="23">
        <v>7.1999999999999998E-3</v>
      </c>
      <c r="BQ76" s="23">
        <v>4.0000000000000002E-4</v>
      </c>
      <c r="BR76" s="23">
        <v>2.9999999999999997E-4</v>
      </c>
      <c r="BS76" s="23">
        <v>2.0000000000000001E-4</v>
      </c>
      <c r="BT76" s="23" t="s">
        <v>20</v>
      </c>
      <c r="BV76" s="23" t="s">
        <v>20</v>
      </c>
      <c r="BX76" s="23" t="s">
        <v>20</v>
      </c>
      <c r="BZ76" s="23" t="s">
        <v>181</v>
      </c>
      <c r="CA76" s="23">
        <v>6.9999999999999999E-4</v>
      </c>
      <c r="CB76" s="23" t="s">
        <v>181</v>
      </c>
      <c r="CC76" s="23">
        <v>1.6999999999999999E-3</v>
      </c>
      <c r="CD76" s="23" t="s">
        <v>181</v>
      </c>
      <c r="CE76" s="23">
        <v>1.8E-3</v>
      </c>
      <c r="CF76" s="23" t="s">
        <v>20</v>
      </c>
      <c r="CH76" s="23">
        <v>7.2800000000000004E-2</v>
      </c>
      <c r="CI76" s="23">
        <v>5.1999999999999998E-3</v>
      </c>
      <c r="CJ76" s="23">
        <v>9.7000000000000003E-3</v>
      </c>
      <c r="CK76" s="23">
        <v>8.3999999999999995E-3</v>
      </c>
      <c r="CL76" s="23" t="s">
        <v>181</v>
      </c>
      <c r="CM76" s="23">
        <v>8.9999999999999993E-3</v>
      </c>
      <c r="CN76" s="23" t="s">
        <v>181</v>
      </c>
      <c r="CO76" s="23">
        <v>5.9999999999999995E-4</v>
      </c>
      <c r="CP76" s="23" t="s">
        <v>181</v>
      </c>
      <c r="CQ76" s="23">
        <v>2.7000000000000001E-3</v>
      </c>
      <c r="CR76" s="23" t="s">
        <v>181</v>
      </c>
      <c r="CS76" s="23">
        <v>1.4E-3</v>
      </c>
      <c r="CT76" s="23" t="s">
        <v>20</v>
      </c>
      <c r="CV76" s="23" t="s">
        <v>181</v>
      </c>
      <c r="CW76" s="23">
        <v>5.0000000000000001E-4</v>
      </c>
      <c r="CX76" s="23" t="s">
        <v>181</v>
      </c>
      <c r="CY76" s="23">
        <v>5.0000000000000001E-4</v>
      </c>
      <c r="CZ76" s="23" t="s">
        <v>181</v>
      </c>
      <c r="DA76" s="23">
        <v>5.0000000000000001E-4</v>
      </c>
      <c r="DB76" s="23" t="s">
        <v>181</v>
      </c>
      <c r="DC76" s="23">
        <v>5.0000000000000001E-4</v>
      </c>
      <c r="DD76" s="23" t="s">
        <v>181</v>
      </c>
      <c r="DE76" s="23">
        <v>5.9999999999999995E-4</v>
      </c>
      <c r="DF76" s="23">
        <v>6.9999999999999999E-4</v>
      </c>
      <c r="DG76" s="23">
        <v>4.0000000000000002E-4</v>
      </c>
      <c r="DH76" s="23" t="s">
        <v>181</v>
      </c>
      <c r="DI76" s="23">
        <v>2.9999999999999997E-4</v>
      </c>
      <c r="DJ76" s="23" t="s">
        <v>268</v>
      </c>
      <c r="DK76" s="23" t="s">
        <v>269</v>
      </c>
      <c r="DL76" s="23">
        <v>56</v>
      </c>
      <c r="DM76" s="23" t="s">
        <v>197</v>
      </c>
      <c r="DN76" s="23" t="s">
        <v>20</v>
      </c>
      <c r="DW76" s="85"/>
      <c r="DY76" s="85">
        <v>44875.104166666664</v>
      </c>
    </row>
    <row r="77" spans="1:129" s="23" customFormat="1">
      <c r="A77" s="23">
        <v>124</v>
      </c>
      <c r="B77" s="88">
        <v>44875.113194444442</v>
      </c>
      <c r="C77" s="23" t="s">
        <v>192</v>
      </c>
      <c r="D77" s="23">
        <v>0</v>
      </c>
      <c r="E77" s="23">
        <v>0</v>
      </c>
      <c r="F77" s="23">
        <v>0</v>
      </c>
      <c r="G77" s="23" t="s">
        <v>58</v>
      </c>
      <c r="H77" s="23" t="s">
        <v>59</v>
      </c>
      <c r="I77" s="23" t="s">
        <v>59</v>
      </c>
      <c r="J77" s="23" t="s">
        <v>59</v>
      </c>
      <c r="K77" s="23">
        <v>150</v>
      </c>
      <c r="L77" s="23" t="s">
        <v>179</v>
      </c>
      <c r="M77" s="23">
        <v>0</v>
      </c>
      <c r="N77" s="23" t="s">
        <v>179</v>
      </c>
      <c r="O77" s="23">
        <v>0</v>
      </c>
      <c r="P77" s="23" t="s">
        <v>179</v>
      </c>
      <c r="Q77" s="23">
        <v>0</v>
      </c>
      <c r="R77" s="23">
        <v>2</v>
      </c>
      <c r="S77" s="23" t="s">
        <v>180</v>
      </c>
      <c r="T77" s="23">
        <v>4.9130000000000003</v>
      </c>
      <c r="U77" s="23">
        <v>0.58620000000000005</v>
      </c>
      <c r="V77" s="23">
        <v>18.722100000000001</v>
      </c>
      <c r="W77" s="23">
        <v>0.28310000000000002</v>
      </c>
      <c r="X77" s="23">
        <v>47.186199999999999</v>
      </c>
      <c r="Y77" s="23">
        <v>0.28339999999999999</v>
      </c>
      <c r="Z77" s="23">
        <v>0.56410000000000005</v>
      </c>
      <c r="AA77" s="23">
        <v>1.83E-2</v>
      </c>
      <c r="AB77" s="23" t="s">
        <v>181</v>
      </c>
      <c r="AC77" s="23">
        <v>6.8999999999999999E-3</v>
      </c>
      <c r="AD77" s="23" t="s">
        <v>181</v>
      </c>
      <c r="AE77" s="23">
        <v>1.12E-2</v>
      </c>
      <c r="AF77" s="23">
        <v>1.4312</v>
      </c>
      <c r="AG77" s="23">
        <v>1.1900000000000001E-2</v>
      </c>
      <c r="AH77" s="23">
        <v>7.7934999999999999</v>
      </c>
      <c r="AI77" s="23">
        <v>2.1399999999999999E-2</v>
      </c>
      <c r="AJ77" s="23">
        <v>1.4515</v>
      </c>
      <c r="AK77" s="23">
        <v>7.4000000000000003E-3</v>
      </c>
      <c r="AL77" s="23">
        <v>2.6599999999999999E-2</v>
      </c>
      <c r="AM77" s="23">
        <v>8.5000000000000006E-3</v>
      </c>
      <c r="AN77" s="23">
        <v>1.72E-2</v>
      </c>
      <c r="AO77" s="23">
        <v>3.2000000000000002E-3</v>
      </c>
      <c r="AP77" s="23">
        <v>9.2700000000000005E-2</v>
      </c>
      <c r="AQ77" s="23">
        <v>3.7000000000000002E-3</v>
      </c>
      <c r="AR77" s="23">
        <v>5.9518000000000004</v>
      </c>
      <c r="AS77" s="23">
        <v>2.1600000000000001E-2</v>
      </c>
      <c r="AT77" s="23">
        <v>5.1999999999999998E-3</v>
      </c>
      <c r="AU77" s="23">
        <v>2.7000000000000001E-3</v>
      </c>
      <c r="AV77" s="23">
        <v>7.7000000000000002E-3</v>
      </c>
      <c r="AW77" s="23">
        <v>8.0000000000000004E-4</v>
      </c>
      <c r="AX77" s="23">
        <v>6.1999999999999998E-3</v>
      </c>
      <c r="AY77" s="23">
        <v>5.9999999999999995E-4</v>
      </c>
      <c r="AZ77" s="23">
        <v>6.4000000000000003E-3</v>
      </c>
      <c r="BA77" s="23">
        <v>5.0000000000000001E-4</v>
      </c>
      <c r="BB77" s="23">
        <v>1E-3</v>
      </c>
      <c r="BC77" s="23">
        <v>4.0000000000000002E-4</v>
      </c>
      <c r="BD77" s="23">
        <v>5.9999999999999995E-4</v>
      </c>
      <c r="BE77" s="23">
        <v>2.9999999999999997E-4</v>
      </c>
      <c r="BF77" s="23" t="s">
        <v>181</v>
      </c>
      <c r="BG77" s="23">
        <v>1E-4</v>
      </c>
      <c r="BH77" s="23">
        <v>2E-3</v>
      </c>
      <c r="BI77" s="23">
        <v>2.0000000000000001E-4</v>
      </c>
      <c r="BJ77" s="23">
        <v>6.4699999999999994E-2</v>
      </c>
      <c r="BK77" s="23">
        <v>8.9999999999999998E-4</v>
      </c>
      <c r="BL77" s="23">
        <v>2.8999999999999998E-3</v>
      </c>
      <c r="BM77" s="23">
        <v>2.9999999999999997E-4</v>
      </c>
      <c r="BN77" s="23">
        <v>2.0199999999999999E-2</v>
      </c>
      <c r="BO77" s="23">
        <v>5.0000000000000001E-4</v>
      </c>
      <c r="BP77" s="23">
        <v>6.4000000000000003E-3</v>
      </c>
      <c r="BQ77" s="23">
        <v>4.0000000000000002E-4</v>
      </c>
      <c r="BR77" s="23">
        <v>2.0000000000000001E-4</v>
      </c>
      <c r="BS77" s="23">
        <v>2.0000000000000001E-4</v>
      </c>
      <c r="BT77" s="23" t="s">
        <v>181</v>
      </c>
      <c r="BU77" s="23">
        <v>5.0000000000000001E-4</v>
      </c>
      <c r="BV77" s="23" t="s">
        <v>20</v>
      </c>
      <c r="BX77" s="23" t="s">
        <v>181</v>
      </c>
      <c r="BY77" s="23">
        <v>8.0000000000000004E-4</v>
      </c>
      <c r="BZ77" s="23" t="s">
        <v>181</v>
      </c>
      <c r="CA77" s="23">
        <v>6.9999999999999999E-4</v>
      </c>
      <c r="CB77" s="23" t="s">
        <v>181</v>
      </c>
      <c r="CC77" s="23">
        <v>1.6999999999999999E-3</v>
      </c>
      <c r="CD77" s="23" t="s">
        <v>181</v>
      </c>
      <c r="CE77" s="23">
        <v>1.8E-3</v>
      </c>
      <c r="CF77" s="23" t="s">
        <v>20</v>
      </c>
      <c r="CH77" s="23">
        <v>6.0199999999999997E-2</v>
      </c>
      <c r="CI77" s="23">
        <v>5.1000000000000004E-3</v>
      </c>
      <c r="CJ77" s="23" t="s">
        <v>181</v>
      </c>
      <c r="CK77" s="23">
        <v>8.3999999999999995E-3</v>
      </c>
      <c r="CL77" s="23" t="s">
        <v>181</v>
      </c>
      <c r="CM77" s="23">
        <v>9.1999999999999998E-3</v>
      </c>
      <c r="CN77" s="23" t="s">
        <v>181</v>
      </c>
      <c r="CO77" s="23">
        <v>5.9999999999999995E-4</v>
      </c>
      <c r="CP77" s="23" t="s">
        <v>181</v>
      </c>
      <c r="CQ77" s="23">
        <v>2.7000000000000001E-3</v>
      </c>
      <c r="CR77" s="23" t="s">
        <v>181</v>
      </c>
      <c r="CS77" s="23">
        <v>1.5E-3</v>
      </c>
      <c r="CT77" s="23" t="s">
        <v>20</v>
      </c>
      <c r="CV77" s="23" t="s">
        <v>20</v>
      </c>
      <c r="CX77" s="23" t="s">
        <v>181</v>
      </c>
      <c r="CY77" s="23">
        <v>5.0000000000000001E-4</v>
      </c>
      <c r="CZ77" s="23" t="s">
        <v>181</v>
      </c>
      <c r="DA77" s="23">
        <v>5.0000000000000001E-4</v>
      </c>
      <c r="DB77" s="23" t="s">
        <v>181</v>
      </c>
      <c r="DC77" s="23">
        <v>5.9999999999999995E-4</v>
      </c>
      <c r="DD77" s="23" t="s">
        <v>181</v>
      </c>
      <c r="DE77" s="23">
        <v>5.9999999999999995E-4</v>
      </c>
      <c r="DF77" s="23" t="s">
        <v>181</v>
      </c>
      <c r="DG77" s="23">
        <v>4.0000000000000002E-4</v>
      </c>
      <c r="DH77" s="23" t="s">
        <v>181</v>
      </c>
      <c r="DI77" s="23">
        <v>2.9999999999999997E-4</v>
      </c>
      <c r="DJ77" s="23" t="s">
        <v>268</v>
      </c>
      <c r="DK77" s="23" t="s">
        <v>269</v>
      </c>
      <c r="DL77" s="23">
        <v>102</v>
      </c>
      <c r="DM77" s="23" t="s">
        <v>197</v>
      </c>
      <c r="DN77" s="23" t="s">
        <v>20</v>
      </c>
      <c r="DW77" s="85"/>
      <c r="DY77" s="85">
        <v>44875.113194444442</v>
      </c>
    </row>
    <row r="78" spans="1:129" s="23" customFormat="1">
      <c r="A78" s="23">
        <v>125</v>
      </c>
      <c r="B78" s="88">
        <v>44875.118055555555</v>
      </c>
      <c r="C78" s="23" t="s">
        <v>192</v>
      </c>
      <c r="D78" s="23">
        <v>0</v>
      </c>
      <c r="E78" s="23">
        <v>0</v>
      </c>
      <c r="F78" s="23">
        <v>0</v>
      </c>
      <c r="G78" s="23" t="s">
        <v>58</v>
      </c>
      <c r="H78" s="23" t="s">
        <v>59</v>
      </c>
      <c r="I78" s="23" t="s">
        <v>59</v>
      </c>
      <c r="J78" s="23" t="s">
        <v>59</v>
      </c>
      <c r="K78" s="23">
        <v>150</v>
      </c>
      <c r="L78" s="23" t="s">
        <v>179</v>
      </c>
      <c r="M78" s="23">
        <v>0</v>
      </c>
      <c r="N78" s="23" t="s">
        <v>179</v>
      </c>
      <c r="O78" s="23">
        <v>0</v>
      </c>
      <c r="P78" s="23" t="s">
        <v>179</v>
      </c>
      <c r="Q78" s="23">
        <v>0</v>
      </c>
      <c r="R78" s="23">
        <v>2</v>
      </c>
      <c r="S78" s="23" t="s">
        <v>180</v>
      </c>
      <c r="T78" s="23">
        <v>4.8289999999999997</v>
      </c>
      <c r="U78" s="23">
        <v>0.61670000000000003</v>
      </c>
      <c r="V78" s="23">
        <v>18.895800000000001</v>
      </c>
      <c r="W78" s="23">
        <v>0.28670000000000001</v>
      </c>
      <c r="X78" s="23">
        <v>46.559399999999997</v>
      </c>
      <c r="Y78" s="23">
        <v>0.28039999999999998</v>
      </c>
      <c r="Z78" s="23">
        <v>0.3543</v>
      </c>
      <c r="AA78" s="23">
        <v>1.72E-2</v>
      </c>
      <c r="AB78" s="23" t="s">
        <v>181</v>
      </c>
      <c r="AC78" s="23">
        <v>7.0000000000000001E-3</v>
      </c>
      <c r="AD78" s="23" t="s">
        <v>181</v>
      </c>
      <c r="AE78" s="23">
        <v>1.09E-2</v>
      </c>
      <c r="AF78" s="23">
        <v>1.5350999999999999</v>
      </c>
      <c r="AG78" s="23">
        <v>1.2200000000000001E-2</v>
      </c>
      <c r="AH78" s="23">
        <v>10.1465</v>
      </c>
      <c r="AI78" s="23">
        <v>2.4500000000000001E-2</v>
      </c>
      <c r="AJ78" s="23">
        <v>1.472</v>
      </c>
      <c r="AK78" s="23">
        <v>7.7000000000000002E-3</v>
      </c>
      <c r="AL78" s="23">
        <v>3.6299999999999999E-2</v>
      </c>
      <c r="AM78" s="23">
        <v>8.8999999999999999E-3</v>
      </c>
      <c r="AN78" s="23">
        <v>1.6500000000000001E-2</v>
      </c>
      <c r="AO78" s="23">
        <v>3.3E-3</v>
      </c>
      <c r="AP78" s="23">
        <v>9.3600000000000003E-2</v>
      </c>
      <c r="AQ78" s="23">
        <v>3.8E-3</v>
      </c>
      <c r="AR78" s="23">
        <v>5.7388000000000003</v>
      </c>
      <c r="AS78" s="23">
        <v>2.18E-2</v>
      </c>
      <c r="AT78" s="23">
        <v>4.4000000000000003E-3</v>
      </c>
      <c r="AU78" s="23">
        <v>2.7000000000000001E-3</v>
      </c>
      <c r="AV78" s="23">
        <v>6.1000000000000004E-3</v>
      </c>
      <c r="AW78" s="23">
        <v>6.9999999999999999E-4</v>
      </c>
      <c r="AX78" s="23">
        <v>4.4999999999999997E-3</v>
      </c>
      <c r="AY78" s="23">
        <v>5.0000000000000001E-4</v>
      </c>
      <c r="AZ78" s="23">
        <v>5.3E-3</v>
      </c>
      <c r="BA78" s="23">
        <v>5.0000000000000001E-4</v>
      </c>
      <c r="BB78" s="23">
        <v>1.1999999999999999E-3</v>
      </c>
      <c r="BC78" s="23">
        <v>4.0000000000000002E-4</v>
      </c>
      <c r="BD78" s="23">
        <v>6.9999999999999999E-4</v>
      </c>
      <c r="BE78" s="23">
        <v>2.9999999999999997E-4</v>
      </c>
      <c r="BF78" s="23" t="s">
        <v>181</v>
      </c>
      <c r="BG78" s="23">
        <v>1E-4</v>
      </c>
      <c r="BH78" s="23">
        <v>2.3999999999999998E-3</v>
      </c>
      <c r="BI78" s="23">
        <v>2.0000000000000001E-4</v>
      </c>
      <c r="BJ78" s="23">
        <v>6.1400000000000003E-2</v>
      </c>
      <c r="BK78" s="23">
        <v>8.9999999999999998E-4</v>
      </c>
      <c r="BL78" s="23">
        <v>2.8E-3</v>
      </c>
      <c r="BM78" s="23">
        <v>2.9999999999999997E-4</v>
      </c>
      <c r="BN78" s="23">
        <v>2.0400000000000001E-2</v>
      </c>
      <c r="BO78" s="23">
        <v>5.0000000000000001E-4</v>
      </c>
      <c r="BP78" s="23">
        <v>6.7999999999999996E-3</v>
      </c>
      <c r="BQ78" s="23">
        <v>4.0000000000000002E-4</v>
      </c>
      <c r="BR78" s="23">
        <v>4.0000000000000002E-4</v>
      </c>
      <c r="BS78" s="23">
        <v>2.0000000000000001E-4</v>
      </c>
      <c r="BT78" s="23" t="s">
        <v>181</v>
      </c>
      <c r="BU78" s="23">
        <v>5.0000000000000001E-4</v>
      </c>
      <c r="BV78" s="23" t="s">
        <v>20</v>
      </c>
      <c r="BX78" s="23" t="s">
        <v>20</v>
      </c>
      <c r="BZ78" s="23" t="s">
        <v>181</v>
      </c>
      <c r="CA78" s="23">
        <v>6.9999999999999999E-4</v>
      </c>
      <c r="CB78" s="23" t="s">
        <v>181</v>
      </c>
      <c r="CC78" s="23">
        <v>1.6999999999999999E-3</v>
      </c>
      <c r="CD78" s="23" t="s">
        <v>181</v>
      </c>
      <c r="CE78" s="23">
        <v>1.8E-3</v>
      </c>
      <c r="CF78" s="23" t="s">
        <v>20</v>
      </c>
      <c r="CH78" s="23">
        <v>5.79E-2</v>
      </c>
      <c r="CI78" s="23">
        <v>4.5999999999999999E-3</v>
      </c>
      <c r="CJ78" s="23" t="s">
        <v>181</v>
      </c>
      <c r="CK78" s="23">
        <v>8.5000000000000006E-3</v>
      </c>
      <c r="CL78" s="23" t="s">
        <v>181</v>
      </c>
      <c r="CM78" s="23">
        <v>9.4000000000000004E-3</v>
      </c>
      <c r="CN78" s="23" t="s">
        <v>181</v>
      </c>
      <c r="CO78" s="23">
        <v>5.9999999999999995E-4</v>
      </c>
      <c r="CP78" s="23" t="s">
        <v>181</v>
      </c>
      <c r="CQ78" s="23">
        <v>2.7000000000000001E-3</v>
      </c>
      <c r="CR78" s="23" t="s">
        <v>181</v>
      </c>
      <c r="CS78" s="23">
        <v>1.4E-3</v>
      </c>
      <c r="CT78" s="23" t="s">
        <v>20</v>
      </c>
      <c r="CV78" s="23" t="s">
        <v>20</v>
      </c>
      <c r="CX78" s="23" t="s">
        <v>181</v>
      </c>
      <c r="CY78" s="23">
        <v>5.0000000000000001E-4</v>
      </c>
      <c r="CZ78" s="23" t="s">
        <v>181</v>
      </c>
      <c r="DA78" s="23">
        <v>5.0000000000000001E-4</v>
      </c>
      <c r="DB78" s="23" t="s">
        <v>181</v>
      </c>
      <c r="DC78" s="23">
        <v>5.0000000000000001E-4</v>
      </c>
      <c r="DD78" s="23" t="s">
        <v>181</v>
      </c>
      <c r="DE78" s="23">
        <v>5.9999999999999995E-4</v>
      </c>
      <c r="DF78" s="23">
        <v>5.0000000000000001E-4</v>
      </c>
      <c r="DG78" s="23">
        <v>4.0000000000000002E-4</v>
      </c>
      <c r="DH78" s="23" t="s">
        <v>181</v>
      </c>
      <c r="DI78" s="23">
        <v>2.9999999999999997E-4</v>
      </c>
      <c r="DJ78" s="23" t="s">
        <v>270</v>
      </c>
      <c r="DK78" s="23" t="s">
        <v>271</v>
      </c>
      <c r="DL78" s="23">
        <v>39</v>
      </c>
      <c r="DM78" s="23" t="s">
        <v>65</v>
      </c>
      <c r="DN78" s="23" t="s">
        <v>20</v>
      </c>
      <c r="DW78" s="85"/>
      <c r="DY78" s="85">
        <v>44875.118055555555</v>
      </c>
    </row>
    <row r="79" spans="1:129" s="23" customFormat="1">
      <c r="A79" s="23">
        <v>126</v>
      </c>
      <c r="B79" s="88">
        <v>44875.120833333334</v>
      </c>
      <c r="C79" s="23" t="s">
        <v>192</v>
      </c>
      <c r="D79" s="23">
        <v>0</v>
      </c>
      <c r="E79" s="23">
        <v>0</v>
      </c>
      <c r="F79" s="23">
        <v>0</v>
      </c>
      <c r="G79" s="23" t="s">
        <v>58</v>
      </c>
      <c r="H79" s="23" t="s">
        <v>59</v>
      </c>
      <c r="I79" s="23" t="s">
        <v>59</v>
      </c>
      <c r="J79" s="23" t="s">
        <v>59</v>
      </c>
      <c r="K79" s="23">
        <v>150</v>
      </c>
      <c r="L79" s="23" t="s">
        <v>179</v>
      </c>
      <c r="M79" s="23">
        <v>0</v>
      </c>
      <c r="N79" s="23" t="s">
        <v>179</v>
      </c>
      <c r="O79" s="23">
        <v>0</v>
      </c>
      <c r="P79" s="23" t="s">
        <v>179</v>
      </c>
      <c r="Q79" s="23">
        <v>0</v>
      </c>
      <c r="R79" s="23">
        <v>2</v>
      </c>
      <c r="S79" s="23" t="s">
        <v>180</v>
      </c>
      <c r="T79" s="23">
        <v>3.3650000000000002</v>
      </c>
      <c r="U79" s="23">
        <v>0.5504</v>
      </c>
      <c r="V79" s="23">
        <v>17.6143</v>
      </c>
      <c r="W79" s="23">
        <v>0.27500000000000002</v>
      </c>
      <c r="X79" s="23">
        <v>45.443199999999997</v>
      </c>
      <c r="Y79" s="23">
        <v>0.2772</v>
      </c>
      <c r="Z79" s="23">
        <v>0.37269999999999998</v>
      </c>
      <c r="AA79" s="23">
        <v>1.6400000000000001E-2</v>
      </c>
      <c r="AB79" s="23" t="s">
        <v>181</v>
      </c>
      <c r="AC79" s="23">
        <v>6.7000000000000002E-3</v>
      </c>
      <c r="AD79" s="23" t="s">
        <v>181</v>
      </c>
      <c r="AE79" s="23">
        <v>1.09E-2</v>
      </c>
      <c r="AF79" s="23">
        <v>1.702</v>
      </c>
      <c r="AG79" s="23">
        <v>1.2699999999999999E-2</v>
      </c>
      <c r="AH79" s="23">
        <v>7.8143000000000002</v>
      </c>
      <c r="AI79" s="23">
        <v>2.1399999999999999E-2</v>
      </c>
      <c r="AJ79" s="23">
        <v>1.4685999999999999</v>
      </c>
      <c r="AK79" s="23">
        <v>7.4999999999999997E-3</v>
      </c>
      <c r="AL79" s="23">
        <v>2.2200000000000001E-2</v>
      </c>
      <c r="AM79" s="23">
        <v>8.5000000000000006E-3</v>
      </c>
      <c r="AN79" s="23">
        <v>1.55E-2</v>
      </c>
      <c r="AO79" s="23">
        <v>3.0000000000000001E-3</v>
      </c>
      <c r="AP79" s="23">
        <v>0.1295</v>
      </c>
      <c r="AQ79" s="23">
        <v>4.3E-3</v>
      </c>
      <c r="AR79" s="23">
        <v>5.8663999999999996</v>
      </c>
      <c r="AS79" s="23">
        <v>2.1499999999999998E-2</v>
      </c>
      <c r="AT79" s="23">
        <v>3.0999999999999999E-3</v>
      </c>
      <c r="AU79" s="23">
        <v>2.7000000000000001E-3</v>
      </c>
      <c r="AV79" s="23">
        <v>8.3999999999999995E-3</v>
      </c>
      <c r="AW79" s="23">
        <v>8.0000000000000004E-4</v>
      </c>
      <c r="AX79" s="23">
        <v>6.1000000000000004E-3</v>
      </c>
      <c r="AY79" s="23">
        <v>5.9999999999999995E-4</v>
      </c>
      <c r="AZ79" s="23">
        <v>6.1999999999999998E-3</v>
      </c>
      <c r="BA79" s="23">
        <v>5.9999999999999995E-4</v>
      </c>
      <c r="BB79" s="23">
        <v>1.5E-3</v>
      </c>
      <c r="BC79" s="23">
        <v>4.0000000000000002E-4</v>
      </c>
      <c r="BD79" s="23">
        <v>6.9999999999999999E-4</v>
      </c>
      <c r="BE79" s="23">
        <v>2.9999999999999997E-4</v>
      </c>
      <c r="BF79" s="23" t="s">
        <v>181</v>
      </c>
      <c r="BG79" s="23">
        <v>1E-4</v>
      </c>
      <c r="BH79" s="23">
        <v>2.5999999999999999E-3</v>
      </c>
      <c r="BI79" s="23">
        <v>2.9999999999999997E-4</v>
      </c>
      <c r="BJ79" s="23">
        <v>6.4000000000000001E-2</v>
      </c>
      <c r="BK79" s="23">
        <v>8.9999999999999998E-4</v>
      </c>
      <c r="BL79" s="23">
        <v>2.5999999999999999E-3</v>
      </c>
      <c r="BM79" s="23">
        <v>2.9999999999999997E-4</v>
      </c>
      <c r="BN79" s="23">
        <v>2.12E-2</v>
      </c>
      <c r="BO79" s="23">
        <v>5.9999999999999995E-4</v>
      </c>
      <c r="BP79" s="23">
        <v>6.3E-3</v>
      </c>
      <c r="BQ79" s="23">
        <v>4.0000000000000002E-4</v>
      </c>
      <c r="BR79" s="23">
        <v>4.0000000000000002E-4</v>
      </c>
      <c r="BS79" s="23">
        <v>2.0000000000000001E-4</v>
      </c>
      <c r="BT79" s="23" t="s">
        <v>181</v>
      </c>
      <c r="BU79" s="23">
        <v>5.0000000000000001E-4</v>
      </c>
      <c r="BV79" s="23" t="s">
        <v>20</v>
      </c>
      <c r="BX79" s="23" t="s">
        <v>20</v>
      </c>
      <c r="BZ79" s="23" t="s">
        <v>181</v>
      </c>
      <c r="CA79" s="23">
        <v>6.9999999999999999E-4</v>
      </c>
      <c r="CB79" s="23" t="s">
        <v>181</v>
      </c>
      <c r="CC79" s="23">
        <v>1.8E-3</v>
      </c>
      <c r="CD79" s="23" t="s">
        <v>181</v>
      </c>
      <c r="CE79" s="23">
        <v>1.8E-3</v>
      </c>
      <c r="CF79" s="23" t="s">
        <v>20</v>
      </c>
      <c r="CH79" s="23">
        <v>6.2899999999999998E-2</v>
      </c>
      <c r="CI79" s="23">
        <v>5.3E-3</v>
      </c>
      <c r="CJ79" s="23" t="s">
        <v>181</v>
      </c>
      <c r="CK79" s="23">
        <v>8.6E-3</v>
      </c>
      <c r="CL79" s="23" t="s">
        <v>181</v>
      </c>
      <c r="CM79" s="23">
        <v>9.7000000000000003E-3</v>
      </c>
      <c r="CN79" s="23" t="s">
        <v>181</v>
      </c>
      <c r="CO79" s="23">
        <v>5.9999999999999995E-4</v>
      </c>
      <c r="CP79" s="23" t="s">
        <v>181</v>
      </c>
      <c r="CQ79" s="23">
        <v>2.5000000000000001E-3</v>
      </c>
      <c r="CR79" s="23" t="s">
        <v>181</v>
      </c>
      <c r="CS79" s="23">
        <v>1.5E-3</v>
      </c>
      <c r="CT79" s="23" t="s">
        <v>20</v>
      </c>
      <c r="CV79" s="23" t="s">
        <v>20</v>
      </c>
      <c r="CX79" s="23" t="s">
        <v>181</v>
      </c>
      <c r="CY79" s="23">
        <v>5.0000000000000001E-4</v>
      </c>
      <c r="CZ79" s="23" t="s">
        <v>181</v>
      </c>
      <c r="DA79" s="23">
        <v>5.9999999999999995E-4</v>
      </c>
      <c r="DB79" s="23" t="s">
        <v>181</v>
      </c>
      <c r="DC79" s="23">
        <v>5.0000000000000001E-4</v>
      </c>
      <c r="DD79" s="23" t="s">
        <v>181</v>
      </c>
      <c r="DE79" s="23">
        <v>5.9999999999999995E-4</v>
      </c>
      <c r="DF79" s="23">
        <v>8.0000000000000004E-4</v>
      </c>
      <c r="DG79" s="23">
        <v>4.0000000000000002E-4</v>
      </c>
      <c r="DH79" s="23" t="s">
        <v>181</v>
      </c>
      <c r="DI79" s="23">
        <v>4.0000000000000002E-4</v>
      </c>
      <c r="DJ79" s="23" t="s">
        <v>270</v>
      </c>
      <c r="DK79" s="23" t="s">
        <v>271</v>
      </c>
      <c r="DL79" s="23">
        <v>68</v>
      </c>
      <c r="DM79" s="23" t="s">
        <v>197</v>
      </c>
      <c r="DN79" s="23" t="s">
        <v>20</v>
      </c>
      <c r="DW79" s="85"/>
      <c r="DY79" s="85">
        <v>44875.120833333334</v>
      </c>
    </row>
    <row r="80" spans="1:129" s="23" customFormat="1">
      <c r="A80" s="23">
        <v>127</v>
      </c>
      <c r="B80" s="88">
        <v>44875.125</v>
      </c>
      <c r="C80" s="23" t="s">
        <v>192</v>
      </c>
      <c r="D80" s="23">
        <v>0</v>
      </c>
      <c r="E80" s="23">
        <v>0</v>
      </c>
      <c r="F80" s="23">
        <v>0</v>
      </c>
      <c r="G80" s="23" t="s">
        <v>58</v>
      </c>
      <c r="H80" s="23" t="s">
        <v>59</v>
      </c>
      <c r="I80" s="23" t="s">
        <v>59</v>
      </c>
      <c r="J80" s="23" t="s">
        <v>59</v>
      </c>
      <c r="K80" s="23">
        <v>150</v>
      </c>
      <c r="L80" s="23" t="s">
        <v>179</v>
      </c>
      <c r="M80" s="23">
        <v>0</v>
      </c>
      <c r="N80" s="23" t="s">
        <v>179</v>
      </c>
      <c r="O80" s="23">
        <v>0</v>
      </c>
      <c r="P80" s="23" t="s">
        <v>179</v>
      </c>
      <c r="Q80" s="23">
        <v>0</v>
      </c>
      <c r="R80" s="23">
        <v>2</v>
      </c>
      <c r="S80" s="23" t="s">
        <v>180</v>
      </c>
      <c r="T80" s="23">
        <v>4.0343999999999998</v>
      </c>
      <c r="U80" s="23">
        <v>0.51039999999999996</v>
      </c>
      <c r="V80" s="23">
        <v>11.7469</v>
      </c>
      <c r="W80" s="23">
        <v>0.22889999999999999</v>
      </c>
      <c r="X80" s="23">
        <v>35.603299999999997</v>
      </c>
      <c r="Y80" s="23">
        <v>0.23799999999999999</v>
      </c>
      <c r="Z80" s="23">
        <v>0.21529999999999999</v>
      </c>
      <c r="AA80" s="23">
        <v>1.41E-2</v>
      </c>
      <c r="AB80" s="23" t="s">
        <v>181</v>
      </c>
      <c r="AC80" s="23">
        <v>6.1999999999999998E-3</v>
      </c>
      <c r="AD80" s="23" t="s">
        <v>181</v>
      </c>
      <c r="AE80" s="23">
        <v>1.0999999999999999E-2</v>
      </c>
      <c r="AF80" s="23">
        <v>1.167</v>
      </c>
      <c r="AG80" s="23">
        <v>1.03E-2</v>
      </c>
      <c r="AH80" s="23">
        <v>7.1515000000000004</v>
      </c>
      <c r="AI80" s="23">
        <v>2.0299999999999999E-2</v>
      </c>
      <c r="AJ80" s="23">
        <v>1.1178999999999999</v>
      </c>
      <c r="AK80" s="23">
        <v>6.7000000000000002E-3</v>
      </c>
      <c r="AL80" s="23" t="s">
        <v>181</v>
      </c>
      <c r="AM80" s="23">
        <v>7.3000000000000001E-3</v>
      </c>
      <c r="AN80" s="23">
        <v>3.1699999999999999E-2</v>
      </c>
      <c r="AO80" s="23">
        <v>3.3E-3</v>
      </c>
      <c r="AP80" s="23">
        <v>9.2200000000000004E-2</v>
      </c>
      <c r="AQ80" s="23">
        <v>3.8E-3</v>
      </c>
      <c r="AR80" s="23">
        <v>5.1971999999999996</v>
      </c>
      <c r="AS80" s="23">
        <v>2.0199999999999999E-2</v>
      </c>
      <c r="AT80" s="23">
        <v>4.3E-3</v>
      </c>
      <c r="AU80" s="23">
        <v>2.5999999999999999E-3</v>
      </c>
      <c r="AV80" s="23">
        <v>1.0999999999999999E-2</v>
      </c>
      <c r="AW80" s="23">
        <v>1E-3</v>
      </c>
      <c r="AX80" s="23">
        <v>7.0000000000000001E-3</v>
      </c>
      <c r="AY80" s="23">
        <v>6.9999999999999999E-4</v>
      </c>
      <c r="AZ80" s="23">
        <v>5.4999999999999997E-3</v>
      </c>
      <c r="BA80" s="23">
        <v>5.9999999999999995E-4</v>
      </c>
      <c r="BB80" s="23">
        <v>1.1999999999999999E-3</v>
      </c>
      <c r="BC80" s="23">
        <v>4.0000000000000002E-4</v>
      </c>
      <c r="BD80" s="23">
        <v>5.0000000000000001E-4</v>
      </c>
      <c r="BE80" s="23">
        <v>2.9999999999999997E-4</v>
      </c>
      <c r="BF80" s="23" t="s">
        <v>181</v>
      </c>
      <c r="BG80" s="23">
        <v>1E-4</v>
      </c>
      <c r="BH80" s="23">
        <v>2.0999999999999999E-3</v>
      </c>
      <c r="BI80" s="23">
        <v>2.9999999999999997E-4</v>
      </c>
      <c r="BJ80" s="23">
        <v>4.5600000000000002E-2</v>
      </c>
      <c r="BK80" s="23">
        <v>8.0000000000000004E-4</v>
      </c>
      <c r="BL80" s="23">
        <v>2.5999999999999999E-3</v>
      </c>
      <c r="BM80" s="23">
        <v>2.9999999999999997E-4</v>
      </c>
      <c r="BN80" s="23">
        <v>2.1600000000000001E-2</v>
      </c>
      <c r="BO80" s="23">
        <v>6.9999999999999999E-4</v>
      </c>
      <c r="BP80" s="23">
        <v>5.7000000000000002E-3</v>
      </c>
      <c r="BQ80" s="23">
        <v>4.0000000000000002E-4</v>
      </c>
      <c r="BR80" s="23">
        <v>5.0000000000000001E-4</v>
      </c>
      <c r="BS80" s="23">
        <v>4.0000000000000002E-4</v>
      </c>
      <c r="BT80" s="23" t="s">
        <v>181</v>
      </c>
      <c r="BU80" s="23">
        <v>5.0000000000000001E-4</v>
      </c>
      <c r="BV80" s="23" t="s">
        <v>20</v>
      </c>
      <c r="BX80" s="23" t="s">
        <v>181</v>
      </c>
      <c r="BY80" s="23">
        <v>8.9999999999999998E-4</v>
      </c>
      <c r="BZ80" s="23" t="s">
        <v>181</v>
      </c>
      <c r="CA80" s="23">
        <v>6.9999999999999999E-4</v>
      </c>
      <c r="CB80" s="23" t="s">
        <v>181</v>
      </c>
      <c r="CC80" s="23">
        <v>2E-3</v>
      </c>
      <c r="CD80" s="23" t="s">
        <v>181</v>
      </c>
      <c r="CE80" s="23">
        <v>1.6999999999999999E-3</v>
      </c>
      <c r="CF80" s="23" t="s">
        <v>20</v>
      </c>
      <c r="CH80" s="23">
        <v>5.6000000000000001E-2</v>
      </c>
      <c r="CI80" s="23">
        <v>7.1000000000000004E-3</v>
      </c>
      <c r="CJ80" s="23">
        <v>9.7000000000000003E-3</v>
      </c>
      <c r="CK80" s="23">
        <v>9.2999999999999992E-3</v>
      </c>
      <c r="CL80" s="23" t="s">
        <v>181</v>
      </c>
      <c r="CM80" s="23">
        <v>1.3100000000000001E-2</v>
      </c>
      <c r="CN80" s="23" t="s">
        <v>181</v>
      </c>
      <c r="CO80" s="23">
        <v>6.9999999999999999E-4</v>
      </c>
      <c r="CP80" s="23" t="s">
        <v>181</v>
      </c>
      <c r="CQ80" s="23">
        <v>2.5999999999999999E-3</v>
      </c>
      <c r="CR80" s="23" t="s">
        <v>181</v>
      </c>
      <c r="CS80" s="23">
        <v>1.6000000000000001E-3</v>
      </c>
      <c r="CT80" s="23" t="s">
        <v>181</v>
      </c>
      <c r="CU80" s="23">
        <v>6.9999999999999999E-4</v>
      </c>
      <c r="CV80" s="23" t="s">
        <v>181</v>
      </c>
      <c r="CW80" s="23">
        <v>5.0000000000000001E-4</v>
      </c>
      <c r="CX80" s="23" t="s">
        <v>181</v>
      </c>
      <c r="CY80" s="23">
        <v>5.0000000000000001E-4</v>
      </c>
      <c r="CZ80" s="23" t="s">
        <v>181</v>
      </c>
      <c r="DA80" s="23">
        <v>5.9999999999999995E-4</v>
      </c>
      <c r="DB80" s="23" t="s">
        <v>181</v>
      </c>
      <c r="DC80" s="23">
        <v>5.9999999999999995E-4</v>
      </c>
      <c r="DD80" s="23" t="s">
        <v>181</v>
      </c>
      <c r="DE80" s="23">
        <v>6.9999999999999999E-4</v>
      </c>
      <c r="DF80" s="23">
        <v>4.0000000000000002E-4</v>
      </c>
      <c r="DG80" s="23">
        <v>4.0000000000000002E-4</v>
      </c>
      <c r="DH80" s="23" t="s">
        <v>181</v>
      </c>
      <c r="DI80" s="23">
        <v>5.0000000000000001E-4</v>
      </c>
      <c r="DJ80" s="23" t="s">
        <v>270</v>
      </c>
      <c r="DK80" s="23" t="s">
        <v>271</v>
      </c>
      <c r="DL80" s="23">
        <v>129</v>
      </c>
      <c r="DM80" s="23" t="s">
        <v>197</v>
      </c>
      <c r="DN80" s="23" t="s">
        <v>20</v>
      </c>
      <c r="DW80" s="85"/>
      <c r="DY80" s="85">
        <v>44875.125</v>
      </c>
    </row>
    <row r="81" spans="1:129" s="23" customFormat="1">
      <c r="A81" s="23">
        <v>128</v>
      </c>
      <c r="B81" s="88">
        <v>44875.129166666666</v>
      </c>
      <c r="C81" s="23" t="s">
        <v>192</v>
      </c>
      <c r="D81" s="23">
        <v>0</v>
      </c>
      <c r="E81" s="23">
        <v>0</v>
      </c>
      <c r="F81" s="23">
        <v>0</v>
      </c>
      <c r="G81" s="23" t="s">
        <v>58</v>
      </c>
      <c r="H81" s="23" t="s">
        <v>59</v>
      </c>
      <c r="I81" s="23" t="s">
        <v>59</v>
      </c>
      <c r="J81" s="23" t="s">
        <v>59</v>
      </c>
      <c r="K81" s="23">
        <v>150</v>
      </c>
      <c r="L81" s="23" t="s">
        <v>179</v>
      </c>
      <c r="M81" s="23">
        <v>0</v>
      </c>
      <c r="N81" s="23" t="s">
        <v>179</v>
      </c>
      <c r="O81" s="23">
        <v>0</v>
      </c>
      <c r="P81" s="23" t="s">
        <v>179</v>
      </c>
      <c r="Q81" s="23">
        <v>0</v>
      </c>
      <c r="R81" s="23">
        <v>2</v>
      </c>
      <c r="S81" s="23" t="s">
        <v>180</v>
      </c>
      <c r="T81" s="23">
        <v>4.3597000000000001</v>
      </c>
      <c r="U81" s="23">
        <v>0.53169999999999995</v>
      </c>
      <c r="V81" s="23">
        <v>14.536300000000001</v>
      </c>
      <c r="W81" s="23">
        <v>0.2505</v>
      </c>
      <c r="X81" s="23">
        <v>40.408000000000001</v>
      </c>
      <c r="Y81" s="23">
        <v>0.25800000000000001</v>
      </c>
      <c r="Z81" s="23">
        <v>0.33119999999999999</v>
      </c>
      <c r="AA81" s="23">
        <v>1.5100000000000001E-2</v>
      </c>
      <c r="AB81" s="23" t="s">
        <v>181</v>
      </c>
      <c r="AC81" s="23">
        <v>6.3E-3</v>
      </c>
      <c r="AD81" s="23" t="s">
        <v>181</v>
      </c>
      <c r="AE81" s="23">
        <v>1.09E-2</v>
      </c>
      <c r="AF81" s="23">
        <v>1.5193000000000001</v>
      </c>
      <c r="AG81" s="23">
        <v>1.1900000000000001E-2</v>
      </c>
      <c r="AH81" s="23">
        <v>5.8689999999999998</v>
      </c>
      <c r="AI81" s="23">
        <v>1.84E-2</v>
      </c>
      <c r="AJ81" s="23">
        <v>1.1962999999999999</v>
      </c>
      <c r="AK81" s="23">
        <v>6.7000000000000002E-3</v>
      </c>
      <c r="AL81" s="23">
        <v>8.6E-3</v>
      </c>
      <c r="AM81" s="23">
        <v>7.4000000000000003E-3</v>
      </c>
      <c r="AN81" s="23">
        <v>3.0300000000000001E-2</v>
      </c>
      <c r="AO81" s="23">
        <v>3.3999999999999998E-3</v>
      </c>
      <c r="AP81" s="23">
        <v>0.1719</v>
      </c>
      <c r="AQ81" s="23">
        <v>4.8999999999999998E-3</v>
      </c>
      <c r="AR81" s="23">
        <v>5.5133000000000001</v>
      </c>
      <c r="AS81" s="23">
        <v>2.0400000000000001E-2</v>
      </c>
      <c r="AT81" s="23">
        <v>6.7000000000000002E-3</v>
      </c>
      <c r="AU81" s="23">
        <v>2.7000000000000001E-3</v>
      </c>
      <c r="AV81" s="23">
        <v>1.09E-2</v>
      </c>
      <c r="AW81" s="23">
        <v>8.9999999999999998E-4</v>
      </c>
      <c r="AX81" s="23">
        <v>6.4999999999999997E-3</v>
      </c>
      <c r="AY81" s="23">
        <v>5.9999999999999995E-4</v>
      </c>
      <c r="AZ81" s="23">
        <v>6.1000000000000004E-3</v>
      </c>
      <c r="BA81" s="23">
        <v>5.0000000000000001E-4</v>
      </c>
      <c r="BB81" s="23">
        <v>1E-3</v>
      </c>
      <c r="BC81" s="23">
        <v>4.0000000000000002E-4</v>
      </c>
      <c r="BD81" s="23">
        <v>6.9999999999999999E-4</v>
      </c>
      <c r="BE81" s="23">
        <v>2.9999999999999997E-4</v>
      </c>
      <c r="BF81" s="23" t="s">
        <v>181</v>
      </c>
      <c r="BG81" s="23">
        <v>1E-4</v>
      </c>
      <c r="BH81" s="23">
        <v>2.5999999999999999E-3</v>
      </c>
      <c r="BI81" s="23">
        <v>2.9999999999999997E-4</v>
      </c>
      <c r="BJ81" s="23">
        <v>5.5500000000000001E-2</v>
      </c>
      <c r="BK81" s="23">
        <v>8.9999999999999998E-4</v>
      </c>
      <c r="BL81" s="23">
        <v>3.8E-3</v>
      </c>
      <c r="BM81" s="23">
        <v>2.9999999999999997E-4</v>
      </c>
      <c r="BN81" s="23">
        <v>2.1899999999999999E-2</v>
      </c>
      <c r="BO81" s="23">
        <v>6.9999999999999999E-4</v>
      </c>
      <c r="BP81" s="23">
        <v>5.8999999999999999E-3</v>
      </c>
      <c r="BQ81" s="23">
        <v>4.0000000000000002E-4</v>
      </c>
      <c r="BR81" s="23">
        <v>5.9999999999999995E-4</v>
      </c>
      <c r="BS81" s="23">
        <v>2.9999999999999997E-4</v>
      </c>
      <c r="BT81" s="23" t="s">
        <v>181</v>
      </c>
      <c r="BU81" s="23">
        <v>5.0000000000000001E-4</v>
      </c>
      <c r="BV81" s="23" t="s">
        <v>20</v>
      </c>
      <c r="BX81" s="23" t="s">
        <v>181</v>
      </c>
      <c r="BY81" s="23">
        <v>8.0000000000000004E-4</v>
      </c>
      <c r="BZ81" s="23" t="s">
        <v>181</v>
      </c>
      <c r="CA81" s="23">
        <v>6.9999999999999999E-4</v>
      </c>
      <c r="CB81" s="23" t="s">
        <v>181</v>
      </c>
      <c r="CC81" s="23">
        <v>1.9E-3</v>
      </c>
      <c r="CD81" s="23" t="s">
        <v>181</v>
      </c>
      <c r="CE81" s="23">
        <v>1.6999999999999999E-3</v>
      </c>
      <c r="CF81" s="23" t="s">
        <v>20</v>
      </c>
      <c r="CH81" s="23">
        <v>6.5600000000000006E-2</v>
      </c>
      <c r="CI81" s="23">
        <v>6.6E-3</v>
      </c>
      <c r="CJ81" s="23" t="s">
        <v>181</v>
      </c>
      <c r="CK81" s="23">
        <v>8.9999999999999993E-3</v>
      </c>
      <c r="CL81" s="23" t="s">
        <v>181</v>
      </c>
      <c r="CM81" s="23">
        <v>1.14E-2</v>
      </c>
      <c r="CN81" s="23" t="s">
        <v>181</v>
      </c>
      <c r="CO81" s="23">
        <v>5.9999999999999995E-4</v>
      </c>
      <c r="CP81" s="23" t="s">
        <v>181</v>
      </c>
      <c r="CQ81" s="23">
        <v>2.7000000000000001E-3</v>
      </c>
      <c r="CR81" s="23" t="s">
        <v>181</v>
      </c>
      <c r="CS81" s="23">
        <v>1.5E-3</v>
      </c>
      <c r="CT81" s="23" t="s">
        <v>20</v>
      </c>
      <c r="CV81" s="23" t="s">
        <v>20</v>
      </c>
      <c r="CX81" s="23" t="s">
        <v>181</v>
      </c>
      <c r="CY81" s="23">
        <v>5.0000000000000001E-4</v>
      </c>
      <c r="CZ81" s="23" t="s">
        <v>181</v>
      </c>
      <c r="DA81" s="23">
        <v>5.9999999999999995E-4</v>
      </c>
      <c r="DB81" s="23" t="s">
        <v>181</v>
      </c>
      <c r="DC81" s="23">
        <v>5.0000000000000001E-4</v>
      </c>
      <c r="DD81" s="23" t="s">
        <v>181</v>
      </c>
      <c r="DE81" s="23">
        <v>6.9999999999999999E-4</v>
      </c>
      <c r="DF81" s="23">
        <v>4.0000000000000002E-4</v>
      </c>
      <c r="DG81" s="23">
        <v>4.0000000000000002E-4</v>
      </c>
      <c r="DH81" s="23" t="s">
        <v>181</v>
      </c>
      <c r="DI81" s="23">
        <v>5.0000000000000001E-4</v>
      </c>
      <c r="DJ81" s="23" t="s">
        <v>272</v>
      </c>
      <c r="DK81" s="23" t="s">
        <v>273</v>
      </c>
      <c r="DL81" s="23">
        <v>7</v>
      </c>
      <c r="DM81" s="23" t="s">
        <v>197</v>
      </c>
      <c r="DN81" s="23" t="s">
        <v>20</v>
      </c>
      <c r="DW81" s="85"/>
      <c r="DY81" s="85">
        <v>44875.129166666666</v>
      </c>
    </row>
    <row r="82" spans="1:129" s="23" customFormat="1">
      <c r="A82" s="23">
        <v>129</v>
      </c>
      <c r="B82" s="88">
        <v>44875.133333333331</v>
      </c>
      <c r="C82" s="23" t="s">
        <v>192</v>
      </c>
      <c r="D82" s="23">
        <v>0</v>
      </c>
      <c r="E82" s="23">
        <v>0</v>
      </c>
      <c r="F82" s="23">
        <v>0</v>
      </c>
      <c r="G82" s="23" t="s">
        <v>58</v>
      </c>
      <c r="H82" s="23" t="s">
        <v>59</v>
      </c>
      <c r="I82" s="23" t="s">
        <v>59</v>
      </c>
      <c r="J82" s="23" t="s">
        <v>59</v>
      </c>
      <c r="K82" s="23">
        <v>150</v>
      </c>
      <c r="L82" s="23" t="s">
        <v>179</v>
      </c>
      <c r="M82" s="23">
        <v>0</v>
      </c>
      <c r="N82" s="23" t="s">
        <v>179</v>
      </c>
      <c r="O82" s="23">
        <v>0</v>
      </c>
      <c r="P82" s="23" t="s">
        <v>179</v>
      </c>
      <c r="Q82" s="23">
        <v>0</v>
      </c>
      <c r="R82" s="23">
        <v>2</v>
      </c>
      <c r="S82" s="23" t="s">
        <v>180</v>
      </c>
      <c r="T82" s="23">
        <v>11.702</v>
      </c>
      <c r="U82" s="23">
        <v>0.65690000000000004</v>
      </c>
      <c r="V82" s="23">
        <v>18.8963</v>
      </c>
      <c r="W82" s="23">
        <v>0.28179999999999999</v>
      </c>
      <c r="X82" s="23">
        <v>57.2913</v>
      </c>
      <c r="Y82" s="23">
        <v>0.3115</v>
      </c>
      <c r="Z82" s="23">
        <v>2.75E-2</v>
      </c>
      <c r="AA82" s="23">
        <v>1.24E-2</v>
      </c>
      <c r="AB82" s="23" t="s">
        <v>181</v>
      </c>
      <c r="AC82" s="23">
        <v>7.1000000000000004E-3</v>
      </c>
      <c r="AD82" s="23" t="s">
        <v>181</v>
      </c>
      <c r="AE82" s="23">
        <v>1.01E-2</v>
      </c>
      <c r="AF82" s="23">
        <v>6.3799999999999996E-2</v>
      </c>
      <c r="AG82" s="23">
        <v>5.0000000000000001E-3</v>
      </c>
      <c r="AH82" s="23">
        <v>8.6303999999999998</v>
      </c>
      <c r="AI82" s="23">
        <v>2.2100000000000002E-2</v>
      </c>
      <c r="AJ82" s="23">
        <v>0.60070000000000001</v>
      </c>
      <c r="AK82" s="23">
        <v>5.1000000000000004E-3</v>
      </c>
      <c r="AL82" s="23">
        <v>3.1300000000000001E-2</v>
      </c>
      <c r="AM82" s="23">
        <v>6.4000000000000003E-3</v>
      </c>
      <c r="AN82" s="23">
        <v>2.8899999999999999E-2</v>
      </c>
      <c r="AO82" s="23">
        <v>3.7000000000000002E-3</v>
      </c>
      <c r="AP82" s="23">
        <v>0.1095</v>
      </c>
      <c r="AQ82" s="23">
        <v>3.7000000000000002E-3</v>
      </c>
      <c r="AR82" s="23">
        <v>6.0450999999999997</v>
      </c>
      <c r="AS82" s="23">
        <v>2.12E-2</v>
      </c>
      <c r="AT82" s="23">
        <v>6.6E-3</v>
      </c>
      <c r="AU82" s="23">
        <v>2.5999999999999999E-3</v>
      </c>
      <c r="AV82" s="23">
        <v>1.1599999999999999E-2</v>
      </c>
      <c r="AW82" s="23">
        <v>8.9999999999999998E-4</v>
      </c>
      <c r="AX82" s="23">
        <v>9.5999999999999992E-3</v>
      </c>
      <c r="AY82" s="23">
        <v>6.9999999999999999E-4</v>
      </c>
      <c r="AZ82" s="23">
        <v>7.1999999999999998E-3</v>
      </c>
      <c r="BA82" s="23">
        <v>5.9999999999999995E-4</v>
      </c>
      <c r="BB82" s="23">
        <v>1.1999999999999999E-3</v>
      </c>
      <c r="BC82" s="23">
        <v>4.0000000000000002E-4</v>
      </c>
      <c r="BD82" s="23" t="s">
        <v>181</v>
      </c>
      <c r="BE82" s="23">
        <v>2.9999999999999997E-4</v>
      </c>
      <c r="BF82" s="23" t="s">
        <v>181</v>
      </c>
      <c r="BG82" s="23">
        <v>1E-4</v>
      </c>
      <c r="BH82" s="23" t="s">
        <v>181</v>
      </c>
      <c r="BI82" s="23">
        <v>1E-4</v>
      </c>
      <c r="BJ82" s="23">
        <v>8.3000000000000001E-3</v>
      </c>
      <c r="BK82" s="23">
        <v>2.9999999999999997E-4</v>
      </c>
      <c r="BL82" s="23">
        <v>1.8E-3</v>
      </c>
      <c r="BM82" s="23">
        <v>2.0000000000000001E-4</v>
      </c>
      <c r="BN82" s="23">
        <v>2.8999999999999998E-3</v>
      </c>
      <c r="BO82" s="23">
        <v>2.0000000000000001E-4</v>
      </c>
      <c r="BP82" s="23" t="s">
        <v>181</v>
      </c>
      <c r="BQ82" s="23">
        <v>2.0000000000000001E-4</v>
      </c>
      <c r="BR82" s="23">
        <v>1E-4</v>
      </c>
      <c r="BS82" s="23">
        <v>0</v>
      </c>
      <c r="BT82" s="23" t="s">
        <v>181</v>
      </c>
      <c r="BU82" s="23">
        <v>5.0000000000000001E-4</v>
      </c>
      <c r="BV82" s="23" t="s">
        <v>20</v>
      </c>
      <c r="BX82" s="23" t="s">
        <v>20</v>
      </c>
      <c r="BZ82" s="23" t="s">
        <v>181</v>
      </c>
      <c r="CA82" s="23">
        <v>6.9999999999999999E-4</v>
      </c>
      <c r="CB82" s="23" t="s">
        <v>181</v>
      </c>
      <c r="CC82" s="23">
        <v>1.8E-3</v>
      </c>
      <c r="CD82" s="23" t="s">
        <v>181</v>
      </c>
      <c r="CE82" s="23">
        <v>1.8E-3</v>
      </c>
      <c r="CF82" s="23" t="s">
        <v>20</v>
      </c>
      <c r="CH82" s="23" t="s">
        <v>181</v>
      </c>
      <c r="CI82" s="23">
        <v>3.8999999999999998E-3</v>
      </c>
      <c r="CJ82" s="23" t="s">
        <v>181</v>
      </c>
      <c r="CK82" s="23">
        <v>8.3000000000000001E-3</v>
      </c>
      <c r="CL82" s="23" t="s">
        <v>181</v>
      </c>
      <c r="CM82" s="23">
        <v>6.4000000000000003E-3</v>
      </c>
      <c r="CN82" s="23" t="s">
        <v>181</v>
      </c>
      <c r="CO82" s="23">
        <v>5.9999999999999995E-4</v>
      </c>
      <c r="CP82" s="23" t="s">
        <v>181</v>
      </c>
      <c r="CQ82" s="23">
        <v>2.5000000000000001E-3</v>
      </c>
      <c r="CR82" s="23" t="s">
        <v>181</v>
      </c>
      <c r="CS82" s="23">
        <v>1.4E-3</v>
      </c>
      <c r="CT82" s="23" t="s">
        <v>20</v>
      </c>
      <c r="CV82" s="23" t="s">
        <v>20</v>
      </c>
      <c r="CX82" s="23" t="s">
        <v>181</v>
      </c>
      <c r="CY82" s="23">
        <v>5.0000000000000001E-4</v>
      </c>
      <c r="CZ82" s="23" t="s">
        <v>181</v>
      </c>
      <c r="DA82" s="23">
        <v>5.0000000000000001E-4</v>
      </c>
      <c r="DB82" s="23" t="s">
        <v>181</v>
      </c>
      <c r="DC82" s="23">
        <v>5.0000000000000001E-4</v>
      </c>
      <c r="DD82" s="23" t="s">
        <v>181</v>
      </c>
      <c r="DE82" s="23">
        <v>5.0000000000000001E-4</v>
      </c>
      <c r="DF82" s="23" t="s">
        <v>181</v>
      </c>
      <c r="DG82" s="23">
        <v>2.9999999999999997E-4</v>
      </c>
      <c r="DH82" s="23" t="s">
        <v>181</v>
      </c>
      <c r="DI82" s="23">
        <v>1E-4</v>
      </c>
      <c r="DJ82" s="25" t="s">
        <v>847</v>
      </c>
      <c r="DK82" s="23" t="s">
        <v>274</v>
      </c>
      <c r="DL82" s="25"/>
      <c r="DM82" s="25" t="s">
        <v>421</v>
      </c>
      <c r="DN82" s="23" t="s">
        <v>20</v>
      </c>
      <c r="DW82" s="85"/>
      <c r="DY82" s="85">
        <v>44875.133333333331</v>
      </c>
    </row>
    <row r="83" spans="1:129" s="23" customFormat="1">
      <c r="A83" s="23">
        <v>130</v>
      </c>
      <c r="B83" s="88">
        <v>44875.138888888891</v>
      </c>
      <c r="C83" s="23" t="s">
        <v>192</v>
      </c>
      <c r="D83" s="23">
        <v>0</v>
      </c>
      <c r="E83" s="23">
        <v>0</v>
      </c>
      <c r="F83" s="23">
        <v>0</v>
      </c>
      <c r="G83" s="23" t="s">
        <v>58</v>
      </c>
      <c r="H83" s="23" t="s">
        <v>59</v>
      </c>
      <c r="I83" s="23" t="s">
        <v>59</v>
      </c>
      <c r="J83" s="23" t="s">
        <v>59</v>
      </c>
      <c r="K83" s="23">
        <v>150</v>
      </c>
      <c r="L83" s="23" t="s">
        <v>179</v>
      </c>
      <c r="M83" s="23">
        <v>0</v>
      </c>
      <c r="N83" s="23" t="s">
        <v>179</v>
      </c>
      <c r="O83" s="23">
        <v>0</v>
      </c>
      <c r="P83" s="23" t="s">
        <v>179</v>
      </c>
      <c r="Q83" s="23">
        <v>0</v>
      </c>
      <c r="R83" s="23">
        <v>2</v>
      </c>
      <c r="S83" s="23" t="s">
        <v>180</v>
      </c>
      <c r="T83" s="23">
        <v>12.1448</v>
      </c>
      <c r="U83" s="23">
        <v>0.6502</v>
      </c>
      <c r="V83" s="23">
        <v>19.293800000000001</v>
      </c>
      <c r="W83" s="23">
        <v>0.28179999999999999</v>
      </c>
      <c r="X83" s="23">
        <v>55.309600000000003</v>
      </c>
      <c r="Y83" s="23">
        <v>0.30459999999999998</v>
      </c>
      <c r="Z83" s="23">
        <v>3.9300000000000002E-2</v>
      </c>
      <c r="AA83" s="23">
        <v>1.1900000000000001E-2</v>
      </c>
      <c r="AB83" s="23">
        <v>2.3300000000000001E-2</v>
      </c>
      <c r="AC83" s="23">
        <v>7.3000000000000001E-3</v>
      </c>
      <c r="AD83" s="23" t="s">
        <v>181</v>
      </c>
      <c r="AE83" s="23">
        <v>9.7000000000000003E-3</v>
      </c>
      <c r="AF83" s="23">
        <v>4.1200000000000001E-2</v>
      </c>
      <c r="AG83" s="23">
        <v>4.4999999999999997E-3</v>
      </c>
      <c r="AH83" s="23">
        <v>7.9192999999999998</v>
      </c>
      <c r="AI83" s="23">
        <v>2.1100000000000001E-2</v>
      </c>
      <c r="AJ83" s="23">
        <v>0.53110000000000002</v>
      </c>
      <c r="AK83" s="23">
        <v>4.7999999999999996E-3</v>
      </c>
      <c r="AL83" s="23">
        <v>2.8899999999999999E-2</v>
      </c>
      <c r="AM83" s="23">
        <v>6.1999999999999998E-3</v>
      </c>
      <c r="AN83" s="23">
        <v>2.6499999999999999E-2</v>
      </c>
      <c r="AO83" s="23">
        <v>3.3999999999999998E-3</v>
      </c>
      <c r="AP83" s="23">
        <v>8.8499999999999995E-2</v>
      </c>
      <c r="AQ83" s="23">
        <v>3.3E-3</v>
      </c>
      <c r="AR83" s="23">
        <v>5.8120000000000003</v>
      </c>
      <c r="AS83" s="23">
        <v>2.0500000000000001E-2</v>
      </c>
      <c r="AT83" s="23">
        <v>5.4999999999999997E-3</v>
      </c>
      <c r="AU83" s="23">
        <v>2.5999999999999999E-3</v>
      </c>
      <c r="AV83" s="23">
        <v>8.0999999999999996E-3</v>
      </c>
      <c r="AW83" s="23">
        <v>8.0000000000000004E-4</v>
      </c>
      <c r="AX83" s="23">
        <v>7.1999999999999998E-3</v>
      </c>
      <c r="AY83" s="23">
        <v>5.9999999999999995E-4</v>
      </c>
      <c r="AZ83" s="23">
        <v>5.4999999999999997E-3</v>
      </c>
      <c r="BA83" s="23">
        <v>5.0000000000000001E-4</v>
      </c>
      <c r="BB83" s="23">
        <v>1.2999999999999999E-3</v>
      </c>
      <c r="BC83" s="23">
        <v>4.0000000000000002E-4</v>
      </c>
      <c r="BD83" s="23" t="s">
        <v>181</v>
      </c>
      <c r="BE83" s="23">
        <v>2.0000000000000001E-4</v>
      </c>
      <c r="BF83" s="23" t="s">
        <v>181</v>
      </c>
      <c r="BG83" s="23">
        <v>1E-4</v>
      </c>
      <c r="BH83" s="23" t="s">
        <v>181</v>
      </c>
      <c r="BI83" s="23">
        <v>1E-4</v>
      </c>
      <c r="BJ83" s="23">
        <v>7.9000000000000008E-3</v>
      </c>
      <c r="BK83" s="23">
        <v>2.9999999999999997E-4</v>
      </c>
      <c r="BL83" s="23">
        <v>2.0999999999999999E-3</v>
      </c>
      <c r="BM83" s="23">
        <v>2.0000000000000001E-4</v>
      </c>
      <c r="BN83" s="23">
        <v>2.8E-3</v>
      </c>
      <c r="BO83" s="23">
        <v>2.0000000000000001E-4</v>
      </c>
      <c r="BP83" s="23" t="s">
        <v>181</v>
      </c>
      <c r="BQ83" s="23">
        <v>2.0000000000000001E-4</v>
      </c>
      <c r="BR83" s="23">
        <v>1E-4</v>
      </c>
      <c r="BS83" s="23">
        <v>0</v>
      </c>
      <c r="BT83" s="23" t="s">
        <v>181</v>
      </c>
      <c r="BU83" s="23">
        <v>5.0000000000000001E-4</v>
      </c>
      <c r="BV83" s="23" t="s">
        <v>20</v>
      </c>
      <c r="BX83" s="23" t="s">
        <v>20</v>
      </c>
      <c r="BZ83" s="23" t="s">
        <v>181</v>
      </c>
      <c r="CA83" s="23">
        <v>6.9999999999999999E-4</v>
      </c>
      <c r="CB83" s="23" t="s">
        <v>181</v>
      </c>
      <c r="CC83" s="23">
        <v>1.6999999999999999E-3</v>
      </c>
      <c r="CD83" s="23" t="s">
        <v>181</v>
      </c>
      <c r="CE83" s="23">
        <v>1.8E-3</v>
      </c>
      <c r="CF83" s="23" t="s">
        <v>20</v>
      </c>
      <c r="CH83" s="23" t="s">
        <v>181</v>
      </c>
      <c r="CI83" s="23">
        <v>4.1999999999999997E-3</v>
      </c>
      <c r="CJ83" s="23" t="s">
        <v>181</v>
      </c>
      <c r="CK83" s="23">
        <v>8.3999999999999995E-3</v>
      </c>
      <c r="CL83" s="23" t="s">
        <v>181</v>
      </c>
      <c r="CM83" s="23">
        <v>7.0000000000000001E-3</v>
      </c>
      <c r="CN83" s="23" t="s">
        <v>181</v>
      </c>
      <c r="CO83" s="23">
        <v>5.9999999999999995E-4</v>
      </c>
      <c r="CP83" s="23" t="s">
        <v>181</v>
      </c>
      <c r="CQ83" s="23">
        <v>2.5000000000000001E-3</v>
      </c>
      <c r="CR83" s="23" t="s">
        <v>181</v>
      </c>
      <c r="CS83" s="23">
        <v>1.4E-3</v>
      </c>
      <c r="CT83" s="23" t="s">
        <v>20</v>
      </c>
      <c r="CV83" s="23" t="s">
        <v>181</v>
      </c>
      <c r="CW83" s="23">
        <v>5.0000000000000001E-4</v>
      </c>
      <c r="CX83" s="23" t="s">
        <v>181</v>
      </c>
      <c r="CY83" s="23">
        <v>5.0000000000000001E-4</v>
      </c>
      <c r="CZ83" s="23" t="s">
        <v>181</v>
      </c>
      <c r="DA83" s="23">
        <v>5.0000000000000001E-4</v>
      </c>
      <c r="DB83" s="23" t="s">
        <v>181</v>
      </c>
      <c r="DC83" s="23">
        <v>5.0000000000000001E-4</v>
      </c>
      <c r="DD83" s="23" t="s">
        <v>181</v>
      </c>
      <c r="DE83" s="23">
        <v>5.0000000000000001E-4</v>
      </c>
      <c r="DF83" s="23" t="s">
        <v>181</v>
      </c>
      <c r="DG83" s="23">
        <v>2.9999999999999997E-4</v>
      </c>
      <c r="DH83" s="23" t="s">
        <v>181</v>
      </c>
      <c r="DI83" s="23">
        <v>1E-4</v>
      </c>
      <c r="DJ83" s="25" t="s">
        <v>846</v>
      </c>
      <c r="DK83" s="23" t="s">
        <v>275</v>
      </c>
      <c r="DL83" s="25"/>
      <c r="DM83" s="25" t="s">
        <v>421</v>
      </c>
      <c r="DN83" s="23" t="s">
        <v>20</v>
      </c>
      <c r="DW83" s="85"/>
      <c r="DY83" s="85">
        <v>44875.138888888891</v>
      </c>
    </row>
    <row r="84" spans="1:129" s="23" customFormat="1">
      <c r="A84" s="23">
        <v>131</v>
      </c>
      <c r="B84" s="88">
        <v>44875.143750000003</v>
      </c>
      <c r="C84" s="23" t="s">
        <v>192</v>
      </c>
      <c r="D84" s="23">
        <v>0</v>
      </c>
      <c r="E84" s="23">
        <v>0</v>
      </c>
      <c r="F84" s="23">
        <v>0</v>
      </c>
      <c r="G84" s="23" t="s">
        <v>58</v>
      </c>
      <c r="H84" s="23" t="s">
        <v>59</v>
      </c>
      <c r="I84" s="23" t="s">
        <v>59</v>
      </c>
      <c r="J84" s="23" t="s">
        <v>59</v>
      </c>
      <c r="K84" s="23">
        <v>150</v>
      </c>
      <c r="L84" s="23" t="s">
        <v>179</v>
      </c>
      <c r="M84" s="23">
        <v>0</v>
      </c>
      <c r="N84" s="23" t="s">
        <v>179</v>
      </c>
      <c r="O84" s="23">
        <v>0</v>
      </c>
      <c r="P84" s="23" t="s">
        <v>179</v>
      </c>
      <c r="Q84" s="23">
        <v>0</v>
      </c>
      <c r="R84" s="23">
        <v>2</v>
      </c>
      <c r="S84" s="23" t="s">
        <v>180</v>
      </c>
      <c r="T84" s="23">
        <v>4.5467000000000004</v>
      </c>
      <c r="U84" s="23">
        <v>0.54679999999999995</v>
      </c>
      <c r="V84" s="23">
        <v>13.3674</v>
      </c>
      <c r="W84" s="23">
        <v>0.24779999999999999</v>
      </c>
      <c r="X84" s="23">
        <v>46.121200000000002</v>
      </c>
      <c r="Y84" s="23">
        <v>0.27529999999999999</v>
      </c>
      <c r="Z84" s="23">
        <v>8.1199999999999994E-2</v>
      </c>
      <c r="AA84" s="23">
        <v>1.2699999999999999E-2</v>
      </c>
      <c r="AB84" s="23" t="s">
        <v>181</v>
      </c>
      <c r="AC84" s="23">
        <v>6.4999999999999997E-3</v>
      </c>
      <c r="AD84" s="23" t="s">
        <v>181</v>
      </c>
      <c r="AE84" s="23">
        <v>1.06E-2</v>
      </c>
      <c r="AF84" s="23">
        <v>0.4199</v>
      </c>
      <c r="AG84" s="23">
        <v>7.4000000000000003E-3</v>
      </c>
      <c r="AH84" s="23">
        <v>7.7622999999999998</v>
      </c>
      <c r="AI84" s="23">
        <v>2.1299999999999999E-2</v>
      </c>
      <c r="AJ84" s="23">
        <v>1.7198</v>
      </c>
      <c r="AK84" s="23">
        <v>8.0000000000000002E-3</v>
      </c>
      <c r="AL84" s="23">
        <v>2.3900000000000001E-2</v>
      </c>
      <c r="AM84" s="23">
        <v>8.8999999999999999E-3</v>
      </c>
      <c r="AN84" s="23">
        <v>2.8000000000000001E-2</v>
      </c>
      <c r="AO84" s="23">
        <v>3.5000000000000001E-3</v>
      </c>
      <c r="AP84" s="23">
        <v>0.1384</v>
      </c>
      <c r="AQ84" s="23">
        <v>4.5999999999999999E-3</v>
      </c>
      <c r="AR84" s="23">
        <v>8.7277000000000005</v>
      </c>
      <c r="AS84" s="23">
        <v>2.6499999999999999E-2</v>
      </c>
      <c r="AT84" s="23">
        <v>7.7000000000000002E-3</v>
      </c>
      <c r="AU84" s="23">
        <v>3.3E-3</v>
      </c>
      <c r="AV84" s="23">
        <v>1.35E-2</v>
      </c>
      <c r="AW84" s="23">
        <v>1E-3</v>
      </c>
      <c r="AX84" s="23">
        <v>1.2E-2</v>
      </c>
      <c r="AY84" s="23">
        <v>8.0000000000000004E-4</v>
      </c>
      <c r="AZ84" s="23">
        <v>9.1000000000000004E-3</v>
      </c>
      <c r="BA84" s="23">
        <v>6.9999999999999999E-4</v>
      </c>
      <c r="BB84" s="23">
        <v>1.6999999999999999E-3</v>
      </c>
      <c r="BC84" s="23">
        <v>4.0000000000000002E-4</v>
      </c>
      <c r="BD84" s="23" t="s">
        <v>181</v>
      </c>
      <c r="BE84" s="23">
        <v>2.9999999999999997E-4</v>
      </c>
      <c r="BF84" s="23" t="s">
        <v>181</v>
      </c>
      <c r="BG84" s="23">
        <v>1E-4</v>
      </c>
      <c r="BH84" s="23">
        <v>8.0000000000000004E-4</v>
      </c>
      <c r="BI84" s="23">
        <v>2.0000000000000001E-4</v>
      </c>
      <c r="BJ84" s="23">
        <v>3.7600000000000001E-2</v>
      </c>
      <c r="BK84" s="23">
        <v>6.9999999999999999E-4</v>
      </c>
      <c r="BL84" s="23">
        <v>2.2000000000000001E-3</v>
      </c>
      <c r="BM84" s="23">
        <v>2.0000000000000001E-4</v>
      </c>
      <c r="BN84" s="23">
        <v>1.46E-2</v>
      </c>
      <c r="BO84" s="23">
        <v>4.0000000000000002E-4</v>
      </c>
      <c r="BP84" s="23">
        <v>1.1000000000000001E-3</v>
      </c>
      <c r="BQ84" s="23">
        <v>2.9999999999999997E-4</v>
      </c>
      <c r="BR84" s="23">
        <v>8.0000000000000004E-4</v>
      </c>
      <c r="BS84" s="23">
        <v>2.9999999999999997E-4</v>
      </c>
      <c r="BT84" s="23" t="s">
        <v>181</v>
      </c>
      <c r="BU84" s="23">
        <v>5.0000000000000001E-4</v>
      </c>
      <c r="BV84" s="23" t="s">
        <v>181</v>
      </c>
      <c r="BW84" s="23">
        <v>5.9999999999999995E-4</v>
      </c>
      <c r="BX84" s="23" t="s">
        <v>20</v>
      </c>
      <c r="BZ84" s="23" t="s">
        <v>181</v>
      </c>
      <c r="CA84" s="23">
        <v>6.9999999999999999E-4</v>
      </c>
      <c r="CB84" s="23" t="s">
        <v>181</v>
      </c>
      <c r="CC84" s="23">
        <v>1.9E-3</v>
      </c>
      <c r="CD84" s="23" t="s">
        <v>181</v>
      </c>
      <c r="CE84" s="23">
        <v>1.8E-3</v>
      </c>
      <c r="CF84" s="23" t="s">
        <v>20</v>
      </c>
      <c r="CH84" s="23">
        <v>8.8000000000000005E-3</v>
      </c>
      <c r="CI84" s="23">
        <v>4.7999999999999996E-3</v>
      </c>
      <c r="CJ84" s="23" t="s">
        <v>181</v>
      </c>
      <c r="CK84" s="23">
        <v>8.2000000000000007E-3</v>
      </c>
      <c r="CL84" s="23" t="s">
        <v>181</v>
      </c>
      <c r="CM84" s="23">
        <v>8.9999999999999993E-3</v>
      </c>
      <c r="CN84" s="23" t="s">
        <v>181</v>
      </c>
      <c r="CO84" s="23">
        <v>5.9999999999999995E-4</v>
      </c>
      <c r="CP84" s="23" t="s">
        <v>181</v>
      </c>
      <c r="CQ84" s="23">
        <v>2.7000000000000001E-3</v>
      </c>
      <c r="CR84" s="23" t="s">
        <v>181</v>
      </c>
      <c r="CS84" s="23">
        <v>1.6000000000000001E-3</v>
      </c>
      <c r="CT84" s="23" t="s">
        <v>181</v>
      </c>
      <c r="CU84" s="23">
        <v>5.9999999999999995E-4</v>
      </c>
      <c r="CV84" s="23" t="s">
        <v>20</v>
      </c>
      <c r="CX84" s="23" t="s">
        <v>181</v>
      </c>
      <c r="CY84" s="23">
        <v>5.0000000000000001E-4</v>
      </c>
      <c r="CZ84" s="23" t="s">
        <v>181</v>
      </c>
      <c r="DA84" s="23">
        <v>5.9999999999999995E-4</v>
      </c>
      <c r="DB84" s="23" t="s">
        <v>181</v>
      </c>
      <c r="DC84" s="23">
        <v>5.0000000000000001E-4</v>
      </c>
      <c r="DD84" s="23" t="s">
        <v>181</v>
      </c>
      <c r="DE84" s="23">
        <v>5.9999999999999995E-4</v>
      </c>
      <c r="DF84" s="23" t="s">
        <v>181</v>
      </c>
      <c r="DG84" s="23">
        <v>4.0000000000000002E-4</v>
      </c>
      <c r="DH84" s="23" t="s">
        <v>181</v>
      </c>
      <c r="DI84" s="23">
        <v>2.9999999999999997E-4</v>
      </c>
      <c r="DJ84" s="23" t="s">
        <v>16</v>
      </c>
      <c r="DK84" s="23" t="s">
        <v>16</v>
      </c>
      <c r="DM84" s="23" t="s">
        <v>197</v>
      </c>
      <c r="DN84" s="23" t="s">
        <v>20</v>
      </c>
      <c r="DW84" s="85"/>
      <c r="DY84" s="85">
        <v>44875.143750000003</v>
      </c>
    </row>
    <row r="85" spans="1:129" s="23" customFormat="1">
      <c r="A85" s="23">
        <v>132</v>
      </c>
      <c r="B85" s="88">
        <v>44875.145833333336</v>
      </c>
      <c r="C85" s="23" t="s">
        <v>192</v>
      </c>
      <c r="D85" s="23">
        <v>0</v>
      </c>
      <c r="E85" s="23">
        <v>0</v>
      </c>
      <c r="F85" s="23">
        <v>0</v>
      </c>
      <c r="G85" s="23" t="s">
        <v>58</v>
      </c>
      <c r="H85" s="23" t="s">
        <v>59</v>
      </c>
      <c r="I85" s="23" t="s">
        <v>59</v>
      </c>
      <c r="J85" s="23" t="s">
        <v>59</v>
      </c>
      <c r="K85" s="23">
        <v>150</v>
      </c>
      <c r="L85" s="23" t="s">
        <v>179</v>
      </c>
      <c r="M85" s="23">
        <v>0</v>
      </c>
      <c r="N85" s="23" t="s">
        <v>179</v>
      </c>
      <c r="O85" s="23">
        <v>0</v>
      </c>
      <c r="P85" s="23" t="s">
        <v>179</v>
      </c>
      <c r="Q85" s="23">
        <v>0</v>
      </c>
      <c r="R85" s="23">
        <v>2</v>
      </c>
      <c r="S85" s="23" t="s">
        <v>180</v>
      </c>
      <c r="T85" s="23">
        <v>1.0721000000000001</v>
      </c>
      <c r="U85" s="23">
        <v>0.39079999999999998</v>
      </c>
      <c r="V85" s="23">
        <v>15.3094</v>
      </c>
      <c r="W85" s="23">
        <v>0.24840000000000001</v>
      </c>
      <c r="X85" s="23">
        <v>60.885399999999997</v>
      </c>
      <c r="Y85" s="23">
        <v>0.32779999999999998</v>
      </c>
      <c r="Z85" s="23">
        <v>0.1885</v>
      </c>
      <c r="AA85" s="23">
        <v>1.2200000000000001E-2</v>
      </c>
      <c r="AB85" s="23" t="s">
        <v>181</v>
      </c>
      <c r="AC85" s="23">
        <v>6.0000000000000001E-3</v>
      </c>
      <c r="AD85" s="23" t="s">
        <v>181</v>
      </c>
      <c r="AE85" s="23">
        <v>0.01</v>
      </c>
      <c r="AF85" s="23">
        <v>2.7980999999999998</v>
      </c>
      <c r="AG85" s="23">
        <v>1.6299999999999999E-2</v>
      </c>
      <c r="AH85" s="23">
        <v>3.6631999999999998</v>
      </c>
      <c r="AI85" s="23">
        <v>1.47E-2</v>
      </c>
      <c r="AJ85" s="23">
        <v>0.61909999999999998</v>
      </c>
      <c r="AK85" s="23">
        <v>5.1000000000000004E-3</v>
      </c>
      <c r="AL85" s="23">
        <v>1.9900000000000001E-2</v>
      </c>
      <c r="AM85" s="23">
        <v>5.8999999999999999E-3</v>
      </c>
      <c r="AN85" s="23" t="s">
        <v>181</v>
      </c>
      <c r="AO85" s="23">
        <v>2.3E-3</v>
      </c>
      <c r="AP85" s="23">
        <v>7.6399999999999996E-2</v>
      </c>
      <c r="AQ85" s="23">
        <v>3.3E-3</v>
      </c>
      <c r="AR85" s="23">
        <v>4.6413000000000002</v>
      </c>
      <c r="AS85" s="23">
        <v>1.7999999999999999E-2</v>
      </c>
      <c r="AT85" s="23" t="s">
        <v>181</v>
      </c>
      <c r="AU85" s="23">
        <v>2.3999999999999998E-3</v>
      </c>
      <c r="AV85" s="23">
        <v>2.7000000000000001E-3</v>
      </c>
      <c r="AW85" s="23">
        <v>5.0000000000000001E-4</v>
      </c>
      <c r="AX85" s="23">
        <v>5.1000000000000004E-3</v>
      </c>
      <c r="AY85" s="23">
        <v>5.0000000000000001E-4</v>
      </c>
      <c r="AZ85" s="23">
        <v>8.0000000000000002E-3</v>
      </c>
      <c r="BA85" s="23">
        <v>5.9999999999999995E-4</v>
      </c>
      <c r="BB85" s="23">
        <v>1.8E-3</v>
      </c>
      <c r="BC85" s="23">
        <v>2.9999999999999997E-4</v>
      </c>
      <c r="BD85" s="23" t="s">
        <v>181</v>
      </c>
      <c r="BE85" s="23">
        <v>2.0000000000000001E-4</v>
      </c>
      <c r="BF85" s="23" t="s">
        <v>181</v>
      </c>
      <c r="BG85" s="23">
        <v>1E-4</v>
      </c>
      <c r="BH85" s="23">
        <v>6.3E-3</v>
      </c>
      <c r="BI85" s="23">
        <v>2.9999999999999997E-4</v>
      </c>
      <c r="BJ85" s="23">
        <v>6.4199999999999993E-2</v>
      </c>
      <c r="BK85" s="23">
        <v>8.0000000000000004E-4</v>
      </c>
      <c r="BL85" s="23">
        <v>1.9E-3</v>
      </c>
      <c r="BM85" s="23">
        <v>2.0000000000000001E-4</v>
      </c>
      <c r="BN85" s="23">
        <v>2.2100000000000002E-2</v>
      </c>
      <c r="BO85" s="23">
        <v>5.0000000000000001E-4</v>
      </c>
      <c r="BP85" s="23">
        <v>1.1000000000000001E-3</v>
      </c>
      <c r="BQ85" s="23">
        <v>2.9999999999999997E-4</v>
      </c>
      <c r="BR85" s="23">
        <v>1E-4</v>
      </c>
      <c r="BS85" s="23">
        <v>1E-4</v>
      </c>
      <c r="BT85" s="23" t="s">
        <v>20</v>
      </c>
      <c r="BV85" s="23" t="s">
        <v>181</v>
      </c>
      <c r="BW85" s="23">
        <v>5.9999999999999995E-4</v>
      </c>
      <c r="BX85" s="23" t="s">
        <v>181</v>
      </c>
      <c r="BY85" s="23">
        <v>8.0000000000000004E-4</v>
      </c>
      <c r="BZ85" s="23" t="s">
        <v>181</v>
      </c>
      <c r="CA85" s="23">
        <v>5.9999999999999995E-4</v>
      </c>
      <c r="CB85" s="23" t="s">
        <v>181</v>
      </c>
      <c r="CC85" s="23">
        <v>1.6000000000000001E-3</v>
      </c>
      <c r="CD85" s="23">
        <v>2E-3</v>
      </c>
      <c r="CE85" s="23">
        <v>1.8E-3</v>
      </c>
      <c r="CF85" s="23" t="s">
        <v>20</v>
      </c>
      <c r="CH85" s="23">
        <v>8.72E-2</v>
      </c>
      <c r="CI85" s="23">
        <v>4.7999999999999996E-3</v>
      </c>
      <c r="CJ85" s="23" t="s">
        <v>181</v>
      </c>
      <c r="CK85" s="23">
        <v>6.4000000000000003E-3</v>
      </c>
      <c r="CL85" s="23" t="s">
        <v>181</v>
      </c>
      <c r="CM85" s="23">
        <v>3.8999999999999998E-3</v>
      </c>
      <c r="CN85" s="23" t="s">
        <v>181</v>
      </c>
      <c r="CO85" s="23">
        <v>5.9999999999999995E-4</v>
      </c>
      <c r="CP85" s="23" t="s">
        <v>181</v>
      </c>
      <c r="CQ85" s="23">
        <v>2.5999999999999999E-3</v>
      </c>
      <c r="CR85" s="23" t="s">
        <v>181</v>
      </c>
      <c r="CS85" s="23">
        <v>1.4E-3</v>
      </c>
      <c r="CT85" s="23" t="s">
        <v>181</v>
      </c>
      <c r="CU85" s="23">
        <v>5.9999999999999995E-4</v>
      </c>
      <c r="CV85" s="23" t="s">
        <v>20</v>
      </c>
      <c r="CX85" s="23" t="s">
        <v>181</v>
      </c>
      <c r="CY85" s="23">
        <v>5.0000000000000001E-4</v>
      </c>
      <c r="CZ85" s="23" t="s">
        <v>181</v>
      </c>
      <c r="DA85" s="23">
        <v>5.0000000000000001E-4</v>
      </c>
      <c r="DB85" s="23">
        <v>8.0000000000000004E-4</v>
      </c>
      <c r="DC85" s="23">
        <v>5.0000000000000001E-4</v>
      </c>
      <c r="DD85" s="23" t="s">
        <v>181</v>
      </c>
      <c r="DE85" s="23">
        <v>5.9999999999999995E-4</v>
      </c>
      <c r="DF85" s="23" t="s">
        <v>181</v>
      </c>
      <c r="DG85" s="23">
        <v>4.0000000000000002E-4</v>
      </c>
      <c r="DH85" s="23" t="s">
        <v>181</v>
      </c>
      <c r="DI85" s="23">
        <v>2.9999999999999997E-4</v>
      </c>
      <c r="DJ85" s="23" t="s">
        <v>184</v>
      </c>
      <c r="DK85" s="23" t="s">
        <v>184</v>
      </c>
      <c r="DM85" s="23" t="s">
        <v>197</v>
      </c>
      <c r="DN85" s="23" t="s">
        <v>20</v>
      </c>
      <c r="DW85" s="85"/>
      <c r="DY85" s="85">
        <v>44875.145833333336</v>
      </c>
    </row>
    <row r="86" spans="1:129" s="23" customFormat="1">
      <c r="A86" s="23">
        <v>133</v>
      </c>
      <c r="B86" s="88">
        <v>44875.148611111108</v>
      </c>
      <c r="C86" s="23" t="s">
        <v>192</v>
      </c>
      <c r="D86" s="23">
        <v>0</v>
      </c>
      <c r="E86" s="23">
        <v>0</v>
      </c>
      <c r="F86" s="23">
        <v>0</v>
      </c>
      <c r="G86" s="23" t="s">
        <v>58</v>
      </c>
      <c r="H86" s="23" t="s">
        <v>59</v>
      </c>
      <c r="I86" s="23" t="s">
        <v>59</v>
      </c>
      <c r="J86" s="23" t="s">
        <v>59</v>
      </c>
      <c r="K86" s="23">
        <v>150</v>
      </c>
      <c r="L86" s="23" t="s">
        <v>179</v>
      </c>
      <c r="M86" s="23">
        <v>0</v>
      </c>
      <c r="N86" s="23" t="s">
        <v>179</v>
      </c>
      <c r="O86" s="23">
        <v>0</v>
      </c>
      <c r="P86" s="23" t="s">
        <v>179</v>
      </c>
      <c r="Q86" s="23">
        <v>0</v>
      </c>
      <c r="R86" s="23">
        <v>2</v>
      </c>
      <c r="S86" s="23" t="s">
        <v>180</v>
      </c>
      <c r="T86" s="23">
        <v>7.4275000000000002</v>
      </c>
      <c r="U86" s="23">
        <v>0.60409999999999997</v>
      </c>
      <c r="V86" s="23">
        <v>19.3324</v>
      </c>
      <c r="W86" s="23">
        <v>0.28270000000000001</v>
      </c>
      <c r="X86" s="23">
        <v>48.308199999999999</v>
      </c>
      <c r="Y86" s="23">
        <v>0.2823</v>
      </c>
      <c r="Z86" s="23">
        <v>1.3100000000000001E-2</v>
      </c>
      <c r="AA86" s="23">
        <v>1.2200000000000001E-2</v>
      </c>
      <c r="AB86" s="23" t="s">
        <v>181</v>
      </c>
      <c r="AC86" s="23">
        <v>6.1000000000000004E-3</v>
      </c>
      <c r="AD86" s="23" t="s">
        <v>181</v>
      </c>
      <c r="AE86" s="23">
        <v>1.01E-2</v>
      </c>
      <c r="AF86" s="23" t="s">
        <v>181</v>
      </c>
      <c r="AG86" s="23">
        <v>4.1999999999999997E-3</v>
      </c>
      <c r="AH86" s="23">
        <v>9.2339000000000002</v>
      </c>
      <c r="AI86" s="23">
        <v>2.3099999999999999E-2</v>
      </c>
      <c r="AJ86" s="23">
        <v>0.51490000000000002</v>
      </c>
      <c r="AK86" s="23">
        <v>4.8999999999999998E-3</v>
      </c>
      <c r="AL86" s="23">
        <v>3.3700000000000001E-2</v>
      </c>
      <c r="AM86" s="23">
        <v>6.6E-3</v>
      </c>
      <c r="AN86" s="23">
        <v>3.4799999999999998E-2</v>
      </c>
      <c r="AO86" s="23">
        <v>3.8999999999999998E-3</v>
      </c>
      <c r="AP86" s="23">
        <v>0.1197</v>
      </c>
      <c r="AQ86" s="23">
        <v>3.8999999999999998E-3</v>
      </c>
      <c r="AR86" s="23">
        <v>7.7228000000000003</v>
      </c>
      <c r="AS86" s="23">
        <v>2.4299999999999999E-2</v>
      </c>
      <c r="AT86" s="23">
        <v>5.8999999999999999E-3</v>
      </c>
      <c r="AU86" s="23">
        <v>3.0999999999999999E-3</v>
      </c>
      <c r="AV86" s="23">
        <v>1.6899999999999998E-2</v>
      </c>
      <c r="AW86" s="23">
        <v>1.1000000000000001E-3</v>
      </c>
      <c r="AX86" s="23">
        <v>1.2699999999999999E-2</v>
      </c>
      <c r="AY86" s="23">
        <v>8.0000000000000004E-4</v>
      </c>
      <c r="AZ86" s="23">
        <v>6.0000000000000001E-3</v>
      </c>
      <c r="BA86" s="23">
        <v>5.9999999999999995E-4</v>
      </c>
      <c r="BB86" s="23">
        <v>1.4E-3</v>
      </c>
      <c r="BC86" s="23">
        <v>4.0000000000000002E-4</v>
      </c>
      <c r="BD86" s="23" t="s">
        <v>181</v>
      </c>
      <c r="BE86" s="23">
        <v>2.9999999999999997E-4</v>
      </c>
      <c r="BF86" s="23" t="s">
        <v>181</v>
      </c>
      <c r="BG86" s="23">
        <v>1E-4</v>
      </c>
      <c r="BH86" s="23" t="s">
        <v>181</v>
      </c>
      <c r="BI86" s="23">
        <v>1E-4</v>
      </c>
      <c r="BJ86" s="23">
        <v>9.7000000000000003E-3</v>
      </c>
      <c r="BK86" s="23">
        <v>4.0000000000000002E-4</v>
      </c>
      <c r="BL86" s="23">
        <v>1.1999999999999999E-3</v>
      </c>
      <c r="BM86" s="23">
        <v>2.0000000000000001E-4</v>
      </c>
      <c r="BN86" s="23">
        <v>1.1999999999999999E-3</v>
      </c>
      <c r="BO86" s="23">
        <v>2.0000000000000001E-4</v>
      </c>
      <c r="BP86" s="23" t="s">
        <v>181</v>
      </c>
      <c r="BQ86" s="23">
        <v>2.0000000000000001E-4</v>
      </c>
      <c r="BR86" s="23">
        <v>2.9999999999999997E-4</v>
      </c>
      <c r="BS86" s="23">
        <v>2.0000000000000001E-4</v>
      </c>
      <c r="BT86" s="23" t="s">
        <v>181</v>
      </c>
      <c r="BU86" s="23">
        <v>5.0000000000000001E-4</v>
      </c>
      <c r="BV86" s="23" t="s">
        <v>20</v>
      </c>
      <c r="BX86" s="23" t="s">
        <v>20</v>
      </c>
      <c r="BZ86" s="23" t="s">
        <v>181</v>
      </c>
      <c r="CA86" s="23">
        <v>6.9999999999999999E-4</v>
      </c>
      <c r="CB86" s="23" t="s">
        <v>181</v>
      </c>
      <c r="CC86" s="23">
        <v>1.8E-3</v>
      </c>
      <c r="CD86" s="23" t="s">
        <v>181</v>
      </c>
      <c r="CE86" s="23">
        <v>1.6999999999999999E-3</v>
      </c>
      <c r="CF86" s="23" t="s">
        <v>20</v>
      </c>
      <c r="CH86" s="23" t="s">
        <v>181</v>
      </c>
      <c r="CI86" s="23">
        <v>4.0000000000000001E-3</v>
      </c>
      <c r="CJ86" s="23" t="s">
        <v>181</v>
      </c>
      <c r="CK86" s="23">
        <v>8.3000000000000001E-3</v>
      </c>
      <c r="CL86" s="23" t="s">
        <v>181</v>
      </c>
      <c r="CM86" s="23">
        <v>8.8000000000000005E-3</v>
      </c>
      <c r="CN86" s="23" t="s">
        <v>181</v>
      </c>
      <c r="CO86" s="23">
        <v>6.9999999999999999E-4</v>
      </c>
      <c r="CP86" s="23" t="s">
        <v>181</v>
      </c>
      <c r="CQ86" s="23">
        <v>2.5000000000000001E-3</v>
      </c>
      <c r="CR86" s="23" t="s">
        <v>181</v>
      </c>
      <c r="CS86" s="23">
        <v>1.5E-3</v>
      </c>
      <c r="CT86" s="23" t="s">
        <v>20</v>
      </c>
      <c r="CV86" s="23" t="s">
        <v>20</v>
      </c>
      <c r="CX86" s="23" t="s">
        <v>181</v>
      </c>
      <c r="CY86" s="23">
        <v>5.0000000000000001E-4</v>
      </c>
      <c r="CZ86" s="23" t="s">
        <v>181</v>
      </c>
      <c r="DA86" s="23">
        <v>5.0000000000000001E-4</v>
      </c>
      <c r="DB86" s="23" t="s">
        <v>181</v>
      </c>
      <c r="DC86" s="23">
        <v>5.0000000000000001E-4</v>
      </c>
      <c r="DD86" s="23" t="s">
        <v>181</v>
      </c>
      <c r="DE86" s="23">
        <v>5.0000000000000001E-4</v>
      </c>
      <c r="DF86" s="23" t="s">
        <v>181</v>
      </c>
      <c r="DG86" s="23">
        <v>2.9999999999999997E-4</v>
      </c>
      <c r="DH86" s="23" t="s">
        <v>181</v>
      </c>
      <c r="DI86" s="23">
        <v>1E-4</v>
      </c>
      <c r="DJ86" s="23" t="s">
        <v>276</v>
      </c>
      <c r="DK86" s="23" t="s">
        <v>276</v>
      </c>
      <c r="DM86" s="23" t="s">
        <v>197</v>
      </c>
      <c r="DN86" s="23" t="s">
        <v>20</v>
      </c>
      <c r="DW86" s="85"/>
      <c r="DY86" s="85">
        <v>44875.148611111108</v>
      </c>
    </row>
    <row r="87" spans="1:129" s="23" customFormat="1">
      <c r="A87" s="23">
        <v>134</v>
      </c>
      <c r="B87" s="88">
        <v>44875.156944444447</v>
      </c>
      <c r="C87" s="23" t="s">
        <v>192</v>
      </c>
      <c r="D87" s="23">
        <v>0</v>
      </c>
      <c r="E87" s="23">
        <v>0</v>
      </c>
      <c r="F87" s="23">
        <v>0</v>
      </c>
      <c r="G87" s="23" t="s">
        <v>58</v>
      </c>
      <c r="H87" s="23" t="s">
        <v>59</v>
      </c>
      <c r="I87" s="23" t="s">
        <v>59</v>
      </c>
      <c r="J87" s="23" t="s">
        <v>59</v>
      </c>
      <c r="K87" s="23">
        <v>150</v>
      </c>
      <c r="L87" s="23" t="s">
        <v>179</v>
      </c>
      <c r="M87" s="23">
        <v>0</v>
      </c>
      <c r="N87" s="23" t="s">
        <v>179</v>
      </c>
      <c r="O87" s="23">
        <v>0</v>
      </c>
      <c r="P87" s="23" t="s">
        <v>179</v>
      </c>
      <c r="Q87" s="23">
        <v>0</v>
      </c>
      <c r="R87" s="23">
        <v>2</v>
      </c>
      <c r="S87" s="23" t="s">
        <v>180</v>
      </c>
      <c r="T87" s="23">
        <v>3.8431999999999999</v>
      </c>
      <c r="U87" s="23">
        <v>0.50460000000000005</v>
      </c>
      <c r="V87" s="23">
        <v>14.225099999999999</v>
      </c>
      <c r="W87" s="23">
        <v>0.24709999999999999</v>
      </c>
      <c r="X87" s="23">
        <v>40.652900000000002</v>
      </c>
      <c r="Y87" s="23">
        <v>0.2581</v>
      </c>
      <c r="Z87" s="23">
        <v>0.2893</v>
      </c>
      <c r="AA87" s="23">
        <v>1.47E-2</v>
      </c>
      <c r="AB87" s="23" t="s">
        <v>181</v>
      </c>
      <c r="AC87" s="23">
        <v>6.3E-3</v>
      </c>
      <c r="AD87" s="23" t="s">
        <v>181</v>
      </c>
      <c r="AE87" s="23">
        <v>1.0800000000000001E-2</v>
      </c>
      <c r="AF87" s="23">
        <v>1.5665</v>
      </c>
      <c r="AG87" s="23">
        <v>1.2E-2</v>
      </c>
      <c r="AH87" s="23">
        <v>6.3954000000000004</v>
      </c>
      <c r="AI87" s="23">
        <v>1.9199999999999998E-2</v>
      </c>
      <c r="AJ87" s="23">
        <v>1.2419</v>
      </c>
      <c r="AK87" s="23">
        <v>6.8999999999999999E-3</v>
      </c>
      <c r="AL87" s="23">
        <v>8.6E-3</v>
      </c>
      <c r="AM87" s="23">
        <v>7.6E-3</v>
      </c>
      <c r="AN87" s="23">
        <v>1.1900000000000001E-2</v>
      </c>
      <c r="AO87" s="23">
        <v>2.7000000000000001E-3</v>
      </c>
      <c r="AP87" s="23">
        <v>9.0700000000000003E-2</v>
      </c>
      <c r="AQ87" s="23">
        <v>3.7000000000000002E-3</v>
      </c>
      <c r="AR87" s="23">
        <v>5.0110999999999999</v>
      </c>
      <c r="AS87" s="23">
        <v>1.9599999999999999E-2</v>
      </c>
      <c r="AT87" s="23">
        <v>4.5999999999999999E-3</v>
      </c>
      <c r="AU87" s="23">
        <v>2.5000000000000001E-3</v>
      </c>
      <c r="AV87" s="23">
        <v>7.7999999999999996E-3</v>
      </c>
      <c r="AW87" s="23">
        <v>8.0000000000000004E-4</v>
      </c>
      <c r="AX87" s="23">
        <v>4.4000000000000003E-3</v>
      </c>
      <c r="AY87" s="23">
        <v>5.0000000000000001E-4</v>
      </c>
      <c r="AZ87" s="23">
        <v>5.4999999999999997E-3</v>
      </c>
      <c r="BA87" s="23">
        <v>5.0000000000000001E-4</v>
      </c>
      <c r="BB87" s="23">
        <v>1.2999999999999999E-3</v>
      </c>
      <c r="BC87" s="23">
        <v>4.0000000000000002E-4</v>
      </c>
      <c r="BD87" s="23">
        <v>2.9999999999999997E-4</v>
      </c>
      <c r="BE87" s="23">
        <v>2.9999999999999997E-4</v>
      </c>
      <c r="BF87" s="23" t="s">
        <v>181</v>
      </c>
      <c r="BG87" s="23">
        <v>1E-4</v>
      </c>
      <c r="BH87" s="23">
        <v>2.7000000000000001E-3</v>
      </c>
      <c r="BI87" s="23">
        <v>2.9999999999999997E-4</v>
      </c>
      <c r="BJ87" s="23">
        <v>5.7700000000000001E-2</v>
      </c>
      <c r="BK87" s="23">
        <v>8.9999999999999998E-4</v>
      </c>
      <c r="BL87" s="23">
        <v>2.7000000000000001E-3</v>
      </c>
      <c r="BM87" s="23">
        <v>2.9999999999999997E-4</v>
      </c>
      <c r="BN87" s="23">
        <v>2.1100000000000001E-2</v>
      </c>
      <c r="BO87" s="23">
        <v>6.9999999999999999E-4</v>
      </c>
      <c r="BP87" s="23">
        <v>5.8999999999999999E-3</v>
      </c>
      <c r="BQ87" s="23">
        <v>4.0000000000000002E-4</v>
      </c>
      <c r="BR87" s="23">
        <v>5.0000000000000001E-4</v>
      </c>
      <c r="BS87" s="23">
        <v>2.9999999999999997E-4</v>
      </c>
      <c r="BT87" s="23" t="s">
        <v>181</v>
      </c>
      <c r="BU87" s="23">
        <v>5.0000000000000001E-4</v>
      </c>
      <c r="BV87" s="23">
        <v>1E-3</v>
      </c>
      <c r="BW87" s="23">
        <v>5.9999999999999995E-4</v>
      </c>
      <c r="BX87" s="23" t="s">
        <v>20</v>
      </c>
      <c r="BZ87" s="23" t="s">
        <v>181</v>
      </c>
      <c r="CA87" s="23">
        <v>6.9999999999999999E-4</v>
      </c>
      <c r="CB87" s="23" t="s">
        <v>181</v>
      </c>
      <c r="CC87" s="23">
        <v>1.9E-3</v>
      </c>
      <c r="CD87" s="23" t="s">
        <v>181</v>
      </c>
      <c r="CE87" s="23">
        <v>1.6999999999999999E-3</v>
      </c>
      <c r="CF87" s="23" t="s">
        <v>20</v>
      </c>
      <c r="CH87" s="23">
        <v>7.5200000000000003E-2</v>
      </c>
      <c r="CI87" s="23">
        <v>6.7999999999999996E-3</v>
      </c>
      <c r="CJ87" s="23" t="s">
        <v>181</v>
      </c>
      <c r="CK87" s="23">
        <v>9.1999999999999998E-3</v>
      </c>
      <c r="CL87" s="23" t="s">
        <v>181</v>
      </c>
      <c r="CM87" s="23">
        <v>1.17E-2</v>
      </c>
      <c r="CN87" s="23" t="s">
        <v>181</v>
      </c>
      <c r="CO87" s="23">
        <v>5.9999999999999995E-4</v>
      </c>
      <c r="CP87" s="23" t="s">
        <v>181</v>
      </c>
      <c r="CQ87" s="23">
        <v>2.5999999999999999E-3</v>
      </c>
      <c r="CR87" s="23" t="s">
        <v>181</v>
      </c>
      <c r="CS87" s="23">
        <v>1.6000000000000001E-3</v>
      </c>
      <c r="CT87" s="23" t="s">
        <v>20</v>
      </c>
      <c r="CV87" s="23" t="s">
        <v>20</v>
      </c>
      <c r="CX87" s="23" t="s">
        <v>181</v>
      </c>
      <c r="CY87" s="23">
        <v>5.0000000000000001E-4</v>
      </c>
      <c r="CZ87" s="23" t="s">
        <v>181</v>
      </c>
      <c r="DA87" s="23">
        <v>5.9999999999999995E-4</v>
      </c>
      <c r="DB87" s="23" t="s">
        <v>181</v>
      </c>
      <c r="DC87" s="23">
        <v>5.9999999999999995E-4</v>
      </c>
      <c r="DD87" s="23" t="s">
        <v>181</v>
      </c>
      <c r="DE87" s="23">
        <v>6.9999999999999999E-4</v>
      </c>
      <c r="DF87" s="23">
        <v>5.0000000000000001E-4</v>
      </c>
      <c r="DG87" s="23">
        <v>4.0000000000000002E-4</v>
      </c>
      <c r="DH87" s="23" t="s">
        <v>181</v>
      </c>
      <c r="DI87" s="23">
        <v>5.0000000000000001E-4</v>
      </c>
      <c r="DJ87" s="23" t="s">
        <v>277</v>
      </c>
      <c r="DK87" s="23" t="s">
        <v>278</v>
      </c>
      <c r="DL87" s="23">
        <v>6</v>
      </c>
      <c r="DM87" s="23" t="s">
        <v>197</v>
      </c>
      <c r="DN87" s="23" t="s">
        <v>20</v>
      </c>
      <c r="DW87" s="85"/>
      <c r="DY87" s="85">
        <v>44875.156944444447</v>
      </c>
    </row>
    <row r="88" spans="1:129" s="23" customFormat="1">
      <c r="A88" s="23">
        <v>135</v>
      </c>
      <c r="B88" s="88">
        <v>44875.161111111112</v>
      </c>
      <c r="C88" s="23" t="s">
        <v>192</v>
      </c>
      <c r="D88" s="23">
        <v>0</v>
      </c>
      <c r="E88" s="23">
        <v>0</v>
      </c>
      <c r="F88" s="23">
        <v>0</v>
      </c>
      <c r="G88" s="23" t="s">
        <v>58</v>
      </c>
      <c r="H88" s="23" t="s">
        <v>59</v>
      </c>
      <c r="I88" s="23" t="s">
        <v>59</v>
      </c>
      <c r="J88" s="23" t="s">
        <v>59</v>
      </c>
      <c r="K88" s="23">
        <v>150</v>
      </c>
      <c r="L88" s="23" t="s">
        <v>179</v>
      </c>
      <c r="M88" s="23">
        <v>0</v>
      </c>
      <c r="N88" s="23" t="s">
        <v>179</v>
      </c>
      <c r="O88" s="23">
        <v>0</v>
      </c>
      <c r="P88" s="23" t="s">
        <v>179</v>
      </c>
      <c r="Q88" s="23">
        <v>0</v>
      </c>
      <c r="R88" s="23">
        <v>2</v>
      </c>
      <c r="S88" s="23" t="s">
        <v>180</v>
      </c>
      <c r="T88" s="23">
        <v>4.8413000000000004</v>
      </c>
      <c r="U88" s="23">
        <v>0.59740000000000004</v>
      </c>
      <c r="V88" s="23">
        <v>19.624400000000001</v>
      </c>
      <c r="W88" s="23">
        <v>0.29060000000000002</v>
      </c>
      <c r="X88" s="23">
        <v>49.726300000000002</v>
      </c>
      <c r="Y88" s="23">
        <v>0.29320000000000002</v>
      </c>
      <c r="Z88" s="23">
        <v>0.48480000000000001</v>
      </c>
      <c r="AA88" s="23">
        <v>1.78E-2</v>
      </c>
      <c r="AB88" s="23" t="s">
        <v>181</v>
      </c>
      <c r="AC88" s="23">
        <v>7.1000000000000004E-3</v>
      </c>
      <c r="AD88" s="23" t="s">
        <v>181</v>
      </c>
      <c r="AE88" s="23">
        <v>1.0999999999999999E-2</v>
      </c>
      <c r="AF88" s="23">
        <v>1.8996999999999999</v>
      </c>
      <c r="AG88" s="23">
        <v>1.3599999999999999E-2</v>
      </c>
      <c r="AH88" s="23">
        <v>8.2736000000000001</v>
      </c>
      <c r="AI88" s="23">
        <v>2.2100000000000002E-2</v>
      </c>
      <c r="AJ88" s="23">
        <v>1.4896</v>
      </c>
      <c r="AK88" s="23">
        <v>7.4999999999999997E-3</v>
      </c>
      <c r="AL88" s="23">
        <v>2.9000000000000001E-2</v>
      </c>
      <c r="AM88" s="23">
        <v>8.5000000000000006E-3</v>
      </c>
      <c r="AN88" s="23">
        <v>2.4E-2</v>
      </c>
      <c r="AO88" s="23">
        <v>3.3999999999999998E-3</v>
      </c>
      <c r="AP88" s="23">
        <v>0.1026</v>
      </c>
      <c r="AQ88" s="23">
        <v>3.8999999999999998E-3</v>
      </c>
      <c r="AR88" s="23">
        <v>6.2088999999999999</v>
      </c>
      <c r="AS88" s="23">
        <v>2.2200000000000001E-2</v>
      </c>
      <c r="AT88" s="23">
        <v>5.7000000000000002E-3</v>
      </c>
      <c r="AU88" s="23">
        <v>2.8E-3</v>
      </c>
      <c r="AV88" s="23">
        <v>8.3999999999999995E-3</v>
      </c>
      <c r="AW88" s="23">
        <v>8.0000000000000004E-4</v>
      </c>
      <c r="AX88" s="23">
        <v>6.0000000000000001E-3</v>
      </c>
      <c r="AY88" s="23">
        <v>5.9999999999999995E-4</v>
      </c>
      <c r="AZ88" s="23">
        <v>6.4000000000000003E-3</v>
      </c>
      <c r="BA88" s="23">
        <v>5.0000000000000001E-4</v>
      </c>
      <c r="BB88" s="23">
        <v>1.1999999999999999E-3</v>
      </c>
      <c r="BC88" s="23">
        <v>4.0000000000000002E-4</v>
      </c>
      <c r="BD88" s="23">
        <v>5.0000000000000001E-4</v>
      </c>
      <c r="BE88" s="23">
        <v>2.9999999999999997E-4</v>
      </c>
      <c r="BF88" s="23" t="s">
        <v>181</v>
      </c>
      <c r="BG88" s="23">
        <v>1E-4</v>
      </c>
      <c r="BH88" s="23">
        <v>2.8E-3</v>
      </c>
      <c r="BI88" s="23">
        <v>2.9999999999999997E-4</v>
      </c>
      <c r="BJ88" s="23">
        <v>5.5800000000000002E-2</v>
      </c>
      <c r="BK88" s="23">
        <v>8.0000000000000004E-4</v>
      </c>
      <c r="BL88" s="23">
        <v>3.2000000000000002E-3</v>
      </c>
      <c r="BM88" s="23">
        <v>2.9999999999999997E-4</v>
      </c>
      <c r="BN88" s="23">
        <v>1.8599999999999998E-2</v>
      </c>
      <c r="BO88" s="23">
        <v>4.0000000000000002E-4</v>
      </c>
      <c r="BP88" s="23">
        <v>6.1999999999999998E-3</v>
      </c>
      <c r="BQ88" s="23">
        <v>2.9999999999999997E-4</v>
      </c>
      <c r="BR88" s="23">
        <v>2.9999999999999997E-4</v>
      </c>
      <c r="BS88" s="23">
        <v>1E-4</v>
      </c>
      <c r="BT88" s="23" t="s">
        <v>181</v>
      </c>
      <c r="BU88" s="23">
        <v>5.0000000000000001E-4</v>
      </c>
      <c r="BV88" s="23" t="s">
        <v>20</v>
      </c>
      <c r="BX88" s="23" t="s">
        <v>20</v>
      </c>
      <c r="BZ88" s="23">
        <v>8.0000000000000004E-4</v>
      </c>
      <c r="CA88" s="23">
        <v>6.9999999999999999E-4</v>
      </c>
      <c r="CB88" s="23" t="s">
        <v>181</v>
      </c>
      <c r="CC88" s="23">
        <v>1.8E-3</v>
      </c>
      <c r="CD88" s="23" t="s">
        <v>181</v>
      </c>
      <c r="CE88" s="23">
        <v>1.8E-3</v>
      </c>
      <c r="CF88" s="23" t="s">
        <v>20</v>
      </c>
      <c r="CH88" s="23">
        <v>5.5399999999999998E-2</v>
      </c>
      <c r="CI88" s="23">
        <v>4.7000000000000002E-3</v>
      </c>
      <c r="CJ88" s="23" t="s">
        <v>181</v>
      </c>
      <c r="CK88" s="23">
        <v>8.6E-3</v>
      </c>
      <c r="CL88" s="23" t="s">
        <v>181</v>
      </c>
      <c r="CM88" s="23">
        <v>8.6999999999999994E-3</v>
      </c>
      <c r="CN88" s="23" t="s">
        <v>181</v>
      </c>
      <c r="CO88" s="23">
        <v>5.9999999999999995E-4</v>
      </c>
      <c r="CP88" s="23" t="s">
        <v>181</v>
      </c>
      <c r="CQ88" s="23">
        <v>2.7000000000000001E-3</v>
      </c>
      <c r="CR88" s="23" t="s">
        <v>181</v>
      </c>
      <c r="CS88" s="23">
        <v>1.4E-3</v>
      </c>
      <c r="CT88" s="23" t="s">
        <v>181</v>
      </c>
      <c r="CU88" s="23">
        <v>6.9999999999999999E-4</v>
      </c>
      <c r="CV88" s="23" t="s">
        <v>20</v>
      </c>
      <c r="CX88" s="23" t="s">
        <v>181</v>
      </c>
      <c r="CY88" s="23">
        <v>5.0000000000000001E-4</v>
      </c>
      <c r="CZ88" s="23" t="s">
        <v>181</v>
      </c>
      <c r="DA88" s="23">
        <v>5.9999999999999995E-4</v>
      </c>
      <c r="DB88" s="23" t="s">
        <v>181</v>
      </c>
      <c r="DC88" s="23">
        <v>5.0000000000000001E-4</v>
      </c>
      <c r="DD88" s="23" t="s">
        <v>181</v>
      </c>
      <c r="DE88" s="23">
        <v>5.9999999999999995E-4</v>
      </c>
      <c r="DF88" s="23" t="s">
        <v>181</v>
      </c>
      <c r="DG88" s="23">
        <v>4.0000000000000002E-4</v>
      </c>
      <c r="DH88" s="23" t="s">
        <v>181</v>
      </c>
      <c r="DI88" s="23">
        <v>2.9999999999999997E-4</v>
      </c>
      <c r="DJ88" s="23" t="s">
        <v>277</v>
      </c>
      <c r="DK88" s="23" t="s">
        <v>278</v>
      </c>
      <c r="DL88" s="23">
        <v>112</v>
      </c>
      <c r="DM88" s="23" t="s">
        <v>197</v>
      </c>
      <c r="DN88" s="23" t="s">
        <v>20</v>
      </c>
      <c r="DW88" s="85"/>
      <c r="DY88" s="85">
        <v>44875.161111111112</v>
      </c>
    </row>
    <row r="89" spans="1:129" s="23" customFormat="1">
      <c r="A89" s="23">
        <v>136</v>
      </c>
      <c r="B89" s="88">
        <v>44875.193055555559</v>
      </c>
      <c r="C89" s="23" t="s">
        <v>192</v>
      </c>
      <c r="D89" s="23">
        <v>0</v>
      </c>
      <c r="E89" s="23">
        <v>0</v>
      </c>
      <c r="F89" s="23">
        <v>0</v>
      </c>
      <c r="G89" s="23" t="s">
        <v>58</v>
      </c>
      <c r="H89" s="23" t="s">
        <v>59</v>
      </c>
      <c r="I89" s="23" t="s">
        <v>59</v>
      </c>
      <c r="J89" s="23" t="s">
        <v>59</v>
      </c>
      <c r="K89" s="23">
        <v>150</v>
      </c>
      <c r="L89" s="23" t="s">
        <v>179</v>
      </c>
      <c r="M89" s="23">
        <v>0</v>
      </c>
      <c r="N89" s="23" t="s">
        <v>179</v>
      </c>
      <c r="O89" s="23">
        <v>0</v>
      </c>
      <c r="P89" s="23" t="s">
        <v>179</v>
      </c>
      <c r="Q89" s="23">
        <v>0</v>
      </c>
      <c r="R89" s="23">
        <v>2</v>
      </c>
      <c r="S89" s="23" t="s">
        <v>180</v>
      </c>
      <c r="T89" s="23">
        <v>5.4227999999999996</v>
      </c>
      <c r="U89" s="23">
        <v>0.57410000000000005</v>
      </c>
      <c r="V89" s="23">
        <v>14.453799999999999</v>
      </c>
      <c r="W89" s="23">
        <v>0.25319999999999998</v>
      </c>
      <c r="X89" s="23">
        <v>40.293300000000002</v>
      </c>
      <c r="Y89" s="23">
        <v>0.25659999999999999</v>
      </c>
      <c r="Z89" s="23">
        <v>0.25690000000000002</v>
      </c>
      <c r="AA89" s="23">
        <v>1.5299999999999999E-2</v>
      </c>
      <c r="AB89" s="23" t="s">
        <v>181</v>
      </c>
      <c r="AC89" s="23">
        <v>6.4999999999999997E-3</v>
      </c>
      <c r="AD89" s="23" t="s">
        <v>181</v>
      </c>
      <c r="AE89" s="23">
        <v>1.0699999999999999E-2</v>
      </c>
      <c r="AF89" s="23">
        <v>1.4335</v>
      </c>
      <c r="AG89" s="23">
        <v>1.15E-2</v>
      </c>
      <c r="AH89" s="23">
        <v>8.4100999999999999</v>
      </c>
      <c r="AI89" s="23">
        <v>2.2100000000000002E-2</v>
      </c>
      <c r="AJ89" s="23">
        <v>1.2175</v>
      </c>
      <c r="AK89" s="23">
        <v>7.0000000000000001E-3</v>
      </c>
      <c r="AL89" s="23">
        <v>1.7299999999999999E-2</v>
      </c>
      <c r="AM89" s="23">
        <v>7.9000000000000008E-3</v>
      </c>
      <c r="AN89" s="23">
        <v>2.9100000000000001E-2</v>
      </c>
      <c r="AO89" s="23">
        <v>3.5000000000000001E-3</v>
      </c>
      <c r="AP89" s="23">
        <v>8.5000000000000006E-2</v>
      </c>
      <c r="AQ89" s="23">
        <v>3.7000000000000002E-3</v>
      </c>
      <c r="AR89" s="23">
        <v>5.5637999999999996</v>
      </c>
      <c r="AS89" s="23">
        <v>2.1100000000000001E-2</v>
      </c>
      <c r="AT89" s="23">
        <v>8.3000000000000001E-3</v>
      </c>
      <c r="AU89" s="23">
        <v>2.7000000000000001E-3</v>
      </c>
      <c r="AV89" s="23">
        <v>1.3100000000000001E-2</v>
      </c>
      <c r="AW89" s="23">
        <v>1E-3</v>
      </c>
      <c r="AX89" s="23">
        <v>6.4000000000000003E-3</v>
      </c>
      <c r="AY89" s="23">
        <v>5.9999999999999995E-4</v>
      </c>
      <c r="AZ89" s="23">
        <v>6.1999999999999998E-3</v>
      </c>
      <c r="BA89" s="23">
        <v>5.9999999999999995E-4</v>
      </c>
      <c r="BB89" s="23">
        <v>1.1999999999999999E-3</v>
      </c>
      <c r="BC89" s="23">
        <v>4.0000000000000002E-4</v>
      </c>
      <c r="BD89" s="23" t="s">
        <v>181</v>
      </c>
      <c r="BE89" s="23">
        <v>2.9999999999999997E-4</v>
      </c>
      <c r="BF89" s="23" t="s">
        <v>181</v>
      </c>
      <c r="BG89" s="23">
        <v>1E-4</v>
      </c>
      <c r="BH89" s="23">
        <v>2.3E-3</v>
      </c>
      <c r="BI89" s="23">
        <v>2.0000000000000001E-4</v>
      </c>
      <c r="BJ89" s="23">
        <v>5.74E-2</v>
      </c>
      <c r="BK89" s="23">
        <v>8.9999999999999998E-4</v>
      </c>
      <c r="BL89" s="23">
        <v>2.7000000000000001E-3</v>
      </c>
      <c r="BM89" s="23">
        <v>2.9999999999999997E-4</v>
      </c>
      <c r="BN89" s="23">
        <v>2.24E-2</v>
      </c>
      <c r="BO89" s="23">
        <v>5.9999999999999995E-4</v>
      </c>
      <c r="BP89" s="23">
        <v>6.1000000000000004E-3</v>
      </c>
      <c r="BQ89" s="23">
        <v>4.0000000000000002E-4</v>
      </c>
      <c r="BR89" s="23">
        <v>4.0000000000000002E-4</v>
      </c>
      <c r="BS89" s="23">
        <v>2.9999999999999997E-4</v>
      </c>
      <c r="BT89" s="23" t="s">
        <v>181</v>
      </c>
      <c r="BU89" s="23">
        <v>5.0000000000000001E-4</v>
      </c>
      <c r="BV89" s="23" t="s">
        <v>20</v>
      </c>
      <c r="BX89" s="23" t="s">
        <v>20</v>
      </c>
      <c r="BZ89" s="23" t="s">
        <v>181</v>
      </c>
      <c r="CA89" s="23">
        <v>6.9999999999999999E-4</v>
      </c>
      <c r="CB89" s="23" t="s">
        <v>181</v>
      </c>
      <c r="CC89" s="23">
        <v>1.8E-3</v>
      </c>
      <c r="CD89" s="23" t="s">
        <v>181</v>
      </c>
      <c r="CE89" s="23">
        <v>1.6999999999999999E-3</v>
      </c>
      <c r="CF89" s="23" t="s">
        <v>20</v>
      </c>
      <c r="CH89" s="23">
        <v>6.4299999999999996E-2</v>
      </c>
      <c r="CI89" s="23">
        <v>6.0000000000000001E-3</v>
      </c>
      <c r="CJ89" s="23" t="s">
        <v>181</v>
      </c>
      <c r="CK89" s="23">
        <v>8.8999999999999999E-3</v>
      </c>
      <c r="CL89" s="23" t="s">
        <v>181</v>
      </c>
      <c r="CM89" s="23">
        <v>1.15E-2</v>
      </c>
      <c r="CN89" s="23" t="s">
        <v>181</v>
      </c>
      <c r="CO89" s="23">
        <v>5.9999999999999995E-4</v>
      </c>
      <c r="CP89" s="23" t="s">
        <v>181</v>
      </c>
      <c r="CQ89" s="23">
        <v>2.5999999999999999E-3</v>
      </c>
      <c r="CR89" s="23" t="s">
        <v>181</v>
      </c>
      <c r="CS89" s="23">
        <v>1.5E-3</v>
      </c>
      <c r="CT89" s="23" t="s">
        <v>20</v>
      </c>
      <c r="CV89" s="23" t="s">
        <v>20</v>
      </c>
      <c r="CX89" s="23" t="s">
        <v>181</v>
      </c>
      <c r="CY89" s="23">
        <v>5.0000000000000001E-4</v>
      </c>
      <c r="CZ89" s="23" t="s">
        <v>181</v>
      </c>
      <c r="DA89" s="23">
        <v>5.9999999999999995E-4</v>
      </c>
      <c r="DB89" s="23" t="s">
        <v>181</v>
      </c>
      <c r="DC89" s="23">
        <v>5.9999999999999995E-4</v>
      </c>
      <c r="DD89" s="23" t="s">
        <v>181</v>
      </c>
      <c r="DE89" s="23">
        <v>6.9999999999999999E-4</v>
      </c>
      <c r="DF89" s="23" t="s">
        <v>181</v>
      </c>
      <c r="DG89" s="23">
        <v>4.0000000000000002E-4</v>
      </c>
      <c r="DH89" s="23" t="s">
        <v>181</v>
      </c>
      <c r="DI89" s="23">
        <v>4.0000000000000002E-4</v>
      </c>
      <c r="DJ89" s="23" t="s">
        <v>279</v>
      </c>
      <c r="DK89" s="23" t="s">
        <v>280</v>
      </c>
      <c r="DL89" s="23">
        <v>26</v>
      </c>
      <c r="DM89" s="23" t="s">
        <v>197</v>
      </c>
      <c r="DN89" s="23" t="s">
        <v>20</v>
      </c>
      <c r="DW89" s="85"/>
      <c r="DY89" s="85">
        <v>44875.193055555559</v>
      </c>
    </row>
    <row r="90" spans="1:129" s="23" customFormat="1">
      <c r="A90" s="23">
        <v>137</v>
      </c>
      <c r="B90" s="88">
        <v>44875.196527777778</v>
      </c>
      <c r="C90" s="23" t="s">
        <v>192</v>
      </c>
      <c r="D90" s="23">
        <v>0</v>
      </c>
      <c r="E90" s="23">
        <v>0</v>
      </c>
      <c r="F90" s="23">
        <v>0</v>
      </c>
      <c r="G90" s="23" t="s">
        <v>58</v>
      </c>
      <c r="H90" s="23" t="s">
        <v>59</v>
      </c>
      <c r="I90" s="23" t="s">
        <v>59</v>
      </c>
      <c r="J90" s="23" t="s">
        <v>59</v>
      </c>
      <c r="K90" s="23">
        <v>150</v>
      </c>
      <c r="L90" s="23" t="s">
        <v>179</v>
      </c>
      <c r="M90" s="23">
        <v>0</v>
      </c>
      <c r="N90" s="23" t="s">
        <v>179</v>
      </c>
      <c r="O90" s="23">
        <v>0</v>
      </c>
      <c r="P90" s="23" t="s">
        <v>179</v>
      </c>
      <c r="Q90" s="23">
        <v>0</v>
      </c>
      <c r="R90" s="23">
        <v>2</v>
      </c>
      <c r="S90" s="23" t="s">
        <v>180</v>
      </c>
      <c r="T90" s="23">
        <v>3.5184000000000002</v>
      </c>
      <c r="U90" s="23">
        <v>0.51970000000000005</v>
      </c>
      <c r="V90" s="23">
        <v>14.987299999999999</v>
      </c>
      <c r="W90" s="23">
        <v>0.25469999999999998</v>
      </c>
      <c r="X90" s="23">
        <v>41.214100000000002</v>
      </c>
      <c r="Y90" s="23">
        <v>0.2616</v>
      </c>
      <c r="Z90" s="23">
        <v>0.40560000000000002</v>
      </c>
      <c r="AA90" s="23">
        <v>1.61E-2</v>
      </c>
      <c r="AB90" s="23" t="s">
        <v>181</v>
      </c>
      <c r="AC90" s="23">
        <v>6.6E-3</v>
      </c>
      <c r="AD90" s="23" t="s">
        <v>181</v>
      </c>
      <c r="AE90" s="23">
        <v>1.11E-2</v>
      </c>
      <c r="AF90" s="23">
        <v>1.6348</v>
      </c>
      <c r="AG90" s="23">
        <v>1.23E-2</v>
      </c>
      <c r="AH90" s="23">
        <v>6.4451000000000001</v>
      </c>
      <c r="AI90" s="23">
        <v>1.9400000000000001E-2</v>
      </c>
      <c r="AJ90" s="23">
        <v>1.2481</v>
      </c>
      <c r="AK90" s="23">
        <v>6.8999999999999999E-3</v>
      </c>
      <c r="AL90" s="23">
        <v>1.18E-2</v>
      </c>
      <c r="AM90" s="23">
        <v>7.7000000000000002E-3</v>
      </c>
      <c r="AN90" s="23">
        <v>3.9800000000000002E-2</v>
      </c>
      <c r="AO90" s="23">
        <v>3.7000000000000002E-3</v>
      </c>
      <c r="AP90" s="23">
        <v>0.1517</v>
      </c>
      <c r="AQ90" s="23">
        <v>4.7000000000000002E-3</v>
      </c>
      <c r="AR90" s="23">
        <v>6.1071</v>
      </c>
      <c r="AS90" s="23">
        <v>2.1600000000000001E-2</v>
      </c>
      <c r="AT90" s="23">
        <v>7.3000000000000001E-3</v>
      </c>
      <c r="AU90" s="23">
        <v>2.8E-3</v>
      </c>
      <c r="AV90" s="23">
        <v>8.8000000000000005E-3</v>
      </c>
      <c r="AW90" s="23">
        <v>8.0000000000000004E-4</v>
      </c>
      <c r="AX90" s="23">
        <v>7.7999999999999996E-3</v>
      </c>
      <c r="AY90" s="23">
        <v>5.9999999999999995E-4</v>
      </c>
      <c r="AZ90" s="23">
        <v>6.6E-3</v>
      </c>
      <c r="BA90" s="23">
        <v>5.9999999999999995E-4</v>
      </c>
      <c r="BB90" s="23">
        <v>1.1999999999999999E-3</v>
      </c>
      <c r="BC90" s="23">
        <v>4.0000000000000002E-4</v>
      </c>
      <c r="BD90" s="23">
        <v>6.9999999999999999E-4</v>
      </c>
      <c r="BE90" s="23">
        <v>2.9999999999999997E-4</v>
      </c>
      <c r="BF90" s="23" t="s">
        <v>181</v>
      </c>
      <c r="BG90" s="23">
        <v>1E-4</v>
      </c>
      <c r="BH90" s="23">
        <v>2.8E-3</v>
      </c>
      <c r="BI90" s="23">
        <v>2.9999999999999997E-4</v>
      </c>
      <c r="BJ90" s="23">
        <v>5.9299999999999999E-2</v>
      </c>
      <c r="BK90" s="23">
        <v>8.9999999999999998E-4</v>
      </c>
      <c r="BL90" s="23">
        <v>2.5999999999999999E-3</v>
      </c>
      <c r="BM90" s="23">
        <v>2.9999999999999997E-4</v>
      </c>
      <c r="BN90" s="23">
        <v>2.3300000000000001E-2</v>
      </c>
      <c r="BO90" s="23">
        <v>6.9999999999999999E-4</v>
      </c>
      <c r="BP90" s="23">
        <v>6.0000000000000001E-3</v>
      </c>
      <c r="BQ90" s="23">
        <v>4.0000000000000002E-4</v>
      </c>
      <c r="BR90" s="23">
        <v>5.0000000000000001E-4</v>
      </c>
      <c r="BS90" s="23">
        <v>2.9999999999999997E-4</v>
      </c>
      <c r="BT90" s="23" t="s">
        <v>181</v>
      </c>
      <c r="BU90" s="23">
        <v>5.0000000000000001E-4</v>
      </c>
      <c r="BV90" s="23" t="s">
        <v>20</v>
      </c>
      <c r="BX90" s="23" t="s">
        <v>20</v>
      </c>
      <c r="BZ90" s="23" t="s">
        <v>181</v>
      </c>
      <c r="CA90" s="23">
        <v>6.9999999999999999E-4</v>
      </c>
      <c r="CB90" s="23" t="s">
        <v>181</v>
      </c>
      <c r="CC90" s="23">
        <v>1.8E-3</v>
      </c>
      <c r="CD90" s="23" t="s">
        <v>181</v>
      </c>
      <c r="CE90" s="23">
        <v>1.6999999999999999E-3</v>
      </c>
      <c r="CF90" s="23" t="s">
        <v>20</v>
      </c>
      <c r="CH90" s="23">
        <v>7.1400000000000005E-2</v>
      </c>
      <c r="CI90" s="23">
        <v>6.1999999999999998E-3</v>
      </c>
      <c r="CJ90" s="23" t="s">
        <v>181</v>
      </c>
      <c r="CK90" s="23">
        <v>8.8000000000000005E-3</v>
      </c>
      <c r="CL90" s="23" t="s">
        <v>181</v>
      </c>
      <c r="CM90" s="23">
        <v>1.0999999999999999E-2</v>
      </c>
      <c r="CN90" s="23" t="s">
        <v>181</v>
      </c>
      <c r="CO90" s="23">
        <v>5.9999999999999995E-4</v>
      </c>
      <c r="CP90" s="23" t="s">
        <v>181</v>
      </c>
      <c r="CQ90" s="23">
        <v>2.7000000000000001E-3</v>
      </c>
      <c r="CR90" s="23" t="s">
        <v>181</v>
      </c>
      <c r="CS90" s="23">
        <v>1.5E-3</v>
      </c>
      <c r="CT90" s="23" t="s">
        <v>20</v>
      </c>
      <c r="CV90" s="23" t="s">
        <v>181</v>
      </c>
      <c r="CW90" s="23">
        <v>5.0000000000000001E-4</v>
      </c>
      <c r="CX90" s="23" t="s">
        <v>181</v>
      </c>
      <c r="CY90" s="23">
        <v>5.0000000000000001E-4</v>
      </c>
      <c r="CZ90" s="23" t="s">
        <v>181</v>
      </c>
      <c r="DA90" s="23">
        <v>5.9999999999999995E-4</v>
      </c>
      <c r="DB90" s="23" t="s">
        <v>181</v>
      </c>
      <c r="DC90" s="23">
        <v>5.0000000000000001E-4</v>
      </c>
      <c r="DD90" s="23" t="s">
        <v>181</v>
      </c>
      <c r="DE90" s="23">
        <v>5.9999999999999995E-4</v>
      </c>
      <c r="DF90" s="23" t="s">
        <v>181</v>
      </c>
      <c r="DG90" s="23">
        <v>4.0000000000000002E-4</v>
      </c>
      <c r="DH90" s="23" t="s">
        <v>181</v>
      </c>
      <c r="DI90" s="23">
        <v>4.0000000000000002E-4</v>
      </c>
      <c r="DJ90" s="23" t="s">
        <v>279</v>
      </c>
      <c r="DK90" s="23" t="s">
        <v>280</v>
      </c>
      <c r="DL90" s="23">
        <v>78</v>
      </c>
      <c r="DM90" s="23" t="s">
        <v>197</v>
      </c>
      <c r="DN90" s="23" t="s">
        <v>20</v>
      </c>
      <c r="DW90" s="85"/>
      <c r="DY90" s="85">
        <v>44875.196527777778</v>
      </c>
    </row>
    <row r="91" spans="1:129" s="23" customFormat="1">
      <c r="A91" s="23">
        <v>138</v>
      </c>
      <c r="B91" s="88">
        <v>44875.199999999997</v>
      </c>
      <c r="C91" s="23" t="s">
        <v>192</v>
      </c>
      <c r="D91" s="23">
        <v>0</v>
      </c>
      <c r="E91" s="23">
        <v>0</v>
      </c>
      <c r="F91" s="23">
        <v>0</v>
      </c>
      <c r="G91" s="23" t="s">
        <v>58</v>
      </c>
      <c r="H91" s="23" t="s">
        <v>59</v>
      </c>
      <c r="I91" s="23" t="s">
        <v>59</v>
      </c>
      <c r="J91" s="23" t="s">
        <v>59</v>
      </c>
      <c r="K91" s="23">
        <v>150</v>
      </c>
      <c r="L91" s="23" t="s">
        <v>179</v>
      </c>
      <c r="M91" s="23">
        <v>0</v>
      </c>
      <c r="N91" s="23" t="s">
        <v>179</v>
      </c>
      <c r="O91" s="23">
        <v>0</v>
      </c>
      <c r="P91" s="23" t="s">
        <v>179</v>
      </c>
      <c r="Q91" s="23">
        <v>0</v>
      </c>
      <c r="R91" s="23">
        <v>2</v>
      </c>
      <c r="S91" s="23" t="s">
        <v>180</v>
      </c>
      <c r="T91" s="23">
        <v>7.3465999999999996</v>
      </c>
      <c r="U91" s="23">
        <v>0.63900000000000001</v>
      </c>
      <c r="V91" s="23">
        <v>18.841699999999999</v>
      </c>
      <c r="W91" s="23">
        <v>0.28660000000000002</v>
      </c>
      <c r="X91" s="23">
        <v>48.8157</v>
      </c>
      <c r="Y91" s="23">
        <v>0.2888</v>
      </c>
      <c r="Z91" s="23">
        <v>0.30320000000000003</v>
      </c>
      <c r="AA91" s="23">
        <v>1.61E-2</v>
      </c>
      <c r="AB91" s="23" t="s">
        <v>181</v>
      </c>
      <c r="AC91" s="23">
        <v>6.7999999999999996E-3</v>
      </c>
      <c r="AD91" s="23" t="s">
        <v>181</v>
      </c>
      <c r="AE91" s="23">
        <v>1.0500000000000001E-2</v>
      </c>
      <c r="AF91" s="23">
        <v>1.7114</v>
      </c>
      <c r="AG91" s="23">
        <v>1.29E-2</v>
      </c>
      <c r="AH91" s="23">
        <v>8.5772999999999993</v>
      </c>
      <c r="AI91" s="23">
        <v>2.23E-2</v>
      </c>
      <c r="AJ91" s="23">
        <v>1.3868</v>
      </c>
      <c r="AK91" s="23">
        <v>7.4000000000000003E-3</v>
      </c>
      <c r="AL91" s="23">
        <v>3.3799999999999997E-2</v>
      </c>
      <c r="AM91" s="23">
        <v>8.5000000000000006E-3</v>
      </c>
      <c r="AN91" s="23">
        <v>2.0299999999999999E-2</v>
      </c>
      <c r="AO91" s="23">
        <v>3.3999999999999998E-3</v>
      </c>
      <c r="AP91" s="23">
        <v>8.5900000000000004E-2</v>
      </c>
      <c r="AQ91" s="23">
        <v>3.5999999999999999E-3</v>
      </c>
      <c r="AR91" s="23">
        <v>5.9379999999999997</v>
      </c>
      <c r="AS91" s="23">
        <v>2.1700000000000001E-2</v>
      </c>
      <c r="AT91" s="23">
        <v>5.7999999999999996E-3</v>
      </c>
      <c r="AU91" s="23">
        <v>2.7000000000000001E-3</v>
      </c>
      <c r="AV91" s="23">
        <v>1.6199999999999999E-2</v>
      </c>
      <c r="AW91" s="23">
        <v>1E-3</v>
      </c>
      <c r="AX91" s="23">
        <v>6.7999999999999996E-3</v>
      </c>
      <c r="AY91" s="23">
        <v>5.9999999999999995E-4</v>
      </c>
      <c r="AZ91" s="23">
        <v>7.7999999999999996E-3</v>
      </c>
      <c r="BA91" s="23">
        <v>5.9999999999999995E-4</v>
      </c>
      <c r="BB91" s="23">
        <v>1.4E-3</v>
      </c>
      <c r="BC91" s="23">
        <v>4.0000000000000002E-4</v>
      </c>
      <c r="BD91" s="23">
        <v>2.9999999999999997E-4</v>
      </c>
      <c r="BE91" s="23">
        <v>2.9999999999999997E-4</v>
      </c>
      <c r="BF91" s="23" t="s">
        <v>181</v>
      </c>
      <c r="BG91" s="23">
        <v>1E-4</v>
      </c>
      <c r="BH91" s="23">
        <v>2.5999999999999999E-3</v>
      </c>
      <c r="BI91" s="23">
        <v>2.9999999999999997E-4</v>
      </c>
      <c r="BJ91" s="23">
        <v>5.9400000000000001E-2</v>
      </c>
      <c r="BK91" s="23">
        <v>8.0000000000000004E-4</v>
      </c>
      <c r="BL91" s="23">
        <v>2.5999999999999999E-3</v>
      </c>
      <c r="BM91" s="23">
        <v>2.0000000000000001E-4</v>
      </c>
      <c r="BN91" s="23">
        <v>1.7299999999999999E-2</v>
      </c>
      <c r="BO91" s="23">
        <v>4.0000000000000002E-4</v>
      </c>
      <c r="BP91" s="23">
        <v>6.1000000000000004E-3</v>
      </c>
      <c r="BQ91" s="23">
        <v>4.0000000000000002E-4</v>
      </c>
      <c r="BR91" s="23">
        <v>2.9999999999999997E-4</v>
      </c>
      <c r="BS91" s="23">
        <v>1E-4</v>
      </c>
      <c r="BT91" s="23" t="s">
        <v>181</v>
      </c>
      <c r="BU91" s="23">
        <v>5.0000000000000001E-4</v>
      </c>
      <c r="BV91" s="23" t="s">
        <v>20</v>
      </c>
      <c r="BX91" s="23" t="s">
        <v>20</v>
      </c>
      <c r="BZ91" s="23" t="s">
        <v>181</v>
      </c>
      <c r="CA91" s="23">
        <v>6.9999999999999999E-4</v>
      </c>
      <c r="CB91" s="23" t="s">
        <v>181</v>
      </c>
      <c r="CC91" s="23">
        <v>1.6999999999999999E-3</v>
      </c>
      <c r="CD91" s="23" t="s">
        <v>181</v>
      </c>
      <c r="CE91" s="23">
        <v>1.8E-3</v>
      </c>
      <c r="CF91" s="23" t="s">
        <v>20</v>
      </c>
      <c r="CH91" s="23">
        <v>5.5599999999999997E-2</v>
      </c>
      <c r="CI91" s="23">
        <v>4.7999999999999996E-3</v>
      </c>
      <c r="CJ91" s="23" t="s">
        <v>181</v>
      </c>
      <c r="CK91" s="23">
        <v>8.6E-3</v>
      </c>
      <c r="CL91" s="23" t="s">
        <v>181</v>
      </c>
      <c r="CM91" s="23">
        <v>8.8999999999999999E-3</v>
      </c>
      <c r="CN91" s="23" t="s">
        <v>181</v>
      </c>
      <c r="CO91" s="23">
        <v>5.9999999999999995E-4</v>
      </c>
      <c r="CP91" s="23" t="s">
        <v>181</v>
      </c>
      <c r="CQ91" s="23">
        <v>2.7000000000000001E-3</v>
      </c>
      <c r="CR91" s="23" t="s">
        <v>181</v>
      </c>
      <c r="CS91" s="23">
        <v>1.5E-3</v>
      </c>
      <c r="CT91" s="23" t="s">
        <v>20</v>
      </c>
      <c r="CV91" s="23" t="s">
        <v>181</v>
      </c>
      <c r="CW91" s="23">
        <v>5.0000000000000001E-4</v>
      </c>
      <c r="CX91" s="23" t="s">
        <v>181</v>
      </c>
      <c r="CY91" s="23">
        <v>5.0000000000000001E-4</v>
      </c>
      <c r="CZ91" s="23" t="s">
        <v>181</v>
      </c>
      <c r="DA91" s="23">
        <v>5.0000000000000001E-4</v>
      </c>
      <c r="DB91" s="23" t="s">
        <v>181</v>
      </c>
      <c r="DC91" s="23">
        <v>5.0000000000000001E-4</v>
      </c>
      <c r="DD91" s="23" t="s">
        <v>181</v>
      </c>
      <c r="DE91" s="23">
        <v>5.9999999999999995E-4</v>
      </c>
      <c r="DF91" s="23" t="s">
        <v>181</v>
      </c>
      <c r="DG91" s="23">
        <v>4.0000000000000002E-4</v>
      </c>
      <c r="DH91" s="23" t="s">
        <v>181</v>
      </c>
      <c r="DI91" s="23">
        <v>2.0000000000000001E-4</v>
      </c>
      <c r="DJ91" s="23" t="s">
        <v>281</v>
      </c>
      <c r="DK91" s="23" t="s">
        <v>282</v>
      </c>
      <c r="DL91" s="23">
        <v>13</v>
      </c>
      <c r="DM91" s="23" t="s">
        <v>197</v>
      </c>
      <c r="DN91" s="23" t="s">
        <v>20</v>
      </c>
      <c r="DW91" s="85"/>
      <c r="DY91" s="85">
        <v>44875.199999999997</v>
      </c>
    </row>
    <row r="92" spans="1:129" s="23" customFormat="1">
      <c r="A92" s="23">
        <v>139</v>
      </c>
      <c r="B92" s="88">
        <v>44875.203472222223</v>
      </c>
      <c r="C92" s="23" t="s">
        <v>192</v>
      </c>
      <c r="D92" s="23">
        <v>0</v>
      </c>
      <c r="E92" s="23">
        <v>0</v>
      </c>
      <c r="F92" s="23">
        <v>0</v>
      </c>
      <c r="G92" s="23" t="s">
        <v>58</v>
      </c>
      <c r="H92" s="23" t="s">
        <v>59</v>
      </c>
      <c r="I92" s="23" t="s">
        <v>59</v>
      </c>
      <c r="J92" s="23" t="s">
        <v>59</v>
      </c>
      <c r="K92" s="23">
        <v>150</v>
      </c>
      <c r="L92" s="23" t="s">
        <v>179</v>
      </c>
      <c r="M92" s="23">
        <v>0</v>
      </c>
      <c r="N92" s="23" t="s">
        <v>179</v>
      </c>
      <c r="O92" s="23">
        <v>0</v>
      </c>
      <c r="P92" s="23" t="s">
        <v>179</v>
      </c>
      <c r="Q92" s="23">
        <v>0</v>
      </c>
      <c r="R92" s="23">
        <v>2</v>
      </c>
      <c r="S92" s="23" t="s">
        <v>180</v>
      </c>
      <c r="T92" s="23">
        <v>5.0877999999999997</v>
      </c>
      <c r="U92" s="23">
        <v>0.55759999999999998</v>
      </c>
      <c r="V92" s="23">
        <v>13.7652</v>
      </c>
      <c r="W92" s="23">
        <v>0.24679999999999999</v>
      </c>
      <c r="X92" s="23">
        <v>39.312800000000003</v>
      </c>
      <c r="Y92" s="23">
        <v>0.25209999999999999</v>
      </c>
      <c r="Z92" s="23">
        <v>0.21</v>
      </c>
      <c r="AA92" s="23">
        <v>1.4500000000000001E-2</v>
      </c>
      <c r="AB92" s="23" t="s">
        <v>181</v>
      </c>
      <c r="AC92" s="23">
        <v>6.4999999999999997E-3</v>
      </c>
      <c r="AD92" s="23" t="s">
        <v>181</v>
      </c>
      <c r="AE92" s="23">
        <v>1.12E-2</v>
      </c>
      <c r="AF92" s="23">
        <v>1.0847</v>
      </c>
      <c r="AG92" s="23">
        <v>1.0200000000000001E-2</v>
      </c>
      <c r="AH92" s="23">
        <v>7.7064000000000004</v>
      </c>
      <c r="AI92" s="23">
        <v>2.1100000000000001E-2</v>
      </c>
      <c r="AJ92" s="23">
        <v>1.2983</v>
      </c>
      <c r="AK92" s="23">
        <v>7.1000000000000004E-3</v>
      </c>
      <c r="AL92" s="23">
        <v>1.14E-2</v>
      </c>
      <c r="AM92" s="23">
        <v>8.0000000000000002E-3</v>
      </c>
      <c r="AN92" s="23">
        <v>2.2599999999999999E-2</v>
      </c>
      <c r="AO92" s="23">
        <v>3.2000000000000002E-3</v>
      </c>
      <c r="AP92" s="23">
        <v>9.0999999999999998E-2</v>
      </c>
      <c r="AQ92" s="23">
        <v>3.8E-3</v>
      </c>
      <c r="AR92" s="23">
        <v>5.5601000000000003</v>
      </c>
      <c r="AS92" s="23">
        <v>2.0899999999999998E-2</v>
      </c>
      <c r="AT92" s="23">
        <v>6.3E-3</v>
      </c>
      <c r="AU92" s="23">
        <v>2.7000000000000001E-3</v>
      </c>
      <c r="AV92" s="23">
        <v>9.4999999999999998E-3</v>
      </c>
      <c r="AW92" s="23">
        <v>8.9999999999999998E-4</v>
      </c>
      <c r="AX92" s="23">
        <v>5.1999999999999998E-3</v>
      </c>
      <c r="AY92" s="23">
        <v>5.9999999999999995E-4</v>
      </c>
      <c r="AZ92" s="23">
        <v>5.7999999999999996E-3</v>
      </c>
      <c r="BA92" s="23">
        <v>5.9999999999999995E-4</v>
      </c>
      <c r="BB92" s="23">
        <v>1E-3</v>
      </c>
      <c r="BC92" s="23">
        <v>4.0000000000000002E-4</v>
      </c>
      <c r="BD92" s="23">
        <v>5.0000000000000001E-4</v>
      </c>
      <c r="BE92" s="23">
        <v>2.9999999999999997E-4</v>
      </c>
      <c r="BF92" s="23" t="s">
        <v>181</v>
      </c>
      <c r="BG92" s="23">
        <v>1E-4</v>
      </c>
      <c r="BH92" s="23">
        <v>1.9E-3</v>
      </c>
      <c r="BI92" s="23">
        <v>2.0000000000000001E-4</v>
      </c>
      <c r="BJ92" s="23">
        <v>4.8599999999999997E-2</v>
      </c>
      <c r="BK92" s="23">
        <v>8.0000000000000004E-4</v>
      </c>
      <c r="BL92" s="23">
        <v>2.8999999999999998E-3</v>
      </c>
      <c r="BM92" s="23">
        <v>2.9999999999999997E-4</v>
      </c>
      <c r="BN92" s="23">
        <v>2.29E-2</v>
      </c>
      <c r="BO92" s="23">
        <v>5.9999999999999995E-4</v>
      </c>
      <c r="BP92" s="23">
        <v>5.8999999999999999E-3</v>
      </c>
      <c r="BQ92" s="23">
        <v>4.0000000000000002E-4</v>
      </c>
      <c r="BR92" s="23">
        <v>5.9999999999999995E-4</v>
      </c>
      <c r="BS92" s="23">
        <v>2.9999999999999997E-4</v>
      </c>
      <c r="BT92" s="23" t="s">
        <v>181</v>
      </c>
      <c r="BU92" s="23">
        <v>5.0000000000000001E-4</v>
      </c>
      <c r="BV92" s="23">
        <v>1.1000000000000001E-3</v>
      </c>
      <c r="BW92" s="23">
        <v>5.9999999999999995E-4</v>
      </c>
      <c r="BX92" s="23" t="s">
        <v>181</v>
      </c>
      <c r="BY92" s="23">
        <v>8.9999999999999998E-4</v>
      </c>
      <c r="BZ92" s="23" t="s">
        <v>181</v>
      </c>
      <c r="CA92" s="23">
        <v>6.9999999999999999E-4</v>
      </c>
      <c r="CB92" s="23" t="s">
        <v>181</v>
      </c>
      <c r="CC92" s="23">
        <v>1.9E-3</v>
      </c>
      <c r="CD92" s="23" t="s">
        <v>181</v>
      </c>
      <c r="CE92" s="23">
        <v>1.6999999999999999E-3</v>
      </c>
      <c r="CF92" s="23" t="s">
        <v>20</v>
      </c>
      <c r="CH92" s="23">
        <v>6.6600000000000006E-2</v>
      </c>
      <c r="CI92" s="23">
        <v>6.4000000000000003E-3</v>
      </c>
      <c r="CJ92" s="23" t="s">
        <v>181</v>
      </c>
      <c r="CK92" s="23">
        <v>8.9999999999999993E-3</v>
      </c>
      <c r="CL92" s="23">
        <v>1.2500000000000001E-2</v>
      </c>
      <c r="CM92" s="23">
        <v>1.1900000000000001E-2</v>
      </c>
      <c r="CN92" s="23" t="s">
        <v>181</v>
      </c>
      <c r="CO92" s="23">
        <v>6.9999999999999999E-4</v>
      </c>
      <c r="CP92" s="23" t="s">
        <v>181</v>
      </c>
      <c r="CQ92" s="23">
        <v>2.7000000000000001E-3</v>
      </c>
      <c r="CR92" s="23" t="s">
        <v>181</v>
      </c>
      <c r="CS92" s="23">
        <v>1.5E-3</v>
      </c>
      <c r="CT92" s="23" t="s">
        <v>181</v>
      </c>
      <c r="CU92" s="23">
        <v>6.9999999999999999E-4</v>
      </c>
      <c r="CV92" s="23" t="s">
        <v>20</v>
      </c>
      <c r="CX92" s="23" t="s">
        <v>181</v>
      </c>
      <c r="CY92" s="23">
        <v>5.0000000000000001E-4</v>
      </c>
      <c r="CZ92" s="23" t="s">
        <v>181</v>
      </c>
      <c r="DA92" s="23">
        <v>5.9999999999999995E-4</v>
      </c>
      <c r="DB92" s="23" t="s">
        <v>181</v>
      </c>
      <c r="DC92" s="23">
        <v>5.9999999999999995E-4</v>
      </c>
      <c r="DD92" s="23" t="s">
        <v>181</v>
      </c>
      <c r="DE92" s="23">
        <v>5.9999999999999995E-4</v>
      </c>
      <c r="DF92" s="23" t="s">
        <v>181</v>
      </c>
      <c r="DG92" s="23">
        <v>4.0000000000000002E-4</v>
      </c>
      <c r="DH92" s="23" t="s">
        <v>181</v>
      </c>
      <c r="DI92" s="23">
        <v>4.0000000000000002E-4</v>
      </c>
      <c r="DJ92" s="23" t="s">
        <v>281</v>
      </c>
      <c r="DK92" s="23" t="s">
        <v>282</v>
      </c>
      <c r="DL92" s="23">
        <v>58</v>
      </c>
      <c r="DM92" s="23" t="s">
        <v>197</v>
      </c>
      <c r="DN92" s="23" t="s">
        <v>20</v>
      </c>
      <c r="DW92" s="85"/>
      <c r="DY92" s="85">
        <v>44875.203472222223</v>
      </c>
    </row>
    <row r="93" spans="1:129" s="23" customFormat="1">
      <c r="A93" s="23">
        <v>140</v>
      </c>
      <c r="B93" s="88">
        <v>44875.206250000003</v>
      </c>
      <c r="C93" s="23" t="s">
        <v>192</v>
      </c>
      <c r="D93" s="23">
        <v>0</v>
      </c>
      <c r="E93" s="23">
        <v>0</v>
      </c>
      <c r="F93" s="23">
        <v>0</v>
      </c>
      <c r="G93" s="23" t="s">
        <v>58</v>
      </c>
      <c r="H93" s="23" t="s">
        <v>59</v>
      </c>
      <c r="I93" s="23" t="s">
        <v>59</v>
      </c>
      <c r="J93" s="23" t="s">
        <v>59</v>
      </c>
      <c r="K93" s="23">
        <v>150</v>
      </c>
      <c r="L93" s="23" t="s">
        <v>179</v>
      </c>
      <c r="M93" s="23">
        <v>0</v>
      </c>
      <c r="N93" s="23" t="s">
        <v>179</v>
      </c>
      <c r="O93" s="23">
        <v>0</v>
      </c>
      <c r="P93" s="23" t="s">
        <v>179</v>
      </c>
      <c r="Q93" s="23">
        <v>0</v>
      </c>
      <c r="R93" s="23">
        <v>2</v>
      </c>
      <c r="S93" s="23" t="s">
        <v>180</v>
      </c>
      <c r="T93" s="23">
        <v>2.9845000000000002</v>
      </c>
      <c r="U93" s="23">
        <v>0.52939999999999998</v>
      </c>
      <c r="V93" s="23">
        <v>19.502300000000002</v>
      </c>
      <c r="W93" s="23">
        <v>0.28699999999999998</v>
      </c>
      <c r="X93" s="23">
        <v>46.710900000000002</v>
      </c>
      <c r="Y93" s="23">
        <v>0.28370000000000001</v>
      </c>
      <c r="Z93" s="23">
        <v>0.51170000000000004</v>
      </c>
      <c r="AA93" s="23">
        <v>1.7600000000000001E-2</v>
      </c>
      <c r="AB93" s="23" t="s">
        <v>181</v>
      </c>
      <c r="AC93" s="23">
        <v>6.8999999999999999E-3</v>
      </c>
      <c r="AD93" s="23" t="s">
        <v>181</v>
      </c>
      <c r="AE93" s="23">
        <v>1.11E-2</v>
      </c>
      <c r="AF93" s="23">
        <v>1.9198999999999999</v>
      </c>
      <c r="AG93" s="23">
        <v>1.3599999999999999E-2</v>
      </c>
      <c r="AH93" s="23">
        <v>7.4051</v>
      </c>
      <c r="AI93" s="23">
        <v>2.1000000000000001E-2</v>
      </c>
      <c r="AJ93" s="23">
        <v>1.5347999999999999</v>
      </c>
      <c r="AK93" s="23">
        <v>7.6E-3</v>
      </c>
      <c r="AL93" s="23">
        <v>2.5999999999999999E-2</v>
      </c>
      <c r="AM93" s="23">
        <v>8.6999999999999994E-3</v>
      </c>
      <c r="AN93" s="23">
        <v>2.63E-2</v>
      </c>
      <c r="AO93" s="23">
        <v>3.5000000000000001E-3</v>
      </c>
      <c r="AP93" s="23">
        <v>9.6500000000000002E-2</v>
      </c>
      <c r="AQ93" s="23">
        <v>3.8E-3</v>
      </c>
      <c r="AR93" s="23">
        <v>6.7698999999999998</v>
      </c>
      <c r="AS93" s="23">
        <v>2.3E-2</v>
      </c>
      <c r="AT93" s="23">
        <v>5.7999999999999996E-3</v>
      </c>
      <c r="AU93" s="23">
        <v>2.8999999999999998E-3</v>
      </c>
      <c r="AV93" s="23">
        <v>8.6E-3</v>
      </c>
      <c r="AW93" s="23">
        <v>8.0000000000000004E-4</v>
      </c>
      <c r="AX93" s="23">
        <v>5.7999999999999996E-3</v>
      </c>
      <c r="AY93" s="23">
        <v>5.9999999999999995E-4</v>
      </c>
      <c r="AZ93" s="23">
        <v>6.8999999999999999E-3</v>
      </c>
      <c r="BA93" s="23">
        <v>5.9999999999999995E-4</v>
      </c>
      <c r="BB93" s="23">
        <v>1.4E-3</v>
      </c>
      <c r="BC93" s="23">
        <v>4.0000000000000002E-4</v>
      </c>
      <c r="BD93" s="23">
        <v>8.0000000000000004E-4</v>
      </c>
      <c r="BE93" s="23">
        <v>2.9999999999999997E-4</v>
      </c>
      <c r="BF93" s="23" t="s">
        <v>181</v>
      </c>
      <c r="BG93" s="23">
        <v>1E-4</v>
      </c>
      <c r="BH93" s="23">
        <v>2.8999999999999998E-3</v>
      </c>
      <c r="BI93" s="23">
        <v>2.9999999999999997E-4</v>
      </c>
      <c r="BJ93" s="23">
        <v>6.7799999999999999E-2</v>
      </c>
      <c r="BK93" s="23">
        <v>8.9999999999999998E-4</v>
      </c>
      <c r="BL93" s="23">
        <v>3.0000000000000001E-3</v>
      </c>
      <c r="BM93" s="23">
        <v>2.9999999999999997E-4</v>
      </c>
      <c r="BN93" s="23">
        <v>2.0500000000000001E-2</v>
      </c>
      <c r="BO93" s="23">
        <v>5.0000000000000001E-4</v>
      </c>
      <c r="BP93" s="23">
        <v>6.4999999999999997E-3</v>
      </c>
      <c r="BQ93" s="23">
        <v>4.0000000000000002E-4</v>
      </c>
      <c r="BR93" s="23">
        <v>5.0000000000000001E-4</v>
      </c>
      <c r="BS93" s="23">
        <v>2.0000000000000001E-4</v>
      </c>
      <c r="BT93" s="23" t="s">
        <v>181</v>
      </c>
      <c r="BU93" s="23">
        <v>5.0000000000000001E-4</v>
      </c>
      <c r="BV93" s="23" t="s">
        <v>20</v>
      </c>
      <c r="BX93" s="23" t="s">
        <v>20</v>
      </c>
      <c r="BZ93" s="23" t="s">
        <v>181</v>
      </c>
      <c r="CA93" s="23">
        <v>6.9999999999999999E-4</v>
      </c>
      <c r="CB93" s="23" t="s">
        <v>181</v>
      </c>
      <c r="CC93" s="23">
        <v>1.6999999999999999E-3</v>
      </c>
      <c r="CD93" s="23" t="s">
        <v>181</v>
      </c>
      <c r="CE93" s="23">
        <v>1.8E-3</v>
      </c>
      <c r="CF93" s="23" t="s">
        <v>20</v>
      </c>
      <c r="CH93" s="23">
        <v>6.7599999999999993E-2</v>
      </c>
      <c r="CI93" s="23">
        <v>5.1000000000000004E-3</v>
      </c>
      <c r="CJ93" s="23">
        <v>1.5299999999999999E-2</v>
      </c>
      <c r="CK93" s="23">
        <v>8.6999999999999994E-3</v>
      </c>
      <c r="CL93" s="23" t="s">
        <v>181</v>
      </c>
      <c r="CM93" s="23">
        <v>9.4999999999999998E-3</v>
      </c>
      <c r="CN93" s="23" t="s">
        <v>181</v>
      </c>
      <c r="CO93" s="23">
        <v>5.9999999999999995E-4</v>
      </c>
      <c r="CP93" s="23" t="s">
        <v>181</v>
      </c>
      <c r="CQ93" s="23">
        <v>2.5999999999999999E-3</v>
      </c>
      <c r="CR93" s="23" t="s">
        <v>181</v>
      </c>
      <c r="CS93" s="23">
        <v>1.5E-3</v>
      </c>
      <c r="CT93" s="23" t="s">
        <v>181</v>
      </c>
      <c r="CU93" s="23">
        <v>5.9999999999999995E-4</v>
      </c>
      <c r="CV93" s="23" t="s">
        <v>20</v>
      </c>
      <c r="CX93" s="23" t="s">
        <v>181</v>
      </c>
      <c r="CY93" s="23">
        <v>5.0000000000000001E-4</v>
      </c>
      <c r="CZ93" s="23" t="s">
        <v>181</v>
      </c>
      <c r="DA93" s="23">
        <v>5.9999999999999995E-4</v>
      </c>
      <c r="DB93" s="23">
        <v>5.9999999999999995E-4</v>
      </c>
      <c r="DC93" s="23">
        <v>5.9999999999999995E-4</v>
      </c>
      <c r="DD93" s="23" t="s">
        <v>181</v>
      </c>
      <c r="DE93" s="23">
        <v>5.9999999999999995E-4</v>
      </c>
      <c r="DF93" s="23">
        <v>5.9999999999999995E-4</v>
      </c>
      <c r="DG93" s="23">
        <v>4.0000000000000002E-4</v>
      </c>
      <c r="DH93" s="23" t="s">
        <v>181</v>
      </c>
      <c r="DI93" s="23">
        <v>2.9999999999999997E-4</v>
      </c>
      <c r="DJ93" s="23" t="s">
        <v>281</v>
      </c>
      <c r="DK93" s="23" t="s">
        <v>282</v>
      </c>
      <c r="DL93" s="23">
        <v>96</v>
      </c>
      <c r="DM93" s="23" t="s">
        <v>65</v>
      </c>
      <c r="DN93" s="23" t="s">
        <v>20</v>
      </c>
      <c r="DW93" s="85"/>
      <c r="DY93" s="85">
        <v>44875.206250000003</v>
      </c>
    </row>
    <row r="94" spans="1:129" s="23" customFormat="1">
      <c r="A94" s="23">
        <v>141</v>
      </c>
      <c r="B94" s="88">
        <v>44875.209722222222</v>
      </c>
      <c r="C94" s="23" t="s">
        <v>192</v>
      </c>
      <c r="D94" s="23">
        <v>0</v>
      </c>
      <c r="E94" s="23">
        <v>0</v>
      </c>
      <c r="F94" s="23">
        <v>0</v>
      </c>
      <c r="G94" s="23" t="s">
        <v>58</v>
      </c>
      <c r="H94" s="23" t="s">
        <v>59</v>
      </c>
      <c r="I94" s="23" t="s">
        <v>59</v>
      </c>
      <c r="J94" s="23" t="s">
        <v>59</v>
      </c>
      <c r="K94" s="23">
        <v>150</v>
      </c>
      <c r="L94" s="23" t="s">
        <v>179</v>
      </c>
      <c r="M94" s="23">
        <v>0</v>
      </c>
      <c r="N94" s="23" t="s">
        <v>179</v>
      </c>
      <c r="O94" s="23">
        <v>0</v>
      </c>
      <c r="P94" s="23" t="s">
        <v>179</v>
      </c>
      <c r="Q94" s="23">
        <v>0</v>
      </c>
      <c r="R94" s="23">
        <v>2</v>
      </c>
      <c r="S94" s="23" t="s">
        <v>180</v>
      </c>
      <c r="T94" s="23">
        <v>7.3297999999999996</v>
      </c>
      <c r="U94" s="23">
        <v>0.62229999999999996</v>
      </c>
      <c r="V94" s="23">
        <v>18.172699999999999</v>
      </c>
      <c r="W94" s="23">
        <v>0.28210000000000002</v>
      </c>
      <c r="X94" s="23">
        <v>49.4833</v>
      </c>
      <c r="Y94" s="23">
        <v>0.29160000000000003</v>
      </c>
      <c r="Z94" s="23">
        <v>0.27660000000000001</v>
      </c>
      <c r="AA94" s="23">
        <v>1.5800000000000002E-2</v>
      </c>
      <c r="AB94" s="23" t="s">
        <v>181</v>
      </c>
      <c r="AC94" s="23">
        <v>6.7000000000000002E-3</v>
      </c>
      <c r="AD94" s="23" t="s">
        <v>181</v>
      </c>
      <c r="AE94" s="23">
        <v>1.0500000000000001E-2</v>
      </c>
      <c r="AF94" s="23">
        <v>2.1777000000000002</v>
      </c>
      <c r="AG94" s="23">
        <v>1.43E-2</v>
      </c>
      <c r="AH94" s="23">
        <v>8.5271000000000008</v>
      </c>
      <c r="AI94" s="23">
        <v>2.23E-2</v>
      </c>
      <c r="AJ94" s="23">
        <v>1.3451</v>
      </c>
      <c r="AK94" s="23">
        <v>7.3000000000000001E-3</v>
      </c>
      <c r="AL94" s="23">
        <v>3.3700000000000001E-2</v>
      </c>
      <c r="AM94" s="23">
        <v>8.3000000000000001E-3</v>
      </c>
      <c r="AN94" s="23">
        <v>1.3599999999999999E-2</v>
      </c>
      <c r="AO94" s="23">
        <v>3.0999999999999999E-3</v>
      </c>
      <c r="AP94" s="23">
        <v>9.8799999999999999E-2</v>
      </c>
      <c r="AQ94" s="23">
        <v>3.8E-3</v>
      </c>
      <c r="AR94" s="23">
        <v>5.9188999999999998</v>
      </c>
      <c r="AS94" s="23">
        <v>2.1700000000000001E-2</v>
      </c>
      <c r="AT94" s="23">
        <v>3.2000000000000002E-3</v>
      </c>
      <c r="AU94" s="23">
        <v>2.5999999999999999E-3</v>
      </c>
      <c r="AV94" s="23">
        <v>1.6500000000000001E-2</v>
      </c>
      <c r="AW94" s="23">
        <v>1E-3</v>
      </c>
      <c r="AX94" s="23">
        <v>6.4999999999999997E-3</v>
      </c>
      <c r="AY94" s="23">
        <v>5.9999999999999995E-4</v>
      </c>
      <c r="AZ94" s="23">
        <v>8.8999999999999999E-3</v>
      </c>
      <c r="BA94" s="23">
        <v>5.9999999999999995E-4</v>
      </c>
      <c r="BB94" s="23">
        <v>1.6000000000000001E-3</v>
      </c>
      <c r="BC94" s="23">
        <v>4.0000000000000002E-4</v>
      </c>
      <c r="BD94" s="23">
        <v>4.0000000000000002E-4</v>
      </c>
      <c r="BE94" s="23">
        <v>2.9999999999999997E-4</v>
      </c>
      <c r="BF94" s="23" t="s">
        <v>181</v>
      </c>
      <c r="BG94" s="23">
        <v>1E-4</v>
      </c>
      <c r="BH94" s="23">
        <v>4.4999999999999997E-3</v>
      </c>
      <c r="BI94" s="23">
        <v>2.9999999999999997E-4</v>
      </c>
      <c r="BJ94" s="23">
        <v>5.5599999999999997E-2</v>
      </c>
      <c r="BK94" s="23">
        <v>8.0000000000000004E-4</v>
      </c>
      <c r="BL94" s="23">
        <v>2.5999999999999999E-3</v>
      </c>
      <c r="BM94" s="23">
        <v>2.0000000000000001E-4</v>
      </c>
      <c r="BN94" s="23">
        <v>1.67E-2</v>
      </c>
      <c r="BO94" s="23">
        <v>4.0000000000000002E-4</v>
      </c>
      <c r="BP94" s="23">
        <v>6.4000000000000003E-3</v>
      </c>
      <c r="BQ94" s="23">
        <v>2.9999999999999997E-4</v>
      </c>
      <c r="BR94" s="23">
        <v>2.9999999999999997E-4</v>
      </c>
      <c r="BS94" s="23">
        <v>1E-4</v>
      </c>
      <c r="BT94" s="23" t="s">
        <v>181</v>
      </c>
      <c r="BU94" s="23">
        <v>5.0000000000000001E-4</v>
      </c>
      <c r="BV94" s="23" t="s">
        <v>20</v>
      </c>
      <c r="BX94" s="23" t="s">
        <v>20</v>
      </c>
      <c r="BZ94" s="23" t="s">
        <v>181</v>
      </c>
      <c r="CA94" s="23">
        <v>6.9999999999999999E-4</v>
      </c>
      <c r="CB94" s="23">
        <v>1.8E-3</v>
      </c>
      <c r="CC94" s="23">
        <v>1.8E-3</v>
      </c>
      <c r="CD94" s="23" t="s">
        <v>181</v>
      </c>
      <c r="CE94" s="23">
        <v>1.8E-3</v>
      </c>
      <c r="CF94" s="23" t="s">
        <v>20</v>
      </c>
      <c r="CH94" s="23">
        <v>5.6000000000000001E-2</v>
      </c>
      <c r="CI94" s="23">
        <v>4.7999999999999996E-3</v>
      </c>
      <c r="CJ94" s="23" t="s">
        <v>181</v>
      </c>
      <c r="CK94" s="23">
        <v>8.6E-3</v>
      </c>
      <c r="CL94" s="23" t="s">
        <v>181</v>
      </c>
      <c r="CM94" s="23">
        <v>8.6999999999999994E-3</v>
      </c>
      <c r="CN94" s="23" t="s">
        <v>181</v>
      </c>
      <c r="CO94" s="23">
        <v>5.9999999999999995E-4</v>
      </c>
      <c r="CP94" s="23" t="s">
        <v>181</v>
      </c>
      <c r="CQ94" s="23">
        <v>2.5999999999999999E-3</v>
      </c>
      <c r="CR94" s="23" t="s">
        <v>181</v>
      </c>
      <c r="CS94" s="23">
        <v>1.5E-3</v>
      </c>
      <c r="CT94" s="23" t="s">
        <v>181</v>
      </c>
      <c r="CU94" s="23">
        <v>6.9999999999999999E-4</v>
      </c>
      <c r="CV94" s="23" t="s">
        <v>20</v>
      </c>
      <c r="CX94" s="23" t="s">
        <v>181</v>
      </c>
      <c r="CY94" s="23">
        <v>5.0000000000000001E-4</v>
      </c>
      <c r="CZ94" s="23" t="s">
        <v>181</v>
      </c>
      <c r="DA94" s="23">
        <v>5.0000000000000001E-4</v>
      </c>
      <c r="DB94" s="23" t="s">
        <v>181</v>
      </c>
      <c r="DC94" s="23">
        <v>5.0000000000000001E-4</v>
      </c>
      <c r="DD94" s="23" t="s">
        <v>181</v>
      </c>
      <c r="DE94" s="23">
        <v>5.9999999999999995E-4</v>
      </c>
      <c r="DF94" s="23" t="s">
        <v>181</v>
      </c>
      <c r="DG94" s="23">
        <v>4.0000000000000002E-4</v>
      </c>
      <c r="DH94" s="23" t="s">
        <v>181</v>
      </c>
      <c r="DI94" s="23">
        <v>2.9999999999999997E-4</v>
      </c>
      <c r="DJ94" s="23" t="s">
        <v>283</v>
      </c>
      <c r="DK94" s="23" t="s">
        <v>284</v>
      </c>
      <c r="DL94" s="23">
        <v>13</v>
      </c>
      <c r="DM94" s="23" t="s">
        <v>197</v>
      </c>
      <c r="DN94" s="23" t="s">
        <v>20</v>
      </c>
      <c r="DW94" s="85"/>
      <c r="DY94" s="85">
        <v>44875.209722222222</v>
      </c>
    </row>
    <row r="95" spans="1:129" s="23" customFormat="1">
      <c r="A95" s="23">
        <v>142</v>
      </c>
      <c r="B95" s="88">
        <v>44875.212500000001</v>
      </c>
      <c r="C95" s="23" t="s">
        <v>192</v>
      </c>
      <c r="D95" s="23">
        <v>0</v>
      </c>
      <c r="E95" s="23">
        <v>0</v>
      </c>
      <c r="F95" s="23">
        <v>0</v>
      </c>
      <c r="G95" s="23" t="s">
        <v>58</v>
      </c>
      <c r="H95" s="23" t="s">
        <v>59</v>
      </c>
      <c r="I95" s="23" t="s">
        <v>59</v>
      </c>
      <c r="J95" s="23" t="s">
        <v>59</v>
      </c>
      <c r="K95" s="23">
        <v>150</v>
      </c>
      <c r="L95" s="23" t="s">
        <v>179</v>
      </c>
      <c r="M95" s="23">
        <v>0</v>
      </c>
      <c r="N95" s="23" t="s">
        <v>179</v>
      </c>
      <c r="O95" s="23">
        <v>0</v>
      </c>
      <c r="P95" s="23" t="s">
        <v>179</v>
      </c>
      <c r="Q95" s="23">
        <v>0</v>
      </c>
      <c r="R95" s="23">
        <v>2</v>
      </c>
      <c r="S95" s="23" t="s">
        <v>180</v>
      </c>
      <c r="T95" s="23">
        <v>9.4277999999999995</v>
      </c>
      <c r="U95" s="23">
        <v>0.67679999999999996</v>
      </c>
      <c r="V95" s="23">
        <v>19.819900000000001</v>
      </c>
      <c r="W95" s="23">
        <v>0.29470000000000002</v>
      </c>
      <c r="X95" s="23">
        <v>49.818800000000003</v>
      </c>
      <c r="Y95" s="23">
        <v>0.29189999999999999</v>
      </c>
      <c r="Z95" s="23">
        <v>0.30180000000000001</v>
      </c>
      <c r="AA95" s="23">
        <v>1.6299999999999999E-2</v>
      </c>
      <c r="AB95" s="23" t="s">
        <v>181</v>
      </c>
      <c r="AC95" s="23">
        <v>7.0000000000000001E-3</v>
      </c>
      <c r="AD95" s="23" t="s">
        <v>181</v>
      </c>
      <c r="AE95" s="23">
        <v>1.0999999999999999E-2</v>
      </c>
      <c r="AF95" s="23">
        <v>1.2826</v>
      </c>
      <c r="AG95" s="23">
        <v>1.14E-2</v>
      </c>
      <c r="AH95" s="23">
        <v>8.9245000000000001</v>
      </c>
      <c r="AI95" s="23">
        <v>2.2700000000000001E-2</v>
      </c>
      <c r="AJ95" s="23">
        <v>1.4824999999999999</v>
      </c>
      <c r="AK95" s="23">
        <v>7.4999999999999997E-3</v>
      </c>
      <c r="AL95" s="23">
        <v>3.5900000000000001E-2</v>
      </c>
      <c r="AM95" s="23">
        <v>8.6999999999999994E-3</v>
      </c>
      <c r="AN95" s="23">
        <v>2.1999999999999999E-2</v>
      </c>
      <c r="AO95" s="23">
        <v>3.3E-3</v>
      </c>
      <c r="AP95" s="23">
        <v>0.1051</v>
      </c>
      <c r="AQ95" s="23">
        <v>3.8E-3</v>
      </c>
      <c r="AR95" s="23">
        <v>6.0843999999999996</v>
      </c>
      <c r="AS95" s="23">
        <v>2.1899999999999999E-2</v>
      </c>
      <c r="AT95" s="23">
        <v>4.4000000000000003E-3</v>
      </c>
      <c r="AU95" s="23">
        <v>2.5999999999999999E-3</v>
      </c>
      <c r="AV95" s="23">
        <v>1.1900000000000001E-2</v>
      </c>
      <c r="AW95" s="23">
        <v>8.9999999999999998E-4</v>
      </c>
      <c r="AX95" s="23">
        <v>6.4999999999999997E-3</v>
      </c>
      <c r="AY95" s="23">
        <v>5.9999999999999995E-4</v>
      </c>
      <c r="AZ95" s="23">
        <v>6.7000000000000002E-3</v>
      </c>
      <c r="BA95" s="23">
        <v>5.9999999999999995E-4</v>
      </c>
      <c r="BB95" s="23">
        <v>1.1000000000000001E-3</v>
      </c>
      <c r="BC95" s="23">
        <v>2.9999999999999997E-4</v>
      </c>
      <c r="BD95" s="23">
        <v>4.0000000000000002E-4</v>
      </c>
      <c r="BE95" s="23">
        <v>2.0000000000000001E-4</v>
      </c>
      <c r="BF95" s="23" t="s">
        <v>181</v>
      </c>
      <c r="BG95" s="23">
        <v>1E-4</v>
      </c>
      <c r="BH95" s="23">
        <v>1.6999999999999999E-3</v>
      </c>
      <c r="BI95" s="23">
        <v>2.0000000000000001E-4</v>
      </c>
      <c r="BJ95" s="23">
        <v>4.5400000000000003E-2</v>
      </c>
      <c r="BK95" s="23">
        <v>6.9999999999999999E-4</v>
      </c>
      <c r="BL95" s="23">
        <v>2.7000000000000001E-3</v>
      </c>
      <c r="BM95" s="23">
        <v>2.0000000000000001E-4</v>
      </c>
      <c r="BN95" s="23">
        <v>1.55E-2</v>
      </c>
      <c r="BO95" s="23">
        <v>4.0000000000000002E-4</v>
      </c>
      <c r="BP95" s="23">
        <v>6.6E-3</v>
      </c>
      <c r="BQ95" s="23">
        <v>4.0000000000000002E-4</v>
      </c>
      <c r="BR95" s="23">
        <v>2.9999999999999997E-4</v>
      </c>
      <c r="BS95" s="23">
        <v>1E-4</v>
      </c>
      <c r="BT95" s="23" t="s">
        <v>181</v>
      </c>
      <c r="BU95" s="23">
        <v>5.0000000000000001E-4</v>
      </c>
      <c r="BV95" s="23" t="s">
        <v>181</v>
      </c>
      <c r="BW95" s="23">
        <v>5.9999999999999995E-4</v>
      </c>
      <c r="BX95" s="23" t="s">
        <v>181</v>
      </c>
      <c r="BY95" s="23">
        <v>8.0000000000000004E-4</v>
      </c>
      <c r="BZ95" s="23" t="s">
        <v>181</v>
      </c>
      <c r="CA95" s="23">
        <v>6.9999999999999999E-4</v>
      </c>
      <c r="CB95" s="23" t="s">
        <v>181</v>
      </c>
      <c r="CC95" s="23">
        <v>1.6999999999999999E-3</v>
      </c>
      <c r="CD95" s="23" t="s">
        <v>181</v>
      </c>
      <c r="CE95" s="23">
        <v>1.8E-3</v>
      </c>
      <c r="CF95" s="23" t="s">
        <v>20</v>
      </c>
      <c r="CH95" s="23">
        <v>4.1599999999999998E-2</v>
      </c>
      <c r="CI95" s="23">
        <v>4.3E-3</v>
      </c>
      <c r="CJ95" s="23" t="s">
        <v>181</v>
      </c>
      <c r="CK95" s="23">
        <v>8.2000000000000007E-3</v>
      </c>
      <c r="CL95" s="23" t="s">
        <v>181</v>
      </c>
      <c r="CM95" s="23">
        <v>8.3000000000000001E-3</v>
      </c>
      <c r="CN95" s="23" t="s">
        <v>181</v>
      </c>
      <c r="CO95" s="23">
        <v>5.9999999999999995E-4</v>
      </c>
      <c r="CP95" s="23" t="s">
        <v>181</v>
      </c>
      <c r="CQ95" s="23">
        <v>2.5999999999999999E-3</v>
      </c>
      <c r="CR95" s="23" t="s">
        <v>181</v>
      </c>
      <c r="CS95" s="23">
        <v>1.4E-3</v>
      </c>
      <c r="CT95" s="23" t="s">
        <v>20</v>
      </c>
      <c r="CV95" s="23" t="s">
        <v>20</v>
      </c>
      <c r="CX95" s="23" t="s">
        <v>181</v>
      </c>
      <c r="CY95" s="23">
        <v>5.0000000000000001E-4</v>
      </c>
      <c r="CZ95" s="23" t="s">
        <v>181</v>
      </c>
      <c r="DA95" s="23">
        <v>5.0000000000000001E-4</v>
      </c>
      <c r="DB95" s="23" t="s">
        <v>181</v>
      </c>
      <c r="DC95" s="23">
        <v>5.0000000000000001E-4</v>
      </c>
      <c r="DD95" s="23" t="s">
        <v>181</v>
      </c>
      <c r="DE95" s="23">
        <v>5.9999999999999995E-4</v>
      </c>
      <c r="DF95" s="23">
        <v>6.9999999999999999E-4</v>
      </c>
      <c r="DG95" s="23">
        <v>4.0000000000000002E-4</v>
      </c>
      <c r="DH95" s="23" t="s">
        <v>181</v>
      </c>
      <c r="DI95" s="23">
        <v>2.0000000000000001E-4</v>
      </c>
      <c r="DJ95" s="23" t="s">
        <v>283</v>
      </c>
      <c r="DK95" s="23" t="s">
        <v>284</v>
      </c>
      <c r="DL95" s="23">
        <v>55</v>
      </c>
      <c r="DM95" s="23" t="s">
        <v>197</v>
      </c>
      <c r="DN95" s="23" t="s">
        <v>20</v>
      </c>
      <c r="DW95" s="85"/>
      <c r="DY95" s="85">
        <v>44875.212500000001</v>
      </c>
    </row>
    <row r="96" spans="1:129" s="23" customFormat="1">
      <c r="A96" s="23">
        <v>143</v>
      </c>
      <c r="B96" s="88">
        <v>44875.217361111114</v>
      </c>
      <c r="C96" s="23" t="s">
        <v>192</v>
      </c>
      <c r="D96" s="23">
        <v>0</v>
      </c>
      <c r="E96" s="23">
        <v>0</v>
      </c>
      <c r="F96" s="23">
        <v>0</v>
      </c>
      <c r="G96" s="23" t="s">
        <v>58</v>
      </c>
      <c r="H96" s="23" t="s">
        <v>59</v>
      </c>
      <c r="I96" s="23" t="s">
        <v>59</v>
      </c>
      <c r="J96" s="23" t="s">
        <v>59</v>
      </c>
      <c r="K96" s="23">
        <v>150</v>
      </c>
      <c r="L96" s="23" t="s">
        <v>179</v>
      </c>
      <c r="M96" s="23">
        <v>0</v>
      </c>
      <c r="N96" s="23" t="s">
        <v>179</v>
      </c>
      <c r="O96" s="23">
        <v>0</v>
      </c>
      <c r="P96" s="23" t="s">
        <v>179</v>
      </c>
      <c r="Q96" s="23">
        <v>0</v>
      </c>
      <c r="R96" s="23">
        <v>2</v>
      </c>
      <c r="S96" s="23" t="s">
        <v>180</v>
      </c>
      <c r="T96" s="23">
        <v>5.5838000000000001</v>
      </c>
      <c r="U96" s="23">
        <v>0.61819999999999997</v>
      </c>
      <c r="V96" s="23">
        <v>18.364999999999998</v>
      </c>
      <c r="W96" s="23">
        <v>0.28410000000000002</v>
      </c>
      <c r="X96" s="23">
        <v>47.116700000000002</v>
      </c>
      <c r="Y96" s="23">
        <v>0.2833</v>
      </c>
      <c r="Z96" s="23">
        <v>0.45419999999999999</v>
      </c>
      <c r="AA96" s="23">
        <v>1.78E-2</v>
      </c>
      <c r="AB96" s="23" t="s">
        <v>181</v>
      </c>
      <c r="AC96" s="23">
        <v>6.8999999999999999E-3</v>
      </c>
      <c r="AD96" s="23" t="s">
        <v>181</v>
      </c>
      <c r="AE96" s="23">
        <v>1.12E-2</v>
      </c>
      <c r="AF96" s="23">
        <v>1.6327</v>
      </c>
      <c r="AG96" s="23">
        <v>1.26E-2</v>
      </c>
      <c r="AH96" s="23">
        <v>8.8476999999999997</v>
      </c>
      <c r="AI96" s="23">
        <v>2.2800000000000001E-2</v>
      </c>
      <c r="AJ96" s="23">
        <v>1.5202</v>
      </c>
      <c r="AK96" s="23">
        <v>7.7000000000000002E-3</v>
      </c>
      <c r="AL96" s="23">
        <v>3.1099999999999999E-2</v>
      </c>
      <c r="AM96" s="23">
        <v>8.6999999999999994E-3</v>
      </c>
      <c r="AN96" s="23">
        <v>1.3899999999999999E-2</v>
      </c>
      <c r="AO96" s="23">
        <v>3.0999999999999999E-3</v>
      </c>
      <c r="AP96" s="23">
        <v>0.1173</v>
      </c>
      <c r="AQ96" s="23">
        <v>4.1000000000000003E-3</v>
      </c>
      <c r="AR96" s="23">
        <v>6.2054</v>
      </c>
      <c r="AS96" s="23">
        <v>2.24E-2</v>
      </c>
      <c r="AT96" s="23">
        <v>6.7999999999999996E-3</v>
      </c>
      <c r="AU96" s="23">
        <v>2.8E-3</v>
      </c>
      <c r="AV96" s="23">
        <v>1.0699999999999999E-2</v>
      </c>
      <c r="AW96" s="23">
        <v>8.9999999999999998E-4</v>
      </c>
      <c r="AX96" s="23">
        <v>6.1999999999999998E-3</v>
      </c>
      <c r="AY96" s="23">
        <v>5.9999999999999995E-4</v>
      </c>
      <c r="AZ96" s="23">
        <v>6.3E-3</v>
      </c>
      <c r="BA96" s="23">
        <v>5.9999999999999995E-4</v>
      </c>
      <c r="BB96" s="23">
        <v>1.1000000000000001E-3</v>
      </c>
      <c r="BC96" s="23">
        <v>4.0000000000000002E-4</v>
      </c>
      <c r="BD96" s="23">
        <v>5.0000000000000001E-4</v>
      </c>
      <c r="BE96" s="23">
        <v>2.9999999999999997E-4</v>
      </c>
      <c r="BF96" s="23" t="s">
        <v>181</v>
      </c>
      <c r="BG96" s="23">
        <v>1E-4</v>
      </c>
      <c r="BH96" s="23">
        <v>2.5000000000000001E-3</v>
      </c>
      <c r="BI96" s="23">
        <v>2.0000000000000001E-4</v>
      </c>
      <c r="BJ96" s="23">
        <v>6.3600000000000004E-2</v>
      </c>
      <c r="BK96" s="23">
        <v>8.9999999999999998E-4</v>
      </c>
      <c r="BL96" s="23">
        <v>2.8999999999999998E-3</v>
      </c>
      <c r="BM96" s="23">
        <v>2.9999999999999997E-4</v>
      </c>
      <c r="BN96" s="23">
        <v>1.9400000000000001E-2</v>
      </c>
      <c r="BO96" s="23">
        <v>5.0000000000000001E-4</v>
      </c>
      <c r="BP96" s="23">
        <v>6.6E-3</v>
      </c>
      <c r="BQ96" s="23">
        <v>4.0000000000000002E-4</v>
      </c>
      <c r="BR96" s="23">
        <v>4.0000000000000002E-4</v>
      </c>
      <c r="BS96" s="23">
        <v>2.0000000000000001E-4</v>
      </c>
      <c r="BT96" s="23" t="s">
        <v>181</v>
      </c>
      <c r="BU96" s="23">
        <v>5.0000000000000001E-4</v>
      </c>
      <c r="BV96" s="23" t="s">
        <v>20</v>
      </c>
      <c r="BX96" s="23" t="s">
        <v>20</v>
      </c>
      <c r="BZ96" s="23" t="s">
        <v>181</v>
      </c>
      <c r="CA96" s="23">
        <v>6.9999999999999999E-4</v>
      </c>
      <c r="CB96" s="23" t="s">
        <v>181</v>
      </c>
      <c r="CC96" s="23">
        <v>1.6999999999999999E-3</v>
      </c>
      <c r="CD96" s="23" t="s">
        <v>181</v>
      </c>
      <c r="CE96" s="23">
        <v>1.8E-3</v>
      </c>
      <c r="CF96" s="23" t="s">
        <v>20</v>
      </c>
      <c r="CH96" s="23">
        <v>5.45E-2</v>
      </c>
      <c r="CI96" s="23">
        <v>4.7999999999999996E-3</v>
      </c>
      <c r="CJ96" s="23" t="s">
        <v>181</v>
      </c>
      <c r="CK96" s="23">
        <v>8.3999999999999995E-3</v>
      </c>
      <c r="CL96" s="23" t="s">
        <v>181</v>
      </c>
      <c r="CM96" s="23">
        <v>9.1999999999999998E-3</v>
      </c>
      <c r="CN96" s="23" t="s">
        <v>181</v>
      </c>
      <c r="CO96" s="23">
        <v>5.9999999999999995E-4</v>
      </c>
      <c r="CP96" s="23" t="s">
        <v>181</v>
      </c>
      <c r="CQ96" s="23">
        <v>2.8E-3</v>
      </c>
      <c r="CR96" s="23" t="s">
        <v>181</v>
      </c>
      <c r="CS96" s="23">
        <v>1.4E-3</v>
      </c>
      <c r="CT96" s="23" t="s">
        <v>20</v>
      </c>
      <c r="CV96" s="23" t="s">
        <v>20</v>
      </c>
      <c r="CX96" s="23" t="s">
        <v>181</v>
      </c>
      <c r="CY96" s="23">
        <v>5.0000000000000001E-4</v>
      </c>
      <c r="CZ96" s="23" t="s">
        <v>181</v>
      </c>
      <c r="DA96" s="23">
        <v>5.0000000000000001E-4</v>
      </c>
      <c r="DB96" s="23" t="s">
        <v>181</v>
      </c>
      <c r="DC96" s="23">
        <v>5.0000000000000001E-4</v>
      </c>
      <c r="DD96" s="23" t="s">
        <v>181</v>
      </c>
      <c r="DE96" s="23">
        <v>5.9999999999999995E-4</v>
      </c>
      <c r="DF96" s="23" t="s">
        <v>181</v>
      </c>
      <c r="DG96" s="23">
        <v>4.0000000000000002E-4</v>
      </c>
      <c r="DH96" s="23" t="s">
        <v>181</v>
      </c>
      <c r="DI96" s="23">
        <v>2.9999999999999997E-4</v>
      </c>
      <c r="DJ96" s="23" t="s">
        <v>283</v>
      </c>
      <c r="DK96" s="23" t="s">
        <v>284</v>
      </c>
      <c r="DL96" s="23">
        <v>103</v>
      </c>
      <c r="DM96" s="23" t="s">
        <v>65</v>
      </c>
      <c r="DN96" s="23" t="s">
        <v>20</v>
      </c>
      <c r="DW96" s="85"/>
      <c r="DY96" s="85">
        <v>44875.217361111114</v>
      </c>
    </row>
    <row r="97" spans="1:129" s="23" customFormat="1">
      <c r="A97" s="23">
        <v>144</v>
      </c>
      <c r="B97" s="88">
        <v>44875.22152777778</v>
      </c>
      <c r="C97" s="23" t="s">
        <v>192</v>
      </c>
      <c r="D97" s="23">
        <v>0</v>
      </c>
      <c r="E97" s="23">
        <v>0</v>
      </c>
      <c r="F97" s="23">
        <v>0</v>
      </c>
      <c r="G97" s="23" t="s">
        <v>58</v>
      </c>
      <c r="H97" s="23" t="s">
        <v>59</v>
      </c>
      <c r="I97" s="23" t="s">
        <v>59</v>
      </c>
      <c r="J97" s="23" t="s">
        <v>59</v>
      </c>
      <c r="K97" s="23">
        <v>150</v>
      </c>
      <c r="L97" s="23" t="s">
        <v>179</v>
      </c>
      <c r="M97" s="23">
        <v>0</v>
      </c>
      <c r="N97" s="23" t="s">
        <v>179</v>
      </c>
      <c r="O97" s="23">
        <v>0</v>
      </c>
      <c r="P97" s="23" t="s">
        <v>179</v>
      </c>
      <c r="Q97" s="23">
        <v>0</v>
      </c>
      <c r="R97" s="23">
        <v>2</v>
      </c>
      <c r="S97" s="23" t="s">
        <v>180</v>
      </c>
      <c r="T97" s="23">
        <v>5.7195999999999998</v>
      </c>
      <c r="U97" s="23">
        <v>0.59789999999999999</v>
      </c>
      <c r="V97" s="23">
        <v>17.310099999999998</v>
      </c>
      <c r="W97" s="23">
        <v>0.27500000000000002</v>
      </c>
      <c r="X97" s="23">
        <v>45.92</v>
      </c>
      <c r="Y97" s="23">
        <v>0.27829999999999999</v>
      </c>
      <c r="Z97" s="23">
        <v>0.28339999999999999</v>
      </c>
      <c r="AA97" s="23">
        <v>1.5800000000000002E-2</v>
      </c>
      <c r="AB97" s="23" t="s">
        <v>181</v>
      </c>
      <c r="AC97" s="23">
        <v>6.7000000000000002E-3</v>
      </c>
      <c r="AD97" s="23" t="s">
        <v>181</v>
      </c>
      <c r="AE97" s="23">
        <v>1.0699999999999999E-2</v>
      </c>
      <c r="AF97" s="23">
        <v>1.7387999999999999</v>
      </c>
      <c r="AG97" s="23">
        <v>1.29E-2</v>
      </c>
      <c r="AH97" s="23">
        <v>8.6006</v>
      </c>
      <c r="AI97" s="23">
        <v>2.24E-2</v>
      </c>
      <c r="AJ97" s="23">
        <v>1.3351999999999999</v>
      </c>
      <c r="AK97" s="23">
        <v>7.3000000000000001E-3</v>
      </c>
      <c r="AL97" s="23">
        <v>2.6700000000000002E-2</v>
      </c>
      <c r="AM97" s="23">
        <v>8.3000000000000001E-3</v>
      </c>
      <c r="AN97" s="23">
        <v>2.69E-2</v>
      </c>
      <c r="AO97" s="23">
        <v>3.5999999999999999E-3</v>
      </c>
      <c r="AP97" s="23">
        <v>0.14169999999999999</v>
      </c>
      <c r="AQ97" s="23">
        <v>4.4999999999999997E-3</v>
      </c>
      <c r="AR97" s="23">
        <v>6.1917999999999997</v>
      </c>
      <c r="AS97" s="23">
        <v>2.2200000000000001E-2</v>
      </c>
      <c r="AT97" s="23">
        <v>6.1000000000000004E-3</v>
      </c>
      <c r="AU97" s="23">
        <v>2.8E-3</v>
      </c>
      <c r="AV97" s="23">
        <v>1.43E-2</v>
      </c>
      <c r="AW97" s="23">
        <v>1E-3</v>
      </c>
      <c r="AX97" s="23">
        <v>6.8999999999999999E-3</v>
      </c>
      <c r="AY97" s="23">
        <v>5.9999999999999995E-4</v>
      </c>
      <c r="AZ97" s="23">
        <v>6.7999999999999996E-3</v>
      </c>
      <c r="BA97" s="23">
        <v>5.9999999999999995E-4</v>
      </c>
      <c r="BB97" s="23">
        <v>1.1999999999999999E-3</v>
      </c>
      <c r="BC97" s="23">
        <v>4.0000000000000002E-4</v>
      </c>
      <c r="BD97" s="23" t="s">
        <v>181</v>
      </c>
      <c r="BE97" s="23">
        <v>2.9999999999999997E-4</v>
      </c>
      <c r="BF97" s="23" t="s">
        <v>181</v>
      </c>
      <c r="BG97" s="23">
        <v>1E-4</v>
      </c>
      <c r="BH97" s="23">
        <v>3.0999999999999999E-3</v>
      </c>
      <c r="BI97" s="23">
        <v>2.9999999999999997E-4</v>
      </c>
      <c r="BJ97" s="23">
        <v>5.8099999999999999E-2</v>
      </c>
      <c r="BK97" s="23">
        <v>8.0000000000000004E-4</v>
      </c>
      <c r="BL97" s="23">
        <v>2.8999999999999998E-3</v>
      </c>
      <c r="BM97" s="23">
        <v>2.9999999999999997E-4</v>
      </c>
      <c r="BN97" s="23">
        <v>1.9300000000000001E-2</v>
      </c>
      <c r="BO97" s="23">
        <v>5.0000000000000001E-4</v>
      </c>
      <c r="BP97" s="23">
        <v>6.0000000000000001E-3</v>
      </c>
      <c r="BQ97" s="23">
        <v>2.9999999999999997E-4</v>
      </c>
      <c r="BR97" s="23">
        <v>5.0000000000000001E-4</v>
      </c>
      <c r="BS97" s="23">
        <v>2.0000000000000001E-4</v>
      </c>
      <c r="BT97" s="23" t="s">
        <v>181</v>
      </c>
      <c r="BU97" s="23">
        <v>5.0000000000000001E-4</v>
      </c>
      <c r="BV97" s="23" t="s">
        <v>20</v>
      </c>
      <c r="BX97" s="23" t="s">
        <v>20</v>
      </c>
      <c r="BZ97" s="23" t="s">
        <v>181</v>
      </c>
      <c r="CA97" s="23">
        <v>6.9999999999999999E-4</v>
      </c>
      <c r="CB97" s="23" t="s">
        <v>181</v>
      </c>
      <c r="CC97" s="23">
        <v>1.8E-3</v>
      </c>
      <c r="CD97" s="23">
        <v>2.0999999999999999E-3</v>
      </c>
      <c r="CE97" s="23">
        <v>1.8E-3</v>
      </c>
      <c r="CF97" s="23" t="s">
        <v>20</v>
      </c>
      <c r="CH97" s="23">
        <v>5.4699999999999999E-2</v>
      </c>
      <c r="CI97" s="23">
        <v>5.1000000000000004E-3</v>
      </c>
      <c r="CJ97" s="23" t="s">
        <v>181</v>
      </c>
      <c r="CK97" s="23">
        <v>8.6999999999999994E-3</v>
      </c>
      <c r="CL97" s="23" t="s">
        <v>181</v>
      </c>
      <c r="CM97" s="23">
        <v>9.7999999999999997E-3</v>
      </c>
      <c r="CN97" s="23" t="s">
        <v>181</v>
      </c>
      <c r="CO97" s="23">
        <v>5.9999999999999995E-4</v>
      </c>
      <c r="CP97" s="23" t="s">
        <v>181</v>
      </c>
      <c r="CQ97" s="23">
        <v>2.7000000000000001E-3</v>
      </c>
      <c r="CR97" s="23" t="s">
        <v>181</v>
      </c>
      <c r="CS97" s="23">
        <v>1.5E-3</v>
      </c>
      <c r="CT97" s="23" t="s">
        <v>181</v>
      </c>
      <c r="CU97" s="23">
        <v>6.9999999999999999E-4</v>
      </c>
      <c r="CV97" s="23" t="s">
        <v>20</v>
      </c>
      <c r="CX97" s="23" t="s">
        <v>181</v>
      </c>
      <c r="CY97" s="23">
        <v>5.0000000000000001E-4</v>
      </c>
      <c r="CZ97" s="23" t="s">
        <v>181</v>
      </c>
      <c r="DA97" s="23">
        <v>5.0000000000000001E-4</v>
      </c>
      <c r="DB97" s="23" t="s">
        <v>181</v>
      </c>
      <c r="DC97" s="23">
        <v>5.9999999999999995E-4</v>
      </c>
      <c r="DD97" s="23" t="s">
        <v>181</v>
      </c>
      <c r="DE97" s="23">
        <v>5.9999999999999995E-4</v>
      </c>
      <c r="DF97" s="23" t="s">
        <v>181</v>
      </c>
      <c r="DG97" s="23">
        <v>4.0000000000000002E-4</v>
      </c>
      <c r="DH97" s="23" t="s">
        <v>181</v>
      </c>
      <c r="DI97" s="23">
        <v>2.9999999999999997E-4</v>
      </c>
      <c r="DJ97" s="23" t="s">
        <v>285</v>
      </c>
      <c r="DK97" s="23" t="s">
        <v>286</v>
      </c>
      <c r="DL97" s="23">
        <v>27</v>
      </c>
      <c r="DM97" s="23" t="s">
        <v>197</v>
      </c>
      <c r="DN97" s="23" t="s">
        <v>20</v>
      </c>
      <c r="DW97" s="85"/>
      <c r="DY97" s="85">
        <v>44875.22152777778</v>
      </c>
    </row>
    <row r="98" spans="1:129" s="23" customFormat="1">
      <c r="A98" s="23">
        <v>145</v>
      </c>
      <c r="B98" s="88">
        <v>44875.227083333331</v>
      </c>
      <c r="C98" s="23" t="s">
        <v>192</v>
      </c>
      <c r="D98" s="23">
        <v>0</v>
      </c>
      <c r="E98" s="23">
        <v>0</v>
      </c>
      <c r="F98" s="23">
        <v>0</v>
      </c>
      <c r="G98" s="23" t="s">
        <v>58</v>
      </c>
      <c r="H98" s="23" t="s">
        <v>59</v>
      </c>
      <c r="I98" s="23" t="s">
        <v>59</v>
      </c>
      <c r="J98" s="23" t="s">
        <v>59</v>
      </c>
      <c r="K98" s="23">
        <v>150</v>
      </c>
      <c r="L98" s="23" t="s">
        <v>179</v>
      </c>
      <c r="M98" s="23">
        <v>0</v>
      </c>
      <c r="N98" s="23" t="s">
        <v>179</v>
      </c>
      <c r="O98" s="23">
        <v>0</v>
      </c>
      <c r="P98" s="23" t="s">
        <v>179</v>
      </c>
      <c r="Q98" s="23">
        <v>0</v>
      </c>
      <c r="R98" s="23">
        <v>2</v>
      </c>
      <c r="S98" s="23" t="s">
        <v>180</v>
      </c>
      <c r="T98" s="23">
        <v>4.1855000000000002</v>
      </c>
      <c r="U98" s="23">
        <v>0.5776</v>
      </c>
      <c r="V98" s="23">
        <v>19.278400000000001</v>
      </c>
      <c r="W98" s="23">
        <v>0.28770000000000001</v>
      </c>
      <c r="X98" s="23">
        <v>50.547600000000003</v>
      </c>
      <c r="Y98" s="23">
        <v>0.29659999999999997</v>
      </c>
      <c r="Z98" s="23">
        <v>0.42859999999999998</v>
      </c>
      <c r="AA98" s="23">
        <v>1.6899999999999998E-2</v>
      </c>
      <c r="AB98" s="23" t="s">
        <v>181</v>
      </c>
      <c r="AC98" s="23">
        <v>6.8999999999999999E-3</v>
      </c>
      <c r="AD98" s="23" t="s">
        <v>181</v>
      </c>
      <c r="AE98" s="23">
        <v>1.0800000000000001E-2</v>
      </c>
      <c r="AF98" s="23">
        <v>2.1798000000000002</v>
      </c>
      <c r="AG98" s="23">
        <v>1.4500000000000001E-2</v>
      </c>
      <c r="AH98" s="23">
        <v>7.4375</v>
      </c>
      <c r="AI98" s="23">
        <v>2.0899999999999998E-2</v>
      </c>
      <c r="AJ98" s="23">
        <v>1.5153000000000001</v>
      </c>
      <c r="AK98" s="23">
        <v>7.6E-3</v>
      </c>
      <c r="AL98" s="23">
        <v>2.6800000000000001E-2</v>
      </c>
      <c r="AM98" s="23">
        <v>8.3999999999999995E-3</v>
      </c>
      <c r="AN98" s="23">
        <v>1.6500000000000001E-2</v>
      </c>
      <c r="AO98" s="23">
        <v>3.0999999999999999E-3</v>
      </c>
      <c r="AP98" s="23">
        <v>0.1164</v>
      </c>
      <c r="AQ98" s="23">
        <v>4.0000000000000001E-3</v>
      </c>
      <c r="AR98" s="23">
        <v>6.2256999999999998</v>
      </c>
      <c r="AS98" s="23">
        <v>2.1999999999999999E-2</v>
      </c>
      <c r="AT98" s="23">
        <v>5.5999999999999999E-3</v>
      </c>
      <c r="AU98" s="23">
        <v>2.8E-3</v>
      </c>
      <c r="AV98" s="23">
        <v>8.3000000000000001E-3</v>
      </c>
      <c r="AW98" s="23">
        <v>8.0000000000000004E-4</v>
      </c>
      <c r="AX98" s="23">
        <v>6.1000000000000004E-3</v>
      </c>
      <c r="AY98" s="23">
        <v>5.9999999999999995E-4</v>
      </c>
      <c r="AZ98" s="23">
        <v>6.4999999999999997E-3</v>
      </c>
      <c r="BA98" s="23">
        <v>5.9999999999999995E-4</v>
      </c>
      <c r="BB98" s="23">
        <v>1.1999999999999999E-3</v>
      </c>
      <c r="BC98" s="23">
        <v>4.0000000000000002E-4</v>
      </c>
      <c r="BD98" s="23">
        <v>4.0000000000000002E-4</v>
      </c>
      <c r="BE98" s="23">
        <v>2.9999999999999997E-4</v>
      </c>
      <c r="BF98" s="23" t="s">
        <v>181</v>
      </c>
      <c r="BG98" s="23">
        <v>1E-4</v>
      </c>
      <c r="BH98" s="23">
        <v>2.8E-3</v>
      </c>
      <c r="BI98" s="23">
        <v>2.9999999999999997E-4</v>
      </c>
      <c r="BJ98" s="23">
        <v>6.3600000000000004E-2</v>
      </c>
      <c r="BK98" s="23">
        <v>8.9999999999999998E-4</v>
      </c>
      <c r="BL98" s="23">
        <v>2.8E-3</v>
      </c>
      <c r="BM98" s="23">
        <v>2.0000000000000001E-4</v>
      </c>
      <c r="BN98" s="23">
        <v>1.9400000000000001E-2</v>
      </c>
      <c r="BO98" s="23">
        <v>5.0000000000000001E-4</v>
      </c>
      <c r="BP98" s="23">
        <v>6.7000000000000002E-3</v>
      </c>
      <c r="BQ98" s="23">
        <v>4.0000000000000002E-4</v>
      </c>
      <c r="BR98" s="23">
        <v>2.9999999999999997E-4</v>
      </c>
      <c r="BS98" s="23">
        <v>1E-4</v>
      </c>
      <c r="BT98" s="23" t="s">
        <v>181</v>
      </c>
      <c r="BU98" s="23">
        <v>5.0000000000000001E-4</v>
      </c>
      <c r="BV98" s="23" t="s">
        <v>20</v>
      </c>
      <c r="BX98" s="23" t="s">
        <v>20</v>
      </c>
      <c r="BZ98" s="23" t="s">
        <v>181</v>
      </c>
      <c r="CA98" s="23">
        <v>6.9999999999999999E-4</v>
      </c>
      <c r="CB98" s="23" t="s">
        <v>181</v>
      </c>
      <c r="CC98" s="23">
        <v>1.6999999999999999E-3</v>
      </c>
      <c r="CD98" s="23" t="s">
        <v>181</v>
      </c>
      <c r="CE98" s="23">
        <v>1.8E-3</v>
      </c>
      <c r="CF98" s="23" t="s">
        <v>20</v>
      </c>
      <c r="CH98" s="23">
        <v>6.6799999999999998E-2</v>
      </c>
      <c r="CI98" s="23">
        <v>4.7999999999999996E-3</v>
      </c>
      <c r="CJ98" s="23">
        <v>1.43E-2</v>
      </c>
      <c r="CK98" s="23">
        <v>8.3999999999999995E-3</v>
      </c>
      <c r="CL98" s="23" t="s">
        <v>181</v>
      </c>
      <c r="CM98" s="23">
        <v>8.2000000000000007E-3</v>
      </c>
      <c r="CN98" s="23" t="s">
        <v>181</v>
      </c>
      <c r="CO98" s="23">
        <v>5.9999999999999995E-4</v>
      </c>
      <c r="CP98" s="23" t="s">
        <v>181</v>
      </c>
      <c r="CQ98" s="23">
        <v>2.5999999999999999E-3</v>
      </c>
      <c r="CR98" s="23" t="s">
        <v>181</v>
      </c>
      <c r="CS98" s="23">
        <v>1.4E-3</v>
      </c>
      <c r="CT98" s="23" t="s">
        <v>20</v>
      </c>
      <c r="CV98" s="23" t="s">
        <v>181</v>
      </c>
      <c r="CW98" s="23">
        <v>5.0000000000000001E-4</v>
      </c>
      <c r="CX98" s="23" t="s">
        <v>181</v>
      </c>
      <c r="CY98" s="23">
        <v>5.0000000000000001E-4</v>
      </c>
      <c r="CZ98" s="23" t="s">
        <v>181</v>
      </c>
      <c r="DA98" s="23">
        <v>5.9999999999999995E-4</v>
      </c>
      <c r="DB98" s="23" t="s">
        <v>181</v>
      </c>
      <c r="DC98" s="23">
        <v>5.0000000000000001E-4</v>
      </c>
      <c r="DD98" s="23" t="s">
        <v>181</v>
      </c>
      <c r="DE98" s="23">
        <v>5.9999999999999995E-4</v>
      </c>
      <c r="DF98" s="23" t="s">
        <v>181</v>
      </c>
      <c r="DG98" s="23">
        <v>4.0000000000000002E-4</v>
      </c>
      <c r="DH98" s="23" t="s">
        <v>181</v>
      </c>
      <c r="DI98" s="23">
        <v>2.9999999999999997E-4</v>
      </c>
      <c r="DJ98" s="23" t="s">
        <v>285</v>
      </c>
      <c r="DK98" s="23" t="s">
        <v>286</v>
      </c>
      <c r="DL98" s="23">
        <v>97</v>
      </c>
      <c r="DM98" s="23" t="s">
        <v>65</v>
      </c>
      <c r="DN98" s="23" t="s">
        <v>20</v>
      </c>
      <c r="DW98" s="85"/>
      <c r="DY98" s="85">
        <v>44875.227083333331</v>
      </c>
    </row>
    <row r="99" spans="1:129" s="23" customFormat="1">
      <c r="A99" s="23">
        <v>146</v>
      </c>
      <c r="B99" s="88">
        <v>44875.23333333333</v>
      </c>
      <c r="C99" s="23" t="s">
        <v>192</v>
      </c>
      <c r="D99" s="23">
        <v>0</v>
      </c>
      <c r="E99" s="23">
        <v>0</v>
      </c>
      <c r="F99" s="23">
        <v>0</v>
      </c>
      <c r="G99" s="23" t="s">
        <v>58</v>
      </c>
      <c r="H99" s="23" t="s">
        <v>59</v>
      </c>
      <c r="I99" s="23" t="s">
        <v>59</v>
      </c>
      <c r="J99" s="23" t="s">
        <v>59</v>
      </c>
      <c r="K99" s="23">
        <v>150</v>
      </c>
      <c r="L99" s="23" t="s">
        <v>179</v>
      </c>
      <c r="M99" s="23">
        <v>0</v>
      </c>
      <c r="N99" s="23" t="s">
        <v>179</v>
      </c>
      <c r="O99" s="23">
        <v>0</v>
      </c>
      <c r="P99" s="23" t="s">
        <v>179</v>
      </c>
      <c r="Q99" s="23">
        <v>0</v>
      </c>
      <c r="R99" s="23">
        <v>2</v>
      </c>
      <c r="S99" s="23" t="s">
        <v>180</v>
      </c>
      <c r="T99" s="23">
        <v>5.3224999999999998</v>
      </c>
      <c r="U99" s="23">
        <v>0.57830000000000004</v>
      </c>
      <c r="V99" s="23">
        <v>18.090399999999999</v>
      </c>
      <c r="W99" s="23">
        <v>0.27850000000000003</v>
      </c>
      <c r="X99" s="23">
        <v>48.192100000000003</v>
      </c>
      <c r="Y99" s="23">
        <v>0.28699999999999998</v>
      </c>
      <c r="Z99" s="23">
        <v>0.1593</v>
      </c>
      <c r="AA99" s="23">
        <v>1.38E-2</v>
      </c>
      <c r="AB99" s="23" t="s">
        <v>181</v>
      </c>
      <c r="AC99" s="23">
        <v>6.4999999999999997E-3</v>
      </c>
      <c r="AD99" s="23" t="s">
        <v>181</v>
      </c>
      <c r="AE99" s="23">
        <v>1.0699999999999999E-2</v>
      </c>
      <c r="AF99" s="23">
        <v>1.9855</v>
      </c>
      <c r="AG99" s="23">
        <v>1.37E-2</v>
      </c>
      <c r="AH99" s="23">
        <v>7.3154000000000003</v>
      </c>
      <c r="AI99" s="23">
        <v>2.06E-2</v>
      </c>
      <c r="AJ99" s="23">
        <v>1.3309</v>
      </c>
      <c r="AK99" s="23">
        <v>7.1000000000000004E-3</v>
      </c>
      <c r="AL99" s="23">
        <v>1.6400000000000001E-2</v>
      </c>
      <c r="AM99" s="23">
        <v>7.9000000000000008E-3</v>
      </c>
      <c r="AN99" s="23">
        <v>2.46E-2</v>
      </c>
      <c r="AO99" s="23">
        <v>3.3999999999999998E-3</v>
      </c>
      <c r="AP99" s="23">
        <v>0.1731</v>
      </c>
      <c r="AQ99" s="23">
        <v>4.7999999999999996E-3</v>
      </c>
      <c r="AR99" s="23">
        <v>6.157</v>
      </c>
      <c r="AS99" s="23">
        <v>2.18E-2</v>
      </c>
      <c r="AT99" s="23">
        <v>8.6E-3</v>
      </c>
      <c r="AU99" s="23">
        <v>2.8E-3</v>
      </c>
      <c r="AV99" s="23">
        <v>1.38E-2</v>
      </c>
      <c r="AW99" s="23">
        <v>8.9999999999999998E-4</v>
      </c>
      <c r="AX99" s="23">
        <v>7.0000000000000001E-3</v>
      </c>
      <c r="AY99" s="23">
        <v>5.9999999999999995E-4</v>
      </c>
      <c r="AZ99" s="23">
        <v>6.0000000000000001E-3</v>
      </c>
      <c r="BA99" s="23">
        <v>5.9999999999999995E-4</v>
      </c>
      <c r="BB99" s="23">
        <v>8.9999999999999998E-4</v>
      </c>
      <c r="BC99" s="23">
        <v>4.0000000000000002E-4</v>
      </c>
      <c r="BD99" s="23">
        <v>5.9999999999999995E-4</v>
      </c>
      <c r="BE99" s="23">
        <v>2.9999999999999997E-4</v>
      </c>
      <c r="BF99" s="23" t="s">
        <v>181</v>
      </c>
      <c r="BG99" s="23">
        <v>1E-4</v>
      </c>
      <c r="BH99" s="23">
        <v>3.0999999999999999E-3</v>
      </c>
      <c r="BI99" s="23">
        <v>2.9999999999999997E-4</v>
      </c>
      <c r="BJ99" s="23">
        <v>5.8900000000000001E-2</v>
      </c>
      <c r="BK99" s="23">
        <v>8.0000000000000004E-4</v>
      </c>
      <c r="BL99" s="23">
        <v>2.7000000000000001E-3</v>
      </c>
      <c r="BM99" s="23">
        <v>2.9999999999999997E-4</v>
      </c>
      <c r="BN99" s="23">
        <v>1.8599999999999998E-2</v>
      </c>
      <c r="BO99" s="23">
        <v>5.0000000000000001E-4</v>
      </c>
      <c r="BP99" s="23">
        <v>6.1999999999999998E-3</v>
      </c>
      <c r="BQ99" s="23">
        <v>4.0000000000000002E-4</v>
      </c>
      <c r="BR99" s="23">
        <v>4.0000000000000002E-4</v>
      </c>
      <c r="BS99" s="23">
        <v>2.0000000000000001E-4</v>
      </c>
      <c r="BT99" s="23" t="s">
        <v>181</v>
      </c>
      <c r="BU99" s="23">
        <v>5.0000000000000001E-4</v>
      </c>
      <c r="BV99" s="23" t="s">
        <v>181</v>
      </c>
      <c r="BW99" s="23">
        <v>5.9999999999999995E-4</v>
      </c>
      <c r="BX99" s="23" t="s">
        <v>181</v>
      </c>
      <c r="BY99" s="23">
        <v>8.0000000000000004E-4</v>
      </c>
      <c r="BZ99" s="23" t="s">
        <v>181</v>
      </c>
      <c r="CA99" s="23">
        <v>6.9999999999999999E-4</v>
      </c>
      <c r="CB99" s="23" t="s">
        <v>181</v>
      </c>
      <c r="CC99" s="23">
        <v>1.6999999999999999E-3</v>
      </c>
      <c r="CD99" s="23">
        <v>2.5000000000000001E-3</v>
      </c>
      <c r="CE99" s="23">
        <v>1.8E-3</v>
      </c>
      <c r="CF99" s="23" t="s">
        <v>20</v>
      </c>
      <c r="CH99" s="23">
        <v>5.8999999999999997E-2</v>
      </c>
      <c r="CI99" s="23">
        <v>5.1000000000000004E-3</v>
      </c>
      <c r="CJ99" s="23" t="s">
        <v>181</v>
      </c>
      <c r="CK99" s="23">
        <v>8.3999999999999995E-3</v>
      </c>
      <c r="CL99" s="23" t="s">
        <v>181</v>
      </c>
      <c r="CM99" s="23">
        <v>8.9999999999999993E-3</v>
      </c>
      <c r="CN99" s="23" t="s">
        <v>181</v>
      </c>
      <c r="CO99" s="23">
        <v>5.9999999999999995E-4</v>
      </c>
      <c r="CP99" s="23" t="s">
        <v>181</v>
      </c>
      <c r="CQ99" s="23">
        <v>2.7000000000000001E-3</v>
      </c>
      <c r="CR99" s="23" t="s">
        <v>181</v>
      </c>
      <c r="CS99" s="23">
        <v>1.4E-3</v>
      </c>
      <c r="CT99" s="23" t="s">
        <v>20</v>
      </c>
      <c r="CV99" s="23" t="s">
        <v>181</v>
      </c>
      <c r="CW99" s="23">
        <v>5.0000000000000001E-4</v>
      </c>
      <c r="CX99" s="23" t="s">
        <v>181</v>
      </c>
      <c r="CY99" s="23">
        <v>5.0000000000000001E-4</v>
      </c>
      <c r="CZ99" s="23" t="s">
        <v>181</v>
      </c>
      <c r="DA99" s="23">
        <v>5.0000000000000001E-4</v>
      </c>
      <c r="DB99" s="23" t="s">
        <v>181</v>
      </c>
      <c r="DC99" s="23">
        <v>5.0000000000000001E-4</v>
      </c>
      <c r="DD99" s="23" t="s">
        <v>181</v>
      </c>
      <c r="DE99" s="23">
        <v>5.9999999999999995E-4</v>
      </c>
      <c r="DF99" s="23" t="s">
        <v>181</v>
      </c>
      <c r="DG99" s="23">
        <v>4.0000000000000002E-4</v>
      </c>
      <c r="DH99" s="23" t="s">
        <v>181</v>
      </c>
      <c r="DI99" s="23">
        <v>2.9999999999999997E-4</v>
      </c>
      <c r="DJ99" s="23" t="s">
        <v>287</v>
      </c>
      <c r="DK99" s="23" t="s">
        <v>288</v>
      </c>
      <c r="DL99" s="23">
        <v>16</v>
      </c>
      <c r="DM99" s="23" t="s">
        <v>65</v>
      </c>
      <c r="DN99" s="23" t="s">
        <v>20</v>
      </c>
      <c r="DW99" s="85"/>
      <c r="DY99" s="85">
        <v>44875.23333333333</v>
      </c>
    </row>
    <row r="100" spans="1:129" s="23" customFormat="1">
      <c r="A100" s="23">
        <v>147</v>
      </c>
      <c r="B100" s="88">
        <v>44875.236111111109</v>
      </c>
      <c r="C100" s="23" t="s">
        <v>192</v>
      </c>
      <c r="D100" s="23">
        <v>0</v>
      </c>
      <c r="E100" s="23">
        <v>0</v>
      </c>
      <c r="F100" s="23">
        <v>0</v>
      </c>
      <c r="G100" s="23" t="s">
        <v>58</v>
      </c>
      <c r="H100" s="23" t="s">
        <v>59</v>
      </c>
      <c r="I100" s="23" t="s">
        <v>59</v>
      </c>
      <c r="J100" s="23" t="s">
        <v>59</v>
      </c>
      <c r="K100" s="23">
        <v>150</v>
      </c>
      <c r="L100" s="23" t="s">
        <v>179</v>
      </c>
      <c r="M100" s="23">
        <v>0</v>
      </c>
      <c r="N100" s="23" t="s">
        <v>179</v>
      </c>
      <c r="O100" s="23">
        <v>0</v>
      </c>
      <c r="P100" s="23" t="s">
        <v>179</v>
      </c>
      <c r="Q100" s="23">
        <v>0</v>
      </c>
      <c r="R100" s="23">
        <v>2</v>
      </c>
      <c r="S100" s="23" t="s">
        <v>180</v>
      </c>
      <c r="T100" s="23">
        <v>6.2186000000000003</v>
      </c>
      <c r="U100" s="23">
        <v>0.62970000000000004</v>
      </c>
      <c r="V100" s="23">
        <v>20.191700000000001</v>
      </c>
      <c r="W100" s="23">
        <v>0.29459999999999997</v>
      </c>
      <c r="X100" s="23">
        <v>50.335500000000003</v>
      </c>
      <c r="Y100" s="23">
        <v>0.29449999999999998</v>
      </c>
      <c r="Z100" s="23">
        <v>0.36299999999999999</v>
      </c>
      <c r="AA100" s="23">
        <v>1.66E-2</v>
      </c>
      <c r="AB100" s="23" t="s">
        <v>181</v>
      </c>
      <c r="AC100" s="23">
        <v>6.8999999999999999E-3</v>
      </c>
      <c r="AD100" s="23" t="s">
        <v>181</v>
      </c>
      <c r="AE100" s="23">
        <v>1.09E-2</v>
      </c>
      <c r="AF100" s="23">
        <v>1.4935</v>
      </c>
      <c r="AG100" s="23">
        <v>1.2200000000000001E-2</v>
      </c>
      <c r="AH100" s="23">
        <v>8.2772000000000006</v>
      </c>
      <c r="AI100" s="23">
        <v>2.1999999999999999E-2</v>
      </c>
      <c r="AJ100" s="23">
        <v>1.4639</v>
      </c>
      <c r="AK100" s="23">
        <v>7.4999999999999997E-3</v>
      </c>
      <c r="AL100" s="23">
        <v>2.76E-2</v>
      </c>
      <c r="AM100" s="23">
        <v>8.5000000000000006E-3</v>
      </c>
      <c r="AN100" s="23">
        <v>1.37E-2</v>
      </c>
      <c r="AO100" s="23">
        <v>3.2000000000000002E-3</v>
      </c>
      <c r="AP100" s="23">
        <v>0.12609999999999999</v>
      </c>
      <c r="AQ100" s="23">
        <v>4.1999999999999997E-3</v>
      </c>
      <c r="AR100" s="23">
        <v>6.0415000000000001</v>
      </c>
      <c r="AS100" s="23">
        <v>2.18E-2</v>
      </c>
      <c r="AT100" s="23">
        <v>3.0999999999999999E-3</v>
      </c>
      <c r="AU100" s="23">
        <v>2.7000000000000001E-3</v>
      </c>
      <c r="AV100" s="23">
        <v>7.7000000000000002E-3</v>
      </c>
      <c r="AW100" s="23">
        <v>8.0000000000000004E-4</v>
      </c>
      <c r="AX100" s="23">
        <v>6.3E-3</v>
      </c>
      <c r="AY100" s="23">
        <v>5.9999999999999995E-4</v>
      </c>
      <c r="AZ100" s="23">
        <v>6.7999999999999996E-3</v>
      </c>
      <c r="BA100" s="23">
        <v>5.9999999999999995E-4</v>
      </c>
      <c r="BB100" s="23">
        <v>1.1000000000000001E-3</v>
      </c>
      <c r="BC100" s="23">
        <v>4.0000000000000002E-4</v>
      </c>
      <c r="BD100" s="23" t="s">
        <v>181</v>
      </c>
      <c r="BE100" s="23">
        <v>2.9999999999999997E-4</v>
      </c>
      <c r="BF100" s="23" t="s">
        <v>181</v>
      </c>
      <c r="BG100" s="23">
        <v>1E-4</v>
      </c>
      <c r="BH100" s="23">
        <v>2.0999999999999999E-3</v>
      </c>
      <c r="BI100" s="23">
        <v>2.0000000000000001E-4</v>
      </c>
      <c r="BJ100" s="23">
        <v>5.5399999999999998E-2</v>
      </c>
      <c r="BK100" s="23">
        <v>8.0000000000000004E-4</v>
      </c>
      <c r="BL100" s="23">
        <v>3.3E-3</v>
      </c>
      <c r="BM100" s="23">
        <v>2.9999999999999997E-4</v>
      </c>
      <c r="BN100" s="23">
        <v>1.7299999999999999E-2</v>
      </c>
      <c r="BO100" s="23">
        <v>4.0000000000000002E-4</v>
      </c>
      <c r="BP100" s="23">
        <v>6.7000000000000002E-3</v>
      </c>
      <c r="BQ100" s="23">
        <v>4.0000000000000002E-4</v>
      </c>
      <c r="BR100" s="23">
        <v>2.0000000000000001E-4</v>
      </c>
      <c r="BS100" s="23">
        <v>1E-4</v>
      </c>
      <c r="BT100" s="23" t="s">
        <v>20</v>
      </c>
      <c r="BV100" s="23">
        <v>1.1999999999999999E-3</v>
      </c>
      <c r="BW100" s="23">
        <v>5.9999999999999995E-4</v>
      </c>
      <c r="BX100" s="23" t="s">
        <v>20</v>
      </c>
      <c r="BZ100" s="23" t="s">
        <v>181</v>
      </c>
      <c r="CA100" s="23">
        <v>6.9999999999999999E-4</v>
      </c>
      <c r="CB100" s="23" t="s">
        <v>181</v>
      </c>
      <c r="CC100" s="23">
        <v>1.6999999999999999E-3</v>
      </c>
      <c r="CD100" s="23">
        <v>2.2000000000000001E-3</v>
      </c>
      <c r="CE100" s="23">
        <v>1.8E-3</v>
      </c>
      <c r="CF100" s="23" t="s">
        <v>20</v>
      </c>
      <c r="CH100" s="23">
        <v>4.99E-2</v>
      </c>
      <c r="CI100" s="23">
        <v>4.4999999999999997E-3</v>
      </c>
      <c r="CJ100" s="23" t="s">
        <v>181</v>
      </c>
      <c r="CK100" s="23">
        <v>8.3999999999999995E-3</v>
      </c>
      <c r="CL100" s="23" t="s">
        <v>181</v>
      </c>
      <c r="CM100" s="23">
        <v>8.3999999999999995E-3</v>
      </c>
      <c r="CN100" s="23" t="s">
        <v>181</v>
      </c>
      <c r="CO100" s="23">
        <v>5.9999999999999995E-4</v>
      </c>
      <c r="CP100" s="23" t="s">
        <v>181</v>
      </c>
      <c r="CQ100" s="23">
        <v>2.5999999999999999E-3</v>
      </c>
      <c r="CR100" s="23" t="s">
        <v>181</v>
      </c>
      <c r="CS100" s="23">
        <v>1.5E-3</v>
      </c>
      <c r="CT100" s="23" t="s">
        <v>20</v>
      </c>
      <c r="CV100" s="23" t="s">
        <v>20</v>
      </c>
      <c r="CX100" s="23" t="s">
        <v>181</v>
      </c>
      <c r="CY100" s="23">
        <v>5.0000000000000001E-4</v>
      </c>
      <c r="CZ100" s="23" t="s">
        <v>181</v>
      </c>
      <c r="DA100" s="23">
        <v>5.0000000000000001E-4</v>
      </c>
      <c r="DB100" s="23" t="s">
        <v>181</v>
      </c>
      <c r="DC100" s="23">
        <v>5.0000000000000001E-4</v>
      </c>
      <c r="DD100" s="23" t="s">
        <v>181</v>
      </c>
      <c r="DE100" s="23">
        <v>5.9999999999999995E-4</v>
      </c>
      <c r="DF100" s="23">
        <v>5.9999999999999995E-4</v>
      </c>
      <c r="DG100" s="23">
        <v>4.0000000000000002E-4</v>
      </c>
      <c r="DH100" s="23" t="s">
        <v>181</v>
      </c>
      <c r="DI100" s="23">
        <v>2.0000000000000001E-4</v>
      </c>
      <c r="DJ100" s="23" t="s">
        <v>287</v>
      </c>
      <c r="DK100" s="23" t="s">
        <v>288</v>
      </c>
      <c r="DL100" s="23">
        <v>86</v>
      </c>
      <c r="DM100" s="23" t="s">
        <v>197</v>
      </c>
      <c r="DN100" s="23" t="s">
        <v>20</v>
      </c>
      <c r="DW100" s="85"/>
      <c r="DY100" s="85">
        <v>44875.236111111109</v>
      </c>
    </row>
    <row r="101" spans="1:129" s="23" customFormat="1">
      <c r="A101" s="23">
        <v>148</v>
      </c>
      <c r="B101" s="88">
        <v>44875.239583333336</v>
      </c>
      <c r="C101" s="23" t="s">
        <v>192</v>
      </c>
      <c r="D101" s="23">
        <v>0</v>
      </c>
      <c r="E101" s="23">
        <v>0</v>
      </c>
      <c r="F101" s="23">
        <v>0</v>
      </c>
      <c r="G101" s="23" t="s">
        <v>58</v>
      </c>
      <c r="H101" s="23" t="s">
        <v>59</v>
      </c>
      <c r="I101" s="23" t="s">
        <v>59</v>
      </c>
      <c r="J101" s="23" t="s">
        <v>59</v>
      </c>
      <c r="K101" s="23">
        <v>150</v>
      </c>
      <c r="L101" s="23" t="s">
        <v>179</v>
      </c>
      <c r="M101" s="23">
        <v>0</v>
      </c>
      <c r="N101" s="23" t="s">
        <v>179</v>
      </c>
      <c r="O101" s="23">
        <v>0</v>
      </c>
      <c r="P101" s="23" t="s">
        <v>179</v>
      </c>
      <c r="Q101" s="23">
        <v>0</v>
      </c>
      <c r="R101" s="23">
        <v>2</v>
      </c>
      <c r="S101" s="23" t="s">
        <v>180</v>
      </c>
      <c r="T101" s="23">
        <v>5.2460000000000004</v>
      </c>
      <c r="U101" s="23">
        <v>0.60799999999999998</v>
      </c>
      <c r="V101" s="23">
        <v>19.659500000000001</v>
      </c>
      <c r="W101" s="23">
        <v>0.2923</v>
      </c>
      <c r="X101" s="23">
        <v>49.806800000000003</v>
      </c>
      <c r="Y101" s="23">
        <v>0.29399999999999998</v>
      </c>
      <c r="Z101" s="23">
        <v>0.58069999999999999</v>
      </c>
      <c r="AA101" s="23">
        <v>1.8800000000000001E-2</v>
      </c>
      <c r="AB101" s="23" t="s">
        <v>181</v>
      </c>
      <c r="AC101" s="23">
        <v>7.1999999999999998E-3</v>
      </c>
      <c r="AD101" s="23" t="s">
        <v>181</v>
      </c>
      <c r="AE101" s="23">
        <v>1.0800000000000001E-2</v>
      </c>
      <c r="AF101" s="23">
        <v>2.0486</v>
      </c>
      <c r="AG101" s="23">
        <v>1.4E-2</v>
      </c>
      <c r="AH101" s="23">
        <v>8.7979000000000003</v>
      </c>
      <c r="AI101" s="23">
        <v>2.2800000000000001E-2</v>
      </c>
      <c r="AJ101" s="23">
        <v>1.5769</v>
      </c>
      <c r="AK101" s="23">
        <v>7.7999999999999996E-3</v>
      </c>
      <c r="AL101" s="23">
        <v>3.4799999999999998E-2</v>
      </c>
      <c r="AM101" s="23">
        <v>8.8000000000000005E-3</v>
      </c>
      <c r="AN101" s="23">
        <v>1.3299999999999999E-2</v>
      </c>
      <c r="AO101" s="23">
        <v>3.0999999999999999E-3</v>
      </c>
      <c r="AP101" s="23">
        <v>9.4700000000000006E-2</v>
      </c>
      <c r="AQ101" s="23">
        <v>3.7000000000000002E-3</v>
      </c>
      <c r="AR101" s="23">
        <v>6.0880999999999998</v>
      </c>
      <c r="AS101" s="23">
        <v>2.2100000000000002E-2</v>
      </c>
      <c r="AT101" s="23">
        <v>4.3E-3</v>
      </c>
      <c r="AU101" s="23">
        <v>2.7000000000000001E-3</v>
      </c>
      <c r="AV101" s="23">
        <v>7.7000000000000002E-3</v>
      </c>
      <c r="AW101" s="23">
        <v>6.9999999999999999E-4</v>
      </c>
      <c r="AX101" s="23">
        <v>5.4999999999999997E-3</v>
      </c>
      <c r="AY101" s="23">
        <v>5.0000000000000001E-4</v>
      </c>
      <c r="AZ101" s="23">
        <v>6.1000000000000004E-3</v>
      </c>
      <c r="BA101" s="23">
        <v>5.0000000000000001E-4</v>
      </c>
      <c r="BB101" s="23">
        <v>8.0000000000000004E-4</v>
      </c>
      <c r="BC101" s="23">
        <v>4.0000000000000002E-4</v>
      </c>
      <c r="BD101" s="23" t="s">
        <v>181</v>
      </c>
      <c r="BE101" s="23">
        <v>2.9999999999999997E-4</v>
      </c>
      <c r="BF101" s="23" t="s">
        <v>181</v>
      </c>
      <c r="BG101" s="23">
        <v>1E-4</v>
      </c>
      <c r="BH101" s="23">
        <v>2.3999999999999998E-3</v>
      </c>
      <c r="BI101" s="23">
        <v>2.0000000000000001E-4</v>
      </c>
      <c r="BJ101" s="23">
        <v>6.3299999999999995E-2</v>
      </c>
      <c r="BK101" s="23">
        <v>8.9999999999999998E-4</v>
      </c>
      <c r="BL101" s="23">
        <v>2.7000000000000001E-3</v>
      </c>
      <c r="BM101" s="23">
        <v>2.0000000000000001E-4</v>
      </c>
      <c r="BN101" s="23">
        <v>1.8100000000000002E-2</v>
      </c>
      <c r="BO101" s="23">
        <v>4.0000000000000002E-4</v>
      </c>
      <c r="BP101" s="23">
        <v>6.4999999999999997E-3</v>
      </c>
      <c r="BQ101" s="23">
        <v>4.0000000000000002E-4</v>
      </c>
      <c r="BR101" s="23">
        <v>2.9999999999999997E-4</v>
      </c>
      <c r="BS101" s="23">
        <v>1E-4</v>
      </c>
      <c r="BT101" s="23" t="s">
        <v>181</v>
      </c>
      <c r="BU101" s="23">
        <v>5.0000000000000001E-4</v>
      </c>
      <c r="BV101" s="23" t="s">
        <v>181</v>
      </c>
      <c r="BW101" s="23">
        <v>5.9999999999999995E-4</v>
      </c>
      <c r="BX101" s="23" t="s">
        <v>181</v>
      </c>
      <c r="BY101" s="23">
        <v>8.0000000000000004E-4</v>
      </c>
      <c r="BZ101" s="23" t="s">
        <v>181</v>
      </c>
      <c r="CA101" s="23">
        <v>6.9999999999999999E-4</v>
      </c>
      <c r="CB101" s="23" t="s">
        <v>181</v>
      </c>
      <c r="CC101" s="23">
        <v>1.6999999999999999E-3</v>
      </c>
      <c r="CD101" s="23" t="s">
        <v>181</v>
      </c>
      <c r="CE101" s="23">
        <v>1.8E-3</v>
      </c>
      <c r="CF101" s="23" t="s">
        <v>20</v>
      </c>
      <c r="CH101" s="23">
        <v>5.5800000000000002E-2</v>
      </c>
      <c r="CI101" s="23">
        <v>4.4999999999999997E-3</v>
      </c>
      <c r="CJ101" s="23" t="s">
        <v>181</v>
      </c>
      <c r="CK101" s="23">
        <v>8.3999999999999995E-3</v>
      </c>
      <c r="CL101" s="23" t="s">
        <v>181</v>
      </c>
      <c r="CM101" s="23">
        <v>8.5000000000000006E-3</v>
      </c>
      <c r="CN101" s="23" t="s">
        <v>181</v>
      </c>
      <c r="CO101" s="23">
        <v>5.9999999999999995E-4</v>
      </c>
      <c r="CP101" s="23" t="s">
        <v>181</v>
      </c>
      <c r="CQ101" s="23">
        <v>2.5999999999999999E-3</v>
      </c>
      <c r="CR101" s="23" t="s">
        <v>181</v>
      </c>
      <c r="CS101" s="23">
        <v>1.4E-3</v>
      </c>
      <c r="CT101" s="23" t="s">
        <v>20</v>
      </c>
      <c r="CV101" s="23" t="s">
        <v>20</v>
      </c>
      <c r="CX101" s="23" t="s">
        <v>181</v>
      </c>
      <c r="CY101" s="23">
        <v>5.0000000000000001E-4</v>
      </c>
      <c r="CZ101" s="23" t="s">
        <v>181</v>
      </c>
      <c r="DA101" s="23">
        <v>5.0000000000000001E-4</v>
      </c>
      <c r="DB101" s="23">
        <v>5.9999999999999995E-4</v>
      </c>
      <c r="DC101" s="23">
        <v>5.0000000000000001E-4</v>
      </c>
      <c r="DD101" s="23" t="s">
        <v>181</v>
      </c>
      <c r="DE101" s="23">
        <v>5.9999999999999995E-4</v>
      </c>
      <c r="DF101" s="23" t="s">
        <v>181</v>
      </c>
      <c r="DG101" s="23">
        <v>4.0000000000000002E-4</v>
      </c>
      <c r="DH101" s="23" t="s">
        <v>181</v>
      </c>
      <c r="DI101" s="23">
        <v>2.0000000000000001E-4</v>
      </c>
      <c r="DJ101" s="23" t="s">
        <v>287</v>
      </c>
      <c r="DK101" s="23" t="s">
        <v>288</v>
      </c>
      <c r="DL101" s="23">
        <v>99</v>
      </c>
      <c r="DM101" s="23" t="s">
        <v>65</v>
      </c>
      <c r="DN101" s="23" t="s">
        <v>20</v>
      </c>
      <c r="DW101" s="85"/>
      <c r="DY101" s="85">
        <v>44875.239583333336</v>
      </c>
    </row>
    <row r="102" spans="1:129" s="23" customFormat="1">
      <c r="A102" s="23">
        <v>149</v>
      </c>
      <c r="B102" s="88">
        <v>44875.245833333334</v>
      </c>
      <c r="C102" s="23" t="s">
        <v>192</v>
      </c>
      <c r="D102" s="23">
        <v>0</v>
      </c>
      <c r="E102" s="23">
        <v>0</v>
      </c>
      <c r="F102" s="23">
        <v>0</v>
      </c>
      <c r="G102" s="23" t="s">
        <v>58</v>
      </c>
      <c r="H102" s="23" t="s">
        <v>59</v>
      </c>
      <c r="I102" s="23" t="s">
        <v>59</v>
      </c>
      <c r="J102" s="23" t="s">
        <v>59</v>
      </c>
      <c r="K102" s="23">
        <v>150</v>
      </c>
      <c r="L102" s="23" t="s">
        <v>179</v>
      </c>
      <c r="M102" s="23">
        <v>0</v>
      </c>
      <c r="N102" s="23" t="s">
        <v>179</v>
      </c>
      <c r="O102" s="23">
        <v>0</v>
      </c>
      <c r="P102" s="23" t="s">
        <v>179</v>
      </c>
      <c r="Q102" s="23">
        <v>0</v>
      </c>
      <c r="R102" s="23">
        <v>2</v>
      </c>
      <c r="S102" s="23" t="s">
        <v>180</v>
      </c>
      <c r="T102" s="23">
        <v>3.6821999999999999</v>
      </c>
      <c r="U102" s="23">
        <v>0.53879999999999995</v>
      </c>
      <c r="V102" s="23">
        <v>15.6182</v>
      </c>
      <c r="W102" s="23">
        <v>0.25990000000000002</v>
      </c>
      <c r="X102" s="23">
        <v>42.004399999999997</v>
      </c>
      <c r="Y102" s="23">
        <v>0.26250000000000001</v>
      </c>
      <c r="Z102" s="23">
        <v>0.27050000000000002</v>
      </c>
      <c r="AA102" s="23">
        <v>1.5599999999999999E-2</v>
      </c>
      <c r="AB102" s="23" t="s">
        <v>181</v>
      </c>
      <c r="AC102" s="23">
        <v>6.7000000000000002E-3</v>
      </c>
      <c r="AD102" s="23" t="s">
        <v>181</v>
      </c>
      <c r="AE102" s="23">
        <v>1.0999999999999999E-2</v>
      </c>
      <c r="AF102" s="23">
        <v>1.4426000000000001</v>
      </c>
      <c r="AG102" s="23">
        <v>1.1599999999999999E-2</v>
      </c>
      <c r="AH102" s="23">
        <v>9.0736000000000008</v>
      </c>
      <c r="AI102" s="23">
        <v>2.3E-2</v>
      </c>
      <c r="AJ102" s="23">
        <v>1.31</v>
      </c>
      <c r="AK102" s="23">
        <v>7.3000000000000001E-3</v>
      </c>
      <c r="AL102" s="23">
        <v>1.5299999999999999E-2</v>
      </c>
      <c r="AM102" s="23">
        <v>8.0999999999999996E-3</v>
      </c>
      <c r="AN102" s="23">
        <v>1.9199999999999998E-2</v>
      </c>
      <c r="AO102" s="23">
        <v>3.0999999999999999E-3</v>
      </c>
      <c r="AP102" s="23">
        <v>8.2900000000000001E-2</v>
      </c>
      <c r="AQ102" s="23">
        <v>3.5999999999999999E-3</v>
      </c>
      <c r="AR102" s="23">
        <v>5.3227000000000002</v>
      </c>
      <c r="AS102" s="23">
        <v>2.0799999999999999E-2</v>
      </c>
      <c r="AT102" s="23">
        <v>5.4000000000000003E-3</v>
      </c>
      <c r="AU102" s="23">
        <v>2.5999999999999999E-3</v>
      </c>
      <c r="AV102" s="23">
        <v>8.3000000000000001E-3</v>
      </c>
      <c r="AW102" s="23">
        <v>8.0000000000000004E-4</v>
      </c>
      <c r="AX102" s="23">
        <v>5.5999999999999999E-3</v>
      </c>
      <c r="AY102" s="23">
        <v>5.9999999999999995E-4</v>
      </c>
      <c r="AZ102" s="23">
        <v>5.5999999999999999E-3</v>
      </c>
      <c r="BA102" s="23">
        <v>5.0000000000000001E-4</v>
      </c>
      <c r="BB102" s="23">
        <v>1.2999999999999999E-3</v>
      </c>
      <c r="BC102" s="23">
        <v>4.0000000000000002E-4</v>
      </c>
      <c r="BD102" s="23">
        <v>5.0000000000000001E-4</v>
      </c>
      <c r="BE102" s="23">
        <v>2.9999999999999997E-4</v>
      </c>
      <c r="BF102" s="23" t="s">
        <v>181</v>
      </c>
      <c r="BG102" s="23">
        <v>1E-4</v>
      </c>
      <c r="BH102" s="23">
        <v>2E-3</v>
      </c>
      <c r="BI102" s="23">
        <v>2.0000000000000001E-4</v>
      </c>
      <c r="BJ102" s="23">
        <v>5.7500000000000002E-2</v>
      </c>
      <c r="BK102" s="23">
        <v>8.9999999999999998E-4</v>
      </c>
      <c r="BL102" s="23">
        <v>2.7000000000000001E-3</v>
      </c>
      <c r="BM102" s="23">
        <v>2.9999999999999997E-4</v>
      </c>
      <c r="BN102" s="23">
        <v>2.2200000000000001E-2</v>
      </c>
      <c r="BO102" s="23">
        <v>5.9999999999999995E-4</v>
      </c>
      <c r="BP102" s="23">
        <v>5.8999999999999999E-3</v>
      </c>
      <c r="BQ102" s="23">
        <v>4.0000000000000002E-4</v>
      </c>
      <c r="BR102" s="23">
        <v>4.0000000000000002E-4</v>
      </c>
      <c r="BS102" s="23">
        <v>2.9999999999999997E-4</v>
      </c>
      <c r="BT102" s="23" t="s">
        <v>181</v>
      </c>
      <c r="BU102" s="23">
        <v>5.0000000000000001E-4</v>
      </c>
      <c r="BV102" s="23" t="s">
        <v>20</v>
      </c>
      <c r="BX102" s="23" t="s">
        <v>181</v>
      </c>
      <c r="BY102" s="23">
        <v>8.0000000000000004E-4</v>
      </c>
      <c r="BZ102" s="23" t="s">
        <v>181</v>
      </c>
      <c r="CA102" s="23">
        <v>6.9999999999999999E-4</v>
      </c>
      <c r="CB102" s="23" t="s">
        <v>181</v>
      </c>
      <c r="CC102" s="23">
        <v>1.9E-3</v>
      </c>
      <c r="CD102" s="23" t="s">
        <v>181</v>
      </c>
      <c r="CE102" s="23">
        <v>1.6999999999999999E-3</v>
      </c>
      <c r="CF102" s="23" t="s">
        <v>20</v>
      </c>
      <c r="CH102" s="23">
        <v>6.2600000000000003E-2</v>
      </c>
      <c r="CI102" s="23">
        <v>5.7000000000000002E-3</v>
      </c>
      <c r="CJ102" s="23" t="s">
        <v>181</v>
      </c>
      <c r="CK102" s="23">
        <v>8.8999999999999999E-3</v>
      </c>
      <c r="CL102" s="23" t="s">
        <v>181</v>
      </c>
      <c r="CM102" s="23">
        <v>1.11E-2</v>
      </c>
      <c r="CN102" s="23" t="s">
        <v>181</v>
      </c>
      <c r="CO102" s="23">
        <v>5.9999999999999995E-4</v>
      </c>
      <c r="CP102" s="23" t="s">
        <v>181</v>
      </c>
      <c r="CQ102" s="23">
        <v>2.7000000000000001E-3</v>
      </c>
      <c r="CR102" s="23" t="s">
        <v>181</v>
      </c>
      <c r="CS102" s="23">
        <v>1.4E-3</v>
      </c>
      <c r="CT102" s="23" t="s">
        <v>181</v>
      </c>
      <c r="CU102" s="23">
        <v>5.9999999999999995E-4</v>
      </c>
      <c r="CV102" s="23" t="s">
        <v>20</v>
      </c>
      <c r="CX102" s="23" t="s">
        <v>181</v>
      </c>
      <c r="CY102" s="23">
        <v>5.0000000000000001E-4</v>
      </c>
      <c r="CZ102" s="23" t="s">
        <v>181</v>
      </c>
      <c r="DA102" s="23">
        <v>5.9999999999999995E-4</v>
      </c>
      <c r="DB102" s="23" t="s">
        <v>181</v>
      </c>
      <c r="DC102" s="23">
        <v>5.9999999999999995E-4</v>
      </c>
      <c r="DD102" s="23" t="s">
        <v>181</v>
      </c>
      <c r="DE102" s="23">
        <v>6.9999999999999999E-4</v>
      </c>
      <c r="DF102" s="23" t="s">
        <v>181</v>
      </c>
      <c r="DG102" s="23">
        <v>4.0000000000000002E-4</v>
      </c>
      <c r="DH102" s="23" t="s">
        <v>181</v>
      </c>
      <c r="DI102" s="23">
        <v>4.0000000000000002E-4</v>
      </c>
      <c r="DJ102" s="23" t="s">
        <v>289</v>
      </c>
      <c r="DK102" s="23" t="s">
        <v>290</v>
      </c>
      <c r="DL102" s="23">
        <v>29</v>
      </c>
      <c r="DM102" s="23" t="s">
        <v>65</v>
      </c>
      <c r="DN102" s="23" t="s">
        <v>20</v>
      </c>
      <c r="DW102" s="85"/>
      <c r="DY102" s="85">
        <v>44875.245833333334</v>
      </c>
    </row>
    <row r="103" spans="1:129" s="23" customFormat="1">
      <c r="A103" s="23">
        <v>150</v>
      </c>
      <c r="B103" s="88">
        <v>44875.249305555553</v>
      </c>
      <c r="C103" s="23" t="s">
        <v>192</v>
      </c>
      <c r="D103" s="23">
        <v>0</v>
      </c>
      <c r="E103" s="23">
        <v>0</v>
      </c>
      <c r="F103" s="23">
        <v>0</v>
      </c>
      <c r="G103" s="23" t="s">
        <v>58</v>
      </c>
      <c r="H103" s="23" t="s">
        <v>59</v>
      </c>
      <c r="I103" s="23" t="s">
        <v>59</v>
      </c>
      <c r="J103" s="23" t="s">
        <v>59</v>
      </c>
      <c r="K103" s="23">
        <v>150</v>
      </c>
      <c r="L103" s="23" t="s">
        <v>179</v>
      </c>
      <c r="M103" s="23">
        <v>0</v>
      </c>
      <c r="N103" s="23" t="s">
        <v>179</v>
      </c>
      <c r="O103" s="23">
        <v>0</v>
      </c>
      <c r="P103" s="23" t="s">
        <v>179</v>
      </c>
      <c r="Q103" s="23">
        <v>0</v>
      </c>
      <c r="R103" s="23">
        <v>2</v>
      </c>
      <c r="S103" s="23" t="s">
        <v>180</v>
      </c>
      <c r="T103" s="23">
        <v>3.8551000000000002</v>
      </c>
      <c r="U103" s="23">
        <v>0.56420000000000003</v>
      </c>
      <c r="V103" s="23">
        <v>15.703200000000001</v>
      </c>
      <c r="W103" s="23">
        <v>0.2626</v>
      </c>
      <c r="X103" s="23">
        <v>41.816899999999997</v>
      </c>
      <c r="Y103" s="23">
        <v>0.26269999999999999</v>
      </c>
      <c r="Z103" s="23">
        <v>0.33090000000000003</v>
      </c>
      <c r="AA103" s="23">
        <v>1.66E-2</v>
      </c>
      <c r="AB103" s="23" t="s">
        <v>181</v>
      </c>
      <c r="AC103" s="23">
        <v>6.7000000000000002E-3</v>
      </c>
      <c r="AD103" s="23" t="s">
        <v>181</v>
      </c>
      <c r="AE103" s="23">
        <v>1.0500000000000001E-2</v>
      </c>
      <c r="AF103" s="23">
        <v>1.7014</v>
      </c>
      <c r="AG103" s="23">
        <v>1.2500000000000001E-2</v>
      </c>
      <c r="AH103" s="23">
        <v>9.7319999999999993</v>
      </c>
      <c r="AI103" s="23">
        <v>2.3900000000000001E-2</v>
      </c>
      <c r="AJ103" s="23">
        <v>1.3058000000000001</v>
      </c>
      <c r="AK103" s="23">
        <v>7.3000000000000001E-3</v>
      </c>
      <c r="AL103" s="23">
        <v>2.12E-2</v>
      </c>
      <c r="AM103" s="23">
        <v>8.3000000000000001E-3</v>
      </c>
      <c r="AN103" s="23">
        <v>2.3E-2</v>
      </c>
      <c r="AO103" s="23">
        <v>3.3E-3</v>
      </c>
      <c r="AP103" s="23">
        <v>8.6099999999999996E-2</v>
      </c>
      <c r="AQ103" s="23">
        <v>3.7000000000000002E-3</v>
      </c>
      <c r="AR103" s="23">
        <v>5.3350999999999997</v>
      </c>
      <c r="AS103" s="23">
        <v>2.1000000000000001E-2</v>
      </c>
      <c r="AT103" s="23" t="s">
        <v>181</v>
      </c>
      <c r="AU103" s="23">
        <v>2.5999999999999999E-3</v>
      </c>
      <c r="AV103" s="23">
        <v>1.04E-2</v>
      </c>
      <c r="AW103" s="23">
        <v>8.9999999999999998E-4</v>
      </c>
      <c r="AX103" s="23">
        <v>6.7000000000000002E-3</v>
      </c>
      <c r="AY103" s="23">
        <v>5.9999999999999995E-4</v>
      </c>
      <c r="AZ103" s="23">
        <v>6.6E-3</v>
      </c>
      <c r="BA103" s="23">
        <v>5.9999999999999995E-4</v>
      </c>
      <c r="BB103" s="23">
        <v>1.6000000000000001E-3</v>
      </c>
      <c r="BC103" s="23">
        <v>4.0000000000000002E-4</v>
      </c>
      <c r="BD103" s="23">
        <v>5.0000000000000001E-4</v>
      </c>
      <c r="BE103" s="23">
        <v>2.9999999999999997E-4</v>
      </c>
      <c r="BF103" s="23" t="s">
        <v>181</v>
      </c>
      <c r="BG103" s="23">
        <v>1E-4</v>
      </c>
      <c r="BH103" s="23">
        <v>2.8E-3</v>
      </c>
      <c r="BI103" s="23">
        <v>2.9999999999999997E-4</v>
      </c>
      <c r="BJ103" s="23">
        <v>5.8400000000000001E-2</v>
      </c>
      <c r="BK103" s="23">
        <v>8.9999999999999998E-4</v>
      </c>
      <c r="BL103" s="23">
        <v>2.8999999999999998E-3</v>
      </c>
      <c r="BM103" s="23">
        <v>2.9999999999999997E-4</v>
      </c>
      <c r="BN103" s="23">
        <v>2.2100000000000002E-2</v>
      </c>
      <c r="BO103" s="23">
        <v>5.9999999999999995E-4</v>
      </c>
      <c r="BP103" s="23">
        <v>6.0000000000000001E-3</v>
      </c>
      <c r="BQ103" s="23">
        <v>4.0000000000000002E-4</v>
      </c>
      <c r="BR103" s="23">
        <v>5.9999999999999995E-4</v>
      </c>
      <c r="BS103" s="23">
        <v>2.9999999999999997E-4</v>
      </c>
      <c r="BT103" s="23" t="s">
        <v>181</v>
      </c>
      <c r="BU103" s="23">
        <v>5.0000000000000001E-4</v>
      </c>
      <c r="BV103" s="23" t="s">
        <v>20</v>
      </c>
      <c r="BX103" s="23" t="s">
        <v>181</v>
      </c>
      <c r="BY103" s="23">
        <v>8.0000000000000004E-4</v>
      </c>
      <c r="BZ103" s="23" t="s">
        <v>181</v>
      </c>
      <c r="CA103" s="23">
        <v>6.9999999999999999E-4</v>
      </c>
      <c r="CB103" s="23" t="s">
        <v>181</v>
      </c>
      <c r="CC103" s="23">
        <v>1.8E-3</v>
      </c>
      <c r="CD103" s="23" t="s">
        <v>181</v>
      </c>
      <c r="CE103" s="23">
        <v>1.8E-3</v>
      </c>
      <c r="CF103" s="23" t="s">
        <v>20</v>
      </c>
      <c r="CH103" s="23">
        <v>5.7700000000000001E-2</v>
      </c>
      <c r="CI103" s="23">
        <v>5.4999999999999997E-3</v>
      </c>
      <c r="CJ103" s="23" t="s">
        <v>181</v>
      </c>
      <c r="CK103" s="23">
        <v>8.6999999999999994E-3</v>
      </c>
      <c r="CL103" s="23" t="s">
        <v>181</v>
      </c>
      <c r="CM103" s="23">
        <v>1.09E-2</v>
      </c>
      <c r="CN103" s="23" t="s">
        <v>181</v>
      </c>
      <c r="CO103" s="23">
        <v>5.9999999999999995E-4</v>
      </c>
      <c r="CP103" s="23" t="s">
        <v>181</v>
      </c>
      <c r="CQ103" s="23">
        <v>2.7000000000000001E-3</v>
      </c>
      <c r="CR103" s="23" t="s">
        <v>181</v>
      </c>
      <c r="CS103" s="23">
        <v>1.4E-3</v>
      </c>
      <c r="CT103" s="23" t="s">
        <v>181</v>
      </c>
      <c r="CU103" s="23">
        <v>6.9999999999999999E-4</v>
      </c>
      <c r="CV103" s="23" t="s">
        <v>20</v>
      </c>
      <c r="CX103" s="23" t="s">
        <v>181</v>
      </c>
      <c r="CY103" s="23">
        <v>5.0000000000000001E-4</v>
      </c>
      <c r="CZ103" s="23" t="s">
        <v>181</v>
      </c>
      <c r="DA103" s="23">
        <v>5.0000000000000001E-4</v>
      </c>
      <c r="DB103" s="23" t="s">
        <v>181</v>
      </c>
      <c r="DC103" s="23">
        <v>5.0000000000000001E-4</v>
      </c>
      <c r="DD103" s="23" t="s">
        <v>181</v>
      </c>
      <c r="DE103" s="23">
        <v>5.9999999999999995E-4</v>
      </c>
      <c r="DF103" s="23">
        <v>8.0000000000000004E-4</v>
      </c>
      <c r="DG103" s="23">
        <v>4.0000000000000002E-4</v>
      </c>
      <c r="DH103" s="23" t="s">
        <v>181</v>
      </c>
      <c r="DI103" s="23">
        <v>4.0000000000000002E-4</v>
      </c>
      <c r="DJ103" s="23" t="s">
        <v>289</v>
      </c>
      <c r="DK103" s="23" t="s">
        <v>290</v>
      </c>
      <c r="DL103" s="23">
        <v>104</v>
      </c>
      <c r="DM103" s="23" t="s">
        <v>197</v>
      </c>
      <c r="DN103" s="23" t="s">
        <v>20</v>
      </c>
      <c r="DW103" s="85"/>
      <c r="DY103" s="85">
        <v>44875.249305555553</v>
      </c>
    </row>
    <row r="104" spans="1:129" s="23" customFormat="1">
      <c r="A104" s="23">
        <v>151</v>
      </c>
      <c r="B104" s="88">
        <v>44875.253472222219</v>
      </c>
      <c r="C104" s="23" t="s">
        <v>192</v>
      </c>
      <c r="D104" s="23">
        <v>0</v>
      </c>
      <c r="E104" s="23">
        <v>0</v>
      </c>
      <c r="F104" s="23">
        <v>0</v>
      </c>
      <c r="G104" s="23" t="s">
        <v>58</v>
      </c>
      <c r="H104" s="23" t="s">
        <v>59</v>
      </c>
      <c r="I104" s="23" t="s">
        <v>59</v>
      </c>
      <c r="J104" s="23" t="s">
        <v>59</v>
      </c>
      <c r="K104" s="23">
        <v>150</v>
      </c>
      <c r="L104" s="23" t="s">
        <v>179</v>
      </c>
      <c r="M104" s="23">
        <v>0</v>
      </c>
      <c r="N104" s="23" t="s">
        <v>179</v>
      </c>
      <c r="O104" s="23">
        <v>0</v>
      </c>
      <c r="P104" s="23" t="s">
        <v>179</v>
      </c>
      <c r="Q104" s="23">
        <v>0</v>
      </c>
      <c r="R104" s="23">
        <v>2</v>
      </c>
      <c r="S104" s="23" t="s">
        <v>180</v>
      </c>
      <c r="T104" s="23">
        <v>4.9358000000000004</v>
      </c>
      <c r="U104" s="23">
        <v>0.5766</v>
      </c>
      <c r="V104" s="23">
        <v>19.216999999999999</v>
      </c>
      <c r="W104" s="23">
        <v>0.28570000000000001</v>
      </c>
      <c r="X104" s="23">
        <v>50.913600000000002</v>
      </c>
      <c r="Y104" s="23">
        <v>0.29720000000000002</v>
      </c>
      <c r="Z104" s="23">
        <v>0.34510000000000002</v>
      </c>
      <c r="AA104" s="23">
        <v>1.5800000000000002E-2</v>
      </c>
      <c r="AB104" s="23" t="s">
        <v>181</v>
      </c>
      <c r="AC104" s="23">
        <v>6.7000000000000002E-3</v>
      </c>
      <c r="AD104" s="23" t="s">
        <v>181</v>
      </c>
      <c r="AE104" s="23">
        <v>1.0800000000000001E-2</v>
      </c>
      <c r="AF104" s="23">
        <v>2.1833999999999998</v>
      </c>
      <c r="AG104" s="23">
        <v>1.44E-2</v>
      </c>
      <c r="AH104" s="23">
        <v>6.9070999999999998</v>
      </c>
      <c r="AI104" s="23">
        <v>2.01E-2</v>
      </c>
      <c r="AJ104" s="23">
        <v>1.4439</v>
      </c>
      <c r="AK104" s="23">
        <v>7.3000000000000001E-3</v>
      </c>
      <c r="AL104" s="23">
        <v>2.5999999999999999E-2</v>
      </c>
      <c r="AM104" s="23">
        <v>8.2000000000000007E-3</v>
      </c>
      <c r="AN104" s="23">
        <v>1.47E-2</v>
      </c>
      <c r="AO104" s="23">
        <v>3.0999999999999999E-3</v>
      </c>
      <c r="AP104" s="23">
        <v>0.1048</v>
      </c>
      <c r="AQ104" s="23">
        <v>3.8E-3</v>
      </c>
      <c r="AR104" s="23">
        <v>5.7473999999999998</v>
      </c>
      <c r="AS104" s="23">
        <v>2.1000000000000001E-2</v>
      </c>
      <c r="AT104" s="23">
        <v>8.5000000000000006E-3</v>
      </c>
      <c r="AU104" s="23">
        <v>2.7000000000000001E-3</v>
      </c>
      <c r="AV104" s="23">
        <v>7.0000000000000001E-3</v>
      </c>
      <c r="AW104" s="23">
        <v>6.9999999999999999E-4</v>
      </c>
      <c r="AX104" s="23">
        <v>7.6E-3</v>
      </c>
      <c r="AY104" s="23">
        <v>5.9999999999999995E-4</v>
      </c>
      <c r="AZ104" s="23">
        <v>6.4999999999999997E-3</v>
      </c>
      <c r="BA104" s="23">
        <v>5.0000000000000001E-4</v>
      </c>
      <c r="BB104" s="23">
        <v>1.1000000000000001E-3</v>
      </c>
      <c r="BC104" s="23">
        <v>2.9999999999999997E-4</v>
      </c>
      <c r="BD104" s="23">
        <v>2.9999999999999997E-4</v>
      </c>
      <c r="BE104" s="23">
        <v>2.9999999999999997E-4</v>
      </c>
      <c r="BF104" s="23" t="s">
        <v>181</v>
      </c>
      <c r="BG104" s="23">
        <v>1E-4</v>
      </c>
      <c r="BH104" s="23">
        <v>3.0999999999999999E-3</v>
      </c>
      <c r="BI104" s="23">
        <v>2.9999999999999997E-4</v>
      </c>
      <c r="BJ104" s="23">
        <v>0.06</v>
      </c>
      <c r="BK104" s="23">
        <v>8.0000000000000004E-4</v>
      </c>
      <c r="BL104" s="23">
        <v>2.5000000000000001E-3</v>
      </c>
      <c r="BM104" s="23">
        <v>2.0000000000000001E-4</v>
      </c>
      <c r="BN104" s="23">
        <v>1.9300000000000001E-2</v>
      </c>
      <c r="BO104" s="23">
        <v>5.0000000000000001E-4</v>
      </c>
      <c r="BP104" s="23">
        <v>6.7000000000000002E-3</v>
      </c>
      <c r="BQ104" s="23">
        <v>2.9999999999999997E-4</v>
      </c>
      <c r="BR104" s="23">
        <v>2.9999999999999997E-4</v>
      </c>
      <c r="BS104" s="23">
        <v>1E-4</v>
      </c>
      <c r="BT104" s="23" t="s">
        <v>181</v>
      </c>
      <c r="BU104" s="23">
        <v>5.0000000000000001E-4</v>
      </c>
      <c r="BV104" s="23" t="s">
        <v>20</v>
      </c>
      <c r="BX104" s="23" t="s">
        <v>181</v>
      </c>
      <c r="BY104" s="23">
        <v>8.0000000000000004E-4</v>
      </c>
      <c r="BZ104" s="23" t="s">
        <v>181</v>
      </c>
      <c r="CA104" s="23">
        <v>6.9999999999999999E-4</v>
      </c>
      <c r="CB104" s="23" t="s">
        <v>181</v>
      </c>
      <c r="CC104" s="23">
        <v>1.6999999999999999E-3</v>
      </c>
      <c r="CD104" s="23" t="s">
        <v>181</v>
      </c>
      <c r="CE104" s="23">
        <v>1.8E-3</v>
      </c>
      <c r="CF104" s="23" t="s">
        <v>20</v>
      </c>
      <c r="CH104" s="23">
        <v>5.8099999999999999E-2</v>
      </c>
      <c r="CI104" s="23">
        <v>4.7999999999999996E-3</v>
      </c>
      <c r="CJ104" s="23" t="s">
        <v>181</v>
      </c>
      <c r="CK104" s="23">
        <v>8.0999999999999996E-3</v>
      </c>
      <c r="CL104" s="23" t="s">
        <v>181</v>
      </c>
      <c r="CM104" s="23">
        <v>8.0000000000000002E-3</v>
      </c>
      <c r="CN104" s="23" t="s">
        <v>181</v>
      </c>
      <c r="CO104" s="23">
        <v>5.9999999999999995E-4</v>
      </c>
      <c r="CP104" s="23" t="s">
        <v>181</v>
      </c>
      <c r="CQ104" s="23">
        <v>2.7000000000000001E-3</v>
      </c>
      <c r="CR104" s="23" t="s">
        <v>181</v>
      </c>
      <c r="CS104" s="23">
        <v>1.4E-3</v>
      </c>
      <c r="CT104" s="23" t="s">
        <v>20</v>
      </c>
      <c r="CV104" s="23" t="s">
        <v>181</v>
      </c>
      <c r="CW104" s="23">
        <v>5.0000000000000001E-4</v>
      </c>
      <c r="CX104" s="23" t="s">
        <v>181</v>
      </c>
      <c r="CY104" s="23">
        <v>5.9999999999999995E-4</v>
      </c>
      <c r="CZ104" s="23" t="s">
        <v>181</v>
      </c>
      <c r="DA104" s="23">
        <v>5.0000000000000001E-4</v>
      </c>
      <c r="DB104" s="23" t="s">
        <v>181</v>
      </c>
      <c r="DC104" s="23">
        <v>5.0000000000000001E-4</v>
      </c>
      <c r="DD104" s="23" t="s">
        <v>181</v>
      </c>
      <c r="DE104" s="23">
        <v>5.9999999999999995E-4</v>
      </c>
      <c r="DF104" s="23" t="s">
        <v>181</v>
      </c>
      <c r="DG104" s="23">
        <v>4.0000000000000002E-4</v>
      </c>
      <c r="DH104" s="23" t="s">
        <v>181</v>
      </c>
      <c r="DI104" s="23">
        <v>2.9999999999999997E-4</v>
      </c>
      <c r="DJ104" s="23" t="s">
        <v>289</v>
      </c>
      <c r="DK104" s="23" t="s">
        <v>290</v>
      </c>
      <c r="DL104" s="23">
        <v>131</v>
      </c>
      <c r="DM104" s="23" t="s">
        <v>197</v>
      </c>
      <c r="DN104" s="23" t="s">
        <v>20</v>
      </c>
      <c r="DW104" s="85"/>
      <c r="DY104" s="85">
        <v>44875.253472222219</v>
      </c>
    </row>
    <row r="105" spans="1:129" s="23" customFormat="1">
      <c r="A105" s="23">
        <v>152</v>
      </c>
      <c r="B105" s="88">
        <v>44875.260416666664</v>
      </c>
      <c r="C105" s="23" t="s">
        <v>192</v>
      </c>
      <c r="D105" s="23">
        <v>0</v>
      </c>
      <c r="E105" s="23">
        <v>0</v>
      </c>
      <c r="F105" s="23">
        <v>0</v>
      </c>
      <c r="G105" s="23" t="s">
        <v>58</v>
      </c>
      <c r="H105" s="23" t="s">
        <v>59</v>
      </c>
      <c r="I105" s="23" t="s">
        <v>59</v>
      </c>
      <c r="J105" s="23" t="s">
        <v>59</v>
      </c>
      <c r="K105" s="23">
        <v>150</v>
      </c>
      <c r="L105" s="23" t="s">
        <v>179</v>
      </c>
      <c r="M105" s="23">
        <v>0</v>
      </c>
      <c r="N105" s="23" t="s">
        <v>179</v>
      </c>
      <c r="O105" s="23">
        <v>0</v>
      </c>
      <c r="P105" s="23" t="s">
        <v>179</v>
      </c>
      <c r="Q105" s="23">
        <v>0</v>
      </c>
      <c r="R105" s="23">
        <v>2</v>
      </c>
      <c r="S105" s="23" t="s">
        <v>180</v>
      </c>
      <c r="T105" s="23">
        <v>3.4761000000000002</v>
      </c>
      <c r="U105" s="23">
        <v>0.49590000000000001</v>
      </c>
      <c r="V105" s="23">
        <v>11.771699999999999</v>
      </c>
      <c r="W105" s="23">
        <v>0.23100000000000001</v>
      </c>
      <c r="X105" s="23">
        <v>35.828899999999997</v>
      </c>
      <c r="Y105" s="23">
        <v>0.24099999999999999</v>
      </c>
      <c r="Z105" s="23">
        <v>0.25590000000000002</v>
      </c>
      <c r="AA105" s="23">
        <v>1.46E-2</v>
      </c>
      <c r="AB105" s="23" t="s">
        <v>181</v>
      </c>
      <c r="AC105" s="23">
        <v>6.3E-3</v>
      </c>
      <c r="AD105" s="23" t="s">
        <v>181</v>
      </c>
      <c r="AE105" s="23">
        <v>1.14E-2</v>
      </c>
      <c r="AF105" s="23">
        <v>1.6588000000000001</v>
      </c>
      <c r="AG105" s="23">
        <v>1.2200000000000001E-2</v>
      </c>
      <c r="AH105" s="23">
        <v>6.9328000000000003</v>
      </c>
      <c r="AI105" s="23">
        <v>2.01E-2</v>
      </c>
      <c r="AJ105" s="23">
        <v>1.3706</v>
      </c>
      <c r="AK105" s="23">
        <v>7.3000000000000001E-3</v>
      </c>
      <c r="AL105" s="23" t="s">
        <v>181</v>
      </c>
      <c r="AM105" s="23">
        <v>8.0000000000000002E-3</v>
      </c>
      <c r="AN105" s="23">
        <v>1.5699999999999999E-2</v>
      </c>
      <c r="AO105" s="23">
        <v>2.8999999999999998E-3</v>
      </c>
      <c r="AP105" s="23">
        <v>0.1048</v>
      </c>
      <c r="AQ105" s="23">
        <v>4.1000000000000003E-3</v>
      </c>
      <c r="AR105" s="23">
        <v>5.7137000000000002</v>
      </c>
      <c r="AS105" s="23">
        <v>2.1299999999999999E-2</v>
      </c>
      <c r="AT105" s="23">
        <v>8.3000000000000001E-3</v>
      </c>
      <c r="AU105" s="23">
        <v>2.7000000000000001E-3</v>
      </c>
      <c r="AV105" s="23">
        <v>7.1000000000000004E-3</v>
      </c>
      <c r="AW105" s="23">
        <v>8.0000000000000004E-4</v>
      </c>
      <c r="AX105" s="23">
        <v>5.7999999999999996E-3</v>
      </c>
      <c r="AY105" s="23">
        <v>5.0000000000000001E-4</v>
      </c>
      <c r="AZ105" s="23">
        <v>6.1000000000000004E-3</v>
      </c>
      <c r="BA105" s="23">
        <v>5.0000000000000001E-4</v>
      </c>
      <c r="BB105" s="23">
        <v>1.5E-3</v>
      </c>
      <c r="BC105" s="23">
        <v>4.0000000000000002E-4</v>
      </c>
      <c r="BD105" s="23" t="s">
        <v>181</v>
      </c>
      <c r="BE105" s="23">
        <v>2.9999999999999997E-4</v>
      </c>
      <c r="BF105" s="23" t="s">
        <v>181</v>
      </c>
      <c r="BG105" s="23">
        <v>1E-4</v>
      </c>
      <c r="BH105" s="23">
        <v>3.3E-3</v>
      </c>
      <c r="BI105" s="23">
        <v>2.9999999999999997E-4</v>
      </c>
      <c r="BJ105" s="23">
        <v>6.8400000000000002E-2</v>
      </c>
      <c r="BK105" s="23">
        <v>1E-3</v>
      </c>
      <c r="BL105" s="23">
        <v>3.5000000000000001E-3</v>
      </c>
      <c r="BM105" s="23">
        <v>2.9999999999999997E-4</v>
      </c>
      <c r="BN105" s="23">
        <v>2.86E-2</v>
      </c>
      <c r="BO105" s="23">
        <v>8.0000000000000004E-4</v>
      </c>
      <c r="BP105" s="23">
        <v>7.0000000000000001E-3</v>
      </c>
      <c r="BQ105" s="23">
        <v>4.0000000000000002E-4</v>
      </c>
      <c r="BR105" s="23" t="s">
        <v>181</v>
      </c>
      <c r="BS105" s="23">
        <v>4.0000000000000002E-4</v>
      </c>
      <c r="BT105" s="23" t="s">
        <v>181</v>
      </c>
      <c r="BU105" s="23">
        <v>5.0000000000000001E-4</v>
      </c>
      <c r="BV105" s="23" t="s">
        <v>20</v>
      </c>
      <c r="BX105" s="23" t="s">
        <v>20</v>
      </c>
      <c r="BZ105" s="23" t="s">
        <v>181</v>
      </c>
      <c r="CA105" s="23">
        <v>6.9999999999999999E-4</v>
      </c>
      <c r="CB105" s="23" t="s">
        <v>181</v>
      </c>
      <c r="CC105" s="23">
        <v>1.8E-3</v>
      </c>
      <c r="CD105" s="23" t="s">
        <v>181</v>
      </c>
      <c r="CE105" s="23">
        <v>1.9E-3</v>
      </c>
      <c r="CF105" s="23" t="s">
        <v>20</v>
      </c>
      <c r="CH105" s="23">
        <v>8.0600000000000005E-2</v>
      </c>
      <c r="CI105" s="23">
        <v>6.6E-3</v>
      </c>
      <c r="CJ105" s="23" t="s">
        <v>181</v>
      </c>
      <c r="CK105" s="23">
        <v>8.8000000000000005E-3</v>
      </c>
      <c r="CL105" s="23" t="s">
        <v>181</v>
      </c>
      <c r="CM105" s="23">
        <v>1.23E-2</v>
      </c>
      <c r="CN105" s="23" t="s">
        <v>181</v>
      </c>
      <c r="CO105" s="23">
        <v>5.9999999999999995E-4</v>
      </c>
      <c r="CP105" s="23" t="s">
        <v>181</v>
      </c>
      <c r="CQ105" s="23">
        <v>2.8999999999999998E-3</v>
      </c>
      <c r="CR105" s="23" t="s">
        <v>181</v>
      </c>
      <c r="CS105" s="23">
        <v>1.4E-3</v>
      </c>
      <c r="CT105" s="23" t="s">
        <v>181</v>
      </c>
      <c r="CU105" s="23">
        <v>6.9999999999999999E-4</v>
      </c>
      <c r="CV105" s="23" t="s">
        <v>20</v>
      </c>
      <c r="CX105" s="23" t="s">
        <v>181</v>
      </c>
      <c r="CY105" s="23">
        <v>5.0000000000000001E-4</v>
      </c>
      <c r="CZ105" s="23" t="s">
        <v>181</v>
      </c>
      <c r="DA105" s="23">
        <v>5.9999999999999995E-4</v>
      </c>
      <c r="DB105" s="23" t="s">
        <v>181</v>
      </c>
      <c r="DC105" s="23">
        <v>5.0000000000000001E-4</v>
      </c>
      <c r="DD105" s="23" t="s">
        <v>181</v>
      </c>
      <c r="DE105" s="23">
        <v>5.9999999999999995E-4</v>
      </c>
      <c r="DF105" s="23" t="s">
        <v>181</v>
      </c>
      <c r="DG105" s="23">
        <v>4.0000000000000002E-4</v>
      </c>
      <c r="DH105" s="23" t="s">
        <v>181</v>
      </c>
      <c r="DI105" s="23">
        <v>5.0000000000000001E-4</v>
      </c>
      <c r="DJ105" s="23" t="s">
        <v>291</v>
      </c>
      <c r="DK105" s="23" t="s">
        <v>292</v>
      </c>
      <c r="DL105" s="23">
        <v>35</v>
      </c>
      <c r="DM105" s="23" t="s">
        <v>197</v>
      </c>
      <c r="DN105" s="23" t="s">
        <v>20</v>
      </c>
      <c r="DW105" s="85"/>
      <c r="DY105" s="85">
        <v>44875.260416666664</v>
      </c>
    </row>
    <row r="106" spans="1:129" s="23" customFormat="1">
      <c r="A106" s="23">
        <v>153</v>
      </c>
      <c r="B106" s="88">
        <v>44875.263194444444</v>
      </c>
      <c r="C106" s="23" t="s">
        <v>192</v>
      </c>
      <c r="D106" s="23">
        <v>0</v>
      </c>
      <c r="E106" s="23">
        <v>0</v>
      </c>
      <c r="F106" s="23">
        <v>0</v>
      </c>
      <c r="G106" s="23" t="s">
        <v>58</v>
      </c>
      <c r="H106" s="23" t="s">
        <v>59</v>
      </c>
      <c r="I106" s="23" t="s">
        <v>59</v>
      </c>
      <c r="J106" s="23" t="s">
        <v>59</v>
      </c>
      <c r="K106" s="23">
        <v>150</v>
      </c>
      <c r="L106" s="23" t="s">
        <v>179</v>
      </c>
      <c r="M106" s="23">
        <v>0</v>
      </c>
      <c r="N106" s="23" t="s">
        <v>179</v>
      </c>
      <c r="O106" s="23">
        <v>0</v>
      </c>
      <c r="P106" s="23" t="s">
        <v>179</v>
      </c>
      <c r="Q106" s="23">
        <v>0</v>
      </c>
      <c r="R106" s="23">
        <v>2</v>
      </c>
      <c r="S106" s="23" t="s">
        <v>180</v>
      </c>
      <c r="T106" s="23">
        <v>5.4306999999999999</v>
      </c>
      <c r="U106" s="23">
        <v>0.56759999999999999</v>
      </c>
      <c r="V106" s="23">
        <v>12.9719</v>
      </c>
      <c r="W106" s="23">
        <v>0.2437</v>
      </c>
      <c r="X106" s="23">
        <v>37.1145</v>
      </c>
      <c r="Y106" s="23">
        <v>0.24560000000000001</v>
      </c>
      <c r="Z106" s="23">
        <v>0.1681</v>
      </c>
      <c r="AA106" s="23">
        <v>1.38E-2</v>
      </c>
      <c r="AB106" s="23" t="s">
        <v>181</v>
      </c>
      <c r="AC106" s="23">
        <v>6.7999999999999996E-3</v>
      </c>
      <c r="AD106" s="23" t="s">
        <v>181</v>
      </c>
      <c r="AE106" s="23">
        <v>1.21E-2</v>
      </c>
      <c r="AF106" s="23">
        <v>1.2601</v>
      </c>
      <c r="AG106" s="23">
        <v>1.09E-2</v>
      </c>
      <c r="AH106" s="23">
        <v>7.2769000000000004</v>
      </c>
      <c r="AI106" s="23">
        <v>2.06E-2</v>
      </c>
      <c r="AJ106" s="23">
        <v>1.5538000000000001</v>
      </c>
      <c r="AK106" s="23">
        <v>7.7000000000000002E-3</v>
      </c>
      <c r="AL106" s="23" t="s">
        <v>181</v>
      </c>
      <c r="AM106" s="23">
        <v>8.3999999999999995E-3</v>
      </c>
      <c r="AN106" s="23">
        <v>2.2800000000000001E-2</v>
      </c>
      <c r="AO106" s="23">
        <v>3.0999999999999999E-3</v>
      </c>
      <c r="AP106" s="23">
        <v>0.11890000000000001</v>
      </c>
      <c r="AQ106" s="23">
        <v>4.3E-3</v>
      </c>
      <c r="AR106" s="23">
        <v>6.5019</v>
      </c>
      <c r="AS106" s="23">
        <v>2.2700000000000001E-2</v>
      </c>
      <c r="AT106" s="23">
        <v>3.0999999999999999E-3</v>
      </c>
      <c r="AU106" s="23">
        <v>2.8E-3</v>
      </c>
      <c r="AV106" s="23">
        <v>9.2999999999999992E-3</v>
      </c>
      <c r="AW106" s="23">
        <v>8.0000000000000004E-4</v>
      </c>
      <c r="AX106" s="23">
        <v>6.1999999999999998E-3</v>
      </c>
      <c r="AY106" s="23">
        <v>5.9999999999999995E-4</v>
      </c>
      <c r="AZ106" s="23">
        <v>5.1999999999999998E-3</v>
      </c>
      <c r="BA106" s="23">
        <v>5.0000000000000001E-4</v>
      </c>
      <c r="BB106" s="23">
        <v>1.4E-3</v>
      </c>
      <c r="BC106" s="23">
        <v>4.0000000000000002E-4</v>
      </c>
      <c r="BD106" s="23" t="s">
        <v>181</v>
      </c>
      <c r="BE106" s="23">
        <v>2.9999999999999997E-4</v>
      </c>
      <c r="BF106" s="23" t="s">
        <v>181</v>
      </c>
      <c r="BG106" s="23">
        <v>1E-4</v>
      </c>
      <c r="BH106" s="23">
        <v>2.7000000000000001E-3</v>
      </c>
      <c r="BI106" s="23">
        <v>2.0000000000000001E-4</v>
      </c>
      <c r="BJ106" s="23">
        <v>4.7699999999999999E-2</v>
      </c>
      <c r="BK106" s="23">
        <v>8.0000000000000004E-4</v>
      </c>
      <c r="BL106" s="23">
        <v>3.5999999999999999E-3</v>
      </c>
      <c r="BM106" s="23">
        <v>2.9999999999999997E-4</v>
      </c>
      <c r="BN106" s="23">
        <v>2.93E-2</v>
      </c>
      <c r="BO106" s="23">
        <v>6.9999999999999999E-4</v>
      </c>
      <c r="BP106" s="23">
        <v>7.4000000000000003E-3</v>
      </c>
      <c r="BQ106" s="23">
        <v>4.0000000000000002E-4</v>
      </c>
      <c r="BR106" s="23">
        <v>8.0000000000000004E-4</v>
      </c>
      <c r="BS106" s="23">
        <v>4.0000000000000002E-4</v>
      </c>
      <c r="BT106" s="23" t="s">
        <v>181</v>
      </c>
      <c r="BU106" s="23">
        <v>5.0000000000000001E-4</v>
      </c>
      <c r="BV106" s="23" t="s">
        <v>20</v>
      </c>
      <c r="BX106" s="23" t="s">
        <v>20</v>
      </c>
      <c r="BZ106" s="23" t="s">
        <v>181</v>
      </c>
      <c r="CA106" s="23">
        <v>6.9999999999999999E-4</v>
      </c>
      <c r="CB106" s="23" t="s">
        <v>181</v>
      </c>
      <c r="CC106" s="23">
        <v>1.8E-3</v>
      </c>
      <c r="CD106" s="23" t="s">
        <v>181</v>
      </c>
      <c r="CE106" s="23">
        <v>1.9E-3</v>
      </c>
      <c r="CF106" s="23" t="s">
        <v>20</v>
      </c>
      <c r="CH106" s="23">
        <v>4.3900000000000002E-2</v>
      </c>
      <c r="CI106" s="23">
        <v>6.1000000000000004E-3</v>
      </c>
      <c r="CJ106" s="23" t="s">
        <v>181</v>
      </c>
      <c r="CK106" s="23">
        <v>8.6999999999999994E-3</v>
      </c>
      <c r="CL106" s="23" t="s">
        <v>181</v>
      </c>
      <c r="CM106" s="23">
        <v>1.2E-2</v>
      </c>
      <c r="CN106" s="23" t="s">
        <v>181</v>
      </c>
      <c r="CO106" s="23">
        <v>5.9999999999999995E-4</v>
      </c>
      <c r="CP106" s="23" t="s">
        <v>181</v>
      </c>
      <c r="CQ106" s="23">
        <v>2.8999999999999998E-3</v>
      </c>
      <c r="CR106" s="23" t="s">
        <v>181</v>
      </c>
      <c r="CS106" s="23">
        <v>1.4E-3</v>
      </c>
      <c r="CT106" s="23" t="s">
        <v>181</v>
      </c>
      <c r="CU106" s="23">
        <v>6.9999999999999999E-4</v>
      </c>
      <c r="CV106" s="23" t="s">
        <v>20</v>
      </c>
      <c r="CX106" s="23" t="s">
        <v>181</v>
      </c>
      <c r="CY106" s="23">
        <v>5.0000000000000001E-4</v>
      </c>
      <c r="CZ106" s="23" t="s">
        <v>181</v>
      </c>
      <c r="DA106" s="23">
        <v>5.0000000000000001E-4</v>
      </c>
      <c r="DB106" s="23" t="s">
        <v>181</v>
      </c>
      <c r="DC106" s="23">
        <v>5.0000000000000001E-4</v>
      </c>
      <c r="DD106" s="23" t="s">
        <v>181</v>
      </c>
      <c r="DE106" s="23">
        <v>5.9999999999999995E-4</v>
      </c>
      <c r="DF106" s="23" t="s">
        <v>181</v>
      </c>
      <c r="DG106" s="23">
        <v>4.0000000000000002E-4</v>
      </c>
      <c r="DH106" s="23" t="s">
        <v>181</v>
      </c>
      <c r="DI106" s="23">
        <v>5.0000000000000001E-4</v>
      </c>
      <c r="DJ106" s="23" t="s">
        <v>291</v>
      </c>
      <c r="DK106" s="23" t="s">
        <v>292</v>
      </c>
      <c r="DL106" s="23">
        <v>97</v>
      </c>
      <c r="DM106" s="23" t="s">
        <v>197</v>
      </c>
      <c r="DN106" s="23" t="s">
        <v>20</v>
      </c>
      <c r="DW106" s="85"/>
      <c r="DY106" s="85">
        <v>44875.263194444444</v>
      </c>
    </row>
    <row r="107" spans="1:129" s="23" customFormat="1">
      <c r="A107" s="23">
        <v>154</v>
      </c>
      <c r="B107" s="88">
        <v>44875.265277777777</v>
      </c>
      <c r="C107" s="23" t="s">
        <v>192</v>
      </c>
      <c r="D107" s="23">
        <v>0</v>
      </c>
      <c r="E107" s="23">
        <v>0</v>
      </c>
      <c r="F107" s="23">
        <v>0</v>
      </c>
      <c r="G107" s="23" t="s">
        <v>58</v>
      </c>
      <c r="H107" s="23" t="s">
        <v>59</v>
      </c>
      <c r="I107" s="23" t="s">
        <v>59</v>
      </c>
      <c r="J107" s="23" t="s">
        <v>59</v>
      </c>
      <c r="K107" s="23">
        <v>150</v>
      </c>
      <c r="L107" s="23" t="s">
        <v>179</v>
      </c>
      <c r="M107" s="23">
        <v>0</v>
      </c>
      <c r="N107" s="23" t="s">
        <v>179</v>
      </c>
      <c r="O107" s="23">
        <v>0</v>
      </c>
      <c r="P107" s="23" t="s">
        <v>179</v>
      </c>
      <c r="Q107" s="23">
        <v>0</v>
      </c>
      <c r="R107" s="23">
        <v>2</v>
      </c>
      <c r="S107" s="23" t="s">
        <v>180</v>
      </c>
      <c r="T107" s="23">
        <v>2.488</v>
      </c>
      <c r="U107" s="23">
        <v>0.50209999999999999</v>
      </c>
      <c r="V107" s="23">
        <v>13.469099999999999</v>
      </c>
      <c r="W107" s="23">
        <v>0.24579999999999999</v>
      </c>
      <c r="X107" s="23">
        <v>36.508699999999997</v>
      </c>
      <c r="Y107" s="23">
        <v>0.24460000000000001</v>
      </c>
      <c r="Z107" s="23">
        <v>0.30449999999999999</v>
      </c>
      <c r="AA107" s="23">
        <v>1.5599999999999999E-2</v>
      </c>
      <c r="AB107" s="23" t="s">
        <v>181</v>
      </c>
      <c r="AC107" s="23">
        <v>6.4000000000000003E-3</v>
      </c>
      <c r="AD107" s="23" t="s">
        <v>181</v>
      </c>
      <c r="AE107" s="23">
        <v>1.1599999999999999E-2</v>
      </c>
      <c r="AF107" s="23">
        <v>1.7438</v>
      </c>
      <c r="AG107" s="23">
        <v>1.26E-2</v>
      </c>
      <c r="AH107" s="23">
        <v>8.2134</v>
      </c>
      <c r="AI107" s="23">
        <v>2.1999999999999999E-2</v>
      </c>
      <c r="AJ107" s="23">
        <v>1.5238</v>
      </c>
      <c r="AK107" s="23">
        <v>7.7999999999999996E-3</v>
      </c>
      <c r="AL107" s="23" t="s">
        <v>181</v>
      </c>
      <c r="AM107" s="23">
        <v>8.6999999999999994E-3</v>
      </c>
      <c r="AN107" s="23">
        <v>1.9900000000000001E-2</v>
      </c>
      <c r="AO107" s="23">
        <v>3.0999999999999999E-3</v>
      </c>
      <c r="AP107" s="23">
        <v>7.6899999999999996E-2</v>
      </c>
      <c r="AQ107" s="23">
        <v>3.7000000000000002E-3</v>
      </c>
      <c r="AR107" s="23">
        <v>6.4452999999999996</v>
      </c>
      <c r="AS107" s="23">
        <v>2.3E-2</v>
      </c>
      <c r="AT107" s="23">
        <v>3.2000000000000002E-3</v>
      </c>
      <c r="AU107" s="23">
        <v>2.8999999999999998E-3</v>
      </c>
      <c r="AV107" s="23">
        <v>6.7000000000000002E-3</v>
      </c>
      <c r="AW107" s="23">
        <v>6.9999999999999999E-4</v>
      </c>
      <c r="AX107" s="23">
        <v>6.6E-3</v>
      </c>
      <c r="AY107" s="23">
        <v>5.9999999999999995E-4</v>
      </c>
      <c r="AZ107" s="23">
        <v>6.7000000000000002E-3</v>
      </c>
      <c r="BA107" s="23">
        <v>5.0000000000000001E-4</v>
      </c>
      <c r="BB107" s="23">
        <v>1.5E-3</v>
      </c>
      <c r="BC107" s="23">
        <v>4.0000000000000002E-4</v>
      </c>
      <c r="BD107" s="23">
        <v>5.9999999999999995E-4</v>
      </c>
      <c r="BE107" s="23">
        <v>2.9999999999999997E-4</v>
      </c>
      <c r="BF107" s="23" t="s">
        <v>181</v>
      </c>
      <c r="BG107" s="23">
        <v>1E-4</v>
      </c>
      <c r="BH107" s="23">
        <v>2.8E-3</v>
      </c>
      <c r="BI107" s="23">
        <v>2.9999999999999997E-4</v>
      </c>
      <c r="BJ107" s="23">
        <v>7.3599999999999999E-2</v>
      </c>
      <c r="BK107" s="23">
        <v>1E-3</v>
      </c>
      <c r="BL107" s="23">
        <v>3.3999999999999998E-3</v>
      </c>
      <c r="BM107" s="23">
        <v>2.9999999999999997E-4</v>
      </c>
      <c r="BN107" s="23">
        <v>2.8299999999999999E-2</v>
      </c>
      <c r="BO107" s="23">
        <v>8.0000000000000004E-4</v>
      </c>
      <c r="BP107" s="23">
        <v>7.1000000000000004E-3</v>
      </c>
      <c r="BQ107" s="23">
        <v>4.0000000000000002E-4</v>
      </c>
      <c r="BR107" s="23">
        <v>5.9999999999999995E-4</v>
      </c>
      <c r="BS107" s="23">
        <v>4.0000000000000002E-4</v>
      </c>
      <c r="BT107" s="23" t="s">
        <v>181</v>
      </c>
      <c r="BU107" s="23">
        <v>5.0000000000000001E-4</v>
      </c>
      <c r="BV107" s="23" t="s">
        <v>181</v>
      </c>
      <c r="BW107" s="23">
        <v>6.9999999999999999E-4</v>
      </c>
      <c r="BX107" s="23" t="s">
        <v>181</v>
      </c>
      <c r="BY107" s="23">
        <v>8.0000000000000004E-4</v>
      </c>
      <c r="BZ107" s="23" t="s">
        <v>181</v>
      </c>
      <c r="CA107" s="23">
        <v>6.9999999999999999E-4</v>
      </c>
      <c r="CB107" s="23" t="s">
        <v>181</v>
      </c>
      <c r="CC107" s="23">
        <v>1.8E-3</v>
      </c>
      <c r="CD107" s="23" t="s">
        <v>181</v>
      </c>
      <c r="CE107" s="23">
        <v>1.9E-3</v>
      </c>
      <c r="CF107" s="23" t="s">
        <v>20</v>
      </c>
      <c r="CH107" s="23">
        <v>7.51E-2</v>
      </c>
      <c r="CI107" s="23">
        <v>6.1000000000000004E-3</v>
      </c>
      <c r="CJ107" s="23" t="s">
        <v>181</v>
      </c>
      <c r="CK107" s="23">
        <v>8.6E-3</v>
      </c>
      <c r="CL107" s="23" t="s">
        <v>181</v>
      </c>
      <c r="CM107" s="23">
        <v>1.1900000000000001E-2</v>
      </c>
      <c r="CN107" s="23" t="s">
        <v>181</v>
      </c>
      <c r="CO107" s="23">
        <v>5.9999999999999995E-4</v>
      </c>
      <c r="CP107" s="23" t="s">
        <v>181</v>
      </c>
      <c r="CQ107" s="23">
        <v>2.8999999999999998E-3</v>
      </c>
      <c r="CR107" s="23" t="s">
        <v>181</v>
      </c>
      <c r="CS107" s="23">
        <v>1.4E-3</v>
      </c>
      <c r="CT107" s="23" t="s">
        <v>181</v>
      </c>
      <c r="CU107" s="23">
        <v>6.9999999999999999E-4</v>
      </c>
      <c r="CV107" s="23" t="s">
        <v>181</v>
      </c>
      <c r="CW107" s="23">
        <v>5.0000000000000001E-4</v>
      </c>
      <c r="CX107" s="23" t="s">
        <v>181</v>
      </c>
      <c r="CY107" s="23">
        <v>5.0000000000000001E-4</v>
      </c>
      <c r="CZ107" s="23" t="s">
        <v>181</v>
      </c>
      <c r="DA107" s="23">
        <v>5.0000000000000001E-4</v>
      </c>
      <c r="DB107" s="23" t="s">
        <v>181</v>
      </c>
      <c r="DC107" s="23">
        <v>5.0000000000000001E-4</v>
      </c>
      <c r="DD107" s="23" t="s">
        <v>181</v>
      </c>
      <c r="DE107" s="23">
        <v>5.9999999999999995E-4</v>
      </c>
      <c r="DF107" s="23" t="s">
        <v>181</v>
      </c>
      <c r="DG107" s="23">
        <v>4.0000000000000002E-4</v>
      </c>
      <c r="DH107" s="23" t="s">
        <v>181</v>
      </c>
      <c r="DI107" s="23">
        <v>5.0000000000000001E-4</v>
      </c>
      <c r="DJ107" s="23" t="s">
        <v>291</v>
      </c>
      <c r="DK107" s="23" t="s">
        <v>292</v>
      </c>
      <c r="DL107" s="23">
        <v>137</v>
      </c>
      <c r="DM107" s="23" t="s">
        <v>65</v>
      </c>
      <c r="DN107" s="23" t="s">
        <v>20</v>
      </c>
      <c r="DW107" s="85"/>
      <c r="DY107" s="85">
        <v>44875.265277777777</v>
      </c>
    </row>
    <row r="108" spans="1:129" s="23" customFormat="1">
      <c r="A108" s="23">
        <v>155</v>
      </c>
      <c r="B108" s="88">
        <v>44875.269444444442</v>
      </c>
      <c r="C108" s="23" t="s">
        <v>192</v>
      </c>
      <c r="D108" s="23">
        <v>0</v>
      </c>
      <c r="E108" s="23">
        <v>0</v>
      </c>
      <c r="F108" s="23">
        <v>0</v>
      </c>
      <c r="G108" s="23" t="s">
        <v>58</v>
      </c>
      <c r="H108" s="23" t="s">
        <v>59</v>
      </c>
      <c r="I108" s="23" t="s">
        <v>59</v>
      </c>
      <c r="J108" s="23" t="s">
        <v>59</v>
      </c>
      <c r="K108" s="23">
        <v>150</v>
      </c>
      <c r="L108" s="23" t="s">
        <v>179</v>
      </c>
      <c r="M108" s="23">
        <v>0</v>
      </c>
      <c r="N108" s="23" t="s">
        <v>179</v>
      </c>
      <c r="O108" s="23">
        <v>0</v>
      </c>
      <c r="P108" s="23" t="s">
        <v>179</v>
      </c>
      <c r="Q108" s="23">
        <v>0</v>
      </c>
      <c r="R108" s="23">
        <v>2</v>
      </c>
      <c r="S108" s="23" t="s">
        <v>180</v>
      </c>
      <c r="T108" s="23">
        <v>5.2695999999999996</v>
      </c>
      <c r="U108" s="23">
        <v>0.54700000000000004</v>
      </c>
      <c r="V108" s="23">
        <v>11.873699999999999</v>
      </c>
      <c r="W108" s="23">
        <v>0.23330000000000001</v>
      </c>
      <c r="X108" s="23">
        <v>34.706600000000002</v>
      </c>
      <c r="Y108" s="23">
        <v>0.23549999999999999</v>
      </c>
      <c r="Z108" s="23">
        <v>0.14610000000000001</v>
      </c>
      <c r="AA108" s="23">
        <v>1.34E-2</v>
      </c>
      <c r="AB108" s="23" t="s">
        <v>181</v>
      </c>
      <c r="AC108" s="23">
        <v>6.3E-3</v>
      </c>
      <c r="AD108" s="23" t="s">
        <v>181</v>
      </c>
      <c r="AE108" s="23">
        <v>1.18E-2</v>
      </c>
      <c r="AF108" s="23">
        <v>1.0821000000000001</v>
      </c>
      <c r="AG108" s="23">
        <v>1.01E-2</v>
      </c>
      <c r="AH108" s="23">
        <v>7.4467999999999996</v>
      </c>
      <c r="AI108" s="23">
        <v>2.07E-2</v>
      </c>
      <c r="AJ108" s="23">
        <v>1.4545999999999999</v>
      </c>
      <c r="AK108" s="23">
        <v>7.4999999999999997E-3</v>
      </c>
      <c r="AL108" s="23" t="s">
        <v>181</v>
      </c>
      <c r="AM108" s="23">
        <v>8.0999999999999996E-3</v>
      </c>
      <c r="AN108" s="23">
        <v>1.83E-2</v>
      </c>
      <c r="AO108" s="23">
        <v>3.0000000000000001E-3</v>
      </c>
      <c r="AP108" s="23">
        <v>0.1268</v>
      </c>
      <c r="AQ108" s="23">
        <v>4.4000000000000003E-3</v>
      </c>
      <c r="AR108" s="23">
        <v>6.2533000000000003</v>
      </c>
      <c r="AS108" s="23">
        <v>2.23E-2</v>
      </c>
      <c r="AT108" s="23">
        <v>8.0999999999999996E-3</v>
      </c>
      <c r="AU108" s="23">
        <v>2.8E-3</v>
      </c>
      <c r="AV108" s="23">
        <v>1.2200000000000001E-2</v>
      </c>
      <c r="AW108" s="23">
        <v>8.9999999999999998E-4</v>
      </c>
      <c r="AX108" s="23">
        <v>5.4999999999999997E-3</v>
      </c>
      <c r="AY108" s="23">
        <v>5.0000000000000001E-4</v>
      </c>
      <c r="AZ108" s="23">
        <v>6.0000000000000001E-3</v>
      </c>
      <c r="BA108" s="23">
        <v>5.0000000000000001E-4</v>
      </c>
      <c r="BB108" s="23">
        <v>8.9999999999999998E-4</v>
      </c>
      <c r="BC108" s="23">
        <v>2.9999999999999997E-4</v>
      </c>
      <c r="BD108" s="23">
        <v>5.0000000000000001E-4</v>
      </c>
      <c r="BE108" s="23">
        <v>2.9999999999999997E-4</v>
      </c>
      <c r="BF108" s="23" t="s">
        <v>181</v>
      </c>
      <c r="BG108" s="23">
        <v>1E-4</v>
      </c>
      <c r="BH108" s="23">
        <v>1.6999999999999999E-3</v>
      </c>
      <c r="BI108" s="23">
        <v>2.0000000000000001E-4</v>
      </c>
      <c r="BJ108" s="23">
        <v>4.4699999999999997E-2</v>
      </c>
      <c r="BK108" s="23">
        <v>8.0000000000000004E-4</v>
      </c>
      <c r="BL108" s="23">
        <v>3.5999999999999999E-3</v>
      </c>
      <c r="BM108" s="23">
        <v>2.9999999999999997E-4</v>
      </c>
      <c r="BN108" s="23">
        <v>2.9399999999999999E-2</v>
      </c>
      <c r="BO108" s="23">
        <v>8.0000000000000004E-4</v>
      </c>
      <c r="BP108" s="23">
        <v>7.6E-3</v>
      </c>
      <c r="BQ108" s="23">
        <v>4.0000000000000002E-4</v>
      </c>
      <c r="BR108" s="23" t="s">
        <v>181</v>
      </c>
      <c r="BS108" s="23">
        <v>4.0000000000000002E-4</v>
      </c>
      <c r="BT108" s="23" t="s">
        <v>181</v>
      </c>
      <c r="BU108" s="23">
        <v>5.0000000000000001E-4</v>
      </c>
      <c r="BV108" s="23" t="s">
        <v>20</v>
      </c>
      <c r="BX108" s="23" t="s">
        <v>181</v>
      </c>
      <c r="BY108" s="23">
        <v>8.0000000000000004E-4</v>
      </c>
      <c r="BZ108" s="23" t="s">
        <v>181</v>
      </c>
      <c r="CA108" s="23">
        <v>6.9999999999999999E-4</v>
      </c>
      <c r="CB108" s="23">
        <v>3.5000000000000001E-3</v>
      </c>
      <c r="CC108" s="23">
        <v>1.8E-3</v>
      </c>
      <c r="CD108" s="23" t="s">
        <v>181</v>
      </c>
      <c r="CE108" s="23">
        <v>1.9E-3</v>
      </c>
      <c r="CF108" s="23" t="s">
        <v>20</v>
      </c>
      <c r="CH108" s="23">
        <v>4.3400000000000001E-2</v>
      </c>
      <c r="CI108" s="23">
        <v>6.1999999999999998E-3</v>
      </c>
      <c r="CJ108" s="23" t="s">
        <v>181</v>
      </c>
      <c r="CK108" s="23">
        <v>8.5000000000000006E-3</v>
      </c>
      <c r="CL108" s="23" t="s">
        <v>181</v>
      </c>
      <c r="CM108" s="23">
        <v>1.2200000000000001E-2</v>
      </c>
      <c r="CN108" s="23" t="s">
        <v>181</v>
      </c>
      <c r="CO108" s="23">
        <v>5.9999999999999995E-4</v>
      </c>
      <c r="CP108" s="23" t="s">
        <v>181</v>
      </c>
      <c r="CQ108" s="23">
        <v>2.8999999999999998E-3</v>
      </c>
      <c r="CR108" s="23" t="s">
        <v>181</v>
      </c>
      <c r="CS108" s="23">
        <v>1.4E-3</v>
      </c>
      <c r="CT108" s="23" t="s">
        <v>181</v>
      </c>
      <c r="CU108" s="23">
        <v>6.9999999999999999E-4</v>
      </c>
      <c r="CV108" s="23" t="s">
        <v>20</v>
      </c>
      <c r="CX108" s="23" t="s">
        <v>181</v>
      </c>
      <c r="CY108" s="23">
        <v>5.0000000000000001E-4</v>
      </c>
      <c r="CZ108" s="23" t="s">
        <v>181</v>
      </c>
      <c r="DA108" s="23">
        <v>5.0000000000000001E-4</v>
      </c>
      <c r="DB108" s="23" t="s">
        <v>181</v>
      </c>
      <c r="DC108" s="23">
        <v>5.0000000000000001E-4</v>
      </c>
      <c r="DD108" s="23" t="s">
        <v>181</v>
      </c>
      <c r="DE108" s="23">
        <v>5.9999999999999995E-4</v>
      </c>
      <c r="DF108" s="23">
        <v>8.0000000000000004E-4</v>
      </c>
      <c r="DG108" s="23">
        <v>4.0000000000000002E-4</v>
      </c>
      <c r="DH108" s="23" t="s">
        <v>181</v>
      </c>
      <c r="DI108" s="23">
        <v>5.0000000000000001E-4</v>
      </c>
      <c r="DJ108" s="23" t="s">
        <v>293</v>
      </c>
      <c r="DK108" s="23" t="s">
        <v>294</v>
      </c>
      <c r="DL108" s="23">
        <v>62</v>
      </c>
      <c r="DM108" s="23" t="s">
        <v>197</v>
      </c>
      <c r="DN108" s="23" t="s">
        <v>20</v>
      </c>
      <c r="DW108" s="85"/>
      <c r="DY108" s="85">
        <v>44875.269444444442</v>
      </c>
    </row>
    <row r="109" spans="1:129" s="23" customFormat="1">
      <c r="A109" s="23">
        <v>156</v>
      </c>
      <c r="B109" s="88">
        <v>44875.272222222222</v>
      </c>
      <c r="C109" s="23" t="s">
        <v>192</v>
      </c>
      <c r="D109" s="23">
        <v>0</v>
      </c>
      <c r="E109" s="23">
        <v>0</v>
      </c>
      <c r="F109" s="23">
        <v>0</v>
      </c>
      <c r="G109" s="23" t="s">
        <v>58</v>
      </c>
      <c r="H109" s="23" t="s">
        <v>59</v>
      </c>
      <c r="I109" s="23" t="s">
        <v>59</v>
      </c>
      <c r="J109" s="23" t="s">
        <v>59</v>
      </c>
      <c r="K109" s="23">
        <v>150</v>
      </c>
      <c r="L109" s="23" t="s">
        <v>179</v>
      </c>
      <c r="M109" s="23">
        <v>0</v>
      </c>
      <c r="N109" s="23" t="s">
        <v>179</v>
      </c>
      <c r="O109" s="23">
        <v>0</v>
      </c>
      <c r="P109" s="23" t="s">
        <v>179</v>
      </c>
      <c r="Q109" s="23">
        <v>0</v>
      </c>
      <c r="R109" s="23">
        <v>2</v>
      </c>
      <c r="S109" s="23" t="s">
        <v>180</v>
      </c>
      <c r="T109" s="23">
        <v>3.1337999999999999</v>
      </c>
      <c r="U109" s="23">
        <v>0.48349999999999999</v>
      </c>
      <c r="V109" s="23">
        <v>11.4146</v>
      </c>
      <c r="W109" s="23">
        <v>0.2283</v>
      </c>
      <c r="X109" s="23">
        <v>33.514200000000002</v>
      </c>
      <c r="Y109" s="23">
        <v>0.23350000000000001</v>
      </c>
      <c r="Z109" s="23">
        <v>0.3533</v>
      </c>
      <c r="AA109" s="23">
        <v>1.54E-2</v>
      </c>
      <c r="AB109" s="23" t="s">
        <v>181</v>
      </c>
      <c r="AC109" s="23">
        <v>6.1999999999999998E-3</v>
      </c>
      <c r="AD109" s="23" t="s">
        <v>181</v>
      </c>
      <c r="AE109" s="23">
        <v>1.15E-2</v>
      </c>
      <c r="AF109" s="23">
        <v>1.6536999999999999</v>
      </c>
      <c r="AG109" s="23">
        <v>1.21E-2</v>
      </c>
      <c r="AH109" s="23">
        <v>6.1676000000000002</v>
      </c>
      <c r="AI109" s="23">
        <v>1.9E-2</v>
      </c>
      <c r="AJ109" s="23">
        <v>1.3779999999999999</v>
      </c>
      <c r="AK109" s="23">
        <v>7.3000000000000001E-3</v>
      </c>
      <c r="AL109" s="23" t="s">
        <v>181</v>
      </c>
      <c r="AM109" s="23">
        <v>7.9000000000000008E-3</v>
      </c>
      <c r="AN109" s="23">
        <v>3.0300000000000001E-2</v>
      </c>
      <c r="AO109" s="23">
        <v>3.3E-3</v>
      </c>
      <c r="AP109" s="23">
        <v>9.8699999999999996E-2</v>
      </c>
      <c r="AQ109" s="23">
        <v>4.1000000000000003E-3</v>
      </c>
      <c r="AR109" s="23">
        <v>6.4238</v>
      </c>
      <c r="AS109" s="23">
        <v>2.24E-2</v>
      </c>
      <c r="AT109" s="23" t="s">
        <v>181</v>
      </c>
      <c r="AU109" s="23">
        <v>2.8999999999999998E-3</v>
      </c>
      <c r="AV109" s="23">
        <v>7.4000000000000003E-3</v>
      </c>
      <c r="AW109" s="23">
        <v>8.0000000000000004E-4</v>
      </c>
      <c r="AX109" s="23">
        <v>5.7999999999999996E-3</v>
      </c>
      <c r="AY109" s="23">
        <v>5.9999999999999995E-4</v>
      </c>
      <c r="AZ109" s="23">
        <v>5.1000000000000004E-3</v>
      </c>
      <c r="BA109" s="23">
        <v>5.0000000000000001E-4</v>
      </c>
      <c r="BB109" s="23">
        <v>1.5E-3</v>
      </c>
      <c r="BC109" s="23">
        <v>4.0000000000000002E-4</v>
      </c>
      <c r="BD109" s="23">
        <v>5.0000000000000001E-4</v>
      </c>
      <c r="BE109" s="23">
        <v>2.9999999999999997E-4</v>
      </c>
      <c r="BF109" s="23" t="s">
        <v>181</v>
      </c>
      <c r="BG109" s="23">
        <v>1E-4</v>
      </c>
      <c r="BH109" s="23">
        <v>3.0999999999999999E-3</v>
      </c>
      <c r="BI109" s="23">
        <v>2.9999999999999997E-4</v>
      </c>
      <c r="BJ109" s="23">
        <v>7.3300000000000004E-2</v>
      </c>
      <c r="BK109" s="23">
        <v>1E-3</v>
      </c>
      <c r="BL109" s="23">
        <v>3.3999999999999998E-3</v>
      </c>
      <c r="BM109" s="23">
        <v>2.9999999999999997E-4</v>
      </c>
      <c r="BN109" s="23">
        <v>2.9100000000000001E-2</v>
      </c>
      <c r="BO109" s="23">
        <v>8.0000000000000004E-4</v>
      </c>
      <c r="BP109" s="23">
        <v>7.7000000000000002E-3</v>
      </c>
      <c r="BQ109" s="23">
        <v>4.0000000000000002E-4</v>
      </c>
      <c r="BR109" s="23">
        <v>5.0000000000000001E-4</v>
      </c>
      <c r="BS109" s="23">
        <v>4.0000000000000002E-4</v>
      </c>
      <c r="BT109" s="23" t="s">
        <v>181</v>
      </c>
      <c r="BU109" s="23">
        <v>5.0000000000000001E-4</v>
      </c>
      <c r="BV109" s="23" t="s">
        <v>20</v>
      </c>
      <c r="BX109" s="23" t="s">
        <v>181</v>
      </c>
      <c r="BY109" s="23">
        <v>8.0000000000000004E-4</v>
      </c>
      <c r="BZ109" s="23" t="s">
        <v>181</v>
      </c>
      <c r="CA109" s="23">
        <v>6.9999999999999999E-4</v>
      </c>
      <c r="CB109" s="23" t="s">
        <v>181</v>
      </c>
      <c r="CC109" s="23">
        <v>1.8E-3</v>
      </c>
      <c r="CD109" s="23" t="s">
        <v>181</v>
      </c>
      <c r="CE109" s="23">
        <v>1.8E-3</v>
      </c>
      <c r="CF109" s="23" t="s">
        <v>20</v>
      </c>
      <c r="CH109" s="23">
        <v>8.4400000000000003E-2</v>
      </c>
      <c r="CI109" s="23">
        <v>7.0000000000000001E-3</v>
      </c>
      <c r="CJ109" s="23" t="s">
        <v>181</v>
      </c>
      <c r="CK109" s="23">
        <v>8.8000000000000005E-3</v>
      </c>
      <c r="CL109" s="23" t="s">
        <v>181</v>
      </c>
      <c r="CM109" s="23">
        <v>1.29E-2</v>
      </c>
      <c r="CN109" s="23" t="s">
        <v>181</v>
      </c>
      <c r="CO109" s="23">
        <v>5.9999999999999995E-4</v>
      </c>
      <c r="CP109" s="23" t="s">
        <v>181</v>
      </c>
      <c r="CQ109" s="23">
        <v>2.8E-3</v>
      </c>
      <c r="CR109" s="23" t="s">
        <v>181</v>
      </c>
      <c r="CS109" s="23">
        <v>1.4E-3</v>
      </c>
      <c r="CT109" s="23" t="s">
        <v>181</v>
      </c>
      <c r="CU109" s="23">
        <v>8.0000000000000004E-4</v>
      </c>
      <c r="CV109" s="23" t="s">
        <v>20</v>
      </c>
      <c r="CX109" s="23" t="s">
        <v>181</v>
      </c>
      <c r="CY109" s="23">
        <v>5.0000000000000001E-4</v>
      </c>
      <c r="CZ109" s="23" t="s">
        <v>181</v>
      </c>
      <c r="DA109" s="23">
        <v>5.0000000000000001E-4</v>
      </c>
      <c r="DB109" s="23" t="s">
        <v>181</v>
      </c>
      <c r="DC109" s="23">
        <v>5.0000000000000001E-4</v>
      </c>
      <c r="DD109" s="23" t="s">
        <v>181</v>
      </c>
      <c r="DE109" s="23">
        <v>5.9999999999999995E-4</v>
      </c>
      <c r="DF109" s="23">
        <v>4.0000000000000002E-4</v>
      </c>
      <c r="DG109" s="23">
        <v>4.0000000000000002E-4</v>
      </c>
      <c r="DH109" s="23" t="s">
        <v>181</v>
      </c>
      <c r="DI109" s="23">
        <v>5.9999999999999995E-4</v>
      </c>
      <c r="DJ109" s="23" t="s">
        <v>293</v>
      </c>
      <c r="DK109" s="23" t="s">
        <v>294</v>
      </c>
      <c r="DL109" s="23">
        <v>88</v>
      </c>
      <c r="DM109" s="23" t="s">
        <v>65</v>
      </c>
      <c r="DN109" s="23" t="s">
        <v>20</v>
      </c>
      <c r="DW109" s="85"/>
      <c r="DY109" s="85">
        <v>44875.272222222222</v>
      </c>
    </row>
    <row r="110" spans="1:129" s="23" customFormat="1">
      <c r="A110" s="23">
        <v>157</v>
      </c>
      <c r="B110" s="88">
        <v>44875.275000000001</v>
      </c>
      <c r="C110" s="23" t="s">
        <v>192</v>
      </c>
      <c r="D110" s="23">
        <v>0</v>
      </c>
      <c r="E110" s="23">
        <v>0</v>
      </c>
      <c r="F110" s="23">
        <v>0</v>
      </c>
      <c r="G110" s="23" t="s">
        <v>58</v>
      </c>
      <c r="H110" s="23" t="s">
        <v>59</v>
      </c>
      <c r="I110" s="23" t="s">
        <v>59</v>
      </c>
      <c r="J110" s="23" t="s">
        <v>59</v>
      </c>
      <c r="K110" s="23">
        <v>150</v>
      </c>
      <c r="L110" s="23" t="s">
        <v>179</v>
      </c>
      <c r="M110" s="23">
        <v>0</v>
      </c>
      <c r="N110" s="23" t="s">
        <v>179</v>
      </c>
      <c r="O110" s="23">
        <v>0</v>
      </c>
      <c r="P110" s="23" t="s">
        <v>179</v>
      </c>
      <c r="Q110" s="23">
        <v>0</v>
      </c>
      <c r="R110" s="23">
        <v>2</v>
      </c>
      <c r="S110" s="23" t="s">
        <v>180</v>
      </c>
      <c r="T110" s="23">
        <v>4.1802000000000001</v>
      </c>
      <c r="U110" s="23">
        <v>0.51019999999999999</v>
      </c>
      <c r="V110" s="23">
        <v>11.1655</v>
      </c>
      <c r="W110" s="23">
        <v>0.22559999999999999</v>
      </c>
      <c r="X110" s="23">
        <v>34.6937</v>
      </c>
      <c r="Y110" s="23">
        <v>0.2364</v>
      </c>
      <c r="Z110" s="23">
        <v>0.1779</v>
      </c>
      <c r="AA110" s="23">
        <v>1.3599999999999999E-2</v>
      </c>
      <c r="AB110" s="23" t="s">
        <v>181</v>
      </c>
      <c r="AC110" s="23">
        <v>6.0000000000000001E-3</v>
      </c>
      <c r="AD110" s="23" t="s">
        <v>181</v>
      </c>
      <c r="AE110" s="23">
        <v>1.11E-2</v>
      </c>
      <c r="AF110" s="23">
        <v>1.7486999999999999</v>
      </c>
      <c r="AG110" s="23">
        <v>1.24E-2</v>
      </c>
      <c r="AH110" s="23">
        <v>6.8920000000000003</v>
      </c>
      <c r="AI110" s="23">
        <v>0.02</v>
      </c>
      <c r="AJ110" s="23">
        <v>1.1665000000000001</v>
      </c>
      <c r="AK110" s="23">
        <v>6.8999999999999999E-3</v>
      </c>
      <c r="AL110" s="23" t="s">
        <v>181</v>
      </c>
      <c r="AM110" s="23">
        <v>7.4999999999999997E-3</v>
      </c>
      <c r="AN110" s="23">
        <v>1.7600000000000001E-2</v>
      </c>
      <c r="AO110" s="23">
        <v>2.8E-3</v>
      </c>
      <c r="AP110" s="23">
        <v>8.3199999999999996E-2</v>
      </c>
      <c r="AQ110" s="23">
        <v>3.7000000000000002E-3</v>
      </c>
      <c r="AR110" s="23">
        <v>5.4089</v>
      </c>
      <c r="AS110" s="23">
        <v>2.06E-2</v>
      </c>
      <c r="AT110" s="23">
        <v>3.7000000000000002E-3</v>
      </c>
      <c r="AU110" s="23">
        <v>2.5999999999999999E-3</v>
      </c>
      <c r="AV110" s="23">
        <v>1.7399999999999999E-2</v>
      </c>
      <c r="AW110" s="23">
        <v>1.1000000000000001E-3</v>
      </c>
      <c r="AX110" s="23">
        <v>6.0000000000000001E-3</v>
      </c>
      <c r="AY110" s="23">
        <v>5.9999999999999995E-4</v>
      </c>
      <c r="AZ110" s="23">
        <v>7.9000000000000008E-3</v>
      </c>
      <c r="BA110" s="23">
        <v>5.9999999999999995E-4</v>
      </c>
      <c r="BB110" s="23">
        <v>1.1000000000000001E-3</v>
      </c>
      <c r="BC110" s="23">
        <v>4.0000000000000002E-4</v>
      </c>
      <c r="BD110" s="23">
        <v>2.9999999999999997E-4</v>
      </c>
      <c r="BE110" s="23">
        <v>2.9999999999999997E-4</v>
      </c>
      <c r="BF110" s="23" t="s">
        <v>181</v>
      </c>
      <c r="BG110" s="23">
        <v>1E-4</v>
      </c>
      <c r="BH110" s="23">
        <v>4.3E-3</v>
      </c>
      <c r="BI110" s="23">
        <v>2.9999999999999997E-4</v>
      </c>
      <c r="BJ110" s="23">
        <v>6.1400000000000003E-2</v>
      </c>
      <c r="BK110" s="23">
        <v>8.9999999999999998E-4</v>
      </c>
      <c r="BL110" s="23">
        <v>3.3E-3</v>
      </c>
      <c r="BM110" s="23">
        <v>2.9999999999999997E-4</v>
      </c>
      <c r="BN110" s="23">
        <v>2.7E-2</v>
      </c>
      <c r="BO110" s="23">
        <v>8.0000000000000004E-4</v>
      </c>
      <c r="BP110" s="23">
        <v>7.1000000000000004E-3</v>
      </c>
      <c r="BQ110" s="23">
        <v>4.0000000000000002E-4</v>
      </c>
      <c r="BR110" s="23">
        <v>8.0000000000000004E-4</v>
      </c>
      <c r="BS110" s="23">
        <v>4.0000000000000002E-4</v>
      </c>
      <c r="BT110" s="23" t="s">
        <v>181</v>
      </c>
      <c r="BU110" s="23">
        <v>5.0000000000000001E-4</v>
      </c>
      <c r="BV110" s="23" t="s">
        <v>20</v>
      </c>
      <c r="BX110" s="23" t="s">
        <v>20</v>
      </c>
      <c r="BZ110" s="23" t="s">
        <v>181</v>
      </c>
      <c r="CA110" s="23">
        <v>6.9999999999999999E-4</v>
      </c>
      <c r="CB110" s="23" t="s">
        <v>181</v>
      </c>
      <c r="CC110" s="23">
        <v>1.9E-3</v>
      </c>
      <c r="CD110" s="23" t="s">
        <v>181</v>
      </c>
      <c r="CE110" s="23">
        <v>1.8E-3</v>
      </c>
      <c r="CF110" s="23" t="s">
        <v>20</v>
      </c>
      <c r="CH110" s="23">
        <v>7.4700000000000003E-2</v>
      </c>
      <c r="CI110" s="23">
        <v>6.8999999999999999E-3</v>
      </c>
      <c r="CJ110" s="23" t="s">
        <v>181</v>
      </c>
      <c r="CK110" s="23">
        <v>8.8999999999999999E-3</v>
      </c>
      <c r="CL110" s="23" t="s">
        <v>181</v>
      </c>
      <c r="CM110" s="23">
        <v>1.26E-2</v>
      </c>
      <c r="CN110" s="23" t="s">
        <v>181</v>
      </c>
      <c r="CO110" s="23">
        <v>5.9999999999999995E-4</v>
      </c>
      <c r="CP110" s="23" t="s">
        <v>181</v>
      </c>
      <c r="CQ110" s="23">
        <v>2.8999999999999998E-3</v>
      </c>
      <c r="CR110" s="23" t="s">
        <v>181</v>
      </c>
      <c r="CS110" s="23">
        <v>1.6000000000000001E-3</v>
      </c>
      <c r="CT110" s="23" t="s">
        <v>20</v>
      </c>
      <c r="CV110" s="23" t="s">
        <v>20</v>
      </c>
      <c r="CX110" s="23" t="s">
        <v>181</v>
      </c>
      <c r="CY110" s="23">
        <v>5.0000000000000001E-4</v>
      </c>
      <c r="CZ110" s="23" t="s">
        <v>181</v>
      </c>
      <c r="DA110" s="23">
        <v>5.0000000000000001E-4</v>
      </c>
      <c r="DB110" s="23" t="s">
        <v>181</v>
      </c>
      <c r="DC110" s="23">
        <v>5.0000000000000001E-4</v>
      </c>
      <c r="DD110" s="23" t="s">
        <v>181</v>
      </c>
      <c r="DE110" s="23">
        <v>5.9999999999999995E-4</v>
      </c>
      <c r="DF110" s="23" t="s">
        <v>181</v>
      </c>
      <c r="DG110" s="23">
        <v>4.0000000000000002E-4</v>
      </c>
      <c r="DH110" s="23" t="s">
        <v>181</v>
      </c>
      <c r="DI110" s="23">
        <v>5.9999999999999995E-4</v>
      </c>
      <c r="DJ110" s="23" t="s">
        <v>293</v>
      </c>
      <c r="DK110" s="23" t="s">
        <v>294</v>
      </c>
      <c r="DL110" s="23">
        <v>129</v>
      </c>
      <c r="DM110" s="23" t="s">
        <v>197</v>
      </c>
      <c r="DN110" s="23" t="s">
        <v>20</v>
      </c>
      <c r="DW110" s="85"/>
      <c r="DY110" s="85">
        <v>44875.275000000001</v>
      </c>
    </row>
    <row r="111" spans="1:129" s="23" customFormat="1">
      <c r="A111" s="23">
        <v>158</v>
      </c>
      <c r="B111" s="88">
        <v>44875.27847222222</v>
      </c>
      <c r="C111" s="23" t="s">
        <v>192</v>
      </c>
      <c r="D111" s="23">
        <v>0</v>
      </c>
      <c r="E111" s="23">
        <v>0</v>
      </c>
      <c r="F111" s="23">
        <v>0</v>
      </c>
      <c r="G111" s="23" t="s">
        <v>58</v>
      </c>
      <c r="H111" s="23" t="s">
        <v>59</v>
      </c>
      <c r="I111" s="23" t="s">
        <v>59</v>
      </c>
      <c r="J111" s="23" t="s">
        <v>59</v>
      </c>
      <c r="K111" s="23">
        <v>150</v>
      </c>
      <c r="L111" s="23" t="s">
        <v>179</v>
      </c>
      <c r="M111" s="23">
        <v>0</v>
      </c>
      <c r="N111" s="23" t="s">
        <v>179</v>
      </c>
      <c r="O111" s="23">
        <v>0</v>
      </c>
      <c r="P111" s="23" t="s">
        <v>179</v>
      </c>
      <c r="Q111" s="23">
        <v>0</v>
      </c>
      <c r="R111" s="23">
        <v>2</v>
      </c>
      <c r="S111" s="23" t="s">
        <v>180</v>
      </c>
      <c r="T111" s="23">
        <v>3.0087000000000002</v>
      </c>
      <c r="U111" s="23">
        <v>0.49020000000000002</v>
      </c>
      <c r="V111" s="23">
        <v>12.8949</v>
      </c>
      <c r="W111" s="23">
        <v>0.23949999999999999</v>
      </c>
      <c r="X111" s="23">
        <v>35.755800000000001</v>
      </c>
      <c r="Y111" s="23">
        <v>0.24060000000000001</v>
      </c>
      <c r="Z111" s="23">
        <v>0.2445</v>
      </c>
      <c r="AA111" s="23">
        <v>1.52E-2</v>
      </c>
      <c r="AB111" s="23" t="s">
        <v>181</v>
      </c>
      <c r="AC111" s="23">
        <v>6.4000000000000003E-3</v>
      </c>
      <c r="AD111" s="23" t="s">
        <v>181</v>
      </c>
      <c r="AE111" s="23">
        <v>1.11E-2</v>
      </c>
      <c r="AF111" s="23">
        <v>1.7121</v>
      </c>
      <c r="AG111" s="23">
        <v>1.23E-2</v>
      </c>
      <c r="AH111" s="23">
        <v>8.6514000000000006</v>
      </c>
      <c r="AI111" s="23">
        <v>2.2499999999999999E-2</v>
      </c>
      <c r="AJ111" s="23">
        <v>1.3015000000000001</v>
      </c>
      <c r="AK111" s="23">
        <v>7.3000000000000001E-3</v>
      </c>
      <c r="AL111" s="23">
        <v>1.12E-2</v>
      </c>
      <c r="AM111" s="23">
        <v>8.0999999999999996E-3</v>
      </c>
      <c r="AN111" s="23">
        <v>1.43E-2</v>
      </c>
      <c r="AO111" s="23">
        <v>2.8999999999999998E-3</v>
      </c>
      <c r="AP111" s="23">
        <v>8.3099999999999993E-2</v>
      </c>
      <c r="AQ111" s="23">
        <v>3.7000000000000002E-3</v>
      </c>
      <c r="AR111" s="23">
        <v>5.5400999999999998</v>
      </c>
      <c r="AS111" s="23">
        <v>2.1299999999999999E-2</v>
      </c>
      <c r="AT111" s="23">
        <v>5.3E-3</v>
      </c>
      <c r="AU111" s="23">
        <v>2.7000000000000001E-3</v>
      </c>
      <c r="AV111" s="23">
        <v>8.0000000000000002E-3</v>
      </c>
      <c r="AW111" s="23">
        <v>8.0000000000000004E-4</v>
      </c>
      <c r="AX111" s="23">
        <v>6.0000000000000001E-3</v>
      </c>
      <c r="AY111" s="23">
        <v>5.9999999999999995E-4</v>
      </c>
      <c r="AZ111" s="23">
        <v>5.7000000000000002E-3</v>
      </c>
      <c r="BA111" s="23">
        <v>5.0000000000000001E-4</v>
      </c>
      <c r="BB111" s="23">
        <v>1.6000000000000001E-3</v>
      </c>
      <c r="BC111" s="23">
        <v>4.0000000000000002E-4</v>
      </c>
      <c r="BD111" s="23">
        <v>8.9999999999999998E-4</v>
      </c>
      <c r="BE111" s="23">
        <v>2.9999999999999997E-4</v>
      </c>
      <c r="BF111" s="23" t="s">
        <v>181</v>
      </c>
      <c r="BG111" s="23">
        <v>1E-4</v>
      </c>
      <c r="BH111" s="23">
        <v>2.7000000000000001E-3</v>
      </c>
      <c r="BI111" s="23">
        <v>2.9999999999999997E-4</v>
      </c>
      <c r="BJ111" s="23">
        <v>6.3600000000000004E-2</v>
      </c>
      <c r="BK111" s="23">
        <v>8.9999999999999998E-4</v>
      </c>
      <c r="BL111" s="23">
        <v>3.0000000000000001E-3</v>
      </c>
      <c r="BM111" s="23">
        <v>2.9999999999999997E-4</v>
      </c>
      <c r="BN111" s="23">
        <v>2.5700000000000001E-2</v>
      </c>
      <c r="BO111" s="23">
        <v>8.0000000000000004E-4</v>
      </c>
      <c r="BP111" s="23">
        <v>6.1999999999999998E-3</v>
      </c>
      <c r="BQ111" s="23">
        <v>4.0000000000000002E-4</v>
      </c>
      <c r="BR111" s="23" t="s">
        <v>181</v>
      </c>
      <c r="BS111" s="23">
        <v>4.0000000000000002E-4</v>
      </c>
      <c r="BT111" s="23" t="s">
        <v>181</v>
      </c>
      <c r="BU111" s="23">
        <v>5.0000000000000001E-4</v>
      </c>
      <c r="BV111" s="23" t="s">
        <v>181</v>
      </c>
      <c r="BW111" s="23">
        <v>6.9999999999999999E-4</v>
      </c>
      <c r="BX111" s="23" t="s">
        <v>181</v>
      </c>
      <c r="BY111" s="23">
        <v>8.0000000000000004E-4</v>
      </c>
      <c r="BZ111" s="23" t="s">
        <v>181</v>
      </c>
      <c r="CA111" s="23">
        <v>6.9999999999999999E-4</v>
      </c>
      <c r="CB111" s="23" t="s">
        <v>181</v>
      </c>
      <c r="CC111" s="23">
        <v>1.8E-3</v>
      </c>
      <c r="CD111" s="23" t="s">
        <v>181</v>
      </c>
      <c r="CE111" s="23">
        <v>1.8E-3</v>
      </c>
      <c r="CF111" s="23" t="s">
        <v>20</v>
      </c>
      <c r="CH111" s="23">
        <v>7.22E-2</v>
      </c>
      <c r="CI111" s="23">
        <v>6.3E-3</v>
      </c>
      <c r="CJ111" s="23" t="s">
        <v>181</v>
      </c>
      <c r="CK111" s="23">
        <v>8.8999999999999999E-3</v>
      </c>
      <c r="CL111" s="23" t="s">
        <v>181</v>
      </c>
      <c r="CM111" s="23">
        <v>1.26E-2</v>
      </c>
      <c r="CN111" s="23" t="s">
        <v>181</v>
      </c>
      <c r="CO111" s="23">
        <v>5.9999999999999995E-4</v>
      </c>
      <c r="CP111" s="23" t="s">
        <v>181</v>
      </c>
      <c r="CQ111" s="23">
        <v>2.7000000000000001E-3</v>
      </c>
      <c r="CR111" s="23">
        <v>1.8E-3</v>
      </c>
      <c r="CS111" s="23">
        <v>1.5E-3</v>
      </c>
      <c r="CT111" s="23" t="s">
        <v>181</v>
      </c>
      <c r="CU111" s="23">
        <v>6.9999999999999999E-4</v>
      </c>
      <c r="CV111" s="23" t="s">
        <v>181</v>
      </c>
      <c r="CW111" s="23">
        <v>5.0000000000000001E-4</v>
      </c>
      <c r="CX111" s="23" t="s">
        <v>181</v>
      </c>
      <c r="CY111" s="23">
        <v>5.0000000000000001E-4</v>
      </c>
      <c r="CZ111" s="23" t="s">
        <v>181</v>
      </c>
      <c r="DA111" s="23">
        <v>5.9999999999999995E-4</v>
      </c>
      <c r="DB111" s="23" t="s">
        <v>181</v>
      </c>
      <c r="DC111" s="23">
        <v>5.0000000000000001E-4</v>
      </c>
      <c r="DD111" s="23" t="s">
        <v>181</v>
      </c>
      <c r="DE111" s="23">
        <v>6.9999999999999999E-4</v>
      </c>
      <c r="DF111" s="23">
        <v>6.9999999999999999E-4</v>
      </c>
      <c r="DG111" s="23">
        <v>4.0000000000000002E-4</v>
      </c>
      <c r="DH111" s="23" t="s">
        <v>181</v>
      </c>
      <c r="DI111" s="23">
        <v>5.0000000000000001E-4</v>
      </c>
      <c r="DJ111" s="23" t="s">
        <v>295</v>
      </c>
      <c r="DK111" s="23" t="s">
        <v>296</v>
      </c>
      <c r="DL111" s="23">
        <v>45</v>
      </c>
      <c r="DM111" s="23" t="s">
        <v>65</v>
      </c>
      <c r="DN111" s="23" t="s">
        <v>20</v>
      </c>
      <c r="DW111" s="85"/>
      <c r="DY111" s="85">
        <v>44875.27847222222</v>
      </c>
    </row>
    <row r="112" spans="1:129" s="23" customFormat="1">
      <c r="A112" s="23">
        <v>159</v>
      </c>
      <c r="B112" s="88">
        <v>44875.28125</v>
      </c>
      <c r="C112" s="23" t="s">
        <v>192</v>
      </c>
      <c r="D112" s="23">
        <v>0</v>
      </c>
      <c r="E112" s="23">
        <v>0</v>
      </c>
      <c r="F112" s="23">
        <v>0</v>
      </c>
      <c r="G112" s="23" t="s">
        <v>58</v>
      </c>
      <c r="H112" s="23" t="s">
        <v>59</v>
      </c>
      <c r="I112" s="23" t="s">
        <v>59</v>
      </c>
      <c r="J112" s="23" t="s">
        <v>59</v>
      </c>
      <c r="K112" s="23">
        <v>150</v>
      </c>
      <c r="L112" s="23" t="s">
        <v>179</v>
      </c>
      <c r="M112" s="23">
        <v>0</v>
      </c>
      <c r="N112" s="23" t="s">
        <v>179</v>
      </c>
      <c r="O112" s="23">
        <v>0</v>
      </c>
      <c r="P112" s="23" t="s">
        <v>179</v>
      </c>
      <c r="Q112" s="23">
        <v>0</v>
      </c>
      <c r="R112" s="23">
        <v>2</v>
      </c>
      <c r="S112" s="23" t="s">
        <v>180</v>
      </c>
      <c r="T112" s="23">
        <v>3.5207000000000002</v>
      </c>
      <c r="U112" s="23">
        <v>0.5252</v>
      </c>
      <c r="V112" s="23">
        <v>14.7836</v>
      </c>
      <c r="W112" s="23">
        <v>0.25509999999999999</v>
      </c>
      <c r="X112" s="23">
        <v>42.160299999999999</v>
      </c>
      <c r="Y112" s="23">
        <v>0.26479999999999998</v>
      </c>
      <c r="Z112" s="23">
        <v>0.21759999999999999</v>
      </c>
      <c r="AA112" s="23">
        <v>1.47E-2</v>
      </c>
      <c r="AB112" s="23" t="s">
        <v>181</v>
      </c>
      <c r="AC112" s="23">
        <v>6.4999999999999997E-3</v>
      </c>
      <c r="AD112" s="23" t="s">
        <v>181</v>
      </c>
      <c r="AE112" s="23">
        <v>1.09E-2</v>
      </c>
      <c r="AF112" s="23">
        <v>2.14</v>
      </c>
      <c r="AG112" s="23">
        <v>1.3899999999999999E-2</v>
      </c>
      <c r="AH112" s="23">
        <v>8.3427000000000007</v>
      </c>
      <c r="AI112" s="23">
        <v>2.2100000000000002E-2</v>
      </c>
      <c r="AJ112" s="23">
        <v>1.4035</v>
      </c>
      <c r="AK112" s="23">
        <v>7.4999999999999997E-3</v>
      </c>
      <c r="AL112" s="23">
        <v>1.9599999999999999E-2</v>
      </c>
      <c r="AM112" s="23">
        <v>8.3000000000000001E-3</v>
      </c>
      <c r="AN112" s="23">
        <v>1.61E-2</v>
      </c>
      <c r="AO112" s="23">
        <v>3.0000000000000001E-3</v>
      </c>
      <c r="AP112" s="23">
        <v>9.1999999999999998E-2</v>
      </c>
      <c r="AQ112" s="23">
        <v>3.8E-3</v>
      </c>
      <c r="AR112" s="23">
        <v>5.5605000000000002</v>
      </c>
      <c r="AS112" s="23">
        <v>2.1299999999999999E-2</v>
      </c>
      <c r="AT112" s="23">
        <v>4.5999999999999999E-3</v>
      </c>
      <c r="AU112" s="23">
        <v>2.5999999999999999E-3</v>
      </c>
      <c r="AV112" s="23">
        <v>1.0200000000000001E-2</v>
      </c>
      <c r="AW112" s="23">
        <v>8.0000000000000004E-4</v>
      </c>
      <c r="AX112" s="23">
        <v>6.1000000000000004E-3</v>
      </c>
      <c r="AY112" s="23">
        <v>5.9999999999999995E-4</v>
      </c>
      <c r="AZ112" s="23">
        <v>5.8999999999999999E-3</v>
      </c>
      <c r="BA112" s="23">
        <v>5.0000000000000001E-4</v>
      </c>
      <c r="BB112" s="23">
        <v>8.9999999999999998E-4</v>
      </c>
      <c r="BC112" s="23">
        <v>4.0000000000000002E-4</v>
      </c>
      <c r="BD112" s="23">
        <v>5.0000000000000001E-4</v>
      </c>
      <c r="BE112" s="23">
        <v>2.9999999999999997E-4</v>
      </c>
      <c r="BF112" s="23" t="s">
        <v>181</v>
      </c>
      <c r="BG112" s="23">
        <v>1E-4</v>
      </c>
      <c r="BH112" s="23">
        <v>3.5000000000000001E-3</v>
      </c>
      <c r="BI112" s="23">
        <v>2.9999999999999997E-4</v>
      </c>
      <c r="BJ112" s="23">
        <v>6.25E-2</v>
      </c>
      <c r="BK112" s="23">
        <v>8.9999999999999998E-4</v>
      </c>
      <c r="BL112" s="23">
        <v>2.8999999999999998E-3</v>
      </c>
      <c r="BM112" s="23">
        <v>2.9999999999999997E-4</v>
      </c>
      <c r="BN112" s="23">
        <v>2.3300000000000001E-2</v>
      </c>
      <c r="BO112" s="23">
        <v>5.9999999999999995E-4</v>
      </c>
      <c r="BP112" s="23">
        <v>6.7000000000000002E-3</v>
      </c>
      <c r="BQ112" s="23">
        <v>4.0000000000000002E-4</v>
      </c>
      <c r="BR112" s="23">
        <v>2.9999999999999997E-4</v>
      </c>
      <c r="BS112" s="23">
        <v>2.9999999999999997E-4</v>
      </c>
      <c r="BT112" s="23" t="s">
        <v>181</v>
      </c>
      <c r="BU112" s="23">
        <v>5.0000000000000001E-4</v>
      </c>
      <c r="BV112" s="23" t="s">
        <v>181</v>
      </c>
      <c r="BW112" s="23">
        <v>6.9999999999999999E-4</v>
      </c>
      <c r="BX112" s="23" t="s">
        <v>20</v>
      </c>
      <c r="BZ112" s="23" t="s">
        <v>181</v>
      </c>
      <c r="CA112" s="23">
        <v>6.9999999999999999E-4</v>
      </c>
      <c r="CB112" s="23" t="s">
        <v>181</v>
      </c>
      <c r="CC112" s="23">
        <v>1.8E-3</v>
      </c>
      <c r="CD112" s="23" t="s">
        <v>181</v>
      </c>
      <c r="CE112" s="23">
        <v>1.8E-3</v>
      </c>
      <c r="CF112" s="23" t="s">
        <v>20</v>
      </c>
      <c r="CH112" s="23">
        <v>6.5100000000000005E-2</v>
      </c>
      <c r="CI112" s="23">
        <v>5.7000000000000002E-3</v>
      </c>
      <c r="CJ112" s="23" t="s">
        <v>181</v>
      </c>
      <c r="CK112" s="23">
        <v>8.6E-3</v>
      </c>
      <c r="CL112" s="23" t="s">
        <v>181</v>
      </c>
      <c r="CM112" s="23">
        <v>1.06E-2</v>
      </c>
      <c r="CN112" s="23" t="s">
        <v>181</v>
      </c>
      <c r="CO112" s="23">
        <v>5.9999999999999995E-4</v>
      </c>
      <c r="CP112" s="23" t="s">
        <v>181</v>
      </c>
      <c r="CQ112" s="23">
        <v>2.8E-3</v>
      </c>
      <c r="CR112" s="23" t="s">
        <v>181</v>
      </c>
      <c r="CS112" s="23">
        <v>1.5E-3</v>
      </c>
      <c r="CT112" s="23" t="s">
        <v>181</v>
      </c>
      <c r="CU112" s="23">
        <v>6.9999999999999999E-4</v>
      </c>
      <c r="CV112" s="23" t="s">
        <v>181</v>
      </c>
      <c r="CW112" s="23">
        <v>5.0000000000000001E-4</v>
      </c>
      <c r="CX112" s="23" t="s">
        <v>181</v>
      </c>
      <c r="CY112" s="23">
        <v>5.0000000000000001E-4</v>
      </c>
      <c r="CZ112" s="23" t="s">
        <v>181</v>
      </c>
      <c r="DA112" s="23">
        <v>5.0000000000000001E-4</v>
      </c>
      <c r="DB112" s="23" t="s">
        <v>181</v>
      </c>
      <c r="DC112" s="23">
        <v>5.0000000000000001E-4</v>
      </c>
      <c r="DD112" s="23" t="s">
        <v>181</v>
      </c>
      <c r="DE112" s="23">
        <v>5.9999999999999995E-4</v>
      </c>
      <c r="DF112" s="23">
        <v>5.0000000000000001E-4</v>
      </c>
      <c r="DG112" s="23">
        <v>4.0000000000000002E-4</v>
      </c>
      <c r="DH112" s="23" t="s">
        <v>181</v>
      </c>
      <c r="DI112" s="23">
        <v>4.0000000000000002E-4</v>
      </c>
      <c r="DJ112" s="23" t="s">
        <v>295</v>
      </c>
      <c r="DK112" s="23" t="s">
        <v>296</v>
      </c>
      <c r="DL112" s="23">
        <v>99</v>
      </c>
      <c r="DM112" s="23" t="s">
        <v>65</v>
      </c>
      <c r="DN112" s="23" t="s">
        <v>20</v>
      </c>
      <c r="DW112" s="85"/>
      <c r="DY112" s="85">
        <v>44875.28125</v>
      </c>
    </row>
    <row r="113" spans="1:129" s="23" customFormat="1">
      <c r="A113" s="23">
        <v>160</v>
      </c>
      <c r="B113" s="88">
        <v>44875.285416666666</v>
      </c>
      <c r="C113" s="23" t="s">
        <v>192</v>
      </c>
      <c r="D113" s="23">
        <v>0</v>
      </c>
      <c r="E113" s="23">
        <v>0</v>
      </c>
      <c r="F113" s="23">
        <v>0</v>
      </c>
      <c r="G113" s="23" t="s">
        <v>58</v>
      </c>
      <c r="H113" s="23" t="s">
        <v>59</v>
      </c>
      <c r="I113" s="23" t="s">
        <v>59</v>
      </c>
      <c r="J113" s="23" t="s">
        <v>59</v>
      </c>
      <c r="K113" s="23">
        <v>150</v>
      </c>
      <c r="L113" s="23" t="s">
        <v>179</v>
      </c>
      <c r="M113" s="23">
        <v>0</v>
      </c>
      <c r="N113" s="23" t="s">
        <v>179</v>
      </c>
      <c r="O113" s="23">
        <v>0</v>
      </c>
      <c r="P113" s="23" t="s">
        <v>179</v>
      </c>
      <c r="Q113" s="23">
        <v>0</v>
      </c>
      <c r="R113" s="23">
        <v>2</v>
      </c>
      <c r="S113" s="23" t="s">
        <v>180</v>
      </c>
      <c r="T113" s="23">
        <v>3.0428999999999999</v>
      </c>
      <c r="U113" s="23">
        <v>0.50190000000000001</v>
      </c>
      <c r="V113" s="23">
        <v>13.5625</v>
      </c>
      <c r="W113" s="23">
        <v>0.24390000000000001</v>
      </c>
      <c r="X113" s="23">
        <v>37.781700000000001</v>
      </c>
      <c r="Y113" s="23">
        <v>0.24759999999999999</v>
      </c>
      <c r="Z113" s="23">
        <v>0.22209999999999999</v>
      </c>
      <c r="AA113" s="23">
        <v>1.47E-2</v>
      </c>
      <c r="AB113" s="23" t="s">
        <v>181</v>
      </c>
      <c r="AC113" s="23">
        <v>6.4000000000000003E-3</v>
      </c>
      <c r="AD113" s="23" t="s">
        <v>181</v>
      </c>
      <c r="AE113" s="23">
        <v>1.09E-2</v>
      </c>
      <c r="AF113" s="23">
        <v>1.6120000000000001</v>
      </c>
      <c r="AG113" s="23">
        <v>1.21E-2</v>
      </c>
      <c r="AH113" s="23">
        <v>8.2385999999999999</v>
      </c>
      <c r="AI113" s="23">
        <v>2.1899999999999999E-2</v>
      </c>
      <c r="AJ113" s="23">
        <v>1.3025</v>
      </c>
      <c r="AK113" s="23">
        <v>7.3000000000000001E-3</v>
      </c>
      <c r="AL113" s="23">
        <v>0.01</v>
      </c>
      <c r="AM113" s="23">
        <v>8.0000000000000002E-3</v>
      </c>
      <c r="AN113" s="23">
        <v>2.06E-2</v>
      </c>
      <c r="AO113" s="23">
        <v>3.0999999999999999E-3</v>
      </c>
      <c r="AP113" s="23">
        <v>7.9399999999999998E-2</v>
      </c>
      <c r="AQ113" s="23">
        <v>3.5999999999999999E-3</v>
      </c>
      <c r="AR113" s="23">
        <v>5.3528000000000002</v>
      </c>
      <c r="AS113" s="23">
        <v>2.0799999999999999E-2</v>
      </c>
      <c r="AT113" s="23">
        <v>5.4000000000000003E-3</v>
      </c>
      <c r="AU113" s="23">
        <v>2.5999999999999999E-3</v>
      </c>
      <c r="AV113" s="23">
        <v>8.0999999999999996E-3</v>
      </c>
      <c r="AW113" s="23">
        <v>8.0000000000000004E-4</v>
      </c>
      <c r="AX113" s="23">
        <v>5.4000000000000003E-3</v>
      </c>
      <c r="AY113" s="23">
        <v>5.9999999999999995E-4</v>
      </c>
      <c r="AZ113" s="23">
        <v>4.7999999999999996E-3</v>
      </c>
      <c r="BA113" s="23">
        <v>5.0000000000000001E-4</v>
      </c>
      <c r="BB113" s="23">
        <v>8.9999999999999998E-4</v>
      </c>
      <c r="BC113" s="23">
        <v>4.0000000000000002E-4</v>
      </c>
      <c r="BD113" s="23">
        <v>4.0000000000000002E-4</v>
      </c>
      <c r="BE113" s="23">
        <v>2.9999999999999997E-4</v>
      </c>
      <c r="BF113" s="23" t="s">
        <v>181</v>
      </c>
      <c r="BG113" s="23">
        <v>1E-4</v>
      </c>
      <c r="BH113" s="23">
        <v>2.3E-3</v>
      </c>
      <c r="BI113" s="23">
        <v>2.0000000000000001E-4</v>
      </c>
      <c r="BJ113" s="23">
        <v>6.25E-2</v>
      </c>
      <c r="BK113" s="23">
        <v>8.9999999999999998E-4</v>
      </c>
      <c r="BL113" s="23">
        <v>3.0999999999999999E-3</v>
      </c>
      <c r="BM113" s="23">
        <v>2.9999999999999997E-4</v>
      </c>
      <c r="BN113" s="23">
        <v>2.47E-2</v>
      </c>
      <c r="BO113" s="23">
        <v>6.9999999999999999E-4</v>
      </c>
      <c r="BP113" s="23">
        <v>6.4999999999999997E-3</v>
      </c>
      <c r="BQ113" s="23">
        <v>4.0000000000000002E-4</v>
      </c>
      <c r="BR113" s="23" t="s">
        <v>181</v>
      </c>
      <c r="BS113" s="23">
        <v>2.9999999999999997E-4</v>
      </c>
      <c r="BT113" s="23" t="s">
        <v>181</v>
      </c>
      <c r="BU113" s="23">
        <v>5.0000000000000001E-4</v>
      </c>
      <c r="BV113" s="23" t="s">
        <v>20</v>
      </c>
      <c r="BX113" s="23" t="s">
        <v>181</v>
      </c>
      <c r="BY113" s="23">
        <v>8.0000000000000004E-4</v>
      </c>
      <c r="BZ113" s="23" t="s">
        <v>181</v>
      </c>
      <c r="CA113" s="23">
        <v>6.9999999999999999E-4</v>
      </c>
      <c r="CB113" s="23" t="s">
        <v>181</v>
      </c>
      <c r="CC113" s="23">
        <v>1.8E-3</v>
      </c>
      <c r="CD113" s="23" t="s">
        <v>181</v>
      </c>
      <c r="CE113" s="23">
        <v>1.8E-3</v>
      </c>
      <c r="CF113" s="23" t="s">
        <v>20</v>
      </c>
      <c r="CH113" s="23">
        <v>6.5799999999999997E-2</v>
      </c>
      <c r="CI113" s="23">
        <v>6.3E-3</v>
      </c>
      <c r="CJ113" s="23" t="s">
        <v>181</v>
      </c>
      <c r="CK113" s="23">
        <v>8.8000000000000005E-3</v>
      </c>
      <c r="CL113" s="23" t="s">
        <v>181</v>
      </c>
      <c r="CM113" s="23">
        <v>1.2E-2</v>
      </c>
      <c r="CN113" s="23" t="s">
        <v>181</v>
      </c>
      <c r="CO113" s="23">
        <v>5.9999999999999995E-4</v>
      </c>
      <c r="CP113" s="23" t="s">
        <v>181</v>
      </c>
      <c r="CQ113" s="23">
        <v>2.5999999999999999E-3</v>
      </c>
      <c r="CR113" s="23" t="s">
        <v>181</v>
      </c>
      <c r="CS113" s="23">
        <v>1.5E-3</v>
      </c>
      <c r="CT113" s="23" t="s">
        <v>181</v>
      </c>
      <c r="CU113" s="23">
        <v>5.9999999999999995E-4</v>
      </c>
      <c r="CV113" s="23" t="s">
        <v>20</v>
      </c>
      <c r="CX113" s="23" t="s">
        <v>181</v>
      </c>
      <c r="CY113" s="23">
        <v>5.0000000000000001E-4</v>
      </c>
      <c r="CZ113" s="23" t="s">
        <v>181</v>
      </c>
      <c r="DA113" s="23">
        <v>5.9999999999999995E-4</v>
      </c>
      <c r="DB113" s="23" t="s">
        <v>181</v>
      </c>
      <c r="DC113" s="23">
        <v>5.9999999999999995E-4</v>
      </c>
      <c r="DD113" s="23" t="s">
        <v>181</v>
      </c>
      <c r="DE113" s="23">
        <v>6.9999999999999999E-4</v>
      </c>
      <c r="DF113" s="23">
        <v>5.9999999999999995E-4</v>
      </c>
      <c r="DG113" s="23">
        <v>4.0000000000000002E-4</v>
      </c>
      <c r="DH113" s="23" t="s">
        <v>181</v>
      </c>
      <c r="DI113" s="23">
        <v>5.0000000000000001E-4</v>
      </c>
      <c r="DJ113" s="23" t="s">
        <v>297</v>
      </c>
      <c r="DK113" s="23" t="s">
        <v>298</v>
      </c>
      <c r="DL113" s="23">
        <v>46</v>
      </c>
      <c r="DM113" s="23" t="s">
        <v>65</v>
      </c>
      <c r="DN113" s="23" t="s">
        <v>20</v>
      </c>
      <c r="DW113" s="85"/>
      <c r="DY113" s="85">
        <v>44875.285416666666</v>
      </c>
    </row>
    <row r="114" spans="1:129" s="23" customFormat="1">
      <c r="A114" s="23">
        <v>161</v>
      </c>
      <c r="B114" s="88">
        <v>44875.288194444445</v>
      </c>
      <c r="C114" s="23" t="s">
        <v>192</v>
      </c>
      <c r="D114" s="23">
        <v>0</v>
      </c>
      <c r="E114" s="23">
        <v>0</v>
      </c>
      <c r="F114" s="23">
        <v>0</v>
      </c>
      <c r="G114" s="23" t="s">
        <v>58</v>
      </c>
      <c r="H114" s="23" t="s">
        <v>59</v>
      </c>
      <c r="I114" s="23" t="s">
        <v>59</v>
      </c>
      <c r="J114" s="23" t="s">
        <v>59</v>
      </c>
      <c r="K114" s="23">
        <v>150</v>
      </c>
      <c r="L114" s="23" t="s">
        <v>179</v>
      </c>
      <c r="M114" s="23">
        <v>0</v>
      </c>
      <c r="N114" s="23" t="s">
        <v>179</v>
      </c>
      <c r="O114" s="23">
        <v>0</v>
      </c>
      <c r="P114" s="23" t="s">
        <v>179</v>
      </c>
      <c r="Q114" s="23">
        <v>0</v>
      </c>
      <c r="R114" s="23">
        <v>2</v>
      </c>
      <c r="S114" s="23" t="s">
        <v>180</v>
      </c>
      <c r="T114" s="23">
        <v>3.5057999999999998</v>
      </c>
      <c r="U114" s="23">
        <v>0.54590000000000005</v>
      </c>
      <c r="V114" s="23">
        <v>15.206300000000001</v>
      </c>
      <c r="W114" s="23">
        <v>0.25929999999999997</v>
      </c>
      <c r="X114" s="23">
        <v>39.611899999999999</v>
      </c>
      <c r="Y114" s="23">
        <v>0.25559999999999999</v>
      </c>
      <c r="Z114" s="23">
        <v>0.2782</v>
      </c>
      <c r="AA114" s="23">
        <v>1.5699999999999999E-2</v>
      </c>
      <c r="AB114" s="23" t="s">
        <v>181</v>
      </c>
      <c r="AC114" s="23">
        <v>6.6E-3</v>
      </c>
      <c r="AD114" s="23" t="s">
        <v>181</v>
      </c>
      <c r="AE114" s="23">
        <v>1.12E-2</v>
      </c>
      <c r="AF114" s="23">
        <v>1.4294</v>
      </c>
      <c r="AG114" s="23">
        <v>1.1599999999999999E-2</v>
      </c>
      <c r="AH114" s="23">
        <v>8.7805</v>
      </c>
      <c r="AI114" s="23">
        <v>2.2800000000000001E-2</v>
      </c>
      <c r="AJ114" s="23">
        <v>1.2843</v>
      </c>
      <c r="AK114" s="23">
        <v>7.1999999999999998E-3</v>
      </c>
      <c r="AL114" s="23">
        <v>2.4500000000000001E-2</v>
      </c>
      <c r="AM114" s="23">
        <v>8.3999999999999995E-3</v>
      </c>
      <c r="AN114" s="23">
        <v>4.1099999999999998E-2</v>
      </c>
      <c r="AO114" s="23">
        <v>4.0000000000000001E-3</v>
      </c>
      <c r="AP114" s="23">
        <v>0.109</v>
      </c>
      <c r="AQ114" s="23">
        <v>4.1999999999999997E-3</v>
      </c>
      <c r="AR114" s="23">
        <v>7.1818999999999997</v>
      </c>
      <c r="AS114" s="23">
        <v>2.4199999999999999E-2</v>
      </c>
      <c r="AT114" s="23">
        <v>5.8999999999999999E-3</v>
      </c>
      <c r="AU114" s="23">
        <v>3.0000000000000001E-3</v>
      </c>
      <c r="AV114" s="23">
        <v>8.0000000000000002E-3</v>
      </c>
      <c r="AW114" s="23">
        <v>8.0000000000000004E-4</v>
      </c>
      <c r="AX114" s="23">
        <v>6.1000000000000004E-3</v>
      </c>
      <c r="AY114" s="23">
        <v>5.9999999999999995E-4</v>
      </c>
      <c r="AZ114" s="23">
        <v>5.7999999999999996E-3</v>
      </c>
      <c r="BA114" s="23">
        <v>5.0000000000000001E-4</v>
      </c>
      <c r="BB114" s="23">
        <v>1.1999999999999999E-3</v>
      </c>
      <c r="BC114" s="23">
        <v>4.0000000000000002E-4</v>
      </c>
      <c r="BD114" s="23">
        <v>5.0000000000000001E-4</v>
      </c>
      <c r="BE114" s="23">
        <v>2.9999999999999997E-4</v>
      </c>
      <c r="BF114" s="23" t="s">
        <v>181</v>
      </c>
      <c r="BG114" s="23">
        <v>1E-4</v>
      </c>
      <c r="BH114" s="23">
        <v>2.0999999999999999E-3</v>
      </c>
      <c r="BI114" s="23">
        <v>2.0000000000000001E-4</v>
      </c>
      <c r="BJ114" s="23">
        <v>6.6299999999999998E-2</v>
      </c>
      <c r="BK114" s="23">
        <v>1E-3</v>
      </c>
      <c r="BL114" s="23">
        <v>3.0000000000000001E-3</v>
      </c>
      <c r="BM114" s="23">
        <v>2.9999999999999997E-4</v>
      </c>
      <c r="BN114" s="23">
        <v>2.4199999999999999E-2</v>
      </c>
      <c r="BO114" s="23">
        <v>5.9999999999999995E-4</v>
      </c>
      <c r="BP114" s="23">
        <v>6.7999999999999996E-3</v>
      </c>
      <c r="BQ114" s="23">
        <v>4.0000000000000002E-4</v>
      </c>
      <c r="BR114" s="23" t="s">
        <v>181</v>
      </c>
      <c r="BS114" s="23">
        <v>2.9999999999999997E-4</v>
      </c>
      <c r="BT114" s="23" t="s">
        <v>181</v>
      </c>
      <c r="BU114" s="23">
        <v>5.0000000000000001E-4</v>
      </c>
      <c r="BV114" s="23" t="s">
        <v>20</v>
      </c>
      <c r="BX114" s="23" t="s">
        <v>20</v>
      </c>
      <c r="BZ114" s="23" t="s">
        <v>181</v>
      </c>
      <c r="CA114" s="23">
        <v>6.9999999999999999E-4</v>
      </c>
      <c r="CB114" s="23" t="s">
        <v>181</v>
      </c>
      <c r="CC114" s="23">
        <v>1.8E-3</v>
      </c>
      <c r="CD114" s="23" t="s">
        <v>181</v>
      </c>
      <c r="CE114" s="23">
        <v>1.8E-3</v>
      </c>
      <c r="CF114" s="23" t="s">
        <v>20</v>
      </c>
      <c r="CH114" s="23">
        <v>6.2100000000000002E-2</v>
      </c>
      <c r="CI114" s="23">
        <v>5.5999999999999999E-3</v>
      </c>
      <c r="CJ114" s="23">
        <v>1.01E-2</v>
      </c>
      <c r="CK114" s="23">
        <v>8.8000000000000005E-3</v>
      </c>
      <c r="CL114" s="23" t="s">
        <v>181</v>
      </c>
      <c r="CM114" s="23">
        <v>1.15E-2</v>
      </c>
      <c r="CN114" s="23" t="s">
        <v>181</v>
      </c>
      <c r="CO114" s="23">
        <v>5.9999999999999995E-4</v>
      </c>
      <c r="CP114" s="23" t="s">
        <v>181</v>
      </c>
      <c r="CQ114" s="23">
        <v>2.8E-3</v>
      </c>
      <c r="CR114" s="23" t="s">
        <v>181</v>
      </c>
      <c r="CS114" s="23">
        <v>1.4E-3</v>
      </c>
      <c r="CT114" s="23" t="s">
        <v>20</v>
      </c>
      <c r="CV114" s="23" t="s">
        <v>20</v>
      </c>
      <c r="CX114" s="23" t="s">
        <v>181</v>
      </c>
      <c r="CY114" s="23">
        <v>5.0000000000000001E-4</v>
      </c>
      <c r="CZ114" s="23" t="s">
        <v>181</v>
      </c>
      <c r="DA114" s="23">
        <v>5.9999999999999995E-4</v>
      </c>
      <c r="DB114" s="23" t="s">
        <v>181</v>
      </c>
      <c r="DC114" s="23">
        <v>5.0000000000000001E-4</v>
      </c>
      <c r="DD114" s="23" t="s">
        <v>181</v>
      </c>
      <c r="DE114" s="23">
        <v>6.9999999999999999E-4</v>
      </c>
      <c r="DF114" s="23" t="s">
        <v>181</v>
      </c>
      <c r="DG114" s="23">
        <v>4.0000000000000002E-4</v>
      </c>
      <c r="DH114" s="23" t="s">
        <v>181</v>
      </c>
      <c r="DI114" s="23">
        <v>4.0000000000000002E-4</v>
      </c>
      <c r="DJ114" s="23" t="s">
        <v>297</v>
      </c>
      <c r="DK114" s="23" t="s">
        <v>298</v>
      </c>
      <c r="DL114" s="23">
        <v>82</v>
      </c>
      <c r="DM114" s="23" t="s">
        <v>197</v>
      </c>
      <c r="DN114" s="23" t="s">
        <v>20</v>
      </c>
      <c r="DW114" s="85"/>
      <c r="DY114" s="85">
        <v>44875.288194444445</v>
      </c>
    </row>
    <row r="115" spans="1:129" s="23" customFormat="1">
      <c r="A115" s="23">
        <v>162</v>
      </c>
      <c r="B115" s="88">
        <v>44875.290277777778</v>
      </c>
      <c r="C115" s="23" t="s">
        <v>192</v>
      </c>
      <c r="D115" s="23">
        <v>0</v>
      </c>
      <c r="E115" s="23">
        <v>0</v>
      </c>
      <c r="F115" s="23">
        <v>0</v>
      </c>
      <c r="G115" s="23" t="s">
        <v>58</v>
      </c>
      <c r="H115" s="23" t="s">
        <v>59</v>
      </c>
      <c r="I115" s="23" t="s">
        <v>59</v>
      </c>
      <c r="J115" s="23" t="s">
        <v>59</v>
      </c>
      <c r="K115" s="23">
        <v>150</v>
      </c>
      <c r="L115" s="23" t="s">
        <v>179</v>
      </c>
      <c r="M115" s="23">
        <v>0</v>
      </c>
      <c r="N115" s="23" t="s">
        <v>179</v>
      </c>
      <c r="O115" s="23">
        <v>0</v>
      </c>
      <c r="P115" s="23" t="s">
        <v>179</v>
      </c>
      <c r="Q115" s="23">
        <v>0</v>
      </c>
      <c r="R115" s="23">
        <v>2</v>
      </c>
      <c r="S115" s="23" t="s">
        <v>180</v>
      </c>
      <c r="T115" s="23">
        <v>3.0703</v>
      </c>
      <c r="U115" s="23">
        <v>0.54930000000000001</v>
      </c>
      <c r="V115" s="23">
        <v>15.1294</v>
      </c>
      <c r="W115" s="23">
        <v>0.25919999999999999</v>
      </c>
      <c r="X115" s="23">
        <v>40.262700000000002</v>
      </c>
      <c r="Y115" s="23">
        <v>0.2571</v>
      </c>
      <c r="Z115" s="23">
        <v>0.26490000000000002</v>
      </c>
      <c r="AA115" s="23">
        <v>1.61E-2</v>
      </c>
      <c r="AB115" s="23" t="s">
        <v>181</v>
      </c>
      <c r="AC115" s="23">
        <v>6.7999999999999996E-3</v>
      </c>
      <c r="AD115" s="23" t="s">
        <v>181</v>
      </c>
      <c r="AE115" s="23">
        <v>1.09E-2</v>
      </c>
      <c r="AF115" s="23">
        <v>1.6455</v>
      </c>
      <c r="AG115" s="23">
        <v>1.23E-2</v>
      </c>
      <c r="AH115" s="23">
        <v>10.2578</v>
      </c>
      <c r="AI115" s="23">
        <v>2.47E-2</v>
      </c>
      <c r="AJ115" s="23">
        <v>1.3496999999999999</v>
      </c>
      <c r="AK115" s="23">
        <v>7.4999999999999997E-3</v>
      </c>
      <c r="AL115" s="23">
        <v>2.0500000000000001E-2</v>
      </c>
      <c r="AM115" s="23">
        <v>8.5000000000000006E-3</v>
      </c>
      <c r="AN115" s="23">
        <v>2.9899999999999999E-2</v>
      </c>
      <c r="AO115" s="23">
        <v>3.5999999999999999E-3</v>
      </c>
      <c r="AP115" s="23">
        <v>8.4400000000000003E-2</v>
      </c>
      <c r="AQ115" s="23">
        <v>3.8E-3</v>
      </c>
      <c r="AR115" s="23">
        <v>5.9748999999999999</v>
      </c>
      <c r="AS115" s="23">
        <v>2.2499999999999999E-2</v>
      </c>
      <c r="AT115" s="23" t="s">
        <v>181</v>
      </c>
      <c r="AU115" s="23">
        <v>2.7000000000000001E-3</v>
      </c>
      <c r="AV115" s="23">
        <v>1.1299999999999999E-2</v>
      </c>
      <c r="AW115" s="23">
        <v>8.9999999999999998E-4</v>
      </c>
      <c r="AX115" s="23">
        <v>5.0000000000000001E-3</v>
      </c>
      <c r="AY115" s="23">
        <v>5.0000000000000001E-4</v>
      </c>
      <c r="AZ115" s="23">
        <v>5.5999999999999999E-3</v>
      </c>
      <c r="BA115" s="23">
        <v>5.0000000000000001E-4</v>
      </c>
      <c r="BB115" s="23">
        <v>1.1000000000000001E-3</v>
      </c>
      <c r="BC115" s="23">
        <v>4.0000000000000002E-4</v>
      </c>
      <c r="BD115" s="23">
        <v>2.9999999999999997E-4</v>
      </c>
      <c r="BE115" s="23">
        <v>2.9999999999999997E-4</v>
      </c>
      <c r="BF115" s="23" t="s">
        <v>181</v>
      </c>
      <c r="BG115" s="23">
        <v>1E-4</v>
      </c>
      <c r="BH115" s="23">
        <v>2.5999999999999999E-3</v>
      </c>
      <c r="BI115" s="23">
        <v>2.9999999999999997E-4</v>
      </c>
      <c r="BJ115" s="23">
        <v>6.2300000000000001E-2</v>
      </c>
      <c r="BK115" s="23">
        <v>8.9999999999999998E-4</v>
      </c>
      <c r="BL115" s="23">
        <v>2.8999999999999998E-3</v>
      </c>
      <c r="BM115" s="23">
        <v>2.9999999999999997E-4</v>
      </c>
      <c r="BN115" s="23">
        <v>2.3199999999999998E-2</v>
      </c>
      <c r="BO115" s="23">
        <v>5.9999999999999995E-4</v>
      </c>
      <c r="BP115" s="23">
        <v>6.4000000000000003E-3</v>
      </c>
      <c r="BQ115" s="23">
        <v>4.0000000000000002E-4</v>
      </c>
      <c r="BR115" s="23">
        <v>8.9999999999999998E-4</v>
      </c>
      <c r="BS115" s="23">
        <v>2.9999999999999997E-4</v>
      </c>
      <c r="BT115" s="23" t="s">
        <v>181</v>
      </c>
      <c r="BU115" s="23">
        <v>5.0000000000000001E-4</v>
      </c>
      <c r="BV115" s="23" t="s">
        <v>20</v>
      </c>
      <c r="BX115" s="23" t="s">
        <v>20</v>
      </c>
      <c r="BZ115" s="23">
        <v>6.9999999999999999E-4</v>
      </c>
      <c r="CA115" s="23">
        <v>6.9999999999999999E-4</v>
      </c>
      <c r="CB115" s="23" t="s">
        <v>181</v>
      </c>
      <c r="CC115" s="23">
        <v>1.8E-3</v>
      </c>
      <c r="CD115" s="23" t="s">
        <v>181</v>
      </c>
      <c r="CE115" s="23">
        <v>1.8E-3</v>
      </c>
      <c r="CF115" s="23" t="s">
        <v>20</v>
      </c>
      <c r="CH115" s="23">
        <v>6.13E-2</v>
      </c>
      <c r="CI115" s="23">
        <v>5.4000000000000003E-3</v>
      </c>
      <c r="CJ115" s="23">
        <v>9.5999999999999992E-3</v>
      </c>
      <c r="CK115" s="23">
        <v>8.8999999999999999E-3</v>
      </c>
      <c r="CL115" s="23" t="s">
        <v>181</v>
      </c>
      <c r="CM115" s="23">
        <v>1.14E-2</v>
      </c>
      <c r="CN115" s="23" t="s">
        <v>181</v>
      </c>
      <c r="CO115" s="23">
        <v>5.9999999999999995E-4</v>
      </c>
      <c r="CP115" s="23" t="s">
        <v>181</v>
      </c>
      <c r="CQ115" s="23">
        <v>2.8E-3</v>
      </c>
      <c r="CR115" s="23" t="s">
        <v>181</v>
      </c>
      <c r="CS115" s="23">
        <v>1.4E-3</v>
      </c>
      <c r="CT115" s="23" t="s">
        <v>181</v>
      </c>
      <c r="CU115" s="23">
        <v>6.9999999999999999E-4</v>
      </c>
      <c r="CV115" s="23" t="s">
        <v>181</v>
      </c>
      <c r="CW115" s="23">
        <v>5.0000000000000001E-4</v>
      </c>
      <c r="CX115" s="23" t="s">
        <v>181</v>
      </c>
      <c r="CY115" s="23">
        <v>5.0000000000000001E-4</v>
      </c>
      <c r="CZ115" s="23" t="s">
        <v>181</v>
      </c>
      <c r="DA115" s="23">
        <v>5.0000000000000001E-4</v>
      </c>
      <c r="DB115" s="23" t="s">
        <v>181</v>
      </c>
      <c r="DC115" s="23">
        <v>5.0000000000000001E-4</v>
      </c>
      <c r="DD115" s="23" t="s">
        <v>181</v>
      </c>
      <c r="DE115" s="23">
        <v>5.9999999999999995E-4</v>
      </c>
      <c r="DF115" s="23">
        <v>8.0000000000000004E-4</v>
      </c>
      <c r="DG115" s="23">
        <v>4.0000000000000002E-4</v>
      </c>
      <c r="DH115" s="23" t="s">
        <v>181</v>
      </c>
      <c r="DI115" s="23">
        <v>4.0000000000000002E-4</v>
      </c>
      <c r="DJ115" s="23" t="s">
        <v>297</v>
      </c>
      <c r="DK115" s="23" t="s">
        <v>298</v>
      </c>
      <c r="DL115" s="23">
        <v>128</v>
      </c>
      <c r="DM115" s="23" t="s">
        <v>197</v>
      </c>
      <c r="DN115" s="23" t="s">
        <v>20</v>
      </c>
      <c r="DW115" s="85"/>
      <c r="DY115" s="85">
        <v>44875.290277777778</v>
      </c>
    </row>
    <row r="116" spans="1:129" s="23" customFormat="1">
      <c r="A116" s="23">
        <v>163</v>
      </c>
      <c r="B116" s="88">
        <v>44875.293749999997</v>
      </c>
      <c r="C116" s="23" t="s">
        <v>192</v>
      </c>
      <c r="D116" s="23">
        <v>0</v>
      </c>
      <c r="E116" s="23">
        <v>0</v>
      </c>
      <c r="F116" s="23">
        <v>0</v>
      </c>
      <c r="G116" s="23" t="s">
        <v>58</v>
      </c>
      <c r="H116" s="23" t="s">
        <v>59</v>
      </c>
      <c r="I116" s="23" t="s">
        <v>59</v>
      </c>
      <c r="J116" s="23" t="s">
        <v>59</v>
      </c>
      <c r="K116" s="23">
        <v>150</v>
      </c>
      <c r="L116" s="23" t="s">
        <v>179</v>
      </c>
      <c r="M116" s="23">
        <v>0</v>
      </c>
      <c r="N116" s="23" t="s">
        <v>179</v>
      </c>
      <c r="O116" s="23">
        <v>0</v>
      </c>
      <c r="P116" s="23" t="s">
        <v>179</v>
      </c>
      <c r="Q116" s="23">
        <v>0</v>
      </c>
      <c r="R116" s="23">
        <v>2</v>
      </c>
      <c r="S116" s="23" t="s">
        <v>180</v>
      </c>
      <c r="T116" s="23">
        <v>8.1349</v>
      </c>
      <c r="U116" s="23">
        <v>0.62919999999999998</v>
      </c>
      <c r="V116" s="23">
        <v>17.241800000000001</v>
      </c>
      <c r="W116" s="23">
        <v>0.27500000000000002</v>
      </c>
      <c r="X116" s="23">
        <v>47.865299999999998</v>
      </c>
      <c r="Y116" s="23">
        <v>0.28499999999999998</v>
      </c>
      <c r="Z116" s="23">
        <v>0.25419999999999998</v>
      </c>
      <c r="AA116" s="23">
        <v>1.5100000000000001E-2</v>
      </c>
      <c r="AB116" s="23" t="s">
        <v>181</v>
      </c>
      <c r="AC116" s="23">
        <v>6.4999999999999997E-3</v>
      </c>
      <c r="AD116" s="23" t="s">
        <v>181</v>
      </c>
      <c r="AE116" s="23">
        <v>1.0500000000000001E-2</v>
      </c>
      <c r="AF116" s="23">
        <v>1.8475999999999999</v>
      </c>
      <c r="AG116" s="23">
        <v>1.32E-2</v>
      </c>
      <c r="AH116" s="23">
        <v>7.8464</v>
      </c>
      <c r="AI116" s="23">
        <v>2.1299999999999999E-2</v>
      </c>
      <c r="AJ116" s="23">
        <v>1.3427</v>
      </c>
      <c r="AK116" s="23">
        <v>7.1999999999999998E-3</v>
      </c>
      <c r="AL116" s="23">
        <v>2.9700000000000001E-2</v>
      </c>
      <c r="AM116" s="23">
        <v>8.3000000000000001E-3</v>
      </c>
      <c r="AN116" s="23">
        <v>1.4E-2</v>
      </c>
      <c r="AO116" s="23">
        <v>3.0999999999999999E-3</v>
      </c>
      <c r="AP116" s="23">
        <v>8.6900000000000005E-2</v>
      </c>
      <c r="AQ116" s="23">
        <v>3.5999999999999999E-3</v>
      </c>
      <c r="AR116" s="23">
        <v>5.8064999999999998</v>
      </c>
      <c r="AS116" s="23">
        <v>2.1299999999999999E-2</v>
      </c>
      <c r="AT116" s="23">
        <v>7.1999999999999998E-3</v>
      </c>
      <c r="AU116" s="23">
        <v>2.5999999999999999E-3</v>
      </c>
      <c r="AV116" s="23">
        <v>1.4E-2</v>
      </c>
      <c r="AW116" s="23">
        <v>8.9999999999999998E-4</v>
      </c>
      <c r="AX116" s="23">
        <v>6.3E-3</v>
      </c>
      <c r="AY116" s="23">
        <v>5.9999999999999995E-4</v>
      </c>
      <c r="AZ116" s="23">
        <v>5.8999999999999999E-3</v>
      </c>
      <c r="BA116" s="23">
        <v>5.0000000000000001E-4</v>
      </c>
      <c r="BB116" s="23">
        <v>1E-3</v>
      </c>
      <c r="BC116" s="23">
        <v>4.0000000000000002E-4</v>
      </c>
      <c r="BD116" s="23" t="s">
        <v>181</v>
      </c>
      <c r="BE116" s="23">
        <v>2.9999999999999997E-4</v>
      </c>
      <c r="BF116" s="23" t="s">
        <v>181</v>
      </c>
      <c r="BG116" s="23">
        <v>1E-4</v>
      </c>
      <c r="BH116" s="23">
        <v>3.0000000000000001E-3</v>
      </c>
      <c r="BI116" s="23">
        <v>2.9999999999999997E-4</v>
      </c>
      <c r="BJ116" s="23">
        <v>5.9299999999999999E-2</v>
      </c>
      <c r="BK116" s="23">
        <v>8.0000000000000004E-4</v>
      </c>
      <c r="BL116" s="23">
        <v>2.8999999999999998E-3</v>
      </c>
      <c r="BM116" s="23">
        <v>2.9999999999999997E-4</v>
      </c>
      <c r="BN116" s="23">
        <v>1.8800000000000001E-2</v>
      </c>
      <c r="BO116" s="23">
        <v>5.0000000000000001E-4</v>
      </c>
      <c r="BP116" s="23">
        <v>6.3E-3</v>
      </c>
      <c r="BQ116" s="23">
        <v>4.0000000000000002E-4</v>
      </c>
      <c r="BR116" s="23">
        <v>4.0000000000000002E-4</v>
      </c>
      <c r="BS116" s="23">
        <v>2.0000000000000001E-4</v>
      </c>
      <c r="BT116" s="23" t="s">
        <v>181</v>
      </c>
      <c r="BU116" s="23">
        <v>5.0000000000000001E-4</v>
      </c>
      <c r="BV116" s="23" t="s">
        <v>20</v>
      </c>
      <c r="BX116" s="23" t="s">
        <v>20</v>
      </c>
      <c r="BZ116" s="23" t="s">
        <v>181</v>
      </c>
      <c r="CA116" s="23">
        <v>6.9999999999999999E-4</v>
      </c>
      <c r="CB116" s="23" t="s">
        <v>181</v>
      </c>
      <c r="CC116" s="23">
        <v>1.8E-3</v>
      </c>
      <c r="CD116" s="23" t="s">
        <v>181</v>
      </c>
      <c r="CE116" s="23">
        <v>1.8E-3</v>
      </c>
      <c r="CF116" s="23" t="s">
        <v>20</v>
      </c>
      <c r="CH116" s="23">
        <v>6.3100000000000003E-2</v>
      </c>
      <c r="CI116" s="23">
        <v>5.1000000000000004E-3</v>
      </c>
      <c r="CJ116" s="23" t="s">
        <v>181</v>
      </c>
      <c r="CK116" s="23">
        <v>8.5000000000000006E-3</v>
      </c>
      <c r="CL116" s="23" t="s">
        <v>181</v>
      </c>
      <c r="CM116" s="23">
        <v>9.1000000000000004E-3</v>
      </c>
      <c r="CN116" s="23" t="s">
        <v>181</v>
      </c>
      <c r="CO116" s="23">
        <v>5.9999999999999995E-4</v>
      </c>
      <c r="CP116" s="23" t="s">
        <v>181</v>
      </c>
      <c r="CQ116" s="23">
        <v>2.7000000000000001E-3</v>
      </c>
      <c r="CR116" s="23" t="s">
        <v>181</v>
      </c>
      <c r="CS116" s="23">
        <v>1.4E-3</v>
      </c>
      <c r="CT116" s="23" t="s">
        <v>20</v>
      </c>
      <c r="CV116" s="23" t="s">
        <v>20</v>
      </c>
      <c r="CX116" s="23" t="s">
        <v>181</v>
      </c>
      <c r="CY116" s="23">
        <v>5.0000000000000001E-4</v>
      </c>
      <c r="CZ116" s="23" t="s">
        <v>181</v>
      </c>
      <c r="DA116" s="23">
        <v>5.0000000000000001E-4</v>
      </c>
      <c r="DB116" s="23" t="s">
        <v>181</v>
      </c>
      <c r="DC116" s="23">
        <v>5.0000000000000001E-4</v>
      </c>
      <c r="DD116" s="23" t="s">
        <v>181</v>
      </c>
      <c r="DE116" s="23">
        <v>5.9999999999999995E-4</v>
      </c>
      <c r="DF116" s="23" t="s">
        <v>181</v>
      </c>
      <c r="DG116" s="23">
        <v>4.0000000000000002E-4</v>
      </c>
      <c r="DH116" s="23" t="s">
        <v>181</v>
      </c>
      <c r="DI116" s="23">
        <v>2.9999999999999997E-4</v>
      </c>
      <c r="DJ116" s="23" t="s">
        <v>299</v>
      </c>
      <c r="DK116" s="23" t="s">
        <v>300</v>
      </c>
      <c r="DL116" s="23">
        <v>71</v>
      </c>
      <c r="DM116" s="23" t="s">
        <v>197</v>
      </c>
      <c r="DN116" s="23" t="s">
        <v>20</v>
      </c>
      <c r="DW116" s="85"/>
      <c r="DY116" s="85">
        <v>44875.293749999997</v>
      </c>
    </row>
    <row r="117" spans="1:129" s="23" customFormat="1">
      <c r="A117" s="23">
        <v>164</v>
      </c>
      <c r="B117" s="88">
        <v>44875.296527777777</v>
      </c>
      <c r="C117" s="23" t="s">
        <v>192</v>
      </c>
      <c r="D117" s="23">
        <v>0</v>
      </c>
      <c r="E117" s="23">
        <v>0</v>
      </c>
      <c r="F117" s="23">
        <v>0</v>
      </c>
      <c r="G117" s="23" t="s">
        <v>58</v>
      </c>
      <c r="H117" s="23" t="s">
        <v>59</v>
      </c>
      <c r="I117" s="23" t="s">
        <v>59</v>
      </c>
      <c r="J117" s="23" t="s">
        <v>59</v>
      </c>
      <c r="K117" s="23">
        <v>150</v>
      </c>
      <c r="L117" s="23" t="s">
        <v>179</v>
      </c>
      <c r="M117" s="23">
        <v>0</v>
      </c>
      <c r="N117" s="23" t="s">
        <v>179</v>
      </c>
      <c r="O117" s="23">
        <v>0</v>
      </c>
      <c r="P117" s="23" t="s">
        <v>179</v>
      </c>
      <c r="Q117" s="23">
        <v>0</v>
      </c>
      <c r="R117" s="23">
        <v>2</v>
      </c>
      <c r="S117" s="23" t="s">
        <v>180</v>
      </c>
      <c r="T117" s="23">
        <v>8.3216000000000001</v>
      </c>
      <c r="U117" s="23">
        <v>0.622</v>
      </c>
      <c r="V117" s="23">
        <v>15.396000000000001</v>
      </c>
      <c r="W117" s="23">
        <v>0.26140000000000002</v>
      </c>
      <c r="X117" s="23">
        <v>43.721800000000002</v>
      </c>
      <c r="Y117" s="23">
        <v>0.26869999999999999</v>
      </c>
      <c r="Z117" s="23">
        <v>0.23860000000000001</v>
      </c>
      <c r="AA117" s="23">
        <v>1.5100000000000001E-2</v>
      </c>
      <c r="AB117" s="23" t="s">
        <v>181</v>
      </c>
      <c r="AC117" s="23">
        <v>6.4000000000000003E-3</v>
      </c>
      <c r="AD117" s="23" t="s">
        <v>181</v>
      </c>
      <c r="AE117" s="23">
        <v>1.0500000000000001E-2</v>
      </c>
      <c r="AF117" s="23">
        <v>1.3596999999999999</v>
      </c>
      <c r="AG117" s="23">
        <v>1.14E-2</v>
      </c>
      <c r="AH117" s="23">
        <v>8.3993000000000002</v>
      </c>
      <c r="AI117" s="23">
        <v>2.1999999999999999E-2</v>
      </c>
      <c r="AJ117" s="23">
        <v>1.2116</v>
      </c>
      <c r="AK117" s="23">
        <v>7.0000000000000001E-3</v>
      </c>
      <c r="AL117" s="23">
        <v>2.4199999999999999E-2</v>
      </c>
      <c r="AM117" s="23">
        <v>8.0999999999999996E-3</v>
      </c>
      <c r="AN117" s="23">
        <v>2.4799999999999999E-2</v>
      </c>
      <c r="AO117" s="23">
        <v>3.3999999999999998E-3</v>
      </c>
      <c r="AP117" s="23">
        <v>8.7099999999999997E-2</v>
      </c>
      <c r="AQ117" s="23">
        <v>3.7000000000000002E-3</v>
      </c>
      <c r="AR117" s="23">
        <v>5.7233000000000001</v>
      </c>
      <c r="AS117" s="23">
        <v>2.1299999999999999E-2</v>
      </c>
      <c r="AT117" s="23">
        <v>3.3E-3</v>
      </c>
      <c r="AU117" s="23">
        <v>2.5999999999999999E-3</v>
      </c>
      <c r="AV117" s="23">
        <v>1.9199999999999998E-2</v>
      </c>
      <c r="AW117" s="23">
        <v>1.1000000000000001E-3</v>
      </c>
      <c r="AX117" s="23">
        <v>6.7000000000000002E-3</v>
      </c>
      <c r="AY117" s="23">
        <v>5.9999999999999995E-4</v>
      </c>
      <c r="AZ117" s="23">
        <v>5.7999999999999996E-3</v>
      </c>
      <c r="BA117" s="23">
        <v>5.0000000000000001E-4</v>
      </c>
      <c r="BB117" s="23">
        <v>8.0000000000000004E-4</v>
      </c>
      <c r="BC117" s="23">
        <v>2.9999999999999997E-4</v>
      </c>
      <c r="BD117" s="23" t="s">
        <v>181</v>
      </c>
      <c r="BE117" s="23">
        <v>2.0000000000000001E-4</v>
      </c>
      <c r="BF117" s="23" t="s">
        <v>181</v>
      </c>
      <c r="BG117" s="23">
        <v>1E-4</v>
      </c>
      <c r="BH117" s="23">
        <v>2E-3</v>
      </c>
      <c r="BI117" s="23">
        <v>2.0000000000000001E-4</v>
      </c>
      <c r="BJ117" s="23">
        <v>5.7700000000000001E-2</v>
      </c>
      <c r="BK117" s="23">
        <v>8.0000000000000004E-4</v>
      </c>
      <c r="BL117" s="23">
        <v>2.7000000000000001E-3</v>
      </c>
      <c r="BM117" s="23">
        <v>2.9999999999999997E-4</v>
      </c>
      <c r="BN117" s="23">
        <v>2.0199999999999999E-2</v>
      </c>
      <c r="BO117" s="23">
        <v>5.0000000000000001E-4</v>
      </c>
      <c r="BP117" s="23">
        <v>6.4000000000000003E-3</v>
      </c>
      <c r="BQ117" s="23">
        <v>4.0000000000000002E-4</v>
      </c>
      <c r="BR117" s="23">
        <v>4.0000000000000002E-4</v>
      </c>
      <c r="BS117" s="23">
        <v>2.0000000000000001E-4</v>
      </c>
      <c r="BT117" s="23" t="s">
        <v>181</v>
      </c>
      <c r="BU117" s="23">
        <v>5.0000000000000001E-4</v>
      </c>
      <c r="BV117" s="23" t="s">
        <v>20</v>
      </c>
      <c r="BX117" s="23" t="s">
        <v>20</v>
      </c>
      <c r="BZ117" s="23" t="s">
        <v>181</v>
      </c>
      <c r="CA117" s="23">
        <v>6.9999999999999999E-4</v>
      </c>
      <c r="CB117" s="23" t="s">
        <v>181</v>
      </c>
      <c r="CC117" s="23">
        <v>1.6999999999999999E-3</v>
      </c>
      <c r="CD117" s="23" t="s">
        <v>181</v>
      </c>
      <c r="CE117" s="23">
        <v>1.8E-3</v>
      </c>
      <c r="CF117" s="23" t="s">
        <v>20</v>
      </c>
      <c r="CH117" s="23">
        <v>5.4399999999999997E-2</v>
      </c>
      <c r="CI117" s="23">
        <v>5.3E-3</v>
      </c>
      <c r="CJ117" s="23" t="s">
        <v>181</v>
      </c>
      <c r="CK117" s="23">
        <v>8.3000000000000001E-3</v>
      </c>
      <c r="CL117" s="23" t="s">
        <v>181</v>
      </c>
      <c r="CM117" s="23">
        <v>9.9000000000000008E-3</v>
      </c>
      <c r="CN117" s="23" t="s">
        <v>181</v>
      </c>
      <c r="CO117" s="23">
        <v>5.9999999999999995E-4</v>
      </c>
      <c r="CP117" s="23" t="s">
        <v>181</v>
      </c>
      <c r="CQ117" s="23">
        <v>2.7000000000000001E-3</v>
      </c>
      <c r="CR117" s="23" t="s">
        <v>181</v>
      </c>
      <c r="CS117" s="23">
        <v>1.4E-3</v>
      </c>
      <c r="CT117" s="23" t="s">
        <v>20</v>
      </c>
      <c r="CV117" s="23" t="s">
        <v>181</v>
      </c>
      <c r="CW117" s="23">
        <v>5.0000000000000001E-4</v>
      </c>
      <c r="CX117" s="23" t="s">
        <v>181</v>
      </c>
      <c r="CY117" s="23">
        <v>5.0000000000000001E-4</v>
      </c>
      <c r="CZ117" s="23" t="s">
        <v>181</v>
      </c>
      <c r="DA117" s="23">
        <v>5.0000000000000001E-4</v>
      </c>
      <c r="DB117" s="23" t="s">
        <v>181</v>
      </c>
      <c r="DC117" s="23">
        <v>5.0000000000000001E-4</v>
      </c>
      <c r="DD117" s="23" t="s">
        <v>181</v>
      </c>
      <c r="DE117" s="23">
        <v>5.9999999999999995E-4</v>
      </c>
      <c r="DF117" s="23" t="s">
        <v>181</v>
      </c>
      <c r="DG117" s="23">
        <v>4.0000000000000002E-4</v>
      </c>
      <c r="DH117" s="23" t="s">
        <v>181</v>
      </c>
      <c r="DI117" s="23">
        <v>2.9999999999999997E-4</v>
      </c>
      <c r="DJ117" s="23" t="s">
        <v>299</v>
      </c>
      <c r="DK117" s="23" t="s">
        <v>300</v>
      </c>
      <c r="DL117" s="23">
        <v>128</v>
      </c>
      <c r="DM117" s="23" t="s">
        <v>197</v>
      </c>
      <c r="DN117" s="23" t="s">
        <v>20</v>
      </c>
      <c r="DW117" s="85"/>
      <c r="DY117" s="85">
        <v>44875.296527777777</v>
      </c>
    </row>
    <row r="118" spans="1:129" s="23" customFormat="1">
      <c r="A118" s="23">
        <v>165</v>
      </c>
      <c r="B118" s="88">
        <v>44875.3</v>
      </c>
      <c r="C118" s="23" t="s">
        <v>192</v>
      </c>
      <c r="D118" s="23">
        <v>0</v>
      </c>
      <c r="E118" s="23">
        <v>0</v>
      </c>
      <c r="F118" s="23">
        <v>0</v>
      </c>
      <c r="G118" s="23" t="s">
        <v>58</v>
      </c>
      <c r="H118" s="23" t="s">
        <v>59</v>
      </c>
      <c r="I118" s="23" t="s">
        <v>59</v>
      </c>
      <c r="J118" s="23" t="s">
        <v>59</v>
      </c>
      <c r="K118" s="23">
        <v>150</v>
      </c>
      <c r="L118" s="23" t="s">
        <v>179</v>
      </c>
      <c r="M118" s="23">
        <v>0</v>
      </c>
      <c r="N118" s="23" t="s">
        <v>179</v>
      </c>
      <c r="O118" s="23">
        <v>0</v>
      </c>
      <c r="P118" s="23" t="s">
        <v>179</v>
      </c>
      <c r="Q118" s="23">
        <v>0</v>
      </c>
      <c r="R118" s="23">
        <v>2</v>
      </c>
      <c r="S118" s="23" t="s">
        <v>180</v>
      </c>
      <c r="T118" s="23">
        <v>4.6391</v>
      </c>
      <c r="U118" s="23">
        <v>0.5595</v>
      </c>
      <c r="V118" s="23">
        <v>16.0154</v>
      </c>
      <c r="W118" s="23">
        <v>0.2651</v>
      </c>
      <c r="X118" s="23">
        <v>44.9557</v>
      </c>
      <c r="Y118" s="23">
        <v>0.27429999999999999</v>
      </c>
      <c r="Z118" s="23">
        <v>0.26290000000000002</v>
      </c>
      <c r="AA118" s="23">
        <v>1.5599999999999999E-2</v>
      </c>
      <c r="AB118" s="23" t="s">
        <v>181</v>
      </c>
      <c r="AC118" s="23">
        <v>6.7000000000000002E-3</v>
      </c>
      <c r="AD118" s="23" t="s">
        <v>181</v>
      </c>
      <c r="AE118" s="23">
        <v>1.06E-2</v>
      </c>
      <c r="AF118" s="23">
        <v>1.8499000000000001</v>
      </c>
      <c r="AG118" s="23">
        <v>1.3100000000000001E-2</v>
      </c>
      <c r="AH118" s="23">
        <v>8.8609000000000009</v>
      </c>
      <c r="AI118" s="23">
        <v>2.2800000000000001E-2</v>
      </c>
      <c r="AJ118" s="23">
        <v>1.4141999999999999</v>
      </c>
      <c r="AK118" s="23">
        <v>7.4999999999999997E-3</v>
      </c>
      <c r="AL118" s="23">
        <v>2.58E-2</v>
      </c>
      <c r="AM118" s="23">
        <v>8.3999999999999995E-3</v>
      </c>
      <c r="AN118" s="23">
        <v>1.7000000000000001E-2</v>
      </c>
      <c r="AO118" s="23">
        <v>3.2000000000000002E-3</v>
      </c>
      <c r="AP118" s="23">
        <v>8.9899999999999994E-2</v>
      </c>
      <c r="AQ118" s="23">
        <v>3.8E-3</v>
      </c>
      <c r="AR118" s="23">
        <v>5.7237</v>
      </c>
      <c r="AS118" s="23">
        <v>2.1600000000000001E-2</v>
      </c>
      <c r="AT118" s="23">
        <v>5.4000000000000003E-3</v>
      </c>
      <c r="AU118" s="23">
        <v>2.7000000000000001E-3</v>
      </c>
      <c r="AV118" s="23">
        <v>1.23E-2</v>
      </c>
      <c r="AW118" s="23">
        <v>8.9999999999999998E-4</v>
      </c>
      <c r="AX118" s="23">
        <v>6.6E-3</v>
      </c>
      <c r="AY118" s="23">
        <v>5.9999999999999995E-4</v>
      </c>
      <c r="AZ118" s="23">
        <v>6.1999999999999998E-3</v>
      </c>
      <c r="BA118" s="23">
        <v>5.0000000000000001E-4</v>
      </c>
      <c r="BB118" s="23">
        <v>1.2999999999999999E-3</v>
      </c>
      <c r="BC118" s="23">
        <v>4.0000000000000002E-4</v>
      </c>
      <c r="BD118" s="23" t="s">
        <v>181</v>
      </c>
      <c r="BE118" s="23">
        <v>2.9999999999999997E-4</v>
      </c>
      <c r="BF118" s="23" t="s">
        <v>181</v>
      </c>
      <c r="BG118" s="23">
        <v>1E-4</v>
      </c>
      <c r="BH118" s="23">
        <v>2.5999999999999999E-3</v>
      </c>
      <c r="BI118" s="23">
        <v>2.9999999999999997E-4</v>
      </c>
      <c r="BJ118" s="23">
        <v>6.0600000000000001E-2</v>
      </c>
      <c r="BK118" s="23">
        <v>8.9999999999999998E-4</v>
      </c>
      <c r="BL118" s="23">
        <v>2.8999999999999998E-3</v>
      </c>
      <c r="BM118" s="23">
        <v>2.9999999999999997E-4</v>
      </c>
      <c r="BN118" s="23">
        <v>2.2100000000000002E-2</v>
      </c>
      <c r="BO118" s="23">
        <v>5.9999999999999995E-4</v>
      </c>
      <c r="BP118" s="23">
        <v>6.4999999999999997E-3</v>
      </c>
      <c r="BQ118" s="23">
        <v>4.0000000000000002E-4</v>
      </c>
      <c r="BR118" s="23">
        <v>5.9999999999999995E-4</v>
      </c>
      <c r="BS118" s="23">
        <v>2.0000000000000001E-4</v>
      </c>
      <c r="BT118" s="23" t="s">
        <v>181</v>
      </c>
      <c r="BU118" s="23">
        <v>5.0000000000000001E-4</v>
      </c>
      <c r="BV118" s="23" t="s">
        <v>20</v>
      </c>
      <c r="BX118" s="23" t="s">
        <v>181</v>
      </c>
      <c r="BY118" s="23">
        <v>8.0000000000000004E-4</v>
      </c>
      <c r="BZ118" s="23" t="s">
        <v>181</v>
      </c>
      <c r="CA118" s="23">
        <v>6.9999999999999999E-4</v>
      </c>
      <c r="CB118" s="23" t="s">
        <v>181</v>
      </c>
      <c r="CC118" s="23">
        <v>1.8E-3</v>
      </c>
      <c r="CD118" s="23" t="s">
        <v>181</v>
      </c>
      <c r="CE118" s="23">
        <v>1.8E-3</v>
      </c>
      <c r="CF118" s="23" t="s">
        <v>20</v>
      </c>
      <c r="CH118" s="23">
        <v>6.1600000000000002E-2</v>
      </c>
      <c r="CI118" s="23">
        <v>5.3E-3</v>
      </c>
      <c r="CJ118" s="23" t="s">
        <v>181</v>
      </c>
      <c r="CK118" s="23">
        <v>8.6E-3</v>
      </c>
      <c r="CL118" s="23" t="s">
        <v>181</v>
      </c>
      <c r="CM118" s="23">
        <v>9.7999999999999997E-3</v>
      </c>
      <c r="CN118" s="23" t="s">
        <v>181</v>
      </c>
      <c r="CO118" s="23">
        <v>5.9999999999999995E-4</v>
      </c>
      <c r="CP118" s="23" t="s">
        <v>181</v>
      </c>
      <c r="CQ118" s="23">
        <v>2.7000000000000001E-3</v>
      </c>
      <c r="CR118" s="23" t="s">
        <v>181</v>
      </c>
      <c r="CS118" s="23">
        <v>1.5E-3</v>
      </c>
      <c r="CT118" s="23" t="s">
        <v>181</v>
      </c>
      <c r="CU118" s="23">
        <v>6.9999999999999999E-4</v>
      </c>
      <c r="CV118" s="23" t="s">
        <v>181</v>
      </c>
      <c r="CW118" s="23">
        <v>5.0000000000000001E-4</v>
      </c>
      <c r="CX118" s="23" t="s">
        <v>181</v>
      </c>
      <c r="CY118" s="23">
        <v>5.0000000000000001E-4</v>
      </c>
      <c r="CZ118" s="23" t="s">
        <v>181</v>
      </c>
      <c r="DA118" s="23">
        <v>5.9999999999999995E-4</v>
      </c>
      <c r="DB118" s="23" t="s">
        <v>181</v>
      </c>
      <c r="DC118" s="23">
        <v>5.0000000000000001E-4</v>
      </c>
      <c r="DD118" s="23" t="s">
        <v>181</v>
      </c>
      <c r="DE118" s="23">
        <v>5.9999999999999995E-4</v>
      </c>
      <c r="DF118" s="23" t="s">
        <v>181</v>
      </c>
      <c r="DG118" s="23">
        <v>4.0000000000000002E-4</v>
      </c>
      <c r="DH118" s="23" t="s">
        <v>181</v>
      </c>
      <c r="DI118" s="23">
        <v>2.9999999999999997E-4</v>
      </c>
      <c r="DJ118" s="23" t="s">
        <v>301</v>
      </c>
      <c r="DK118" s="23" t="s">
        <v>302</v>
      </c>
      <c r="DL118" s="23">
        <v>33</v>
      </c>
      <c r="DM118" s="23" t="s">
        <v>197</v>
      </c>
      <c r="DN118" s="23" t="s">
        <v>20</v>
      </c>
      <c r="DW118" s="85"/>
      <c r="DY118" s="85">
        <v>44875.3</v>
      </c>
    </row>
    <row r="119" spans="1:129" s="23" customFormat="1">
      <c r="A119" s="23">
        <v>166</v>
      </c>
      <c r="B119" s="88">
        <v>44875.304166666669</v>
      </c>
      <c r="C119" s="23" t="s">
        <v>192</v>
      </c>
      <c r="D119" s="23">
        <v>0</v>
      </c>
      <c r="E119" s="23">
        <v>0</v>
      </c>
      <c r="F119" s="23">
        <v>0</v>
      </c>
      <c r="G119" s="23" t="s">
        <v>58</v>
      </c>
      <c r="H119" s="23" t="s">
        <v>59</v>
      </c>
      <c r="I119" s="23" t="s">
        <v>59</v>
      </c>
      <c r="J119" s="23" t="s">
        <v>59</v>
      </c>
      <c r="K119" s="23">
        <v>150</v>
      </c>
      <c r="L119" s="23" t="s">
        <v>179</v>
      </c>
      <c r="M119" s="23">
        <v>0</v>
      </c>
      <c r="N119" s="23" t="s">
        <v>179</v>
      </c>
      <c r="O119" s="23">
        <v>0</v>
      </c>
      <c r="P119" s="23" t="s">
        <v>179</v>
      </c>
      <c r="Q119" s="23">
        <v>0</v>
      </c>
      <c r="R119" s="23">
        <v>2</v>
      </c>
      <c r="S119" s="23" t="s">
        <v>180</v>
      </c>
      <c r="T119" s="23">
        <v>2.7280000000000002</v>
      </c>
      <c r="U119" s="23">
        <v>0.5363</v>
      </c>
      <c r="V119" s="23">
        <v>15.328799999999999</v>
      </c>
      <c r="W119" s="23">
        <v>0.25879999999999997</v>
      </c>
      <c r="X119" s="23">
        <v>38.588999999999999</v>
      </c>
      <c r="Y119" s="23">
        <v>0.25040000000000001</v>
      </c>
      <c r="Z119" s="23">
        <v>0.37319999999999998</v>
      </c>
      <c r="AA119" s="23">
        <v>1.72E-2</v>
      </c>
      <c r="AB119" s="23" t="s">
        <v>181</v>
      </c>
      <c r="AC119" s="23">
        <v>6.8999999999999999E-3</v>
      </c>
      <c r="AD119" s="23" t="s">
        <v>181</v>
      </c>
      <c r="AE119" s="23">
        <v>1.0999999999999999E-2</v>
      </c>
      <c r="AF119" s="23">
        <v>1.3522000000000001</v>
      </c>
      <c r="AG119" s="23">
        <v>1.12E-2</v>
      </c>
      <c r="AH119" s="23">
        <v>10.394600000000001</v>
      </c>
      <c r="AI119" s="23">
        <v>2.4799999999999999E-2</v>
      </c>
      <c r="AJ119" s="23">
        <v>1.3016000000000001</v>
      </c>
      <c r="AK119" s="23">
        <v>7.4000000000000003E-3</v>
      </c>
      <c r="AL119" s="23">
        <v>2.29E-2</v>
      </c>
      <c r="AM119" s="23">
        <v>8.5000000000000006E-3</v>
      </c>
      <c r="AN119" s="23">
        <v>2.3400000000000001E-2</v>
      </c>
      <c r="AO119" s="23">
        <v>3.3999999999999998E-3</v>
      </c>
      <c r="AP119" s="23">
        <v>6.6100000000000006E-2</v>
      </c>
      <c r="AQ119" s="23">
        <v>3.3999999999999998E-3</v>
      </c>
      <c r="AR119" s="23">
        <v>5.5281000000000002</v>
      </c>
      <c r="AS119" s="23">
        <v>2.1600000000000001E-2</v>
      </c>
      <c r="AT119" s="23">
        <v>5.4999999999999997E-3</v>
      </c>
      <c r="AU119" s="23">
        <v>2.7000000000000001E-3</v>
      </c>
      <c r="AV119" s="23">
        <v>5.7999999999999996E-3</v>
      </c>
      <c r="AW119" s="23">
        <v>6.9999999999999999E-4</v>
      </c>
      <c r="AX119" s="23">
        <v>5.1000000000000004E-3</v>
      </c>
      <c r="AY119" s="23">
        <v>5.9999999999999995E-4</v>
      </c>
      <c r="AZ119" s="23">
        <v>6.4000000000000003E-3</v>
      </c>
      <c r="BA119" s="23">
        <v>5.9999999999999995E-4</v>
      </c>
      <c r="BB119" s="23">
        <v>1E-3</v>
      </c>
      <c r="BC119" s="23">
        <v>4.0000000000000002E-4</v>
      </c>
      <c r="BD119" s="23">
        <v>6.9999999999999999E-4</v>
      </c>
      <c r="BE119" s="23">
        <v>2.9999999999999997E-4</v>
      </c>
      <c r="BF119" s="23" t="s">
        <v>181</v>
      </c>
      <c r="BG119" s="23">
        <v>1E-4</v>
      </c>
      <c r="BH119" s="23">
        <v>2E-3</v>
      </c>
      <c r="BI119" s="23">
        <v>2.0000000000000001E-4</v>
      </c>
      <c r="BJ119" s="23">
        <v>5.9700000000000003E-2</v>
      </c>
      <c r="BK119" s="23">
        <v>8.9999999999999998E-4</v>
      </c>
      <c r="BL119" s="23">
        <v>2.8999999999999998E-3</v>
      </c>
      <c r="BM119" s="23">
        <v>2.9999999999999997E-4</v>
      </c>
      <c r="BN119" s="23">
        <v>2.3699999999999999E-2</v>
      </c>
      <c r="BO119" s="23">
        <v>6.9999999999999999E-4</v>
      </c>
      <c r="BP119" s="23">
        <v>5.7999999999999996E-3</v>
      </c>
      <c r="BQ119" s="23">
        <v>4.0000000000000002E-4</v>
      </c>
      <c r="BR119" s="23">
        <v>5.9999999999999995E-4</v>
      </c>
      <c r="BS119" s="23">
        <v>2.9999999999999997E-4</v>
      </c>
      <c r="BT119" s="23" t="s">
        <v>181</v>
      </c>
      <c r="BU119" s="23">
        <v>5.0000000000000001E-4</v>
      </c>
      <c r="BV119" s="23" t="s">
        <v>20</v>
      </c>
      <c r="BX119" s="23" t="s">
        <v>181</v>
      </c>
      <c r="BY119" s="23">
        <v>8.0000000000000004E-4</v>
      </c>
      <c r="BZ119" s="23" t="s">
        <v>181</v>
      </c>
      <c r="CA119" s="23">
        <v>6.9999999999999999E-4</v>
      </c>
      <c r="CB119" s="23" t="s">
        <v>181</v>
      </c>
      <c r="CC119" s="23">
        <v>1.8E-3</v>
      </c>
      <c r="CD119" s="23" t="s">
        <v>181</v>
      </c>
      <c r="CE119" s="23">
        <v>1.6999999999999999E-3</v>
      </c>
      <c r="CF119" s="23" t="s">
        <v>20</v>
      </c>
      <c r="CH119" s="23">
        <v>6.1499999999999999E-2</v>
      </c>
      <c r="CI119" s="23">
        <v>5.5999999999999999E-3</v>
      </c>
      <c r="CJ119" s="23" t="s">
        <v>181</v>
      </c>
      <c r="CK119" s="23">
        <v>8.8999999999999999E-3</v>
      </c>
      <c r="CL119" s="23" t="s">
        <v>181</v>
      </c>
      <c r="CM119" s="23">
        <v>1.18E-2</v>
      </c>
      <c r="CN119" s="23" t="s">
        <v>181</v>
      </c>
      <c r="CO119" s="23">
        <v>5.9999999999999995E-4</v>
      </c>
      <c r="CP119" s="23" t="s">
        <v>181</v>
      </c>
      <c r="CQ119" s="23">
        <v>2.5999999999999999E-3</v>
      </c>
      <c r="CR119" s="23" t="s">
        <v>181</v>
      </c>
      <c r="CS119" s="23">
        <v>1.5E-3</v>
      </c>
      <c r="CT119" s="23" t="s">
        <v>20</v>
      </c>
      <c r="CV119" s="23" t="s">
        <v>20</v>
      </c>
      <c r="CX119" s="23" t="s">
        <v>181</v>
      </c>
      <c r="CY119" s="23">
        <v>5.0000000000000001E-4</v>
      </c>
      <c r="CZ119" s="23" t="s">
        <v>181</v>
      </c>
      <c r="DA119" s="23">
        <v>5.0000000000000001E-4</v>
      </c>
      <c r="DB119" s="23" t="s">
        <v>181</v>
      </c>
      <c r="DC119" s="23">
        <v>5.9999999999999995E-4</v>
      </c>
      <c r="DD119" s="23" t="s">
        <v>181</v>
      </c>
      <c r="DE119" s="23">
        <v>5.9999999999999995E-4</v>
      </c>
      <c r="DF119" s="23">
        <v>5.9999999999999995E-4</v>
      </c>
      <c r="DG119" s="23">
        <v>4.0000000000000002E-4</v>
      </c>
      <c r="DH119" s="23" t="s">
        <v>181</v>
      </c>
      <c r="DI119" s="23">
        <v>4.0000000000000002E-4</v>
      </c>
      <c r="DJ119" s="23" t="s">
        <v>301</v>
      </c>
      <c r="DK119" s="23" t="s">
        <v>302</v>
      </c>
      <c r="DL119" s="23">
        <v>113</v>
      </c>
      <c r="DM119" s="23" t="s">
        <v>65</v>
      </c>
      <c r="DN119" s="23" t="s">
        <v>20</v>
      </c>
      <c r="DW119" s="85"/>
      <c r="DY119" s="85">
        <v>44875.304166666669</v>
      </c>
    </row>
    <row r="120" spans="1:129" s="23" customFormat="1">
      <c r="A120" s="23">
        <v>168</v>
      </c>
      <c r="B120" s="88">
        <v>44875.887499999997</v>
      </c>
      <c r="C120" s="23" t="s">
        <v>192</v>
      </c>
      <c r="D120" s="23">
        <v>0</v>
      </c>
      <c r="E120" s="23">
        <v>0</v>
      </c>
      <c r="F120" s="23">
        <v>0</v>
      </c>
      <c r="G120" s="23" t="s">
        <v>58</v>
      </c>
      <c r="H120" s="23" t="s">
        <v>59</v>
      </c>
      <c r="I120" s="23" t="s">
        <v>59</v>
      </c>
      <c r="J120" s="23" t="s">
        <v>59</v>
      </c>
      <c r="K120" s="23">
        <v>150</v>
      </c>
      <c r="L120" s="23" t="s">
        <v>179</v>
      </c>
      <c r="M120" s="23">
        <v>0</v>
      </c>
      <c r="N120" s="23" t="s">
        <v>179</v>
      </c>
      <c r="O120" s="23">
        <v>0</v>
      </c>
      <c r="P120" s="23" t="s">
        <v>179</v>
      </c>
      <c r="Q120" s="23">
        <v>0</v>
      </c>
      <c r="R120" s="23">
        <v>2</v>
      </c>
      <c r="S120" s="23" t="s">
        <v>180</v>
      </c>
      <c r="T120" s="23">
        <v>4.5194999999999999</v>
      </c>
      <c r="U120" s="23">
        <v>0.56079999999999997</v>
      </c>
      <c r="V120" s="23">
        <v>15.2821</v>
      </c>
      <c r="W120" s="23">
        <v>0.25900000000000001</v>
      </c>
      <c r="X120" s="23">
        <v>41.1556</v>
      </c>
      <c r="Y120" s="23">
        <v>0.26090000000000002</v>
      </c>
      <c r="Z120" s="23">
        <v>0.31059999999999999</v>
      </c>
      <c r="AA120" s="23">
        <v>1.5699999999999999E-2</v>
      </c>
      <c r="AB120" s="23" t="s">
        <v>181</v>
      </c>
      <c r="AC120" s="23">
        <v>6.4000000000000003E-3</v>
      </c>
      <c r="AD120" s="23" t="s">
        <v>181</v>
      </c>
      <c r="AE120" s="23">
        <v>1.11E-2</v>
      </c>
      <c r="AF120" s="23">
        <v>1.6142000000000001</v>
      </c>
      <c r="AG120" s="23">
        <v>1.2200000000000001E-2</v>
      </c>
      <c r="AH120" s="23">
        <v>7.9335000000000004</v>
      </c>
      <c r="AI120" s="23">
        <v>2.1499999999999998E-2</v>
      </c>
      <c r="AJ120" s="23">
        <v>1.3011999999999999</v>
      </c>
      <c r="AK120" s="23">
        <v>7.1999999999999998E-3</v>
      </c>
      <c r="AL120" s="23">
        <v>1.8599999999999998E-2</v>
      </c>
      <c r="AM120" s="23">
        <v>8.2000000000000007E-3</v>
      </c>
      <c r="AN120" s="23">
        <v>2.0400000000000001E-2</v>
      </c>
      <c r="AO120" s="23">
        <v>3.5000000000000001E-3</v>
      </c>
      <c r="AP120" s="23">
        <v>8.8300000000000003E-2</v>
      </c>
      <c r="AQ120" s="23">
        <v>3.8E-3</v>
      </c>
      <c r="AR120" s="23">
        <v>5.9763999999999999</v>
      </c>
      <c r="AS120" s="23">
        <v>2.18E-2</v>
      </c>
      <c r="AT120" s="23">
        <v>2.1999999999999999E-2</v>
      </c>
      <c r="AU120" s="23">
        <v>2.8999999999999998E-3</v>
      </c>
      <c r="AV120" s="23">
        <v>1.12E-2</v>
      </c>
      <c r="AW120" s="23">
        <v>8.9999999999999998E-4</v>
      </c>
      <c r="AX120" s="23">
        <v>6.4999999999999997E-3</v>
      </c>
      <c r="AY120" s="23">
        <v>5.9999999999999995E-4</v>
      </c>
      <c r="AZ120" s="23">
        <v>7.9000000000000008E-3</v>
      </c>
      <c r="BA120" s="23">
        <v>5.9999999999999995E-4</v>
      </c>
      <c r="BB120" s="23">
        <v>8.9999999999999998E-4</v>
      </c>
      <c r="BC120" s="23">
        <v>4.0000000000000002E-4</v>
      </c>
      <c r="BD120" s="23">
        <v>8.0000000000000004E-4</v>
      </c>
      <c r="BE120" s="23">
        <v>2.9999999999999997E-4</v>
      </c>
      <c r="BF120" s="23" t="s">
        <v>181</v>
      </c>
      <c r="BG120" s="23">
        <v>1E-4</v>
      </c>
      <c r="BH120" s="23">
        <v>2.5999999999999999E-3</v>
      </c>
      <c r="BI120" s="23">
        <v>2.9999999999999997E-4</v>
      </c>
      <c r="BJ120" s="23">
        <v>5.9400000000000001E-2</v>
      </c>
      <c r="BK120" s="23">
        <v>8.9999999999999998E-4</v>
      </c>
      <c r="BL120" s="23">
        <v>3.0000000000000001E-3</v>
      </c>
      <c r="BM120" s="23">
        <v>2.9999999999999997E-4</v>
      </c>
      <c r="BN120" s="23">
        <v>2.3099999999999999E-2</v>
      </c>
      <c r="BO120" s="23">
        <v>5.9999999999999995E-4</v>
      </c>
      <c r="BP120" s="23">
        <v>6.4000000000000003E-3</v>
      </c>
      <c r="BQ120" s="23">
        <v>4.0000000000000002E-4</v>
      </c>
      <c r="BR120" s="23">
        <v>8.0000000000000004E-4</v>
      </c>
      <c r="BS120" s="23">
        <v>2.9999999999999997E-4</v>
      </c>
      <c r="BT120" s="23" t="s">
        <v>181</v>
      </c>
      <c r="BU120" s="23">
        <v>5.0000000000000001E-4</v>
      </c>
      <c r="BV120" s="23" t="s">
        <v>20</v>
      </c>
      <c r="BX120" s="23" t="s">
        <v>181</v>
      </c>
      <c r="BY120" s="23">
        <v>8.0000000000000004E-4</v>
      </c>
      <c r="BZ120" s="23" t="s">
        <v>181</v>
      </c>
      <c r="CA120" s="23">
        <v>6.9999999999999999E-4</v>
      </c>
      <c r="CB120" s="23" t="s">
        <v>181</v>
      </c>
      <c r="CC120" s="23">
        <v>1.8E-3</v>
      </c>
      <c r="CD120" s="23" t="s">
        <v>181</v>
      </c>
      <c r="CE120" s="23">
        <v>1.8E-3</v>
      </c>
      <c r="CF120" s="23" t="s">
        <v>20</v>
      </c>
      <c r="CH120" s="23">
        <v>6.4799999999999996E-2</v>
      </c>
      <c r="CI120" s="23">
        <v>5.8999999999999999E-3</v>
      </c>
      <c r="CJ120" s="23" t="s">
        <v>181</v>
      </c>
      <c r="CK120" s="23">
        <v>8.8000000000000005E-3</v>
      </c>
      <c r="CL120" s="23" t="s">
        <v>181</v>
      </c>
      <c r="CM120" s="23">
        <v>1.0999999999999999E-2</v>
      </c>
      <c r="CN120" s="23" t="s">
        <v>181</v>
      </c>
      <c r="CO120" s="23">
        <v>5.9999999999999995E-4</v>
      </c>
      <c r="CP120" s="23" t="s">
        <v>181</v>
      </c>
      <c r="CQ120" s="23">
        <v>2.7000000000000001E-3</v>
      </c>
      <c r="CR120" s="23" t="s">
        <v>181</v>
      </c>
      <c r="CS120" s="23">
        <v>1.5E-3</v>
      </c>
      <c r="CT120" s="23" t="s">
        <v>181</v>
      </c>
      <c r="CU120" s="23">
        <v>6.9999999999999999E-4</v>
      </c>
      <c r="CV120" s="23" t="s">
        <v>20</v>
      </c>
      <c r="CX120" s="23" t="s">
        <v>181</v>
      </c>
      <c r="CY120" s="23">
        <v>5.0000000000000001E-4</v>
      </c>
      <c r="CZ120" s="23" t="s">
        <v>181</v>
      </c>
      <c r="DA120" s="23">
        <v>5.9999999999999995E-4</v>
      </c>
      <c r="DB120" s="23" t="s">
        <v>181</v>
      </c>
      <c r="DC120" s="23">
        <v>5.0000000000000001E-4</v>
      </c>
      <c r="DD120" s="23" t="s">
        <v>181</v>
      </c>
      <c r="DE120" s="23">
        <v>6.9999999999999999E-4</v>
      </c>
      <c r="DF120" s="23" t="s">
        <v>181</v>
      </c>
      <c r="DG120" s="23">
        <v>4.0000000000000002E-4</v>
      </c>
      <c r="DH120" s="23" t="s">
        <v>181</v>
      </c>
      <c r="DI120" s="23">
        <v>4.0000000000000002E-4</v>
      </c>
      <c r="DJ120" s="23" t="s">
        <v>303</v>
      </c>
      <c r="DK120" s="23" t="s">
        <v>304</v>
      </c>
      <c r="DL120" s="23">
        <v>39</v>
      </c>
      <c r="DM120" s="23" t="s">
        <v>197</v>
      </c>
      <c r="DN120" s="23" t="s">
        <v>20</v>
      </c>
      <c r="DW120" s="85"/>
      <c r="DY120" s="85">
        <v>44875.887499999997</v>
      </c>
    </row>
    <row r="121" spans="1:129" s="23" customFormat="1">
      <c r="A121" s="23">
        <v>169</v>
      </c>
      <c r="B121" s="88">
        <v>44875.890972222223</v>
      </c>
      <c r="C121" s="23" t="s">
        <v>192</v>
      </c>
      <c r="D121" s="23">
        <v>0</v>
      </c>
      <c r="E121" s="23">
        <v>0</v>
      </c>
      <c r="F121" s="23">
        <v>0</v>
      </c>
      <c r="G121" s="23" t="s">
        <v>58</v>
      </c>
      <c r="H121" s="23" t="s">
        <v>59</v>
      </c>
      <c r="I121" s="23" t="s">
        <v>59</v>
      </c>
      <c r="J121" s="23" t="s">
        <v>59</v>
      </c>
      <c r="K121" s="23">
        <v>150</v>
      </c>
      <c r="L121" s="23" t="s">
        <v>179</v>
      </c>
      <c r="M121" s="23">
        <v>0</v>
      </c>
      <c r="N121" s="23" t="s">
        <v>179</v>
      </c>
      <c r="O121" s="23">
        <v>0</v>
      </c>
      <c r="P121" s="23" t="s">
        <v>179</v>
      </c>
      <c r="Q121" s="23">
        <v>0</v>
      </c>
      <c r="R121" s="23">
        <v>2</v>
      </c>
      <c r="S121" s="23" t="s">
        <v>180</v>
      </c>
      <c r="T121" s="23">
        <v>3.4022000000000001</v>
      </c>
      <c r="U121" s="23">
        <v>0.54349999999999998</v>
      </c>
      <c r="V121" s="23">
        <v>14.8117</v>
      </c>
      <c r="W121" s="23">
        <v>0.25619999999999998</v>
      </c>
      <c r="X121" s="23">
        <v>40.4131</v>
      </c>
      <c r="Y121" s="23">
        <v>0.25769999999999998</v>
      </c>
      <c r="Z121" s="23">
        <v>0.2054</v>
      </c>
      <c r="AA121" s="23">
        <v>1.55E-2</v>
      </c>
      <c r="AB121" s="23" t="s">
        <v>181</v>
      </c>
      <c r="AC121" s="23">
        <v>6.7999999999999996E-3</v>
      </c>
      <c r="AD121" s="23" t="s">
        <v>181</v>
      </c>
      <c r="AE121" s="23">
        <v>1.0699999999999999E-2</v>
      </c>
      <c r="AF121" s="23">
        <v>1.9706999999999999</v>
      </c>
      <c r="AG121" s="23">
        <v>1.3299999999999999E-2</v>
      </c>
      <c r="AH121" s="23">
        <v>10.4739</v>
      </c>
      <c r="AI121" s="23">
        <v>2.4899999999999999E-2</v>
      </c>
      <c r="AJ121" s="23">
        <v>1.1829000000000001</v>
      </c>
      <c r="AK121" s="23">
        <v>7.1000000000000004E-3</v>
      </c>
      <c r="AL121" s="23">
        <v>1.55E-2</v>
      </c>
      <c r="AM121" s="23">
        <v>7.9000000000000008E-3</v>
      </c>
      <c r="AN121" s="23">
        <v>2.9899999999999999E-2</v>
      </c>
      <c r="AO121" s="23">
        <v>3.8E-3</v>
      </c>
      <c r="AP121" s="23">
        <v>8.3000000000000004E-2</v>
      </c>
      <c r="AQ121" s="23">
        <v>3.8E-3</v>
      </c>
      <c r="AR121" s="23">
        <v>5.7713000000000001</v>
      </c>
      <c r="AS121" s="23">
        <v>2.2100000000000002E-2</v>
      </c>
      <c r="AT121" s="23">
        <v>1.7899999999999999E-2</v>
      </c>
      <c r="AU121" s="23">
        <v>2.8E-3</v>
      </c>
      <c r="AV121" s="23">
        <v>1.47E-2</v>
      </c>
      <c r="AW121" s="23">
        <v>1E-3</v>
      </c>
      <c r="AX121" s="23">
        <v>6.1999999999999998E-3</v>
      </c>
      <c r="AY121" s="23">
        <v>5.9999999999999995E-4</v>
      </c>
      <c r="AZ121" s="23">
        <v>5.7999999999999996E-3</v>
      </c>
      <c r="BA121" s="23">
        <v>5.9999999999999995E-4</v>
      </c>
      <c r="BB121" s="23">
        <v>1.6000000000000001E-3</v>
      </c>
      <c r="BC121" s="23">
        <v>4.0000000000000002E-4</v>
      </c>
      <c r="BD121" s="23">
        <v>5.9999999999999995E-4</v>
      </c>
      <c r="BE121" s="23">
        <v>2.9999999999999997E-4</v>
      </c>
      <c r="BF121" s="23" t="s">
        <v>181</v>
      </c>
      <c r="BG121" s="23">
        <v>1E-4</v>
      </c>
      <c r="BH121" s="23">
        <v>3.5000000000000001E-3</v>
      </c>
      <c r="BI121" s="23">
        <v>2.9999999999999997E-4</v>
      </c>
      <c r="BJ121" s="23">
        <v>5.4600000000000003E-2</v>
      </c>
      <c r="BK121" s="23">
        <v>8.0000000000000004E-4</v>
      </c>
      <c r="BL121" s="23">
        <v>2.5000000000000001E-3</v>
      </c>
      <c r="BM121" s="23">
        <v>2.9999999999999997E-4</v>
      </c>
      <c r="BN121" s="23">
        <v>1.9900000000000001E-2</v>
      </c>
      <c r="BO121" s="23">
        <v>5.9999999999999995E-4</v>
      </c>
      <c r="BP121" s="23">
        <v>5.5999999999999999E-3</v>
      </c>
      <c r="BQ121" s="23">
        <v>2.9999999999999997E-4</v>
      </c>
      <c r="BR121" s="23">
        <v>4.0000000000000002E-4</v>
      </c>
      <c r="BS121" s="23">
        <v>2.9999999999999997E-4</v>
      </c>
      <c r="BT121" s="23" t="s">
        <v>181</v>
      </c>
      <c r="BU121" s="23">
        <v>5.0000000000000001E-4</v>
      </c>
      <c r="BV121" s="23">
        <v>1E-3</v>
      </c>
      <c r="BW121" s="23">
        <v>5.9999999999999995E-4</v>
      </c>
      <c r="BX121" s="23" t="s">
        <v>181</v>
      </c>
      <c r="BY121" s="23">
        <v>8.0000000000000004E-4</v>
      </c>
      <c r="BZ121" s="23" t="s">
        <v>181</v>
      </c>
      <c r="CA121" s="23">
        <v>6.9999999999999999E-4</v>
      </c>
      <c r="CB121" s="23" t="s">
        <v>181</v>
      </c>
      <c r="CC121" s="23">
        <v>1.9E-3</v>
      </c>
      <c r="CD121" s="23" t="s">
        <v>181</v>
      </c>
      <c r="CE121" s="23">
        <v>1.6999999999999999E-3</v>
      </c>
      <c r="CF121" s="23" t="s">
        <v>20</v>
      </c>
      <c r="CH121" s="23">
        <v>6.0999999999999999E-2</v>
      </c>
      <c r="CI121" s="23">
        <v>5.4999999999999997E-3</v>
      </c>
      <c r="CJ121" s="23" t="s">
        <v>181</v>
      </c>
      <c r="CK121" s="23">
        <v>8.8999999999999999E-3</v>
      </c>
      <c r="CL121" s="23" t="s">
        <v>181</v>
      </c>
      <c r="CM121" s="23">
        <v>1.15E-2</v>
      </c>
      <c r="CN121" s="23" t="s">
        <v>181</v>
      </c>
      <c r="CO121" s="23">
        <v>5.9999999999999995E-4</v>
      </c>
      <c r="CP121" s="23" t="s">
        <v>181</v>
      </c>
      <c r="CQ121" s="23">
        <v>2.7000000000000001E-3</v>
      </c>
      <c r="CR121" s="23" t="s">
        <v>181</v>
      </c>
      <c r="CS121" s="23">
        <v>1.5E-3</v>
      </c>
      <c r="CT121" s="23" t="s">
        <v>181</v>
      </c>
      <c r="CU121" s="23">
        <v>6.9999999999999999E-4</v>
      </c>
      <c r="CV121" s="23" t="s">
        <v>181</v>
      </c>
      <c r="CW121" s="23">
        <v>5.0000000000000001E-4</v>
      </c>
      <c r="CX121" s="23" t="s">
        <v>181</v>
      </c>
      <c r="CY121" s="23">
        <v>5.0000000000000001E-4</v>
      </c>
      <c r="CZ121" s="23" t="s">
        <v>181</v>
      </c>
      <c r="DA121" s="23">
        <v>5.9999999999999995E-4</v>
      </c>
      <c r="DB121" s="23" t="s">
        <v>181</v>
      </c>
      <c r="DC121" s="23">
        <v>5.9999999999999995E-4</v>
      </c>
      <c r="DD121" s="23" t="s">
        <v>181</v>
      </c>
      <c r="DE121" s="23">
        <v>5.9999999999999995E-4</v>
      </c>
      <c r="DF121" s="23" t="s">
        <v>181</v>
      </c>
      <c r="DG121" s="23">
        <v>4.0000000000000002E-4</v>
      </c>
      <c r="DH121" s="23" t="s">
        <v>181</v>
      </c>
      <c r="DI121" s="23">
        <v>2.9999999999999997E-4</v>
      </c>
      <c r="DJ121" s="23" t="s">
        <v>303</v>
      </c>
      <c r="DK121" s="23" t="s">
        <v>304</v>
      </c>
      <c r="DL121" s="23">
        <v>133</v>
      </c>
      <c r="DM121" s="23" t="s">
        <v>197</v>
      </c>
      <c r="DN121" s="23" t="s">
        <v>20</v>
      </c>
      <c r="DW121" s="85"/>
      <c r="DY121" s="85">
        <v>44875.890972222223</v>
      </c>
    </row>
    <row r="122" spans="1:129" s="23" customFormat="1">
      <c r="A122" s="23">
        <v>170</v>
      </c>
      <c r="B122" s="88">
        <v>44875.896527777775</v>
      </c>
      <c r="C122" s="23" t="s">
        <v>192</v>
      </c>
      <c r="D122" s="23">
        <v>0</v>
      </c>
      <c r="E122" s="23">
        <v>0</v>
      </c>
      <c r="F122" s="23">
        <v>0</v>
      </c>
      <c r="G122" s="23" t="s">
        <v>58</v>
      </c>
      <c r="H122" s="23" t="s">
        <v>59</v>
      </c>
      <c r="I122" s="23" t="s">
        <v>59</v>
      </c>
      <c r="J122" s="23" t="s">
        <v>59</v>
      </c>
      <c r="K122" s="23">
        <v>150</v>
      </c>
      <c r="L122" s="23" t="s">
        <v>179</v>
      </c>
      <c r="M122" s="23">
        <v>0</v>
      </c>
      <c r="N122" s="23" t="s">
        <v>179</v>
      </c>
      <c r="O122" s="23">
        <v>0</v>
      </c>
      <c r="P122" s="23" t="s">
        <v>179</v>
      </c>
      <c r="Q122" s="23">
        <v>0</v>
      </c>
      <c r="R122" s="23">
        <v>2</v>
      </c>
      <c r="S122" s="23" t="s">
        <v>180</v>
      </c>
      <c r="T122" s="23">
        <v>11.8947</v>
      </c>
      <c r="U122" s="23">
        <v>0.67830000000000001</v>
      </c>
      <c r="V122" s="23">
        <v>18.000499999999999</v>
      </c>
      <c r="W122" s="23">
        <v>0.28239999999999998</v>
      </c>
      <c r="X122" s="23">
        <v>50.85</v>
      </c>
      <c r="Y122" s="23">
        <v>0.29599999999999999</v>
      </c>
      <c r="Z122" s="23">
        <v>0.20630000000000001</v>
      </c>
      <c r="AA122" s="23">
        <v>1.43E-2</v>
      </c>
      <c r="AB122" s="23" t="s">
        <v>181</v>
      </c>
      <c r="AC122" s="23">
        <v>7.3000000000000001E-3</v>
      </c>
      <c r="AD122" s="23" t="s">
        <v>181</v>
      </c>
      <c r="AE122" s="23">
        <v>1.12E-2</v>
      </c>
      <c r="AF122" s="23">
        <v>1.7252000000000001</v>
      </c>
      <c r="AG122" s="23">
        <v>1.2999999999999999E-2</v>
      </c>
      <c r="AH122" s="23">
        <v>6.8053999999999997</v>
      </c>
      <c r="AI122" s="23">
        <v>1.9699999999999999E-2</v>
      </c>
      <c r="AJ122" s="23">
        <v>1.3368</v>
      </c>
      <c r="AK122" s="23">
        <v>7.0000000000000001E-3</v>
      </c>
      <c r="AL122" s="23">
        <v>2.81E-2</v>
      </c>
      <c r="AM122" s="23">
        <v>7.9000000000000008E-3</v>
      </c>
      <c r="AN122" s="23">
        <v>3.0499999999999999E-2</v>
      </c>
      <c r="AO122" s="23">
        <v>3.8E-3</v>
      </c>
      <c r="AP122" s="23">
        <v>0.1091</v>
      </c>
      <c r="AQ122" s="23">
        <v>3.8999999999999998E-3</v>
      </c>
      <c r="AR122" s="23">
        <v>6.2972999999999999</v>
      </c>
      <c r="AS122" s="23">
        <v>2.1700000000000001E-2</v>
      </c>
      <c r="AT122" s="23">
        <v>2.0899999999999998E-2</v>
      </c>
      <c r="AU122" s="23">
        <v>2.8E-3</v>
      </c>
      <c r="AV122" s="23">
        <v>2.06E-2</v>
      </c>
      <c r="AW122" s="23">
        <v>1.1000000000000001E-3</v>
      </c>
      <c r="AX122" s="23">
        <v>6.1999999999999998E-3</v>
      </c>
      <c r="AY122" s="23">
        <v>5.9999999999999995E-4</v>
      </c>
      <c r="AZ122" s="23">
        <v>6.1000000000000004E-3</v>
      </c>
      <c r="BA122" s="23">
        <v>5.0000000000000001E-4</v>
      </c>
      <c r="BB122" s="23">
        <v>8.9999999999999998E-4</v>
      </c>
      <c r="BC122" s="23">
        <v>2.9999999999999997E-4</v>
      </c>
      <c r="BD122" s="23" t="s">
        <v>181</v>
      </c>
      <c r="BE122" s="23">
        <v>2.0000000000000001E-4</v>
      </c>
      <c r="BF122" s="23" t="s">
        <v>181</v>
      </c>
      <c r="BG122" s="23">
        <v>1E-4</v>
      </c>
      <c r="BH122" s="23">
        <v>3.2000000000000002E-3</v>
      </c>
      <c r="BI122" s="23">
        <v>2.9999999999999997E-4</v>
      </c>
      <c r="BJ122" s="23">
        <v>4.5900000000000003E-2</v>
      </c>
      <c r="BK122" s="23">
        <v>6.9999999999999999E-4</v>
      </c>
      <c r="BL122" s="23">
        <v>2.5999999999999999E-3</v>
      </c>
      <c r="BM122" s="23">
        <v>2.0000000000000001E-4</v>
      </c>
      <c r="BN122" s="23">
        <v>1.46E-2</v>
      </c>
      <c r="BO122" s="23">
        <v>4.0000000000000002E-4</v>
      </c>
      <c r="BP122" s="23">
        <v>6.4000000000000003E-3</v>
      </c>
      <c r="BQ122" s="23">
        <v>4.0000000000000002E-4</v>
      </c>
      <c r="BR122" s="23">
        <v>5.9999999999999995E-4</v>
      </c>
      <c r="BS122" s="23">
        <v>1E-4</v>
      </c>
      <c r="BT122" s="23" t="s">
        <v>20</v>
      </c>
      <c r="BV122" s="23">
        <v>1.2999999999999999E-3</v>
      </c>
      <c r="BW122" s="23">
        <v>5.9999999999999995E-4</v>
      </c>
      <c r="BX122" s="23" t="s">
        <v>20</v>
      </c>
      <c r="BZ122" s="23" t="s">
        <v>181</v>
      </c>
      <c r="CA122" s="23">
        <v>6.9999999999999999E-4</v>
      </c>
      <c r="CB122" s="23" t="s">
        <v>181</v>
      </c>
      <c r="CC122" s="23">
        <v>1.6999999999999999E-3</v>
      </c>
      <c r="CD122" s="23" t="s">
        <v>181</v>
      </c>
      <c r="CE122" s="23">
        <v>1.9E-3</v>
      </c>
      <c r="CF122" s="23" t="s">
        <v>20</v>
      </c>
      <c r="CH122" s="23">
        <v>4.9799999999999997E-2</v>
      </c>
      <c r="CI122" s="23">
        <v>4.8999999999999998E-3</v>
      </c>
      <c r="CJ122" s="23" t="s">
        <v>181</v>
      </c>
      <c r="CK122" s="23">
        <v>8.3000000000000001E-3</v>
      </c>
      <c r="CL122" s="23" t="s">
        <v>181</v>
      </c>
      <c r="CM122" s="23">
        <v>8.0000000000000002E-3</v>
      </c>
      <c r="CN122" s="23" t="s">
        <v>181</v>
      </c>
      <c r="CO122" s="23">
        <v>5.9999999999999995E-4</v>
      </c>
      <c r="CP122" s="23" t="s">
        <v>181</v>
      </c>
      <c r="CQ122" s="23">
        <v>2.8E-3</v>
      </c>
      <c r="CR122" s="23" t="s">
        <v>181</v>
      </c>
      <c r="CS122" s="23">
        <v>1.4E-3</v>
      </c>
      <c r="CT122" s="23" t="s">
        <v>20</v>
      </c>
      <c r="CV122" s="23" t="s">
        <v>20</v>
      </c>
      <c r="CX122" s="23" t="s">
        <v>181</v>
      </c>
      <c r="CY122" s="23">
        <v>5.9999999999999995E-4</v>
      </c>
      <c r="CZ122" s="23" t="s">
        <v>181</v>
      </c>
      <c r="DA122" s="23">
        <v>5.0000000000000001E-4</v>
      </c>
      <c r="DB122" s="23" t="s">
        <v>181</v>
      </c>
      <c r="DC122" s="23">
        <v>5.0000000000000001E-4</v>
      </c>
      <c r="DD122" s="23" t="s">
        <v>181</v>
      </c>
      <c r="DE122" s="23">
        <v>5.9999999999999995E-4</v>
      </c>
      <c r="DF122" s="23" t="s">
        <v>181</v>
      </c>
      <c r="DG122" s="23">
        <v>4.0000000000000002E-4</v>
      </c>
      <c r="DH122" s="23" t="s">
        <v>181</v>
      </c>
      <c r="DI122" s="23">
        <v>2.0000000000000001E-4</v>
      </c>
      <c r="DJ122" s="23" t="s">
        <v>305</v>
      </c>
      <c r="DK122" s="23" t="s">
        <v>306</v>
      </c>
      <c r="DL122" s="23">
        <v>7</v>
      </c>
      <c r="DM122" s="23" t="s">
        <v>197</v>
      </c>
      <c r="DN122" s="23" t="s">
        <v>20</v>
      </c>
      <c r="DW122" s="85"/>
      <c r="DY122" s="85">
        <v>44875.896527777775</v>
      </c>
    </row>
    <row r="123" spans="1:129" s="23" customFormat="1">
      <c r="A123" s="23">
        <v>171</v>
      </c>
      <c r="B123" s="88">
        <v>44875.901388888888</v>
      </c>
      <c r="C123" s="23" t="s">
        <v>192</v>
      </c>
      <c r="D123" s="23">
        <v>0</v>
      </c>
      <c r="E123" s="23">
        <v>0</v>
      </c>
      <c r="F123" s="23">
        <v>0</v>
      </c>
      <c r="G123" s="23" t="s">
        <v>58</v>
      </c>
      <c r="H123" s="23" t="s">
        <v>59</v>
      </c>
      <c r="I123" s="23" t="s">
        <v>59</v>
      </c>
      <c r="J123" s="23" t="s">
        <v>59</v>
      </c>
      <c r="K123" s="23">
        <v>150</v>
      </c>
      <c r="L123" s="23" t="s">
        <v>179</v>
      </c>
      <c r="M123" s="23">
        <v>0</v>
      </c>
      <c r="N123" s="23" t="s">
        <v>179</v>
      </c>
      <c r="O123" s="23">
        <v>0</v>
      </c>
      <c r="P123" s="23" t="s">
        <v>179</v>
      </c>
      <c r="Q123" s="23">
        <v>0</v>
      </c>
      <c r="R123" s="23">
        <v>2</v>
      </c>
      <c r="S123" s="23" t="s">
        <v>180</v>
      </c>
      <c r="T123" s="23">
        <v>9.2125000000000004</v>
      </c>
      <c r="U123" s="23">
        <v>0.61260000000000003</v>
      </c>
      <c r="V123" s="23">
        <v>13.572100000000001</v>
      </c>
      <c r="W123" s="23">
        <v>0.24660000000000001</v>
      </c>
      <c r="X123" s="23">
        <v>42.936399999999999</v>
      </c>
      <c r="Y123" s="23">
        <v>0.2656</v>
      </c>
      <c r="Z123" s="23">
        <v>0.20119999999999999</v>
      </c>
      <c r="AA123" s="23">
        <v>1.4E-2</v>
      </c>
      <c r="AB123" s="23" t="s">
        <v>181</v>
      </c>
      <c r="AC123" s="23">
        <v>6.1999999999999998E-3</v>
      </c>
      <c r="AD123" s="23" t="s">
        <v>181</v>
      </c>
      <c r="AE123" s="23">
        <v>1.04E-2</v>
      </c>
      <c r="AF123" s="23">
        <v>1.5227999999999999</v>
      </c>
      <c r="AG123" s="23">
        <v>1.1900000000000001E-2</v>
      </c>
      <c r="AH123" s="23">
        <v>6.6429999999999998</v>
      </c>
      <c r="AI123" s="23">
        <v>1.9400000000000001E-2</v>
      </c>
      <c r="AJ123" s="23">
        <v>1.054</v>
      </c>
      <c r="AK123" s="23">
        <v>6.4000000000000003E-3</v>
      </c>
      <c r="AL123" s="23">
        <v>1.46E-2</v>
      </c>
      <c r="AM123" s="23">
        <v>7.3000000000000001E-3</v>
      </c>
      <c r="AN123" s="23">
        <v>2.2200000000000001E-2</v>
      </c>
      <c r="AO123" s="23">
        <v>3.3E-3</v>
      </c>
      <c r="AP123" s="23">
        <v>7.3700000000000002E-2</v>
      </c>
      <c r="AQ123" s="23">
        <v>3.3999999999999998E-3</v>
      </c>
      <c r="AR123" s="23">
        <v>5.1563999999999997</v>
      </c>
      <c r="AS123" s="23">
        <v>1.9699999999999999E-2</v>
      </c>
      <c r="AT123" s="23">
        <v>1.32E-2</v>
      </c>
      <c r="AU123" s="23">
        <v>2.5999999999999999E-3</v>
      </c>
      <c r="AV123" s="23">
        <v>1.9300000000000001E-2</v>
      </c>
      <c r="AW123" s="23">
        <v>1.1000000000000001E-3</v>
      </c>
      <c r="AX123" s="23">
        <v>6.4000000000000003E-3</v>
      </c>
      <c r="AY123" s="23">
        <v>5.9999999999999995E-4</v>
      </c>
      <c r="AZ123" s="23">
        <v>6.1000000000000004E-3</v>
      </c>
      <c r="BA123" s="23">
        <v>5.0000000000000001E-4</v>
      </c>
      <c r="BB123" s="23">
        <v>1E-3</v>
      </c>
      <c r="BC123" s="23">
        <v>4.0000000000000002E-4</v>
      </c>
      <c r="BD123" s="23" t="s">
        <v>181</v>
      </c>
      <c r="BE123" s="23">
        <v>2.9999999999999997E-4</v>
      </c>
      <c r="BF123" s="23" t="s">
        <v>181</v>
      </c>
      <c r="BG123" s="23">
        <v>1E-4</v>
      </c>
      <c r="BH123" s="23">
        <v>3.3E-3</v>
      </c>
      <c r="BI123" s="23">
        <v>2.9999999999999997E-4</v>
      </c>
      <c r="BJ123" s="23">
        <v>4.8000000000000001E-2</v>
      </c>
      <c r="BK123" s="23">
        <v>8.0000000000000004E-4</v>
      </c>
      <c r="BL123" s="23">
        <v>2.7000000000000001E-3</v>
      </c>
      <c r="BM123" s="23">
        <v>2.9999999999999997E-4</v>
      </c>
      <c r="BN123" s="23">
        <v>1.9099999999999999E-2</v>
      </c>
      <c r="BO123" s="23">
        <v>5.9999999999999995E-4</v>
      </c>
      <c r="BP123" s="23">
        <v>5.7000000000000002E-3</v>
      </c>
      <c r="BQ123" s="23">
        <v>4.0000000000000002E-4</v>
      </c>
      <c r="BR123" s="23">
        <v>5.9999999999999995E-4</v>
      </c>
      <c r="BS123" s="23">
        <v>2.9999999999999997E-4</v>
      </c>
      <c r="BT123" s="23" t="s">
        <v>181</v>
      </c>
      <c r="BU123" s="23">
        <v>5.0000000000000001E-4</v>
      </c>
      <c r="BV123" s="23" t="s">
        <v>20</v>
      </c>
      <c r="BX123" s="23" t="s">
        <v>181</v>
      </c>
      <c r="BY123" s="23">
        <v>8.0000000000000004E-4</v>
      </c>
      <c r="BZ123" s="23" t="s">
        <v>181</v>
      </c>
      <c r="CA123" s="23">
        <v>6.9999999999999999E-4</v>
      </c>
      <c r="CB123" s="23" t="s">
        <v>181</v>
      </c>
      <c r="CC123" s="23">
        <v>1.9E-3</v>
      </c>
      <c r="CD123" s="23" t="s">
        <v>181</v>
      </c>
      <c r="CE123" s="23">
        <v>1.8E-3</v>
      </c>
      <c r="CF123" s="23" t="s">
        <v>20</v>
      </c>
      <c r="CH123" s="23">
        <v>6.2300000000000001E-2</v>
      </c>
      <c r="CI123" s="23">
        <v>6.3E-3</v>
      </c>
      <c r="CJ123" s="23" t="s">
        <v>181</v>
      </c>
      <c r="CK123" s="23">
        <v>8.8000000000000005E-3</v>
      </c>
      <c r="CL123" s="23" t="s">
        <v>181</v>
      </c>
      <c r="CM123" s="23">
        <v>1.06E-2</v>
      </c>
      <c r="CN123" s="23" t="s">
        <v>181</v>
      </c>
      <c r="CO123" s="23">
        <v>5.9999999999999995E-4</v>
      </c>
      <c r="CP123" s="23" t="s">
        <v>181</v>
      </c>
      <c r="CQ123" s="23">
        <v>2.5999999999999999E-3</v>
      </c>
      <c r="CR123" s="23" t="s">
        <v>181</v>
      </c>
      <c r="CS123" s="23">
        <v>1.5E-3</v>
      </c>
      <c r="CT123" s="23" t="s">
        <v>20</v>
      </c>
      <c r="CV123" s="23" t="s">
        <v>20</v>
      </c>
      <c r="CX123" s="23" t="s">
        <v>181</v>
      </c>
      <c r="CY123" s="23">
        <v>5.0000000000000001E-4</v>
      </c>
      <c r="CZ123" s="23" t="s">
        <v>181</v>
      </c>
      <c r="DA123" s="23">
        <v>5.0000000000000001E-4</v>
      </c>
      <c r="DB123" s="23" t="s">
        <v>181</v>
      </c>
      <c r="DC123" s="23">
        <v>5.0000000000000001E-4</v>
      </c>
      <c r="DD123" s="23" t="s">
        <v>181</v>
      </c>
      <c r="DE123" s="23">
        <v>5.9999999999999995E-4</v>
      </c>
      <c r="DF123" s="23" t="s">
        <v>181</v>
      </c>
      <c r="DG123" s="23">
        <v>4.0000000000000002E-4</v>
      </c>
      <c r="DH123" s="23" t="s">
        <v>181</v>
      </c>
      <c r="DI123" s="23">
        <v>4.0000000000000002E-4</v>
      </c>
      <c r="DJ123" s="23" t="s">
        <v>305</v>
      </c>
      <c r="DK123" s="23" t="s">
        <v>306</v>
      </c>
      <c r="DL123" s="23">
        <v>62</v>
      </c>
      <c r="DM123" s="23" t="s">
        <v>65</v>
      </c>
      <c r="DN123" s="23" t="s">
        <v>20</v>
      </c>
      <c r="DW123" s="85"/>
      <c r="DY123" s="85">
        <v>44875.901388888888</v>
      </c>
    </row>
    <row r="124" spans="1:129" s="23" customFormat="1">
      <c r="A124" s="23">
        <v>172</v>
      </c>
      <c r="B124" s="88">
        <v>44875.904166666667</v>
      </c>
      <c r="C124" s="23" t="s">
        <v>192</v>
      </c>
      <c r="D124" s="23">
        <v>0</v>
      </c>
      <c r="E124" s="23">
        <v>0</v>
      </c>
      <c r="F124" s="23">
        <v>0</v>
      </c>
      <c r="G124" s="23" t="s">
        <v>58</v>
      </c>
      <c r="H124" s="23" t="s">
        <v>59</v>
      </c>
      <c r="I124" s="23" t="s">
        <v>59</v>
      </c>
      <c r="J124" s="23" t="s">
        <v>59</v>
      </c>
      <c r="K124" s="23">
        <v>150</v>
      </c>
      <c r="L124" s="23" t="s">
        <v>179</v>
      </c>
      <c r="M124" s="23">
        <v>0</v>
      </c>
      <c r="N124" s="23" t="s">
        <v>179</v>
      </c>
      <c r="O124" s="23">
        <v>0</v>
      </c>
      <c r="P124" s="23" t="s">
        <v>179</v>
      </c>
      <c r="Q124" s="23">
        <v>0</v>
      </c>
      <c r="R124" s="23">
        <v>2</v>
      </c>
      <c r="S124" s="23" t="s">
        <v>180</v>
      </c>
      <c r="T124" s="23">
        <v>3.7044000000000001</v>
      </c>
      <c r="U124" s="23">
        <v>0.56859999999999999</v>
      </c>
      <c r="V124" s="23">
        <v>16.535799999999998</v>
      </c>
      <c r="W124" s="23">
        <v>0.26850000000000002</v>
      </c>
      <c r="X124" s="23">
        <v>42.962899999999998</v>
      </c>
      <c r="Y124" s="23">
        <v>0.26700000000000002</v>
      </c>
      <c r="Z124" s="23">
        <v>0.29670000000000002</v>
      </c>
      <c r="AA124" s="23">
        <v>1.6400000000000001E-2</v>
      </c>
      <c r="AB124" s="23" t="s">
        <v>181</v>
      </c>
      <c r="AC124" s="23">
        <v>6.8999999999999999E-3</v>
      </c>
      <c r="AD124" s="23" t="s">
        <v>181</v>
      </c>
      <c r="AE124" s="23">
        <v>1.0699999999999999E-2</v>
      </c>
      <c r="AF124" s="23">
        <v>1.7873000000000001</v>
      </c>
      <c r="AG124" s="23">
        <v>1.2800000000000001E-2</v>
      </c>
      <c r="AH124" s="23">
        <v>10.295</v>
      </c>
      <c r="AI124" s="23">
        <v>2.47E-2</v>
      </c>
      <c r="AJ124" s="23">
        <v>1.2578</v>
      </c>
      <c r="AK124" s="23">
        <v>7.3000000000000001E-3</v>
      </c>
      <c r="AL124" s="23">
        <v>1.6899999999999998E-2</v>
      </c>
      <c r="AM124" s="23">
        <v>8.0999999999999996E-3</v>
      </c>
      <c r="AN124" s="23">
        <v>1.95E-2</v>
      </c>
      <c r="AO124" s="23">
        <v>3.3999999999999998E-3</v>
      </c>
      <c r="AP124" s="23">
        <v>7.4399999999999994E-2</v>
      </c>
      <c r="AQ124" s="23">
        <v>3.5000000000000001E-3</v>
      </c>
      <c r="AR124" s="23">
        <v>5.3887999999999998</v>
      </c>
      <c r="AS124" s="23">
        <v>2.12E-2</v>
      </c>
      <c r="AT124" s="23">
        <v>1.46E-2</v>
      </c>
      <c r="AU124" s="23">
        <v>2.7000000000000001E-3</v>
      </c>
      <c r="AV124" s="23">
        <v>8.3000000000000001E-3</v>
      </c>
      <c r="AW124" s="23">
        <v>8.0000000000000004E-4</v>
      </c>
      <c r="AX124" s="23">
        <v>5.4000000000000003E-3</v>
      </c>
      <c r="AY124" s="23">
        <v>5.9999999999999995E-4</v>
      </c>
      <c r="AZ124" s="23">
        <v>7.1999999999999998E-3</v>
      </c>
      <c r="BA124" s="23">
        <v>5.9999999999999995E-4</v>
      </c>
      <c r="BB124" s="23">
        <v>1.1999999999999999E-3</v>
      </c>
      <c r="BC124" s="23">
        <v>4.0000000000000002E-4</v>
      </c>
      <c r="BD124" s="23">
        <v>5.0000000000000001E-4</v>
      </c>
      <c r="BE124" s="23">
        <v>2.9999999999999997E-4</v>
      </c>
      <c r="BF124" s="23" t="s">
        <v>181</v>
      </c>
      <c r="BG124" s="23">
        <v>1E-4</v>
      </c>
      <c r="BH124" s="23">
        <v>3.2000000000000002E-3</v>
      </c>
      <c r="BI124" s="23">
        <v>2.9999999999999997E-4</v>
      </c>
      <c r="BJ124" s="23">
        <v>5.7799999999999997E-2</v>
      </c>
      <c r="BK124" s="23">
        <v>8.0000000000000004E-4</v>
      </c>
      <c r="BL124" s="23">
        <v>2.7000000000000001E-3</v>
      </c>
      <c r="BM124" s="23">
        <v>2.9999999999999997E-4</v>
      </c>
      <c r="BN124" s="23">
        <v>2.06E-2</v>
      </c>
      <c r="BO124" s="23">
        <v>5.9999999999999995E-4</v>
      </c>
      <c r="BP124" s="23">
        <v>6.0000000000000001E-3</v>
      </c>
      <c r="BQ124" s="23">
        <v>4.0000000000000002E-4</v>
      </c>
      <c r="BR124" s="23">
        <v>4.0000000000000002E-4</v>
      </c>
      <c r="BS124" s="23">
        <v>2.0000000000000001E-4</v>
      </c>
      <c r="BT124" s="23" t="s">
        <v>181</v>
      </c>
      <c r="BU124" s="23">
        <v>5.0000000000000001E-4</v>
      </c>
      <c r="BV124" s="23" t="s">
        <v>181</v>
      </c>
      <c r="BW124" s="23">
        <v>5.9999999999999995E-4</v>
      </c>
      <c r="BX124" s="23" t="s">
        <v>181</v>
      </c>
      <c r="BY124" s="23">
        <v>8.0000000000000004E-4</v>
      </c>
      <c r="BZ124" s="23" t="s">
        <v>181</v>
      </c>
      <c r="CA124" s="23">
        <v>6.9999999999999999E-4</v>
      </c>
      <c r="CB124" s="23" t="s">
        <v>181</v>
      </c>
      <c r="CC124" s="23">
        <v>1.8E-3</v>
      </c>
      <c r="CD124" s="23">
        <v>1.9E-3</v>
      </c>
      <c r="CE124" s="23">
        <v>1.8E-3</v>
      </c>
      <c r="CF124" s="23" t="s">
        <v>20</v>
      </c>
      <c r="CH124" s="23">
        <v>5.21E-2</v>
      </c>
      <c r="CI124" s="23">
        <v>5.1000000000000004E-3</v>
      </c>
      <c r="CJ124" s="23" t="s">
        <v>181</v>
      </c>
      <c r="CK124" s="23">
        <v>8.8000000000000005E-3</v>
      </c>
      <c r="CL124" s="23" t="s">
        <v>181</v>
      </c>
      <c r="CM124" s="23">
        <v>1.0699999999999999E-2</v>
      </c>
      <c r="CN124" s="23" t="s">
        <v>181</v>
      </c>
      <c r="CO124" s="23">
        <v>5.9999999999999995E-4</v>
      </c>
      <c r="CP124" s="23" t="s">
        <v>181</v>
      </c>
      <c r="CQ124" s="23">
        <v>2.5999999999999999E-3</v>
      </c>
      <c r="CR124" s="23" t="s">
        <v>181</v>
      </c>
      <c r="CS124" s="23">
        <v>1.5E-3</v>
      </c>
      <c r="CT124" s="23" t="s">
        <v>20</v>
      </c>
      <c r="CV124" s="23" t="s">
        <v>181</v>
      </c>
      <c r="CW124" s="23">
        <v>5.0000000000000001E-4</v>
      </c>
      <c r="CX124" s="23" t="s">
        <v>181</v>
      </c>
      <c r="CY124" s="23">
        <v>5.0000000000000001E-4</v>
      </c>
      <c r="CZ124" s="23" t="s">
        <v>181</v>
      </c>
      <c r="DA124" s="23">
        <v>5.9999999999999995E-4</v>
      </c>
      <c r="DB124" s="23" t="s">
        <v>181</v>
      </c>
      <c r="DC124" s="23">
        <v>5.0000000000000001E-4</v>
      </c>
      <c r="DD124" s="23" t="s">
        <v>181</v>
      </c>
      <c r="DE124" s="23">
        <v>6.9999999999999999E-4</v>
      </c>
      <c r="DF124" s="23">
        <v>5.0000000000000001E-4</v>
      </c>
      <c r="DG124" s="23">
        <v>4.0000000000000002E-4</v>
      </c>
      <c r="DH124" s="23" t="s">
        <v>181</v>
      </c>
      <c r="DI124" s="23">
        <v>2.9999999999999997E-4</v>
      </c>
      <c r="DJ124" s="23" t="s">
        <v>305</v>
      </c>
      <c r="DK124" s="23" t="s">
        <v>306</v>
      </c>
      <c r="DL124" s="23">
        <v>114</v>
      </c>
      <c r="DM124" s="23" t="s">
        <v>65</v>
      </c>
      <c r="DN124" s="23" t="s">
        <v>20</v>
      </c>
      <c r="DW124" s="85"/>
      <c r="DY124" s="85">
        <v>44875.904166666667</v>
      </c>
    </row>
    <row r="125" spans="1:129" s="23" customFormat="1">
      <c r="A125" s="23">
        <v>173</v>
      </c>
      <c r="B125" s="88">
        <v>44875.910416666666</v>
      </c>
      <c r="C125" s="23" t="s">
        <v>192</v>
      </c>
      <c r="D125" s="23">
        <v>0</v>
      </c>
      <c r="E125" s="23">
        <v>0</v>
      </c>
      <c r="F125" s="23">
        <v>0</v>
      </c>
      <c r="G125" s="23" t="s">
        <v>58</v>
      </c>
      <c r="H125" s="23" t="s">
        <v>59</v>
      </c>
      <c r="I125" s="23" t="s">
        <v>59</v>
      </c>
      <c r="J125" s="23" t="s">
        <v>59</v>
      </c>
      <c r="K125" s="23">
        <v>150</v>
      </c>
      <c r="L125" s="23" t="s">
        <v>179</v>
      </c>
      <c r="M125" s="23">
        <v>0</v>
      </c>
      <c r="N125" s="23" t="s">
        <v>179</v>
      </c>
      <c r="O125" s="23">
        <v>0</v>
      </c>
      <c r="P125" s="23" t="s">
        <v>179</v>
      </c>
      <c r="Q125" s="23">
        <v>0</v>
      </c>
      <c r="R125" s="23">
        <v>2</v>
      </c>
      <c r="S125" s="23" t="s">
        <v>180</v>
      </c>
      <c r="T125" s="23">
        <v>5.7465000000000002</v>
      </c>
      <c r="U125" s="23">
        <v>0.59899999999999998</v>
      </c>
      <c r="V125" s="23">
        <v>18.260899999999999</v>
      </c>
      <c r="W125" s="23">
        <v>0.28199999999999997</v>
      </c>
      <c r="X125" s="23">
        <v>50.610799999999998</v>
      </c>
      <c r="Y125" s="23">
        <v>0.29549999999999998</v>
      </c>
      <c r="Z125" s="23">
        <v>0.24890000000000001</v>
      </c>
      <c r="AA125" s="23">
        <v>1.54E-2</v>
      </c>
      <c r="AB125" s="23" t="s">
        <v>181</v>
      </c>
      <c r="AC125" s="23">
        <v>6.7999999999999996E-3</v>
      </c>
      <c r="AD125" s="23" t="s">
        <v>181</v>
      </c>
      <c r="AE125" s="23">
        <v>1.0800000000000001E-2</v>
      </c>
      <c r="AF125" s="23">
        <v>2.2467999999999999</v>
      </c>
      <c r="AG125" s="23">
        <v>1.46E-2</v>
      </c>
      <c r="AH125" s="23">
        <v>8.3975000000000009</v>
      </c>
      <c r="AI125" s="23">
        <v>2.2200000000000001E-2</v>
      </c>
      <c r="AJ125" s="23">
        <v>1.4419999999999999</v>
      </c>
      <c r="AK125" s="23">
        <v>7.4999999999999997E-3</v>
      </c>
      <c r="AL125" s="23">
        <v>3.4099999999999998E-2</v>
      </c>
      <c r="AM125" s="23">
        <v>8.3999999999999995E-3</v>
      </c>
      <c r="AN125" s="23">
        <v>6.4000000000000003E-3</v>
      </c>
      <c r="AO125" s="23">
        <v>3.0999999999999999E-3</v>
      </c>
      <c r="AP125" s="23">
        <v>8.6900000000000005E-2</v>
      </c>
      <c r="AQ125" s="23">
        <v>3.5999999999999999E-3</v>
      </c>
      <c r="AR125" s="23">
        <v>5.9036999999999997</v>
      </c>
      <c r="AS125" s="23">
        <v>2.1700000000000001E-2</v>
      </c>
      <c r="AT125" s="23">
        <v>1.35E-2</v>
      </c>
      <c r="AU125" s="23">
        <v>2.7000000000000001E-3</v>
      </c>
      <c r="AV125" s="23">
        <v>1.18E-2</v>
      </c>
      <c r="AW125" s="23">
        <v>8.9999999999999998E-4</v>
      </c>
      <c r="AX125" s="23">
        <v>6.7999999999999996E-3</v>
      </c>
      <c r="AY125" s="23">
        <v>5.9999999999999995E-4</v>
      </c>
      <c r="AZ125" s="23">
        <v>9.1000000000000004E-3</v>
      </c>
      <c r="BA125" s="23">
        <v>5.9999999999999995E-4</v>
      </c>
      <c r="BB125" s="23">
        <v>1.5E-3</v>
      </c>
      <c r="BC125" s="23">
        <v>4.0000000000000002E-4</v>
      </c>
      <c r="BD125" s="23">
        <v>2.9999999999999997E-4</v>
      </c>
      <c r="BE125" s="23">
        <v>2.0000000000000001E-4</v>
      </c>
      <c r="BF125" s="23" t="s">
        <v>181</v>
      </c>
      <c r="BG125" s="23">
        <v>1E-4</v>
      </c>
      <c r="BH125" s="23">
        <v>3.5999999999999999E-3</v>
      </c>
      <c r="BI125" s="23">
        <v>2.9999999999999997E-4</v>
      </c>
      <c r="BJ125" s="23">
        <v>5.8500000000000003E-2</v>
      </c>
      <c r="BK125" s="23">
        <v>8.0000000000000004E-4</v>
      </c>
      <c r="BL125" s="23">
        <v>2.7000000000000001E-3</v>
      </c>
      <c r="BM125" s="23">
        <v>2.0000000000000001E-4</v>
      </c>
      <c r="BN125" s="23">
        <v>1.7999999999999999E-2</v>
      </c>
      <c r="BO125" s="23">
        <v>4.0000000000000002E-4</v>
      </c>
      <c r="BP125" s="23">
        <v>6.7000000000000002E-3</v>
      </c>
      <c r="BQ125" s="23">
        <v>4.0000000000000002E-4</v>
      </c>
      <c r="BR125" s="23">
        <v>2.9999999999999997E-4</v>
      </c>
      <c r="BS125" s="23">
        <v>1E-4</v>
      </c>
      <c r="BT125" s="23" t="s">
        <v>181</v>
      </c>
      <c r="BU125" s="23">
        <v>5.0000000000000001E-4</v>
      </c>
      <c r="BV125" s="23" t="s">
        <v>20</v>
      </c>
      <c r="BX125" s="23" t="s">
        <v>20</v>
      </c>
      <c r="BZ125" s="23" t="s">
        <v>181</v>
      </c>
      <c r="CA125" s="23">
        <v>6.9999999999999999E-4</v>
      </c>
      <c r="CB125" s="23" t="s">
        <v>181</v>
      </c>
      <c r="CC125" s="23">
        <v>1.6999999999999999E-3</v>
      </c>
      <c r="CD125" s="23">
        <v>2.0999999999999999E-3</v>
      </c>
      <c r="CE125" s="23">
        <v>1.8E-3</v>
      </c>
      <c r="CF125" s="23" t="s">
        <v>20</v>
      </c>
      <c r="CH125" s="23">
        <v>5.6099999999999997E-2</v>
      </c>
      <c r="CI125" s="23">
        <v>4.7000000000000002E-3</v>
      </c>
      <c r="CJ125" s="23" t="s">
        <v>181</v>
      </c>
      <c r="CK125" s="23">
        <v>8.5000000000000006E-3</v>
      </c>
      <c r="CL125" s="23" t="s">
        <v>181</v>
      </c>
      <c r="CM125" s="23">
        <v>8.3000000000000001E-3</v>
      </c>
      <c r="CN125" s="23" t="s">
        <v>181</v>
      </c>
      <c r="CO125" s="23">
        <v>5.9999999999999995E-4</v>
      </c>
      <c r="CP125" s="23" t="s">
        <v>181</v>
      </c>
      <c r="CQ125" s="23">
        <v>2.7000000000000001E-3</v>
      </c>
      <c r="CR125" s="23" t="s">
        <v>181</v>
      </c>
      <c r="CS125" s="23">
        <v>1.5E-3</v>
      </c>
      <c r="CT125" s="23" t="s">
        <v>20</v>
      </c>
      <c r="CV125" s="23" t="s">
        <v>20</v>
      </c>
      <c r="CX125" s="23" t="s">
        <v>181</v>
      </c>
      <c r="CY125" s="23">
        <v>5.0000000000000001E-4</v>
      </c>
      <c r="CZ125" s="23" t="s">
        <v>181</v>
      </c>
      <c r="DA125" s="23">
        <v>5.9999999999999995E-4</v>
      </c>
      <c r="DB125" s="23" t="s">
        <v>181</v>
      </c>
      <c r="DC125" s="23">
        <v>5.0000000000000001E-4</v>
      </c>
      <c r="DD125" s="23" t="s">
        <v>181</v>
      </c>
      <c r="DE125" s="23">
        <v>5.9999999999999995E-4</v>
      </c>
      <c r="DF125" s="23" t="s">
        <v>181</v>
      </c>
      <c r="DG125" s="23">
        <v>4.0000000000000002E-4</v>
      </c>
      <c r="DH125" s="23" t="s">
        <v>181</v>
      </c>
      <c r="DI125" s="23">
        <v>2.9999999999999997E-4</v>
      </c>
      <c r="DJ125" s="23" t="s">
        <v>307</v>
      </c>
      <c r="DK125" s="23" t="s">
        <v>308</v>
      </c>
      <c r="DL125" s="23">
        <v>20</v>
      </c>
      <c r="DM125" s="23" t="s">
        <v>197</v>
      </c>
      <c r="DN125" s="23" t="s">
        <v>20</v>
      </c>
      <c r="DW125" s="85"/>
      <c r="DY125" s="85">
        <v>44875.910416666666</v>
      </c>
    </row>
    <row r="126" spans="1:129" s="23" customFormat="1">
      <c r="A126" s="23">
        <v>174</v>
      </c>
      <c r="B126" s="88">
        <v>44875.916666666664</v>
      </c>
      <c r="C126" s="23" t="s">
        <v>192</v>
      </c>
      <c r="D126" s="23">
        <v>0</v>
      </c>
      <c r="E126" s="23">
        <v>0</v>
      </c>
      <c r="F126" s="23">
        <v>0</v>
      </c>
      <c r="G126" s="23" t="s">
        <v>58</v>
      </c>
      <c r="H126" s="23" t="s">
        <v>59</v>
      </c>
      <c r="I126" s="23" t="s">
        <v>59</v>
      </c>
      <c r="J126" s="23" t="s">
        <v>59</v>
      </c>
      <c r="K126" s="23">
        <v>150</v>
      </c>
      <c r="L126" s="23" t="s">
        <v>179</v>
      </c>
      <c r="M126" s="23">
        <v>0</v>
      </c>
      <c r="N126" s="23" t="s">
        <v>179</v>
      </c>
      <c r="O126" s="23">
        <v>0</v>
      </c>
      <c r="P126" s="23" t="s">
        <v>179</v>
      </c>
      <c r="Q126" s="23">
        <v>0</v>
      </c>
      <c r="R126" s="23">
        <v>2</v>
      </c>
      <c r="S126" s="23" t="s">
        <v>180</v>
      </c>
      <c r="T126" s="23">
        <v>5.8773999999999997</v>
      </c>
      <c r="U126" s="23">
        <v>0.60909999999999997</v>
      </c>
      <c r="V126" s="23">
        <v>18.840399999999999</v>
      </c>
      <c r="W126" s="23">
        <v>0.28499999999999998</v>
      </c>
      <c r="X126" s="23">
        <v>49.694299999999998</v>
      </c>
      <c r="Y126" s="23">
        <v>0.29139999999999999</v>
      </c>
      <c r="Z126" s="23">
        <v>0.25180000000000002</v>
      </c>
      <c r="AA126" s="23">
        <v>1.5699999999999999E-2</v>
      </c>
      <c r="AB126" s="23" t="s">
        <v>181</v>
      </c>
      <c r="AC126" s="23">
        <v>6.7999999999999996E-3</v>
      </c>
      <c r="AD126" s="23" t="s">
        <v>181</v>
      </c>
      <c r="AE126" s="23">
        <v>1.0500000000000001E-2</v>
      </c>
      <c r="AF126" s="23">
        <v>1.8269</v>
      </c>
      <c r="AG126" s="23">
        <v>1.3299999999999999E-2</v>
      </c>
      <c r="AH126" s="23">
        <v>9.1990999999999996</v>
      </c>
      <c r="AI126" s="23">
        <v>2.3199999999999998E-2</v>
      </c>
      <c r="AJ126" s="23">
        <v>1.2972999999999999</v>
      </c>
      <c r="AK126" s="23">
        <v>7.1999999999999998E-3</v>
      </c>
      <c r="AL126" s="23">
        <v>3.8600000000000002E-2</v>
      </c>
      <c r="AM126" s="23">
        <v>8.5000000000000006E-3</v>
      </c>
      <c r="AN126" s="23">
        <v>1.2200000000000001E-2</v>
      </c>
      <c r="AO126" s="23">
        <v>3.3E-3</v>
      </c>
      <c r="AP126" s="23">
        <v>9.5100000000000004E-2</v>
      </c>
      <c r="AQ126" s="23">
        <v>3.7000000000000002E-3</v>
      </c>
      <c r="AR126" s="23">
        <v>5.7645999999999997</v>
      </c>
      <c r="AS126" s="23">
        <v>2.1499999999999998E-2</v>
      </c>
      <c r="AT126" s="23">
        <v>1.3599999999999999E-2</v>
      </c>
      <c r="AU126" s="23">
        <v>2.7000000000000001E-3</v>
      </c>
      <c r="AV126" s="23">
        <v>8.9999999999999993E-3</v>
      </c>
      <c r="AW126" s="23">
        <v>8.0000000000000004E-4</v>
      </c>
      <c r="AX126" s="23">
        <v>6.4999999999999997E-3</v>
      </c>
      <c r="AY126" s="23">
        <v>5.9999999999999995E-4</v>
      </c>
      <c r="AZ126" s="23">
        <v>5.7000000000000002E-3</v>
      </c>
      <c r="BA126" s="23">
        <v>5.0000000000000001E-4</v>
      </c>
      <c r="BB126" s="23">
        <v>8.9999999999999998E-4</v>
      </c>
      <c r="BC126" s="23">
        <v>4.0000000000000002E-4</v>
      </c>
      <c r="BD126" s="23" t="s">
        <v>181</v>
      </c>
      <c r="BE126" s="23">
        <v>2.9999999999999997E-4</v>
      </c>
      <c r="BF126" s="23" t="s">
        <v>181</v>
      </c>
      <c r="BG126" s="23">
        <v>1E-4</v>
      </c>
      <c r="BH126" s="23">
        <v>2.7000000000000001E-3</v>
      </c>
      <c r="BI126" s="23">
        <v>2.9999999999999997E-4</v>
      </c>
      <c r="BJ126" s="23">
        <v>5.8299999999999998E-2</v>
      </c>
      <c r="BK126" s="23">
        <v>8.0000000000000004E-4</v>
      </c>
      <c r="BL126" s="23">
        <v>2.5000000000000001E-3</v>
      </c>
      <c r="BM126" s="23">
        <v>2.0000000000000001E-4</v>
      </c>
      <c r="BN126" s="23">
        <v>1.7299999999999999E-2</v>
      </c>
      <c r="BO126" s="23">
        <v>4.0000000000000002E-4</v>
      </c>
      <c r="BP126" s="23">
        <v>6.3E-3</v>
      </c>
      <c r="BQ126" s="23">
        <v>2.9999999999999997E-4</v>
      </c>
      <c r="BR126" s="23">
        <v>4.0000000000000002E-4</v>
      </c>
      <c r="BS126" s="23">
        <v>1E-4</v>
      </c>
      <c r="BT126" s="23" t="s">
        <v>181</v>
      </c>
      <c r="BU126" s="23">
        <v>5.0000000000000001E-4</v>
      </c>
      <c r="BV126" s="23" t="s">
        <v>20</v>
      </c>
      <c r="BX126" s="23" t="s">
        <v>181</v>
      </c>
      <c r="BY126" s="23">
        <v>8.0000000000000004E-4</v>
      </c>
      <c r="BZ126" s="23" t="s">
        <v>181</v>
      </c>
      <c r="CA126" s="23">
        <v>6.9999999999999999E-4</v>
      </c>
      <c r="CB126" s="23" t="s">
        <v>181</v>
      </c>
      <c r="CC126" s="23">
        <v>1.6999999999999999E-3</v>
      </c>
      <c r="CD126" s="23" t="s">
        <v>181</v>
      </c>
      <c r="CE126" s="23">
        <v>1.8E-3</v>
      </c>
      <c r="CF126" s="23" t="s">
        <v>20</v>
      </c>
      <c r="CH126" s="23">
        <v>5.2400000000000002E-2</v>
      </c>
      <c r="CI126" s="23">
        <v>4.5999999999999999E-3</v>
      </c>
      <c r="CJ126" s="23" t="s">
        <v>181</v>
      </c>
      <c r="CK126" s="23">
        <v>8.6E-3</v>
      </c>
      <c r="CL126" s="23" t="s">
        <v>181</v>
      </c>
      <c r="CM126" s="23">
        <v>8.6999999999999994E-3</v>
      </c>
      <c r="CN126" s="23" t="s">
        <v>181</v>
      </c>
      <c r="CO126" s="23">
        <v>5.9999999999999995E-4</v>
      </c>
      <c r="CP126" s="23" t="s">
        <v>181</v>
      </c>
      <c r="CQ126" s="23">
        <v>2.7000000000000001E-3</v>
      </c>
      <c r="CR126" s="23" t="s">
        <v>181</v>
      </c>
      <c r="CS126" s="23">
        <v>1.5E-3</v>
      </c>
      <c r="CT126" s="23" t="s">
        <v>20</v>
      </c>
      <c r="CV126" s="23" t="s">
        <v>20</v>
      </c>
      <c r="CX126" s="23" t="s">
        <v>181</v>
      </c>
      <c r="CY126" s="23">
        <v>5.0000000000000001E-4</v>
      </c>
      <c r="CZ126" s="23" t="s">
        <v>181</v>
      </c>
      <c r="DA126" s="23">
        <v>5.0000000000000001E-4</v>
      </c>
      <c r="DB126" s="23" t="s">
        <v>181</v>
      </c>
      <c r="DC126" s="23">
        <v>5.9999999999999995E-4</v>
      </c>
      <c r="DD126" s="23" t="s">
        <v>181</v>
      </c>
      <c r="DE126" s="23">
        <v>5.9999999999999995E-4</v>
      </c>
      <c r="DF126" s="23" t="s">
        <v>181</v>
      </c>
      <c r="DG126" s="23">
        <v>4.0000000000000002E-4</v>
      </c>
      <c r="DH126" s="23" t="s">
        <v>181</v>
      </c>
      <c r="DI126" s="23">
        <v>2.0000000000000001E-4</v>
      </c>
      <c r="DJ126" s="23" t="s">
        <v>309</v>
      </c>
      <c r="DK126" s="23" t="s">
        <v>310</v>
      </c>
      <c r="DL126" s="23">
        <v>21</v>
      </c>
      <c r="DM126" s="23" t="s">
        <v>197</v>
      </c>
      <c r="DN126" s="23" t="s">
        <v>20</v>
      </c>
      <c r="DW126" s="85"/>
      <c r="DY126" s="85">
        <v>44875.916666666664</v>
      </c>
    </row>
    <row r="127" spans="1:129" s="23" customFormat="1">
      <c r="A127" s="23">
        <v>175</v>
      </c>
      <c r="B127" s="88">
        <v>44875.92083333333</v>
      </c>
      <c r="C127" s="23" t="s">
        <v>192</v>
      </c>
      <c r="D127" s="23">
        <v>0</v>
      </c>
      <c r="E127" s="23">
        <v>0</v>
      </c>
      <c r="F127" s="23">
        <v>0</v>
      </c>
      <c r="G127" s="23" t="s">
        <v>58</v>
      </c>
      <c r="H127" s="23" t="s">
        <v>59</v>
      </c>
      <c r="I127" s="23" t="s">
        <v>59</v>
      </c>
      <c r="J127" s="23" t="s">
        <v>59</v>
      </c>
      <c r="K127" s="23">
        <v>100</v>
      </c>
      <c r="L127" s="23" t="s">
        <v>179</v>
      </c>
      <c r="M127" s="23">
        <v>0</v>
      </c>
      <c r="N127" s="23" t="s">
        <v>179</v>
      </c>
      <c r="O127" s="23">
        <v>0</v>
      </c>
      <c r="P127" s="23" t="s">
        <v>179</v>
      </c>
      <c r="Q127" s="23">
        <v>0</v>
      </c>
      <c r="R127" s="23">
        <v>2</v>
      </c>
      <c r="S127" s="23" t="s">
        <v>180</v>
      </c>
      <c r="T127" s="23">
        <v>3.7574999999999998</v>
      </c>
      <c r="U127" s="23">
        <v>1.3435999999999999</v>
      </c>
      <c r="V127" s="23">
        <v>16.427600000000002</v>
      </c>
      <c r="W127" s="23">
        <v>0.65529999999999999</v>
      </c>
      <c r="X127" s="23">
        <v>46.123899999999999</v>
      </c>
      <c r="Y127" s="23">
        <v>0.68759999999999999</v>
      </c>
      <c r="Z127" s="23">
        <v>0.22209999999999999</v>
      </c>
      <c r="AA127" s="23">
        <v>3.6400000000000002E-2</v>
      </c>
      <c r="AB127" s="23" t="s">
        <v>181</v>
      </c>
      <c r="AC127" s="23">
        <v>1.66E-2</v>
      </c>
      <c r="AD127" s="23" t="s">
        <v>181</v>
      </c>
      <c r="AE127" s="23">
        <v>2.69E-2</v>
      </c>
      <c r="AF127" s="23">
        <v>2.7582</v>
      </c>
      <c r="AG127" s="23">
        <v>3.8699999999999998E-2</v>
      </c>
      <c r="AH127" s="23">
        <v>7.8173000000000004</v>
      </c>
      <c r="AI127" s="23">
        <v>5.2400000000000002E-2</v>
      </c>
      <c r="AJ127" s="23">
        <v>1.3219000000000001</v>
      </c>
      <c r="AK127" s="23">
        <v>1.77E-2</v>
      </c>
      <c r="AL127" s="23">
        <v>0.02</v>
      </c>
      <c r="AM127" s="23">
        <v>8.0000000000000002E-3</v>
      </c>
      <c r="AN127" s="23">
        <v>7.1999999999999998E-3</v>
      </c>
      <c r="AO127" s="23">
        <v>2.8E-3</v>
      </c>
      <c r="AP127" s="23">
        <v>0.1183</v>
      </c>
      <c r="AQ127" s="23">
        <v>4.1000000000000003E-3</v>
      </c>
      <c r="AR127" s="23">
        <v>5.5058999999999996</v>
      </c>
      <c r="AS127" s="23">
        <v>2.0899999999999998E-2</v>
      </c>
      <c r="AT127" s="23">
        <v>9.4999999999999998E-3</v>
      </c>
      <c r="AU127" s="23">
        <v>2.7000000000000001E-3</v>
      </c>
      <c r="AV127" s="23">
        <v>6.4000000000000003E-3</v>
      </c>
      <c r="AW127" s="23">
        <v>8.0000000000000004E-4</v>
      </c>
      <c r="AX127" s="23">
        <v>5.4999999999999997E-3</v>
      </c>
      <c r="AY127" s="23">
        <v>5.9999999999999995E-4</v>
      </c>
      <c r="AZ127" s="23">
        <v>5.7000000000000002E-3</v>
      </c>
      <c r="BA127" s="23">
        <v>5.9999999999999995E-4</v>
      </c>
      <c r="BB127" s="23">
        <v>1.2999999999999999E-3</v>
      </c>
      <c r="BC127" s="23">
        <v>4.0000000000000002E-4</v>
      </c>
      <c r="BD127" s="23">
        <v>6.9999999999999999E-4</v>
      </c>
      <c r="BE127" s="23">
        <v>2.9999999999999997E-4</v>
      </c>
      <c r="BF127" s="23" t="s">
        <v>181</v>
      </c>
      <c r="BG127" s="23">
        <v>1E-4</v>
      </c>
      <c r="BH127" s="23">
        <v>4.3E-3</v>
      </c>
      <c r="BI127" s="23">
        <v>2.9999999999999997E-4</v>
      </c>
      <c r="BJ127" s="23">
        <v>5.33E-2</v>
      </c>
      <c r="BK127" s="23">
        <v>8.0000000000000004E-4</v>
      </c>
      <c r="BL127" s="23">
        <v>2.7000000000000001E-3</v>
      </c>
      <c r="BM127" s="23">
        <v>2.9999999999999997E-4</v>
      </c>
      <c r="BN127" s="23">
        <v>0.02</v>
      </c>
      <c r="BO127" s="23">
        <v>5.0000000000000001E-4</v>
      </c>
      <c r="BP127" s="23">
        <v>5.7999999999999996E-3</v>
      </c>
      <c r="BQ127" s="23">
        <v>2.9999999999999997E-4</v>
      </c>
      <c r="BR127" s="23">
        <v>5.0000000000000001E-4</v>
      </c>
      <c r="BS127" s="23">
        <v>2.0000000000000001E-4</v>
      </c>
      <c r="BT127" s="23" t="s">
        <v>181</v>
      </c>
      <c r="BU127" s="23">
        <v>5.0000000000000001E-4</v>
      </c>
      <c r="BV127" s="23" t="s">
        <v>20</v>
      </c>
      <c r="BX127" s="23" t="s">
        <v>20</v>
      </c>
      <c r="BZ127" s="23" t="s">
        <v>181</v>
      </c>
      <c r="CA127" s="23">
        <v>6.9999999999999999E-4</v>
      </c>
      <c r="CB127" s="23" t="s">
        <v>181</v>
      </c>
      <c r="CC127" s="23">
        <v>1.8E-3</v>
      </c>
      <c r="CD127" s="23" t="s">
        <v>181</v>
      </c>
      <c r="CE127" s="23">
        <v>1.6999999999999999E-3</v>
      </c>
      <c r="CF127" s="23" t="s">
        <v>20</v>
      </c>
      <c r="CH127" s="23">
        <v>5.8500000000000003E-2</v>
      </c>
      <c r="CI127" s="23">
        <v>5.4999999999999997E-3</v>
      </c>
      <c r="CJ127" s="23">
        <v>1.0500000000000001E-2</v>
      </c>
      <c r="CK127" s="23">
        <v>8.6E-3</v>
      </c>
      <c r="CL127" s="23" t="s">
        <v>181</v>
      </c>
      <c r="CM127" s="23">
        <v>9.7000000000000003E-3</v>
      </c>
      <c r="CN127" s="23" t="s">
        <v>181</v>
      </c>
      <c r="CO127" s="23">
        <v>5.9999999999999995E-4</v>
      </c>
      <c r="CP127" s="23" t="s">
        <v>181</v>
      </c>
      <c r="CQ127" s="23">
        <v>2.5000000000000001E-3</v>
      </c>
      <c r="CR127" s="23" t="s">
        <v>181</v>
      </c>
      <c r="CS127" s="23">
        <v>1.6000000000000001E-3</v>
      </c>
      <c r="CT127" s="23" t="s">
        <v>20</v>
      </c>
      <c r="CV127" s="23" t="s">
        <v>20</v>
      </c>
      <c r="CX127" s="23" t="s">
        <v>181</v>
      </c>
      <c r="CY127" s="23">
        <v>5.0000000000000001E-4</v>
      </c>
      <c r="CZ127" s="23" t="s">
        <v>181</v>
      </c>
      <c r="DA127" s="23">
        <v>5.9999999999999995E-4</v>
      </c>
      <c r="DB127" s="23" t="s">
        <v>181</v>
      </c>
      <c r="DC127" s="23">
        <v>5.9999999999999995E-4</v>
      </c>
      <c r="DD127" s="23" t="s">
        <v>181</v>
      </c>
      <c r="DE127" s="23">
        <v>6.9999999999999999E-4</v>
      </c>
      <c r="DF127" s="23">
        <v>5.0000000000000001E-4</v>
      </c>
      <c r="DG127" s="23">
        <v>4.0000000000000002E-4</v>
      </c>
      <c r="DH127" s="23" t="s">
        <v>181</v>
      </c>
      <c r="DI127" s="23">
        <v>4.0000000000000002E-4</v>
      </c>
      <c r="DJ127" s="23" t="s">
        <v>309</v>
      </c>
      <c r="DK127" s="23" t="s">
        <v>310</v>
      </c>
      <c r="DL127" s="23">
        <v>111</v>
      </c>
      <c r="DM127" s="23" t="s">
        <v>65</v>
      </c>
      <c r="DN127" s="23" t="s">
        <v>20</v>
      </c>
      <c r="DW127" s="85"/>
      <c r="DY127" s="85">
        <v>44875.92083333333</v>
      </c>
    </row>
    <row r="128" spans="1:129" s="23" customFormat="1">
      <c r="A128" s="23">
        <v>176</v>
      </c>
      <c r="B128" s="88">
        <v>44875.922222222223</v>
      </c>
      <c r="C128" s="23" t="s">
        <v>192</v>
      </c>
      <c r="D128" s="23">
        <v>0</v>
      </c>
      <c r="E128" s="23">
        <v>0</v>
      </c>
      <c r="F128" s="23">
        <v>0</v>
      </c>
      <c r="G128" s="23" t="s">
        <v>58</v>
      </c>
      <c r="H128" s="23" t="s">
        <v>59</v>
      </c>
      <c r="I128" s="23" t="s">
        <v>59</v>
      </c>
      <c r="J128" s="23" t="s">
        <v>59</v>
      </c>
      <c r="K128" s="23">
        <v>150</v>
      </c>
      <c r="L128" s="23" t="s">
        <v>179</v>
      </c>
      <c r="M128" s="23">
        <v>0</v>
      </c>
      <c r="N128" s="23" t="s">
        <v>179</v>
      </c>
      <c r="O128" s="23">
        <v>0</v>
      </c>
      <c r="P128" s="23" t="s">
        <v>179</v>
      </c>
      <c r="Q128" s="23">
        <v>0</v>
      </c>
      <c r="R128" s="23">
        <v>2</v>
      </c>
      <c r="S128" s="23" t="s">
        <v>180</v>
      </c>
      <c r="T128" s="23">
        <v>3.4811000000000001</v>
      </c>
      <c r="U128" s="23">
        <v>0.52739999999999998</v>
      </c>
      <c r="V128" s="23">
        <v>16.216899999999999</v>
      </c>
      <c r="W128" s="23">
        <v>0.26500000000000001</v>
      </c>
      <c r="X128" s="23">
        <v>46.348599999999998</v>
      </c>
      <c r="Y128" s="23">
        <v>0.28110000000000002</v>
      </c>
      <c r="Z128" s="23">
        <v>0.25030000000000002</v>
      </c>
      <c r="AA128" s="23">
        <v>1.49E-2</v>
      </c>
      <c r="AB128" s="23" t="s">
        <v>181</v>
      </c>
      <c r="AC128" s="23">
        <v>6.4999999999999997E-3</v>
      </c>
      <c r="AD128" s="23" t="s">
        <v>181</v>
      </c>
      <c r="AE128" s="23">
        <v>1.0800000000000001E-2</v>
      </c>
      <c r="AF128" s="23">
        <v>2.7892999999999999</v>
      </c>
      <c r="AG128" s="23">
        <v>1.5800000000000002E-2</v>
      </c>
      <c r="AH128" s="23">
        <v>7.7788000000000004</v>
      </c>
      <c r="AI128" s="23">
        <v>2.1399999999999999E-2</v>
      </c>
      <c r="AJ128" s="23">
        <v>1.325</v>
      </c>
      <c r="AK128" s="23">
        <v>7.1999999999999998E-3</v>
      </c>
      <c r="AL128" s="23">
        <v>1.84E-2</v>
      </c>
      <c r="AM128" s="23">
        <v>7.9000000000000008E-3</v>
      </c>
      <c r="AN128" s="23">
        <v>1.2800000000000001E-2</v>
      </c>
      <c r="AO128" s="23">
        <v>2.8E-3</v>
      </c>
      <c r="AP128" s="23">
        <v>0.1173</v>
      </c>
      <c r="AQ128" s="23">
        <v>4.1000000000000003E-3</v>
      </c>
      <c r="AR128" s="23">
        <v>5.4401000000000002</v>
      </c>
      <c r="AS128" s="23">
        <v>2.0799999999999999E-2</v>
      </c>
      <c r="AT128" s="23">
        <v>6.1999999999999998E-3</v>
      </c>
      <c r="AU128" s="23">
        <v>2.5999999999999999E-3</v>
      </c>
      <c r="AV128" s="23">
        <v>6.4999999999999997E-3</v>
      </c>
      <c r="AW128" s="23">
        <v>8.0000000000000004E-4</v>
      </c>
      <c r="AX128" s="23">
        <v>5.7999999999999996E-3</v>
      </c>
      <c r="AY128" s="23">
        <v>5.9999999999999995E-4</v>
      </c>
      <c r="AZ128" s="23">
        <v>5.7000000000000002E-3</v>
      </c>
      <c r="BA128" s="23">
        <v>5.9999999999999995E-4</v>
      </c>
      <c r="BB128" s="23">
        <v>1.1999999999999999E-3</v>
      </c>
      <c r="BC128" s="23">
        <v>4.0000000000000002E-4</v>
      </c>
      <c r="BD128" s="23">
        <v>4.0000000000000002E-4</v>
      </c>
      <c r="BE128" s="23">
        <v>2.9999999999999997E-4</v>
      </c>
      <c r="BF128" s="23" t="s">
        <v>181</v>
      </c>
      <c r="BG128" s="23">
        <v>1E-4</v>
      </c>
      <c r="BH128" s="23">
        <v>4.4999999999999997E-3</v>
      </c>
      <c r="BI128" s="23">
        <v>2.9999999999999997E-4</v>
      </c>
      <c r="BJ128" s="23">
        <v>5.3100000000000001E-2</v>
      </c>
      <c r="BK128" s="23">
        <v>8.0000000000000004E-4</v>
      </c>
      <c r="BL128" s="23">
        <v>2.5999999999999999E-3</v>
      </c>
      <c r="BM128" s="23">
        <v>2.9999999999999997E-4</v>
      </c>
      <c r="BN128" s="23">
        <v>2.0299999999999999E-2</v>
      </c>
      <c r="BO128" s="23">
        <v>5.9999999999999995E-4</v>
      </c>
      <c r="BP128" s="23">
        <v>5.7999999999999996E-3</v>
      </c>
      <c r="BQ128" s="23">
        <v>2.9999999999999997E-4</v>
      </c>
      <c r="BR128" s="23">
        <v>6.9999999999999999E-4</v>
      </c>
      <c r="BS128" s="23">
        <v>2.0000000000000001E-4</v>
      </c>
      <c r="BT128" s="23" t="s">
        <v>181</v>
      </c>
      <c r="BU128" s="23">
        <v>5.0000000000000001E-4</v>
      </c>
      <c r="BV128" s="23">
        <v>1.8E-3</v>
      </c>
      <c r="BW128" s="23">
        <v>5.9999999999999995E-4</v>
      </c>
      <c r="BX128" s="23" t="s">
        <v>20</v>
      </c>
      <c r="BZ128" s="23" t="s">
        <v>181</v>
      </c>
      <c r="CA128" s="23">
        <v>6.9999999999999999E-4</v>
      </c>
      <c r="CB128" s="23" t="s">
        <v>181</v>
      </c>
      <c r="CC128" s="23">
        <v>1.8E-3</v>
      </c>
      <c r="CD128" s="23" t="s">
        <v>181</v>
      </c>
      <c r="CE128" s="23">
        <v>1.6999999999999999E-3</v>
      </c>
      <c r="CF128" s="23" t="s">
        <v>20</v>
      </c>
      <c r="CH128" s="23">
        <v>6.4000000000000001E-2</v>
      </c>
      <c r="CI128" s="23">
        <v>5.4999999999999997E-3</v>
      </c>
      <c r="CJ128" s="23" t="s">
        <v>181</v>
      </c>
      <c r="CK128" s="23">
        <v>8.8000000000000005E-3</v>
      </c>
      <c r="CL128" s="23" t="s">
        <v>181</v>
      </c>
      <c r="CM128" s="23">
        <v>9.7000000000000003E-3</v>
      </c>
      <c r="CN128" s="23" t="s">
        <v>181</v>
      </c>
      <c r="CO128" s="23">
        <v>5.9999999999999995E-4</v>
      </c>
      <c r="CP128" s="23" t="s">
        <v>181</v>
      </c>
      <c r="CQ128" s="23">
        <v>2.5999999999999999E-3</v>
      </c>
      <c r="CR128" s="23" t="s">
        <v>181</v>
      </c>
      <c r="CS128" s="23">
        <v>1.5E-3</v>
      </c>
      <c r="CT128" s="23" t="s">
        <v>181</v>
      </c>
      <c r="CU128" s="23">
        <v>6.9999999999999999E-4</v>
      </c>
      <c r="CV128" s="23" t="s">
        <v>181</v>
      </c>
      <c r="CW128" s="23">
        <v>5.0000000000000001E-4</v>
      </c>
      <c r="CX128" s="23" t="s">
        <v>181</v>
      </c>
      <c r="CY128" s="23">
        <v>5.0000000000000001E-4</v>
      </c>
      <c r="CZ128" s="23" t="s">
        <v>181</v>
      </c>
      <c r="DA128" s="23">
        <v>5.9999999999999995E-4</v>
      </c>
      <c r="DB128" s="23" t="s">
        <v>181</v>
      </c>
      <c r="DC128" s="23">
        <v>5.9999999999999995E-4</v>
      </c>
      <c r="DD128" s="23" t="s">
        <v>181</v>
      </c>
      <c r="DE128" s="23">
        <v>5.9999999999999995E-4</v>
      </c>
      <c r="DF128" s="23" t="s">
        <v>181</v>
      </c>
      <c r="DG128" s="23">
        <v>4.0000000000000002E-4</v>
      </c>
      <c r="DH128" s="23" t="s">
        <v>181</v>
      </c>
      <c r="DI128" s="23">
        <v>4.0000000000000002E-4</v>
      </c>
      <c r="DJ128" s="23" t="s">
        <v>309</v>
      </c>
      <c r="DK128" s="23" t="s">
        <v>310</v>
      </c>
      <c r="DL128" s="23">
        <v>111</v>
      </c>
      <c r="DM128" s="23" t="s">
        <v>65</v>
      </c>
      <c r="DN128" s="23" t="s">
        <v>20</v>
      </c>
      <c r="DW128" s="85"/>
      <c r="DY128" s="85">
        <v>44875.922222222223</v>
      </c>
    </row>
    <row r="129" spans="1:129" s="23" customFormat="1">
      <c r="A129" s="23">
        <v>177</v>
      </c>
      <c r="B129" s="88">
        <v>44875.928472222222</v>
      </c>
      <c r="C129" s="23" t="s">
        <v>192</v>
      </c>
      <c r="D129" s="23">
        <v>0</v>
      </c>
      <c r="E129" s="23">
        <v>0</v>
      </c>
      <c r="F129" s="23">
        <v>0</v>
      </c>
      <c r="G129" s="23" t="s">
        <v>58</v>
      </c>
      <c r="H129" s="23" t="s">
        <v>59</v>
      </c>
      <c r="I129" s="23" t="s">
        <v>59</v>
      </c>
      <c r="J129" s="23" t="s">
        <v>59</v>
      </c>
      <c r="K129" s="23">
        <v>150</v>
      </c>
      <c r="L129" s="23" t="s">
        <v>179</v>
      </c>
      <c r="M129" s="23">
        <v>0</v>
      </c>
      <c r="N129" s="23" t="s">
        <v>179</v>
      </c>
      <c r="O129" s="23">
        <v>0</v>
      </c>
      <c r="P129" s="23" t="s">
        <v>179</v>
      </c>
      <c r="Q129" s="23">
        <v>0</v>
      </c>
      <c r="R129" s="23">
        <v>2</v>
      </c>
      <c r="S129" s="23" t="s">
        <v>180</v>
      </c>
      <c r="T129" s="23">
        <v>7.3468</v>
      </c>
      <c r="U129" s="23">
        <v>0.6179</v>
      </c>
      <c r="V129" s="23">
        <v>17.087900000000001</v>
      </c>
      <c r="W129" s="23">
        <v>0.27410000000000001</v>
      </c>
      <c r="X129" s="23">
        <v>47.256900000000002</v>
      </c>
      <c r="Y129" s="23">
        <v>0.28360000000000002</v>
      </c>
      <c r="Z129" s="23">
        <v>0.24640000000000001</v>
      </c>
      <c r="AA129" s="23">
        <v>1.5299999999999999E-2</v>
      </c>
      <c r="AB129" s="23" t="s">
        <v>181</v>
      </c>
      <c r="AC129" s="23">
        <v>6.7000000000000002E-3</v>
      </c>
      <c r="AD129" s="23" t="s">
        <v>181</v>
      </c>
      <c r="AE129" s="23">
        <v>1.06E-2</v>
      </c>
      <c r="AF129" s="23">
        <v>2.1324000000000001</v>
      </c>
      <c r="AG129" s="23">
        <v>1.41E-2</v>
      </c>
      <c r="AH129" s="23">
        <v>7.9428000000000001</v>
      </c>
      <c r="AI129" s="23">
        <v>2.1499999999999998E-2</v>
      </c>
      <c r="AJ129" s="23">
        <v>1.2773000000000001</v>
      </c>
      <c r="AK129" s="23">
        <v>7.1000000000000004E-3</v>
      </c>
      <c r="AL129" s="23">
        <v>2.64E-2</v>
      </c>
      <c r="AM129" s="23">
        <v>8.0000000000000002E-3</v>
      </c>
      <c r="AN129" s="23">
        <v>1.55E-2</v>
      </c>
      <c r="AO129" s="23">
        <v>3.3E-3</v>
      </c>
      <c r="AP129" s="23">
        <v>9.3799999999999994E-2</v>
      </c>
      <c r="AQ129" s="23">
        <v>3.7000000000000002E-3</v>
      </c>
      <c r="AR129" s="23">
        <v>5.8075000000000001</v>
      </c>
      <c r="AS129" s="23">
        <v>2.1299999999999999E-2</v>
      </c>
      <c r="AT129" s="23">
        <v>1.24E-2</v>
      </c>
      <c r="AU129" s="23">
        <v>2.7000000000000001E-3</v>
      </c>
      <c r="AV129" s="23">
        <v>1.24E-2</v>
      </c>
      <c r="AW129" s="23">
        <v>8.9999999999999998E-4</v>
      </c>
      <c r="AX129" s="23">
        <v>6.4999999999999997E-3</v>
      </c>
      <c r="AY129" s="23">
        <v>5.9999999999999995E-4</v>
      </c>
      <c r="AZ129" s="23">
        <v>5.5999999999999999E-3</v>
      </c>
      <c r="BA129" s="23">
        <v>5.0000000000000001E-4</v>
      </c>
      <c r="BB129" s="23">
        <v>8.9999999999999998E-4</v>
      </c>
      <c r="BC129" s="23">
        <v>2.9999999999999997E-4</v>
      </c>
      <c r="BD129" s="23">
        <v>4.0000000000000002E-4</v>
      </c>
      <c r="BE129" s="23">
        <v>2.9999999999999997E-4</v>
      </c>
      <c r="BF129" s="23" t="s">
        <v>181</v>
      </c>
      <c r="BG129" s="23">
        <v>1E-4</v>
      </c>
      <c r="BH129" s="23">
        <v>4.0000000000000001E-3</v>
      </c>
      <c r="BI129" s="23">
        <v>2.9999999999999997E-4</v>
      </c>
      <c r="BJ129" s="23">
        <v>5.57E-2</v>
      </c>
      <c r="BK129" s="23">
        <v>8.0000000000000004E-4</v>
      </c>
      <c r="BL129" s="23">
        <v>2.7000000000000001E-3</v>
      </c>
      <c r="BM129" s="23">
        <v>2.9999999999999997E-4</v>
      </c>
      <c r="BN129" s="23">
        <v>1.9400000000000001E-2</v>
      </c>
      <c r="BO129" s="23">
        <v>5.0000000000000001E-4</v>
      </c>
      <c r="BP129" s="23">
        <v>6.7000000000000002E-3</v>
      </c>
      <c r="BQ129" s="23">
        <v>4.0000000000000002E-4</v>
      </c>
      <c r="BR129" s="23">
        <v>4.0000000000000002E-4</v>
      </c>
      <c r="BS129" s="23">
        <v>2.0000000000000001E-4</v>
      </c>
      <c r="BT129" s="23" t="s">
        <v>181</v>
      </c>
      <c r="BU129" s="23">
        <v>5.0000000000000001E-4</v>
      </c>
      <c r="BV129" s="23" t="s">
        <v>181</v>
      </c>
      <c r="BW129" s="23">
        <v>5.9999999999999995E-4</v>
      </c>
      <c r="BX129" s="23" t="s">
        <v>181</v>
      </c>
      <c r="BY129" s="23">
        <v>8.0000000000000004E-4</v>
      </c>
      <c r="BZ129" s="23">
        <v>6.9999999999999999E-4</v>
      </c>
      <c r="CA129" s="23">
        <v>6.9999999999999999E-4</v>
      </c>
      <c r="CB129" s="23" t="s">
        <v>181</v>
      </c>
      <c r="CC129" s="23">
        <v>1.8E-3</v>
      </c>
      <c r="CD129" s="23" t="s">
        <v>181</v>
      </c>
      <c r="CE129" s="23">
        <v>1.8E-3</v>
      </c>
      <c r="CF129" s="23" t="s">
        <v>20</v>
      </c>
      <c r="CH129" s="23">
        <v>5.67E-2</v>
      </c>
      <c r="CI129" s="23">
        <v>5.1999999999999998E-3</v>
      </c>
      <c r="CJ129" s="23" t="s">
        <v>181</v>
      </c>
      <c r="CK129" s="23">
        <v>8.5000000000000006E-3</v>
      </c>
      <c r="CL129" s="23" t="s">
        <v>181</v>
      </c>
      <c r="CM129" s="23">
        <v>9.2999999999999992E-3</v>
      </c>
      <c r="CN129" s="23" t="s">
        <v>181</v>
      </c>
      <c r="CO129" s="23">
        <v>5.9999999999999995E-4</v>
      </c>
      <c r="CP129" s="23" t="s">
        <v>181</v>
      </c>
      <c r="CQ129" s="23">
        <v>2.8E-3</v>
      </c>
      <c r="CR129" s="23" t="s">
        <v>181</v>
      </c>
      <c r="CS129" s="23">
        <v>1.5E-3</v>
      </c>
      <c r="CT129" s="23" t="s">
        <v>181</v>
      </c>
      <c r="CU129" s="23">
        <v>6.9999999999999999E-4</v>
      </c>
      <c r="CV129" s="23" t="s">
        <v>20</v>
      </c>
      <c r="CX129" s="23" t="s">
        <v>181</v>
      </c>
      <c r="CY129" s="23">
        <v>5.0000000000000001E-4</v>
      </c>
      <c r="CZ129" s="23" t="s">
        <v>181</v>
      </c>
      <c r="DA129" s="23">
        <v>5.9999999999999995E-4</v>
      </c>
      <c r="DB129" s="23" t="s">
        <v>181</v>
      </c>
      <c r="DC129" s="23">
        <v>5.0000000000000001E-4</v>
      </c>
      <c r="DD129" s="23" t="s">
        <v>181</v>
      </c>
      <c r="DE129" s="23">
        <v>5.9999999999999995E-4</v>
      </c>
      <c r="DF129" s="23">
        <v>5.9999999999999995E-4</v>
      </c>
      <c r="DG129" s="23">
        <v>4.0000000000000002E-4</v>
      </c>
      <c r="DH129" s="23" t="s">
        <v>181</v>
      </c>
      <c r="DI129" s="23">
        <v>2.9999999999999997E-4</v>
      </c>
      <c r="DJ129" s="23" t="s">
        <v>311</v>
      </c>
      <c r="DK129" s="23" t="s">
        <v>312</v>
      </c>
      <c r="DL129" s="23">
        <v>25</v>
      </c>
      <c r="DM129" s="23" t="s">
        <v>197</v>
      </c>
      <c r="DN129" s="23" t="s">
        <v>20</v>
      </c>
      <c r="DW129" s="85"/>
      <c r="DY129" s="85">
        <v>44875.928472222222</v>
      </c>
    </row>
    <row r="130" spans="1:129" s="23" customFormat="1">
      <c r="A130" s="23">
        <v>178</v>
      </c>
      <c r="B130" s="88">
        <v>44875.933333333334</v>
      </c>
      <c r="C130" s="23" t="s">
        <v>192</v>
      </c>
      <c r="D130" s="23">
        <v>0</v>
      </c>
      <c r="E130" s="23">
        <v>0</v>
      </c>
      <c r="F130" s="23">
        <v>0</v>
      </c>
      <c r="G130" s="23" t="s">
        <v>58</v>
      </c>
      <c r="H130" s="23" t="s">
        <v>59</v>
      </c>
      <c r="I130" s="23" t="s">
        <v>59</v>
      </c>
      <c r="J130" s="23" t="s">
        <v>59</v>
      </c>
      <c r="K130" s="23">
        <v>150</v>
      </c>
      <c r="L130" s="23" t="s">
        <v>179</v>
      </c>
      <c r="M130" s="23">
        <v>0</v>
      </c>
      <c r="N130" s="23" t="s">
        <v>179</v>
      </c>
      <c r="O130" s="23">
        <v>0</v>
      </c>
      <c r="P130" s="23" t="s">
        <v>179</v>
      </c>
      <c r="Q130" s="23">
        <v>0</v>
      </c>
      <c r="R130" s="23">
        <v>2</v>
      </c>
      <c r="S130" s="23" t="s">
        <v>180</v>
      </c>
      <c r="T130" s="23">
        <v>3.8925999999999998</v>
      </c>
      <c r="U130" s="23">
        <v>0.57450000000000001</v>
      </c>
      <c r="V130" s="23">
        <v>18.459700000000002</v>
      </c>
      <c r="W130" s="23">
        <v>0.28339999999999999</v>
      </c>
      <c r="X130" s="23">
        <v>48.986600000000003</v>
      </c>
      <c r="Y130" s="23">
        <v>0.29120000000000001</v>
      </c>
      <c r="Z130" s="23">
        <v>0.29120000000000001</v>
      </c>
      <c r="AA130" s="23">
        <v>1.61E-2</v>
      </c>
      <c r="AB130" s="23" t="s">
        <v>181</v>
      </c>
      <c r="AC130" s="23">
        <v>7.0000000000000001E-3</v>
      </c>
      <c r="AD130" s="23" t="s">
        <v>181</v>
      </c>
      <c r="AE130" s="23">
        <v>1.0699999999999999E-2</v>
      </c>
      <c r="AF130" s="23">
        <v>2.6760000000000002</v>
      </c>
      <c r="AG130" s="23">
        <v>1.5800000000000002E-2</v>
      </c>
      <c r="AH130" s="23">
        <v>9.1704000000000008</v>
      </c>
      <c r="AI130" s="23">
        <v>2.3300000000000001E-2</v>
      </c>
      <c r="AJ130" s="23">
        <v>1.4261999999999999</v>
      </c>
      <c r="AK130" s="23">
        <v>7.6E-3</v>
      </c>
      <c r="AL130" s="23">
        <v>3.04E-2</v>
      </c>
      <c r="AM130" s="23">
        <v>8.6E-3</v>
      </c>
      <c r="AN130" s="23">
        <v>2.35E-2</v>
      </c>
      <c r="AO130" s="23">
        <v>3.5000000000000001E-3</v>
      </c>
      <c r="AP130" s="23">
        <v>0.1265</v>
      </c>
      <c r="AQ130" s="23">
        <v>4.3E-3</v>
      </c>
      <c r="AR130" s="23">
        <v>6.1478999999999999</v>
      </c>
      <c r="AS130" s="23">
        <v>2.24E-2</v>
      </c>
      <c r="AT130" s="23">
        <v>9.4000000000000004E-3</v>
      </c>
      <c r="AU130" s="23">
        <v>2.8E-3</v>
      </c>
      <c r="AV130" s="23">
        <v>9.4000000000000004E-3</v>
      </c>
      <c r="AW130" s="23">
        <v>8.9999999999999998E-4</v>
      </c>
      <c r="AX130" s="23">
        <v>6.1999999999999998E-3</v>
      </c>
      <c r="AY130" s="23">
        <v>5.9999999999999995E-4</v>
      </c>
      <c r="AZ130" s="23">
        <v>5.7999999999999996E-3</v>
      </c>
      <c r="BA130" s="23">
        <v>5.9999999999999995E-4</v>
      </c>
      <c r="BB130" s="23">
        <v>8.0000000000000004E-4</v>
      </c>
      <c r="BC130" s="23">
        <v>4.0000000000000002E-4</v>
      </c>
      <c r="BD130" s="23">
        <v>1E-3</v>
      </c>
      <c r="BE130" s="23">
        <v>2.9999999999999997E-4</v>
      </c>
      <c r="BF130" s="23" t="s">
        <v>181</v>
      </c>
      <c r="BG130" s="23">
        <v>1E-4</v>
      </c>
      <c r="BH130" s="23">
        <v>4.4000000000000003E-3</v>
      </c>
      <c r="BI130" s="23">
        <v>2.9999999999999997E-4</v>
      </c>
      <c r="BJ130" s="23">
        <v>5.7599999999999998E-2</v>
      </c>
      <c r="BK130" s="23">
        <v>8.0000000000000004E-4</v>
      </c>
      <c r="BL130" s="23">
        <v>2.7000000000000001E-3</v>
      </c>
      <c r="BM130" s="23">
        <v>2.0000000000000001E-4</v>
      </c>
      <c r="BN130" s="23">
        <v>1.7500000000000002E-2</v>
      </c>
      <c r="BO130" s="23">
        <v>5.0000000000000001E-4</v>
      </c>
      <c r="BP130" s="23">
        <v>5.7999999999999996E-3</v>
      </c>
      <c r="BQ130" s="23">
        <v>2.9999999999999997E-4</v>
      </c>
      <c r="BR130" s="23">
        <v>2.9999999999999997E-4</v>
      </c>
      <c r="BS130" s="23">
        <v>2.0000000000000001E-4</v>
      </c>
      <c r="BT130" s="23" t="s">
        <v>181</v>
      </c>
      <c r="BU130" s="23">
        <v>5.0000000000000001E-4</v>
      </c>
      <c r="BV130" s="23" t="s">
        <v>20</v>
      </c>
      <c r="BX130" s="23" t="s">
        <v>20</v>
      </c>
      <c r="BZ130" s="23" t="s">
        <v>181</v>
      </c>
      <c r="CA130" s="23">
        <v>6.9999999999999999E-4</v>
      </c>
      <c r="CB130" s="23" t="s">
        <v>181</v>
      </c>
      <c r="CC130" s="23">
        <v>1.8E-3</v>
      </c>
      <c r="CD130" s="23" t="s">
        <v>181</v>
      </c>
      <c r="CE130" s="23">
        <v>1.8E-3</v>
      </c>
      <c r="CF130" s="23" t="s">
        <v>20</v>
      </c>
      <c r="CH130" s="23">
        <v>5.0200000000000002E-2</v>
      </c>
      <c r="CI130" s="23">
        <v>4.7000000000000002E-3</v>
      </c>
      <c r="CJ130" s="23" t="s">
        <v>181</v>
      </c>
      <c r="CK130" s="23">
        <v>8.6999999999999994E-3</v>
      </c>
      <c r="CL130" s="23" t="s">
        <v>181</v>
      </c>
      <c r="CM130" s="23">
        <v>9.1000000000000004E-3</v>
      </c>
      <c r="CN130" s="23" t="s">
        <v>181</v>
      </c>
      <c r="CO130" s="23">
        <v>5.9999999999999995E-4</v>
      </c>
      <c r="CP130" s="23" t="s">
        <v>181</v>
      </c>
      <c r="CQ130" s="23">
        <v>2.5999999999999999E-3</v>
      </c>
      <c r="CR130" s="23" t="s">
        <v>181</v>
      </c>
      <c r="CS130" s="23">
        <v>1.5E-3</v>
      </c>
      <c r="CT130" s="23" t="s">
        <v>181</v>
      </c>
      <c r="CU130" s="23">
        <v>6.9999999999999999E-4</v>
      </c>
      <c r="CV130" s="23" t="s">
        <v>20</v>
      </c>
      <c r="CX130" s="23" t="s">
        <v>181</v>
      </c>
      <c r="CY130" s="23">
        <v>5.0000000000000001E-4</v>
      </c>
      <c r="CZ130" s="23" t="s">
        <v>181</v>
      </c>
      <c r="DA130" s="23">
        <v>5.9999999999999995E-4</v>
      </c>
      <c r="DB130" s="23" t="s">
        <v>181</v>
      </c>
      <c r="DC130" s="23">
        <v>5.0000000000000001E-4</v>
      </c>
      <c r="DD130" s="23" t="s">
        <v>181</v>
      </c>
      <c r="DE130" s="23">
        <v>5.9999999999999995E-4</v>
      </c>
      <c r="DF130" s="23">
        <v>6.9999999999999999E-4</v>
      </c>
      <c r="DG130" s="23">
        <v>4.0000000000000002E-4</v>
      </c>
      <c r="DH130" s="23" t="s">
        <v>181</v>
      </c>
      <c r="DI130" s="23">
        <v>2.9999999999999997E-4</v>
      </c>
      <c r="DJ130" s="23" t="s">
        <v>311</v>
      </c>
      <c r="DK130" s="23" t="s">
        <v>312</v>
      </c>
      <c r="DL130" s="23">
        <v>88</v>
      </c>
      <c r="DM130" s="23" t="s">
        <v>65</v>
      </c>
      <c r="DN130" s="23" t="s">
        <v>20</v>
      </c>
      <c r="DW130" s="85"/>
      <c r="DY130" s="85">
        <v>44875.933333333334</v>
      </c>
    </row>
    <row r="131" spans="1:129" s="23" customFormat="1">
      <c r="A131" s="23">
        <v>179</v>
      </c>
      <c r="B131" s="88">
        <v>44875.938194444447</v>
      </c>
      <c r="C131" s="23" t="s">
        <v>192</v>
      </c>
      <c r="D131" s="23">
        <v>0</v>
      </c>
      <c r="E131" s="23">
        <v>0</v>
      </c>
      <c r="F131" s="23">
        <v>0</v>
      </c>
      <c r="G131" s="23" t="s">
        <v>58</v>
      </c>
      <c r="H131" s="23" t="s">
        <v>59</v>
      </c>
      <c r="I131" s="23" t="s">
        <v>59</v>
      </c>
      <c r="J131" s="23" t="s">
        <v>59</v>
      </c>
      <c r="K131" s="23">
        <v>150</v>
      </c>
      <c r="L131" s="23" t="s">
        <v>179</v>
      </c>
      <c r="M131" s="23">
        <v>0</v>
      </c>
      <c r="N131" s="23" t="s">
        <v>179</v>
      </c>
      <c r="O131" s="23">
        <v>0</v>
      </c>
      <c r="P131" s="23" t="s">
        <v>179</v>
      </c>
      <c r="Q131" s="23">
        <v>0</v>
      </c>
      <c r="R131" s="23">
        <v>2</v>
      </c>
      <c r="S131" s="23" t="s">
        <v>180</v>
      </c>
      <c r="T131" s="23">
        <v>9.5281000000000002</v>
      </c>
      <c r="U131" s="23">
        <v>0.67079999999999995</v>
      </c>
      <c r="V131" s="23">
        <v>14.9382</v>
      </c>
      <c r="W131" s="23">
        <v>0.26440000000000002</v>
      </c>
      <c r="X131" s="23">
        <v>42.904299999999999</v>
      </c>
      <c r="Y131" s="23">
        <v>0.26779999999999998</v>
      </c>
      <c r="Z131" s="23">
        <v>0.2465</v>
      </c>
      <c r="AA131" s="23">
        <v>1.61E-2</v>
      </c>
      <c r="AB131" s="23" t="s">
        <v>181</v>
      </c>
      <c r="AC131" s="23">
        <v>6.8999999999999999E-3</v>
      </c>
      <c r="AD131" s="23" t="s">
        <v>181</v>
      </c>
      <c r="AE131" s="23">
        <v>1.0500000000000001E-2</v>
      </c>
      <c r="AF131" s="23">
        <v>1.8080000000000001</v>
      </c>
      <c r="AG131" s="23">
        <v>1.2999999999999999E-2</v>
      </c>
      <c r="AH131" s="23">
        <v>9.9593000000000007</v>
      </c>
      <c r="AI131" s="23">
        <v>2.41E-2</v>
      </c>
      <c r="AJ131" s="23">
        <v>1.2346999999999999</v>
      </c>
      <c r="AK131" s="23">
        <v>7.1999999999999998E-3</v>
      </c>
      <c r="AL131" s="23">
        <v>2.1299999999999999E-2</v>
      </c>
      <c r="AM131" s="23">
        <v>8.0999999999999996E-3</v>
      </c>
      <c r="AN131" s="23">
        <v>1.9199999999999998E-2</v>
      </c>
      <c r="AO131" s="23">
        <v>3.5000000000000001E-3</v>
      </c>
      <c r="AP131" s="23">
        <v>0.12770000000000001</v>
      </c>
      <c r="AQ131" s="23">
        <v>4.3E-3</v>
      </c>
      <c r="AR131" s="23">
        <v>7.3303000000000003</v>
      </c>
      <c r="AS131" s="23">
        <v>2.46E-2</v>
      </c>
      <c r="AT131" s="23">
        <v>1.46E-2</v>
      </c>
      <c r="AU131" s="23">
        <v>3.0000000000000001E-3</v>
      </c>
      <c r="AV131" s="23">
        <v>2.3599999999999999E-2</v>
      </c>
      <c r="AW131" s="23">
        <v>1.1999999999999999E-3</v>
      </c>
      <c r="AX131" s="23">
        <v>6.1999999999999998E-3</v>
      </c>
      <c r="AY131" s="23">
        <v>5.9999999999999995E-4</v>
      </c>
      <c r="AZ131" s="23">
        <v>7.1000000000000004E-3</v>
      </c>
      <c r="BA131" s="23">
        <v>5.9999999999999995E-4</v>
      </c>
      <c r="BB131" s="23">
        <v>1E-3</v>
      </c>
      <c r="BC131" s="23">
        <v>4.0000000000000002E-4</v>
      </c>
      <c r="BD131" s="23">
        <v>5.0000000000000001E-4</v>
      </c>
      <c r="BE131" s="23">
        <v>2.9999999999999997E-4</v>
      </c>
      <c r="BF131" s="23" t="s">
        <v>181</v>
      </c>
      <c r="BG131" s="23">
        <v>1E-4</v>
      </c>
      <c r="BH131" s="23">
        <v>3.2000000000000002E-3</v>
      </c>
      <c r="BI131" s="23">
        <v>2.9999999999999997E-4</v>
      </c>
      <c r="BJ131" s="23">
        <v>5.1299999999999998E-2</v>
      </c>
      <c r="BK131" s="23">
        <v>8.0000000000000004E-4</v>
      </c>
      <c r="BL131" s="23">
        <v>2.7000000000000001E-3</v>
      </c>
      <c r="BM131" s="23">
        <v>2.9999999999999997E-4</v>
      </c>
      <c r="BN131" s="23">
        <v>1.7399999999999999E-2</v>
      </c>
      <c r="BO131" s="23">
        <v>5.0000000000000001E-4</v>
      </c>
      <c r="BP131" s="23">
        <v>6.6E-3</v>
      </c>
      <c r="BQ131" s="23">
        <v>4.0000000000000002E-4</v>
      </c>
      <c r="BR131" s="23">
        <v>5.9999999999999995E-4</v>
      </c>
      <c r="BS131" s="23">
        <v>2.9999999999999997E-4</v>
      </c>
      <c r="BT131" s="23" t="s">
        <v>181</v>
      </c>
      <c r="BU131" s="23">
        <v>5.0000000000000001E-4</v>
      </c>
      <c r="BV131" s="23" t="s">
        <v>20</v>
      </c>
      <c r="BX131" s="23" t="s">
        <v>181</v>
      </c>
      <c r="BY131" s="23">
        <v>8.0000000000000004E-4</v>
      </c>
      <c r="BZ131" s="23" t="s">
        <v>181</v>
      </c>
      <c r="CA131" s="23">
        <v>6.9999999999999999E-4</v>
      </c>
      <c r="CB131" s="23" t="s">
        <v>181</v>
      </c>
      <c r="CC131" s="23">
        <v>1.8E-3</v>
      </c>
      <c r="CD131" s="23" t="s">
        <v>181</v>
      </c>
      <c r="CE131" s="23">
        <v>1.9E-3</v>
      </c>
      <c r="CF131" s="23" t="s">
        <v>20</v>
      </c>
      <c r="CH131" s="23">
        <v>5.6800000000000003E-2</v>
      </c>
      <c r="CI131" s="23">
        <v>5.1000000000000004E-3</v>
      </c>
      <c r="CJ131" s="23" t="s">
        <v>181</v>
      </c>
      <c r="CK131" s="23">
        <v>8.6999999999999994E-3</v>
      </c>
      <c r="CL131" s="23" t="s">
        <v>181</v>
      </c>
      <c r="CM131" s="23">
        <v>1.06E-2</v>
      </c>
      <c r="CN131" s="23" t="s">
        <v>181</v>
      </c>
      <c r="CO131" s="23">
        <v>5.9999999999999995E-4</v>
      </c>
      <c r="CP131" s="23" t="s">
        <v>181</v>
      </c>
      <c r="CQ131" s="23">
        <v>2.8E-3</v>
      </c>
      <c r="CR131" s="23" t="s">
        <v>181</v>
      </c>
      <c r="CS131" s="23">
        <v>1.5E-3</v>
      </c>
      <c r="CT131" s="23" t="s">
        <v>181</v>
      </c>
      <c r="CU131" s="23">
        <v>6.9999999999999999E-4</v>
      </c>
      <c r="CV131" s="23" t="s">
        <v>181</v>
      </c>
      <c r="CW131" s="23">
        <v>5.0000000000000001E-4</v>
      </c>
      <c r="CX131" s="23" t="s">
        <v>181</v>
      </c>
      <c r="CY131" s="23">
        <v>5.0000000000000001E-4</v>
      </c>
      <c r="CZ131" s="23" t="s">
        <v>181</v>
      </c>
      <c r="DA131" s="23">
        <v>5.9999999999999995E-4</v>
      </c>
      <c r="DB131" s="23" t="s">
        <v>181</v>
      </c>
      <c r="DC131" s="23">
        <v>5.9999999999999995E-4</v>
      </c>
      <c r="DD131" s="23" t="s">
        <v>181</v>
      </c>
      <c r="DE131" s="23">
        <v>5.9999999999999995E-4</v>
      </c>
      <c r="DF131" s="23" t="s">
        <v>181</v>
      </c>
      <c r="DG131" s="23">
        <v>4.0000000000000002E-4</v>
      </c>
      <c r="DH131" s="23" t="s">
        <v>181</v>
      </c>
      <c r="DI131" s="23">
        <v>2.9999999999999997E-4</v>
      </c>
      <c r="DJ131" s="23" t="s">
        <v>313</v>
      </c>
      <c r="DK131" s="23" t="s">
        <v>314</v>
      </c>
      <c r="DL131" s="23">
        <v>34</v>
      </c>
      <c r="DM131" s="23" t="s">
        <v>197</v>
      </c>
      <c r="DN131" s="23" t="s">
        <v>20</v>
      </c>
      <c r="DW131" s="85"/>
      <c r="DY131" s="85">
        <v>44875.938194444447</v>
      </c>
    </row>
    <row r="132" spans="1:129" s="23" customFormat="1">
      <c r="A132" s="23">
        <v>180</v>
      </c>
      <c r="B132" s="88">
        <v>44875.943749999999</v>
      </c>
      <c r="C132" s="23" t="s">
        <v>192</v>
      </c>
      <c r="D132" s="23">
        <v>0</v>
      </c>
      <c r="E132" s="23">
        <v>0</v>
      </c>
      <c r="F132" s="23">
        <v>0</v>
      </c>
      <c r="G132" s="23" t="s">
        <v>58</v>
      </c>
      <c r="H132" s="23" t="s">
        <v>59</v>
      </c>
      <c r="I132" s="23" t="s">
        <v>59</v>
      </c>
      <c r="J132" s="23" t="s">
        <v>59</v>
      </c>
      <c r="K132" s="23">
        <v>150</v>
      </c>
      <c r="L132" s="23" t="s">
        <v>179</v>
      </c>
      <c r="M132" s="23">
        <v>0</v>
      </c>
      <c r="N132" s="23" t="s">
        <v>179</v>
      </c>
      <c r="O132" s="23">
        <v>0</v>
      </c>
      <c r="P132" s="23" t="s">
        <v>179</v>
      </c>
      <c r="Q132" s="23">
        <v>0</v>
      </c>
      <c r="R132" s="23">
        <v>2</v>
      </c>
      <c r="S132" s="23" t="s">
        <v>180</v>
      </c>
      <c r="T132" s="23">
        <v>6.4348999999999998</v>
      </c>
      <c r="U132" s="23">
        <v>0.61529999999999996</v>
      </c>
      <c r="V132" s="23">
        <v>19.3033</v>
      </c>
      <c r="W132" s="23">
        <v>0.28889999999999999</v>
      </c>
      <c r="X132" s="23">
        <v>52.646599999999999</v>
      </c>
      <c r="Y132" s="23">
        <v>0.30270000000000002</v>
      </c>
      <c r="Z132" s="23">
        <v>0.25080000000000002</v>
      </c>
      <c r="AA132" s="23">
        <v>1.5599999999999999E-2</v>
      </c>
      <c r="AB132" s="23" t="s">
        <v>181</v>
      </c>
      <c r="AC132" s="23">
        <v>6.7000000000000002E-3</v>
      </c>
      <c r="AD132" s="23" t="s">
        <v>181</v>
      </c>
      <c r="AE132" s="23">
        <v>1.0500000000000001E-2</v>
      </c>
      <c r="AF132" s="23">
        <v>2.4651999999999998</v>
      </c>
      <c r="AG132" s="23">
        <v>1.5299999999999999E-2</v>
      </c>
      <c r="AH132" s="23">
        <v>8.7906999999999993</v>
      </c>
      <c r="AI132" s="23">
        <v>2.2700000000000001E-2</v>
      </c>
      <c r="AJ132" s="23">
        <v>1.3715999999999999</v>
      </c>
      <c r="AK132" s="23">
        <v>7.4000000000000003E-3</v>
      </c>
      <c r="AL132" s="23">
        <v>3.6400000000000002E-2</v>
      </c>
      <c r="AM132" s="23">
        <v>8.3000000000000001E-3</v>
      </c>
      <c r="AN132" s="23">
        <v>9.4000000000000004E-3</v>
      </c>
      <c r="AO132" s="23">
        <v>3.0000000000000001E-3</v>
      </c>
      <c r="AP132" s="23">
        <v>8.8800000000000004E-2</v>
      </c>
      <c r="AQ132" s="23">
        <v>3.5999999999999999E-3</v>
      </c>
      <c r="AR132" s="23">
        <v>5.4927999999999999</v>
      </c>
      <c r="AS132" s="23">
        <v>2.0899999999999998E-2</v>
      </c>
      <c r="AT132" s="23">
        <v>1.0500000000000001E-2</v>
      </c>
      <c r="AU132" s="23">
        <v>2.5999999999999999E-3</v>
      </c>
      <c r="AV132" s="23">
        <v>1.06E-2</v>
      </c>
      <c r="AW132" s="23">
        <v>8.0000000000000004E-4</v>
      </c>
      <c r="AX132" s="23">
        <v>6.3E-3</v>
      </c>
      <c r="AY132" s="23">
        <v>5.9999999999999995E-4</v>
      </c>
      <c r="AZ132" s="23">
        <v>6.4000000000000003E-3</v>
      </c>
      <c r="BA132" s="23">
        <v>5.9999999999999995E-4</v>
      </c>
      <c r="BB132" s="23">
        <v>1.4E-3</v>
      </c>
      <c r="BC132" s="23">
        <v>4.0000000000000002E-4</v>
      </c>
      <c r="BD132" s="23" t="s">
        <v>181</v>
      </c>
      <c r="BE132" s="23">
        <v>2.9999999999999997E-4</v>
      </c>
      <c r="BF132" s="23" t="s">
        <v>181</v>
      </c>
      <c r="BG132" s="23">
        <v>1E-4</v>
      </c>
      <c r="BH132" s="23">
        <v>4.4000000000000003E-3</v>
      </c>
      <c r="BI132" s="23">
        <v>2.9999999999999997E-4</v>
      </c>
      <c r="BJ132" s="23">
        <v>5.3100000000000001E-2</v>
      </c>
      <c r="BK132" s="23">
        <v>8.0000000000000004E-4</v>
      </c>
      <c r="BL132" s="23">
        <v>2.7000000000000001E-3</v>
      </c>
      <c r="BM132" s="23">
        <v>2.0000000000000001E-4</v>
      </c>
      <c r="BN132" s="23">
        <v>1.6E-2</v>
      </c>
      <c r="BO132" s="23">
        <v>4.0000000000000002E-4</v>
      </c>
      <c r="BP132" s="23">
        <v>5.5999999999999999E-3</v>
      </c>
      <c r="BQ132" s="23">
        <v>2.9999999999999997E-4</v>
      </c>
      <c r="BR132" s="23">
        <v>1E-4</v>
      </c>
      <c r="BS132" s="23">
        <v>1E-4</v>
      </c>
      <c r="BT132" s="23" t="s">
        <v>181</v>
      </c>
      <c r="BU132" s="23">
        <v>5.0000000000000001E-4</v>
      </c>
      <c r="BV132" s="23" t="s">
        <v>181</v>
      </c>
      <c r="BW132" s="23">
        <v>5.9999999999999995E-4</v>
      </c>
      <c r="BX132" s="23" t="s">
        <v>181</v>
      </c>
      <c r="BY132" s="23">
        <v>8.0000000000000004E-4</v>
      </c>
      <c r="BZ132" s="23" t="s">
        <v>181</v>
      </c>
      <c r="CA132" s="23">
        <v>6.9999999999999999E-4</v>
      </c>
      <c r="CB132" s="23" t="s">
        <v>181</v>
      </c>
      <c r="CC132" s="23">
        <v>1.6999999999999999E-3</v>
      </c>
      <c r="CD132" s="23">
        <v>2.0999999999999999E-3</v>
      </c>
      <c r="CE132" s="23">
        <v>1.8E-3</v>
      </c>
      <c r="CF132" s="23" t="s">
        <v>20</v>
      </c>
      <c r="CH132" s="23">
        <v>5.21E-2</v>
      </c>
      <c r="CI132" s="23">
        <v>4.4999999999999997E-3</v>
      </c>
      <c r="CJ132" s="23" t="s">
        <v>181</v>
      </c>
      <c r="CK132" s="23">
        <v>8.3999999999999995E-3</v>
      </c>
      <c r="CL132" s="23" t="s">
        <v>181</v>
      </c>
      <c r="CM132" s="23">
        <v>7.7999999999999996E-3</v>
      </c>
      <c r="CN132" s="23" t="s">
        <v>181</v>
      </c>
      <c r="CO132" s="23">
        <v>5.9999999999999995E-4</v>
      </c>
      <c r="CP132" s="23" t="s">
        <v>181</v>
      </c>
      <c r="CQ132" s="23">
        <v>2.8E-3</v>
      </c>
      <c r="CR132" s="23" t="s">
        <v>181</v>
      </c>
      <c r="CS132" s="23">
        <v>1.4E-3</v>
      </c>
      <c r="CT132" s="23" t="s">
        <v>20</v>
      </c>
      <c r="CV132" s="23" t="s">
        <v>20</v>
      </c>
      <c r="CX132" s="23" t="s">
        <v>181</v>
      </c>
      <c r="CY132" s="23">
        <v>5.9999999999999995E-4</v>
      </c>
      <c r="CZ132" s="23" t="s">
        <v>181</v>
      </c>
      <c r="DA132" s="23">
        <v>5.9999999999999995E-4</v>
      </c>
      <c r="DB132" s="23" t="s">
        <v>181</v>
      </c>
      <c r="DC132" s="23">
        <v>5.9999999999999995E-4</v>
      </c>
      <c r="DD132" s="23" t="s">
        <v>181</v>
      </c>
      <c r="DE132" s="23">
        <v>5.9999999999999995E-4</v>
      </c>
      <c r="DF132" s="23" t="s">
        <v>181</v>
      </c>
      <c r="DG132" s="23">
        <v>4.0000000000000002E-4</v>
      </c>
      <c r="DH132" s="23" t="s">
        <v>181</v>
      </c>
      <c r="DI132" s="23">
        <v>2.0000000000000001E-4</v>
      </c>
      <c r="DJ132" s="23" t="s">
        <v>315</v>
      </c>
      <c r="DK132" s="23" t="s">
        <v>316</v>
      </c>
      <c r="DL132" s="23">
        <v>31</v>
      </c>
      <c r="DM132" s="23" t="s">
        <v>197</v>
      </c>
      <c r="DN132" s="23" t="s">
        <v>20</v>
      </c>
      <c r="DW132" s="85"/>
      <c r="DY132" s="85">
        <v>44875.943749999999</v>
      </c>
    </row>
    <row r="133" spans="1:129" s="23" customFormat="1">
      <c r="A133" s="23">
        <v>181</v>
      </c>
      <c r="B133" s="88">
        <v>44875.948611111111</v>
      </c>
      <c r="C133" s="23" t="s">
        <v>192</v>
      </c>
      <c r="D133" s="23">
        <v>0</v>
      </c>
      <c r="E133" s="23">
        <v>0</v>
      </c>
      <c r="F133" s="23">
        <v>0</v>
      </c>
      <c r="G133" s="23" t="s">
        <v>58</v>
      </c>
      <c r="H133" s="23" t="s">
        <v>59</v>
      </c>
      <c r="I133" s="23" t="s">
        <v>59</v>
      </c>
      <c r="J133" s="23" t="s">
        <v>59</v>
      </c>
      <c r="K133" s="23">
        <v>150</v>
      </c>
      <c r="L133" s="23" t="s">
        <v>179</v>
      </c>
      <c r="M133" s="23">
        <v>0</v>
      </c>
      <c r="N133" s="23" t="s">
        <v>179</v>
      </c>
      <c r="O133" s="23">
        <v>0</v>
      </c>
      <c r="P133" s="23" t="s">
        <v>179</v>
      </c>
      <c r="Q133" s="23">
        <v>0</v>
      </c>
      <c r="R133" s="23">
        <v>2</v>
      </c>
      <c r="S133" s="23" t="s">
        <v>180</v>
      </c>
      <c r="T133" s="23">
        <v>5.4848999999999997</v>
      </c>
      <c r="U133" s="23">
        <v>0.59019999999999995</v>
      </c>
      <c r="V133" s="23">
        <v>15.988200000000001</v>
      </c>
      <c r="W133" s="23">
        <v>0.26569999999999999</v>
      </c>
      <c r="X133" s="23">
        <v>45.170699999999997</v>
      </c>
      <c r="Y133" s="23">
        <v>0.27460000000000001</v>
      </c>
      <c r="Z133" s="23">
        <v>0.23119999999999999</v>
      </c>
      <c r="AA133" s="23">
        <v>1.55E-2</v>
      </c>
      <c r="AB133" s="23" t="s">
        <v>181</v>
      </c>
      <c r="AC133" s="23">
        <v>6.7999999999999996E-3</v>
      </c>
      <c r="AD133" s="23" t="s">
        <v>181</v>
      </c>
      <c r="AE133" s="23">
        <v>1.03E-2</v>
      </c>
      <c r="AF133" s="23">
        <v>1.8198000000000001</v>
      </c>
      <c r="AG133" s="23">
        <v>1.2999999999999999E-2</v>
      </c>
      <c r="AH133" s="23">
        <v>9.3742000000000001</v>
      </c>
      <c r="AI133" s="23">
        <v>2.3400000000000001E-2</v>
      </c>
      <c r="AJ133" s="23">
        <v>1.2506999999999999</v>
      </c>
      <c r="AK133" s="23">
        <v>7.1999999999999998E-3</v>
      </c>
      <c r="AL133" s="23">
        <v>1.9400000000000001E-2</v>
      </c>
      <c r="AM133" s="23">
        <v>8.0999999999999996E-3</v>
      </c>
      <c r="AN133" s="23">
        <v>2.0299999999999999E-2</v>
      </c>
      <c r="AO133" s="23">
        <v>3.3999999999999998E-3</v>
      </c>
      <c r="AP133" s="23">
        <v>9.01E-2</v>
      </c>
      <c r="AQ133" s="23">
        <v>3.8E-3</v>
      </c>
      <c r="AR133" s="23">
        <v>5.5385999999999997</v>
      </c>
      <c r="AS133" s="23">
        <v>2.1299999999999999E-2</v>
      </c>
      <c r="AT133" s="23">
        <v>9.7999999999999997E-3</v>
      </c>
      <c r="AU133" s="23">
        <v>2.7000000000000001E-3</v>
      </c>
      <c r="AV133" s="23">
        <v>1.5800000000000002E-2</v>
      </c>
      <c r="AW133" s="23">
        <v>1E-3</v>
      </c>
      <c r="AX133" s="23">
        <v>5.7999999999999996E-3</v>
      </c>
      <c r="AY133" s="23">
        <v>5.9999999999999995E-4</v>
      </c>
      <c r="AZ133" s="23">
        <v>7.7000000000000002E-3</v>
      </c>
      <c r="BA133" s="23">
        <v>5.9999999999999995E-4</v>
      </c>
      <c r="BB133" s="23">
        <v>1.1000000000000001E-3</v>
      </c>
      <c r="BC133" s="23">
        <v>4.0000000000000002E-4</v>
      </c>
      <c r="BD133" s="23" t="s">
        <v>181</v>
      </c>
      <c r="BE133" s="23">
        <v>2.9999999999999997E-4</v>
      </c>
      <c r="BF133" s="23" t="s">
        <v>181</v>
      </c>
      <c r="BG133" s="23">
        <v>1E-4</v>
      </c>
      <c r="BH133" s="23">
        <v>3.5000000000000001E-3</v>
      </c>
      <c r="BI133" s="23">
        <v>2.9999999999999997E-4</v>
      </c>
      <c r="BJ133" s="23">
        <v>5.3600000000000002E-2</v>
      </c>
      <c r="BK133" s="23">
        <v>8.0000000000000004E-4</v>
      </c>
      <c r="BL133" s="23">
        <v>2.5000000000000001E-3</v>
      </c>
      <c r="BM133" s="23">
        <v>2.9999999999999997E-4</v>
      </c>
      <c r="BN133" s="23">
        <v>1.9300000000000001E-2</v>
      </c>
      <c r="BO133" s="23">
        <v>5.0000000000000001E-4</v>
      </c>
      <c r="BP133" s="23">
        <v>5.4999999999999997E-3</v>
      </c>
      <c r="BQ133" s="23">
        <v>2.9999999999999997E-4</v>
      </c>
      <c r="BR133" s="23">
        <v>2.9999999999999997E-4</v>
      </c>
      <c r="BS133" s="23">
        <v>2.0000000000000001E-4</v>
      </c>
      <c r="BT133" s="23" t="s">
        <v>181</v>
      </c>
      <c r="BU133" s="23">
        <v>5.0000000000000001E-4</v>
      </c>
      <c r="BV133" s="23" t="s">
        <v>20</v>
      </c>
      <c r="BX133" s="23" t="s">
        <v>20</v>
      </c>
      <c r="BZ133" s="23" t="s">
        <v>181</v>
      </c>
      <c r="CA133" s="23">
        <v>6.9999999999999999E-4</v>
      </c>
      <c r="CB133" s="23" t="s">
        <v>181</v>
      </c>
      <c r="CC133" s="23">
        <v>1.8E-3</v>
      </c>
      <c r="CD133" s="23" t="s">
        <v>181</v>
      </c>
      <c r="CE133" s="23">
        <v>1.8E-3</v>
      </c>
      <c r="CF133" s="23" t="s">
        <v>20</v>
      </c>
      <c r="CH133" s="23">
        <v>5.5599999999999997E-2</v>
      </c>
      <c r="CI133" s="23">
        <v>5.1999999999999998E-3</v>
      </c>
      <c r="CJ133" s="23" t="s">
        <v>181</v>
      </c>
      <c r="CK133" s="23">
        <v>8.6999999999999994E-3</v>
      </c>
      <c r="CL133" s="23" t="s">
        <v>181</v>
      </c>
      <c r="CM133" s="23">
        <v>0.01</v>
      </c>
      <c r="CN133" s="23" t="s">
        <v>181</v>
      </c>
      <c r="CO133" s="23">
        <v>5.9999999999999995E-4</v>
      </c>
      <c r="CP133" s="23" t="s">
        <v>181</v>
      </c>
      <c r="CQ133" s="23">
        <v>2.5999999999999999E-3</v>
      </c>
      <c r="CR133" s="23" t="s">
        <v>181</v>
      </c>
      <c r="CS133" s="23">
        <v>1.5E-3</v>
      </c>
      <c r="CT133" s="23" t="s">
        <v>20</v>
      </c>
      <c r="CV133" s="23" t="s">
        <v>20</v>
      </c>
      <c r="CX133" s="23" t="s">
        <v>181</v>
      </c>
      <c r="CY133" s="23">
        <v>5.0000000000000001E-4</v>
      </c>
      <c r="CZ133" s="23" t="s">
        <v>181</v>
      </c>
      <c r="DA133" s="23">
        <v>5.0000000000000001E-4</v>
      </c>
      <c r="DB133" s="23" t="s">
        <v>181</v>
      </c>
      <c r="DC133" s="23">
        <v>5.9999999999999995E-4</v>
      </c>
      <c r="DD133" s="23" t="s">
        <v>181</v>
      </c>
      <c r="DE133" s="23">
        <v>5.9999999999999995E-4</v>
      </c>
      <c r="DF133" s="23" t="s">
        <v>181</v>
      </c>
      <c r="DG133" s="23">
        <v>4.0000000000000002E-4</v>
      </c>
      <c r="DH133" s="23" t="s">
        <v>181</v>
      </c>
      <c r="DI133" s="23">
        <v>2.9999999999999997E-4</v>
      </c>
      <c r="DJ133" s="23" t="s">
        <v>315</v>
      </c>
      <c r="DK133" s="23" t="s">
        <v>316</v>
      </c>
      <c r="DL133" s="23">
        <v>102</v>
      </c>
      <c r="DM133" s="23" t="s">
        <v>197</v>
      </c>
      <c r="DN133" s="23" t="s">
        <v>20</v>
      </c>
      <c r="DW133" s="85"/>
      <c r="DY133" s="85">
        <v>44875.948611111111</v>
      </c>
    </row>
    <row r="134" spans="1:129" s="23" customFormat="1">
      <c r="A134" s="23">
        <v>182</v>
      </c>
      <c r="B134" s="88">
        <v>44875.95208333333</v>
      </c>
      <c r="C134" s="23" t="s">
        <v>192</v>
      </c>
      <c r="D134" s="23">
        <v>0</v>
      </c>
      <c r="E134" s="23">
        <v>0</v>
      </c>
      <c r="F134" s="23">
        <v>0</v>
      </c>
      <c r="G134" s="23" t="s">
        <v>58</v>
      </c>
      <c r="H134" s="23" t="s">
        <v>59</v>
      </c>
      <c r="I134" s="23" t="s">
        <v>59</v>
      </c>
      <c r="J134" s="23" t="s">
        <v>59</v>
      </c>
      <c r="K134" s="23">
        <v>150</v>
      </c>
      <c r="L134" s="23" t="s">
        <v>179</v>
      </c>
      <c r="M134" s="23">
        <v>0</v>
      </c>
      <c r="N134" s="23" t="s">
        <v>179</v>
      </c>
      <c r="O134" s="23">
        <v>0</v>
      </c>
      <c r="P134" s="23" t="s">
        <v>179</v>
      </c>
      <c r="Q134" s="23">
        <v>0</v>
      </c>
      <c r="R134" s="23">
        <v>2</v>
      </c>
      <c r="S134" s="23" t="s">
        <v>180</v>
      </c>
      <c r="T134" s="23">
        <v>8.8164999999999996</v>
      </c>
      <c r="U134" s="23">
        <v>0.65059999999999996</v>
      </c>
      <c r="V134" s="23">
        <v>19.405799999999999</v>
      </c>
      <c r="W134" s="23">
        <v>0.29110000000000003</v>
      </c>
      <c r="X134" s="23">
        <v>51.692599999999999</v>
      </c>
      <c r="Y134" s="23">
        <v>0.29970000000000002</v>
      </c>
      <c r="Z134" s="23">
        <v>0.2336</v>
      </c>
      <c r="AA134" s="23">
        <v>1.4999999999999999E-2</v>
      </c>
      <c r="AB134" s="23" t="s">
        <v>181</v>
      </c>
      <c r="AC134" s="23">
        <v>7.4000000000000003E-3</v>
      </c>
      <c r="AD134" s="23" t="s">
        <v>181</v>
      </c>
      <c r="AE134" s="23">
        <v>1.14E-2</v>
      </c>
      <c r="AF134" s="23">
        <v>1.7924</v>
      </c>
      <c r="AG134" s="23">
        <v>1.3299999999999999E-2</v>
      </c>
      <c r="AH134" s="23">
        <v>7.3944000000000001</v>
      </c>
      <c r="AI134" s="23">
        <v>2.07E-2</v>
      </c>
      <c r="AJ134" s="23">
        <v>1.4279999999999999</v>
      </c>
      <c r="AK134" s="23">
        <v>7.3000000000000001E-3</v>
      </c>
      <c r="AL134" s="23">
        <v>3.2800000000000003E-2</v>
      </c>
      <c r="AM134" s="23">
        <v>8.2000000000000007E-3</v>
      </c>
      <c r="AN134" s="23">
        <v>2.7199999999999998E-2</v>
      </c>
      <c r="AO134" s="23">
        <v>3.3999999999999998E-3</v>
      </c>
      <c r="AP134" s="23">
        <v>0.13009999999999999</v>
      </c>
      <c r="AQ134" s="23">
        <v>4.1000000000000003E-3</v>
      </c>
      <c r="AR134" s="23">
        <v>6.3872</v>
      </c>
      <c r="AS134" s="23">
        <v>2.2100000000000002E-2</v>
      </c>
      <c r="AT134" s="23">
        <v>1.1599999999999999E-2</v>
      </c>
      <c r="AU134" s="23">
        <v>2.8E-3</v>
      </c>
      <c r="AV134" s="23">
        <v>1.26E-2</v>
      </c>
      <c r="AW134" s="23">
        <v>8.9999999999999998E-4</v>
      </c>
      <c r="AX134" s="23">
        <v>6.8999999999999999E-3</v>
      </c>
      <c r="AY134" s="23">
        <v>5.9999999999999995E-4</v>
      </c>
      <c r="AZ134" s="23">
        <v>6.0000000000000001E-3</v>
      </c>
      <c r="BA134" s="23">
        <v>5.0000000000000001E-4</v>
      </c>
      <c r="BB134" s="23">
        <v>8.0000000000000004E-4</v>
      </c>
      <c r="BC134" s="23">
        <v>2.9999999999999997E-4</v>
      </c>
      <c r="BD134" s="23" t="s">
        <v>181</v>
      </c>
      <c r="BE134" s="23">
        <v>2.0000000000000001E-4</v>
      </c>
      <c r="BF134" s="23" t="s">
        <v>181</v>
      </c>
      <c r="BG134" s="23">
        <v>1E-4</v>
      </c>
      <c r="BH134" s="23">
        <v>3.0000000000000001E-3</v>
      </c>
      <c r="BI134" s="23">
        <v>2.9999999999999997E-4</v>
      </c>
      <c r="BJ134" s="23">
        <v>4.3400000000000001E-2</v>
      </c>
      <c r="BK134" s="23">
        <v>6.9999999999999999E-4</v>
      </c>
      <c r="BL134" s="23">
        <v>3.0999999999999999E-3</v>
      </c>
      <c r="BM134" s="23">
        <v>2.0000000000000001E-4</v>
      </c>
      <c r="BN134" s="23">
        <v>1.47E-2</v>
      </c>
      <c r="BO134" s="23">
        <v>4.0000000000000002E-4</v>
      </c>
      <c r="BP134" s="23">
        <v>6.1000000000000004E-3</v>
      </c>
      <c r="BQ134" s="23">
        <v>2.9999999999999997E-4</v>
      </c>
      <c r="BR134" s="23">
        <v>2.0000000000000001E-4</v>
      </c>
      <c r="BS134" s="23">
        <v>1E-4</v>
      </c>
      <c r="BT134" s="23" t="s">
        <v>181</v>
      </c>
      <c r="BU134" s="23">
        <v>5.0000000000000001E-4</v>
      </c>
      <c r="BV134" s="23" t="s">
        <v>181</v>
      </c>
      <c r="BW134" s="23">
        <v>5.9999999999999995E-4</v>
      </c>
      <c r="BX134" s="23" t="s">
        <v>20</v>
      </c>
      <c r="BZ134" s="23" t="s">
        <v>181</v>
      </c>
      <c r="CA134" s="23">
        <v>6.9999999999999999E-4</v>
      </c>
      <c r="CB134" s="23" t="s">
        <v>181</v>
      </c>
      <c r="CC134" s="23">
        <v>1.6999999999999999E-3</v>
      </c>
      <c r="CD134" s="23" t="s">
        <v>181</v>
      </c>
      <c r="CE134" s="23">
        <v>1.8E-3</v>
      </c>
      <c r="CF134" s="23" t="s">
        <v>20</v>
      </c>
      <c r="CH134" s="23">
        <v>4.6399999999999997E-2</v>
      </c>
      <c r="CI134" s="23">
        <v>4.5999999999999999E-3</v>
      </c>
      <c r="CJ134" s="23" t="s">
        <v>181</v>
      </c>
      <c r="CK134" s="23">
        <v>8.3000000000000001E-3</v>
      </c>
      <c r="CL134" s="23" t="s">
        <v>181</v>
      </c>
      <c r="CM134" s="23">
        <v>7.7999999999999996E-3</v>
      </c>
      <c r="CN134" s="23" t="s">
        <v>181</v>
      </c>
      <c r="CO134" s="23">
        <v>5.9999999999999995E-4</v>
      </c>
      <c r="CP134" s="23" t="s">
        <v>181</v>
      </c>
      <c r="CQ134" s="23">
        <v>2.7000000000000001E-3</v>
      </c>
      <c r="CR134" s="23" t="s">
        <v>181</v>
      </c>
      <c r="CS134" s="23">
        <v>1.4E-3</v>
      </c>
      <c r="CT134" s="23" t="s">
        <v>181</v>
      </c>
      <c r="CU134" s="23">
        <v>6.9999999999999999E-4</v>
      </c>
      <c r="CV134" s="23" t="s">
        <v>20</v>
      </c>
      <c r="CX134" s="23" t="s">
        <v>181</v>
      </c>
      <c r="CY134" s="23">
        <v>5.0000000000000001E-4</v>
      </c>
      <c r="CZ134" s="23" t="s">
        <v>181</v>
      </c>
      <c r="DA134" s="23">
        <v>5.0000000000000001E-4</v>
      </c>
      <c r="DB134" s="23" t="s">
        <v>181</v>
      </c>
      <c r="DC134" s="23">
        <v>5.0000000000000001E-4</v>
      </c>
      <c r="DD134" s="23" t="s">
        <v>181</v>
      </c>
      <c r="DE134" s="23">
        <v>5.9999999999999995E-4</v>
      </c>
      <c r="DF134" s="23">
        <v>5.0000000000000001E-4</v>
      </c>
      <c r="DG134" s="23">
        <v>4.0000000000000002E-4</v>
      </c>
      <c r="DH134" s="23" t="s">
        <v>181</v>
      </c>
      <c r="DI134" s="23">
        <v>2.0000000000000001E-4</v>
      </c>
      <c r="DJ134" s="23" t="s">
        <v>317</v>
      </c>
      <c r="DK134" s="23" t="s">
        <v>318</v>
      </c>
      <c r="DL134" s="23">
        <v>6</v>
      </c>
      <c r="DM134" s="23" t="s">
        <v>197</v>
      </c>
      <c r="DN134" s="23" t="s">
        <v>20</v>
      </c>
      <c r="DW134" s="85"/>
      <c r="DY134" s="85">
        <v>44875.95208333333</v>
      </c>
    </row>
    <row r="135" spans="1:129" s="23" customFormat="1">
      <c r="A135" s="23">
        <v>183</v>
      </c>
      <c r="B135" s="88">
        <v>44875.954861111109</v>
      </c>
      <c r="C135" s="23" t="s">
        <v>192</v>
      </c>
      <c r="D135" s="23">
        <v>0</v>
      </c>
      <c r="E135" s="23">
        <v>0</v>
      </c>
      <c r="F135" s="23">
        <v>0</v>
      </c>
      <c r="G135" s="23" t="s">
        <v>58</v>
      </c>
      <c r="H135" s="23" t="s">
        <v>59</v>
      </c>
      <c r="I135" s="23" t="s">
        <v>59</v>
      </c>
      <c r="J135" s="23" t="s">
        <v>59</v>
      </c>
      <c r="K135" s="23">
        <v>150</v>
      </c>
      <c r="L135" s="23" t="s">
        <v>179</v>
      </c>
      <c r="M135" s="23">
        <v>0</v>
      </c>
      <c r="N135" s="23" t="s">
        <v>179</v>
      </c>
      <c r="O135" s="23">
        <v>0</v>
      </c>
      <c r="P135" s="23" t="s">
        <v>179</v>
      </c>
      <c r="Q135" s="23">
        <v>0</v>
      </c>
      <c r="R135" s="23">
        <v>2</v>
      </c>
      <c r="S135" s="23" t="s">
        <v>180</v>
      </c>
      <c r="T135" s="23">
        <v>3.6406999999999998</v>
      </c>
      <c r="U135" s="23">
        <v>0.56730000000000003</v>
      </c>
      <c r="V135" s="23">
        <v>18.4053</v>
      </c>
      <c r="W135" s="23">
        <v>0.28189999999999998</v>
      </c>
      <c r="X135" s="23">
        <v>49.383499999999998</v>
      </c>
      <c r="Y135" s="23">
        <v>0.29239999999999999</v>
      </c>
      <c r="Z135" s="23">
        <v>0.28760000000000002</v>
      </c>
      <c r="AA135" s="23">
        <v>1.5900000000000001E-2</v>
      </c>
      <c r="AB135" s="23" t="s">
        <v>181</v>
      </c>
      <c r="AC135" s="23">
        <v>6.8999999999999999E-3</v>
      </c>
      <c r="AD135" s="23" t="s">
        <v>181</v>
      </c>
      <c r="AE135" s="23">
        <v>1.0699999999999999E-2</v>
      </c>
      <c r="AF135" s="23">
        <v>2.8481000000000001</v>
      </c>
      <c r="AG135" s="23">
        <v>1.6199999999999999E-2</v>
      </c>
      <c r="AH135" s="23">
        <v>9.0256000000000007</v>
      </c>
      <c r="AI135" s="23">
        <v>2.3099999999999999E-2</v>
      </c>
      <c r="AJ135" s="23">
        <v>1.3599000000000001</v>
      </c>
      <c r="AK135" s="23">
        <v>7.4000000000000003E-3</v>
      </c>
      <c r="AL135" s="23">
        <v>2.7799999999999998E-2</v>
      </c>
      <c r="AM135" s="23">
        <v>8.2000000000000007E-3</v>
      </c>
      <c r="AN135" s="23">
        <v>2.7300000000000001E-2</v>
      </c>
      <c r="AO135" s="23">
        <v>3.3999999999999998E-3</v>
      </c>
      <c r="AP135" s="23">
        <v>8.5599999999999996E-2</v>
      </c>
      <c r="AQ135" s="23">
        <v>3.5999999999999999E-3</v>
      </c>
      <c r="AR135" s="23">
        <v>5.7404999999999999</v>
      </c>
      <c r="AS135" s="23">
        <v>2.1600000000000001E-2</v>
      </c>
      <c r="AT135" s="23" t="s">
        <v>181</v>
      </c>
      <c r="AU135" s="23">
        <v>2.5999999999999999E-3</v>
      </c>
      <c r="AV135" s="23">
        <v>7.0000000000000001E-3</v>
      </c>
      <c r="AW135" s="23">
        <v>8.0000000000000004E-4</v>
      </c>
      <c r="AX135" s="23">
        <v>5.1000000000000004E-3</v>
      </c>
      <c r="AY135" s="23">
        <v>5.9999999999999995E-4</v>
      </c>
      <c r="AZ135" s="23">
        <v>6.1999999999999998E-3</v>
      </c>
      <c r="BA135" s="23">
        <v>5.9999999999999995E-4</v>
      </c>
      <c r="BB135" s="23">
        <v>1.2999999999999999E-3</v>
      </c>
      <c r="BC135" s="23">
        <v>4.0000000000000002E-4</v>
      </c>
      <c r="BD135" s="23">
        <v>5.9999999999999995E-4</v>
      </c>
      <c r="BE135" s="23">
        <v>2.9999999999999997E-4</v>
      </c>
      <c r="BF135" s="23" t="s">
        <v>181</v>
      </c>
      <c r="BG135" s="23">
        <v>1E-4</v>
      </c>
      <c r="BH135" s="23">
        <v>4.5999999999999999E-3</v>
      </c>
      <c r="BI135" s="23">
        <v>2.9999999999999997E-4</v>
      </c>
      <c r="BJ135" s="23">
        <v>5.4600000000000003E-2</v>
      </c>
      <c r="BK135" s="23">
        <v>8.0000000000000004E-4</v>
      </c>
      <c r="BL135" s="23">
        <v>2.5999999999999999E-3</v>
      </c>
      <c r="BM135" s="23">
        <v>2.0000000000000001E-4</v>
      </c>
      <c r="BN135" s="23">
        <v>1.7000000000000001E-2</v>
      </c>
      <c r="BO135" s="23">
        <v>5.0000000000000001E-4</v>
      </c>
      <c r="BP135" s="23">
        <v>5.7000000000000002E-3</v>
      </c>
      <c r="BQ135" s="23">
        <v>2.9999999999999997E-4</v>
      </c>
      <c r="BR135" s="23">
        <v>2.9999999999999997E-4</v>
      </c>
      <c r="BS135" s="23">
        <v>1E-4</v>
      </c>
      <c r="BT135" s="23" t="s">
        <v>181</v>
      </c>
      <c r="BU135" s="23">
        <v>5.0000000000000001E-4</v>
      </c>
      <c r="BV135" s="23" t="s">
        <v>20</v>
      </c>
      <c r="BX135" s="23" t="s">
        <v>20</v>
      </c>
      <c r="BZ135" s="23" t="s">
        <v>181</v>
      </c>
      <c r="CA135" s="23">
        <v>6.9999999999999999E-4</v>
      </c>
      <c r="CB135" s="23" t="s">
        <v>181</v>
      </c>
      <c r="CC135" s="23">
        <v>1.8E-3</v>
      </c>
      <c r="CD135" s="23" t="s">
        <v>181</v>
      </c>
      <c r="CE135" s="23">
        <v>1.8E-3</v>
      </c>
      <c r="CF135" s="23" t="s">
        <v>20</v>
      </c>
      <c r="CH135" s="23">
        <v>5.2200000000000003E-2</v>
      </c>
      <c r="CI135" s="23">
        <v>4.7999999999999996E-3</v>
      </c>
      <c r="CJ135" s="23" t="s">
        <v>181</v>
      </c>
      <c r="CK135" s="23">
        <v>8.8000000000000005E-3</v>
      </c>
      <c r="CL135" s="23" t="s">
        <v>181</v>
      </c>
      <c r="CM135" s="23">
        <v>8.9999999999999993E-3</v>
      </c>
      <c r="CN135" s="23" t="s">
        <v>181</v>
      </c>
      <c r="CO135" s="23">
        <v>5.9999999999999995E-4</v>
      </c>
      <c r="CP135" s="23" t="s">
        <v>181</v>
      </c>
      <c r="CQ135" s="23">
        <v>2.5999999999999999E-3</v>
      </c>
      <c r="CR135" s="23" t="s">
        <v>181</v>
      </c>
      <c r="CS135" s="23">
        <v>1.4E-3</v>
      </c>
      <c r="CT135" s="23" t="s">
        <v>181</v>
      </c>
      <c r="CU135" s="23">
        <v>6.9999999999999999E-4</v>
      </c>
      <c r="CV135" s="23" t="s">
        <v>20</v>
      </c>
      <c r="CX135" s="23" t="s">
        <v>181</v>
      </c>
      <c r="CY135" s="23">
        <v>5.0000000000000001E-4</v>
      </c>
      <c r="CZ135" s="23" t="s">
        <v>181</v>
      </c>
      <c r="DA135" s="23">
        <v>5.9999999999999995E-4</v>
      </c>
      <c r="DB135" s="23" t="s">
        <v>181</v>
      </c>
      <c r="DC135" s="23">
        <v>5.9999999999999995E-4</v>
      </c>
      <c r="DD135" s="23" t="s">
        <v>181</v>
      </c>
      <c r="DE135" s="23">
        <v>5.9999999999999995E-4</v>
      </c>
      <c r="DF135" s="23">
        <v>5.0000000000000001E-4</v>
      </c>
      <c r="DG135" s="23">
        <v>4.0000000000000002E-4</v>
      </c>
      <c r="DH135" s="23" t="s">
        <v>181</v>
      </c>
      <c r="DI135" s="23">
        <v>2.9999999999999997E-4</v>
      </c>
      <c r="DJ135" s="23" t="s">
        <v>317</v>
      </c>
      <c r="DK135" s="23" t="s">
        <v>318</v>
      </c>
      <c r="DL135" s="23">
        <v>52</v>
      </c>
      <c r="DM135" s="23" t="s">
        <v>65</v>
      </c>
      <c r="DN135" s="23" t="s">
        <v>20</v>
      </c>
      <c r="DW135" s="85"/>
      <c r="DY135" s="85">
        <v>44875.954861111109</v>
      </c>
    </row>
    <row r="136" spans="1:129" s="23" customFormat="1">
      <c r="A136" s="23">
        <v>184</v>
      </c>
      <c r="B136" s="88">
        <v>44875.958333333336</v>
      </c>
      <c r="C136" s="23" t="s">
        <v>192</v>
      </c>
      <c r="D136" s="23">
        <v>0</v>
      </c>
      <c r="E136" s="23">
        <v>0</v>
      </c>
      <c r="F136" s="23">
        <v>0</v>
      </c>
      <c r="G136" s="23" t="s">
        <v>58</v>
      </c>
      <c r="H136" s="23" t="s">
        <v>59</v>
      </c>
      <c r="I136" s="23" t="s">
        <v>59</v>
      </c>
      <c r="J136" s="23" t="s">
        <v>59</v>
      </c>
      <c r="K136" s="23">
        <v>150</v>
      </c>
      <c r="L136" s="23" t="s">
        <v>179</v>
      </c>
      <c r="M136" s="23">
        <v>0</v>
      </c>
      <c r="N136" s="23" t="s">
        <v>179</v>
      </c>
      <c r="O136" s="23">
        <v>0</v>
      </c>
      <c r="P136" s="23" t="s">
        <v>179</v>
      </c>
      <c r="Q136" s="23">
        <v>0</v>
      </c>
      <c r="R136" s="23">
        <v>2</v>
      </c>
      <c r="S136" s="23" t="s">
        <v>180</v>
      </c>
      <c r="T136" s="23">
        <v>3.5672000000000001</v>
      </c>
      <c r="U136" s="23">
        <v>0.5292</v>
      </c>
      <c r="V136" s="23">
        <v>16.183</v>
      </c>
      <c r="W136" s="23">
        <v>0.26450000000000001</v>
      </c>
      <c r="X136" s="23">
        <v>45.388599999999997</v>
      </c>
      <c r="Y136" s="23">
        <v>0.2767</v>
      </c>
      <c r="Z136" s="23">
        <v>0.31540000000000001</v>
      </c>
      <c r="AA136" s="23">
        <v>1.5800000000000002E-2</v>
      </c>
      <c r="AB136" s="23" t="s">
        <v>181</v>
      </c>
      <c r="AC136" s="23">
        <v>6.7000000000000002E-3</v>
      </c>
      <c r="AD136" s="23" t="s">
        <v>181</v>
      </c>
      <c r="AE136" s="23">
        <v>1.09E-2</v>
      </c>
      <c r="AF136" s="23">
        <v>2.0333000000000001</v>
      </c>
      <c r="AG136" s="23">
        <v>1.37E-2</v>
      </c>
      <c r="AH136" s="23">
        <v>7.8421000000000003</v>
      </c>
      <c r="AI136" s="23">
        <v>2.1499999999999998E-2</v>
      </c>
      <c r="AJ136" s="23">
        <v>1.2896000000000001</v>
      </c>
      <c r="AK136" s="23">
        <v>7.1000000000000004E-3</v>
      </c>
      <c r="AL136" s="23">
        <v>1.8499999999999999E-2</v>
      </c>
      <c r="AM136" s="23">
        <v>7.7999999999999996E-3</v>
      </c>
      <c r="AN136" s="23">
        <v>3.2399999999999998E-2</v>
      </c>
      <c r="AO136" s="23">
        <v>3.5999999999999999E-3</v>
      </c>
      <c r="AP136" s="23">
        <v>9.8299999999999998E-2</v>
      </c>
      <c r="AQ136" s="23">
        <v>3.8E-3</v>
      </c>
      <c r="AR136" s="23">
        <v>5.9088000000000003</v>
      </c>
      <c r="AS136" s="23">
        <v>2.1600000000000001E-2</v>
      </c>
      <c r="AT136" s="23">
        <v>6.1000000000000004E-3</v>
      </c>
      <c r="AU136" s="23">
        <v>2.7000000000000001E-3</v>
      </c>
      <c r="AV136" s="23">
        <v>8.9999999999999993E-3</v>
      </c>
      <c r="AW136" s="23">
        <v>8.0000000000000004E-4</v>
      </c>
      <c r="AX136" s="23">
        <v>5.4000000000000003E-3</v>
      </c>
      <c r="AY136" s="23">
        <v>5.9999999999999995E-4</v>
      </c>
      <c r="AZ136" s="23">
        <v>6.0000000000000001E-3</v>
      </c>
      <c r="BA136" s="23">
        <v>5.9999999999999995E-4</v>
      </c>
      <c r="BB136" s="23">
        <v>1.1000000000000001E-3</v>
      </c>
      <c r="BC136" s="23">
        <v>4.0000000000000002E-4</v>
      </c>
      <c r="BD136" s="23">
        <v>2.9999999999999997E-4</v>
      </c>
      <c r="BE136" s="23">
        <v>2.9999999999999997E-4</v>
      </c>
      <c r="BF136" s="23" t="s">
        <v>181</v>
      </c>
      <c r="BG136" s="23">
        <v>1E-4</v>
      </c>
      <c r="BH136" s="23">
        <v>3.0999999999999999E-3</v>
      </c>
      <c r="BI136" s="23">
        <v>2.9999999999999997E-4</v>
      </c>
      <c r="BJ136" s="23">
        <v>5.6899999999999999E-2</v>
      </c>
      <c r="BK136" s="23">
        <v>8.0000000000000004E-4</v>
      </c>
      <c r="BL136" s="23">
        <v>2.8E-3</v>
      </c>
      <c r="BM136" s="23">
        <v>2.9999999999999997E-4</v>
      </c>
      <c r="BN136" s="23">
        <v>1.9800000000000002E-2</v>
      </c>
      <c r="BO136" s="23">
        <v>5.9999999999999995E-4</v>
      </c>
      <c r="BP136" s="23">
        <v>5.8999999999999999E-3</v>
      </c>
      <c r="BQ136" s="23">
        <v>2.9999999999999997E-4</v>
      </c>
      <c r="BR136" s="23">
        <v>2.9999999999999997E-4</v>
      </c>
      <c r="BS136" s="23">
        <v>2.0000000000000001E-4</v>
      </c>
      <c r="BT136" s="23" t="s">
        <v>181</v>
      </c>
      <c r="BU136" s="23">
        <v>5.0000000000000001E-4</v>
      </c>
      <c r="BV136" s="23" t="s">
        <v>20</v>
      </c>
      <c r="BX136" s="23" t="s">
        <v>181</v>
      </c>
      <c r="BY136" s="23">
        <v>8.0000000000000004E-4</v>
      </c>
      <c r="BZ136" s="23" t="s">
        <v>181</v>
      </c>
      <c r="CA136" s="23">
        <v>6.9999999999999999E-4</v>
      </c>
      <c r="CB136" s="23" t="s">
        <v>181</v>
      </c>
      <c r="CC136" s="23">
        <v>1.8E-3</v>
      </c>
      <c r="CD136" s="23" t="s">
        <v>181</v>
      </c>
      <c r="CE136" s="23">
        <v>1.8E-3</v>
      </c>
      <c r="CF136" s="23" t="s">
        <v>20</v>
      </c>
      <c r="CH136" s="23">
        <v>6.08E-2</v>
      </c>
      <c r="CI136" s="23">
        <v>5.4999999999999997E-3</v>
      </c>
      <c r="CJ136" s="23" t="s">
        <v>181</v>
      </c>
      <c r="CK136" s="23">
        <v>8.6999999999999994E-3</v>
      </c>
      <c r="CL136" s="23" t="s">
        <v>181</v>
      </c>
      <c r="CM136" s="23">
        <v>9.7999999999999997E-3</v>
      </c>
      <c r="CN136" s="23" t="s">
        <v>181</v>
      </c>
      <c r="CO136" s="23">
        <v>5.9999999999999995E-4</v>
      </c>
      <c r="CP136" s="23" t="s">
        <v>181</v>
      </c>
      <c r="CQ136" s="23">
        <v>2.7000000000000001E-3</v>
      </c>
      <c r="CR136" s="23" t="s">
        <v>181</v>
      </c>
      <c r="CS136" s="23">
        <v>1.5E-3</v>
      </c>
      <c r="CT136" s="23" t="s">
        <v>181</v>
      </c>
      <c r="CU136" s="23">
        <v>6.9999999999999999E-4</v>
      </c>
      <c r="CV136" s="23" t="s">
        <v>20</v>
      </c>
      <c r="CX136" s="23" t="s">
        <v>181</v>
      </c>
      <c r="CY136" s="23">
        <v>5.0000000000000001E-4</v>
      </c>
      <c r="CZ136" s="23" t="s">
        <v>181</v>
      </c>
      <c r="DA136" s="23">
        <v>5.9999999999999995E-4</v>
      </c>
      <c r="DB136" s="23" t="s">
        <v>181</v>
      </c>
      <c r="DC136" s="23">
        <v>5.0000000000000001E-4</v>
      </c>
      <c r="DD136" s="23" t="s">
        <v>181</v>
      </c>
      <c r="DE136" s="23">
        <v>6.9999999999999999E-4</v>
      </c>
      <c r="DF136" s="23" t="s">
        <v>181</v>
      </c>
      <c r="DG136" s="23">
        <v>4.0000000000000002E-4</v>
      </c>
      <c r="DH136" s="23" t="s">
        <v>181</v>
      </c>
      <c r="DI136" s="23">
        <v>2.9999999999999997E-4</v>
      </c>
      <c r="DJ136" s="23" t="s">
        <v>317</v>
      </c>
      <c r="DK136" s="23" t="s">
        <v>318</v>
      </c>
      <c r="DL136" s="23">
        <v>118</v>
      </c>
      <c r="DM136" s="23" t="s">
        <v>65</v>
      </c>
      <c r="DN136" s="23" t="s">
        <v>20</v>
      </c>
      <c r="DW136" s="85"/>
      <c r="DY136" s="85">
        <v>44875.958333333336</v>
      </c>
    </row>
    <row r="137" spans="1:129" s="23" customFormat="1">
      <c r="A137" s="23">
        <v>185</v>
      </c>
      <c r="B137" s="88">
        <v>44875.98541666667</v>
      </c>
      <c r="C137" s="23" t="s">
        <v>192</v>
      </c>
      <c r="D137" s="23">
        <v>0</v>
      </c>
      <c r="E137" s="23">
        <v>0</v>
      </c>
      <c r="F137" s="23">
        <v>0</v>
      </c>
      <c r="G137" s="23" t="s">
        <v>58</v>
      </c>
      <c r="H137" s="23" t="s">
        <v>59</v>
      </c>
      <c r="I137" s="23" t="s">
        <v>59</v>
      </c>
      <c r="J137" s="23" t="s">
        <v>59</v>
      </c>
      <c r="K137" s="23">
        <v>150</v>
      </c>
      <c r="L137" s="23" t="s">
        <v>179</v>
      </c>
      <c r="M137" s="23">
        <v>0</v>
      </c>
      <c r="N137" s="23" t="s">
        <v>179</v>
      </c>
      <c r="O137" s="23">
        <v>0</v>
      </c>
      <c r="P137" s="23" t="s">
        <v>179</v>
      </c>
      <c r="Q137" s="23">
        <v>0</v>
      </c>
      <c r="R137" s="23">
        <v>2</v>
      </c>
      <c r="S137" s="23" t="s">
        <v>180</v>
      </c>
      <c r="T137" s="23">
        <v>7.2332000000000001</v>
      </c>
      <c r="U137" s="23">
        <v>0.61839999999999995</v>
      </c>
      <c r="V137" s="23">
        <v>16.263100000000001</v>
      </c>
      <c r="W137" s="23">
        <v>0.26740000000000003</v>
      </c>
      <c r="X137" s="23">
        <v>45.432099999999998</v>
      </c>
      <c r="Y137" s="23">
        <v>0.2752</v>
      </c>
      <c r="Z137" s="23">
        <v>0.2273</v>
      </c>
      <c r="AA137" s="23">
        <v>1.52E-2</v>
      </c>
      <c r="AB137" s="23" t="s">
        <v>181</v>
      </c>
      <c r="AC137" s="23">
        <v>6.4999999999999997E-3</v>
      </c>
      <c r="AD137" s="23" t="s">
        <v>181</v>
      </c>
      <c r="AE137" s="23">
        <v>1.04E-2</v>
      </c>
      <c r="AF137" s="23">
        <v>1.6369</v>
      </c>
      <c r="AG137" s="23">
        <v>1.24E-2</v>
      </c>
      <c r="AH137" s="23">
        <v>8.7211999999999996</v>
      </c>
      <c r="AI137" s="23">
        <v>2.2499999999999999E-2</v>
      </c>
      <c r="AJ137" s="23">
        <v>1.1947000000000001</v>
      </c>
      <c r="AK137" s="23">
        <v>6.8999999999999999E-3</v>
      </c>
      <c r="AL137" s="23">
        <v>2.6499999999999999E-2</v>
      </c>
      <c r="AM137" s="23">
        <v>8.0000000000000002E-3</v>
      </c>
      <c r="AN137" s="23">
        <v>2.0299999999999999E-2</v>
      </c>
      <c r="AO137" s="23">
        <v>3.3999999999999998E-3</v>
      </c>
      <c r="AP137" s="23">
        <v>9.0399999999999994E-2</v>
      </c>
      <c r="AQ137" s="23">
        <v>3.7000000000000002E-3</v>
      </c>
      <c r="AR137" s="23">
        <v>5.4252000000000002</v>
      </c>
      <c r="AS137" s="23">
        <v>2.0799999999999999E-2</v>
      </c>
      <c r="AT137" s="23">
        <v>1.21E-2</v>
      </c>
      <c r="AU137" s="23">
        <v>2.5999999999999999E-3</v>
      </c>
      <c r="AV137" s="23">
        <v>1.89E-2</v>
      </c>
      <c r="AW137" s="23">
        <v>1.1000000000000001E-3</v>
      </c>
      <c r="AX137" s="23">
        <v>6.1000000000000004E-3</v>
      </c>
      <c r="AY137" s="23">
        <v>5.9999999999999995E-4</v>
      </c>
      <c r="AZ137" s="23">
        <v>5.7000000000000002E-3</v>
      </c>
      <c r="BA137" s="23">
        <v>5.0000000000000001E-4</v>
      </c>
      <c r="BB137" s="23">
        <v>1.5E-3</v>
      </c>
      <c r="BC137" s="23">
        <v>4.0000000000000002E-4</v>
      </c>
      <c r="BD137" s="23" t="s">
        <v>181</v>
      </c>
      <c r="BE137" s="23">
        <v>2.9999999999999997E-4</v>
      </c>
      <c r="BF137" s="23" t="s">
        <v>181</v>
      </c>
      <c r="BG137" s="23">
        <v>1E-4</v>
      </c>
      <c r="BH137" s="23">
        <v>2.7000000000000001E-3</v>
      </c>
      <c r="BI137" s="23">
        <v>2.9999999999999997E-4</v>
      </c>
      <c r="BJ137" s="23">
        <v>5.1900000000000002E-2</v>
      </c>
      <c r="BK137" s="23">
        <v>8.0000000000000004E-4</v>
      </c>
      <c r="BL137" s="23">
        <v>2.3999999999999998E-3</v>
      </c>
      <c r="BM137" s="23">
        <v>2.0000000000000001E-4</v>
      </c>
      <c r="BN137" s="23">
        <v>1.78E-2</v>
      </c>
      <c r="BO137" s="23">
        <v>5.0000000000000001E-4</v>
      </c>
      <c r="BP137" s="23">
        <v>5.4000000000000003E-3</v>
      </c>
      <c r="BQ137" s="23">
        <v>2.9999999999999997E-4</v>
      </c>
      <c r="BR137" s="23">
        <v>2.9999999999999997E-4</v>
      </c>
      <c r="BS137" s="23">
        <v>2.0000000000000001E-4</v>
      </c>
      <c r="BT137" s="23" t="s">
        <v>181</v>
      </c>
      <c r="BU137" s="23">
        <v>5.0000000000000001E-4</v>
      </c>
      <c r="BV137" s="23">
        <v>1.2999999999999999E-3</v>
      </c>
      <c r="BW137" s="23">
        <v>5.9999999999999995E-4</v>
      </c>
      <c r="BX137" s="23" t="s">
        <v>20</v>
      </c>
      <c r="BZ137" s="23" t="s">
        <v>181</v>
      </c>
      <c r="CA137" s="23">
        <v>6.9999999999999999E-4</v>
      </c>
      <c r="CB137" s="23" t="s">
        <v>181</v>
      </c>
      <c r="CC137" s="23">
        <v>1.8E-3</v>
      </c>
      <c r="CD137" s="23" t="s">
        <v>181</v>
      </c>
      <c r="CE137" s="23">
        <v>1.8E-3</v>
      </c>
      <c r="CF137" s="23" t="s">
        <v>20</v>
      </c>
      <c r="CH137" s="23">
        <v>5.1999999999999998E-2</v>
      </c>
      <c r="CI137" s="23">
        <v>5.3E-3</v>
      </c>
      <c r="CJ137" s="23" t="s">
        <v>181</v>
      </c>
      <c r="CK137" s="23">
        <v>8.6999999999999994E-3</v>
      </c>
      <c r="CL137" s="23" t="s">
        <v>181</v>
      </c>
      <c r="CM137" s="23">
        <v>9.7999999999999997E-3</v>
      </c>
      <c r="CN137" s="23" t="s">
        <v>181</v>
      </c>
      <c r="CO137" s="23">
        <v>5.9999999999999995E-4</v>
      </c>
      <c r="CP137" s="23" t="s">
        <v>181</v>
      </c>
      <c r="CQ137" s="23">
        <v>2.5999999999999999E-3</v>
      </c>
      <c r="CR137" s="23" t="s">
        <v>181</v>
      </c>
      <c r="CS137" s="23">
        <v>1.5E-3</v>
      </c>
      <c r="CT137" s="23" t="s">
        <v>181</v>
      </c>
      <c r="CU137" s="23">
        <v>6.9999999999999999E-4</v>
      </c>
      <c r="CV137" s="23" t="s">
        <v>20</v>
      </c>
      <c r="CX137" s="23" t="s">
        <v>181</v>
      </c>
      <c r="CY137" s="23">
        <v>5.0000000000000001E-4</v>
      </c>
      <c r="CZ137" s="23" t="s">
        <v>181</v>
      </c>
      <c r="DA137" s="23">
        <v>5.0000000000000001E-4</v>
      </c>
      <c r="DB137" s="23" t="s">
        <v>181</v>
      </c>
      <c r="DC137" s="23">
        <v>5.0000000000000001E-4</v>
      </c>
      <c r="DD137" s="23" t="s">
        <v>181</v>
      </c>
      <c r="DE137" s="23">
        <v>5.9999999999999995E-4</v>
      </c>
      <c r="DF137" s="23">
        <v>4.0000000000000002E-4</v>
      </c>
      <c r="DG137" s="23">
        <v>4.0000000000000002E-4</v>
      </c>
      <c r="DH137" s="23" t="s">
        <v>181</v>
      </c>
      <c r="DI137" s="23">
        <v>2.9999999999999997E-4</v>
      </c>
      <c r="DJ137" s="23" t="s">
        <v>319</v>
      </c>
      <c r="DK137" s="23" t="s">
        <v>320</v>
      </c>
      <c r="DL137" s="23">
        <v>33</v>
      </c>
      <c r="DM137" s="23" t="s">
        <v>65</v>
      </c>
      <c r="DN137" s="23" t="s">
        <v>20</v>
      </c>
      <c r="DW137" s="85"/>
      <c r="DY137" s="85">
        <v>44875.98541666667</v>
      </c>
    </row>
    <row r="138" spans="1:129" s="23" customFormat="1">
      <c r="A138" s="23">
        <v>186</v>
      </c>
      <c r="B138" s="88">
        <v>44875.988194444442</v>
      </c>
      <c r="C138" s="23" t="s">
        <v>192</v>
      </c>
      <c r="D138" s="23">
        <v>0</v>
      </c>
      <c r="E138" s="23">
        <v>0</v>
      </c>
      <c r="F138" s="23">
        <v>0</v>
      </c>
      <c r="G138" s="23" t="s">
        <v>58</v>
      </c>
      <c r="H138" s="23" t="s">
        <v>59</v>
      </c>
      <c r="I138" s="23" t="s">
        <v>59</v>
      </c>
      <c r="J138" s="23" t="s">
        <v>59</v>
      </c>
      <c r="K138" s="23">
        <v>150</v>
      </c>
      <c r="L138" s="23" t="s">
        <v>179</v>
      </c>
      <c r="M138" s="23">
        <v>0</v>
      </c>
      <c r="N138" s="23" t="s">
        <v>179</v>
      </c>
      <c r="O138" s="23">
        <v>0</v>
      </c>
      <c r="P138" s="23" t="s">
        <v>179</v>
      </c>
      <c r="Q138" s="23">
        <v>0</v>
      </c>
      <c r="R138" s="23">
        <v>2</v>
      </c>
      <c r="S138" s="23" t="s">
        <v>180</v>
      </c>
      <c r="T138" s="23">
        <v>9.5182000000000002</v>
      </c>
      <c r="U138" s="23">
        <v>0.64790000000000003</v>
      </c>
      <c r="V138" s="23">
        <v>18.160900000000002</v>
      </c>
      <c r="W138" s="23">
        <v>0.28199999999999997</v>
      </c>
      <c r="X138" s="23">
        <v>50.809699999999999</v>
      </c>
      <c r="Y138" s="23">
        <v>0.29559999999999997</v>
      </c>
      <c r="Z138" s="23">
        <v>0.2205</v>
      </c>
      <c r="AA138" s="23">
        <v>1.46E-2</v>
      </c>
      <c r="AB138" s="23" t="s">
        <v>181</v>
      </c>
      <c r="AC138" s="23">
        <v>7.7000000000000002E-3</v>
      </c>
      <c r="AD138" s="23" t="s">
        <v>181</v>
      </c>
      <c r="AE138" s="23">
        <v>1.14E-2</v>
      </c>
      <c r="AF138" s="23">
        <v>1.6980999999999999</v>
      </c>
      <c r="AG138" s="23">
        <v>1.29E-2</v>
      </c>
      <c r="AH138" s="23">
        <v>6.9280999999999997</v>
      </c>
      <c r="AI138" s="23">
        <v>1.9900000000000001E-2</v>
      </c>
      <c r="AJ138" s="23">
        <v>1.3431999999999999</v>
      </c>
      <c r="AK138" s="23">
        <v>7.1000000000000004E-3</v>
      </c>
      <c r="AL138" s="23">
        <v>2.7900000000000001E-2</v>
      </c>
      <c r="AM138" s="23">
        <v>8.0999999999999996E-3</v>
      </c>
      <c r="AN138" s="23">
        <v>2.6800000000000001E-2</v>
      </c>
      <c r="AO138" s="23">
        <v>3.7000000000000002E-3</v>
      </c>
      <c r="AP138" s="23">
        <v>0.1074</v>
      </c>
      <c r="AQ138" s="23">
        <v>3.8999999999999998E-3</v>
      </c>
      <c r="AR138" s="23">
        <v>6.1115000000000004</v>
      </c>
      <c r="AS138" s="23">
        <v>2.1399999999999999E-2</v>
      </c>
      <c r="AT138" s="23">
        <v>9.5999999999999992E-3</v>
      </c>
      <c r="AU138" s="23">
        <v>2.7000000000000001E-3</v>
      </c>
      <c r="AV138" s="23">
        <v>1.6299999999999999E-2</v>
      </c>
      <c r="AW138" s="23">
        <v>1E-3</v>
      </c>
      <c r="AX138" s="23">
        <v>7.1999999999999998E-3</v>
      </c>
      <c r="AY138" s="23">
        <v>5.9999999999999995E-4</v>
      </c>
      <c r="AZ138" s="23">
        <v>6.1000000000000004E-3</v>
      </c>
      <c r="BA138" s="23">
        <v>5.0000000000000001E-4</v>
      </c>
      <c r="BB138" s="23">
        <v>1.4E-3</v>
      </c>
      <c r="BC138" s="23">
        <v>4.0000000000000002E-4</v>
      </c>
      <c r="BD138" s="23" t="s">
        <v>181</v>
      </c>
      <c r="BE138" s="23">
        <v>2.9999999999999997E-4</v>
      </c>
      <c r="BF138" s="23" t="s">
        <v>181</v>
      </c>
      <c r="BG138" s="23">
        <v>1E-4</v>
      </c>
      <c r="BH138" s="23">
        <v>3.3999999999999998E-3</v>
      </c>
      <c r="BI138" s="23">
        <v>2.9999999999999997E-4</v>
      </c>
      <c r="BJ138" s="23">
        <v>4.5600000000000002E-2</v>
      </c>
      <c r="BK138" s="23">
        <v>6.9999999999999999E-4</v>
      </c>
      <c r="BL138" s="23">
        <v>2.3999999999999998E-3</v>
      </c>
      <c r="BM138" s="23">
        <v>2.0000000000000001E-4</v>
      </c>
      <c r="BN138" s="23">
        <v>1.4999999999999999E-2</v>
      </c>
      <c r="BO138" s="23">
        <v>4.0000000000000002E-4</v>
      </c>
      <c r="BP138" s="23">
        <v>6.1000000000000004E-3</v>
      </c>
      <c r="BQ138" s="23">
        <v>2.9999999999999997E-4</v>
      </c>
      <c r="BR138" s="23">
        <v>4.0000000000000002E-4</v>
      </c>
      <c r="BS138" s="23">
        <v>1E-4</v>
      </c>
      <c r="BT138" s="23" t="s">
        <v>181</v>
      </c>
      <c r="BU138" s="23">
        <v>5.0000000000000001E-4</v>
      </c>
      <c r="BV138" s="23" t="s">
        <v>20</v>
      </c>
      <c r="BX138" s="23" t="s">
        <v>20</v>
      </c>
      <c r="BZ138" s="23" t="s">
        <v>181</v>
      </c>
      <c r="CA138" s="23">
        <v>6.9999999999999999E-4</v>
      </c>
      <c r="CB138" s="23" t="s">
        <v>181</v>
      </c>
      <c r="CC138" s="23">
        <v>1.8E-3</v>
      </c>
      <c r="CD138" s="23" t="s">
        <v>181</v>
      </c>
      <c r="CE138" s="23">
        <v>1.8E-3</v>
      </c>
      <c r="CF138" s="23" t="s">
        <v>20</v>
      </c>
      <c r="CH138" s="23">
        <v>5.3499999999999999E-2</v>
      </c>
      <c r="CI138" s="23">
        <v>5.1000000000000004E-3</v>
      </c>
      <c r="CJ138" s="23" t="s">
        <v>181</v>
      </c>
      <c r="CK138" s="23">
        <v>8.6E-3</v>
      </c>
      <c r="CL138" s="23" t="s">
        <v>181</v>
      </c>
      <c r="CM138" s="23">
        <v>8.3999999999999995E-3</v>
      </c>
      <c r="CN138" s="23" t="s">
        <v>181</v>
      </c>
      <c r="CO138" s="23">
        <v>5.9999999999999995E-4</v>
      </c>
      <c r="CP138" s="23" t="s">
        <v>181</v>
      </c>
      <c r="CQ138" s="23">
        <v>2.5999999999999999E-3</v>
      </c>
      <c r="CR138" s="23" t="s">
        <v>181</v>
      </c>
      <c r="CS138" s="23">
        <v>1.5E-3</v>
      </c>
      <c r="CT138" s="23" t="s">
        <v>20</v>
      </c>
      <c r="CV138" s="23" t="s">
        <v>20</v>
      </c>
      <c r="CX138" s="23" t="s">
        <v>181</v>
      </c>
      <c r="CY138" s="23">
        <v>5.0000000000000001E-4</v>
      </c>
      <c r="CZ138" s="23" t="s">
        <v>181</v>
      </c>
      <c r="DA138" s="23">
        <v>5.9999999999999995E-4</v>
      </c>
      <c r="DB138" s="23" t="s">
        <v>181</v>
      </c>
      <c r="DC138" s="23">
        <v>5.0000000000000001E-4</v>
      </c>
      <c r="DD138" s="23" t="s">
        <v>181</v>
      </c>
      <c r="DE138" s="23">
        <v>5.9999999999999995E-4</v>
      </c>
      <c r="DF138" s="23">
        <v>5.0000000000000001E-4</v>
      </c>
      <c r="DG138" s="23">
        <v>4.0000000000000002E-4</v>
      </c>
      <c r="DH138" s="23" t="s">
        <v>181</v>
      </c>
      <c r="DI138" s="23">
        <v>2.0000000000000001E-4</v>
      </c>
      <c r="DJ138" s="23" t="s">
        <v>319</v>
      </c>
      <c r="DK138" s="23" t="s">
        <v>320</v>
      </c>
      <c r="DL138" s="23">
        <v>73</v>
      </c>
      <c r="DM138" s="23" t="s">
        <v>197</v>
      </c>
      <c r="DN138" s="23" t="s">
        <v>20</v>
      </c>
      <c r="DW138" s="85"/>
      <c r="DY138" s="85">
        <v>44875.988194444442</v>
      </c>
    </row>
    <row r="139" spans="1:129" s="23" customFormat="1">
      <c r="A139" s="23">
        <v>187</v>
      </c>
      <c r="B139" s="88">
        <v>44875.990972222222</v>
      </c>
      <c r="C139" s="23" t="s">
        <v>192</v>
      </c>
      <c r="D139" s="23">
        <v>0</v>
      </c>
      <c r="E139" s="23">
        <v>0</v>
      </c>
      <c r="F139" s="23">
        <v>0</v>
      </c>
      <c r="G139" s="23" t="s">
        <v>58</v>
      </c>
      <c r="H139" s="23" t="s">
        <v>59</v>
      </c>
      <c r="I139" s="23" t="s">
        <v>59</v>
      </c>
      <c r="J139" s="23" t="s">
        <v>59</v>
      </c>
      <c r="K139" s="23">
        <v>150</v>
      </c>
      <c r="L139" s="23" t="s">
        <v>179</v>
      </c>
      <c r="M139" s="23">
        <v>0</v>
      </c>
      <c r="N139" s="23" t="s">
        <v>179</v>
      </c>
      <c r="O139" s="23">
        <v>0</v>
      </c>
      <c r="P139" s="23" t="s">
        <v>179</v>
      </c>
      <c r="Q139" s="23">
        <v>0</v>
      </c>
      <c r="R139" s="23">
        <v>2</v>
      </c>
      <c r="S139" s="23" t="s">
        <v>180</v>
      </c>
      <c r="T139" s="23">
        <v>8.7091999999999992</v>
      </c>
      <c r="U139" s="23">
        <v>0.62460000000000004</v>
      </c>
      <c r="V139" s="23">
        <v>16.38</v>
      </c>
      <c r="W139" s="23">
        <v>0.2676</v>
      </c>
      <c r="X139" s="23">
        <v>46.154800000000002</v>
      </c>
      <c r="Y139" s="23">
        <v>0.27800000000000002</v>
      </c>
      <c r="Z139" s="23">
        <v>0.23100000000000001</v>
      </c>
      <c r="AA139" s="23">
        <v>1.46E-2</v>
      </c>
      <c r="AB139" s="23" t="s">
        <v>181</v>
      </c>
      <c r="AC139" s="23">
        <v>6.8999999999999999E-3</v>
      </c>
      <c r="AD139" s="23" t="s">
        <v>181</v>
      </c>
      <c r="AE139" s="23">
        <v>1.12E-2</v>
      </c>
      <c r="AF139" s="23">
        <v>1.494</v>
      </c>
      <c r="AG139" s="23">
        <v>1.1900000000000001E-2</v>
      </c>
      <c r="AH139" s="23">
        <v>7.1321000000000003</v>
      </c>
      <c r="AI139" s="23">
        <v>2.0199999999999999E-2</v>
      </c>
      <c r="AJ139" s="23">
        <v>1.2196</v>
      </c>
      <c r="AK139" s="23">
        <v>6.7999999999999996E-3</v>
      </c>
      <c r="AL139" s="23">
        <v>1.6500000000000001E-2</v>
      </c>
      <c r="AM139" s="23">
        <v>7.7000000000000002E-3</v>
      </c>
      <c r="AN139" s="23">
        <v>2.9100000000000001E-2</v>
      </c>
      <c r="AO139" s="23">
        <v>3.5000000000000001E-3</v>
      </c>
      <c r="AP139" s="23">
        <v>9.6299999999999997E-2</v>
      </c>
      <c r="AQ139" s="23">
        <v>3.7000000000000002E-3</v>
      </c>
      <c r="AR139" s="23">
        <v>5.5103</v>
      </c>
      <c r="AS139" s="23">
        <v>2.0500000000000001E-2</v>
      </c>
      <c r="AT139" s="23">
        <v>8.9999999999999993E-3</v>
      </c>
      <c r="AU139" s="23">
        <v>2.5999999999999999E-3</v>
      </c>
      <c r="AV139" s="23">
        <v>1.67E-2</v>
      </c>
      <c r="AW139" s="23">
        <v>1.1000000000000001E-3</v>
      </c>
      <c r="AX139" s="23">
        <v>6.4999999999999997E-3</v>
      </c>
      <c r="AY139" s="23">
        <v>5.9999999999999995E-4</v>
      </c>
      <c r="AZ139" s="23">
        <v>5.4999999999999997E-3</v>
      </c>
      <c r="BA139" s="23">
        <v>5.0000000000000001E-4</v>
      </c>
      <c r="BB139" s="23">
        <v>1.1999999999999999E-3</v>
      </c>
      <c r="BC139" s="23">
        <v>4.0000000000000002E-4</v>
      </c>
      <c r="BD139" s="23" t="s">
        <v>181</v>
      </c>
      <c r="BE139" s="23">
        <v>2.0000000000000001E-4</v>
      </c>
      <c r="BF139" s="23" t="s">
        <v>181</v>
      </c>
      <c r="BG139" s="23">
        <v>1E-4</v>
      </c>
      <c r="BH139" s="23">
        <v>2.8999999999999998E-3</v>
      </c>
      <c r="BI139" s="23">
        <v>2.9999999999999997E-4</v>
      </c>
      <c r="BJ139" s="23">
        <v>4.4200000000000003E-2</v>
      </c>
      <c r="BK139" s="23">
        <v>6.9999999999999999E-4</v>
      </c>
      <c r="BL139" s="23">
        <v>2.3999999999999998E-3</v>
      </c>
      <c r="BM139" s="23">
        <v>2.0000000000000001E-4</v>
      </c>
      <c r="BN139" s="23">
        <v>1.78E-2</v>
      </c>
      <c r="BO139" s="23">
        <v>5.0000000000000001E-4</v>
      </c>
      <c r="BP139" s="23">
        <v>6.0000000000000001E-3</v>
      </c>
      <c r="BQ139" s="23">
        <v>2.9999999999999997E-4</v>
      </c>
      <c r="BR139" s="23">
        <v>5.0000000000000001E-4</v>
      </c>
      <c r="BS139" s="23">
        <v>2.0000000000000001E-4</v>
      </c>
      <c r="BT139" s="23" t="s">
        <v>181</v>
      </c>
      <c r="BU139" s="23">
        <v>5.0000000000000001E-4</v>
      </c>
      <c r="BV139" s="23">
        <v>1.1999999999999999E-3</v>
      </c>
      <c r="BW139" s="23">
        <v>5.9999999999999995E-4</v>
      </c>
      <c r="BX139" s="23" t="s">
        <v>20</v>
      </c>
      <c r="BZ139" s="23" t="s">
        <v>181</v>
      </c>
      <c r="CA139" s="23">
        <v>6.9999999999999999E-4</v>
      </c>
      <c r="CB139" s="23" t="s">
        <v>181</v>
      </c>
      <c r="CC139" s="23">
        <v>1.8E-3</v>
      </c>
      <c r="CD139" s="23" t="s">
        <v>181</v>
      </c>
      <c r="CE139" s="23">
        <v>1.8E-3</v>
      </c>
      <c r="CF139" s="23" t="s">
        <v>20</v>
      </c>
      <c r="CH139" s="23">
        <v>5.5199999999999999E-2</v>
      </c>
      <c r="CI139" s="23">
        <v>5.4999999999999997E-3</v>
      </c>
      <c r="CJ139" s="23">
        <v>1.15E-2</v>
      </c>
      <c r="CK139" s="23">
        <v>8.6E-3</v>
      </c>
      <c r="CL139" s="23" t="s">
        <v>181</v>
      </c>
      <c r="CM139" s="23">
        <v>9.4999999999999998E-3</v>
      </c>
      <c r="CN139" s="23" t="s">
        <v>181</v>
      </c>
      <c r="CO139" s="23">
        <v>5.9999999999999995E-4</v>
      </c>
      <c r="CP139" s="23" t="s">
        <v>181</v>
      </c>
      <c r="CQ139" s="23">
        <v>2.5999999999999999E-3</v>
      </c>
      <c r="CR139" s="23" t="s">
        <v>181</v>
      </c>
      <c r="CS139" s="23">
        <v>1.5E-3</v>
      </c>
      <c r="CT139" s="23" t="s">
        <v>20</v>
      </c>
      <c r="CV139" s="23" t="s">
        <v>181</v>
      </c>
      <c r="CW139" s="23">
        <v>5.0000000000000001E-4</v>
      </c>
      <c r="CX139" s="23" t="s">
        <v>181</v>
      </c>
      <c r="CY139" s="23">
        <v>5.0000000000000001E-4</v>
      </c>
      <c r="CZ139" s="23" t="s">
        <v>181</v>
      </c>
      <c r="DA139" s="23">
        <v>5.0000000000000001E-4</v>
      </c>
      <c r="DB139" s="23" t="s">
        <v>181</v>
      </c>
      <c r="DC139" s="23">
        <v>5.0000000000000001E-4</v>
      </c>
      <c r="DD139" s="23" t="s">
        <v>181</v>
      </c>
      <c r="DE139" s="23">
        <v>5.9999999999999995E-4</v>
      </c>
      <c r="DF139" s="23" t="s">
        <v>181</v>
      </c>
      <c r="DG139" s="23">
        <v>4.0000000000000002E-4</v>
      </c>
      <c r="DH139" s="23" t="s">
        <v>181</v>
      </c>
      <c r="DI139" s="23">
        <v>2.9999999999999997E-4</v>
      </c>
      <c r="DJ139" s="23" t="s">
        <v>319</v>
      </c>
      <c r="DK139" s="23" t="s">
        <v>320</v>
      </c>
      <c r="DL139" s="23">
        <v>88</v>
      </c>
      <c r="DM139" s="23" t="s">
        <v>197</v>
      </c>
      <c r="DN139" s="23" t="s">
        <v>20</v>
      </c>
      <c r="DW139" s="85"/>
      <c r="DY139" s="85">
        <v>44875.990972222222</v>
      </c>
    </row>
    <row r="140" spans="1:129" s="23" customFormat="1">
      <c r="A140" s="23">
        <v>188</v>
      </c>
      <c r="B140" s="88">
        <v>44875.995138888888</v>
      </c>
      <c r="C140" s="23" t="s">
        <v>192</v>
      </c>
      <c r="D140" s="23">
        <v>0</v>
      </c>
      <c r="E140" s="23">
        <v>0</v>
      </c>
      <c r="F140" s="23">
        <v>0</v>
      </c>
      <c r="G140" s="23" t="s">
        <v>58</v>
      </c>
      <c r="H140" s="23" t="s">
        <v>59</v>
      </c>
      <c r="I140" s="23" t="s">
        <v>59</v>
      </c>
      <c r="J140" s="23" t="s">
        <v>59</v>
      </c>
      <c r="K140" s="23">
        <v>150</v>
      </c>
      <c r="L140" s="23" t="s">
        <v>179</v>
      </c>
      <c r="M140" s="23">
        <v>0</v>
      </c>
      <c r="N140" s="23" t="s">
        <v>179</v>
      </c>
      <c r="O140" s="23">
        <v>0</v>
      </c>
      <c r="P140" s="23" t="s">
        <v>179</v>
      </c>
      <c r="Q140" s="23">
        <v>0</v>
      </c>
      <c r="R140" s="23">
        <v>2</v>
      </c>
      <c r="S140" s="23" t="s">
        <v>180</v>
      </c>
      <c r="T140" s="23">
        <v>6.5900999999999996</v>
      </c>
      <c r="U140" s="23">
        <v>0.59699999999999998</v>
      </c>
      <c r="V140" s="23">
        <v>17.412400000000002</v>
      </c>
      <c r="W140" s="23">
        <v>0.2737</v>
      </c>
      <c r="X140" s="23">
        <v>48.3309</v>
      </c>
      <c r="Y140" s="23">
        <v>0.28539999999999999</v>
      </c>
      <c r="Z140" s="23">
        <v>0.20250000000000001</v>
      </c>
      <c r="AA140" s="23">
        <v>1.4800000000000001E-2</v>
      </c>
      <c r="AB140" s="23" t="s">
        <v>181</v>
      </c>
      <c r="AC140" s="23">
        <v>6.6E-3</v>
      </c>
      <c r="AD140" s="23" t="s">
        <v>181</v>
      </c>
      <c r="AE140" s="23">
        <v>1.0200000000000001E-2</v>
      </c>
      <c r="AF140" s="23">
        <v>1.74</v>
      </c>
      <c r="AG140" s="23">
        <v>1.29E-2</v>
      </c>
      <c r="AH140" s="23">
        <v>8.7093000000000007</v>
      </c>
      <c r="AI140" s="23">
        <v>2.2499999999999999E-2</v>
      </c>
      <c r="AJ140" s="23">
        <v>1.1557999999999999</v>
      </c>
      <c r="AK140" s="23">
        <v>6.7999999999999996E-3</v>
      </c>
      <c r="AL140" s="23">
        <v>3.0499999999999999E-2</v>
      </c>
      <c r="AM140" s="23">
        <v>8.0000000000000002E-3</v>
      </c>
      <c r="AN140" s="23">
        <v>1.4200000000000001E-2</v>
      </c>
      <c r="AO140" s="23">
        <v>3.0999999999999999E-3</v>
      </c>
      <c r="AP140" s="23">
        <v>8.6999999999999994E-2</v>
      </c>
      <c r="AQ140" s="23">
        <v>3.5999999999999999E-3</v>
      </c>
      <c r="AR140" s="23">
        <v>5.4135999999999997</v>
      </c>
      <c r="AS140" s="23">
        <v>2.07E-2</v>
      </c>
      <c r="AT140" s="23">
        <v>6.3E-3</v>
      </c>
      <c r="AU140" s="23">
        <v>2.5999999999999999E-3</v>
      </c>
      <c r="AV140" s="23">
        <v>1.1599999999999999E-2</v>
      </c>
      <c r="AW140" s="23">
        <v>8.9999999999999998E-4</v>
      </c>
      <c r="AX140" s="23">
        <v>6.6E-3</v>
      </c>
      <c r="AY140" s="23">
        <v>5.9999999999999995E-4</v>
      </c>
      <c r="AZ140" s="23">
        <v>5.4999999999999997E-3</v>
      </c>
      <c r="BA140" s="23">
        <v>5.0000000000000001E-4</v>
      </c>
      <c r="BB140" s="23">
        <v>1E-3</v>
      </c>
      <c r="BC140" s="23">
        <v>4.0000000000000002E-4</v>
      </c>
      <c r="BD140" s="23" t="s">
        <v>181</v>
      </c>
      <c r="BE140" s="23">
        <v>2.0000000000000001E-4</v>
      </c>
      <c r="BF140" s="23" t="s">
        <v>181</v>
      </c>
      <c r="BG140" s="23">
        <v>1E-4</v>
      </c>
      <c r="BH140" s="23">
        <v>2.8999999999999998E-3</v>
      </c>
      <c r="BI140" s="23">
        <v>2.9999999999999997E-4</v>
      </c>
      <c r="BJ140" s="23">
        <v>4.7500000000000001E-2</v>
      </c>
      <c r="BK140" s="23">
        <v>6.9999999999999999E-4</v>
      </c>
      <c r="BL140" s="23">
        <v>2.3E-3</v>
      </c>
      <c r="BM140" s="23">
        <v>2.0000000000000001E-4</v>
      </c>
      <c r="BN140" s="23">
        <v>1.6500000000000001E-2</v>
      </c>
      <c r="BO140" s="23">
        <v>5.0000000000000001E-4</v>
      </c>
      <c r="BP140" s="23">
        <v>5.4999999999999997E-3</v>
      </c>
      <c r="BQ140" s="23">
        <v>2.9999999999999997E-4</v>
      </c>
      <c r="BR140" s="23">
        <v>2.9999999999999997E-4</v>
      </c>
      <c r="BS140" s="23">
        <v>2.0000000000000001E-4</v>
      </c>
      <c r="BT140" s="23" t="s">
        <v>181</v>
      </c>
      <c r="BU140" s="23">
        <v>5.0000000000000001E-4</v>
      </c>
      <c r="BV140" s="23" t="s">
        <v>20</v>
      </c>
      <c r="BX140" s="23" t="s">
        <v>20</v>
      </c>
      <c r="BZ140" s="23">
        <v>8.0000000000000004E-4</v>
      </c>
      <c r="CA140" s="23">
        <v>6.9999999999999999E-4</v>
      </c>
      <c r="CB140" s="23" t="s">
        <v>181</v>
      </c>
      <c r="CC140" s="23">
        <v>1.8E-3</v>
      </c>
      <c r="CD140" s="23" t="s">
        <v>181</v>
      </c>
      <c r="CE140" s="23">
        <v>1.8E-3</v>
      </c>
      <c r="CF140" s="23" t="s">
        <v>20</v>
      </c>
      <c r="CH140" s="23">
        <v>4.7899999999999998E-2</v>
      </c>
      <c r="CI140" s="23">
        <v>5.0000000000000001E-3</v>
      </c>
      <c r="CJ140" s="23">
        <v>9.2999999999999992E-3</v>
      </c>
      <c r="CK140" s="23">
        <v>8.6E-3</v>
      </c>
      <c r="CL140" s="23">
        <v>9.5999999999999992E-3</v>
      </c>
      <c r="CM140" s="23">
        <v>8.8999999999999999E-3</v>
      </c>
      <c r="CN140" s="23" t="s">
        <v>181</v>
      </c>
      <c r="CO140" s="23">
        <v>5.9999999999999995E-4</v>
      </c>
      <c r="CP140" s="23" t="s">
        <v>181</v>
      </c>
      <c r="CQ140" s="23">
        <v>2.7000000000000001E-3</v>
      </c>
      <c r="CR140" s="23" t="s">
        <v>181</v>
      </c>
      <c r="CS140" s="23">
        <v>1.5E-3</v>
      </c>
      <c r="CT140" s="23" t="s">
        <v>20</v>
      </c>
      <c r="CV140" s="23" t="s">
        <v>20</v>
      </c>
      <c r="CX140" s="23" t="s">
        <v>181</v>
      </c>
      <c r="CY140" s="23">
        <v>5.0000000000000001E-4</v>
      </c>
      <c r="CZ140" s="23" t="s">
        <v>181</v>
      </c>
      <c r="DA140" s="23">
        <v>5.0000000000000001E-4</v>
      </c>
      <c r="DB140" s="23" t="s">
        <v>181</v>
      </c>
      <c r="DC140" s="23">
        <v>5.0000000000000001E-4</v>
      </c>
      <c r="DD140" s="23" t="s">
        <v>181</v>
      </c>
      <c r="DE140" s="23">
        <v>5.9999999999999995E-4</v>
      </c>
      <c r="DF140" s="23" t="s">
        <v>181</v>
      </c>
      <c r="DG140" s="23">
        <v>4.0000000000000002E-4</v>
      </c>
      <c r="DH140" s="23" t="s">
        <v>181</v>
      </c>
      <c r="DI140" s="23">
        <v>2.9999999999999997E-4</v>
      </c>
      <c r="DJ140" s="23" t="s">
        <v>321</v>
      </c>
      <c r="DK140" s="23" t="s">
        <v>322</v>
      </c>
      <c r="DL140" s="23">
        <v>29</v>
      </c>
      <c r="DM140" s="23" t="s">
        <v>197</v>
      </c>
      <c r="DN140" s="23" t="s">
        <v>20</v>
      </c>
      <c r="DW140" s="85"/>
      <c r="DY140" s="85">
        <v>44875.995138888888</v>
      </c>
    </row>
    <row r="141" spans="1:129" s="23" customFormat="1">
      <c r="A141" s="23">
        <v>189</v>
      </c>
      <c r="B141" s="88">
        <v>44875.998611111114</v>
      </c>
      <c r="C141" s="23" t="s">
        <v>192</v>
      </c>
      <c r="D141" s="23">
        <v>0</v>
      </c>
      <c r="E141" s="23">
        <v>0</v>
      </c>
      <c r="F141" s="23">
        <v>0</v>
      </c>
      <c r="G141" s="23" t="s">
        <v>58</v>
      </c>
      <c r="H141" s="23" t="s">
        <v>59</v>
      </c>
      <c r="I141" s="23" t="s">
        <v>59</v>
      </c>
      <c r="J141" s="23" t="s">
        <v>59</v>
      </c>
      <c r="K141" s="23">
        <v>150</v>
      </c>
      <c r="L141" s="23" t="s">
        <v>179</v>
      </c>
      <c r="M141" s="23">
        <v>0</v>
      </c>
      <c r="N141" s="23" t="s">
        <v>179</v>
      </c>
      <c r="O141" s="23">
        <v>0</v>
      </c>
      <c r="P141" s="23" t="s">
        <v>179</v>
      </c>
      <c r="Q141" s="23">
        <v>0</v>
      </c>
      <c r="R141" s="23">
        <v>2</v>
      </c>
      <c r="S141" s="23" t="s">
        <v>180</v>
      </c>
      <c r="T141" s="23">
        <v>4.6955</v>
      </c>
      <c r="U141" s="23">
        <v>0.56799999999999995</v>
      </c>
      <c r="V141" s="23">
        <v>17.7805</v>
      </c>
      <c r="W141" s="23">
        <v>0.27629999999999999</v>
      </c>
      <c r="X141" s="23">
        <v>47.625599999999999</v>
      </c>
      <c r="Y141" s="23">
        <v>0.28449999999999998</v>
      </c>
      <c r="Z141" s="23">
        <v>0.26040000000000002</v>
      </c>
      <c r="AA141" s="23">
        <v>1.52E-2</v>
      </c>
      <c r="AB141" s="23" t="s">
        <v>181</v>
      </c>
      <c r="AC141" s="23">
        <v>6.6E-3</v>
      </c>
      <c r="AD141" s="23" t="s">
        <v>181</v>
      </c>
      <c r="AE141" s="23">
        <v>1.0500000000000001E-2</v>
      </c>
      <c r="AF141" s="23">
        <v>1.6887000000000001</v>
      </c>
      <c r="AG141" s="23">
        <v>1.2800000000000001E-2</v>
      </c>
      <c r="AH141" s="23">
        <v>8.2194000000000003</v>
      </c>
      <c r="AI141" s="23">
        <v>2.1999999999999999E-2</v>
      </c>
      <c r="AJ141" s="23">
        <v>1.2979000000000001</v>
      </c>
      <c r="AK141" s="23">
        <v>7.1999999999999998E-3</v>
      </c>
      <c r="AL141" s="23">
        <v>2.9499999999999998E-2</v>
      </c>
      <c r="AM141" s="23">
        <v>8.0999999999999996E-3</v>
      </c>
      <c r="AN141" s="23">
        <v>2.0400000000000001E-2</v>
      </c>
      <c r="AO141" s="23">
        <v>3.2000000000000002E-3</v>
      </c>
      <c r="AP141" s="23">
        <v>8.4900000000000003E-2</v>
      </c>
      <c r="AQ141" s="23">
        <v>3.5999999999999999E-3</v>
      </c>
      <c r="AR141" s="23">
        <v>5.9984000000000002</v>
      </c>
      <c r="AS141" s="23">
        <v>2.18E-2</v>
      </c>
      <c r="AT141" s="23">
        <v>7.9000000000000008E-3</v>
      </c>
      <c r="AU141" s="23">
        <v>2.7000000000000001E-3</v>
      </c>
      <c r="AV141" s="23">
        <v>1.14E-2</v>
      </c>
      <c r="AW141" s="23">
        <v>8.9999999999999998E-4</v>
      </c>
      <c r="AX141" s="23">
        <v>7.4999999999999997E-3</v>
      </c>
      <c r="AY141" s="23">
        <v>5.9999999999999995E-4</v>
      </c>
      <c r="AZ141" s="23">
        <v>7.7000000000000002E-3</v>
      </c>
      <c r="BA141" s="23">
        <v>5.9999999999999995E-4</v>
      </c>
      <c r="BB141" s="23">
        <v>1.4E-3</v>
      </c>
      <c r="BC141" s="23">
        <v>4.0000000000000002E-4</v>
      </c>
      <c r="BD141" s="23">
        <v>5.0000000000000001E-4</v>
      </c>
      <c r="BE141" s="23">
        <v>2.9999999999999997E-4</v>
      </c>
      <c r="BF141" s="23" t="s">
        <v>181</v>
      </c>
      <c r="BG141" s="23">
        <v>1E-4</v>
      </c>
      <c r="BH141" s="23">
        <v>2.5999999999999999E-3</v>
      </c>
      <c r="BI141" s="23">
        <v>2.9999999999999997E-4</v>
      </c>
      <c r="BJ141" s="23">
        <v>5.2400000000000002E-2</v>
      </c>
      <c r="BK141" s="23">
        <v>8.0000000000000004E-4</v>
      </c>
      <c r="BL141" s="23">
        <v>2.7000000000000001E-3</v>
      </c>
      <c r="BM141" s="23">
        <v>2.0000000000000001E-4</v>
      </c>
      <c r="BN141" s="23">
        <v>1.7500000000000002E-2</v>
      </c>
      <c r="BO141" s="23">
        <v>5.0000000000000001E-4</v>
      </c>
      <c r="BP141" s="23">
        <v>5.7000000000000002E-3</v>
      </c>
      <c r="BQ141" s="23">
        <v>2.9999999999999997E-4</v>
      </c>
      <c r="BR141" s="23">
        <v>2.0000000000000001E-4</v>
      </c>
      <c r="BS141" s="23">
        <v>2.0000000000000001E-4</v>
      </c>
      <c r="BT141" s="23" t="s">
        <v>181</v>
      </c>
      <c r="BU141" s="23">
        <v>5.0000000000000001E-4</v>
      </c>
      <c r="BV141" s="23" t="s">
        <v>20</v>
      </c>
      <c r="BX141" s="23" t="s">
        <v>181</v>
      </c>
      <c r="BY141" s="23">
        <v>8.0000000000000004E-4</v>
      </c>
      <c r="BZ141" s="23" t="s">
        <v>181</v>
      </c>
      <c r="CA141" s="23">
        <v>6.9999999999999999E-4</v>
      </c>
      <c r="CB141" s="23" t="s">
        <v>181</v>
      </c>
      <c r="CC141" s="23">
        <v>1.8E-3</v>
      </c>
      <c r="CD141" s="23" t="s">
        <v>181</v>
      </c>
      <c r="CE141" s="23">
        <v>1.8E-3</v>
      </c>
      <c r="CF141" s="23" t="s">
        <v>20</v>
      </c>
      <c r="CH141" s="23">
        <v>5.4300000000000001E-2</v>
      </c>
      <c r="CI141" s="23">
        <v>5.0000000000000001E-3</v>
      </c>
      <c r="CJ141" s="23" t="s">
        <v>181</v>
      </c>
      <c r="CK141" s="23">
        <v>8.5000000000000006E-3</v>
      </c>
      <c r="CL141" s="23" t="s">
        <v>181</v>
      </c>
      <c r="CM141" s="23">
        <v>9.1999999999999998E-3</v>
      </c>
      <c r="CN141" s="23" t="s">
        <v>181</v>
      </c>
      <c r="CO141" s="23">
        <v>5.9999999999999995E-4</v>
      </c>
      <c r="CP141" s="23" t="s">
        <v>181</v>
      </c>
      <c r="CQ141" s="23">
        <v>2.5999999999999999E-3</v>
      </c>
      <c r="CR141" s="23" t="s">
        <v>181</v>
      </c>
      <c r="CS141" s="23">
        <v>1.5E-3</v>
      </c>
      <c r="CT141" s="23" t="s">
        <v>181</v>
      </c>
      <c r="CU141" s="23">
        <v>6.9999999999999999E-4</v>
      </c>
      <c r="CV141" s="23" t="s">
        <v>181</v>
      </c>
      <c r="CW141" s="23">
        <v>5.0000000000000001E-4</v>
      </c>
      <c r="CX141" s="23" t="s">
        <v>181</v>
      </c>
      <c r="CY141" s="23">
        <v>5.0000000000000001E-4</v>
      </c>
      <c r="CZ141" s="23" t="s">
        <v>181</v>
      </c>
      <c r="DA141" s="23">
        <v>5.9999999999999995E-4</v>
      </c>
      <c r="DB141" s="23" t="s">
        <v>181</v>
      </c>
      <c r="DC141" s="23">
        <v>5.0000000000000001E-4</v>
      </c>
      <c r="DD141" s="23" t="s">
        <v>181</v>
      </c>
      <c r="DE141" s="23">
        <v>5.9999999999999995E-4</v>
      </c>
      <c r="DF141" s="23" t="s">
        <v>181</v>
      </c>
      <c r="DG141" s="23">
        <v>4.0000000000000002E-4</v>
      </c>
      <c r="DH141" s="23" t="s">
        <v>181</v>
      </c>
      <c r="DI141" s="23">
        <v>2.9999999999999997E-4</v>
      </c>
      <c r="DJ141" s="23" t="s">
        <v>321</v>
      </c>
      <c r="DK141" s="23" t="s">
        <v>322</v>
      </c>
      <c r="DL141" s="23">
        <v>100</v>
      </c>
      <c r="DM141" s="23" t="s">
        <v>65</v>
      </c>
      <c r="DN141" s="23" t="s">
        <v>20</v>
      </c>
      <c r="DW141" s="85"/>
      <c r="DY141" s="85">
        <v>44875.998611111114</v>
      </c>
    </row>
    <row r="142" spans="1:129" s="23" customFormat="1">
      <c r="A142" s="23">
        <v>190</v>
      </c>
      <c r="B142" s="88">
        <v>44876.003472222219</v>
      </c>
      <c r="C142" s="23" t="s">
        <v>192</v>
      </c>
      <c r="D142" s="23">
        <v>0</v>
      </c>
      <c r="E142" s="23">
        <v>0</v>
      </c>
      <c r="F142" s="23">
        <v>0</v>
      </c>
      <c r="G142" s="23" t="s">
        <v>58</v>
      </c>
      <c r="H142" s="23" t="s">
        <v>59</v>
      </c>
      <c r="I142" s="23" t="s">
        <v>59</v>
      </c>
      <c r="J142" s="23" t="s">
        <v>59</v>
      </c>
      <c r="K142" s="23">
        <v>150</v>
      </c>
      <c r="L142" s="23" t="s">
        <v>179</v>
      </c>
      <c r="M142" s="23">
        <v>0</v>
      </c>
      <c r="N142" s="23" t="s">
        <v>179</v>
      </c>
      <c r="O142" s="23">
        <v>0</v>
      </c>
      <c r="P142" s="23" t="s">
        <v>179</v>
      </c>
      <c r="Q142" s="23">
        <v>0</v>
      </c>
      <c r="R142" s="23">
        <v>2</v>
      </c>
      <c r="S142" s="23" t="s">
        <v>180</v>
      </c>
      <c r="T142" s="23">
        <v>11.055</v>
      </c>
      <c r="U142" s="23">
        <v>0.64419999999999999</v>
      </c>
      <c r="V142" s="23">
        <v>18.162199999999999</v>
      </c>
      <c r="W142" s="23">
        <v>0.2767</v>
      </c>
      <c r="X142" s="23">
        <v>55.998800000000003</v>
      </c>
      <c r="Y142" s="23">
        <v>0.3075</v>
      </c>
      <c r="Z142" s="23">
        <v>2.7E-2</v>
      </c>
      <c r="AA142" s="23">
        <v>1.2200000000000001E-2</v>
      </c>
      <c r="AB142" s="23" t="s">
        <v>181</v>
      </c>
      <c r="AC142" s="23">
        <v>7.0000000000000001E-3</v>
      </c>
      <c r="AD142" s="23" t="s">
        <v>181</v>
      </c>
      <c r="AE142" s="23">
        <v>1.01E-2</v>
      </c>
      <c r="AF142" s="23">
        <v>6.6799999999999998E-2</v>
      </c>
      <c r="AG142" s="23">
        <v>4.7999999999999996E-3</v>
      </c>
      <c r="AH142" s="23">
        <v>8.5350999999999999</v>
      </c>
      <c r="AI142" s="23">
        <v>2.1999999999999999E-2</v>
      </c>
      <c r="AJ142" s="23">
        <v>0.58689999999999998</v>
      </c>
      <c r="AK142" s="23">
        <v>5.1000000000000004E-3</v>
      </c>
      <c r="AL142" s="23">
        <v>2.1999999999999999E-2</v>
      </c>
      <c r="AM142" s="23">
        <v>6.1000000000000004E-3</v>
      </c>
      <c r="AN142" s="23">
        <v>3.1899999999999998E-2</v>
      </c>
      <c r="AO142" s="23">
        <v>3.7000000000000002E-3</v>
      </c>
      <c r="AP142" s="23">
        <v>0.10249999999999999</v>
      </c>
      <c r="AQ142" s="23">
        <v>3.5999999999999999E-3</v>
      </c>
      <c r="AR142" s="23">
        <v>5.9223999999999997</v>
      </c>
      <c r="AS142" s="23">
        <v>2.1000000000000001E-2</v>
      </c>
      <c r="AT142" s="23">
        <v>7.6E-3</v>
      </c>
      <c r="AU142" s="23">
        <v>2.5999999999999999E-3</v>
      </c>
      <c r="AV142" s="23">
        <v>1.11E-2</v>
      </c>
      <c r="AW142" s="23">
        <v>8.9999999999999998E-4</v>
      </c>
      <c r="AX142" s="23">
        <v>9.1999999999999998E-3</v>
      </c>
      <c r="AY142" s="23">
        <v>6.9999999999999999E-4</v>
      </c>
      <c r="AZ142" s="23">
        <v>6.8999999999999999E-3</v>
      </c>
      <c r="BA142" s="23">
        <v>5.9999999999999995E-4</v>
      </c>
      <c r="BB142" s="23">
        <v>1.1000000000000001E-3</v>
      </c>
      <c r="BC142" s="23">
        <v>4.0000000000000002E-4</v>
      </c>
      <c r="BD142" s="23" t="s">
        <v>181</v>
      </c>
      <c r="BE142" s="23">
        <v>2.0000000000000001E-4</v>
      </c>
      <c r="BF142" s="23" t="s">
        <v>181</v>
      </c>
      <c r="BG142" s="23">
        <v>1E-4</v>
      </c>
      <c r="BH142" s="23" t="s">
        <v>181</v>
      </c>
      <c r="BI142" s="23">
        <v>1E-4</v>
      </c>
      <c r="BJ142" s="23">
        <v>8.0000000000000002E-3</v>
      </c>
      <c r="BK142" s="23">
        <v>2.9999999999999997E-4</v>
      </c>
      <c r="BL142" s="23">
        <v>1.9E-3</v>
      </c>
      <c r="BM142" s="23">
        <v>2.0000000000000001E-4</v>
      </c>
      <c r="BN142" s="23">
        <v>3.2000000000000002E-3</v>
      </c>
      <c r="BO142" s="23">
        <v>2.0000000000000001E-4</v>
      </c>
      <c r="BP142" s="23" t="s">
        <v>181</v>
      </c>
      <c r="BQ142" s="23">
        <v>2.0000000000000001E-4</v>
      </c>
      <c r="BR142" s="23">
        <v>1E-4</v>
      </c>
      <c r="BS142" s="23">
        <v>1E-4</v>
      </c>
      <c r="BT142" s="23" t="s">
        <v>181</v>
      </c>
      <c r="BU142" s="23">
        <v>5.0000000000000001E-4</v>
      </c>
      <c r="BV142" s="23" t="s">
        <v>20</v>
      </c>
      <c r="BX142" s="23" t="s">
        <v>181</v>
      </c>
      <c r="BY142" s="23">
        <v>8.0000000000000004E-4</v>
      </c>
      <c r="BZ142" s="23" t="s">
        <v>181</v>
      </c>
      <c r="CA142" s="23">
        <v>6.9999999999999999E-4</v>
      </c>
      <c r="CB142" s="23" t="s">
        <v>181</v>
      </c>
      <c r="CC142" s="23">
        <v>1.8E-3</v>
      </c>
      <c r="CD142" s="23" t="s">
        <v>181</v>
      </c>
      <c r="CE142" s="23">
        <v>1.8E-3</v>
      </c>
      <c r="CF142" s="23" t="s">
        <v>20</v>
      </c>
      <c r="CH142" s="23" t="s">
        <v>181</v>
      </c>
      <c r="CI142" s="23">
        <v>4.1000000000000003E-3</v>
      </c>
      <c r="CJ142" s="23" t="s">
        <v>181</v>
      </c>
      <c r="CK142" s="23">
        <v>8.5000000000000006E-3</v>
      </c>
      <c r="CL142" s="23" t="s">
        <v>181</v>
      </c>
      <c r="CM142" s="23">
        <v>6.7999999999999996E-3</v>
      </c>
      <c r="CN142" s="23" t="s">
        <v>181</v>
      </c>
      <c r="CO142" s="23">
        <v>5.9999999999999995E-4</v>
      </c>
      <c r="CP142" s="23" t="s">
        <v>181</v>
      </c>
      <c r="CQ142" s="23">
        <v>2.5000000000000001E-3</v>
      </c>
      <c r="CR142" s="23" t="s">
        <v>181</v>
      </c>
      <c r="CS142" s="23">
        <v>1.5E-3</v>
      </c>
      <c r="CT142" s="23" t="s">
        <v>20</v>
      </c>
      <c r="CV142" s="23" t="s">
        <v>20</v>
      </c>
      <c r="CX142" s="23" t="s">
        <v>181</v>
      </c>
      <c r="CY142" s="23">
        <v>5.0000000000000001E-4</v>
      </c>
      <c r="CZ142" s="23" t="s">
        <v>181</v>
      </c>
      <c r="DA142" s="23">
        <v>5.0000000000000001E-4</v>
      </c>
      <c r="DB142" s="23" t="s">
        <v>181</v>
      </c>
      <c r="DC142" s="23">
        <v>5.0000000000000001E-4</v>
      </c>
      <c r="DD142" s="23" t="s">
        <v>181</v>
      </c>
      <c r="DE142" s="23">
        <v>5.0000000000000001E-4</v>
      </c>
      <c r="DF142" s="23">
        <v>4.0000000000000002E-4</v>
      </c>
      <c r="DG142" s="23">
        <v>2.9999999999999997E-4</v>
      </c>
      <c r="DH142" s="23" t="s">
        <v>181</v>
      </c>
      <c r="DI142" s="23">
        <v>1E-4</v>
      </c>
      <c r="DJ142" s="25" t="s">
        <v>847</v>
      </c>
      <c r="DK142" s="23" t="s">
        <v>274</v>
      </c>
      <c r="DL142" s="25"/>
      <c r="DM142" s="25" t="s">
        <v>421</v>
      </c>
      <c r="DN142" s="23" t="s">
        <v>20</v>
      </c>
      <c r="DW142" s="85"/>
      <c r="DY142" s="85">
        <v>44876.003472222219</v>
      </c>
    </row>
    <row r="143" spans="1:129" s="23" customFormat="1">
      <c r="A143" s="23">
        <v>191</v>
      </c>
      <c r="B143" s="88">
        <v>44876.006249999999</v>
      </c>
      <c r="C143" s="23" t="s">
        <v>192</v>
      </c>
      <c r="D143" s="23">
        <v>0</v>
      </c>
      <c r="E143" s="23">
        <v>0</v>
      </c>
      <c r="F143" s="23">
        <v>0</v>
      </c>
      <c r="G143" s="23" t="s">
        <v>58</v>
      </c>
      <c r="H143" s="23" t="s">
        <v>59</v>
      </c>
      <c r="I143" s="23" t="s">
        <v>59</v>
      </c>
      <c r="J143" s="23" t="s">
        <v>59</v>
      </c>
      <c r="K143" s="23">
        <v>150</v>
      </c>
      <c r="L143" s="23" t="s">
        <v>179</v>
      </c>
      <c r="M143" s="23">
        <v>0</v>
      </c>
      <c r="N143" s="23" t="s">
        <v>179</v>
      </c>
      <c r="O143" s="23">
        <v>0</v>
      </c>
      <c r="P143" s="23" t="s">
        <v>179</v>
      </c>
      <c r="Q143" s="23">
        <v>0</v>
      </c>
      <c r="R143" s="23">
        <v>2</v>
      </c>
      <c r="S143" s="23" t="s">
        <v>180</v>
      </c>
      <c r="T143" s="23">
        <v>11.483599999999999</v>
      </c>
      <c r="U143" s="23">
        <v>0.64810000000000001</v>
      </c>
      <c r="V143" s="23">
        <v>18.622900000000001</v>
      </c>
      <c r="W143" s="23">
        <v>0.28000000000000003</v>
      </c>
      <c r="X143" s="23">
        <v>56.6477</v>
      </c>
      <c r="Y143" s="23">
        <v>0.31</v>
      </c>
      <c r="Z143" s="23">
        <v>2.7099999999999999E-2</v>
      </c>
      <c r="AA143" s="23">
        <v>1.23E-2</v>
      </c>
      <c r="AB143" s="23" t="s">
        <v>181</v>
      </c>
      <c r="AC143" s="23">
        <v>7.0000000000000001E-3</v>
      </c>
      <c r="AD143" s="23" t="s">
        <v>181</v>
      </c>
      <c r="AE143" s="23">
        <v>0.01</v>
      </c>
      <c r="AF143" s="23">
        <v>6.59E-2</v>
      </c>
      <c r="AG143" s="23">
        <v>4.7999999999999996E-3</v>
      </c>
      <c r="AH143" s="23">
        <v>8.5649999999999995</v>
      </c>
      <c r="AI143" s="23">
        <v>2.2100000000000002E-2</v>
      </c>
      <c r="AJ143" s="23">
        <v>0.59509999999999996</v>
      </c>
      <c r="AK143" s="23">
        <v>5.1000000000000004E-3</v>
      </c>
      <c r="AL143" s="23">
        <v>2.46E-2</v>
      </c>
      <c r="AM143" s="23">
        <v>6.1999999999999998E-3</v>
      </c>
      <c r="AN143" s="23">
        <v>3.8899999999999997E-2</v>
      </c>
      <c r="AO143" s="23">
        <v>3.8E-3</v>
      </c>
      <c r="AP143" s="23">
        <v>0.1071</v>
      </c>
      <c r="AQ143" s="23">
        <v>3.7000000000000002E-3</v>
      </c>
      <c r="AR143" s="23">
        <v>5.9972000000000003</v>
      </c>
      <c r="AS143" s="23">
        <v>2.1100000000000001E-2</v>
      </c>
      <c r="AT143" s="23">
        <v>4.4000000000000003E-3</v>
      </c>
      <c r="AU143" s="23">
        <v>2.5999999999999999E-3</v>
      </c>
      <c r="AV143" s="23">
        <v>1.2200000000000001E-2</v>
      </c>
      <c r="AW143" s="23">
        <v>8.9999999999999998E-4</v>
      </c>
      <c r="AX143" s="23">
        <v>8.9999999999999993E-3</v>
      </c>
      <c r="AY143" s="23">
        <v>6.9999999999999999E-4</v>
      </c>
      <c r="AZ143" s="23">
        <v>6.4000000000000003E-3</v>
      </c>
      <c r="BA143" s="23">
        <v>5.9999999999999995E-4</v>
      </c>
      <c r="BB143" s="23">
        <v>1E-3</v>
      </c>
      <c r="BC143" s="23">
        <v>4.0000000000000002E-4</v>
      </c>
      <c r="BD143" s="23" t="s">
        <v>181</v>
      </c>
      <c r="BE143" s="23">
        <v>2.0000000000000001E-4</v>
      </c>
      <c r="BF143" s="23" t="s">
        <v>181</v>
      </c>
      <c r="BG143" s="23">
        <v>1E-4</v>
      </c>
      <c r="BH143" s="23" t="s">
        <v>181</v>
      </c>
      <c r="BI143" s="23">
        <v>1E-4</v>
      </c>
      <c r="BJ143" s="23">
        <v>8.3000000000000001E-3</v>
      </c>
      <c r="BK143" s="23">
        <v>2.9999999999999997E-4</v>
      </c>
      <c r="BL143" s="23">
        <v>1.8E-3</v>
      </c>
      <c r="BM143" s="23">
        <v>2.0000000000000001E-4</v>
      </c>
      <c r="BN143" s="23">
        <v>3.0000000000000001E-3</v>
      </c>
      <c r="BO143" s="23">
        <v>2.0000000000000001E-4</v>
      </c>
      <c r="BP143" s="23" t="s">
        <v>181</v>
      </c>
      <c r="BQ143" s="23">
        <v>2.0000000000000001E-4</v>
      </c>
      <c r="BR143" s="23">
        <v>1E-4</v>
      </c>
      <c r="BS143" s="23">
        <v>0</v>
      </c>
      <c r="BT143" s="23" t="s">
        <v>20</v>
      </c>
      <c r="BV143" s="23">
        <v>1.4E-3</v>
      </c>
      <c r="BW143" s="23">
        <v>5.9999999999999995E-4</v>
      </c>
      <c r="BX143" s="23" t="s">
        <v>20</v>
      </c>
      <c r="BZ143" s="23" t="s">
        <v>181</v>
      </c>
      <c r="CA143" s="23">
        <v>6.9999999999999999E-4</v>
      </c>
      <c r="CB143" s="23" t="s">
        <v>181</v>
      </c>
      <c r="CC143" s="23">
        <v>1.8E-3</v>
      </c>
      <c r="CD143" s="23" t="s">
        <v>181</v>
      </c>
      <c r="CE143" s="23">
        <v>1.8E-3</v>
      </c>
      <c r="CF143" s="23" t="s">
        <v>20</v>
      </c>
      <c r="CH143" s="23">
        <v>5.0000000000000001E-3</v>
      </c>
      <c r="CI143" s="23">
        <v>4.0000000000000001E-3</v>
      </c>
      <c r="CJ143" s="23" t="s">
        <v>181</v>
      </c>
      <c r="CK143" s="23">
        <v>8.3999999999999995E-3</v>
      </c>
      <c r="CL143" s="23" t="s">
        <v>181</v>
      </c>
      <c r="CM143" s="23">
        <v>6.6E-3</v>
      </c>
      <c r="CN143" s="23" t="s">
        <v>181</v>
      </c>
      <c r="CO143" s="23">
        <v>5.9999999999999995E-4</v>
      </c>
      <c r="CP143" s="23" t="s">
        <v>181</v>
      </c>
      <c r="CQ143" s="23">
        <v>2.5000000000000001E-3</v>
      </c>
      <c r="CR143" s="23" t="s">
        <v>181</v>
      </c>
      <c r="CS143" s="23">
        <v>1.5E-3</v>
      </c>
      <c r="CT143" s="23" t="s">
        <v>20</v>
      </c>
      <c r="CV143" s="23" t="s">
        <v>20</v>
      </c>
      <c r="CX143" s="23" t="s">
        <v>181</v>
      </c>
      <c r="CY143" s="23">
        <v>5.0000000000000001E-4</v>
      </c>
      <c r="CZ143" s="23" t="s">
        <v>181</v>
      </c>
      <c r="DA143" s="23">
        <v>5.9999999999999995E-4</v>
      </c>
      <c r="DB143" s="23" t="s">
        <v>181</v>
      </c>
      <c r="DC143" s="23">
        <v>5.0000000000000001E-4</v>
      </c>
      <c r="DD143" s="23" t="s">
        <v>181</v>
      </c>
      <c r="DE143" s="23">
        <v>5.0000000000000001E-4</v>
      </c>
      <c r="DF143" s="23" t="s">
        <v>181</v>
      </c>
      <c r="DG143" s="23">
        <v>2.9999999999999997E-4</v>
      </c>
      <c r="DH143" s="23" t="s">
        <v>181</v>
      </c>
      <c r="DI143" s="23">
        <v>1E-4</v>
      </c>
      <c r="DJ143" s="25" t="s">
        <v>847</v>
      </c>
      <c r="DK143" s="23" t="s">
        <v>274</v>
      </c>
      <c r="DL143" s="25"/>
      <c r="DM143" s="25" t="s">
        <v>421</v>
      </c>
      <c r="DN143" s="23" t="s">
        <v>20</v>
      </c>
      <c r="DW143" s="85"/>
      <c r="DY143" s="85">
        <v>44876.006249999999</v>
      </c>
    </row>
    <row r="144" spans="1:129" s="23" customFormat="1">
      <c r="A144" s="23">
        <v>192</v>
      </c>
      <c r="B144" s="88">
        <v>44876.008333333331</v>
      </c>
      <c r="C144" s="23" t="s">
        <v>192</v>
      </c>
      <c r="D144" s="23">
        <v>0</v>
      </c>
      <c r="E144" s="23">
        <v>0</v>
      </c>
      <c r="F144" s="23">
        <v>0</v>
      </c>
      <c r="G144" s="23" t="s">
        <v>58</v>
      </c>
      <c r="H144" s="23" t="s">
        <v>59</v>
      </c>
      <c r="I144" s="23" t="s">
        <v>59</v>
      </c>
      <c r="J144" s="23" t="s">
        <v>59</v>
      </c>
      <c r="K144" s="23">
        <v>150</v>
      </c>
      <c r="L144" s="23" t="s">
        <v>179</v>
      </c>
      <c r="M144" s="23">
        <v>0</v>
      </c>
      <c r="N144" s="23" t="s">
        <v>179</v>
      </c>
      <c r="O144" s="23">
        <v>0</v>
      </c>
      <c r="P144" s="23" t="s">
        <v>179</v>
      </c>
      <c r="Q144" s="23">
        <v>0</v>
      </c>
      <c r="R144" s="23">
        <v>2</v>
      </c>
      <c r="S144" s="23" t="s">
        <v>180</v>
      </c>
      <c r="T144" s="23">
        <v>11.854699999999999</v>
      </c>
      <c r="U144" s="23">
        <v>0.65680000000000005</v>
      </c>
      <c r="V144" s="23">
        <v>18.195799999999998</v>
      </c>
      <c r="W144" s="23">
        <v>0.27750000000000002</v>
      </c>
      <c r="X144" s="23">
        <v>56.061799999999998</v>
      </c>
      <c r="Y144" s="23">
        <v>0.30780000000000002</v>
      </c>
      <c r="Z144" s="23">
        <v>2.9700000000000001E-2</v>
      </c>
      <c r="AA144" s="23">
        <v>1.23E-2</v>
      </c>
      <c r="AB144" s="23" t="s">
        <v>181</v>
      </c>
      <c r="AC144" s="23">
        <v>7.1000000000000004E-3</v>
      </c>
      <c r="AD144" s="23" t="s">
        <v>181</v>
      </c>
      <c r="AE144" s="23">
        <v>0.01</v>
      </c>
      <c r="AF144" s="23">
        <v>6.6799999999999998E-2</v>
      </c>
      <c r="AG144" s="23">
        <v>4.7999999999999996E-3</v>
      </c>
      <c r="AH144" s="23">
        <v>8.4903999999999993</v>
      </c>
      <c r="AI144" s="23">
        <v>2.1899999999999999E-2</v>
      </c>
      <c r="AJ144" s="23">
        <v>0.58730000000000004</v>
      </c>
      <c r="AK144" s="23">
        <v>5.1000000000000004E-3</v>
      </c>
      <c r="AL144" s="23">
        <v>3.0499999999999999E-2</v>
      </c>
      <c r="AM144" s="23">
        <v>6.4000000000000003E-3</v>
      </c>
      <c r="AN144" s="23">
        <v>3.2500000000000001E-2</v>
      </c>
      <c r="AO144" s="23">
        <v>3.7000000000000002E-3</v>
      </c>
      <c r="AP144" s="23">
        <v>0.1046</v>
      </c>
      <c r="AQ144" s="23">
        <v>3.5999999999999999E-3</v>
      </c>
      <c r="AR144" s="23">
        <v>5.8575999999999997</v>
      </c>
      <c r="AS144" s="23">
        <v>2.0899999999999998E-2</v>
      </c>
      <c r="AT144" s="23" t="s">
        <v>181</v>
      </c>
      <c r="AU144" s="23">
        <v>2.5999999999999999E-3</v>
      </c>
      <c r="AV144" s="23">
        <v>1.0200000000000001E-2</v>
      </c>
      <c r="AW144" s="23">
        <v>8.9999999999999998E-4</v>
      </c>
      <c r="AX144" s="23">
        <v>8.8999999999999999E-3</v>
      </c>
      <c r="AY144" s="23">
        <v>6.9999999999999999E-4</v>
      </c>
      <c r="AZ144" s="23">
        <v>6.1000000000000004E-3</v>
      </c>
      <c r="BA144" s="23">
        <v>5.9999999999999995E-4</v>
      </c>
      <c r="BB144" s="23">
        <v>8.9999999999999998E-4</v>
      </c>
      <c r="BC144" s="23">
        <v>4.0000000000000002E-4</v>
      </c>
      <c r="BD144" s="23" t="s">
        <v>181</v>
      </c>
      <c r="BE144" s="23">
        <v>2.9999999999999997E-4</v>
      </c>
      <c r="BF144" s="23" t="s">
        <v>181</v>
      </c>
      <c r="BG144" s="23">
        <v>1E-4</v>
      </c>
      <c r="BH144" s="23" t="s">
        <v>181</v>
      </c>
      <c r="BI144" s="23">
        <v>1E-4</v>
      </c>
      <c r="BJ144" s="23">
        <v>8.3000000000000001E-3</v>
      </c>
      <c r="BK144" s="23">
        <v>2.9999999999999997E-4</v>
      </c>
      <c r="BL144" s="23">
        <v>1.9E-3</v>
      </c>
      <c r="BM144" s="23">
        <v>2.0000000000000001E-4</v>
      </c>
      <c r="BN144" s="23">
        <v>3.0999999999999999E-3</v>
      </c>
      <c r="BO144" s="23">
        <v>2.0000000000000001E-4</v>
      </c>
      <c r="BP144" s="23" t="s">
        <v>181</v>
      </c>
      <c r="BQ144" s="23">
        <v>2.0000000000000001E-4</v>
      </c>
      <c r="BR144" s="23">
        <v>1E-4</v>
      </c>
      <c r="BS144" s="23">
        <v>0</v>
      </c>
      <c r="BT144" s="23" t="s">
        <v>181</v>
      </c>
      <c r="BU144" s="23">
        <v>5.0000000000000001E-4</v>
      </c>
      <c r="BV144" s="23" t="s">
        <v>20</v>
      </c>
      <c r="BX144" s="23" t="s">
        <v>181</v>
      </c>
      <c r="BY144" s="23">
        <v>8.0000000000000004E-4</v>
      </c>
      <c r="BZ144" s="23" t="s">
        <v>181</v>
      </c>
      <c r="CA144" s="23">
        <v>6.9999999999999999E-4</v>
      </c>
      <c r="CB144" s="23" t="s">
        <v>181</v>
      </c>
      <c r="CC144" s="23">
        <v>1.8E-3</v>
      </c>
      <c r="CD144" s="23" t="s">
        <v>181</v>
      </c>
      <c r="CE144" s="23">
        <v>1.8E-3</v>
      </c>
      <c r="CF144" s="23" t="s">
        <v>20</v>
      </c>
      <c r="CH144" s="23">
        <v>5.1999999999999998E-3</v>
      </c>
      <c r="CI144" s="23">
        <v>4.1999999999999997E-3</v>
      </c>
      <c r="CJ144" s="23" t="s">
        <v>181</v>
      </c>
      <c r="CK144" s="23">
        <v>8.5000000000000006E-3</v>
      </c>
      <c r="CL144" s="23">
        <v>1.04E-2</v>
      </c>
      <c r="CM144" s="23">
        <v>6.7999999999999996E-3</v>
      </c>
      <c r="CN144" s="23" t="s">
        <v>181</v>
      </c>
      <c r="CO144" s="23">
        <v>5.9999999999999995E-4</v>
      </c>
      <c r="CP144" s="23" t="s">
        <v>181</v>
      </c>
      <c r="CQ144" s="23">
        <v>2.5000000000000001E-3</v>
      </c>
      <c r="CR144" s="23" t="s">
        <v>181</v>
      </c>
      <c r="CS144" s="23">
        <v>1.4E-3</v>
      </c>
      <c r="CT144" s="23" t="s">
        <v>181</v>
      </c>
      <c r="CU144" s="23">
        <v>6.9999999999999999E-4</v>
      </c>
      <c r="CV144" s="23" t="s">
        <v>20</v>
      </c>
      <c r="CX144" s="23" t="s">
        <v>181</v>
      </c>
      <c r="CY144" s="23">
        <v>5.0000000000000001E-4</v>
      </c>
      <c r="CZ144" s="23" t="s">
        <v>181</v>
      </c>
      <c r="DA144" s="23">
        <v>5.0000000000000001E-4</v>
      </c>
      <c r="DB144" s="23" t="s">
        <v>181</v>
      </c>
      <c r="DC144" s="23">
        <v>5.0000000000000001E-4</v>
      </c>
      <c r="DD144" s="23" t="s">
        <v>181</v>
      </c>
      <c r="DE144" s="23">
        <v>5.9999999999999995E-4</v>
      </c>
      <c r="DF144" s="23" t="s">
        <v>181</v>
      </c>
      <c r="DG144" s="23">
        <v>2.9999999999999997E-4</v>
      </c>
      <c r="DH144" s="23" t="s">
        <v>181</v>
      </c>
      <c r="DI144" s="23">
        <v>1E-4</v>
      </c>
      <c r="DJ144" s="25" t="s">
        <v>847</v>
      </c>
      <c r="DK144" s="23" t="s">
        <v>274</v>
      </c>
      <c r="DL144" s="25"/>
      <c r="DM144" s="25" t="s">
        <v>421</v>
      </c>
      <c r="DN144" s="23" t="s">
        <v>20</v>
      </c>
      <c r="DW144" s="85"/>
      <c r="DY144" s="85">
        <v>44876.008333333331</v>
      </c>
    </row>
    <row r="145" spans="1:129" s="23" customFormat="1">
      <c r="A145" s="23">
        <v>193</v>
      </c>
      <c r="B145" s="88">
        <v>44876.011805555558</v>
      </c>
      <c r="C145" s="23" t="s">
        <v>192</v>
      </c>
      <c r="D145" s="23">
        <v>0</v>
      </c>
      <c r="E145" s="23">
        <v>0</v>
      </c>
      <c r="F145" s="23">
        <v>0</v>
      </c>
      <c r="G145" s="23" t="s">
        <v>58</v>
      </c>
      <c r="H145" s="23" t="s">
        <v>59</v>
      </c>
      <c r="I145" s="23" t="s">
        <v>59</v>
      </c>
      <c r="J145" s="23" t="s">
        <v>59</v>
      </c>
      <c r="K145" s="23">
        <v>150</v>
      </c>
      <c r="L145" s="23" t="s">
        <v>179</v>
      </c>
      <c r="M145" s="23">
        <v>0</v>
      </c>
      <c r="N145" s="23" t="s">
        <v>179</v>
      </c>
      <c r="O145" s="23">
        <v>0</v>
      </c>
      <c r="P145" s="23" t="s">
        <v>179</v>
      </c>
      <c r="Q145" s="23">
        <v>0</v>
      </c>
      <c r="R145" s="23">
        <v>2</v>
      </c>
      <c r="S145" s="23" t="s">
        <v>180</v>
      </c>
      <c r="T145" s="23">
        <v>11.6012</v>
      </c>
      <c r="U145" s="23">
        <v>0.64549999999999996</v>
      </c>
      <c r="V145" s="23">
        <v>18.729399999999998</v>
      </c>
      <c r="W145" s="23">
        <v>0.27889999999999998</v>
      </c>
      <c r="X145" s="23">
        <v>53.922699999999999</v>
      </c>
      <c r="Y145" s="23">
        <v>0.30059999999999998</v>
      </c>
      <c r="Z145" s="23">
        <v>3.5799999999999998E-2</v>
      </c>
      <c r="AA145" s="23">
        <v>1.2E-2</v>
      </c>
      <c r="AB145" s="23">
        <v>1.8800000000000001E-2</v>
      </c>
      <c r="AC145" s="23">
        <v>7.4000000000000003E-3</v>
      </c>
      <c r="AD145" s="23" t="s">
        <v>181</v>
      </c>
      <c r="AE145" s="23">
        <v>9.7000000000000003E-3</v>
      </c>
      <c r="AF145" s="23">
        <v>3.2899999999999999E-2</v>
      </c>
      <c r="AG145" s="23">
        <v>4.4999999999999997E-3</v>
      </c>
      <c r="AH145" s="23">
        <v>7.9530000000000003</v>
      </c>
      <c r="AI145" s="23">
        <v>2.12E-2</v>
      </c>
      <c r="AJ145" s="23">
        <v>0.53500000000000003</v>
      </c>
      <c r="AK145" s="23">
        <v>4.7999999999999996E-3</v>
      </c>
      <c r="AL145" s="23">
        <v>2.9100000000000001E-2</v>
      </c>
      <c r="AM145" s="23">
        <v>6.1999999999999998E-3</v>
      </c>
      <c r="AN145" s="23">
        <v>2.47E-2</v>
      </c>
      <c r="AO145" s="23">
        <v>3.5000000000000001E-3</v>
      </c>
      <c r="AP145" s="23">
        <v>0.09</v>
      </c>
      <c r="AQ145" s="23">
        <v>3.3999999999999998E-3</v>
      </c>
      <c r="AR145" s="23">
        <v>5.6988000000000003</v>
      </c>
      <c r="AS145" s="23">
        <v>2.0400000000000001E-2</v>
      </c>
      <c r="AT145" s="23" t="s">
        <v>181</v>
      </c>
      <c r="AU145" s="23">
        <v>2.5999999999999999E-3</v>
      </c>
      <c r="AV145" s="23">
        <v>0.01</v>
      </c>
      <c r="AW145" s="23">
        <v>8.0000000000000004E-4</v>
      </c>
      <c r="AX145" s="23">
        <v>7.9000000000000008E-3</v>
      </c>
      <c r="AY145" s="23">
        <v>5.9999999999999995E-4</v>
      </c>
      <c r="AZ145" s="23">
        <v>5.5999999999999999E-3</v>
      </c>
      <c r="BA145" s="23">
        <v>5.0000000000000001E-4</v>
      </c>
      <c r="BB145" s="23">
        <v>1.1999999999999999E-3</v>
      </c>
      <c r="BC145" s="23">
        <v>4.0000000000000002E-4</v>
      </c>
      <c r="BD145" s="23" t="s">
        <v>181</v>
      </c>
      <c r="BE145" s="23">
        <v>2.0000000000000001E-4</v>
      </c>
      <c r="BF145" s="23" t="s">
        <v>181</v>
      </c>
      <c r="BG145" s="23">
        <v>1E-4</v>
      </c>
      <c r="BH145" s="23" t="s">
        <v>181</v>
      </c>
      <c r="BI145" s="23">
        <v>1E-4</v>
      </c>
      <c r="BJ145" s="23">
        <v>7.6E-3</v>
      </c>
      <c r="BK145" s="23">
        <v>2.9999999999999997E-4</v>
      </c>
      <c r="BL145" s="23">
        <v>1.6000000000000001E-3</v>
      </c>
      <c r="BM145" s="23">
        <v>2.0000000000000001E-4</v>
      </c>
      <c r="BN145" s="23">
        <v>3.3E-3</v>
      </c>
      <c r="BO145" s="23">
        <v>2.0000000000000001E-4</v>
      </c>
      <c r="BP145" s="23" t="s">
        <v>181</v>
      </c>
      <c r="BQ145" s="23">
        <v>2.0000000000000001E-4</v>
      </c>
      <c r="BR145" s="23">
        <v>1E-4</v>
      </c>
      <c r="BS145" s="23">
        <v>1E-4</v>
      </c>
      <c r="BT145" s="23" t="s">
        <v>181</v>
      </c>
      <c r="BU145" s="23">
        <v>5.0000000000000001E-4</v>
      </c>
      <c r="BV145" s="23" t="s">
        <v>20</v>
      </c>
      <c r="BX145" s="23" t="s">
        <v>20</v>
      </c>
      <c r="BZ145" s="23">
        <v>6.9999999999999999E-4</v>
      </c>
      <c r="CA145" s="23">
        <v>6.9999999999999999E-4</v>
      </c>
      <c r="CB145" s="23" t="s">
        <v>181</v>
      </c>
      <c r="CC145" s="23">
        <v>1.8E-3</v>
      </c>
      <c r="CD145" s="23" t="s">
        <v>181</v>
      </c>
      <c r="CE145" s="23">
        <v>1.8E-3</v>
      </c>
      <c r="CF145" s="23" t="s">
        <v>20</v>
      </c>
      <c r="CH145" s="23" t="s">
        <v>181</v>
      </c>
      <c r="CI145" s="23">
        <v>4.3E-3</v>
      </c>
      <c r="CJ145" s="23" t="s">
        <v>181</v>
      </c>
      <c r="CK145" s="23">
        <v>8.3999999999999995E-3</v>
      </c>
      <c r="CL145" s="23" t="s">
        <v>181</v>
      </c>
      <c r="CM145" s="23">
        <v>7.4000000000000003E-3</v>
      </c>
      <c r="CN145" s="23" t="s">
        <v>181</v>
      </c>
      <c r="CO145" s="23">
        <v>5.9999999999999995E-4</v>
      </c>
      <c r="CP145" s="23" t="s">
        <v>181</v>
      </c>
      <c r="CQ145" s="23">
        <v>2.5999999999999999E-3</v>
      </c>
      <c r="CR145" s="23" t="s">
        <v>181</v>
      </c>
      <c r="CS145" s="23">
        <v>1.4E-3</v>
      </c>
      <c r="CT145" s="23" t="s">
        <v>181</v>
      </c>
      <c r="CU145" s="23">
        <v>5.9999999999999995E-4</v>
      </c>
      <c r="CV145" s="23" t="s">
        <v>20</v>
      </c>
      <c r="CX145" s="23" t="s">
        <v>181</v>
      </c>
      <c r="CY145" s="23">
        <v>5.0000000000000001E-4</v>
      </c>
      <c r="CZ145" s="23" t="s">
        <v>181</v>
      </c>
      <c r="DA145" s="23">
        <v>5.0000000000000001E-4</v>
      </c>
      <c r="DB145" s="23" t="s">
        <v>181</v>
      </c>
      <c r="DC145" s="23">
        <v>5.0000000000000001E-4</v>
      </c>
      <c r="DD145" s="23" t="s">
        <v>181</v>
      </c>
      <c r="DE145" s="23">
        <v>5.0000000000000001E-4</v>
      </c>
      <c r="DF145" s="23" t="s">
        <v>181</v>
      </c>
      <c r="DG145" s="23">
        <v>2.9999999999999997E-4</v>
      </c>
      <c r="DH145" s="23" t="s">
        <v>181</v>
      </c>
      <c r="DI145" s="23">
        <v>1E-4</v>
      </c>
      <c r="DJ145" s="23" t="s">
        <v>846</v>
      </c>
      <c r="DK145" s="23" t="s">
        <v>275</v>
      </c>
      <c r="DM145" s="25" t="s">
        <v>421</v>
      </c>
      <c r="DN145" s="23" t="s">
        <v>20</v>
      </c>
      <c r="DW145" s="85"/>
      <c r="DY145" s="85">
        <v>44876.011805555558</v>
      </c>
    </row>
    <row r="146" spans="1:129" s="23" customFormat="1">
      <c r="A146" s="23">
        <v>194</v>
      </c>
      <c r="B146" s="88">
        <v>44876.013888888891</v>
      </c>
      <c r="C146" s="23" t="s">
        <v>192</v>
      </c>
      <c r="D146" s="23">
        <v>0</v>
      </c>
      <c r="E146" s="23">
        <v>0</v>
      </c>
      <c r="F146" s="23">
        <v>0</v>
      </c>
      <c r="G146" s="23" t="s">
        <v>58</v>
      </c>
      <c r="H146" s="23" t="s">
        <v>59</v>
      </c>
      <c r="I146" s="23" t="s">
        <v>59</v>
      </c>
      <c r="J146" s="23" t="s">
        <v>59</v>
      </c>
      <c r="K146" s="23">
        <v>150</v>
      </c>
      <c r="L146" s="23" t="s">
        <v>179</v>
      </c>
      <c r="M146" s="23">
        <v>0</v>
      </c>
      <c r="N146" s="23" t="s">
        <v>179</v>
      </c>
      <c r="O146" s="23">
        <v>0</v>
      </c>
      <c r="P146" s="23" t="s">
        <v>179</v>
      </c>
      <c r="Q146" s="23">
        <v>0</v>
      </c>
      <c r="R146" s="23">
        <v>2</v>
      </c>
      <c r="S146" s="23" t="s">
        <v>180</v>
      </c>
      <c r="T146" s="23">
        <v>11.954599999999999</v>
      </c>
      <c r="U146" s="23">
        <v>0.65790000000000004</v>
      </c>
      <c r="V146" s="23">
        <v>19.0976</v>
      </c>
      <c r="W146" s="23">
        <v>0.28199999999999997</v>
      </c>
      <c r="X146" s="23">
        <v>55.054600000000001</v>
      </c>
      <c r="Y146" s="23">
        <v>0.30470000000000003</v>
      </c>
      <c r="Z146" s="23">
        <v>3.5200000000000002E-2</v>
      </c>
      <c r="AA146" s="23">
        <v>1.21E-2</v>
      </c>
      <c r="AB146" s="23">
        <v>2.0199999999999999E-2</v>
      </c>
      <c r="AC146" s="23">
        <v>7.4999999999999997E-3</v>
      </c>
      <c r="AD146" s="23" t="s">
        <v>181</v>
      </c>
      <c r="AE146" s="23">
        <v>9.7999999999999997E-3</v>
      </c>
      <c r="AF146" s="23">
        <v>3.7900000000000003E-2</v>
      </c>
      <c r="AG146" s="23">
        <v>4.5999999999999999E-3</v>
      </c>
      <c r="AH146" s="23">
        <v>7.8781999999999996</v>
      </c>
      <c r="AI146" s="23">
        <v>2.1100000000000001E-2</v>
      </c>
      <c r="AJ146" s="23">
        <v>0.52800000000000002</v>
      </c>
      <c r="AK146" s="23">
        <v>4.7999999999999996E-3</v>
      </c>
      <c r="AL146" s="23">
        <v>2.7E-2</v>
      </c>
      <c r="AM146" s="23">
        <v>6.1999999999999998E-3</v>
      </c>
      <c r="AN146" s="23">
        <v>2.6800000000000001E-2</v>
      </c>
      <c r="AO146" s="23">
        <v>3.5000000000000001E-3</v>
      </c>
      <c r="AP146" s="23">
        <v>9.1399999999999995E-2</v>
      </c>
      <c r="AQ146" s="23">
        <v>3.3999999999999998E-3</v>
      </c>
      <c r="AR146" s="23">
        <v>5.7760999999999996</v>
      </c>
      <c r="AS146" s="23">
        <v>2.0500000000000001E-2</v>
      </c>
      <c r="AT146" s="23" t="s">
        <v>181</v>
      </c>
      <c r="AU146" s="23">
        <v>2.5999999999999999E-3</v>
      </c>
      <c r="AV146" s="23">
        <v>9.4000000000000004E-3</v>
      </c>
      <c r="AW146" s="23">
        <v>8.0000000000000004E-4</v>
      </c>
      <c r="AX146" s="23">
        <v>7.4999999999999997E-3</v>
      </c>
      <c r="AY146" s="23">
        <v>5.9999999999999995E-4</v>
      </c>
      <c r="AZ146" s="23">
        <v>5.4000000000000003E-3</v>
      </c>
      <c r="BA146" s="23">
        <v>5.0000000000000001E-4</v>
      </c>
      <c r="BB146" s="23">
        <v>8.0000000000000004E-4</v>
      </c>
      <c r="BC146" s="23">
        <v>2.9999999999999997E-4</v>
      </c>
      <c r="BD146" s="23" t="s">
        <v>181</v>
      </c>
      <c r="BE146" s="23">
        <v>2.9999999999999997E-4</v>
      </c>
      <c r="BF146" s="23" t="s">
        <v>181</v>
      </c>
      <c r="BG146" s="23">
        <v>1E-4</v>
      </c>
      <c r="BH146" s="23">
        <v>2.0000000000000001E-4</v>
      </c>
      <c r="BI146" s="23">
        <v>1E-4</v>
      </c>
      <c r="BJ146" s="23">
        <v>7.7999999999999996E-3</v>
      </c>
      <c r="BK146" s="23">
        <v>2.9999999999999997E-4</v>
      </c>
      <c r="BL146" s="23">
        <v>1.8E-3</v>
      </c>
      <c r="BM146" s="23">
        <v>2.0000000000000001E-4</v>
      </c>
      <c r="BN146" s="23">
        <v>2.8999999999999998E-3</v>
      </c>
      <c r="BO146" s="23">
        <v>2.0000000000000001E-4</v>
      </c>
      <c r="BP146" s="23" t="s">
        <v>181</v>
      </c>
      <c r="BQ146" s="23">
        <v>2.0000000000000001E-4</v>
      </c>
      <c r="BR146" s="23">
        <v>1E-4</v>
      </c>
      <c r="BS146" s="23">
        <v>0</v>
      </c>
      <c r="BT146" s="23" t="s">
        <v>181</v>
      </c>
      <c r="BU146" s="23">
        <v>5.0000000000000001E-4</v>
      </c>
      <c r="BV146" s="23" t="s">
        <v>181</v>
      </c>
      <c r="BW146" s="23">
        <v>5.9999999999999995E-4</v>
      </c>
      <c r="BX146" s="23" t="s">
        <v>181</v>
      </c>
      <c r="BY146" s="23">
        <v>8.0000000000000004E-4</v>
      </c>
      <c r="BZ146" s="23" t="s">
        <v>181</v>
      </c>
      <c r="CA146" s="23">
        <v>6.9999999999999999E-4</v>
      </c>
      <c r="CB146" s="23" t="s">
        <v>181</v>
      </c>
      <c r="CC146" s="23">
        <v>1.8E-3</v>
      </c>
      <c r="CD146" s="23" t="s">
        <v>181</v>
      </c>
      <c r="CE146" s="23">
        <v>1.8E-3</v>
      </c>
      <c r="CF146" s="23" t="s">
        <v>20</v>
      </c>
      <c r="CH146" s="23" t="s">
        <v>181</v>
      </c>
      <c r="CI146" s="23">
        <v>4.3E-3</v>
      </c>
      <c r="CJ146" s="23" t="s">
        <v>181</v>
      </c>
      <c r="CK146" s="23">
        <v>8.5000000000000006E-3</v>
      </c>
      <c r="CL146" s="23">
        <v>7.7999999999999996E-3</v>
      </c>
      <c r="CM146" s="23">
        <v>7.1000000000000004E-3</v>
      </c>
      <c r="CN146" s="23" t="s">
        <v>181</v>
      </c>
      <c r="CO146" s="23">
        <v>5.9999999999999995E-4</v>
      </c>
      <c r="CP146" s="23" t="s">
        <v>181</v>
      </c>
      <c r="CQ146" s="23">
        <v>2.7000000000000001E-3</v>
      </c>
      <c r="CR146" s="23" t="s">
        <v>181</v>
      </c>
      <c r="CS146" s="23">
        <v>1.5E-3</v>
      </c>
      <c r="CT146" s="23" t="s">
        <v>181</v>
      </c>
      <c r="CU146" s="23">
        <v>5.9999999999999995E-4</v>
      </c>
      <c r="CV146" s="23" t="s">
        <v>181</v>
      </c>
      <c r="CW146" s="23">
        <v>5.0000000000000001E-4</v>
      </c>
      <c r="CX146" s="23" t="s">
        <v>181</v>
      </c>
      <c r="CY146" s="23">
        <v>5.0000000000000001E-4</v>
      </c>
      <c r="CZ146" s="23" t="s">
        <v>181</v>
      </c>
      <c r="DA146" s="23">
        <v>5.0000000000000001E-4</v>
      </c>
      <c r="DB146" s="23" t="s">
        <v>181</v>
      </c>
      <c r="DC146" s="23">
        <v>5.0000000000000001E-4</v>
      </c>
      <c r="DD146" s="23" t="s">
        <v>181</v>
      </c>
      <c r="DE146" s="23">
        <v>5.0000000000000001E-4</v>
      </c>
      <c r="DF146" s="23" t="s">
        <v>181</v>
      </c>
      <c r="DG146" s="23">
        <v>2.9999999999999997E-4</v>
      </c>
      <c r="DH146" s="23" t="s">
        <v>181</v>
      </c>
      <c r="DI146" s="23">
        <v>1E-4</v>
      </c>
      <c r="DJ146" s="23" t="s">
        <v>846</v>
      </c>
      <c r="DK146" s="23" t="s">
        <v>275</v>
      </c>
      <c r="DM146" s="25" t="s">
        <v>421</v>
      </c>
      <c r="DN146" s="23" t="s">
        <v>20</v>
      </c>
      <c r="DW146" s="85"/>
      <c r="DY146" s="85">
        <v>44876.013888888891</v>
      </c>
    </row>
    <row r="147" spans="1:129" s="23" customFormat="1">
      <c r="A147" s="23">
        <v>195</v>
      </c>
      <c r="B147" s="88">
        <v>44876.015972222223</v>
      </c>
      <c r="C147" s="23" t="s">
        <v>192</v>
      </c>
      <c r="D147" s="23">
        <v>0</v>
      </c>
      <c r="E147" s="23">
        <v>0</v>
      </c>
      <c r="F147" s="23">
        <v>0</v>
      </c>
      <c r="G147" s="23" t="s">
        <v>58</v>
      </c>
      <c r="H147" s="23" t="s">
        <v>59</v>
      </c>
      <c r="I147" s="23" t="s">
        <v>59</v>
      </c>
      <c r="J147" s="23" t="s">
        <v>59</v>
      </c>
      <c r="K147" s="23">
        <v>150</v>
      </c>
      <c r="L147" s="23" t="s">
        <v>179</v>
      </c>
      <c r="M147" s="23">
        <v>0</v>
      </c>
      <c r="N147" s="23" t="s">
        <v>179</v>
      </c>
      <c r="O147" s="23">
        <v>0</v>
      </c>
      <c r="P147" s="23" t="s">
        <v>179</v>
      </c>
      <c r="Q147" s="23">
        <v>0</v>
      </c>
      <c r="R147" s="23">
        <v>2</v>
      </c>
      <c r="S147" s="23" t="s">
        <v>180</v>
      </c>
      <c r="T147" s="23">
        <v>10.904999999999999</v>
      </c>
      <c r="U147" s="23">
        <v>0.6452</v>
      </c>
      <c r="V147" s="23">
        <v>19.649100000000001</v>
      </c>
      <c r="W147" s="23">
        <v>0.28520000000000001</v>
      </c>
      <c r="X147" s="23">
        <v>55.2423</v>
      </c>
      <c r="Y147" s="23">
        <v>0.30549999999999999</v>
      </c>
      <c r="Z147" s="23">
        <v>3.3000000000000002E-2</v>
      </c>
      <c r="AA147" s="23">
        <v>1.21E-2</v>
      </c>
      <c r="AB147" s="23">
        <v>0.03</v>
      </c>
      <c r="AC147" s="23">
        <v>7.6E-3</v>
      </c>
      <c r="AD147" s="23" t="s">
        <v>181</v>
      </c>
      <c r="AE147" s="23">
        <v>9.7999999999999997E-3</v>
      </c>
      <c r="AF147" s="23">
        <v>2.8899999999999999E-2</v>
      </c>
      <c r="AG147" s="23">
        <v>4.5999999999999999E-3</v>
      </c>
      <c r="AH147" s="23">
        <v>8.1602999999999994</v>
      </c>
      <c r="AI147" s="23">
        <v>2.1499999999999998E-2</v>
      </c>
      <c r="AJ147" s="23">
        <v>0.55769999999999997</v>
      </c>
      <c r="AK147" s="23">
        <v>4.8999999999999998E-3</v>
      </c>
      <c r="AL147" s="23">
        <v>3.7100000000000001E-2</v>
      </c>
      <c r="AM147" s="23">
        <v>6.6E-3</v>
      </c>
      <c r="AN147" s="23">
        <v>2.5999999999999999E-2</v>
      </c>
      <c r="AO147" s="23">
        <v>3.5000000000000001E-3</v>
      </c>
      <c r="AP147" s="23">
        <v>9.2399999999999996E-2</v>
      </c>
      <c r="AQ147" s="23">
        <v>3.3999999999999998E-3</v>
      </c>
      <c r="AR147" s="23">
        <v>5.9058000000000002</v>
      </c>
      <c r="AS147" s="23">
        <v>2.0799999999999999E-2</v>
      </c>
      <c r="AT147" s="23" t="s">
        <v>181</v>
      </c>
      <c r="AU147" s="23">
        <v>2.5999999999999999E-3</v>
      </c>
      <c r="AV147" s="23">
        <v>8.5000000000000006E-3</v>
      </c>
      <c r="AW147" s="23">
        <v>8.0000000000000004E-4</v>
      </c>
      <c r="AX147" s="23">
        <v>7.1000000000000004E-3</v>
      </c>
      <c r="AY147" s="23">
        <v>5.9999999999999995E-4</v>
      </c>
      <c r="AZ147" s="23">
        <v>6.1000000000000004E-3</v>
      </c>
      <c r="BA147" s="23">
        <v>5.9999999999999995E-4</v>
      </c>
      <c r="BB147" s="23">
        <v>1.1999999999999999E-3</v>
      </c>
      <c r="BC147" s="23">
        <v>4.0000000000000002E-4</v>
      </c>
      <c r="BD147" s="23" t="s">
        <v>181</v>
      </c>
      <c r="BE147" s="23">
        <v>2.0000000000000001E-4</v>
      </c>
      <c r="BF147" s="23" t="s">
        <v>181</v>
      </c>
      <c r="BG147" s="23">
        <v>1E-4</v>
      </c>
      <c r="BH147" s="23" t="s">
        <v>181</v>
      </c>
      <c r="BI147" s="23">
        <v>1E-4</v>
      </c>
      <c r="BJ147" s="23">
        <v>7.9000000000000008E-3</v>
      </c>
      <c r="BK147" s="23">
        <v>2.9999999999999997E-4</v>
      </c>
      <c r="BL147" s="23">
        <v>1.8E-3</v>
      </c>
      <c r="BM147" s="23">
        <v>2.0000000000000001E-4</v>
      </c>
      <c r="BN147" s="23">
        <v>3.0000000000000001E-3</v>
      </c>
      <c r="BO147" s="23">
        <v>2.0000000000000001E-4</v>
      </c>
      <c r="BP147" s="23" t="s">
        <v>181</v>
      </c>
      <c r="BQ147" s="23">
        <v>2.0000000000000001E-4</v>
      </c>
      <c r="BR147" s="23">
        <v>1E-4</v>
      </c>
      <c r="BS147" s="23">
        <v>0</v>
      </c>
      <c r="BT147" s="23" t="s">
        <v>181</v>
      </c>
      <c r="BU147" s="23">
        <v>5.0000000000000001E-4</v>
      </c>
      <c r="BV147" s="23" t="s">
        <v>20</v>
      </c>
      <c r="BX147" s="23" t="s">
        <v>181</v>
      </c>
      <c r="BY147" s="23">
        <v>8.0000000000000004E-4</v>
      </c>
      <c r="BZ147" s="23">
        <v>8.9999999999999998E-4</v>
      </c>
      <c r="CA147" s="23">
        <v>6.9999999999999999E-4</v>
      </c>
      <c r="CB147" s="23" t="s">
        <v>181</v>
      </c>
      <c r="CC147" s="23">
        <v>1.6999999999999999E-3</v>
      </c>
      <c r="CD147" s="23" t="s">
        <v>181</v>
      </c>
      <c r="CE147" s="23">
        <v>1.8E-3</v>
      </c>
      <c r="CF147" s="23" t="s">
        <v>20</v>
      </c>
      <c r="CH147" s="23">
        <v>4.4000000000000003E-3</v>
      </c>
      <c r="CI147" s="23">
        <v>4.0000000000000001E-3</v>
      </c>
      <c r="CJ147" s="23" t="s">
        <v>181</v>
      </c>
      <c r="CK147" s="23">
        <v>8.3000000000000001E-3</v>
      </c>
      <c r="CL147" s="23" t="s">
        <v>181</v>
      </c>
      <c r="CM147" s="23">
        <v>7.0000000000000001E-3</v>
      </c>
      <c r="CN147" s="23" t="s">
        <v>181</v>
      </c>
      <c r="CO147" s="23">
        <v>5.9999999999999995E-4</v>
      </c>
      <c r="CP147" s="23" t="s">
        <v>181</v>
      </c>
      <c r="CQ147" s="23">
        <v>2.5000000000000001E-3</v>
      </c>
      <c r="CR147" s="23" t="s">
        <v>181</v>
      </c>
      <c r="CS147" s="23">
        <v>1.5E-3</v>
      </c>
      <c r="CT147" s="23" t="s">
        <v>20</v>
      </c>
      <c r="CV147" s="23" t="s">
        <v>20</v>
      </c>
      <c r="CX147" s="23" t="s">
        <v>181</v>
      </c>
      <c r="CY147" s="23">
        <v>5.0000000000000001E-4</v>
      </c>
      <c r="CZ147" s="23" t="s">
        <v>181</v>
      </c>
      <c r="DA147" s="23">
        <v>5.0000000000000001E-4</v>
      </c>
      <c r="DB147" s="23" t="s">
        <v>181</v>
      </c>
      <c r="DC147" s="23">
        <v>5.0000000000000001E-4</v>
      </c>
      <c r="DD147" s="23" t="s">
        <v>181</v>
      </c>
      <c r="DE147" s="23">
        <v>5.0000000000000001E-4</v>
      </c>
      <c r="DF147" s="23">
        <v>4.0000000000000002E-4</v>
      </c>
      <c r="DG147" s="23">
        <v>2.9999999999999997E-4</v>
      </c>
      <c r="DH147" s="23" t="s">
        <v>181</v>
      </c>
      <c r="DI147" s="23">
        <v>1E-4</v>
      </c>
      <c r="DJ147" s="23" t="s">
        <v>846</v>
      </c>
      <c r="DK147" s="23" t="s">
        <v>275</v>
      </c>
      <c r="DM147" s="25" t="s">
        <v>421</v>
      </c>
      <c r="DN147" s="23" t="s">
        <v>20</v>
      </c>
      <c r="DW147" s="85"/>
      <c r="DY147" s="85">
        <v>44876.015972222223</v>
      </c>
    </row>
    <row r="148" spans="1:129" s="23" customFormat="1">
      <c r="A148" s="23">
        <v>196</v>
      </c>
      <c r="B148" s="88">
        <v>44876.019444444442</v>
      </c>
      <c r="C148" s="23" t="s">
        <v>192</v>
      </c>
      <c r="D148" s="23">
        <v>0</v>
      </c>
      <c r="E148" s="23">
        <v>0</v>
      </c>
      <c r="F148" s="23">
        <v>0</v>
      </c>
      <c r="G148" s="23" t="s">
        <v>58</v>
      </c>
      <c r="H148" s="23" t="s">
        <v>59</v>
      </c>
      <c r="I148" s="23" t="s">
        <v>59</v>
      </c>
      <c r="J148" s="23" t="s">
        <v>59</v>
      </c>
      <c r="K148" s="23">
        <v>150</v>
      </c>
      <c r="L148" s="23" t="s">
        <v>179</v>
      </c>
      <c r="M148" s="23">
        <v>0</v>
      </c>
      <c r="N148" s="23" t="s">
        <v>179</v>
      </c>
      <c r="O148" s="23">
        <v>0</v>
      </c>
      <c r="P148" s="23" t="s">
        <v>179</v>
      </c>
      <c r="Q148" s="23">
        <v>0</v>
      </c>
      <c r="R148" s="23">
        <v>2</v>
      </c>
      <c r="S148" s="23" t="s">
        <v>180</v>
      </c>
      <c r="T148" s="23">
        <v>5.1820000000000004</v>
      </c>
      <c r="U148" s="23">
        <v>0.55120000000000002</v>
      </c>
      <c r="V148" s="23">
        <v>13.9384</v>
      </c>
      <c r="W148" s="23">
        <v>0.2525</v>
      </c>
      <c r="X148" s="23">
        <v>47.052199999999999</v>
      </c>
      <c r="Y148" s="23">
        <v>0.27950000000000003</v>
      </c>
      <c r="Z148" s="23">
        <v>7.17E-2</v>
      </c>
      <c r="AA148" s="23">
        <v>1.2699999999999999E-2</v>
      </c>
      <c r="AB148" s="23" t="s">
        <v>181</v>
      </c>
      <c r="AC148" s="23">
        <v>6.4999999999999997E-3</v>
      </c>
      <c r="AD148" s="23" t="s">
        <v>181</v>
      </c>
      <c r="AE148" s="23">
        <v>1.0500000000000001E-2</v>
      </c>
      <c r="AF148" s="23">
        <v>0.43859999999999999</v>
      </c>
      <c r="AG148" s="23">
        <v>7.4999999999999997E-3</v>
      </c>
      <c r="AH148" s="23">
        <v>7.8243999999999998</v>
      </c>
      <c r="AI148" s="23">
        <v>2.1399999999999999E-2</v>
      </c>
      <c r="AJ148" s="23">
        <v>1.6835</v>
      </c>
      <c r="AK148" s="23">
        <v>7.9000000000000008E-3</v>
      </c>
      <c r="AL148" s="23">
        <v>3.2800000000000003E-2</v>
      </c>
      <c r="AM148" s="23">
        <v>8.9999999999999993E-3</v>
      </c>
      <c r="AN148" s="23">
        <v>3.1800000000000002E-2</v>
      </c>
      <c r="AO148" s="23">
        <v>3.7000000000000002E-3</v>
      </c>
      <c r="AP148" s="23">
        <v>0.13650000000000001</v>
      </c>
      <c r="AQ148" s="23">
        <v>4.4999999999999997E-3</v>
      </c>
      <c r="AR148" s="23">
        <v>8.7936999999999994</v>
      </c>
      <c r="AS148" s="23">
        <v>2.6599999999999999E-2</v>
      </c>
      <c r="AT148" s="23" t="s">
        <v>181</v>
      </c>
      <c r="AU148" s="23">
        <v>3.2000000000000002E-3</v>
      </c>
      <c r="AV148" s="23">
        <v>1.2800000000000001E-2</v>
      </c>
      <c r="AW148" s="23">
        <v>8.9999999999999998E-4</v>
      </c>
      <c r="AX148" s="23">
        <v>1.32E-2</v>
      </c>
      <c r="AY148" s="23">
        <v>8.0000000000000004E-4</v>
      </c>
      <c r="AZ148" s="23">
        <v>9.5999999999999992E-3</v>
      </c>
      <c r="BA148" s="23">
        <v>6.9999999999999999E-4</v>
      </c>
      <c r="BB148" s="23">
        <v>1.2999999999999999E-3</v>
      </c>
      <c r="BC148" s="23">
        <v>4.0000000000000002E-4</v>
      </c>
      <c r="BD148" s="23" t="s">
        <v>181</v>
      </c>
      <c r="BE148" s="23">
        <v>2.9999999999999997E-4</v>
      </c>
      <c r="BF148" s="23" t="s">
        <v>181</v>
      </c>
      <c r="BG148" s="23">
        <v>1E-4</v>
      </c>
      <c r="BH148" s="23">
        <v>6.9999999999999999E-4</v>
      </c>
      <c r="BI148" s="23">
        <v>2.0000000000000001E-4</v>
      </c>
      <c r="BJ148" s="23">
        <v>3.7199999999999997E-2</v>
      </c>
      <c r="BK148" s="23">
        <v>6.9999999999999999E-4</v>
      </c>
      <c r="BL148" s="23">
        <v>2.3E-3</v>
      </c>
      <c r="BM148" s="23">
        <v>2.0000000000000001E-4</v>
      </c>
      <c r="BN148" s="23">
        <v>1.3899999999999999E-2</v>
      </c>
      <c r="BO148" s="23">
        <v>4.0000000000000002E-4</v>
      </c>
      <c r="BP148" s="23">
        <v>1.2999999999999999E-3</v>
      </c>
      <c r="BQ148" s="23">
        <v>2.9999999999999997E-4</v>
      </c>
      <c r="BR148" s="23">
        <v>1E-3</v>
      </c>
      <c r="BS148" s="23">
        <v>2.9999999999999997E-4</v>
      </c>
      <c r="BT148" s="23" t="s">
        <v>181</v>
      </c>
      <c r="BU148" s="23">
        <v>5.0000000000000001E-4</v>
      </c>
      <c r="BV148" s="23" t="s">
        <v>181</v>
      </c>
      <c r="BW148" s="23">
        <v>5.9999999999999995E-4</v>
      </c>
      <c r="BX148" s="23" t="s">
        <v>181</v>
      </c>
      <c r="BY148" s="23">
        <v>8.0000000000000004E-4</v>
      </c>
      <c r="BZ148" s="23" t="s">
        <v>181</v>
      </c>
      <c r="CA148" s="23">
        <v>6.9999999999999999E-4</v>
      </c>
      <c r="CB148" s="23" t="s">
        <v>181</v>
      </c>
      <c r="CC148" s="23">
        <v>1.8E-3</v>
      </c>
      <c r="CD148" s="23" t="s">
        <v>181</v>
      </c>
      <c r="CE148" s="23">
        <v>1.8E-3</v>
      </c>
      <c r="CF148" s="23" t="s">
        <v>20</v>
      </c>
      <c r="CH148" s="23">
        <v>9.7999999999999997E-3</v>
      </c>
      <c r="CI148" s="23">
        <v>4.7000000000000002E-3</v>
      </c>
      <c r="CJ148" s="23" t="s">
        <v>181</v>
      </c>
      <c r="CK148" s="23">
        <v>8.2000000000000007E-3</v>
      </c>
      <c r="CL148" s="23" t="s">
        <v>181</v>
      </c>
      <c r="CM148" s="23">
        <v>8.6E-3</v>
      </c>
      <c r="CN148" s="23" t="s">
        <v>181</v>
      </c>
      <c r="CO148" s="23">
        <v>6.9999999999999999E-4</v>
      </c>
      <c r="CP148" s="23" t="s">
        <v>181</v>
      </c>
      <c r="CQ148" s="23">
        <v>2.7000000000000001E-3</v>
      </c>
      <c r="CR148" s="23" t="s">
        <v>181</v>
      </c>
      <c r="CS148" s="23">
        <v>1.6000000000000001E-3</v>
      </c>
      <c r="CT148" s="23" t="s">
        <v>181</v>
      </c>
      <c r="CU148" s="23">
        <v>5.9999999999999995E-4</v>
      </c>
      <c r="CV148" s="23" t="s">
        <v>181</v>
      </c>
      <c r="CW148" s="23">
        <v>5.0000000000000001E-4</v>
      </c>
      <c r="CX148" s="23" t="s">
        <v>181</v>
      </c>
      <c r="CY148" s="23">
        <v>5.0000000000000001E-4</v>
      </c>
      <c r="CZ148" s="23" t="s">
        <v>181</v>
      </c>
      <c r="DA148" s="23">
        <v>5.9999999999999995E-4</v>
      </c>
      <c r="DB148" s="23" t="s">
        <v>181</v>
      </c>
      <c r="DC148" s="23">
        <v>5.0000000000000001E-4</v>
      </c>
      <c r="DD148" s="23" t="s">
        <v>181</v>
      </c>
      <c r="DE148" s="23">
        <v>5.9999999999999995E-4</v>
      </c>
      <c r="DF148" s="23" t="s">
        <v>181</v>
      </c>
      <c r="DG148" s="23">
        <v>4.0000000000000002E-4</v>
      </c>
      <c r="DH148" s="23" t="s">
        <v>181</v>
      </c>
      <c r="DI148" s="23">
        <v>2.0000000000000001E-4</v>
      </c>
      <c r="DJ148" s="23" t="s">
        <v>16</v>
      </c>
      <c r="DK148" s="23" t="s">
        <v>20</v>
      </c>
      <c r="DL148" s="23" t="s">
        <v>20</v>
      </c>
      <c r="DM148" s="23" t="s">
        <v>20</v>
      </c>
      <c r="DN148" s="23" t="s">
        <v>20</v>
      </c>
      <c r="DW148" s="85"/>
      <c r="DY148" s="85">
        <v>44876.019444444442</v>
      </c>
    </row>
    <row r="149" spans="1:129" s="23" customFormat="1">
      <c r="A149" s="23">
        <v>197</v>
      </c>
      <c r="B149" s="88">
        <v>44876.022916666669</v>
      </c>
      <c r="C149" s="23" t="s">
        <v>192</v>
      </c>
      <c r="D149" s="23">
        <v>0</v>
      </c>
      <c r="E149" s="23">
        <v>0</v>
      </c>
      <c r="F149" s="23">
        <v>0</v>
      </c>
      <c r="G149" s="23" t="s">
        <v>58</v>
      </c>
      <c r="H149" s="23" t="s">
        <v>59</v>
      </c>
      <c r="I149" s="23" t="s">
        <v>59</v>
      </c>
      <c r="J149" s="23" t="s">
        <v>59</v>
      </c>
      <c r="K149" s="23">
        <v>150</v>
      </c>
      <c r="L149" s="23" t="s">
        <v>179</v>
      </c>
      <c r="M149" s="23">
        <v>0</v>
      </c>
      <c r="N149" s="23" t="s">
        <v>179</v>
      </c>
      <c r="O149" s="23">
        <v>0</v>
      </c>
      <c r="P149" s="23" t="s">
        <v>179</v>
      </c>
      <c r="Q149" s="23">
        <v>0</v>
      </c>
      <c r="R149" s="23">
        <v>2</v>
      </c>
      <c r="S149" s="23" t="s">
        <v>180</v>
      </c>
      <c r="T149" s="23">
        <v>7.9958999999999998</v>
      </c>
      <c r="U149" s="23">
        <v>0.61809999999999998</v>
      </c>
      <c r="V149" s="23">
        <v>19.952000000000002</v>
      </c>
      <c r="W149" s="23">
        <v>0.28810000000000002</v>
      </c>
      <c r="X149" s="23">
        <v>49.358600000000003</v>
      </c>
      <c r="Y149" s="23">
        <v>0.28710000000000002</v>
      </c>
      <c r="Z149" s="23">
        <v>1.66E-2</v>
      </c>
      <c r="AA149" s="23">
        <v>1.23E-2</v>
      </c>
      <c r="AB149" s="23" t="s">
        <v>181</v>
      </c>
      <c r="AC149" s="23">
        <v>6.1000000000000004E-3</v>
      </c>
      <c r="AD149" s="23" t="s">
        <v>181</v>
      </c>
      <c r="AE149" s="23">
        <v>1.01E-2</v>
      </c>
      <c r="AF149" s="23" t="s">
        <v>181</v>
      </c>
      <c r="AG149" s="23">
        <v>4.1999999999999997E-3</v>
      </c>
      <c r="AH149" s="23">
        <v>9.3407999999999998</v>
      </c>
      <c r="AI149" s="23">
        <v>2.3300000000000001E-2</v>
      </c>
      <c r="AJ149" s="23">
        <v>0.52590000000000003</v>
      </c>
      <c r="AK149" s="23">
        <v>4.8999999999999998E-3</v>
      </c>
      <c r="AL149" s="23">
        <v>3.6900000000000002E-2</v>
      </c>
      <c r="AM149" s="23">
        <v>6.7000000000000002E-3</v>
      </c>
      <c r="AN149" s="23">
        <v>2.75E-2</v>
      </c>
      <c r="AO149" s="23">
        <v>3.8E-3</v>
      </c>
      <c r="AP149" s="23">
        <v>0.1229</v>
      </c>
      <c r="AQ149" s="23">
        <v>4.0000000000000001E-3</v>
      </c>
      <c r="AR149" s="23">
        <v>7.8495999999999997</v>
      </c>
      <c r="AS149" s="23">
        <v>2.4500000000000001E-2</v>
      </c>
      <c r="AT149" s="23">
        <v>5.4000000000000003E-3</v>
      </c>
      <c r="AU149" s="23">
        <v>3.0999999999999999E-3</v>
      </c>
      <c r="AV149" s="23">
        <v>1.72E-2</v>
      </c>
      <c r="AW149" s="23">
        <v>1.1000000000000001E-3</v>
      </c>
      <c r="AX149" s="23">
        <v>1.32E-2</v>
      </c>
      <c r="AY149" s="23">
        <v>8.0000000000000004E-4</v>
      </c>
      <c r="AZ149" s="23">
        <v>6.7000000000000002E-3</v>
      </c>
      <c r="BA149" s="23">
        <v>5.9999999999999995E-4</v>
      </c>
      <c r="BB149" s="23">
        <v>1.1999999999999999E-3</v>
      </c>
      <c r="BC149" s="23">
        <v>4.0000000000000002E-4</v>
      </c>
      <c r="BD149" s="23" t="s">
        <v>181</v>
      </c>
      <c r="BE149" s="23">
        <v>2.9999999999999997E-4</v>
      </c>
      <c r="BF149" s="23" t="s">
        <v>181</v>
      </c>
      <c r="BG149" s="23">
        <v>1E-4</v>
      </c>
      <c r="BH149" s="23" t="s">
        <v>181</v>
      </c>
      <c r="BI149" s="23">
        <v>1E-4</v>
      </c>
      <c r="BJ149" s="23">
        <v>9.9000000000000008E-3</v>
      </c>
      <c r="BK149" s="23">
        <v>4.0000000000000002E-4</v>
      </c>
      <c r="BL149" s="23">
        <v>1.1999999999999999E-3</v>
      </c>
      <c r="BM149" s="23">
        <v>2.0000000000000001E-4</v>
      </c>
      <c r="BN149" s="23">
        <v>8.9999999999999998E-4</v>
      </c>
      <c r="BO149" s="23">
        <v>2.0000000000000001E-4</v>
      </c>
      <c r="BP149" s="23" t="s">
        <v>181</v>
      </c>
      <c r="BQ149" s="23">
        <v>2.0000000000000001E-4</v>
      </c>
      <c r="BR149" s="23">
        <v>2.9999999999999997E-4</v>
      </c>
      <c r="BS149" s="23">
        <v>1E-4</v>
      </c>
      <c r="BT149" s="23" t="s">
        <v>181</v>
      </c>
      <c r="BU149" s="23">
        <v>5.0000000000000001E-4</v>
      </c>
      <c r="BV149" s="23" t="s">
        <v>181</v>
      </c>
      <c r="BW149" s="23">
        <v>5.9999999999999995E-4</v>
      </c>
      <c r="BX149" s="23" t="s">
        <v>181</v>
      </c>
      <c r="BY149" s="23">
        <v>8.0000000000000004E-4</v>
      </c>
      <c r="BZ149" s="23" t="s">
        <v>181</v>
      </c>
      <c r="CA149" s="23">
        <v>6.9999999999999999E-4</v>
      </c>
      <c r="CB149" s="23" t="s">
        <v>181</v>
      </c>
      <c r="CC149" s="23">
        <v>1.8E-3</v>
      </c>
      <c r="CD149" s="23" t="s">
        <v>181</v>
      </c>
      <c r="CE149" s="23">
        <v>1.6999999999999999E-3</v>
      </c>
      <c r="CF149" s="23" t="s">
        <v>20</v>
      </c>
      <c r="CH149" s="23" t="s">
        <v>181</v>
      </c>
      <c r="CI149" s="23">
        <v>3.8E-3</v>
      </c>
      <c r="CJ149" s="23" t="s">
        <v>181</v>
      </c>
      <c r="CK149" s="23">
        <v>8.3000000000000001E-3</v>
      </c>
      <c r="CL149" s="23" t="s">
        <v>181</v>
      </c>
      <c r="CM149" s="23">
        <v>8.3999999999999995E-3</v>
      </c>
      <c r="CN149" s="23" t="s">
        <v>181</v>
      </c>
      <c r="CO149" s="23">
        <v>5.9999999999999995E-4</v>
      </c>
      <c r="CP149" s="23" t="s">
        <v>181</v>
      </c>
      <c r="CQ149" s="23">
        <v>2.5999999999999999E-3</v>
      </c>
      <c r="CR149" s="23" t="s">
        <v>181</v>
      </c>
      <c r="CS149" s="23">
        <v>1.5E-3</v>
      </c>
      <c r="CT149" s="23" t="s">
        <v>20</v>
      </c>
      <c r="CV149" s="23" t="s">
        <v>20</v>
      </c>
      <c r="CX149" s="23" t="s">
        <v>181</v>
      </c>
      <c r="CY149" s="23">
        <v>5.0000000000000001E-4</v>
      </c>
      <c r="CZ149" s="23" t="s">
        <v>181</v>
      </c>
      <c r="DA149" s="23">
        <v>5.0000000000000001E-4</v>
      </c>
      <c r="DB149" s="23">
        <v>5.9999999999999995E-4</v>
      </c>
      <c r="DC149" s="23">
        <v>5.0000000000000001E-4</v>
      </c>
      <c r="DD149" s="23" t="s">
        <v>181</v>
      </c>
      <c r="DE149" s="23">
        <v>5.9999999999999995E-4</v>
      </c>
      <c r="DF149" s="23" t="s">
        <v>181</v>
      </c>
      <c r="DG149" s="23">
        <v>2.9999999999999997E-4</v>
      </c>
      <c r="DH149" s="23" t="s">
        <v>181</v>
      </c>
      <c r="DI149" s="23">
        <v>1E-4</v>
      </c>
      <c r="DJ149" s="23" t="s">
        <v>28</v>
      </c>
      <c r="DK149" s="23" t="s">
        <v>20</v>
      </c>
      <c r="DL149" s="23" t="s">
        <v>20</v>
      </c>
      <c r="DM149" s="23" t="s">
        <v>20</v>
      </c>
      <c r="DN149" s="23" t="s">
        <v>20</v>
      </c>
      <c r="DW149" s="85"/>
      <c r="DY149" s="85">
        <v>44876.022916666669</v>
      </c>
    </row>
    <row r="150" spans="1:129" s="23" customFormat="1">
      <c r="A150" s="23">
        <v>198</v>
      </c>
      <c r="B150" s="88">
        <v>44876.025694444441</v>
      </c>
      <c r="C150" s="23" t="s">
        <v>192</v>
      </c>
      <c r="D150" s="23">
        <v>0</v>
      </c>
      <c r="E150" s="23">
        <v>0</v>
      </c>
      <c r="F150" s="23">
        <v>0</v>
      </c>
      <c r="G150" s="23" t="s">
        <v>58</v>
      </c>
      <c r="H150" s="23" t="s">
        <v>59</v>
      </c>
      <c r="I150" s="23" t="s">
        <v>59</v>
      </c>
      <c r="J150" s="23" t="s">
        <v>59</v>
      </c>
      <c r="K150" s="23">
        <v>150</v>
      </c>
      <c r="L150" s="23" t="s">
        <v>179</v>
      </c>
      <c r="M150" s="23">
        <v>0</v>
      </c>
      <c r="N150" s="23" t="s">
        <v>179</v>
      </c>
      <c r="O150" s="23">
        <v>0</v>
      </c>
      <c r="P150" s="23" t="s">
        <v>179</v>
      </c>
      <c r="Q150" s="23">
        <v>0</v>
      </c>
      <c r="R150" s="23">
        <v>2</v>
      </c>
      <c r="S150" s="23" t="s">
        <v>180</v>
      </c>
      <c r="T150" s="23">
        <v>1.2209000000000001</v>
      </c>
      <c r="U150" s="23">
        <v>0.3957</v>
      </c>
      <c r="V150" s="23">
        <v>15.7363</v>
      </c>
      <c r="W150" s="23">
        <v>0.25209999999999999</v>
      </c>
      <c r="X150" s="23">
        <v>61.776899999999998</v>
      </c>
      <c r="Y150" s="23">
        <v>0.33189999999999997</v>
      </c>
      <c r="Z150" s="23">
        <v>0.1958</v>
      </c>
      <c r="AA150" s="23">
        <v>1.2200000000000001E-2</v>
      </c>
      <c r="AB150" s="23" t="s">
        <v>181</v>
      </c>
      <c r="AC150" s="23">
        <v>6.1000000000000004E-3</v>
      </c>
      <c r="AD150" s="23" t="s">
        <v>181</v>
      </c>
      <c r="AE150" s="23">
        <v>0.01</v>
      </c>
      <c r="AF150" s="23">
        <v>2.835</v>
      </c>
      <c r="AG150" s="23">
        <v>1.6500000000000001E-2</v>
      </c>
      <c r="AH150" s="23">
        <v>3.6837</v>
      </c>
      <c r="AI150" s="23">
        <v>1.4800000000000001E-2</v>
      </c>
      <c r="AJ150" s="23">
        <v>0.62390000000000001</v>
      </c>
      <c r="AK150" s="23">
        <v>5.1000000000000004E-3</v>
      </c>
      <c r="AL150" s="23">
        <v>2.1600000000000001E-2</v>
      </c>
      <c r="AM150" s="23">
        <v>6.1000000000000004E-3</v>
      </c>
      <c r="AN150" s="23" t="s">
        <v>181</v>
      </c>
      <c r="AO150" s="23">
        <v>2.3999999999999998E-3</v>
      </c>
      <c r="AP150" s="23">
        <v>7.8799999999999995E-2</v>
      </c>
      <c r="AQ150" s="23">
        <v>3.3E-3</v>
      </c>
      <c r="AR150" s="23">
        <v>4.6215000000000002</v>
      </c>
      <c r="AS150" s="23">
        <v>1.7999999999999999E-2</v>
      </c>
      <c r="AT150" s="23" t="s">
        <v>181</v>
      </c>
      <c r="AU150" s="23">
        <v>2.3999999999999998E-3</v>
      </c>
      <c r="AV150" s="23">
        <v>2.3E-3</v>
      </c>
      <c r="AW150" s="23">
        <v>5.0000000000000001E-4</v>
      </c>
      <c r="AX150" s="23">
        <v>5.3E-3</v>
      </c>
      <c r="AY150" s="23">
        <v>5.0000000000000001E-4</v>
      </c>
      <c r="AZ150" s="23">
        <v>7.9000000000000008E-3</v>
      </c>
      <c r="BA150" s="23">
        <v>5.9999999999999995E-4</v>
      </c>
      <c r="BB150" s="23">
        <v>1.6999999999999999E-3</v>
      </c>
      <c r="BC150" s="23">
        <v>2.9999999999999997E-4</v>
      </c>
      <c r="BD150" s="23" t="s">
        <v>181</v>
      </c>
      <c r="BE150" s="23">
        <v>2.9999999999999997E-4</v>
      </c>
      <c r="BF150" s="23" t="s">
        <v>181</v>
      </c>
      <c r="BG150" s="23">
        <v>1E-4</v>
      </c>
      <c r="BH150" s="23">
        <v>5.8999999999999999E-3</v>
      </c>
      <c r="BI150" s="23">
        <v>2.9999999999999997E-4</v>
      </c>
      <c r="BJ150" s="23">
        <v>6.3799999999999996E-2</v>
      </c>
      <c r="BK150" s="23">
        <v>8.0000000000000004E-4</v>
      </c>
      <c r="BL150" s="23">
        <v>1.9E-3</v>
      </c>
      <c r="BM150" s="23">
        <v>2.0000000000000001E-4</v>
      </c>
      <c r="BN150" s="23">
        <v>2.1499999999999998E-2</v>
      </c>
      <c r="BO150" s="23">
        <v>5.0000000000000001E-4</v>
      </c>
      <c r="BP150" s="23">
        <v>1.1000000000000001E-3</v>
      </c>
      <c r="BQ150" s="23">
        <v>2.9999999999999997E-4</v>
      </c>
      <c r="BR150" s="23">
        <v>1E-4</v>
      </c>
      <c r="BS150" s="23">
        <v>1E-4</v>
      </c>
      <c r="BT150" s="23" t="s">
        <v>181</v>
      </c>
      <c r="BU150" s="23">
        <v>5.9999999999999995E-4</v>
      </c>
      <c r="BV150" s="23" t="s">
        <v>20</v>
      </c>
      <c r="BX150" s="23" t="s">
        <v>181</v>
      </c>
      <c r="BY150" s="23">
        <v>6.9999999999999999E-4</v>
      </c>
      <c r="BZ150" s="23" t="s">
        <v>181</v>
      </c>
      <c r="CA150" s="23">
        <v>5.9999999999999995E-4</v>
      </c>
      <c r="CB150" s="23" t="s">
        <v>181</v>
      </c>
      <c r="CC150" s="23">
        <v>1.6000000000000001E-3</v>
      </c>
      <c r="CD150" s="23" t="s">
        <v>181</v>
      </c>
      <c r="CE150" s="23">
        <v>1.8E-3</v>
      </c>
      <c r="CF150" s="23" t="s">
        <v>20</v>
      </c>
      <c r="CH150" s="23">
        <v>8.3199999999999996E-2</v>
      </c>
      <c r="CI150" s="23">
        <v>4.5999999999999999E-3</v>
      </c>
      <c r="CJ150" s="23" t="s">
        <v>181</v>
      </c>
      <c r="CK150" s="23">
        <v>6.3E-3</v>
      </c>
      <c r="CL150" s="23" t="s">
        <v>181</v>
      </c>
      <c r="CM150" s="23">
        <v>3.7000000000000002E-3</v>
      </c>
      <c r="CN150" s="23" t="s">
        <v>181</v>
      </c>
      <c r="CO150" s="23">
        <v>5.9999999999999995E-4</v>
      </c>
      <c r="CP150" s="23" t="s">
        <v>181</v>
      </c>
      <c r="CQ150" s="23">
        <v>2.5999999999999999E-3</v>
      </c>
      <c r="CR150" s="23" t="s">
        <v>181</v>
      </c>
      <c r="CS150" s="23">
        <v>1.2999999999999999E-3</v>
      </c>
      <c r="CT150" s="23" t="s">
        <v>181</v>
      </c>
      <c r="CU150" s="23">
        <v>5.9999999999999995E-4</v>
      </c>
      <c r="CV150" s="23" t="s">
        <v>20</v>
      </c>
      <c r="CX150" s="23" t="s">
        <v>181</v>
      </c>
      <c r="CY150" s="23">
        <v>5.0000000000000001E-4</v>
      </c>
      <c r="CZ150" s="23" t="s">
        <v>181</v>
      </c>
      <c r="DA150" s="23">
        <v>5.0000000000000001E-4</v>
      </c>
      <c r="DB150" s="23">
        <v>1E-3</v>
      </c>
      <c r="DC150" s="23">
        <v>5.0000000000000001E-4</v>
      </c>
      <c r="DD150" s="23" t="s">
        <v>181</v>
      </c>
      <c r="DE150" s="23">
        <v>5.9999999999999995E-4</v>
      </c>
      <c r="DF150" s="23" t="s">
        <v>181</v>
      </c>
      <c r="DG150" s="23">
        <v>4.0000000000000002E-4</v>
      </c>
      <c r="DH150" s="23" t="s">
        <v>181</v>
      </c>
      <c r="DI150" s="23">
        <v>2.9999999999999997E-4</v>
      </c>
      <c r="DJ150" s="23" t="s">
        <v>184</v>
      </c>
      <c r="DK150" s="23" t="s">
        <v>20</v>
      </c>
      <c r="DL150" s="23" t="s">
        <v>20</v>
      </c>
      <c r="DM150" s="23" t="s">
        <v>20</v>
      </c>
      <c r="DN150" s="23" t="s">
        <v>20</v>
      </c>
      <c r="DW150" s="85"/>
      <c r="DY150" s="85">
        <v>44876.025694444441</v>
      </c>
    </row>
    <row r="151" spans="1:129" s="23" customFormat="1">
      <c r="A151" s="23">
        <v>199</v>
      </c>
      <c r="B151" s="88">
        <v>44876.030555555553</v>
      </c>
      <c r="C151" s="23" t="s">
        <v>192</v>
      </c>
      <c r="D151" s="23">
        <v>0</v>
      </c>
      <c r="E151" s="23">
        <v>0</v>
      </c>
      <c r="F151" s="23">
        <v>0</v>
      </c>
      <c r="G151" s="23" t="s">
        <v>58</v>
      </c>
      <c r="H151" s="23" t="s">
        <v>59</v>
      </c>
      <c r="I151" s="23" t="s">
        <v>59</v>
      </c>
      <c r="J151" s="23" t="s">
        <v>59</v>
      </c>
      <c r="K151" s="23">
        <v>150</v>
      </c>
      <c r="L151" s="23" t="s">
        <v>179</v>
      </c>
      <c r="M151" s="23">
        <v>0</v>
      </c>
      <c r="N151" s="23" t="s">
        <v>179</v>
      </c>
      <c r="O151" s="23">
        <v>0</v>
      </c>
      <c r="P151" s="23" t="s">
        <v>179</v>
      </c>
      <c r="Q151" s="23">
        <v>0</v>
      </c>
      <c r="R151" s="23">
        <v>2</v>
      </c>
      <c r="S151" s="23" t="s">
        <v>180</v>
      </c>
      <c r="T151" s="23">
        <v>3.2223000000000002</v>
      </c>
      <c r="U151" s="23">
        <v>0.48930000000000001</v>
      </c>
      <c r="V151" s="23">
        <v>12.8073</v>
      </c>
      <c r="W151" s="23">
        <v>0.23549999999999999</v>
      </c>
      <c r="X151" s="23">
        <v>36.440199999999997</v>
      </c>
      <c r="Y151" s="23">
        <v>0.24199999999999999</v>
      </c>
      <c r="Z151" s="23">
        <v>0.18429999999999999</v>
      </c>
      <c r="AA151" s="23">
        <v>1.4E-2</v>
      </c>
      <c r="AB151" s="23" t="s">
        <v>181</v>
      </c>
      <c r="AC151" s="23">
        <v>6.3E-3</v>
      </c>
      <c r="AD151" s="23" t="s">
        <v>181</v>
      </c>
      <c r="AE151" s="23">
        <v>1.0200000000000001E-2</v>
      </c>
      <c r="AF151" s="23">
        <v>1.6145</v>
      </c>
      <c r="AG151" s="23">
        <v>1.1900000000000001E-2</v>
      </c>
      <c r="AH151" s="23">
        <v>8.0914999999999999</v>
      </c>
      <c r="AI151" s="23">
        <v>2.1700000000000001E-2</v>
      </c>
      <c r="AJ151" s="23">
        <v>0.91490000000000005</v>
      </c>
      <c r="AK151" s="23">
        <v>6.3E-3</v>
      </c>
      <c r="AL151" s="23">
        <v>1.4500000000000001E-2</v>
      </c>
      <c r="AM151" s="23">
        <v>7.1999999999999998E-3</v>
      </c>
      <c r="AN151" s="23">
        <v>1.2699999999999999E-2</v>
      </c>
      <c r="AO151" s="23">
        <v>2.7000000000000001E-3</v>
      </c>
      <c r="AP151" s="23">
        <v>7.8899999999999998E-2</v>
      </c>
      <c r="AQ151" s="23">
        <v>3.5000000000000001E-3</v>
      </c>
      <c r="AR151" s="23">
        <v>4.4652000000000003</v>
      </c>
      <c r="AS151" s="23">
        <v>1.8800000000000001E-2</v>
      </c>
      <c r="AT151" s="23" t="s">
        <v>181</v>
      </c>
      <c r="AU151" s="23">
        <v>2.3999999999999998E-3</v>
      </c>
      <c r="AV151" s="23">
        <v>1.04E-2</v>
      </c>
      <c r="AW151" s="23">
        <v>1E-3</v>
      </c>
      <c r="AX151" s="23">
        <v>5.7999999999999996E-3</v>
      </c>
      <c r="AY151" s="23">
        <v>5.9999999999999995E-4</v>
      </c>
      <c r="AZ151" s="23">
        <v>5.5999999999999999E-3</v>
      </c>
      <c r="BA151" s="23">
        <v>5.9999999999999995E-4</v>
      </c>
      <c r="BB151" s="23">
        <v>8.9999999999999998E-4</v>
      </c>
      <c r="BC151" s="23">
        <v>4.0000000000000002E-4</v>
      </c>
      <c r="BD151" s="23">
        <v>4.0000000000000002E-4</v>
      </c>
      <c r="BE151" s="23">
        <v>2.9999999999999997E-4</v>
      </c>
      <c r="BF151" s="23" t="s">
        <v>181</v>
      </c>
      <c r="BG151" s="23">
        <v>1E-4</v>
      </c>
      <c r="BH151" s="23">
        <v>3.8999999999999998E-3</v>
      </c>
      <c r="BI151" s="23">
        <v>2.9999999999999997E-4</v>
      </c>
      <c r="BJ151" s="23">
        <v>4.3499999999999997E-2</v>
      </c>
      <c r="BK151" s="23">
        <v>8.0000000000000004E-4</v>
      </c>
      <c r="BL151" s="23">
        <v>2.2000000000000001E-3</v>
      </c>
      <c r="BM151" s="23">
        <v>2.9999999999999997E-4</v>
      </c>
      <c r="BN151" s="23">
        <v>1.7500000000000002E-2</v>
      </c>
      <c r="BO151" s="23">
        <v>6.9999999999999999E-4</v>
      </c>
      <c r="BP151" s="23">
        <v>4.4000000000000003E-3</v>
      </c>
      <c r="BQ151" s="23">
        <v>2.9999999999999997E-4</v>
      </c>
      <c r="BR151" s="23">
        <v>5.9999999999999995E-4</v>
      </c>
      <c r="BS151" s="23">
        <v>2.9999999999999997E-4</v>
      </c>
      <c r="BT151" s="23" t="s">
        <v>181</v>
      </c>
      <c r="BU151" s="23">
        <v>5.0000000000000001E-4</v>
      </c>
      <c r="BV151" s="23" t="s">
        <v>181</v>
      </c>
      <c r="BW151" s="23">
        <v>5.9999999999999995E-4</v>
      </c>
      <c r="BX151" s="23" t="s">
        <v>181</v>
      </c>
      <c r="BY151" s="23">
        <v>8.9999999999999998E-4</v>
      </c>
      <c r="BZ151" s="23" t="s">
        <v>181</v>
      </c>
      <c r="CA151" s="23">
        <v>8.0000000000000004E-4</v>
      </c>
      <c r="CB151" s="23" t="s">
        <v>181</v>
      </c>
      <c r="CC151" s="23">
        <v>2E-3</v>
      </c>
      <c r="CD151" s="23" t="s">
        <v>181</v>
      </c>
      <c r="CE151" s="23">
        <v>1.6000000000000001E-3</v>
      </c>
      <c r="CF151" s="23" t="s">
        <v>20</v>
      </c>
      <c r="CH151" s="23">
        <v>6.5699999999999995E-2</v>
      </c>
      <c r="CI151" s="23">
        <v>7.1999999999999998E-3</v>
      </c>
      <c r="CJ151" s="23" t="s">
        <v>181</v>
      </c>
      <c r="CK151" s="23">
        <v>9.7000000000000003E-3</v>
      </c>
      <c r="CL151" s="23" t="s">
        <v>181</v>
      </c>
      <c r="CM151" s="23">
        <v>1.34E-2</v>
      </c>
      <c r="CN151" s="23" t="s">
        <v>181</v>
      </c>
      <c r="CO151" s="23">
        <v>6.9999999999999999E-4</v>
      </c>
      <c r="CP151" s="23" t="s">
        <v>181</v>
      </c>
      <c r="CQ151" s="23">
        <v>2.5000000000000001E-3</v>
      </c>
      <c r="CR151" s="23" t="s">
        <v>181</v>
      </c>
      <c r="CS151" s="23">
        <v>1.6000000000000001E-3</v>
      </c>
      <c r="CT151" s="23" t="s">
        <v>20</v>
      </c>
      <c r="CV151" s="23" t="s">
        <v>181</v>
      </c>
      <c r="CW151" s="23">
        <v>5.0000000000000001E-4</v>
      </c>
      <c r="CX151" s="23" t="s">
        <v>181</v>
      </c>
      <c r="CY151" s="23">
        <v>5.0000000000000001E-4</v>
      </c>
      <c r="CZ151" s="23" t="s">
        <v>181</v>
      </c>
      <c r="DA151" s="23">
        <v>5.9999999999999995E-4</v>
      </c>
      <c r="DB151" s="23" t="s">
        <v>181</v>
      </c>
      <c r="DC151" s="23">
        <v>5.9999999999999995E-4</v>
      </c>
      <c r="DD151" s="23" t="s">
        <v>181</v>
      </c>
      <c r="DE151" s="23">
        <v>6.9999999999999999E-4</v>
      </c>
      <c r="DF151" s="23" t="s">
        <v>181</v>
      </c>
      <c r="DG151" s="23">
        <v>4.0000000000000002E-4</v>
      </c>
      <c r="DH151" s="23" t="s">
        <v>181</v>
      </c>
      <c r="DI151" s="23">
        <v>5.0000000000000001E-4</v>
      </c>
      <c r="DJ151" s="23" t="s">
        <v>323</v>
      </c>
      <c r="DK151" s="23" t="s">
        <v>324</v>
      </c>
      <c r="DL151" s="23">
        <v>21</v>
      </c>
      <c r="DM151" s="23" t="s">
        <v>65</v>
      </c>
      <c r="DN151" s="23" t="s">
        <v>20</v>
      </c>
      <c r="DW151" s="85"/>
      <c r="DY151" s="85">
        <v>44876.030555555553</v>
      </c>
    </row>
    <row r="152" spans="1:129" s="23" customFormat="1">
      <c r="A152" s="23">
        <v>200</v>
      </c>
      <c r="B152" s="88">
        <v>44876.032638888886</v>
      </c>
      <c r="C152" s="23" t="s">
        <v>192</v>
      </c>
      <c r="D152" s="23">
        <v>0</v>
      </c>
      <c r="E152" s="23">
        <v>0</v>
      </c>
      <c r="F152" s="23">
        <v>0</v>
      </c>
      <c r="G152" s="23" t="s">
        <v>58</v>
      </c>
      <c r="H152" s="23" t="s">
        <v>59</v>
      </c>
      <c r="I152" s="23" t="s">
        <v>59</v>
      </c>
      <c r="J152" s="23" t="s">
        <v>59</v>
      </c>
      <c r="K152" s="23">
        <v>150</v>
      </c>
      <c r="L152" s="23" t="s">
        <v>179</v>
      </c>
      <c r="M152" s="23">
        <v>0</v>
      </c>
      <c r="N152" s="23" t="s">
        <v>179</v>
      </c>
      <c r="O152" s="23">
        <v>0</v>
      </c>
      <c r="P152" s="23" t="s">
        <v>179</v>
      </c>
      <c r="Q152" s="23">
        <v>0</v>
      </c>
      <c r="R152" s="23">
        <v>2</v>
      </c>
      <c r="S152" s="23" t="s">
        <v>180</v>
      </c>
      <c r="T152" s="23">
        <v>5.782</v>
      </c>
      <c r="U152" s="23">
        <v>0.61450000000000005</v>
      </c>
      <c r="V152" s="23">
        <v>19.8688</v>
      </c>
      <c r="W152" s="23">
        <v>0.29349999999999998</v>
      </c>
      <c r="X152" s="23">
        <v>51.717399999999998</v>
      </c>
      <c r="Y152" s="23">
        <v>0.3009</v>
      </c>
      <c r="Z152" s="23">
        <v>0.2424</v>
      </c>
      <c r="AA152" s="23">
        <v>1.5599999999999999E-2</v>
      </c>
      <c r="AB152" s="23" t="s">
        <v>181</v>
      </c>
      <c r="AC152" s="23">
        <v>6.8999999999999999E-3</v>
      </c>
      <c r="AD152" s="23" t="s">
        <v>181</v>
      </c>
      <c r="AE152" s="23">
        <v>1.0500000000000001E-2</v>
      </c>
      <c r="AF152" s="23">
        <v>2.2214999999999998</v>
      </c>
      <c r="AG152" s="23">
        <v>1.47E-2</v>
      </c>
      <c r="AH152" s="23">
        <v>8.8729999999999993</v>
      </c>
      <c r="AI152" s="23">
        <v>2.29E-2</v>
      </c>
      <c r="AJ152" s="23">
        <v>1.3091999999999999</v>
      </c>
      <c r="AK152" s="23">
        <v>7.1999999999999998E-3</v>
      </c>
      <c r="AL152" s="23">
        <v>3.5099999999999999E-2</v>
      </c>
      <c r="AM152" s="23">
        <v>8.3000000000000001E-3</v>
      </c>
      <c r="AN152" s="23">
        <v>2.4299999999999999E-2</v>
      </c>
      <c r="AO152" s="23">
        <v>3.5000000000000001E-3</v>
      </c>
      <c r="AP152" s="23">
        <v>0.12720000000000001</v>
      </c>
      <c r="AQ152" s="23">
        <v>4.1999999999999997E-3</v>
      </c>
      <c r="AR152" s="23">
        <v>6.2967000000000004</v>
      </c>
      <c r="AS152" s="23">
        <v>2.24E-2</v>
      </c>
      <c r="AT152" s="23">
        <v>3.3E-3</v>
      </c>
      <c r="AU152" s="23">
        <v>2.7000000000000001E-3</v>
      </c>
      <c r="AV152" s="23">
        <v>1.3100000000000001E-2</v>
      </c>
      <c r="AW152" s="23">
        <v>8.9999999999999998E-4</v>
      </c>
      <c r="AX152" s="23">
        <v>7.1999999999999998E-3</v>
      </c>
      <c r="AY152" s="23">
        <v>5.9999999999999995E-4</v>
      </c>
      <c r="AZ152" s="23">
        <v>7.9000000000000008E-3</v>
      </c>
      <c r="BA152" s="23">
        <v>5.9999999999999995E-4</v>
      </c>
      <c r="BB152" s="23">
        <v>1.2999999999999999E-3</v>
      </c>
      <c r="BC152" s="23">
        <v>4.0000000000000002E-4</v>
      </c>
      <c r="BD152" s="23">
        <v>5.9999999999999995E-4</v>
      </c>
      <c r="BE152" s="23">
        <v>2.9999999999999997E-4</v>
      </c>
      <c r="BF152" s="23" t="s">
        <v>181</v>
      </c>
      <c r="BG152" s="23">
        <v>1E-4</v>
      </c>
      <c r="BH152" s="23">
        <v>3.3999999999999998E-3</v>
      </c>
      <c r="BI152" s="23">
        <v>2.9999999999999997E-4</v>
      </c>
      <c r="BJ152" s="23">
        <v>5.0200000000000002E-2</v>
      </c>
      <c r="BK152" s="23">
        <v>8.0000000000000004E-4</v>
      </c>
      <c r="BL152" s="23">
        <v>2.5000000000000001E-3</v>
      </c>
      <c r="BM152" s="23">
        <v>2.0000000000000001E-4</v>
      </c>
      <c r="BN152" s="23">
        <v>1.38E-2</v>
      </c>
      <c r="BO152" s="23">
        <v>4.0000000000000002E-4</v>
      </c>
      <c r="BP152" s="23">
        <v>5.5999999999999999E-3</v>
      </c>
      <c r="BQ152" s="23">
        <v>2.9999999999999997E-4</v>
      </c>
      <c r="BR152" s="23">
        <v>2.9999999999999997E-4</v>
      </c>
      <c r="BS152" s="23">
        <v>1E-4</v>
      </c>
      <c r="BT152" s="23" t="s">
        <v>181</v>
      </c>
      <c r="BU152" s="23">
        <v>5.0000000000000001E-4</v>
      </c>
      <c r="BV152" s="23" t="s">
        <v>20</v>
      </c>
      <c r="BX152" s="23" t="s">
        <v>20</v>
      </c>
      <c r="BZ152" s="23" t="s">
        <v>181</v>
      </c>
      <c r="CA152" s="23">
        <v>6.9999999999999999E-4</v>
      </c>
      <c r="CB152" s="23" t="s">
        <v>181</v>
      </c>
      <c r="CC152" s="23">
        <v>1.6999999999999999E-3</v>
      </c>
      <c r="CD152" s="23" t="s">
        <v>181</v>
      </c>
      <c r="CE152" s="23">
        <v>1.8E-3</v>
      </c>
      <c r="CF152" s="23" t="s">
        <v>20</v>
      </c>
      <c r="CH152" s="23">
        <v>4.2099999999999999E-2</v>
      </c>
      <c r="CI152" s="23">
        <v>4.3E-3</v>
      </c>
      <c r="CJ152" s="23" t="s">
        <v>181</v>
      </c>
      <c r="CK152" s="23">
        <v>8.6E-3</v>
      </c>
      <c r="CL152" s="23" t="s">
        <v>181</v>
      </c>
      <c r="CM152" s="23">
        <v>8.0999999999999996E-3</v>
      </c>
      <c r="CN152" s="23" t="s">
        <v>181</v>
      </c>
      <c r="CO152" s="23">
        <v>5.9999999999999995E-4</v>
      </c>
      <c r="CP152" s="23" t="s">
        <v>181</v>
      </c>
      <c r="CQ152" s="23">
        <v>2.8E-3</v>
      </c>
      <c r="CR152" s="23" t="s">
        <v>181</v>
      </c>
      <c r="CS152" s="23">
        <v>1.5E-3</v>
      </c>
      <c r="CT152" s="23" t="s">
        <v>181</v>
      </c>
      <c r="CU152" s="23">
        <v>5.9999999999999995E-4</v>
      </c>
      <c r="CV152" s="23" t="s">
        <v>20</v>
      </c>
      <c r="CX152" s="23" t="s">
        <v>181</v>
      </c>
      <c r="CY152" s="23">
        <v>5.0000000000000001E-4</v>
      </c>
      <c r="CZ152" s="23" t="s">
        <v>181</v>
      </c>
      <c r="DA152" s="23">
        <v>5.9999999999999995E-4</v>
      </c>
      <c r="DB152" s="23" t="s">
        <v>181</v>
      </c>
      <c r="DC152" s="23">
        <v>5.0000000000000001E-4</v>
      </c>
      <c r="DD152" s="23" t="s">
        <v>181</v>
      </c>
      <c r="DE152" s="23">
        <v>5.9999999999999995E-4</v>
      </c>
      <c r="DF152" s="23">
        <v>4.0000000000000002E-4</v>
      </c>
      <c r="DG152" s="23">
        <v>4.0000000000000002E-4</v>
      </c>
      <c r="DH152" s="23" t="s">
        <v>181</v>
      </c>
      <c r="DI152" s="23">
        <v>2.0000000000000001E-4</v>
      </c>
      <c r="DJ152" s="23" t="s">
        <v>323</v>
      </c>
      <c r="DK152" s="23" t="s">
        <v>324</v>
      </c>
      <c r="DL152" s="23">
        <v>101</v>
      </c>
      <c r="DM152" s="23" t="s">
        <v>197</v>
      </c>
      <c r="DN152" s="23" t="s">
        <v>20</v>
      </c>
      <c r="DW152" s="85"/>
      <c r="DY152" s="85">
        <v>44876.032638888886</v>
      </c>
    </row>
    <row r="153" spans="1:129" s="23" customFormat="1">
      <c r="A153" s="23">
        <v>201</v>
      </c>
      <c r="B153" s="88">
        <v>44876.035416666666</v>
      </c>
      <c r="C153" s="23" t="s">
        <v>192</v>
      </c>
      <c r="D153" s="23">
        <v>0</v>
      </c>
      <c r="E153" s="23">
        <v>0</v>
      </c>
      <c r="F153" s="23">
        <v>0</v>
      </c>
      <c r="G153" s="23" t="s">
        <v>58</v>
      </c>
      <c r="H153" s="23" t="s">
        <v>59</v>
      </c>
      <c r="I153" s="23" t="s">
        <v>59</v>
      </c>
      <c r="J153" s="23" t="s">
        <v>59</v>
      </c>
      <c r="K153" s="23">
        <v>150</v>
      </c>
      <c r="L153" s="23" t="s">
        <v>179</v>
      </c>
      <c r="M153" s="23">
        <v>0</v>
      </c>
      <c r="N153" s="23" t="s">
        <v>179</v>
      </c>
      <c r="O153" s="23">
        <v>0</v>
      </c>
      <c r="P153" s="23" t="s">
        <v>179</v>
      </c>
      <c r="Q153" s="23">
        <v>0</v>
      </c>
      <c r="R153" s="23">
        <v>2</v>
      </c>
      <c r="S153" s="23" t="s">
        <v>180</v>
      </c>
      <c r="T153" s="23">
        <v>8.3645999999999994</v>
      </c>
      <c r="U153" s="23">
        <v>0.63009999999999999</v>
      </c>
      <c r="V153" s="23">
        <v>19.533000000000001</v>
      </c>
      <c r="W153" s="23">
        <v>0.28999999999999998</v>
      </c>
      <c r="X153" s="23">
        <v>53.105800000000002</v>
      </c>
      <c r="Y153" s="23">
        <v>0.30470000000000003</v>
      </c>
      <c r="Z153" s="23">
        <v>0.1371</v>
      </c>
      <c r="AA153" s="23">
        <v>1.35E-2</v>
      </c>
      <c r="AB153" s="23" t="s">
        <v>181</v>
      </c>
      <c r="AC153" s="23">
        <v>6.4999999999999997E-3</v>
      </c>
      <c r="AD153" s="23" t="s">
        <v>181</v>
      </c>
      <c r="AE153" s="23">
        <v>1.03E-2</v>
      </c>
      <c r="AF153" s="23">
        <v>1.9133</v>
      </c>
      <c r="AG153" s="23">
        <v>1.37E-2</v>
      </c>
      <c r="AH153" s="23">
        <v>7.0452000000000004</v>
      </c>
      <c r="AI153" s="23">
        <v>2.0199999999999999E-2</v>
      </c>
      <c r="AJ153" s="23">
        <v>1.3069</v>
      </c>
      <c r="AK153" s="23">
        <v>7.0000000000000001E-3</v>
      </c>
      <c r="AL153" s="23">
        <v>3.6400000000000002E-2</v>
      </c>
      <c r="AM153" s="23">
        <v>8.0999999999999996E-3</v>
      </c>
      <c r="AN153" s="23">
        <v>1.6400000000000001E-2</v>
      </c>
      <c r="AO153" s="23">
        <v>3.0999999999999999E-3</v>
      </c>
      <c r="AP153" s="23">
        <v>9.5100000000000004E-2</v>
      </c>
      <c r="AQ153" s="23">
        <v>3.5999999999999999E-3</v>
      </c>
      <c r="AR153" s="23">
        <v>6.03</v>
      </c>
      <c r="AS153" s="23">
        <v>2.1299999999999999E-2</v>
      </c>
      <c r="AT153" s="23" t="s">
        <v>181</v>
      </c>
      <c r="AU153" s="23">
        <v>2.5999999999999999E-3</v>
      </c>
      <c r="AV153" s="23">
        <v>1.4500000000000001E-2</v>
      </c>
      <c r="AW153" s="23">
        <v>1E-3</v>
      </c>
      <c r="AX153" s="23">
        <v>7.4000000000000003E-3</v>
      </c>
      <c r="AY153" s="23">
        <v>5.9999999999999995E-4</v>
      </c>
      <c r="AZ153" s="23">
        <v>6.7999999999999996E-3</v>
      </c>
      <c r="BA153" s="23">
        <v>5.9999999999999995E-4</v>
      </c>
      <c r="BB153" s="23">
        <v>1.6000000000000001E-3</v>
      </c>
      <c r="BC153" s="23">
        <v>4.0000000000000002E-4</v>
      </c>
      <c r="BD153" s="23" t="s">
        <v>181</v>
      </c>
      <c r="BE153" s="23">
        <v>2.0000000000000001E-4</v>
      </c>
      <c r="BF153" s="23" t="s">
        <v>181</v>
      </c>
      <c r="BG153" s="23">
        <v>1E-4</v>
      </c>
      <c r="BH153" s="23">
        <v>2.8999999999999998E-3</v>
      </c>
      <c r="BI153" s="23">
        <v>2.9999999999999997E-4</v>
      </c>
      <c r="BJ153" s="23">
        <v>4.7100000000000003E-2</v>
      </c>
      <c r="BK153" s="23">
        <v>6.9999999999999999E-4</v>
      </c>
      <c r="BL153" s="23">
        <v>2.5999999999999999E-3</v>
      </c>
      <c r="BM153" s="23">
        <v>2.0000000000000001E-4</v>
      </c>
      <c r="BN153" s="23">
        <v>1.2999999999999999E-2</v>
      </c>
      <c r="BO153" s="23">
        <v>2.9999999999999997E-4</v>
      </c>
      <c r="BP153" s="23">
        <v>5.3E-3</v>
      </c>
      <c r="BQ153" s="23">
        <v>2.9999999999999997E-4</v>
      </c>
      <c r="BR153" s="23">
        <v>2.0000000000000001E-4</v>
      </c>
      <c r="BS153" s="23">
        <v>1E-4</v>
      </c>
      <c r="BT153" s="23" t="s">
        <v>181</v>
      </c>
      <c r="BU153" s="23">
        <v>5.0000000000000001E-4</v>
      </c>
      <c r="BV153" s="23" t="s">
        <v>181</v>
      </c>
      <c r="BW153" s="23">
        <v>5.9999999999999995E-4</v>
      </c>
      <c r="BX153" s="23" t="s">
        <v>181</v>
      </c>
      <c r="BY153" s="23">
        <v>8.0000000000000004E-4</v>
      </c>
      <c r="BZ153" s="23" t="s">
        <v>181</v>
      </c>
      <c r="CA153" s="23">
        <v>6.9999999999999999E-4</v>
      </c>
      <c r="CB153" s="23" t="s">
        <v>181</v>
      </c>
      <c r="CC153" s="23">
        <v>1.6999999999999999E-3</v>
      </c>
      <c r="CD153" s="23" t="s">
        <v>181</v>
      </c>
      <c r="CE153" s="23">
        <v>1.8E-3</v>
      </c>
      <c r="CF153" s="23" t="s">
        <v>20</v>
      </c>
      <c r="CH153" s="23">
        <v>4.24E-2</v>
      </c>
      <c r="CI153" s="23">
        <v>4.7000000000000002E-3</v>
      </c>
      <c r="CJ153" s="23" t="s">
        <v>181</v>
      </c>
      <c r="CK153" s="23">
        <v>8.3999999999999995E-3</v>
      </c>
      <c r="CL153" s="23" t="s">
        <v>181</v>
      </c>
      <c r="CM153" s="23">
        <v>7.4999999999999997E-3</v>
      </c>
      <c r="CN153" s="23" t="s">
        <v>181</v>
      </c>
      <c r="CO153" s="23">
        <v>5.9999999999999995E-4</v>
      </c>
      <c r="CP153" s="23" t="s">
        <v>181</v>
      </c>
      <c r="CQ153" s="23">
        <v>2.5999999999999999E-3</v>
      </c>
      <c r="CR153" s="23" t="s">
        <v>181</v>
      </c>
      <c r="CS153" s="23">
        <v>1.4E-3</v>
      </c>
      <c r="CT153" s="23" t="s">
        <v>20</v>
      </c>
      <c r="CV153" s="23" t="s">
        <v>181</v>
      </c>
      <c r="CW153" s="23">
        <v>5.0000000000000001E-4</v>
      </c>
      <c r="CX153" s="23" t="s">
        <v>181</v>
      </c>
      <c r="CY153" s="23">
        <v>5.0000000000000001E-4</v>
      </c>
      <c r="CZ153" s="23" t="s">
        <v>181</v>
      </c>
      <c r="DA153" s="23">
        <v>5.0000000000000001E-4</v>
      </c>
      <c r="DB153" s="23" t="s">
        <v>181</v>
      </c>
      <c r="DC153" s="23">
        <v>5.0000000000000001E-4</v>
      </c>
      <c r="DD153" s="23" t="s">
        <v>181</v>
      </c>
      <c r="DE153" s="23">
        <v>5.9999999999999995E-4</v>
      </c>
      <c r="DF153" s="23" t="s">
        <v>181</v>
      </c>
      <c r="DG153" s="23">
        <v>4.0000000000000002E-4</v>
      </c>
      <c r="DH153" s="23" t="s">
        <v>181</v>
      </c>
      <c r="DI153" s="23">
        <v>2.0000000000000001E-4</v>
      </c>
      <c r="DJ153" s="23" t="s">
        <v>323</v>
      </c>
      <c r="DK153" s="23" t="s">
        <v>324</v>
      </c>
      <c r="DL153" s="23">
        <v>139</v>
      </c>
      <c r="DM153" s="23" t="s">
        <v>197</v>
      </c>
      <c r="DN153" s="23" t="s">
        <v>20</v>
      </c>
      <c r="DW153" s="85"/>
      <c r="DY153" s="85">
        <v>44876.035416666666</v>
      </c>
    </row>
    <row r="154" spans="1:129" s="23" customFormat="1">
      <c r="A154" s="23">
        <v>202</v>
      </c>
      <c r="B154" s="88">
        <v>44876.038888888892</v>
      </c>
      <c r="C154" s="23" t="s">
        <v>192</v>
      </c>
      <c r="D154" s="23">
        <v>0</v>
      </c>
      <c r="E154" s="23">
        <v>0</v>
      </c>
      <c r="F154" s="23">
        <v>0</v>
      </c>
      <c r="G154" s="23" t="s">
        <v>58</v>
      </c>
      <c r="H154" s="23" t="s">
        <v>59</v>
      </c>
      <c r="I154" s="23" t="s">
        <v>59</v>
      </c>
      <c r="J154" s="23" t="s">
        <v>59</v>
      </c>
      <c r="K154" s="23">
        <v>150</v>
      </c>
      <c r="L154" s="23" t="s">
        <v>179</v>
      </c>
      <c r="M154" s="23">
        <v>0</v>
      </c>
      <c r="N154" s="23" t="s">
        <v>179</v>
      </c>
      <c r="O154" s="23">
        <v>0</v>
      </c>
      <c r="P154" s="23" t="s">
        <v>179</v>
      </c>
      <c r="Q154" s="23">
        <v>0</v>
      </c>
      <c r="R154" s="23">
        <v>2</v>
      </c>
      <c r="S154" s="23" t="s">
        <v>180</v>
      </c>
      <c r="T154" s="23">
        <v>4.8765999999999998</v>
      </c>
      <c r="U154" s="23">
        <v>0.58860000000000001</v>
      </c>
      <c r="V154" s="23">
        <v>19.179300000000001</v>
      </c>
      <c r="W154" s="23">
        <v>0.28660000000000002</v>
      </c>
      <c r="X154" s="23">
        <v>49.5411</v>
      </c>
      <c r="Y154" s="23">
        <v>0.29189999999999999</v>
      </c>
      <c r="Z154" s="23">
        <v>0.29630000000000001</v>
      </c>
      <c r="AA154" s="23">
        <v>1.61E-2</v>
      </c>
      <c r="AB154" s="23" t="s">
        <v>181</v>
      </c>
      <c r="AC154" s="23">
        <v>6.7999999999999996E-3</v>
      </c>
      <c r="AD154" s="23" t="s">
        <v>181</v>
      </c>
      <c r="AE154" s="23">
        <v>1.0699999999999999E-2</v>
      </c>
      <c r="AF154" s="23">
        <v>1.9359999999999999</v>
      </c>
      <c r="AG154" s="23">
        <v>1.37E-2</v>
      </c>
      <c r="AH154" s="23">
        <v>8.9662000000000006</v>
      </c>
      <c r="AI154" s="23">
        <v>2.3E-2</v>
      </c>
      <c r="AJ154" s="23">
        <v>1.2769999999999999</v>
      </c>
      <c r="AK154" s="23">
        <v>7.1999999999999998E-3</v>
      </c>
      <c r="AL154" s="23">
        <v>2.93E-2</v>
      </c>
      <c r="AM154" s="23">
        <v>8.2000000000000007E-3</v>
      </c>
      <c r="AN154" s="23">
        <v>1.9800000000000002E-2</v>
      </c>
      <c r="AO154" s="23">
        <v>3.3E-3</v>
      </c>
      <c r="AP154" s="23">
        <v>0.1157</v>
      </c>
      <c r="AQ154" s="23">
        <v>4.1000000000000003E-3</v>
      </c>
      <c r="AR154" s="23">
        <v>5.5458999999999996</v>
      </c>
      <c r="AS154" s="23">
        <v>2.1100000000000001E-2</v>
      </c>
      <c r="AT154" s="23" t="s">
        <v>181</v>
      </c>
      <c r="AU154" s="23">
        <v>2.5999999999999999E-3</v>
      </c>
      <c r="AV154" s="23">
        <v>1.32E-2</v>
      </c>
      <c r="AW154" s="23">
        <v>8.9999999999999998E-4</v>
      </c>
      <c r="AX154" s="23">
        <v>6.7000000000000002E-3</v>
      </c>
      <c r="AY154" s="23">
        <v>5.9999999999999995E-4</v>
      </c>
      <c r="AZ154" s="23">
        <v>6.6E-3</v>
      </c>
      <c r="BA154" s="23">
        <v>5.9999999999999995E-4</v>
      </c>
      <c r="BB154" s="23">
        <v>1.1000000000000001E-3</v>
      </c>
      <c r="BC154" s="23">
        <v>4.0000000000000002E-4</v>
      </c>
      <c r="BD154" s="23">
        <v>2.9999999999999997E-4</v>
      </c>
      <c r="BE154" s="23">
        <v>2.9999999999999997E-4</v>
      </c>
      <c r="BF154" s="23" t="s">
        <v>181</v>
      </c>
      <c r="BG154" s="23">
        <v>1E-4</v>
      </c>
      <c r="BH154" s="23">
        <v>2.3E-3</v>
      </c>
      <c r="BI154" s="23">
        <v>2.0000000000000001E-4</v>
      </c>
      <c r="BJ154" s="23">
        <v>5.21E-2</v>
      </c>
      <c r="BK154" s="23">
        <v>8.0000000000000004E-4</v>
      </c>
      <c r="BL154" s="23">
        <v>2.5999999999999999E-3</v>
      </c>
      <c r="BM154" s="23">
        <v>2.0000000000000001E-4</v>
      </c>
      <c r="BN154" s="23">
        <v>1.6199999999999999E-2</v>
      </c>
      <c r="BO154" s="23">
        <v>4.0000000000000002E-4</v>
      </c>
      <c r="BP154" s="23">
        <v>5.4999999999999997E-3</v>
      </c>
      <c r="BQ154" s="23">
        <v>2.9999999999999997E-4</v>
      </c>
      <c r="BR154" s="23">
        <v>2.9999999999999997E-4</v>
      </c>
      <c r="BS154" s="23">
        <v>1E-4</v>
      </c>
      <c r="BT154" s="23" t="s">
        <v>181</v>
      </c>
      <c r="BU154" s="23">
        <v>5.0000000000000001E-4</v>
      </c>
      <c r="BV154" s="23" t="s">
        <v>181</v>
      </c>
      <c r="BW154" s="23">
        <v>5.9999999999999995E-4</v>
      </c>
      <c r="BX154" s="23" t="s">
        <v>181</v>
      </c>
      <c r="BY154" s="23">
        <v>8.0000000000000004E-4</v>
      </c>
      <c r="BZ154" s="23" t="s">
        <v>181</v>
      </c>
      <c r="CA154" s="23">
        <v>6.9999999999999999E-4</v>
      </c>
      <c r="CB154" s="23" t="s">
        <v>181</v>
      </c>
      <c r="CC154" s="23">
        <v>1.6999999999999999E-3</v>
      </c>
      <c r="CD154" s="23" t="s">
        <v>181</v>
      </c>
      <c r="CE154" s="23">
        <v>1.8E-3</v>
      </c>
      <c r="CF154" s="23" t="s">
        <v>20</v>
      </c>
      <c r="CH154" s="23">
        <v>4.2999999999999997E-2</v>
      </c>
      <c r="CI154" s="23">
        <v>4.4999999999999997E-3</v>
      </c>
      <c r="CJ154" s="23" t="s">
        <v>181</v>
      </c>
      <c r="CK154" s="23">
        <v>8.3000000000000001E-3</v>
      </c>
      <c r="CL154" s="23" t="s">
        <v>181</v>
      </c>
      <c r="CM154" s="23">
        <v>8.5000000000000006E-3</v>
      </c>
      <c r="CN154" s="23" t="s">
        <v>181</v>
      </c>
      <c r="CO154" s="23">
        <v>5.9999999999999995E-4</v>
      </c>
      <c r="CP154" s="23">
        <v>3.0000000000000001E-3</v>
      </c>
      <c r="CQ154" s="23">
        <v>2.7000000000000001E-3</v>
      </c>
      <c r="CR154" s="23" t="s">
        <v>181</v>
      </c>
      <c r="CS154" s="23">
        <v>1.4E-3</v>
      </c>
      <c r="CT154" s="23" t="s">
        <v>181</v>
      </c>
      <c r="CU154" s="23">
        <v>6.9999999999999999E-4</v>
      </c>
      <c r="CV154" s="23" t="s">
        <v>20</v>
      </c>
      <c r="CX154" s="23" t="s">
        <v>181</v>
      </c>
      <c r="CY154" s="23">
        <v>5.0000000000000001E-4</v>
      </c>
      <c r="CZ154" s="23" t="s">
        <v>181</v>
      </c>
      <c r="DA154" s="23">
        <v>5.0000000000000001E-4</v>
      </c>
      <c r="DB154" s="23" t="s">
        <v>181</v>
      </c>
      <c r="DC154" s="23">
        <v>5.0000000000000001E-4</v>
      </c>
      <c r="DD154" s="23" t="s">
        <v>181</v>
      </c>
      <c r="DE154" s="23">
        <v>5.9999999999999995E-4</v>
      </c>
      <c r="DF154" s="23" t="s">
        <v>181</v>
      </c>
      <c r="DG154" s="23">
        <v>4.0000000000000002E-4</v>
      </c>
      <c r="DH154" s="23" t="s">
        <v>181</v>
      </c>
      <c r="DI154" s="23">
        <v>2.0000000000000001E-4</v>
      </c>
      <c r="DJ154" s="23" t="s">
        <v>325</v>
      </c>
      <c r="DK154" s="23" t="s">
        <v>326</v>
      </c>
      <c r="DL154" s="23">
        <v>33</v>
      </c>
      <c r="DM154" s="23" t="s">
        <v>197</v>
      </c>
      <c r="DN154" s="23" t="s">
        <v>20</v>
      </c>
      <c r="DW154" s="85"/>
      <c r="DY154" s="85">
        <v>44876.038888888892</v>
      </c>
    </row>
    <row r="155" spans="1:129" s="23" customFormat="1">
      <c r="A155" s="23">
        <v>203</v>
      </c>
      <c r="B155" s="88">
        <v>44876.041666666664</v>
      </c>
      <c r="C155" s="23" t="s">
        <v>192</v>
      </c>
      <c r="D155" s="23">
        <v>0</v>
      </c>
      <c r="E155" s="23">
        <v>0</v>
      </c>
      <c r="F155" s="23">
        <v>0</v>
      </c>
      <c r="G155" s="23" t="s">
        <v>58</v>
      </c>
      <c r="H155" s="23" t="s">
        <v>59</v>
      </c>
      <c r="I155" s="23" t="s">
        <v>59</v>
      </c>
      <c r="J155" s="23" t="s">
        <v>59</v>
      </c>
      <c r="K155" s="23">
        <v>150</v>
      </c>
      <c r="L155" s="23" t="s">
        <v>179</v>
      </c>
      <c r="M155" s="23">
        <v>0</v>
      </c>
      <c r="N155" s="23" t="s">
        <v>179</v>
      </c>
      <c r="O155" s="23">
        <v>0</v>
      </c>
      <c r="P155" s="23" t="s">
        <v>179</v>
      </c>
      <c r="Q155" s="23">
        <v>0</v>
      </c>
      <c r="R155" s="23">
        <v>2</v>
      </c>
      <c r="S155" s="23" t="s">
        <v>180</v>
      </c>
      <c r="T155" s="23">
        <v>10.511100000000001</v>
      </c>
      <c r="U155" s="23">
        <v>0.68230000000000002</v>
      </c>
      <c r="V155" s="23">
        <v>20.275400000000001</v>
      </c>
      <c r="W155" s="23">
        <v>0.29749999999999999</v>
      </c>
      <c r="X155" s="23">
        <v>46.238</v>
      </c>
      <c r="Y155" s="23">
        <v>0.2802</v>
      </c>
      <c r="Z155" s="23">
        <v>0.1479</v>
      </c>
      <c r="AA155" s="23">
        <v>1.41E-2</v>
      </c>
      <c r="AB155" s="23" t="s">
        <v>181</v>
      </c>
      <c r="AC155" s="23">
        <v>6.4999999999999997E-3</v>
      </c>
      <c r="AD155" s="23" t="s">
        <v>181</v>
      </c>
      <c r="AE155" s="23">
        <v>1.1599999999999999E-2</v>
      </c>
      <c r="AF155" s="23">
        <v>0.78190000000000004</v>
      </c>
      <c r="AG155" s="23">
        <v>9.2999999999999992E-3</v>
      </c>
      <c r="AH155" s="23">
        <v>8.0608000000000004</v>
      </c>
      <c r="AI155" s="23">
        <v>2.1600000000000001E-2</v>
      </c>
      <c r="AJ155" s="23">
        <v>1.4799</v>
      </c>
      <c r="AK155" s="23">
        <v>7.4000000000000003E-3</v>
      </c>
      <c r="AL155" s="23">
        <v>3.0200000000000001E-2</v>
      </c>
      <c r="AM155" s="23">
        <v>8.5000000000000006E-3</v>
      </c>
      <c r="AN155" s="23">
        <v>2.9100000000000001E-2</v>
      </c>
      <c r="AO155" s="23">
        <v>3.7000000000000002E-3</v>
      </c>
      <c r="AP155" s="23">
        <v>0.1021</v>
      </c>
      <c r="AQ155" s="23">
        <v>3.8E-3</v>
      </c>
      <c r="AR155" s="23">
        <v>7.1914999999999996</v>
      </c>
      <c r="AS155" s="23">
        <v>2.35E-2</v>
      </c>
      <c r="AT155" s="23" t="s">
        <v>181</v>
      </c>
      <c r="AU155" s="23">
        <v>2.8E-3</v>
      </c>
      <c r="AV155" s="23">
        <v>1.1599999999999999E-2</v>
      </c>
      <c r="AW155" s="23">
        <v>8.9999999999999998E-4</v>
      </c>
      <c r="AX155" s="23">
        <v>6.1000000000000004E-3</v>
      </c>
      <c r="AY155" s="23">
        <v>5.9999999999999995E-4</v>
      </c>
      <c r="AZ155" s="23">
        <v>7.1999999999999998E-3</v>
      </c>
      <c r="BA155" s="23">
        <v>5.9999999999999995E-4</v>
      </c>
      <c r="BB155" s="23">
        <v>1E-3</v>
      </c>
      <c r="BC155" s="23">
        <v>2.9999999999999997E-4</v>
      </c>
      <c r="BD155" s="23">
        <v>5.0000000000000001E-4</v>
      </c>
      <c r="BE155" s="23">
        <v>2.9999999999999997E-4</v>
      </c>
      <c r="BF155" s="23" t="s">
        <v>181</v>
      </c>
      <c r="BG155" s="23">
        <v>1E-4</v>
      </c>
      <c r="BH155" s="23">
        <v>1.1000000000000001E-3</v>
      </c>
      <c r="BI155" s="23">
        <v>2.0000000000000001E-4</v>
      </c>
      <c r="BJ155" s="23">
        <v>2.07E-2</v>
      </c>
      <c r="BK155" s="23">
        <v>5.0000000000000001E-4</v>
      </c>
      <c r="BL155" s="23">
        <v>3.0000000000000001E-3</v>
      </c>
      <c r="BM155" s="23">
        <v>2.0000000000000001E-4</v>
      </c>
      <c r="BN155" s="23">
        <v>1.4500000000000001E-2</v>
      </c>
      <c r="BO155" s="23">
        <v>4.0000000000000002E-4</v>
      </c>
      <c r="BP155" s="23">
        <v>5.5999999999999999E-3</v>
      </c>
      <c r="BQ155" s="23">
        <v>2.9999999999999997E-4</v>
      </c>
      <c r="BR155" s="23">
        <v>4.0000000000000002E-4</v>
      </c>
      <c r="BS155" s="23">
        <v>2.0000000000000001E-4</v>
      </c>
      <c r="BT155" s="23" t="s">
        <v>181</v>
      </c>
      <c r="BU155" s="23">
        <v>5.0000000000000001E-4</v>
      </c>
      <c r="BV155" s="23" t="s">
        <v>181</v>
      </c>
      <c r="BW155" s="23">
        <v>5.9999999999999995E-4</v>
      </c>
      <c r="BX155" s="23" t="s">
        <v>20</v>
      </c>
      <c r="BZ155" s="23">
        <v>1.1000000000000001E-3</v>
      </c>
      <c r="CA155" s="23">
        <v>5.9999999999999995E-4</v>
      </c>
      <c r="CB155" s="23" t="s">
        <v>181</v>
      </c>
      <c r="CC155" s="23">
        <v>1.6999999999999999E-3</v>
      </c>
      <c r="CD155" s="23" t="s">
        <v>181</v>
      </c>
      <c r="CE155" s="23">
        <v>1.8E-3</v>
      </c>
      <c r="CF155" s="23" t="s">
        <v>20</v>
      </c>
      <c r="CH155" s="23">
        <v>1.61E-2</v>
      </c>
      <c r="CI155" s="23">
        <v>4.4000000000000003E-3</v>
      </c>
      <c r="CJ155" s="23" t="s">
        <v>181</v>
      </c>
      <c r="CK155" s="23">
        <v>8.3999999999999995E-3</v>
      </c>
      <c r="CL155" s="23">
        <v>9.5999999999999992E-3</v>
      </c>
      <c r="CM155" s="23">
        <v>9.4999999999999998E-3</v>
      </c>
      <c r="CN155" s="23" t="s">
        <v>181</v>
      </c>
      <c r="CO155" s="23">
        <v>5.9999999999999995E-4</v>
      </c>
      <c r="CP155" s="23" t="s">
        <v>181</v>
      </c>
      <c r="CQ155" s="23">
        <v>2.8E-3</v>
      </c>
      <c r="CR155" s="23" t="s">
        <v>181</v>
      </c>
      <c r="CS155" s="23">
        <v>1.4E-3</v>
      </c>
      <c r="CT155" s="23" t="s">
        <v>20</v>
      </c>
      <c r="CV155" s="23" t="s">
        <v>181</v>
      </c>
      <c r="CW155" s="23">
        <v>5.0000000000000001E-4</v>
      </c>
      <c r="CX155" s="23" t="s">
        <v>181</v>
      </c>
      <c r="CY155" s="23">
        <v>5.0000000000000001E-4</v>
      </c>
      <c r="CZ155" s="23" t="s">
        <v>181</v>
      </c>
      <c r="DA155" s="23">
        <v>5.0000000000000001E-4</v>
      </c>
      <c r="DB155" s="23" t="s">
        <v>181</v>
      </c>
      <c r="DC155" s="23">
        <v>5.0000000000000001E-4</v>
      </c>
      <c r="DD155" s="23" t="s">
        <v>181</v>
      </c>
      <c r="DE155" s="23">
        <v>5.9999999999999995E-4</v>
      </c>
      <c r="DF155" s="23" t="s">
        <v>181</v>
      </c>
      <c r="DG155" s="23">
        <v>4.0000000000000002E-4</v>
      </c>
      <c r="DH155" s="23" t="s">
        <v>181</v>
      </c>
      <c r="DI155" s="23">
        <v>2.0000000000000001E-4</v>
      </c>
      <c r="DJ155" s="23" t="s">
        <v>325</v>
      </c>
      <c r="DK155" s="23" t="s">
        <v>326</v>
      </c>
      <c r="DL155" s="23">
        <v>73</v>
      </c>
      <c r="DM155" s="23" t="s">
        <v>197</v>
      </c>
      <c r="DN155" s="23" t="s">
        <v>20</v>
      </c>
      <c r="DW155" s="85"/>
      <c r="DY155" s="85">
        <v>44876.041666666664</v>
      </c>
    </row>
    <row r="156" spans="1:129" s="23" customFormat="1">
      <c r="A156" s="23">
        <v>204</v>
      </c>
      <c r="B156" s="88">
        <v>44876.043749999997</v>
      </c>
      <c r="C156" s="23" t="s">
        <v>192</v>
      </c>
      <c r="D156" s="23">
        <v>0</v>
      </c>
      <c r="E156" s="23">
        <v>0</v>
      </c>
      <c r="F156" s="23">
        <v>0</v>
      </c>
      <c r="G156" s="23" t="s">
        <v>58</v>
      </c>
      <c r="H156" s="23" t="s">
        <v>59</v>
      </c>
      <c r="I156" s="23" t="s">
        <v>59</v>
      </c>
      <c r="J156" s="23" t="s">
        <v>59</v>
      </c>
      <c r="K156" s="23">
        <v>150</v>
      </c>
      <c r="L156" s="23" t="s">
        <v>179</v>
      </c>
      <c r="M156" s="23">
        <v>0</v>
      </c>
      <c r="N156" s="23" t="s">
        <v>179</v>
      </c>
      <c r="O156" s="23">
        <v>0</v>
      </c>
      <c r="P156" s="23" t="s">
        <v>179</v>
      </c>
      <c r="Q156" s="23">
        <v>0</v>
      </c>
      <c r="R156" s="23">
        <v>2</v>
      </c>
      <c r="S156" s="23" t="s">
        <v>180</v>
      </c>
      <c r="T156" s="23">
        <v>5.0231000000000003</v>
      </c>
      <c r="U156" s="23">
        <v>0.5726</v>
      </c>
      <c r="V156" s="23">
        <v>15.516</v>
      </c>
      <c r="W156" s="23">
        <v>0.2611</v>
      </c>
      <c r="X156" s="23">
        <v>43.7624</v>
      </c>
      <c r="Y156" s="23">
        <v>0.27089999999999997</v>
      </c>
      <c r="Z156" s="23">
        <v>0.30459999999999998</v>
      </c>
      <c r="AA156" s="23">
        <v>1.5599999999999999E-2</v>
      </c>
      <c r="AB156" s="23" t="s">
        <v>181</v>
      </c>
      <c r="AC156" s="23">
        <v>6.4999999999999997E-3</v>
      </c>
      <c r="AD156" s="23" t="s">
        <v>181</v>
      </c>
      <c r="AE156" s="23">
        <v>1.06E-2</v>
      </c>
      <c r="AF156" s="23">
        <v>1.7474000000000001</v>
      </c>
      <c r="AG156" s="23">
        <v>1.2800000000000001E-2</v>
      </c>
      <c r="AH156" s="23">
        <v>7.5774999999999997</v>
      </c>
      <c r="AI156" s="23">
        <v>2.1000000000000001E-2</v>
      </c>
      <c r="AJ156" s="23">
        <v>1.1283000000000001</v>
      </c>
      <c r="AK156" s="23">
        <v>6.7000000000000002E-3</v>
      </c>
      <c r="AL156" s="23">
        <v>2.1899999999999999E-2</v>
      </c>
      <c r="AM156" s="23">
        <v>7.7000000000000002E-3</v>
      </c>
      <c r="AN156" s="23">
        <v>1.18E-2</v>
      </c>
      <c r="AO156" s="23">
        <v>3.0000000000000001E-3</v>
      </c>
      <c r="AP156" s="23">
        <v>0.2646</v>
      </c>
      <c r="AQ156" s="23">
        <v>5.8999999999999999E-3</v>
      </c>
      <c r="AR156" s="23">
        <v>5.8531000000000004</v>
      </c>
      <c r="AS156" s="23">
        <v>2.1399999999999999E-2</v>
      </c>
      <c r="AT156" s="23">
        <v>5.3E-3</v>
      </c>
      <c r="AU156" s="23">
        <v>2.7000000000000001E-3</v>
      </c>
      <c r="AV156" s="23">
        <v>2.52E-2</v>
      </c>
      <c r="AW156" s="23">
        <v>1.2999999999999999E-3</v>
      </c>
      <c r="AX156" s="23">
        <v>7.9000000000000008E-3</v>
      </c>
      <c r="AY156" s="23">
        <v>6.9999999999999999E-4</v>
      </c>
      <c r="AZ156" s="23">
        <v>8.5000000000000006E-3</v>
      </c>
      <c r="BA156" s="23">
        <v>5.9999999999999995E-4</v>
      </c>
      <c r="BB156" s="23">
        <v>1.6000000000000001E-3</v>
      </c>
      <c r="BC156" s="23">
        <v>4.0000000000000002E-4</v>
      </c>
      <c r="BD156" s="23">
        <v>2.9999999999999997E-4</v>
      </c>
      <c r="BE156" s="23">
        <v>2.9999999999999997E-4</v>
      </c>
      <c r="BF156" s="23" t="s">
        <v>181</v>
      </c>
      <c r="BG156" s="23">
        <v>1E-4</v>
      </c>
      <c r="BH156" s="23">
        <v>3.3E-3</v>
      </c>
      <c r="BI156" s="23">
        <v>2.9999999999999997E-4</v>
      </c>
      <c r="BJ156" s="23">
        <v>4.6300000000000001E-2</v>
      </c>
      <c r="BK156" s="23">
        <v>8.0000000000000004E-4</v>
      </c>
      <c r="BL156" s="23">
        <v>2.3999999999999998E-3</v>
      </c>
      <c r="BM156" s="23">
        <v>2.0000000000000001E-4</v>
      </c>
      <c r="BN156" s="23">
        <v>1.7100000000000001E-2</v>
      </c>
      <c r="BO156" s="23">
        <v>5.0000000000000001E-4</v>
      </c>
      <c r="BP156" s="23">
        <v>4.7000000000000002E-3</v>
      </c>
      <c r="BQ156" s="23">
        <v>2.9999999999999997E-4</v>
      </c>
      <c r="BR156" s="23">
        <v>2.9999999999999997E-4</v>
      </c>
      <c r="BS156" s="23">
        <v>2.0000000000000001E-4</v>
      </c>
      <c r="BT156" s="23" t="s">
        <v>181</v>
      </c>
      <c r="BU156" s="23">
        <v>5.0000000000000001E-4</v>
      </c>
      <c r="BV156" s="23" t="s">
        <v>20</v>
      </c>
      <c r="BX156" s="23" t="s">
        <v>181</v>
      </c>
      <c r="BY156" s="23">
        <v>8.0000000000000004E-4</v>
      </c>
      <c r="BZ156" s="23" t="s">
        <v>181</v>
      </c>
      <c r="CA156" s="23">
        <v>6.9999999999999999E-4</v>
      </c>
      <c r="CB156" s="23" t="s">
        <v>181</v>
      </c>
      <c r="CC156" s="23">
        <v>1.8E-3</v>
      </c>
      <c r="CD156" s="23" t="s">
        <v>181</v>
      </c>
      <c r="CE156" s="23">
        <v>1.6999999999999999E-3</v>
      </c>
      <c r="CF156" s="23" t="s">
        <v>20</v>
      </c>
      <c r="CH156" s="23">
        <v>5.6599999999999998E-2</v>
      </c>
      <c r="CI156" s="23">
        <v>5.7999999999999996E-3</v>
      </c>
      <c r="CJ156" s="23" t="s">
        <v>181</v>
      </c>
      <c r="CK156" s="23">
        <v>8.8000000000000005E-3</v>
      </c>
      <c r="CL156" s="23" t="s">
        <v>181</v>
      </c>
      <c r="CM156" s="23">
        <v>1.03E-2</v>
      </c>
      <c r="CN156" s="23" t="s">
        <v>181</v>
      </c>
      <c r="CO156" s="23">
        <v>6.9999999999999999E-4</v>
      </c>
      <c r="CP156" s="23" t="s">
        <v>181</v>
      </c>
      <c r="CQ156" s="23">
        <v>2.7000000000000001E-3</v>
      </c>
      <c r="CR156" s="23" t="s">
        <v>181</v>
      </c>
      <c r="CS156" s="23">
        <v>1.6000000000000001E-3</v>
      </c>
      <c r="CT156" s="23" t="s">
        <v>181</v>
      </c>
      <c r="CU156" s="23">
        <v>6.9999999999999999E-4</v>
      </c>
      <c r="CV156" s="23" t="s">
        <v>20</v>
      </c>
      <c r="CX156" s="23" t="s">
        <v>181</v>
      </c>
      <c r="CY156" s="23">
        <v>5.0000000000000001E-4</v>
      </c>
      <c r="CZ156" s="23" t="s">
        <v>181</v>
      </c>
      <c r="DA156" s="23">
        <v>5.9999999999999995E-4</v>
      </c>
      <c r="DB156" s="23" t="s">
        <v>181</v>
      </c>
      <c r="DC156" s="23">
        <v>5.9999999999999995E-4</v>
      </c>
      <c r="DD156" s="23" t="s">
        <v>181</v>
      </c>
      <c r="DE156" s="23">
        <v>5.9999999999999995E-4</v>
      </c>
      <c r="DF156" s="23" t="s">
        <v>181</v>
      </c>
      <c r="DG156" s="23">
        <v>4.0000000000000002E-4</v>
      </c>
      <c r="DH156" s="23" t="s">
        <v>181</v>
      </c>
      <c r="DI156" s="23">
        <v>4.0000000000000002E-4</v>
      </c>
      <c r="DJ156" s="23" t="s">
        <v>325</v>
      </c>
      <c r="DK156" s="23" t="s">
        <v>326</v>
      </c>
      <c r="DL156" s="23">
        <v>134</v>
      </c>
      <c r="DM156" s="23" t="s">
        <v>197</v>
      </c>
      <c r="DN156" s="23" t="s">
        <v>20</v>
      </c>
      <c r="DW156" s="85"/>
      <c r="DY156" s="85">
        <v>44876.043749999997</v>
      </c>
    </row>
    <row r="157" spans="1:129" s="23" customFormat="1">
      <c r="A157" s="23">
        <v>205</v>
      </c>
      <c r="B157" s="88">
        <v>44876.04791666667</v>
      </c>
      <c r="C157" s="23" t="s">
        <v>192</v>
      </c>
      <c r="D157" s="23">
        <v>0</v>
      </c>
      <c r="E157" s="23">
        <v>0</v>
      </c>
      <c r="F157" s="23">
        <v>0</v>
      </c>
      <c r="G157" s="23" t="s">
        <v>58</v>
      </c>
      <c r="H157" s="23" t="s">
        <v>59</v>
      </c>
      <c r="I157" s="23" t="s">
        <v>59</v>
      </c>
      <c r="J157" s="23" t="s">
        <v>59</v>
      </c>
      <c r="K157" s="23">
        <v>150</v>
      </c>
      <c r="L157" s="23" t="s">
        <v>179</v>
      </c>
      <c r="M157" s="23">
        <v>0</v>
      </c>
      <c r="N157" s="23" t="s">
        <v>179</v>
      </c>
      <c r="O157" s="23">
        <v>0</v>
      </c>
      <c r="P157" s="23" t="s">
        <v>179</v>
      </c>
      <c r="Q157" s="23">
        <v>0</v>
      </c>
      <c r="R157" s="23">
        <v>2</v>
      </c>
      <c r="S157" s="23" t="s">
        <v>180</v>
      </c>
      <c r="T157" s="23">
        <v>5.8224999999999998</v>
      </c>
      <c r="U157" s="23">
        <v>0.61</v>
      </c>
      <c r="V157" s="23">
        <v>17.8765</v>
      </c>
      <c r="W157" s="23">
        <v>0.27939999999999998</v>
      </c>
      <c r="X157" s="23">
        <v>47.606699999999996</v>
      </c>
      <c r="Y157" s="23">
        <v>0.28439999999999999</v>
      </c>
      <c r="Z157" s="23">
        <v>0.24329999999999999</v>
      </c>
      <c r="AA157" s="23">
        <v>1.5599999999999999E-2</v>
      </c>
      <c r="AB157" s="23" t="s">
        <v>181</v>
      </c>
      <c r="AC157" s="23">
        <v>6.7000000000000002E-3</v>
      </c>
      <c r="AD157" s="23" t="s">
        <v>181</v>
      </c>
      <c r="AE157" s="23">
        <v>1.0500000000000001E-2</v>
      </c>
      <c r="AF157" s="23">
        <v>1.6214</v>
      </c>
      <c r="AG157" s="23">
        <v>1.26E-2</v>
      </c>
      <c r="AH157" s="23">
        <v>9.1591000000000005</v>
      </c>
      <c r="AI157" s="23">
        <v>2.3199999999999998E-2</v>
      </c>
      <c r="AJ157" s="23">
        <v>1.2294</v>
      </c>
      <c r="AK157" s="23">
        <v>7.1000000000000004E-3</v>
      </c>
      <c r="AL157" s="23">
        <v>2.9100000000000001E-2</v>
      </c>
      <c r="AM157" s="23">
        <v>8.0999999999999996E-3</v>
      </c>
      <c r="AN157" s="23">
        <v>2.5999999999999999E-2</v>
      </c>
      <c r="AO157" s="23">
        <v>3.5999999999999999E-3</v>
      </c>
      <c r="AP157" s="23">
        <v>0.1148</v>
      </c>
      <c r="AQ157" s="23">
        <v>4.1000000000000003E-3</v>
      </c>
      <c r="AR157" s="23">
        <v>6.0355999999999996</v>
      </c>
      <c r="AS157" s="23">
        <v>2.1999999999999999E-2</v>
      </c>
      <c r="AT157" s="23">
        <v>3.3E-3</v>
      </c>
      <c r="AU157" s="23">
        <v>2.7000000000000001E-3</v>
      </c>
      <c r="AV157" s="23">
        <v>1.4200000000000001E-2</v>
      </c>
      <c r="AW157" s="23">
        <v>1E-3</v>
      </c>
      <c r="AX157" s="23">
        <v>6.4999999999999997E-3</v>
      </c>
      <c r="AY157" s="23">
        <v>5.9999999999999995E-4</v>
      </c>
      <c r="AZ157" s="23">
        <v>7.3000000000000001E-3</v>
      </c>
      <c r="BA157" s="23">
        <v>5.9999999999999995E-4</v>
      </c>
      <c r="BB157" s="23">
        <v>1.1999999999999999E-3</v>
      </c>
      <c r="BC157" s="23">
        <v>4.0000000000000002E-4</v>
      </c>
      <c r="BD157" s="23">
        <v>5.9999999999999995E-4</v>
      </c>
      <c r="BE157" s="23">
        <v>2.9999999999999997E-4</v>
      </c>
      <c r="BF157" s="23" t="s">
        <v>181</v>
      </c>
      <c r="BG157" s="23">
        <v>1E-4</v>
      </c>
      <c r="BH157" s="23">
        <v>2.3999999999999998E-3</v>
      </c>
      <c r="BI157" s="23">
        <v>2.0000000000000001E-4</v>
      </c>
      <c r="BJ157" s="23">
        <v>5.04E-2</v>
      </c>
      <c r="BK157" s="23">
        <v>8.0000000000000004E-4</v>
      </c>
      <c r="BL157" s="23">
        <v>2.5000000000000001E-3</v>
      </c>
      <c r="BM157" s="23">
        <v>2.0000000000000001E-4</v>
      </c>
      <c r="BN157" s="23">
        <v>1.5900000000000001E-2</v>
      </c>
      <c r="BO157" s="23">
        <v>4.0000000000000002E-4</v>
      </c>
      <c r="BP157" s="23">
        <v>5.3E-3</v>
      </c>
      <c r="BQ157" s="23">
        <v>2.9999999999999997E-4</v>
      </c>
      <c r="BR157" s="23">
        <v>2.0000000000000001E-4</v>
      </c>
      <c r="BS157" s="23">
        <v>2.0000000000000001E-4</v>
      </c>
      <c r="BT157" s="23" t="s">
        <v>181</v>
      </c>
      <c r="BU157" s="23">
        <v>5.0000000000000001E-4</v>
      </c>
      <c r="BV157" s="23" t="s">
        <v>20</v>
      </c>
      <c r="BX157" s="23" t="s">
        <v>20</v>
      </c>
      <c r="BZ157" s="23" t="s">
        <v>181</v>
      </c>
      <c r="CA157" s="23">
        <v>6.9999999999999999E-4</v>
      </c>
      <c r="CB157" s="23" t="s">
        <v>181</v>
      </c>
      <c r="CC157" s="23">
        <v>1.8E-3</v>
      </c>
      <c r="CD157" s="23" t="s">
        <v>181</v>
      </c>
      <c r="CE157" s="23">
        <v>1.8E-3</v>
      </c>
      <c r="CF157" s="23" t="s">
        <v>20</v>
      </c>
      <c r="CH157" s="23">
        <v>5.0999999999999997E-2</v>
      </c>
      <c r="CI157" s="23">
        <v>4.7999999999999996E-3</v>
      </c>
      <c r="CJ157" s="23" t="s">
        <v>181</v>
      </c>
      <c r="CK157" s="23">
        <v>8.6E-3</v>
      </c>
      <c r="CL157" s="23" t="s">
        <v>181</v>
      </c>
      <c r="CM157" s="23">
        <v>9.2999999999999992E-3</v>
      </c>
      <c r="CN157" s="23" t="s">
        <v>181</v>
      </c>
      <c r="CO157" s="23">
        <v>5.9999999999999995E-4</v>
      </c>
      <c r="CP157" s="23" t="s">
        <v>181</v>
      </c>
      <c r="CQ157" s="23">
        <v>2.7000000000000001E-3</v>
      </c>
      <c r="CR157" s="23" t="s">
        <v>181</v>
      </c>
      <c r="CS157" s="23">
        <v>1.4E-3</v>
      </c>
      <c r="CT157" s="23" t="s">
        <v>20</v>
      </c>
      <c r="CV157" s="23" t="s">
        <v>181</v>
      </c>
      <c r="CW157" s="23">
        <v>5.0000000000000001E-4</v>
      </c>
      <c r="CX157" s="23" t="s">
        <v>181</v>
      </c>
      <c r="CY157" s="23">
        <v>5.0000000000000001E-4</v>
      </c>
      <c r="CZ157" s="23" t="s">
        <v>181</v>
      </c>
      <c r="DA157" s="23">
        <v>5.9999999999999995E-4</v>
      </c>
      <c r="DB157" s="23" t="s">
        <v>181</v>
      </c>
      <c r="DC157" s="23">
        <v>5.9999999999999995E-4</v>
      </c>
      <c r="DD157" s="23" t="s">
        <v>181</v>
      </c>
      <c r="DE157" s="23">
        <v>6.9999999999999999E-4</v>
      </c>
      <c r="DF157" s="23">
        <v>4.0000000000000002E-4</v>
      </c>
      <c r="DG157" s="23">
        <v>4.0000000000000002E-4</v>
      </c>
      <c r="DH157" s="23" t="s">
        <v>181</v>
      </c>
      <c r="DI157" s="23">
        <v>2.9999999999999997E-4</v>
      </c>
      <c r="DJ157" s="23" t="s">
        <v>327</v>
      </c>
      <c r="DK157" s="23" t="s">
        <v>328</v>
      </c>
      <c r="DL157" s="23">
        <v>23</v>
      </c>
      <c r="DM157" s="23" t="s">
        <v>65</v>
      </c>
      <c r="DN157" s="23" t="s">
        <v>20</v>
      </c>
      <c r="DW157" s="85"/>
      <c r="DY157" s="85">
        <v>44876.04791666667</v>
      </c>
    </row>
    <row r="158" spans="1:129" s="23" customFormat="1">
      <c r="A158" s="23">
        <v>206</v>
      </c>
      <c r="B158" s="88">
        <v>44876.05</v>
      </c>
      <c r="C158" s="23" t="s">
        <v>192</v>
      </c>
      <c r="D158" s="23">
        <v>0</v>
      </c>
      <c r="E158" s="23">
        <v>0</v>
      </c>
      <c r="F158" s="23">
        <v>0</v>
      </c>
      <c r="G158" s="23" t="s">
        <v>58</v>
      </c>
      <c r="H158" s="23" t="s">
        <v>59</v>
      </c>
      <c r="I158" s="23" t="s">
        <v>59</v>
      </c>
      <c r="J158" s="23" t="s">
        <v>59</v>
      </c>
      <c r="K158" s="23">
        <v>150</v>
      </c>
      <c r="L158" s="23" t="s">
        <v>179</v>
      </c>
      <c r="M158" s="23">
        <v>0</v>
      </c>
      <c r="N158" s="23" t="s">
        <v>179</v>
      </c>
      <c r="O158" s="23">
        <v>0</v>
      </c>
      <c r="P158" s="23" t="s">
        <v>179</v>
      </c>
      <c r="Q158" s="23">
        <v>0</v>
      </c>
      <c r="R158" s="23">
        <v>2</v>
      </c>
      <c r="S158" s="23" t="s">
        <v>180</v>
      </c>
      <c r="T158" s="23">
        <v>4.2920999999999996</v>
      </c>
      <c r="U158" s="23">
        <v>0.57999999999999996</v>
      </c>
      <c r="V158" s="23">
        <v>18.795300000000001</v>
      </c>
      <c r="W158" s="23">
        <v>0.28489999999999999</v>
      </c>
      <c r="X158" s="23">
        <v>48.851900000000001</v>
      </c>
      <c r="Y158" s="23">
        <v>0.2898</v>
      </c>
      <c r="Z158" s="23">
        <v>0.3589</v>
      </c>
      <c r="AA158" s="23">
        <v>1.7000000000000001E-2</v>
      </c>
      <c r="AB158" s="23" t="s">
        <v>181</v>
      </c>
      <c r="AC158" s="23">
        <v>7.0000000000000001E-3</v>
      </c>
      <c r="AD158" s="23" t="s">
        <v>181</v>
      </c>
      <c r="AE158" s="23">
        <v>1.04E-2</v>
      </c>
      <c r="AF158" s="23">
        <v>2.2921999999999998</v>
      </c>
      <c r="AG158" s="23">
        <v>1.46E-2</v>
      </c>
      <c r="AH158" s="23">
        <v>10.269</v>
      </c>
      <c r="AI158" s="23">
        <v>2.47E-2</v>
      </c>
      <c r="AJ158" s="23">
        <v>1.2694000000000001</v>
      </c>
      <c r="AK158" s="23">
        <v>7.3000000000000001E-3</v>
      </c>
      <c r="AL158" s="23">
        <v>3.6700000000000003E-2</v>
      </c>
      <c r="AM158" s="23">
        <v>8.3999999999999995E-3</v>
      </c>
      <c r="AN158" s="23">
        <v>2.7E-2</v>
      </c>
      <c r="AO158" s="23">
        <v>3.5999999999999999E-3</v>
      </c>
      <c r="AP158" s="23">
        <v>8.6400000000000005E-2</v>
      </c>
      <c r="AQ158" s="23">
        <v>3.5999999999999999E-3</v>
      </c>
      <c r="AR158" s="23">
        <v>5.7911000000000001</v>
      </c>
      <c r="AS158" s="23">
        <v>2.1899999999999999E-2</v>
      </c>
      <c r="AT158" s="23" t="s">
        <v>181</v>
      </c>
      <c r="AU158" s="23">
        <v>2.5999999999999999E-3</v>
      </c>
      <c r="AV158" s="23">
        <v>0.01</v>
      </c>
      <c r="AW158" s="23">
        <v>8.0000000000000004E-4</v>
      </c>
      <c r="AX158" s="23">
        <v>6.7000000000000002E-3</v>
      </c>
      <c r="AY158" s="23">
        <v>5.9999999999999995E-4</v>
      </c>
      <c r="AZ158" s="23">
        <v>6.3E-3</v>
      </c>
      <c r="BA158" s="23">
        <v>5.9999999999999995E-4</v>
      </c>
      <c r="BB158" s="23">
        <v>1.2999999999999999E-3</v>
      </c>
      <c r="BC158" s="23">
        <v>4.0000000000000002E-4</v>
      </c>
      <c r="BD158" s="23">
        <v>6.9999999999999999E-4</v>
      </c>
      <c r="BE158" s="23">
        <v>2.9999999999999997E-4</v>
      </c>
      <c r="BF158" s="23" t="s">
        <v>181</v>
      </c>
      <c r="BG158" s="23">
        <v>1E-4</v>
      </c>
      <c r="BH158" s="23">
        <v>3.5999999999999999E-3</v>
      </c>
      <c r="BI158" s="23">
        <v>2.9999999999999997E-4</v>
      </c>
      <c r="BJ158" s="23">
        <v>4.9500000000000002E-2</v>
      </c>
      <c r="BK158" s="23">
        <v>8.0000000000000004E-4</v>
      </c>
      <c r="BL158" s="23">
        <v>2.3E-3</v>
      </c>
      <c r="BM158" s="23">
        <v>2.0000000000000001E-4</v>
      </c>
      <c r="BN158" s="23">
        <v>1.5699999999999999E-2</v>
      </c>
      <c r="BO158" s="23">
        <v>4.0000000000000002E-4</v>
      </c>
      <c r="BP158" s="23">
        <v>4.8999999999999998E-3</v>
      </c>
      <c r="BQ158" s="23">
        <v>2.9999999999999997E-4</v>
      </c>
      <c r="BR158" s="23">
        <v>2.9999999999999997E-4</v>
      </c>
      <c r="BS158" s="23">
        <v>1E-4</v>
      </c>
      <c r="BT158" s="23" t="s">
        <v>181</v>
      </c>
      <c r="BU158" s="23">
        <v>5.0000000000000001E-4</v>
      </c>
      <c r="BV158" s="23" t="s">
        <v>20</v>
      </c>
      <c r="BX158" s="23" t="s">
        <v>20</v>
      </c>
      <c r="BZ158" s="23" t="s">
        <v>181</v>
      </c>
      <c r="CA158" s="23">
        <v>6.9999999999999999E-4</v>
      </c>
      <c r="CB158" s="23" t="s">
        <v>181</v>
      </c>
      <c r="CC158" s="23">
        <v>1.8E-3</v>
      </c>
      <c r="CD158" s="23" t="s">
        <v>181</v>
      </c>
      <c r="CE158" s="23">
        <v>1.8E-3</v>
      </c>
      <c r="CF158" s="23" t="s">
        <v>20</v>
      </c>
      <c r="CH158" s="23">
        <v>4.4900000000000002E-2</v>
      </c>
      <c r="CI158" s="23">
        <v>4.4000000000000003E-3</v>
      </c>
      <c r="CJ158" s="23" t="s">
        <v>181</v>
      </c>
      <c r="CK158" s="23">
        <v>8.6E-3</v>
      </c>
      <c r="CL158" s="23" t="s">
        <v>181</v>
      </c>
      <c r="CM158" s="23">
        <v>8.9999999999999993E-3</v>
      </c>
      <c r="CN158" s="23" t="s">
        <v>181</v>
      </c>
      <c r="CO158" s="23">
        <v>5.9999999999999995E-4</v>
      </c>
      <c r="CP158" s="23" t="s">
        <v>181</v>
      </c>
      <c r="CQ158" s="23">
        <v>2.5999999999999999E-3</v>
      </c>
      <c r="CR158" s="23" t="s">
        <v>181</v>
      </c>
      <c r="CS158" s="23">
        <v>1.5E-3</v>
      </c>
      <c r="CT158" s="23" t="s">
        <v>181</v>
      </c>
      <c r="CU158" s="23">
        <v>5.9999999999999995E-4</v>
      </c>
      <c r="CV158" s="23" t="s">
        <v>20</v>
      </c>
      <c r="CX158" s="23" t="s">
        <v>181</v>
      </c>
      <c r="CY158" s="23">
        <v>5.0000000000000001E-4</v>
      </c>
      <c r="CZ158" s="23" t="s">
        <v>181</v>
      </c>
      <c r="DA158" s="23">
        <v>5.0000000000000001E-4</v>
      </c>
      <c r="DB158" s="23" t="s">
        <v>181</v>
      </c>
      <c r="DC158" s="23">
        <v>5.9999999999999995E-4</v>
      </c>
      <c r="DD158" s="23" t="s">
        <v>181</v>
      </c>
      <c r="DE158" s="23">
        <v>5.9999999999999995E-4</v>
      </c>
      <c r="DF158" s="23" t="s">
        <v>181</v>
      </c>
      <c r="DG158" s="23">
        <v>4.0000000000000002E-4</v>
      </c>
      <c r="DH158" s="23" t="s">
        <v>181</v>
      </c>
      <c r="DI158" s="23">
        <v>2.0000000000000001E-4</v>
      </c>
      <c r="DJ158" s="23" t="s">
        <v>327</v>
      </c>
      <c r="DK158" s="23" t="s">
        <v>328</v>
      </c>
      <c r="DL158" s="23">
        <v>102</v>
      </c>
      <c r="DM158" s="23" t="s">
        <v>65</v>
      </c>
      <c r="DN158" s="23" t="s">
        <v>20</v>
      </c>
      <c r="DW158" s="85"/>
      <c r="DY158" s="85">
        <v>44876.05</v>
      </c>
    </row>
    <row r="159" spans="1:129" s="23" customFormat="1">
      <c r="A159" s="23">
        <v>207</v>
      </c>
      <c r="B159" s="88">
        <v>44876.114583333336</v>
      </c>
      <c r="C159" s="23" t="s">
        <v>192</v>
      </c>
      <c r="D159" s="23">
        <v>0</v>
      </c>
      <c r="E159" s="23">
        <v>0</v>
      </c>
      <c r="F159" s="23">
        <v>0</v>
      </c>
      <c r="G159" s="23" t="s">
        <v>58</v>
      </c>
      <c r="H159" s="23" t="s">
        <v>59</v>
      </c>
      <c r="I159" s="23" t="s">
        <v>59</v>
      </c>
      <c r="J159" s="23" t="s">
        <v>59</v>
      </c>
      <c r="K159" s="23">
        <v>150</v>
      </c>
      <c r="L159" s="23" t="s">
        <v>179</v>
      </c>
      <c r="M159" s="23">
        <v>0</v>
      </c>
      <c r="N159" s="23" t="s">
        <v>179</v>
      </c>
      <c r="O159" s="23">
        <v>0</v>
      </c>
      <c r="P159" s="23" t="s">
        <v>179</v>
      </c>
      <c r="Q159" s="23">
        <v>0</v>
      </c>
      <c r="R159" s="23">
        <v>2</v>
      </c>
      <c r="S159" s="23" t="s">
        <v>180</v>
      </c>
      <c r="T159" s="23">
        <v>6.7751000000000001</v>
      </c>
      <c r="U159" s="23">
        <v>0.58830000000000005</v>
      </c>
      <c r="V159" s="23">
        <v>16.641300000000001</v>
      </c>
      <c r="W159" s="23">
        <v>0.26779999999999998</v>
      </c>
      <c r="X159" s="23">
        <v>46.829500000000003</v>
      </c>
      <c r="Y159" s="23">
        <v>0.28039999999999998</v>
      </c>
      <c r="Z159" s="23">
        <v>0.21029999999999999</v>
      </c>
      <c r="AA159" s="23">
        <v>1.4500000000000001E-2</v>
      </c>
      <c r="AB159" s="23" t="s">
        <v>181</v>
      </c>
      <c r="AC159" s="23">
        <v>6.4000000000000003E-3</v>
      </c>
      <c r="AD159" s="23" t="s">
        <v>181</v>
      </c>
      <c r="AE159" s="23">
        <v>1.0200000000000001E-2</v>
      </c>
      <c r="AF159" s="23">
        <v>1.6037999999999999</v>
      </c>
      <c r="AG159" s="23">
        <v>1.24E-2</v>
      </c>
      <c r="AH159" s="23">
        <v>7.9204999999999997</v>
      </c>
      <c r="AI159" s="23">
        <v>2.1399999999999999E-2</v>
      </c>
      <c r="AJ159" s="23">
        <v>1.1152</v>
      </c>
      <c r="AK159" s="23">
        <v>6.7000000000000002E-3</v>
      </c>
      <c r="AL159" s="23">
        <v>2.5700000000000001E-2</v>
      </c>
      <c r="AM159" s="23">
        <v>7.6E-3</v>
      </c>
      <c r="AN159" s="23">
        <v>1.4500000000000001E-2</v>
      </c>
      <c r="AO159" s="23">
        <v>3.0999999999999999E-3</v>
      </c>
      <c r="AP159" s="23">
        <v>8.1799999999999998E-2</v>
      </c>
      <c r="AQ159" s="23">
        <v>3.5000000000000001E-3</v>
      </c>
      <c r="AR159" s="23">
        <v>5.1759000000000004</v>
      </c>
      <c r="AS159" s="23">
        <v>0.02</v>
      </c>
      <c r="AT159" s="23">
        <v>9.2999999999999992E-3</v>
      </c>
      <c r="AU159" s="23">
        <v>2.5999999999999999E-3</v>
      </c>
      <c r="AV159" s="23">
        <v>1.12E-2</v>
      </c>
      <c r="AW159" s="23">
        <v>8.9999999999999998E-4</v>
      </c>
      <c r="AX159" s="23">
        <v>6.8999999999999999E-3</v>
      </c>
      <c r="AY159" s="23">
        <v>5.9999999999999995E-4</v>
      </c>
      <c r="AZ159" s="23">
        <v>6.7999999999999996E-3</v>
      </c>
      <c r="BA159" s="23">
        <v>5.9999999999999995E-4</v>
      </c>
      <c r="BB159" s="23">
        <v>1.4E-3</v>
      </c>
      <c r="BC159" s="23">
        <v>4.0000000000000002E-4</v>
      </c>
      <c r="BD159" s="23" t="s">
        <v>181</v>
      </c>
      <c r="BE159" s="23">
        <v>2.9999999999999997E-4</v>
      </c>
      <c r="BF159" s="23" t="s">
        <v>181</v>
      </c>
      <c r="BG159" s="23">
        <v>1E-4</v>
      </c>
      <c r="BH159" s="23">
        <v>2.7000000000000001E-3</v>
      </c>
      <c r="BI159" s="23">
        <v>2.9999999999999997E-4</v>
      </c>
      <c r="BJ159" s="23">
        <v>4.6699999999999998E-2</v>
      </c>
      <c r="BK159" s="23">
        <v>6.9999999999999999E-4</v>
      </c>
      <c r="BL159" s="23">
        <v>2.8E-3</v>
      </c>
      <c r="BM159" s="23">
        <v>2.0000000000000001E-4</v>
      </c>
      <c r="BN159" s="23">
        <v>1.6899999999999998E-2</v>
      </c>
      <c r="BO159" s="23">
        <v>5.0000000000000001E-4</v>
      </c>
      <c r="BP159" s="23">
        <v>5.0000000000000001E-3</v>
      </c>
      <c r="BQ159" s="23">
        <v>2.9999999999999997E-4</v>
      </c>
      <c r="BR159" s="23">
        <v>4.0000000000000002E-4</v>
      </c>
      <c r="BS159" s="23">
        <v>2.0000000000000001E-4</v>
      </c>
      <c r="BT159" s="23" t="s">
        <v>181</v>
      </c>
      <c r="BU159" s="23">
        <v>5.0000000000000001E-4</v>
      </c>
      <c r="BV159" s="23" t="s">
        <v>20</v>
      </c>
      <c r="BX159" s="23" t="s">
        <v>181</v>
      </c>
      <c r="BY159" s="23">
        <v>8.0000000000000004E-4</v>
      </c>
      <c r="BZ159" s="23">
        <v>6.9999999999999999E-4</v>
      </c>
      <c r="CA159" s="23">
        <v>6.9999999999999999E-4</v>
      </c>
      <c r="CB159" s="23" t="s">
        <v>181</v>
      </c>
      <c r="CC159" s="23">
        <v>1.8E-3</v>
      </c>
      <c r="CD159" s="23" t="s">
        <v>181</v>
      </c>
      <c r="CE159" s="23">
        <v>1.6999999999999999E-3</v>
      </c>
      <c r="CF159" s="23" t="s">
        <v>20</v>
      </c>
      <c r="CH159" s="23">
        <v>5.4199999999999998E-2</v>
      </c>
      <c r="CI159" s="23">
        <v>5.4000000000000003E-3</v>
      </c>
      <c r="CJ159" s="23" t="s">
        <v>181</v>
      </c>
      <c r="CK159" s="23">
        <v>8.6999999999999994E-3</v>
      </c>
      <c r="CL159" s="23" t="s">
        <v>181</v>
      </c>
      <c r="CM159" s="23">
        <v>9.4999999999999998E-3</v>
      </c>
      <c r="CN159" s="23" t="s">
        <v>181</v>
      </c>
      <c r="CO159" s="23">
        <v>5.9999999999999995E-4</v>
      </c>
      <c r="CP159" s="23" t="s">
        <v>181</v>
      </c>
      <c r="CQ159" s="23">
        <v>2.5999999999999999E-3</v>
      </c>
      <c r="CR159" s="23" t="s">
        <v>181</v>
      </c>
      <c r="CS159" s="23">
        <v>1.5E-3</v>
      </c>
      <c r="CT159" s="23" t="s">
        <v>20</v>
      </c>
      <c r="CV159" s="23" t="s">
        <v>20</v>
      </c>
      <c r="CX159" s="23" t="s">
        <v>181</v>
      </c>
      <c r="CY159" s="23">
        <v>5.0000000000000001E-4</v>
      </c>
      <c r="CZ159" s="23" t="s">
        <v>181</v>
      </c>
      <c r="DA159" s="23">
        <v>5.0000000000000001E-4</v>
      </c>
      <c r="DB159" s="23">
        <v>5.9999999999999995E-4</v>
      </c>
      <c r="DC159" s="23">
        <v>5.0000000000000001E-4</v>
      </c>
      <c r="DD159" s="23" t="s">
        <v>181</v>
      </c>
      <c r="DE159" s="23">
        <v>5.9999999999999995E-4</v>
      </c>
      <c r="DF159" s="23" t="s">
        <v>181</v>
      </c>
      <c r="DG159" s="23">
        <v>4.0000000000000002E-4</v>
      </c>
      <c r="DH159" s="23" t="s">
        <v>181</v>
      </c>
      <c r="DI159" s="23">
        <v>2.9999999999999997E-4</v>
      </c>
      <c r="DJ159" s="23" t="s">
        <v>329</v>
      </c>
      <c r="DK159" s="23" t="s">
        <v>330</v>
      </c>
      <c r="DL159" s="23">
        <v>22</v>
      </c>
      <c r="DM159" s="23" t="s">
        <v>65</v>
      </c>
      <c r="DN159" s="23" t="s">
        <v>20</v>
      </c>
      <c r="DW159" s="85"/>
      <c r="DY159" s="85">
        <v>44876.114583333336</v>
      </c>
    </row>
    <row r="160" spans="1:129" s="23" customFormat="1">
      <c r="A160" s="23">
        <v>208</v>
      </c>
      <c r="B160" s="88">
        <v>44876.118750000001</v>
      </c>
      <c r="C160" s="23" t="s">
        <v>192</v>
      </c>
      <c r="D160" s="23">
        <v>0</v>
      </c>
      <c r="E160" s="23">
        <v>0</v>
      </c>
      <c r="F160" s="23">
        <v>0</v>
      </c>
      <c r="G160" s="23" t="s">
        <v>58</v>
      </c>
      <c r="H160" s="23" t="s">
        <v>59</v>
      </c>
      <c r="I160" s="23" t="s">
        <v>59</v>
      </c>
      <c r="J160" s="23" t="s">
        <v>59</v>
      </c>
      <c r="K160" s="23">
        <v>150</v>
      </c>
      <c r="L160" s="23" t="s">
        <v>179</v>
      </c>
      <c r="M160" s="23">
        <v>0</v>
      </c>
      <c r="N160" s="23" t="s">
        <v>179</v>
      </c>
      <c r="O160" s="23">
        <v>0</v>
      </c>
      <c r="P160" s="23" t="s">
        <v>179</v>
      </c>
      <c r="Q160" s="23">
        <v>0</v>
      </c>
      <c r="R160" s="23">
        <v>2</v>
      </c>
      <c r="S160" s="23" t="s">
        <v>180</v>
      </c>
      <c r="T160" s="23">
        <v>8.4217999999999993</v>
      </c>
      <c r="U160" s="23">
        <v>0.62080000000000002</v>
      </c>
      <c r="V160" s="23">
        <v>17.264600000000002</v>
      </c>
      <c r="W160" s="23">
        <v>0.2742</v>
      </c>
      <c r="X160" s="23">
        <v>49.050199999999997</v>
      </c>
      <c r="Y160" s="23">
        <v>0.28870000000000001</v>
      </c>
      <c r="Z160" s="23">
        <v>0.20949999999999999</v>
      </c>
      <c r="AA160" s="23">
        <v>1.46E-2</v>
      </c>
      <c r="AB160" s="23" t="s">
        <v>181</v>
      </c>
      <c r="AC160" s="23">
        <v>6.4000000000000003E-3</v>
      </c>
      <c r="AD160" s="23" t="s">
        <v>181</v>
      </c>
      <c r="AE160" s="23">
        <v>1.03E-2</v>
      </c>
      <c r="AF160" s="23">
        <v>1.5785</v>
      </c>
      <c r="AG160" s="23">
        <v>1.24E-2</v>
      </c>
      <c r="AH160" s="23">
        <v>7.8354999999999997</v>
      </c>
      <c r="AI160" s="23">
        <v>2.1299999999999999E-2</v>
      </c>
      <c r="AJ160" s="23">
        <v>1.1606000000000001</v>
      </c>
      <c r="AK160" s="23">
        <v>6.7999999999999996E-3</v>
      </c>
      <c r="AL160" s="23">
        <v>2.9600000000000001E-2</v>
      </c>
      <c r="AM160" s="23">
        <v>7.7999999999999996E-3</v>
      </c>
      <c r="AN160" s="23">
        <v>2.1499999999999998E-2</v>
      </c>
      <c r="AO160" s="23">
        <v>3.3999999999999998E-3</v>
      </c>
      <c r="AP160" s="23">
        <v>8.0699999999999994E-2</v>
      </c>
      <c r="AQ160" s="23">
        <v>3.5000000000000001E-3</v>
      </c>
      <c r="AR160" s="23">
        <v>5.6593999999999998</v>
      </c>
      <c r="AS160" s="23">
        <v>2.0899999999999998E-2</v>
      </c>
      <c r="AT160" s="23">
        <v>7.1000000000000004E-3</v>
      </c>
      <c r="AU160" s="23">
        <v>2.5999999999999999E-3</v>
      </c>
      <c r="AV160" s="23">
        <v>1.26E-2</v>
      </c>
      <c r="AW160" s="23">
        <v>8.9999999999999998E-4</v>
      </c>
      <c r="AX160" s="23">
        <v>6.6E-3</v>
      </c>
      <c r="AY160" s="23">
        <v>5.9999999999999995E-4</v>
      </c>
      <c r="AZ160" s="23">
        <v>7.1000000000000004E-3</v>
      </c>
      <c r="BA160" s="23">
        <v>5.9999999999999995E-4</v>
      </c>
      <c r="BB160" s="23">
        <v>1.1999999999999999E-3</v>
      </c>
      <c r="BC160" s="23">
        <v>4.0000000000000002E-4</v>
      </c>
      <c r="BD160" s="23" t="s">
        <v>181</v>
      </c>
      <c r="BE160" s="23">
        <v>2.9999999999999997E-4</v>
      </c>
      <c r="BF160" s="23" t="s">
        <v>181</v>
      </c>
      <c r="BG160" s="23">
        <v>1E-4</v>
      </c>
      <c r="BH160" s="23">
        <v>2.5999999999999999E-3</v>
      </c>
      <c r="BI160" s="23">
        <v>2.0000000000000001E-4</v>
      </c>
      <c r="BJ160" s="23">
        <v>4.6199999999999998E-2</v>
      </c>
      <c r="BK160" s="23">
        <v>6.9999999999999999E-4</v>
      </c>
      <c r="BL160" s="23">
        <v>2.5000000000000001E-3</v>
      </c>
      <c r="BM160" s="23">
        <v>2.0000000000000001E-4</v>
      </c>
      <c r="BN160" s="23">
        <v>1.5699999999999999E-2</v>
      </c>
      <c r="BO160" s="23">
        <v>4.0000000000000002E-4</v>
      </c>
      <c r="BP160" s="23">
        <v>5.4000000000000003E-3</v>
      </c>
      <c r="BQ160" s="23">
        <v>2.9999999999999997E-4</v>
      </c>
      <c r="BR160" s="23">
        <v>4.0000000000000002E-4</v>
      </c>
      <c r="BS160" s="23">
        <v>2.0000000000000001E-4</v>
      </c>
      <c r="BT160" s="23" t="s">
        <v>181</v>
      </c>
      <c r="BU160" s="23">
        <v>5.0000000000000001E-4</v>
      </c>
      <c r="BV160" s="23" t="s">
        <v>20</v>
      </c>
      <c r="BX160" s="23" t="s">
        <v>181</v>
      </c>
      <c r="BY160" s="23">
        <v>8.0000000000000004E-4</v>
      </c>
      <c r="BZ160" s="23" t="s">
        <v>181</v>
      </c>
      <c r="CA160" s="23">
        <v>6.9999999999999999E-4</v>
      </c>
      <c r="CB160" s="23" t="s">
        <v>181</v>
      </c>
      <c r="CC160" s="23">
        <v>1.8E-3</v>
      </c>
      <c r="CD160" s="23" t="s">
        <v>181</v>
      </c>
      <c r="CE160" s="23">
        <v>1.8E-3</v>
      </c>
      <c r="CF160" s="23" t="s">
        <v>20</v>
      </c>
      <c r="CH160" s="23">
        <v>4.9700000000000001E-2</v>
      </c>
      <c r="CI160" s="23">
        <v>5.1000000000000004E-3</v>
      </c>
      <c r="CJ160" s="23" t="s">
        <v>181</v>
      </c>
      <c r="CK160" s="23">
        <v>8.6E-3</v>
      </c>
      <c r="CL160" s="23" t="s">
        <v>181</v>
      </c>
      <c r="CM160" s="23">
        <v>8.6999999999999994E-3</v>
      </c>
      <c r="CN160" s="23" t="s">
        <v>181</v>
      </c>
      <c r="CO160" s="23">
        <v>5.9999999999999995E-4</v>
      </c>
      <c r="CP160" s="23" t="s">
        <v>181</v>
      </c>
      <c r="CQ160" s="23">
        <v>2.8E-3</v>
      </c>
      <c r="CR160" s="23" t="s">
        <v>181</v>
      </c>
      <c r="CS160" s="23">
        <v>1.4E-3</v>
      </c>
      <c r="CT160" s="23" t="s">
        <v>181</v>
      </c>
      <c r="CU160" s="23">
        <v>5.9999999999999995E-4</v>
      </c>
      <c r="CV160" s="23" t="s">
        <v>181</v>
      </c>
      <c r="CW160" s="23">
        <v>5.0000000000000001E-4</v>
      </c>
      <c r="CX160" s="23" t="s">
        <v>181</v>
      </c>
      <c r="CY160" s="23">
        <v>5.0000000000000001E-4</v>
      </c>
      <c r="CZ160" s="23" t="s">
        <v>181</v>
      </c>
      <c r="DA160" s="23">
        <v>5.0000000000000001E-4</v>
      </c>
      <c r="DB160" s="23" t="s">
        <v>181</v>
      </c>
      <c r="DC160" s="23">
        <v>5.0000000000000001E-4</v>
      </c>
      <c r="DD160" s="23" t="s">
        <v>181</v>
      </c>
      <c r="DE160" s="23">
        <v>5.9999999999999995E-4</v>
      </c>
      <c r="DF160" s="23" t="s">
        <v>181</v>
      </c>
      <c r="DG160" s="23">
        <v>4.0000000000000002E-4</v>
      </c>
      <c r="DH160" s="23" t="s">
        <v>181</v>
      </c>
      <c r="DI160" s="23">
        <v>2.9999999999999997E-4</v>
      </c>
      <c r="DJ160" s="23" t="s">
        <v>329</v>
      </c>
      <c r="DK160" s="23" t="s">
        <v>330</v>
      </c>
      <c r="DL160" s="23">
        <v>58</v>
      </c>
      <c r="DM160" s="23" t="s">
        <v>65</v>
      </c>
      <c r="DN160" s="23" t="s">
        <v>20</v>
      </c>
      <c r="DW160" s="85"/>
      <c r="DY160" s="85">
        <v>44876.118750000001</v>
      </c>
    </row>
    <row r="161" spans="1:129" s="23" customFormat="1">
      <c r="A161" s="23">
        <v>209</v>
      </c>
      <c r="B161" s="88">
        <v>44876.126388888886</v>
      </c>
      <c r="C161" s="23" t="s">
        <v>192</v>
      </c>
      <c r="D161" s="23">
        <v>0</v>
      </c>
      <c r="E161" s="23">
        <v>0</v>
      </c>
      <c r="F161" s="23">
        <v>0</v>
      </c>
      <c r="G161" s="23" t="s">
        <v>58</v>
      </c>
      <c r="H161" s="23" t="s">
        <v>59</v>
      </c>
      <c r="I161" s="23" t="s">
        <v>59</v>
      </c>
      <c r="J161" s="23" t="s">
        <v>59</v>
      </c>
      <c r="K161" s="23">
        <v>150</v>
      </c>
      <c r="L161" s="23" t="s">
        <v>179</v>
      </c>
      <c r="M161" s="23">
        <v>0</v>
      </c>
      <c r="N161" s="23" t="s">
        <v>179</v>
      </c>
      <c r="O161" s="23">
        <v>0</v>
      </c>
      <c r="P161" s="23" t="s">
        <v>179</v>
      </c>
      <c r="Q161" s="23">
        <v>0</v>
      </c>
      <c r="R161" s="23">
        <v>2</v>
      </c>
      <c r="S161" s="23" t="s">
        <v>180</v>
      </c>
      <c r="T161" s="23">
        <v>5.4904000000000002</v>
      </c>
      <c r="U161" s="23">
        <v>0.60970000000000002</v>
      </c>
      <c r="V161" s="23">
        <v>19.8185</v>
      </c>
      <c r="W161" s="23">
        <v>0.29170000000000001</v>
      </c>
      <c r="X161" s="23">
        <v>50.025500000000001</v>
      </c>
      <c r="Y161" s="23">
        <v>0.29399999999999998</v>
      </c>
      <c r="Z161" s="23">
        <v>0.36199999999999999</v>
      </c>
      <c r="AA161" s="23">
        <v>1.6400000000000001E-2</v>
      </c>
      <c r="AB161" s="23" t="s">
        <v>181</v>
      </c>
      <c r="AC161" s="23">
        <v>6.7999999999999996E-3</v>
      </c>
      <c r="AD161" s="23" t="s">
        <v>181</v>
      </c>
      <c r="AE161" s="23">
        <v>1.0999999999999999E-2</v>
      </c>
      <c r="AF161" s="23">
        <v>1.4328000000000001</v>
      </c>
      <c r="AG161" s="23">
        <v>1.2E-2</v>
      </c>
      <c r="AH161" s="23">
        <v>7.9974999999999996</v>
      </c>
      <c r="AI161" s="23">
        <v>2.1700000000000001E-2</v>
      </c>
      <c r="AJ161" s="23">
        <v>1.3546</v>
      </c>
      <c r="AK161" s="23">
        <v>7.1999999999999998E-3</v>
      </c>
      <c r="AL161" s="23">
        <v>3.2199999999999999E-2</v>
      </c>
      <c r="AM161" s="23">
        <v>8.3000000000000001E-3</v>
      </c>
      <c r="AN161" s="23">
        <v>1.54E-2</v>
      </c>
      <c r="AO161" s="23">
        <v>3.3E-3</v>
      </c>
      <c r="AP161" s="23">
        <v>0.13270000000000001</v>
      </c>
      <c r="AQ161" s="23">
        <v>4.1999999999999997E-3</v>
      </c>
      <c r="AR161" s="23">
        <v>6.6089000000000002</v>
      </c>
      <c r="AS161" s="23">
        <v>2.2700000000000001E-2</v>
      </c>
      <c r="AT161" s="23">
        <v>1.1299999999999999E-2</v>
      </c>
      <c r="AU161" s="23">
        <v>2.8999999999999998E-3</v>
      </c>
      <c r="AV161" s="23">
        <v>7.7999999999999996E-3</v>
      </c>
      <c r="AW161" s="23">
        <v>8.0000000000000004E-4</v>
      </c>
      <c r="AX161" s="23">
        <v>7.1999999999999998E-3</v>
      </c>
      <c r="AY161" s="23">
        <v>5.9999999999999995E-4</v>
      </c>
      <c r="AZ161" s="23">
        <v>6.8999999999999999E-3</v>
      </c>
      <c r="BA161" s="23">
        <v>5.9999999999999995E-4</v>
      </c>
      <c r="BB161" s="23">
        <v>1.1999999999999999E-3</v>
      </c>
      <c r="BC161" s="23">
        <v>4.0000000000000002E-4</v>
      </c>
      <c r="BD161" s="23">
        <v>4.0000000000000002E-4</v>
      </c>
      <c r="BE161" s="23">
        <v>2.9999999999999997E-4</v>
      </c>
      <c r="BF161" s="23" t="s">
        <v>181</v>
      </c>
      <c r="BG161" s="23">
        <v>1E-4</v>
      </c>
      <c r="BH161" s="23">
        <v>2.3999999999999998E-3</v>
      </c>
      <c r="BI161" s="23">
        <v>2.0000000000000001E-4</v>
      </c>
      <c r="BJ161" s="23">
        <v>5.3800000000000001E-2</v>
      </c>
      <c r="BK161" s="23">
        <v>8.0000000000000004E-4</v>
      </c>
      <c r="BL161" s="23">
        <v>2.5999999999999999E-3</v>
      </c>
      <c r="BM161" s="23">
        <v>2.0000000000000001E-4</v>
      </c>
      <c r="BN161" s="23">
        <v>1.5299999999999999E-2</v>
      </c>
      <c r="BO161" s="23">
        <v>4.0000000000000002E-4</v>
      </c>
      <c r="BP161" s="23">
        <v>5.4999999999999997E-3</v>
      </c>
      <c r="BQ161" s="23">
        <v>2.9999999999999997E-4</v>
      </c>
      <c r="BR161" s="23">
        <v>2.9999999999999997E-4</v>
      </c>
      <c r="BS161" s="23">
        <v>1E-4</v>
      </c>
      <c r="BT161" s="23" t="s">
        <v>181</v>
      </c>
      <c r="BU161" s="23">
        <v>5.0000000000000001E-4</v>
      </c>
      <c r="BV161" s="23" t="s">
        <v>181</v>
      </c>
      <c r="BW161" s="23">
        <v>5.9999999999999995E-4</v>
      </c>
      <c r="BX161" s="23" t="s">
        <v>181</v>
      </c>
      <c r="BY161" s="23">
        <v>8.0000000000000004E-4</v>
      </c>
      <c r="BZ161" s="23" t="s">
        <v>181</v>
      </c>
      <c r="CA161" s="23">
        <v>6.9999999999999999E-4</v>
      </c>
      <c r="CB161" s="23" t="s">
        <v>181</v>
      </c>
      <c r="CC161" s="23">
        <v>1.6999999999999999E-3</v>
      </c>
      <c r="CD161" s="23" t="s">
        <v>181</v>
      </c>
      <c r="CE161" s="23">
        <v>1.8E-3</v>
      </c>
      <c r="CF161" s="23" t="s">
        <v>20</v>
      </c>
      <c r="CH161" s="23">
        <v>5.1299999999999998E-2</v>
      </c>
      <c r="CI161" s="23">
        <v>4.5999999999999999E-3</v>
      </c>
      <c r="CJ161" s="23" t="s">
        <v>181</v>
      </c>
      <c r="CK161" s="23">
        <v>8.3999999999999995E-3</v>
      </c>
      <c r="CL161" s="23" t="s">
        <v>181</v>
      </c>
      <c r="CM161" s="23">
        <v>8.3999999999999995E-3</v>
      </c>
      <c r="CN161" s="23" t="s">
        <v>181</v>
      </c>
      <c r="CO161" s="23">
        <v>5.9999999999999995E-4</v>
      </c>
      <c r="CP161" s="23" t="s">
        <v>181</v>
      </c>
      <c r="CQ161" s="23">
        <v>2.7000000000000001E-3</v>
      </c>
      <c r="CR161" s="23" t="s">
        <v>181</v>
      </c>
      <c r="CS161" s="23">
        <v>1.4E-3</v>
      </c>
      <c r="CT161" s="23" t="s">
        <v>20</v>
      </c>
      <c r="CV161" s="23" t="s">
        <v>181</v>
      </c>
      <c r="CW161" s="23">
        <v>5.0000000000000001E-4</v>
      </c>
      <c r="CX161" s="23" t="s">
        <v>181</v>
      </c>
      <c r="CY161" s="23">
        <v>5.0000000000000001E-4</v>
      </c>
      <c r="CZ161" s="23" t="s">
        <v>181</v>
      </c>
      <c r="DA161" s="23">
        <v>5.0000000000000001E-4</v>
      </c>
      <c r="DB161" s="23" t="s">
        <v>181</v>
      </c>
      <c r="DC161" s="23">
        <v>5.0000000000000001E-4</v>
      </c>
      <c r="DD161" s="23" t="s">
        <v>181</v>
      </c>
      <c r="DE161" s="23">
        <v>5.9999999999999995E-4</v>
      </c>
      <c r="DF161" s="23">
        <v>5.9999999999999995E-4</v>
      </c>
      <c r="DG161" s="23">
        <v>4.0000000000000002E-4</v>
      </c>
      <c r="DH161" s="23" t="s">
        <v>181</v>
      </c>
      <c r="DI161" s="23">
        <v>2.0000000000000001E-4</v>
      </c>
      <c r="DJ161" s="23" t="s">
        <v>331</v>
      </c>
      <c r="DK161" s="23" t="s">
        <v>332</v>
      </c>
      <c r="DL161" s="23">
        <v>46</v>
      </c>
      <c r="DM161" s="23" t="s">
        <v>65</v>
      </c>
      <c r="DN161" s="23" t="s">
        <v>20</v>
      </c>
      <c r="DW161" s="85"/>
      <c r="DY161" s="85">
        <v>44876.126388888886</v>
      </c>
    </row>
    <row r="162" spans="1:129" s="23" customFormat="1">
      <c r="A162" s="23">
        <v>210</v>
      </c>
      <c r="B162" s="88">
        <v>44876.131944444445</v>
      </c>
      <c r="C162" s="23" t="s">
        <v>192</v>
      </c>
      <c r="D162" s="23">
        <v>0</v>
      </c>
      <c r="E162" s="23">
        <v>0</v>
      </c>
      <c r="F162" s="23">
        <v>0</v>
      </c>
      <c r="G162" s="23" t="s">
        <v>58</v>
      </c>
      <c r="H162" s="23" t="s">
        <v>59</v>
      </c>
      <c r="I162" s="23" t="s">
        <v>59</v>
      </c>
      <c r="J162" s="23" t="s">
        <v>59</v>
      </c>
      <c r="K162" s="23">
        <v>150</v>
      </c>
      <c r="L162" s="23" t="s">
        <v>179</v>
      </c>
      <c r="M162" s="23">
        <v>0</v>
      </c>
      <c r="N162" s="23" t="s">
        <v>179</v>
      </c>
      <c r="O162" s="23">
        <v>0</v>
      </c>
      <c r="P162" s="23" t="s">
        <v>179</v>
      </c>
      <c r="Q162" s="23">
        <v>0</v>
      </c>
      <c r="R162" s="23">
        <v>2</v>
      </c>
      <c r="S162" s="23" t="s">
        <v>180</v>
      </c>
      <c r="T162" s="23">
        <v>3.3563000000000001</v>
      </c>
      <c r="U162" s="23">
        <v>0.59389999999999998</v>
      </c>
      <c r="V162" s="23">
        <v>17.268899999999999</v>
      </c>
      <c r="W162" s="23">
        <v>0.27800000000000002</v>
      </c>
      <c r="X162" s="23">
        <v>44.739899999999999</v>
      </c>
      <c r="Y162" s="23">
        <v>0.27510000000000001</v>
      </c>
      <c r="Z162" s="23">
        <v>0.24410000000000001</v>
      </c>
      <c r="AA162" s="23">
        <v>1.6899999999999998E-2</v>
      </c>
      <c r="AB162" s="23" t="s">
        <v>181</v>
      </c>
      <c r="AC162" s="23">
        <v>7.7000000000000002E-3</v>
      </c>
      <c r="AD162" s="23" t="s">
        <v>181</v>
      </c>
      <c r="AE162" s="23">
        <v>1.0699999999999999E-2</v>
      </c>
      <c r="AF162" s="23">
        <v>2.1594000000000002</v>
      </c>
      <c r="AG162" s="23">
        <v>1.4200000000000001E-2</v>
      </c>
      <c r="AH162" s="23">
        <v>12.4947</v>
      </c>
      <c r="AI162" s="23">
        <v>2.76E-2</v>
      </c>
      <c r="AJ162" s="23">
        <v>1.1536999999999999</v>
      </c>
      <c r="AK162" s="23">
        <v>7.3000000000000001E-3</v>
      </c>
      <c r="AL162" s="23">
        <v>3.2300000000000002E-2</v>
      </c>
      <c r="AM162" s="23">
        <v>8.3000000000000001E-3</v>
      </c>
      <c r="AN162" s="23">
        <v>1.01E-2</v>
      </c>
      <c r="AO162" s="23">
        <v>3.2000000000000002E-3</v>
      </c>
      <c r="AP162" s="23">
        <v>0.14580000000000001</v>
      </c>
      <c r="AQ162" s="23">
        <v>4.5999999999999999E-3</v>
      </c>
      <c r="AR162" s="23">
        <v>6.7374999999999998</v>
      </c>
      <c r="AS162" s="23">
        <v>2.4299999999999999E-2</v>
      </c>
      <c r="AT162" s="23">
        <v>1.26E-2</v>
      </c>
      <c r="AU162" s="23">
        <v>2.8999999999999998E-3</v>
      </c>
      <c r="AV162" s="23">
        <v>7.4000000000000003E-3</v>
      </c>
      <c r="AW162" s="23">
        <v>6.9999999999999999E-4</v>
      </c>
      <c r="AX162" s="23">
        <v>5.5999999999999999E-3</v>
      </c>
      <c r="AY162" s="23">
        <v>5.9999999999999995E-4</v>
      </c>
      <c r="AZ162" s="23">
        <v>5.7000000000000002E-3</v>
      </c>
      <c r="BA162" s="23">
        <v>5.9999999999999995E-4</v>
      </c>
      <c r="BB162" s="23">
        <v>1.1000000000000001E-3</v>
      </c>
      <c r="BC162" s="23">
        <v>4.0000000000000002E-4</v>
      </c>
      <c r="BD162" s="23">
        <v>4.0000000000000002E-4</v>
      </c>
      <c r="BE162" s="23">
        <v>2.9999999999999997E-4</v>
      </c>
      <c r="BF162" s="23" t="s">
        <v>181</v>
      </c>
      <c r="BG162" s="23">
        <v>1E-4</v>
      </c>
      <c r="BH162" s="23">
        <v>4.4999999999999997E-3</v>
      </c>
      <c r="BI162" s="23">
        <v>2.9999999999999997E-4</v>
      </c>
      <c r="BJ162" s="23">
        <v>4.8500000000000001E-2</v>
      </c>
      <c r="BK162" s="23">
        <v>8.0000000000000004E-4</v>
      </c>
      <c r="BL162" s="23">
        <v>2.5000000000000001E-3</v>
      </c>
      <c r="BM162" s="23">
        <v>2.9999999999999997E-4</v>
      </c>
      <c r="BN162" s="23">
        <v>1.47E-2</v>
      </c>
      <c r="BO162" s="23">
        <v>4.0000000000000002E-4</v>
      </c>
      <c r="BP162" s="23">
        <v>4.4000000000000003E-3</v>
      </c>
      <c r="BQ162" s="23">
        <v>2.9999999999999997E-4</v>
      </c>
      <c r="BR162" s="23">
        <v>4.0000000000000002E-4</v>
      </c>
      <c r="BS162" s="23">
        <v>2.0000000000000001E-4</v>
      </c>
      <c r="BT162" s="23" t="s">
        <v>181</v>
      </c>
      <c r="BU162" s="23">
        <v>5.0000000000000001E-4</v>
      </c>
      <c r="BV162" s="23" t="s">
        <v>20</v>
      </c>
      <c r="BX162" s="23" t="s">
        <v>181</v>
      </c>
      <c r="BY162" s="23">
        <v>8.0000000000000004E-4</v>
      </c>
      <c r="BZ162" s="23" t="s">
        <v>181</v>
      </c>
      <c r="CA162" s="23">
        <v>6.9999999999999999E-4</v>
      </c>
      <c r="CB162" s="23" t="s">
        <v>181</v>
      </c>
      <c r="CC162" s="23">
        <v>1.8E-3</v>
      </c>
      <c r="CD162" s="23">
        <v>2E-3</v>
      </c>
      <c r="CE162" s="23">
        <v>1.8E-3</v>
      </c>
      <c r="CF162" s="23" t="s">
        <v>20</v>
      </c>
      <c r="CH162" s="23">
        <v>3.9600000000000003E-2</v>
      </c>
      <c r="CI162" s="23">
        <v>4.1999999999999997E-3</v>
      </c>
      <c r="CJ162" s="23" t="s">
        <v>181</v>
      </c>
      <c r="CK162" s="23">
        <v>8.8000000000000005E-3</v>
      </c>
      <c r="CL162" s="23" t="s">
        <v>181</v>
      </c>
      <c r="CM162" s="23">
        <v>1.01E-2</v>
      </c>
      <c r="CN162" s="23" t="s">
        <v>181</v>
      </c>
      <c r="CO162" s="23">
        <v>5.9999999999999995E-4</v>
      </c>
      <c r="CP162" s="23" t="s">
        <v>181</v>
      </c>
      <c r="CQ162" s="23">
        <v>2.7000000000000001E-3</v>
      </c>
      <c r="CR162" s="23" t="s">
        <v>181</v>
      </c>
      <c r="CS162" s="23">
        <v>1.4E-3</v>
      </c>
      <c r="CT162" s="23" t="s">
        <v>20</v>
      </c>
      <c r="CV162" s="23" t="s">
        <v>181</v>
      </c>
      <c r="CW162" s="23">
        <v>5.0000000000000001E-4</v>
      </c>
      <c r="CX162" s="23" t="s">
        <v>181</v>
      </c>
      <c r="CY162" s="23">
        <v>5.0000000000000001E-4</v>
      </c>
      <c r="CZ162" s="23" t="s">
        <v>181</v>
      </c>
      <c r="DA162" s="23">
        <v>5.9999999999999995E-4</v>
      </c>
      <c r="DB162" s="23" t="s">
        <v>181</v>
      </c>
      <c r="DC162" s="23">
        <v>5.9999999999999995E-4</v>
      </c>
      <c r="DD162" s="23" t="s">
        <v>181</v>
      </c>
      <c r="DE162" s="23">
        <v>6.9999999999999999E-4</v>
      </c>
      <c r="DF162" s="23" t="s">
        <v>181</v>
      </c>
      <c r="DG162" s="23">
        <v>4.0000000000000002E-4</v>
      </c>
      <c r="DH162" s="23" t="s">
        <v>181</v>
      </c>
      <c r="DI162" s="23">
        <v>2.0000000000000001E-4</v>
      </c>
      <c r="DJ162" s="23" t="s">
        <v>333</v>
      </c>
      <c r="DK162" s="23" t="s">
        <v>334</v>
      </c>
      <c r="DL162" s="23">
        <v>51</v>
      </c>
      <c r="DM162" s="23" t="s">
        <v>65</v>
      </c>
      <c r="DN162" s="23" t="s">
        <v>20</v>
      </c>
      <c r="DW162" s="85"/>
      <c r="DY162" s="85">
        <v>44876.131944444445</v>
      </c>
    </row>
    <row r="163" spans="1:129" s="23" customFormat="1">
      <c r="A163" s="23">
        <v>211</v>
      </c>
      <c r="B163" s="88">
        <v>44876.134722222225</v>
      </c>
      <c r="C163" s="23" t="s">
        <v>192</v>
      </c>
      <c r="D163" s="23">
        <v>0</v>
      </c>
      <c r="E163" s="23">
        <v>0</v>
      </c>
      <c r="F163" s="23">
        <v>0</v>
      </c>
      <c r="G163" s="23" t="s">
        <v>58</v>
      </c>
      <c r="H163" s="23" t="s">
        <v>59</v>
      </c>
      <c r="I163" s="23" t="s">
        <v>59</v>
      </c>
      <c r="J163" s="23" t="s">
        <v>59</v>
      </c>
      <c r="K163" s="23">
        <v>150</v>
      </c>
      <c r="L163" s="23" t="s">
        <v>179</v>
      </c>
      <c r="M163" s="23">
        <v>0</v>
      </c>
      <c r="N163" s="23" t="s">
        <v>179</v>
      </c>
      <c r="O163" s="23">
        <v>0</v>
      </c>
      <c r="P163" s="23" t="s">
        <v>179</v>
      </c>
      <c r="Q163" s="23">
        <v>0</v>
      </c>
      <c r="R163" s="23">
        <v>2</v>
      </c>
      <c r="S163" s="23" t="s">
        <v>180</v>
      </c>
      <c r="T163" s="23">
        <v>10.367699999999999</v>
      </c>
      <c r="U163" s="23">
        <v>0.67689999999999995</v>
      </c>
      <c r="V163" s="23">
        <v>16.6038</v>
      </c>
      <c r="W163" s="23">
        <v>0.27429999999999999</v>
      </c>
      <c r="X163" s="23">
        <v>48.848999999999997</v>
      </c>
      <c r="Y163" s="23">
        <v>0.28770000000000001</v>
      </c>
      <c r="Z163" s="23">
        <v>0.25790000000000002</v>
      </c>
      <c r="AA163" s="23">
        <v>1.5800000000000002E-2</v>
      </c>
      <c r="AB163" s="23" t="s">
        <v>181</v>
      </c>
      <c r="AC163" s="23">
        <v>6.7999999999999996E-3</v>
      </c>
      <c r="AD163" s="23" t="s">
        <v>181</v>
      </c>
      <c r="AE163" s="23">
        <v>1.06E-2</v>
      </c>
      <c r="AF163" s="23">
        <v>1.2952999999999999</v>
      </c>
      <c r="AG163" s="23">
        <v>1.14E-2</v>
      </c>
      <c r="AH163" s="23">
        <v>8.7033000000000005</v>
      </c>
      <c r="AI163" s="23">
        <v>2.24E-2</v>
      </c>
      <c r="AJ163" s="23">
        <v>1.2424999999999999</v>
      </c>
      <c r="AK163" s="23">
        <v>7.1000000000000004E-3</v>
      </c>
      <c r="AL163" s="23">
        <v>3.2099999999999997E-2</v>
      </c>
      <c r="AM163" s="23">
        <v>8.0999999999999996E-3</v>
      </c>
      <c r="AN163" s="23">
        <v>2.6700000000000002E-2</v>
      </c>
      <c r="AO163" s="23">
        <v>3.5000000000000001E-3</v>
      </c>
      <c r="AP163" s="23">
        <v>0.15140000000000001</v>
      </c>
      <c r="AQ163" s="23">
        <v>4.4999999999999997E-3</v>
      </c>
      <c r="AR163" s="23">
        <v>6.1081000000000003</v>
      </c>
      <c r="AS163" s="23">
        <v>2.1899999999999999E-2</v>
      </c>
      <c r="AT163" s="23">
        <v>6.7999999999999996E-3</v>
      </c>
      <c r="AU163" s="23">
        <v>2.7000000000000001E-3</v>
      </c>
      <c r="AV163" s="23">
        <v>1.6E-2</v>
      </c>
      <c r="AW163" s="23">
        <v>1E-3</v>
      </c>
      <c r="AX163" s="23">
        <v>6.3E-3</v>
      </c>
      <c r="AY163" s="23">
        <v>5.9999999999999995E-4</v>
      </c>
      <c r="AZ163" s="23">
        <v>5.8999999999999999E-3</v>
      </c>
      <c r="BA163" s="23">
        <v>5.0000000000000001E-4</v>
      </c>
      <c r="BB163" s="23">
        <v>1E-3</v>
      </c>
      <c r="BC163" s="23">
        <v>2.9999999999999997E-4</v>
      </c>
      <c r="BD163" s="23">
        <v>2.9999999999999997E-4</v>
      </c>
      <c r="BE163" s="23">
        <v>2.9999999999999997E-4</v>
      </c>
      <c r="BF163" s="23" t="s">
        <v>181</v>
      </c>
      <c r="BG163" s="23">
        <v>1E-4</v>
      </c>
      <c r="BH163" s="23">
        <v>2E-3</v>
      </c>
      <c r="BI163" s="23">
        <v>2.0000000000000001E-4</v>
      </c>
      <c r="BJ163" s="23">
        <v>4.9200000000000001E-2</v>
      </c>
      <c r="BK163" s="23">
        <v>8.0000000000000004E-4</v>
      </c>
      <c r="BL163" s="23">
        <v>2.5000000000000001E-3</v>
      </c>
      <c r="BM163" s="23">
        <v>2.0000000000000001E-4</v>
      </c>
      <c r="BN163" s="23">
        <v>1.4500000000000001E-2</v>
      </c>
      <c r="BO163" s="23">
        <v>4.0000000000000002E-4</v>
      </c>
      <c r="BP163" s="23">
        <v>5.4000000000000003E-3</v>
      </c>
      <c r="BQ163" s="23">
        <v>2.9999999999999997E-4</v>
      </c>
      <c r="BR163" s="23">
        <v>2.9999999999999997E-4</v>
      </c>
      <c r="BS163" s="23">
        <v>2.0000000000000001E-4</v>
      </c>
      <c r="BT163" s="23" t="s">
        <v>181</v>
      </c>
      <c r="BU163" s="23">
        <v>5.0000000000000001E-4</v>
      </c>
      <c r="BV163" s="23" t="s">
        <v>181</v>
      </c>
      <c r="BW163" s="23">
        <v>5.9999999999999995E-4</v>
      </c>
      <c r="BX163" s="23" t="s">
        <v>181</v>
      </c>
      <c r="BY163" s="23">
        <v>8.0000000000000004E-4</v>
      </c>
      <c r="BZ163" s="23">
        <v>6.9999999999999999E-4</v>
      </c>
      <c r="CA163" s="23">
        <v>6.9999999999999999E-4</v>
      </c>
      <c r="CB163" s="23" t="s">
        <v>181</v>
      </c>
      <c r="CC163" s="23">
        <v>1.6999999999999999E-3</v>
      </c>
      <c r="CD163" s="23" t="s">
        <v>181</v>
      </c>
      <c r="CE163" s="23">
        <v>1.9E-3</v>
      </c>
      <c r="CF163" s="23" t="s">
        <v>20</v>
      </c>
      <c r="CH163" s="23">
        <v>4.5499999999999999E-2</v>
      </c>
      <c r="CI163" s="23">
        <v>4.7999999999999996E-3</v>
      </c>
      <c r="CJ163" s="23" t="s">
        <v>181</v>
      </c>
      <c r="CK163" s="23">
        <v>8.2000000000000007E-3</v>
      </c>
      <c r="CL163" s="23" t="s">
        <v>181</v>
      </c>
      <c r="CM163" s="23">
        <v>8.6E-3</v>
      </c>
      <c r="CN163" s="23" t="s">
        <v>181</v>
      </c>
      <c r="CO163" s="23">
        <v>5.9999999999999995E-4</v>
      </c>
      <c r="CP163" s="23" t="s">
        <v>181</v>
      </c>
      <c r="CQ163" s="23">
        <v>2.7000000000000001E-3</v>
      </c>
      <c r="CR163" s="23" t="s">
        <v>181</v>
      </c>
      <c r="CS163" s="23">
        <v>1.4E-3</v>
      </c>
      <c r="CT163" s="23" t="s">
        <v>181</v>
      </c>
      <c r="CU163" s="23">
        <v>6.9999999999999999E-4</v>
      </c>
      <c r="CV163" s="23" t="s">
        <v>20</v>
      </c>
      <c r="CX163" s="23" t="s">
        <v>181</v>
      </c>
      <c r="CY163" s="23">
        <v>5.0000000000000001E-4</v>
      </c>
      <c r="CZ163" s="23" t="s">
        <v>181</v>
      </c>
      <c r="DA163" s="23">
        <v>5.0000000000000001E-4</v>
      </c>
      <c r="DB163" s="23" t="s">
        <v>181</v>
      </c>
      <c r="DC163" s="23">
        <v>5.0000000000000001E-4</v>
      </c>
      <c r="DD163" s="23" t="s">
        <v>181</v>
      </c>
      <c r="DE163" s="23">
        <v>5.9999999999999995E-4</v>
      </c>
      <c r="DF163" s="23" t="s">
        <v>181</v>
      </c>
      <c r="DG163" s="23">
        <v>4.0000000000000002E-4</v>
      </c>
      <c r="DH163" s="23" t="s">
        <v>181</v>
      </c>
      <c r="DI163" s="23">
        <v>2.0000000000000001E-4</v>
      </c>
      <c r="DJ163" s="23" t="s">
        <v>333</v>
      </c>
      <c r="DK163" s="23" t="s">
        <v>334</v>
      </c>
      <c r="DL163" s="23">
        <v>112</v>
      </c>
      <c r="DM163" s="23" t="s">
        <v>65</v>
      </c>
      <c r="DN163" s="23" t="s">
        <v>20</v>
      </c>
      <c r="DW163" s="85"/>
      <c r="DY163" s="85">
        <v>44876.134722222225</v>
      </c>
    </row>
    <row r="164" spans="1:129" s="23" customFormat="1">
      <c r="A164" s="23">
        <v>212</v>
      </c>
      <c r="B164" s="88">
        <v>44876.137499999997</v>
      </c>
      <c r="C164" s="23" t="s">
        <v>192</v>
      </c>
      <c r="D164" s="23">
        <v>0</v>
      </c>
      <c r="E164" s="23">
        <v>0</v>
      </c>
      <c r="F164" s="23">
        <v>0</v>
      </c>
      <c r="G164" s="23" t="s">
        <v>58</v>
      </c>
      <c r="H164" s="23" t="s">
        <v>59</v>
      </c>
      <c r="I164" s="23" t="s">
        <v>59</v>
      </c>
      <c r="J164" s="23" t="s">
        <v>59</v>
      </c>
      <c r="K164" s="23">
        <v>150</v>
      </c>
      <c r="L164" s="23" t="s">
        <v>179</v>
      </c>
      <c r="M164" s="23">
        <v>0</v>
      </c>
      <c r="N164" s="23" t="s">
        <v>179</v>
      </c>
      <c r="O164" s="23">
        <v>0</v>
      </c>
      <c r="P164" s="23" t="s">
        <v>179</v>
      </c>
      <c r="Q164" s="23">
        <v>0</v>
      </c>
      <c r="R164" s="23">
        <v>2</v>
      </c>
      <c r="S164" s="23" t="s">
        <v>180</v>
      </c>
      <c r="T164" s="23">
        <v>9.1874000000000002</v>
      </c>
      <c r="U164" s="23">
        <v>0.6381</v>
      </c>
      <c r="V164" s="23">
        <v>16.819299999999998</v>
      </c>
      <c r="W164" s="23">
        <v>0.27210000000000001</v>
      </c>
      <c r="X164" s="23">
        <v>48.936799999999998</v>
      </c>
      <c r="Y164" s="23">
        <v>0.28749999999999998</v>
      </c>
      <c r="Z164" s="23">
        <v>0.22770000000000001</v>
      </c>
      <c r="AA164" s="23">
        <v>1.4999999999999999E-2</v>
      </c>
      <c r="AB164" s="23" t="s">
        <v>181</v>
      </c>
      <c r="AC164" s="23">
        <v>7.4999999999999997E-3</v>
      </c>
      <c r="AD164" s="23" t="s">
        <v>181</v>
      </c>
      <c r="AE164" s="23">
        <v>1.0500000000000001E-2</v>
      </c>
      <c r="AF164" s="23">
        <v>1.371</v>
      </c>
      <c r="AG164" s="23">
        <v>1.1599999999999999E-2</v>
      </c>
      <c r="AH164" s="23">
        <v>8.1036000000000001</v>
      </c>
      <c r="AI164" s="23">
        <v>2.1600000000000001E-2</v>
      </c>
      <c r="AJ164" s="23">
        <v>1.1879999999999999</v>
      </c>
      <c r="AK164" s="23">
        <v>6.8999999999999999E-3</v>
      </c>
      <c r="AL164" s="23">
        <v>3.2800000000000003E-2</v>
      </c>
      <c r="AM164" s="23">
        <v>7.9000000000000008E-3</v>
      </c>
      <c r="AN164" s="23">
        <v>1.6299999999999999E-2</v>
      </c>
      <c r="AO164" s="23">
        <v>3.2000000000000002E-3</v>
      </c>
      <c r="AP164" s="23">
        <v>8.8499999999999995E-2</v>
      </c>
      <c r="AQ164" s="23">
        <v>3.5999999999999999E-3</v>
      </c>
      <c r="AR164" s="23">
        <v>5.5427999999999997</v>
      </c>
      <c r="AS164" s="23">
        <v>2.07E-2</v>
      </c>
      <c r="AT164" s="23">
        <v>3.2000000000000002E-3</v>
      </c>
      <c r="AU164" s="23">
        <v>2.5000000000000001E-3</v>
      </c>
      <c r="AV164" s="23">
        <v>1.38E-2</v>
      </c>
      <c r="AW164" s="23">
        <v>8.9999999999999998E-4</v>
      </c>
      <c r="AX164" s="23">
        <v>7.0000000000000001E-3</v>
      </c>
      <c r="AY164" s="23">
        <v>5.9999999999999995E-4</v>
      </c>
      <c r="AZ164" s="23">
        <v>6.1000000000000004E-3</v>
      </c>
      <c r="BA164" s="23">
        <v>5.0000000000000001E-4</v>
      </c>
      <c r="BB164" s="23">
        <v>1.2999999999999999E-3</v>
      </c>
      <c r="BC164" s="23">
        <v>4.0000000000000002E-4</v>
      </c>
      <c r="BD164" s="23" t="s">
        <v>181</v>
      </c>
      <c r="BE164" s="23">
        <v>2.0000000000000001E-4</v>
      </c>
      <c r="BF164" s="23" t="s">
        <v>181</v>
      </c>
      <c r="BG164" s="23">
        <v>1E-4</v>
      </c>
      <c r="BH164" s="23">
        <v>2.5000000000000001E-3</v>
      </c>
      <c r="BI164" s="23">
        <v>2.0000000000000001E-4</v>
      </c>
      <c r="BJ164" s="23">
        <v>4.6600000000000003E-2</v>
      </c>
      <c r="BK164" s="23">
        <v>6.9999999999999999E-4</v>
      </c>
      <c r="BL164" s="23">
        <v>2.5999999999999999E-3</v>
      </c>
      <c r="BM164" s="23">
        <v>2.0000000000000001E-4</v>
      </c>
      <c r="BN164" s="23">
        <v>1.5699999999999999E-2</v>
      </c>
      <c r="BO164" s="23">
        <v>4.0000000000000002E-4</v>
      </c>
      <c r="BP164" s="23">
        <v>5.1999999999999998E-3</v>
      </c>
      <c r="BQ164" s="23">
        <v>2.9999999999999997E-4</v>
      </c>
      <c r="BR164" s="23">
        <v>2.0000000000000001E-4</v>
      </c>
      <c r="BS164" s="23">
        <v>2.0000000000000001E-4</v>
      </c>
      <c r="BT164" s="23" t="s">
        <v>181</v>
      </c>
      <c r="BU164" s="23">
        <v>5.0000000000000001E-4</v>
      </c>
      <c r="BV164" s="23" t="s">
        <v>20</v>
      </c>
      <c r="BX164" s="23" t="s">
        <v>20</v>
      </c>
      <c r="BZ164" s="23" t="s">
        <v>181</v>
      </c>
      <c r="CA164" s="23">
        <v>6.9999999999999999E-4</v>
      </c>
      <c r="CB164" s="23" t="s">
        <v>181</v>
      </c>
      <c r="CC164" s="23">
        <v>1.8E-3</v>
      </c>
      <c r="CD164" s="23" t="s">
        <v>181</v>
      </c>
      <c r="CE164" s="23">
        <v>1.8E-3</v>
      </c>
      <c r="CF164" s="23" t="s">
        <v>20</v>
      </c>
      <c r="CH164" s="23">
        <v>4.36E-2</v>
      </c>
      <c r="CI164" s="23">
        <v>5.0000000000000001E-3</v>
      </c>
      <c r="CJ164" s="23" t="s">
        <v>181</v>
      </c>
      <c r="CK164" s="23">
        <v>8.5000000000000006E-3</v>
      </c>
      <c r="CL164" s="23" t="s">
        <v>181</v>
      </c>
      <c r="CM164" s="23">
        <v>8.6999999999999994E-3</v>
      </c>
      <c r="CN164" s="23" t="s">
        <v>181</v>
      </c>
      <c r="CO164" s="23">
        <v>5.9999999999999995E-4</v>
      </c>
      <c r="CP164" s="23" t="s">
        <v>181</v>
      </c>
      <c r="CQ164" s="23">
        <v>2.8E-3</v>
      </c>
      <c r="CR164" s="23" t="s">
        <v>181</v>
      </c>
      <c r="CS164" s="23">
        <v>1.4E-3</v>
      </c>
      <c r="CT164" s="23" t="s">
        <v>20</v>
      </c>
      <c r="CV164" s="23" t="s">
        <v>20</v>
      </c>
      <c r="CX164" s="23" t="s">
        <v>181</v>
      </c>
      <c r="CY164" s="23">
        <v>5.0000000000000001E-4</v>
      </c>
      <c r="CZ164" s="23" t="s">
        <v>181</v>
      </c>
      <c r="DA164" s="23">
        <v>5.0000000000000001E-4</v>
      </c>
      <c r="DB164" s="23" t="s">
        <v>181</v>
      </c>
      <c r="DC164" s="23">
        <v>5.0000000000000001E-4</v>
      </c>
      <c r="DD164" s="23" t="s">
        <v>181</v>
      </c>
      <c r="DE164" s="23">
        <v>5.9999999999999995E-4</v>
      </c>
      <c r="DF164" s="23" t="s">
        <v>181</v>
      </c>
      <c r="DG164" s="23">
        <v>4.0000000000000002E-4</v>
      </c>
      <c r="DH164" s="23" t="s">
        <v>181</v>
      </c>
      <c r="DI164" s="23">
        <v>2.9999999999999997E-4</v>
      </c>
      <c r="DJ164" s="23" t="s">
        <v>333</v>
      </c>
      <c r="DK164" s="23" t="s">
        <v>334</v>
      </c>
      <c r="DL164" s="23">
        <v>134</v>
      </c>
      <c r="DM164" s="23" t="s">
        <v>65</v>
      </c>
      <c r="DN164" s="23" t="s">
        <v>20</v>
      </c>
      <c r="DW164" s="85"/>
      <c r="DY164" s="85">
        <v>44876.137499999997</v>
      </c>
    </row>
    <row r="165" spans="1:129" s="23" customFormat="1">
      <c r="A165" s="23">
        <v>213</v>
      </c>
      <c r="B165" s="88">
        <v>44876.143055555556</v>
      </c>
      <c r="C165" s="23" t="s">
        <v>192</v>
      </c>
      <c r="D165" s="23">
        <v>0</v>
      </c>
      <c r="E165" s="23">
        <v>0</v>
      </c>
      <c r="F165" s="23">
        <v>0</v>
      </c>
      <c r="G165" s="23" t="s">
        <v>58</v>
      </c>
      <c r="H165" s="23" t="s">
        <v>59</v>
      </c>
      <c r="I165" s="23" t="s">
        <v>59</v>
      </c>
      <c r="J165" s="23" t="s">
        <v>59</v>
      </c>
      <c r="K165" s="23">
        <v>45</v>
      </c>
      <c r="L165" s="23" t="s">
        <v>179</v>
      </c>
      <c r="M165" s="23">
        <v>0</v>
      </c>
      <c r="N165" s="23" t="s">
        <v>179</v>
      </c>
      <c r="O165" s="23">
        <v>0</v>
      </c>
      <c r="P165" s="23" t="s">
        <v>179</v>
      </c>
      <c r="Q165" s="23">
        <v>0</v>
      </c>
      <c r="R165" s="23">
        <v>2</v>
      </c>
      <c r="S165" s="23" t="s">
        <v>180</v>
      </c>
      <c r="T165" s="23" t="s">
        <v>20</v>
      </c>
      <c r="V165" s="23" t="s">
        <v>20</v>
      </c>
      <c r="X165" s="23" t="s">
        <v>20</v>
      </c>
      <c r="Z165" s="23" t="s">
        <v>20</v>
      </c>
      <c r="AB165" s="23" t="s">
        <v>20</v>
      </c>
      <c r="AD165" s="23" t="s">
        <v>20</v>
      </c>
      <c r="AF165" s="23" t="s">
        <v>20</v>
      </c>
      <c r="AH165" s="23" t="s">
        <v>20</v>
      </c>
      <c r="AJ165" s="23" t="s">
        <v>20</v>
      </c>
      <c r="AL165" s="23">
        <v>2.9899999999999999E-2</v>
      </c>
      <c r="AM165" s="23">
        <v>3.5000000000000001E-3</v>
      </c>
      <c r="AN165" s="23" t="s">
        <v>181</v>
      </c>
      <c r="AO165" s="23">
        <v>1.1999999999999999E-3</v>
      </c>
      <c r="AP165" s="23">
        <v>2.9000000000000001E-2</v>
      </c>
      <c r="AQ165" s="23">
        <v>2.3E-3</v>
      </c>
      <c r="AR165" s="23">
        <v>1.1870000000000001</v>
      </c>
      <c r="AS165" s="23">
        <v>9.1000000000000004E-3</v>
      </c>
      <c r="AT165" s="23" t="s">
        <v>181</v>
      </c>
      <c r="AU165" s="23">
        <v>1.4E-3</v>
      </c>
      <c r="AV165" s="23">
        <v>9.4999999999999998E-3</v>
      </c>
      <c r="AW165" s="23">
        <v>1.5E-3</v>
      </c>
      <c r="AX165" s="23" t="s">
        <v>181</v>
      </c>
      <c r="AY165" s="23">
        <v>8.9999999999999998E-4</v>
      </c>
      <c r="AZ165" s="23">
        <v>2.8999999999999998E-3</v>
      </c>
      <c r="BA165" s="23">
        <v>5.0000000000000001E-4</v>
      </c>
      <c r="BB165" s="23" t="s">
        <v>181</v>
      </c>
      <c r="BC165" s="23">
        <v>5.9999999999999995E-4</v>
      </c>
      <c r="BD165" s="23" t="s">
        <v>181</v>
      </c>
      <c r="BE165" s="23">
        <v>6.1999999999999998E-3</v>
      </c>
      <c r="BF165" s="23" t="s">
        <v>181</v>
      </c>
      <c r="BG165" s="23">
        <v>8.9999999999999998E-4</v>
      </c>
      <c r="BH165" s="23">
        <v>5.0000000000000001E-3</v>
      </c>
      <c r="BI165" s="23">
        <v>4.0000000000000001E-3</v>
      </c>
      <c r="BJ165" s="23">
        <v>5.8999999999999999E-3</v>
      </c>
      <c r="BK165" s="23">
        <v>2.0999999999999999E-3</v>
      </c>
      <c r="BL165" s="23">
        <v>3.3999999999999998E-3</v>
      </c>
      <c r="BM165" s="23">
        <v>1.9E-3</v>
      </c>
      <c r="BN165" s="23" t="s">
        <v>181</v>
      </c>
      <c r="BO165" s="23">
        <v>3.8E-3</v>
      </c>
      <c r="BP165" s="23">
        <v>2.0999999999999999E-3</v>
      </c>
      <c r="BQ165" s="23">
        <v>1.5E-3</v>
      </c>
      <c r="BR165" s="23">
        <v>7.4000000000000003E-3</v>
      </c>
      <c r="BS165" s="23">
        <v>2.7000000000000001E-3</v>
      </c>
      <c r="BT165" s="23" t="s">
        <v>181</v>
      </c>
      <c r="BU165" s="23">
        <v>1.2999999999999999E-3</v>
      </c>
      <c r="BV165" s="23" t="s">
        <v>20</v>
      </c>
      <c r="BX165" s="23">
        <v>1.03E-2</v>
      </c>
      <c r="BY165" s="23">
        <v>9.4999999999999998E-3</v>
      </c>
      <c r="BZ165" s="23" t="s">
        <v>181</v>
      </c>
      <c r="CA165" s="23">
        <v>7.7000000000000002E-3</v>
      </c>
      <c r="CB165" s="23" t="s">
        <v>181</v>
      </c>
      <c r="CC165" s="23">
        <v>1.4500000000000001E-2</v>
      </c>
      <c r="CD165" s="23" t="s">
        <v>181</v>
      </c>
      <c r="CE165" s="23">
        <v>1.9E-3</v>
      </c>
      <c r="CF165" s="23" t="s">
        <v>20</v>
      </c>
      <c r="CH165" s="23" t="s">
        <v>20</v>
      </c>
      <c r="CJ165" s="23" t="s">
        <v>20</v>
      </c>
      <c r="CL165" s="23" t="s">
        <v>20</v>
      </c>
      <c r="CN165" s="23" t="s">
        <v>181</v>
      </c>
      <c r="CO165" s="23">
        <v>1.1000000000000001E-3</v>
      </c>
      <c r="CP165" s="23" t="s">
        <v>181</v>
      </c>
      <c r="CQ165" s="23">
        <v>1.66E-2</v>
      </c>
      <c r="CR165" s="23" t="s">
        <v>181</v>
      </c>
      <c r="CS165" s="23">
        <v>2.5999999999999999E-3</v>
      </c>
      <c r="CT165" s="23" t="s">
        <v>181</v>
      </c>
      <c r="CU165" s="23">
        <v>5.1999999999999998E-3</v>
      </c>
      <c r="CV165" s="23" t="s">
        <v>181</v>
      </c>
      <c r="CW165" s="23">
        <v>4.0000000000000002E-4</v>
      </c>
      <c r="CX165" s="23">
        <v>3.3E-3</v>
      </c>
      <c r="CY165" s="23">
        <v>3.0000000000000001E-3</v>
      </c>
      <c r="CZ165" s="23">
        <v>3.7199999999999997E-2</v>
      </c>
      <c r="DA165" s="23">
        <v>2.2499999999999999E-2</v>
      </c>
      <c r="DB165" s="23" t="s">
        <v>181</v>
      </c>
      <c r="DC165" s="23">
        <v>1.21E-2</v>
      </c>
      <c r="DD165" s="23" t="s">
        <v>181</v>
      </c>
      <c r="DE165" s="23">
        <v>1.0800000000000001E-2</v>
      </c>
      <c r="DF165" s="23" t="s">
        <v>181</v>
      </c>
      <c r="DG165" s="23">
        <v>2.8999999999999998E-3</v>
      </c>
      <c r="DH165" s="23">
        <v>2.2100000000000002E-2</v>
      </c>
      <c r="DI165" s="23">
        <v>1.0699999999999999E-2</v>
      </c>
      <c r="DJ165" s="23" t="s">
        <v>335</v>
      </c>
      <c r="DK165" s="23" t="s">
        <v>336</v>
      </c>
      <c r="DL165" s="23">
        <v>6</v>
      </c>
      <c r="DM165" s="23" t="s">
        <v>245</v>
      </c>
      <c r="DN165" s="23" t="s">
        <v>20</v>
      </c>
      <c r="DW165" s="85"/>
      <c r="DY165" s="85">
        <v>44876.143055555556</v>
      </c>
    </row>
    <row r="166" spans="1:129" s="23" customFormat="1">
      <c r="A166" s="23">
        <v>214</v>
      </c>
      <c r="B166" s="88">
        <v>44876.148611111108</v>
      </c>
      <c r="C166" s="23" t="s">
        <v>192</v>
      </c>
      <c r="D166" s="23">
        <v>0</v>
      </c>
      <c r="E166" s="23">
        <v>0</v>
      </c>
      <c r="F166" s="23">
        <v>0</v>
      </c>
      <c r="G166" s="23" t="s">
        <v>58</v>
      </c>
      <c r="H166" s="23" t="s">
        <v>59</v>
      </c>
      <c r="I166" s="23" t="s">
        <v>59</v>
      </c>
      <c r="J166" s="23" t="s">
        <v>59</v>
      </c>
      <c r="K166" s="23">
        <v>150</v>
      </c>
      <c r="L166" s="23" t="s">
        <v>179</v>
      </c>
      <c r="M166" s="23">
        <v>0</v>
      </c>
      <c r="N166" s="23" t="s">
        <v>179</v>
      </c>
      <c r="O166" s="23">
        <v>0</v>
      </c>
      <c r="P166" s="23" t="s">
        <v>179</v>
      </c>
      <c r="Q166" s="23">
        <v>0</v>
      </c>
      <c r="R166" s="23">
        <v>2</v>
      </c>
      <c r="S166" s="23" t="s">
        <v>180</v>
      </c>
      <c r="T166" s="23">
        <v>9.4444999999999997</v>
      </c>
      <c r="U166" s="23">
        <v>0.62990000000000002</v>
      </c>
      <c r="V166" s="23">
        <v>16.200199999999999</v>
      </c>
      <c r="W166" s="23">
        <v>0.26700000000000002</v>
      </c>
      <c r="X166" s="23">
        <v>48.242699999999999</v>
      </c>
      <c r="Y166" s="23">
        <v>0.28499999999999998</v>
      </c>
      <c r="Z166" s="23">
        <v>0.19020000000000001</v>
      </c>
      <c r="AA166" s="23">
        <v>1.4200000000000001E-2</v>
      </c>
      <c r="AB166" s="23" t="s">
        <v>181</v>
      </c>
      <c r="AC166" s="23">
        <v>6.4000000000000003E-3</v>
      </c>
      <c r="AD166" s="23" t="s">
        <v>181</v>
      </c>
      <c r="AE166" s="23">
        <v>1.04E-2</v>
      </c>
      <c r="AF166" s="23">
        <v>1.3297000000000001</v>
      </c>
      <c r="AG166" s="23">
        <v>1.15E-2</v>
      </c>
      <c r="AH166" s="23">
        <v>7.3315999999999999</v>
      </c>
      <c r="AI166" s="23">
        <v>2.0500000000000001E-2</v>
      </c>
      <c r="AJ166" s="23">
        <v>1.1711</v>
      </c>
      <c r="AK166" s="23">
        <v>6.7999999999999996E-3</v>
      </c>
      <c r="AL166" s="23">
        <v>2.53E-2</v>
      </c>
      <c r="AM166" s="23">
        <v>7.6E-3</v>
      </c>
      <c r="AN166" s="23">
        <v>1.47E-2</v>
      </c>
      <c r="AO166" s="23">
        <v>3.0999999999999999E-3</v>
      </c>
      <c r="AP166" s="23">
        <v>0.11550000000000001</v>
      </c>
      <c r="AQ166" s="23">
        <v>4.0000000000000001E-3</v>
      </c>
      <c r="AR166" s="23">
        <v>5.5918000000000001</v>
      </c>
      <c r="AS166" s="23">
        <v>2.06E-2</v>
      </c>
      <c r="AT166" s="23">
        <v>7.4000000000000003E-3</v>
      </c>
      <c r="AU166" s="23">
        <v>2.5999999999999999E-3</v>
      </c>
      <c r="AV166" s="23">
        <v>1.2999999999999999E-2</v>
      </c>
      <c r="AW166" s="23">
        <v>1E-3</v>
      </c>
      <c r="AX166" s="23">
        <v>6.3E-3</v>
      </c>
      <c r="AY166" s="23">
        <v>5.9999999999999995E-4</v>
      </c>
      <c r="AZ166" s="23">
        <v>5.7999999999999996E-3</v>
      </c>
      <c r="BA166" s="23">
        <v>5.0000000000000001E-4</v>
      </c>
      <c r="BB166" s="23">
        <v>1.1999999999999999E-3</v>
      </c>
      <c r="BC166" s="23">
        <v>4.0000000000000002E-4</v>
      </c>
      <c r="BD166" s="23" t="s">
        <v>181</v>
      </c>
      <c r="BE166" s="23">
        <v>2.9999999999999997E-4</v>
      </c>
      <c r="BF166" s="23" t="s">
        <v>181</v>
      </c>
      <c r="BG166" s="23">
        <v>1E-4</v>
      </c>
      <c r="BH166" s="23">
        <v>2.5999999999999999E-3</v>
      </c>
      <c r="BI166" s="23">
        <v>2.0000000000000001E-4</v>
      </c>
      <c r="BJ166" s="23">
        <v>4.3400000000000001E-2</v>
      </c>
      <c r="BK166" s="23">
        <v>6.9999999999999999E-4</v>
      </c>
      <c r="BL166" s="23">
        <v>2.5000000000000001E-3</v>
      </c>
      <c r="BM166" s="23">
        <v>2.0000000000000001E-4</v>
      </c>
      <c r="BN166" s="23">
        <v>1.5299999999999999E-2</v>
      </c>
      <c r="BO166" s="23">
        <v>4.0000000000000002E-4</v>
      </c>
      <c r="BP166" s="23">
        <v>4.7999999999999996E-3</v>
      </c>
      <c r="BQ166" s="23">
        <v>2.9999999999999997E-4</v>
      </c>
      <c r="BR166" s="23">
        <v>2.0000000000000001E-4</v>
      </c>
      <c r="BS166" s="23">
        <v>2.0000000000000001E-4</v>
      </c>
      <c r="BT166" s="23" t="s">
        <v>181</v>
      </c>
      <c r="BU166" s="23">
        <v>5.0000000000000001E-4</v>
      </c>
      <c r="BV166" s="23" t="s">
        <v>181</v>
      </c>
      <c r="BW166" s="23">
        <v>5.9999999999999995E-4</v>
      </c>
      <c r="BX166" s="23" t="s">
        <v>20</v>
      </c>
      <c r="BZ166" s="23" t="s">
        <v>181</v>
      </c>
      <c r="CA166" s="23">
        <v>6.9999999999999999E-4</v>
      </c>
      <c r="CB166" s="23" t="s">
        <v>181</v>
      </c>
      <c r="CC166" s="23">
        <v>1.8E-3</v>
      </c>
      <c r="CD166" s="23" t="s">
        <v>181</v>
      </c>
      <c r="CE166" s="23">
        <v>1.8E-3</v>
      </c>
      <c r="CF166" s="23" t="s">
        <v>20</v>
      </c>
      <c r="CH166" s="23">
        <v>4.5499999999999999E-2</v>
      </c>
      <c r="CI166" s="23">
        <v>5.4000000000000003E-3</v>
      </c>
      <c r="CJ166" s="23" t="s">
        <v>181</v>
      </c>
      <c r="CK166" s="23">
        <v>8.5000000000000006E-3</v>
      </c>
      <c r="CL166" s="23" t="s">
        <v>181</v>
      </c>
      <c r="CM166" s="23">
        <v>8.8999999999999999E-3</v>
      </c>
      <c r="CN166" s="23" t="s">
        <v>181</v>
      </c>
      <c r="CO166" s="23">
        <v>5.9999999999999995E-4</v>
      </c>
      <c r="CP166" s="23" t="s">
        <v>181</v>
      </c>
      <c r="CQ166" s="23">
        <v>2.7000000000000001E-3</v>
      </c>
      <c r="CR166" s="23" t="s">
        <v>181</v>
      </c>
      <c r="CS166" s="23">
        <v>1.5E-3</v>
      </c>
      <c r="CT166" s="23" t="s">
        <v>20</v>
      </c>
      <c r="CV166" s="23" t="s">
        <v>181</v>
      </c>
      <c r="CW166" s="23">
        <v>5.0000000000000001E-4</v>
      </c>
      <c r="CX166" s="23" t="s">
        <v>181</v>
      </c>
      <c r="CY166" s="23">
        <v>5.0000000000000001E-4</v>
      </c>
      <c r="CZ166" s="23" t="s">
        <v>181</v>
      </c>
      <c r="DA166" s="23">
        <v>5.9999999999999995E-4</v>
      </c>
      <c r="DB166" s="23" t="s">
        <v>181</v>
      </c>
      <c r="DC166" s="23">
        <v>5.0000000000000001E-4</v>
      </c>
      <c r="DD166" s="23" t="s">
        <v>181</v>
      </c>
      <c r="DE166" s="23">
        <v>5.9999999999999995E-4</v>
      </c>
      <c r="DF166" s="23" t="s">
        <v>181</v>
      </c>
      <c r="DG166" s="23">
        <v>4.0000000000000002E-4</v>
      </c>
      <c r="DH166" s="23" t="s">
        <v>181</v>
      </c>
      <c r="DI166" s="23">
        <v>2.9999999999999997E-4</v>
      </c>
      <c r="DJ166" s="23" t="s">
        <v>335</v>
      </c>
      <c r="DK166" s="23" t="s">
        <v>336</v>
      </c>
      <c r="DL166" s="23">
        <v>15</v>
      </c>
      <c r="DM166" s="23" t="s">
        <v>197</v>
      </c>
      <c r="DN166" s="23" t="s">
        <v>20</v>
      </c>
      <c r="DW166" s="85"/>
      <c r="DY166" s="85">
        <v>44876.148611111108</v>
      </c>
    </row>
    <row r="167" spans="1:129" s="23" customFormat="1">
      <c r="A167" s="23">
        <v>215</v>
      </c>
      <c r="B167" s="88">
        <v>44876.151388888888</v>
      </c>
      <c r="C167" s="23" t="s">
        <v>192</v>
      </c>
      <c r="D167" s="23">
        <v>0</v>
      </c>
      <c r="E167" s="23">
        <v>0</v>
      </c>
      <c r="F167" s="23">
        <v>0</v>
      </c>
      <c r="G167" s="23" t="s">
        <v>58</v>
      </c>
      <c r="H167" s="23" t="s">
        <v>59</v>
      </c>
      <c r="I167" s="23" t="s">
        <v>59</v>
      </c>
      <c r="J167" s="23" t="s">
        <v>59</v>
      </c>
      <c r="K167" s="23">
        <v>150</v>
      </c>
      <c r="L167" s="23" t="s">
        <v>179</v>
      </c>
      <c r="M167" s="23">
        <v>0</v>
      </c>
      <c r="N167" s="23" t="s">
        <v>179</v>
      </c>
      <c r="O167" s="23">
        <v>0</v>
      </c>
      <c r="P167" s="23" t="s">
        <v>179</v>
      </c>
      <c r="Q167" s="23">
        <v>0</v>
      </c>
      <c r="R167" s="23">
        <v>2</v>
      </c>
      <c r="S167" s="23" t="s">
        <v>180</v>
      </c>
      <c r="T167" s="23">
        <v>11.648300000000001</v>
      </c>
      <c r="U167" s="23">
        <v>0.66039999999999999</v>
      </c>
      <c r="V167" s="23">
        <v>17.1525</v>
      </c>
      <c r="W167" s="23">
        <v>0.27429999999999999</v>
      </c>
      <c r="X167" s="23">
        <v>48.900300000000001</v>
      </c>
      <c r="Y167" s="23">
        <v>0.28949999999999998</v>
      </c>
      <c r="Z167" s="23">
        <v>0.20369999999999999</v>
      </c>
      <c r="AA167" s="23">
        <v>1.3899999999999999E-2</v>
      </c>
      <c r="AB167" s="23" t="s">
        <v>181</v>
      </c>
      <c r="AC167" s="23">
        <v>6.1999999999999998E-3</v>
      </c>
      <c r="AD167" s="23" t="s">
        <v>181</v>
      </c>
      <c r="AE167" s="23">
        <v>1.04E-2</v>
      </c>
      <c r="AF167" s="23">
        <v>1.8304</v>
      </c>
      <c r="AG167" s="23">
        <v>1.3299999999999999E-2</v>
      </c>
      <c r="AH167" s="23">
        <v>5.8952</v>
      </c>
      <c r="AI167" s="23">
        <v>1.83E-2</v>
      </c>
      <c r="AJ167" s="23">
        <v>1.0945</v>
      </c>
      <c r="AK167" s="23">
        <v>6.4000000000000003E-3</v>
      </c>
      <c r="AL167" s="23">
        <v>2.47E-2</v>
      </c>
      <c r="AM167" s="23">
        <v>7.4000000000000003E-3</v>
      </c>
      <c r="AN167" s="23">
        <v>1.8200000000000001E-2</v>
      </c>
      <c r="AO167" s="23">
        <v>3.3E-3</v>
      </c>
      <c r="AP167" s="23">
        <v>9.0200000000000002E-2</v>
      </c>
      <c r="AQ167" s="23">
        <v>3.5000000000000001E-3</v>
      </c>
      <c r="AR167" s="23">
        <v>5.7744</v>
      </c>
      <c r="AS167" s="23">
        <v>2.0400000000000001E-2</v>
      </c>
      <c r="AT167" s="23">
        <v>8.0999999999999996E-3</v>
      </c>
      <c r="AU167" s="23">
        <v>2.5999999999999999E-3</v>
      </c>
      <c r="AV167" s="23">
        <v>1.41E-2</v>
      </c>
      <c r="AW167" s="23">
        <v>1E-3</v>
      </c>
      <c r="AX167" s="23">
        <v>5.3E-3</v>
      </c>
      <c r="AY167" s="23">
        <v>5.0000000000000001E-4</v>
      </c>
      <c r="AZ167" s="23">
        <v>5.7000000000000002E-3</v>
      </c>
      <c r="BA167" s="23">
        <v>5.0000000000000001E-4</v>
      </c>
      <c r="BB167" s="23">
        <v>1.1999999999999999E-3</v>
      </c>
      <c r="BC167" s="23">
        <v>2.9999999999999997E-4</v>
      </c>
      <c r="BD167" s="23" t="s">
        <v>181</v>
      </c>
      <c r="BE167" s="23">
        <v>2.9999999999999997E-4</v>
      </c>
      <c r="BF167" s="23" t="s">
        <v>181</v>
      </c>
      <c r="BG167" s="23">
        <v>1E-4</v>
      </c>
      <c r="BH167" s="23">
        <v>3.0000000000000001E-3</v>
      </c>
      <c r="BI167" s="23">
        <v>2.9999999999999997E-4</v>
      </c>
      <c r="BJ167" s="23">
        <v>3.8300000000000001E-2</v>
      </c>
      <c r="BK167" s="23">
        <v>6.9999999999999999E-4</v>
      </c>
      <c r="BL167" s="23">
        <v>2.3999999999999998E-3</v>
      </c>
      <c r="BM167" s="23">
        <v>2.0000000000000001E-4</v>
      </c>
      <c r="BN167" s="23">
        <v>1.3899999999999999E-2</v>
      </c>
      <c r="BO167" s="23">
        <v>4.0000000000000002E-4</v>
      </c>
      <c r="BP167" s="23">
        <v>5.1000000000000004E-3</v>
      </c>
      <c r="BQ167" s="23">
        <v>2.9999999999999997E-4</v>
      </c>
      <c r="BR167" s="23">
        <v>2.0000000000000001E-4</v>
      </c>
      <c r="BS167" s="23">
        <v>2.0000000000000001E-4</v>
      </c>
      <c r="BT167" s="23" t="s">
        <v>181</v>
      </c>
      <c r="BU167" s="23">
        <v>5.0000000000000001E-4</v>
      </c>
      <c r="BV167" s="23" t="s">
        <v>20</v>
      </c>
      <c r="BX167" s="23" t="s">
        <v>181</v>
      </c>
      <c r="BY167" s="23">
        <v>8.0000000000000004E-4</v>
      </c>
      <c r="BZ167" s="23" t="s">
        <v>181</v>
      </c>
      <c r="CA167" s="23">
        <v>6.9999999999999999E-4</v>
      </c>
      <c r="CB167" s="23" t="s">
        <v>181</v>
      </c>
      <c r="CC167" s="23">
        <v>1.8E-3</v>
      </c>
      <c r="CD167" s="23" t="s">
        <v>181</v>
      </c>
      <c r="CE167" s="23">
        <v>1.8E-3</v>
      </c>
      <c r="CF167" s="23" t="s">
        <v>20</v>
      </c>
      <c r="CH167" s="23">
        <v>6.1400000000000003E-2</v>
      </c>
      <c r="CI167" s="23">
        <v>5.4999999999999997E-3</v>
      </c>
      <c r="CJ167" s="23" t="s">
        <v>181</v>
      </c>
      <c r="CK167" s="23">
        <v>8.3999999999999995E-3</v>
      </c>
      <c r="CL167" s="23" t="s">
        <v>181</v>
      </c>
      <c r="CM167" s="23">
        <v>8.6E-3</v>
      </c>
      <c r="CN167" s="23" t="s">
        <v>181</v>
      </c>
      <c r="CO167" s="23">
        <v>5.9999999999999995E-4</v>
      </c>
      <c r="CP167" s="23" t="s">
        <v>181</v>
      </c>
      <c r="CQ167" s="23">
        <v>2.5999999999999999E-3</v>
      </c>
      <c r="CR167" s="23" t="s">
        <v>181</v>
      </c>
      <c r="CS167" s="23">
        <v>1.4E-3</v>
      </c>
      <c r="CT167" s="23" t="s">
        <v>20</v>
      </c>
      <c r="CV167" s="23" t="s">
        <v>20</v>
      </c>
      <c r="CX167" s="23" t="s">
        <v>181</v>
      </c>
      <c r="CY167" s="23">
        <v>5.0000000000000001E-4</v>
      </c>
      <c r="CZ167" s="23" t="s">
        <v>181</v>
      </c>
      <c r="DA167" s="23">
        <v>5.9999999999999995E-4</v>
      </c>
      <c r="DB167" s="23" t="s">
        <v>181</v>
      </c>
      <c r="DC167" s="23">
        <v>5.0000000000000001E-4</v>
      </c>
      <c r="DD167" s="23" t="s">
        <v>181</v>
      </c>
      <c r="DE167" s="23">
        <v>5.9999999999999995E-4</v>
      </c>
      <c r="DF167" s="23" t="s">
        <v>181</v>
      </c>
      <c r="DG167" s="23">
        <v>4.0000000000000002E-4</v>
      </c>
      <c r="DH167" s="23" t="s">
        <v>181</v>
      </c>
      <c r="DI167" s="23">
        <v>2.9999999999999997E-4</v>
      </c>
      <c r="DJ167" s="23" t="s">
        <v>335</v>
      </c>
      <c r="DK167" s="23" t="s">
        <v>336</v>
      </c>
      <c r="DL167" s="23">
        <v>104</v>
      </c>
      <c r="DM167" s="23" t="s">
        <v>197</v>
      </c>
      <c r="DN167" s="23" t="s">
        <v>20</v>
      </c>
      <c r="DW167" s="85"/>
      <c r="DY167" s="85">
        <v>44876.151388888888</v>
      </c>
    </row>
    <row r="168" spans="1:129" s="23" customFormat="1">
      <c r="A168" s="23">
        <v>216</v>
      </c>
      <c r="B168" s="88">
        <v>44876.154166666667</v>
      </c>
      <c r="C168" s="23" t="s">
        <v>192</v>
      </c>
      <c r="D168" s="23">
        <v>0</v>
      </c>
      <c r="E168" s="23">
        <v>0</v>
      </c>
      <c r="F168" s="23">
        <v>0</v>
      </c>
      <c r="G168" s="23" t="s">
        <v>58</v>
      </c>
      <c r="H168" s="23" t="s">
        <v>59</v>
      </c>
      <c r="I168" s="23" t="s">
        <v>59</v>
      </c>
      <c r="J168" s="23" t="s">
        <v>59</v>
      </c>
      <c r="K168" s="23">
        <v>150</v>
      </c>
      <c r="L168" s="23" t="s">
        <v>179</v>
      </c>
      <c r="M168" s="23">
        <v>0</v>
      </c>
      <c r="N168" s="23" t="s">
        <v>179</v>
      </c>
      <c r="O168" s="23">
        <v>0</v>
      </c>
      <c r="P168" s="23" t="s">
        <v>179</v>
      </c>
      <c r="Q168" s="23">
        <v>0</v>
      </c>
      <c r="R168" s="23">
        <v>2</v>
      </c>
      <c r="S168" s="23" t="s">
        <v>180</v>
      </c>
      <c r="T168" s="23">
        <v>8.8595000000000006</v>
      </c>
      <c r="U168" s="23">
        <v>0.58779999999999999</v>
      </c>
      <c r="V168" s="23">
        <v>14.329000000000001</v>
      </c>
      <c r="W168" s="23">
        <v>0.25109999999999999</v>
      </c>
      <c r="X168" s="23">
        <v>44.17</v>
      </c>
      <c r="Y168" s="23">
        <v>0.27229999999999999</v>
      </c>
      <c r="Z168" s="23">
        <v>0.1178</v>
      </c>
      <c r="AA168" s="23">
        <v>1.17E-2</v>
      </c>
      <c r="AB168" s="23" t="s">
        <v>181</v>
      </c>
      <c r="AC168" s="23">
        <v>6.7999999999999996E-3</v>
      </c>
      <c r="AD168" s="23">
        <v>2.9000000000000001E-2</v>
      </c>
      <c r="AE168" s="23">
        <v>1.2200000000000001E-2</v>
      </c>
      <c r="AF168" s="23">
        <v>1.69</v>
      </c>
      <c r="AG168" s="23">
        <v>1.26E-2</v>
      </c>
      <c r="AH168" s="23">
        <v>3.8915999999999999</v>
      </c>
      <c r="AI168" s="23">
        <v>1.49E-2</v>
      </c>
      <c r="AJ168" s="23">
        <v>1.2333000000000001</v>
      </c>
      <c r="AK168" s="23">
        <v>6.6E-3</v>
      </c>
      <c r="AL168" s="23" t="s">
        <v>181</v>
      </c>
      <c r="AM168" s="23">
        <v>7.1000000000000004E-3</v>
      </c>
      <c r="AN168" s="23">
        <v>2.41E-2</v>
      </c>
      <c r="AO168" s="23">
        <v>3.0000000000000001E-3</v>
      </c>
      <c r="AP168" s="23">
        <v>9.7699999999999995E-2</v>
      </c>
      <c r="AQ168" s="23">
        <v>3.7000000000000002E-3</v>
      </c>
      <c r="AR168" s="23">
        <v>5.5906000000000002</v>
      </c>
      <c r="AS168" s="23">
        <v>1.9900000000000001E-2</v>
      </c>
      <c r="AT168" s="23">
        <v>3.8999999999999998E-3</v>
      </c>
      <c r="AU168" s="23">
        <v>2.5999999999999999E-3</v>
      </c>
      <c r="AV168" s="23">
        <v>9.7999999999999997E-3</v>
      </c>
      <c r="AW168" s="23">
        <v>8.0000000000000004E-4</v>
      </c>
      <c r="AX168" s="23">
        <v>5.7000000000000002E-3</v>
      </c>
      <c r="AY168" s="23">
        <v>5.0000000000000001E-4</v>
      </c>
      <c r="AZ168" s="23">
        <v>5.5999999999999999E-3</v>
      </c>
      <c r="BA168" s="23">
        <v>5.0000000000000001E-4</v>
      </c>
      <c r="BB168" s="23">
        <v>6.9999999999999999E-4</v>
      </c>
      <c r="BC168" s="23">
        <v>2.9999999999999997E-4</v>
      </c>
      <c r="BD168" s="23" t="s">
        <v>181</v>
      </c>
      <c r="BE168" s="23">
        <v>2.0000000000000001E-4</v>
      </c>
      <c r="BF168" s="23" t="s">
        <v>181</v>
      </c>
      <c r="BG168" s="23">
        <v>1E-4</v>
      </c>
      <c r="BH168" s="23">
        <v>3.8E-3</v>
      </c>
      <c r="BI168" s="23">
        <v>2.9999999999999997E-4</v>
      </c>
      <c r="BJ168" s="23">
        <v>3.3399999999999999E-2</v>
      </c>
      <c r="BK168" s="23">
        <v>6.9999999999999999E-4</v>
      </c>
      <c r="BL168" s="23">
        <v>2.5000000000000001E-3</v>
      </c>
      <c r="BM168" s="23">
        <v>2.9999999999999997E-4</v>
      </c>
      <c r="BN168" s="23">
        <v>1.9400000000000001E-2</v>
      </c>
      <c r="BO168" s="23">
        <v>5.0000000000000001E-4</v>
      </c>
      <c r="BP168" s="23">
        <v>5.4999999999999997E-3</v>
      </c>
      <c r="BQ168" s="23">
        <v>4.0000000000000002E-4</v>
      </c>
      <c r="BR168" s="23">
        <v>5.9999999999999995E-4</v>
      </c>
      <c r="BS168" s="23">
        <v>2.9999999999999997E-4</v>
      </c>
      <c r="BT168" s="23" t="s">
        <v>181</v>
      </c>
      <c r="BU168" s="23">
        <v>5.0000000000000001E-4</v>
      </c>
      <c r="BV168" s="23">
        <v>1.6000000000000001E-3</v>
      </c>
      <c r="BW168" s="23">
        <v>6.9999999999999999E-4</v>
      </c>
      <c r="BX168" s="23" t="s">
        <v>181</v>
      </c>
      <c r="BY168" s="23">
        <v>8.0000000000000004E-4</v>
      </c>
      <c r="BZ168" s="23" t="s">
        <v>181</v>
      </c>
      <c r="CA168" s="23">
        <v>6.9999999999999999E-4</v>
      </c>
      <c r="CB168" s="23" t="s">
        <v>181</v>
      </c>
      <c r="CC168" s="23">
        <v>1.6999999999999999E-3</v>
      </c>
      <c r="CD168" s="23" t="s">
        <v>181</v>
      </c>
      <c r="CE168" s="23">
        <v>1.8E-3</v>
      </c>
      <c r="CF168" s="23" t="s">
        <v>20</v>
      </c>
      <c r="CH168" s="23">
        <v>3.9E-2</v>
      </c>
      <c r="CI168" s="23">
        <v>5.8999999999999999E-3</v>
      </c>
      <c r="CJ168" s="23" t="s">
        <v>181</v>
      </c>
      <c r="CK168" s="23">
        <v>7.9000000000000008E-3</v>
      </c>
      <c r="CL168" s="23" t="s">
        <v>181</v>
      </c>
      <c r="CM168" s="23">
        <v>9.1000000000000004E-3</v>
      </c>
      <c r="CN168" s="23" t="s">
        <v>181</v>
      </c>
      <c r="CO168" s="23">
        <v>5.0000000000000001E-4</v>
      </c>
      <c r="CP168" s="23" t="s">
        <v>181</v>
      </c>
      <c r="CQ168" s="23">
        <v>2.8E-3</v>
      </c>
      <c r="CR168" s="23" t="s">
        <v>181</v>
      </c>
      <c r="CS168" s="23">
        <v>1.4E-3</v>
      </c>
      <c r="CT168" s="23" t="s">
        <v>181</v>
      </c>
      <c r="CU168" s="23">
        <v>6.9999999999999999E-4</v>
      </c>
      <c r="CV168" s="23" t="s">
        <v>20</v>
      </c>
      <c r="CX168" s="23" t="s">
        <v>181</v>
      </c>
      <c r="CY168" s="23">
        <v>5.0000000000000001E-4</v>
      </c>
      <c r="CZ168" s="23" t="s">
        <v>181</v>
      </c>
      <c r="DA168" s="23">
        <v>5.0000000000000001E-4</v>
      </c>
      <c r="DB168" s="23" t="s">
        <v>181</v>
      </c>
      <c r="DC168" s="23">
        <v>5.0000000000000001E-4</v>
      </c>
      <c r="DD168" s="23" t="s">
        <v>181</v>
      </c>
      <c r="DE168" s="23">
        <v>5.0000000000000001E-4</v>
      </c>
      <c r="DF168" s="23" t="s">
        <v>181</v>
      </c>
      <c r="DG168" s="23">
        <v>4.0000000000000002E-4</v>
      </c>
      <c r="DH168" s="23" t="s">
        <v>181</v>
      </c>
      <c r="DI168" s="23">
        <v>4.0000000000000002E-4</v>
      </c>
      <c r="DJ168" s="23" t="s">
        <v>335</v>
      </c>
      <c r="DK168" s="23" t="s">
        <v>336</v>
      </c>
      <c r="DL168" s="23">
        <v>8</v>
      </c>
      <c r="DM168" s="23" t="s">
        <v>245</v>
      </c>
      <c r="DN168" s="23" t="s">
        <v>20</v>
      </c>
      <c r="DW168" s="85"/>
      <c r="DY168" s="85">
        <v>44876.154166666667</v>
      </c>
    </row>
    <row r="169" spans="1:129" s="23" customFormat="1">
      <c r="A169" s="23">
        <v>217</v>
      </c>
      <c r="B169" s="88">
        <v>44876.159722222219</v>
      </c>
      <c r="C169" s="23" t="s">
        <v>192</v>
      </c>
      <c r="D169" s="23">
        <v>0</v>
      </c>
      <c r="E169" s="23">
        <v>0</v>
      </c>
      <c r="F169" s="23">
        <v>0</v>
      </c>
      <c r="G169" s="23" t="s">
        <v>58</v>
      </c>
      <c r="H169" s="23" t="s">
        <v>59</v>
      </c>
      <c r="I169" s="23" t="s">
        <v>59</v>
      </c>
      <c r="J169" s="23" t="s">
        <v>59</v>
      </c>
      <c r="K169" s="23">
        <v>150</v>
      </c>
      <c r="L169" s="23" t="s">
        <v>179</v>
      </c>
      <c r="M169" s="23">
        <v>0</v>
      </c>
      <c r="N169" s="23" t="s">
        <v>179</v>
      </c>
      <c r="O169" s="23">
        <v>0</v>
      </c>
      <c r="P169" s="23" t="s">
        <v>179</v>
      </c>
      <c r="Q169" s="23">
        <v>0</v>
      </c>
      <c r="R169" s="23">
        <v>2</v>
      </c>
      <c r="S169" s="23" t="s">
        <v>180</v>
      </c>
      <c r="T169" s="23">
        <v>9.2710000000000008</v>
      </c>
      <c r="U169" s="23">
        <v>0.60729999999999995</v>
      </c>
      <c r="V169" s="23">
        <v>14.2285</v>
      </c>
      <c r="W169" s="23">
        <v>0.25069999999999998</v>
      </c>
      <c r="X169" s="23">
        <v>43.675899999999999</v>
      </c>
      <c r="Y169" s="23">
        <v>0.26889999999999997</v>
      </c>
      <c r="Z169" s="23">
        <v>0.17399999999999999</v>
      </c>
      <c r="AA169" s="23">
        <v>1.34E-2</v>
      </c>
      <c r="AB169" s="23" t="s">
        <v>181</v>
      </c>
      <c r="AC169" s="23">
        <v>6.1000000000000004E-3</v>
      </c>
      <c r="AD169" s="23" t="s">
        <v>181</v>
      </c>
      <c r="AE169" s="23">
        <v>1.04E-2</v>
      </c>
      <c r="AF169" s="23">
        <v>1.4777</v>
      </c>
      <c r="AG169" s="23">
        <v>1.18E-2</v>
      </c>
      <c r="AH169" s="23">
        <v>6.0651000000000002</v>
      </c>
      <c r="AI169" s="23">
        <v>1.8599999999999998E-2</v>
      </c>
      <c r="AJ169" s="23">
        <v>1.0381</v>
      </c>
      <c r="AK169" s="23">
        <v>6.3E-3</v>
      </c>
      <c r="AL169" s="23">
        <v>1.44E-2</v>
      </c>
      <c r="AM169" s="23">
        <v>7.0000000000000001E-3</v>
      </c>
      <c r="AN169" s="23">
        <v>1.55E-2</v>
      </c>
      <c r="AO169" s="23">
        <v>2.8999999999999998E-3</v>
      </c>
      <c r="AP169" s="23">
        <v>9.9400000000000002E-2</v>
      </c>
      <c r="AQ169" s="23">
        <v>3.7000000000000002E-3</v>
      </c>
      <c r="AR169" s="23">
        <v>5.0038999999999998</v>
      </c>
      <c r="AS169" s="23">
        <v>1.9199999999999998E-2</v>
      </c>
      <c r="AT169" s="23">
        <v>6.3E-3</v>
      </c>
      <c r="AU169" s="23">
        <v>2.5000000000000001E-3</v>
      </c>
      <c r="AV169" s="23">
        <v>1.37E-2</v>
      </c>
      <c r="AW169" s="23">
        <v>1E-3</v>
      </c>
      <c r="AX169" s="23">
        <v>6.1999999999999998E-3</v>
      </c>
      <c r="AY169" s="23">
        <v>5.9999999999999995E-4</v>
      </c>
      <c r="AZ169" s="23">
        <v>5.0000000000000001E-3</v>
      </c>
      <c r="BA169" s="23">
        <v>5.0000000000000001E-4</v>
      </c>
      <c r="BB169" s="23">
        <v>1E-3</v>
      </c>
      <c r="BC169" s="23">
        <v>4.0000000000000002E-4</v>
      </c>
      <c r="BD169" s="23">
        <v>2.9999999999999997E-4</v>
      </c>
      <c r="BE169" s="23">
        <v>2.9999999999999997E-4</v>
      </c>
      <c r="BF169" s="23" t="s">
        <v>181</v>
      </c>
      <c r="BG169" s="23">
        <v>1E-4</v>
      </c>
      <c r="BH169" s="23">
        <v>2.3999999999999998E-3</v>
      </c>
      <c r="BI169" s="23">
        <v>2.9999999999999997E-4</v>
      </c>
      <c r="BJ169" s="23">
        <v>3.9899999999999998E-2</v>
      </c>
      <c r="BK169" s="23">
        <v>6.9999999999999999E-4</v>
      </c>
      <c r="BL169" s="23">
        <v>2.5000000000000001E-3</v>
      </c>
      <c r="BM169" s="23">
        <v>2.0000000000000001E-4</v>
      </c>
      <c r="BN169" s="23">
        <v>1.77E-2</v>
      </c>
      <c r="BO169" s="23">
        <v>5.0000000000000001E-4</v>
      </c>
      <c r="BP169" s="23">
        <v>5.0000000000000001E-3</v>
      </c>
      <c r="BQ169" s="23">
        <v>2.9999999999999997E-4</v>
      </c>
      <c r="BR169" s="23">
        <v>5.9999999999999995E-4</v>
      </c>
      <c r="BS169" s="23">
        <v>2.0000000000000001E-4</v>
      </c>
      <c r="BT169" s="23" t="s">
        <v>181</v>
      </c>
      <c r="BU169" s="23">
        <v>5.0000000000000001E-4</v>
      </c>
      <c r="BV169" s="23">
        <v>1.1000000000000001E-3</v>
      </c>
      <c r="BW169" s="23">
        <v>5.9999999999999995E-4</v>
      </c>
      <c r="BX169" s="23" t="s">
        <v>181</v>
      </c>
      <c r="BY169" s="23">
        <v>8.0000000000000004E-4</v>
      </c>
      <c r="BZ169" s="23" t="s">
        <v>181</v>
      </c>
      <c r="CA169" s="23">
        <v>6.9999999999999999E-4</v>
      </c>
      <c r="CB169" s="23" t="s">
        <v>181</v>
      </c>
      <c r="CC169" s="23">
        <v>1.9E-3</v>
      </c>
      <c r="CD169" s="23" t="s">
        <v>181</v>
      </c>
      <c r="CE169" s="23">
        <v>1.6999999999999999E-3</v>
      </c>
      <c r="CF169" s="23" t="s">
        <v>20</v>
      </c>
      <c r="CH169" s="23">
        <v>5.5800000000000002E-2</v>
      </c>
      <c r="CI169" s="23">
        <v>6.3E-3</v>
      </c>
      <c r="CJ169" s="23" t="s">
        <v>181</v>
      </c>
      <c r="CK169" s="23">
        <v>8.6999999999999994E-3</v>
      </c>
      <c r="CL169" s="23" t="s">
        <v>181</v>
      </c>
      <c r="CM169" s="23">
        <v>1.03E-2</v>
      </c>
      <c r="CN169" s="23" t="s">
        <v>181</v>
      </c>
      <c r="CO169" s="23">
        <v>5.9999999999999995E-4</v>
      </c>
      <c r="CP169" s="23" t="s">
        <v>181</v>
      </c>
      <c r="CQ169" s="23">
        <v>2.5999999999999999E-3</v>
      </c>
      <c r="CR169" s="23" t="s">
        <v>181</v>
      </c>
      <c r="CS169" s="23">
        <v>1.5E-3</v>
      </c>
      <c r="CT169" s="23" t="s">
        <v>20</v>
      </c>
      <c r="CV169" s="23" t="s">
        <v>20</v>
      </c>
      <c r="CX169" s="23" t="s">
        <v>181</v>
      </c>
      <c r="CY169" s="23">
        <v>5.0000000000000001E-4</v>
      </c>
      <c r="CZ169" s="23" t="s">
        <v>181</v>
      </c>
      <c r="DA169" s="23">
        <v>5.0000000000000001E-4</v>
      </c>
      <c r="DB169" s="23" t="s">
        <v>181</v>
      </c>
      <c r="DC169" s="23">
        <v>5.0000000000000001E-4</v>
      </c>
      <c r="DD169" s="23" t="s">
        <v>181</v>
      </c>
      <c r="DE169" s="23">
        <v>5.9999999999999995E-4</v>
      </c>
      <c r="DF169" s="23" t="s">
        <v>181</v>
      </c>
      <c r="DG169" s="23">
        <v>4.0000000000000002E-4</v>
      </c>
      <c r="DH169" s="23" t="s">
        <v>181</v>
      </c>
      <c r="DI169" s="23">
        <v>4.0000000000000002E-4</v>
      </c>
      <c r="DJ169" s="23" t="s">
        <v>337</v>
      </c>
      <c r="DK169" s="23" t="s">
        <v>338</v>
      </c>
      <c r="DL169" s="23">
        <v>50</v>
      </c>
      <c r="DM169" s="23" t="s">
        <v>197</v>
      </c>
      <c r="DN169" s="23" t="s">
        <v>20</v>
      </c>
      <c r="DW169" s="85"/>
      <c r="DY169" s="85">
        <v>44876.159722222219</v>
      </c>
    </row>
    <row r="170" spans="1:129" s="23" customFormat="1">
      <c r="A170" s="23">
        <v>218</v>
      </c>
      <c r="B170" s="88">
        <v>44876.162499999999</v>
      </c>
      <c r="C170" s="23" t="s">
        <v>192</v>
      </c>
      <c r="D170" s="23">
        <v>0</v>
      </c>
      <c r="E170" s="23">
        <v>0</v>
      </c>
      <c r="F170" s="23">
        <v>0</v>
      </c>
      <c r="G170" s="23" t="s">
        <v>58</v>
      </c>
      <c r="H170" s="23" t="s">
        <v>59</v>
      </c>
      <c r="I170" s="23" t="s">
        <v>59</v>
      </c>
      <c r="J170" s="23" t="s">
        <v>59</v>
      </c>
      <c r="K170" s="23">
        <v>150</v>
      </c>
      <c r="L170" s="23" t="s">
        <v>179</v>
      </c>
      <c r="M170" s="23">
        <v>0</v>
      </c>
      <c r="N170" s="23" t="s">
        <v>179</v>
      </c>
      <c r="O170" s="23">
        <v>0</v>
      </c>
      <c r="P170" s="23" t="s">
        <v>179</v>
      </c>
      <c r="Q170" s="23">
        <v>0</v>
      </c>
      <c r="R170" s="23">
        <v>2</v>
      </c>
      <c r="S170" s="23" t="s">
        <v>180</v>
      </c>
      <c r="T170" s="23">
        <v>6.3061999999999996</v>
      </c>
      <c r="U170" s="23">
        <v>0.53239999999999998</v>
      </c>
      <c r="V170" s="23">
        <v>11.078799999999999</v>
      </c>
      <c r="W170" s="23">
        <v>0.2228</v>
      </c>
      <c r="X170" s="23">
        <v>37.387900000000002</v>
      </c>
      <c r="Y170" s="23">
        <v>0.24540000000000001</v>
      </c>
      <c r="Z170" s="23">
        <v>0.13600000000000001</v>
      </c>
      <c r="AA170" s="23">
        <v>1.23E-2</v>
      </c>
      <c r="AB170" s="23" t="s">
        <v>181</v>
      </c>
      <c r="AC170" s="23">
        <v>5.7999999999999996E-3</v>
      </c>
      <c r="AD170" s="23" t="s">
        <v>181</v>
      </c>
      <c r="AE170" s="23">
        <v>1.04E-2</v>
      </c>
      <c r="AF170" s="23">
        <v>1.659</v>
      </c>
      <c r="AG170" s="23">
        <v>1.21E-2</v>
      </c>
      <c r="AH170" s="23">
        <v>5.3993000000000002</v>
      </c>
      <c r="AI170" s="23">
        <v>1.7500000000000002E-2</v>
      </c>
      <c r="AJ170" s="23">
        <v>0.88590000000000002</v>
      </c>
      <c r="AK170" s="23">
        <v>5.8999999999999999E-3</v>
      </c>
      <c r="AL170" s="23" t="s">
        <v>181</v>
      </c>
      <c r="AM170" s="23">
        <v>6.4999999999999997E-3</v>
      </c>
      <c r="AN170" s="23">
        <v>1.24E-2</v>
      </c>
      <c r="AO170" s="23">
        <v>2.5000000000000001E-3</v>
      </c>
      <c r="AP170" s="23">
        <v>8.9899999999999994E-2</v>
      </c>
      <c r="AQ170" s="23">
        <v>3.5999999999999999E-3</v>
      </c>
      <c r="AR170" s="23">
        <v>4.2339000000000002</v>
      </c>
      <c r="AS170" s="23">
        <v>1.77E-2</v>
      </c>
      <c r="AT170" s="23">
        <v>5.7999999999999996E-3</v>
      </c>
      <c r="AU170" s="23">
        <v>2.3E-3</v>
      </c>
      <c r="AV170" s="23">
        <v>1.0200000000000001E-2</v>
      </c>
      <c r="AW170" s="23">
        <v>1E-3</v>
      </c>
      <c r="AX170" s="23">
        <v>5.8999999999999999E-3</v>
      </c>
      <c r="AY170" s="23">
        <v>5.9999999999999995E-4</v>
      </c>
      <c r="AZ170" s="23">
        <v>5.1000000000000004E-3</v>
      </c>
      <c r="BA170" s="23">
        <v>5.0000000000000001E-4</v>
      </c>
      <c r="BB170" s="23">
        <v>1.1999999999999999E-3</v>
      </c>
      <c r="BC170" s="23">
        <v>4.0000000000000002E-4</v>
      </c>
      <c r="BD170" s="23" t="s">
        <v>181</v>
      </c>
      <c r="BE170" s="23">
        <v>2.9999999999999997E-4</v>
      </c>
      <c r="BF170" s="23" t="s">
        <v>181</v>
      </c>
      <c r="BG170" s="23">
        <v>1E-4</v>
      </c>
      <c r="BH170" s="23">
        <v>3.0000000000000001E-3</v>
      </c>
      <c r="BI170" s="23">
        <v>2.9999999999999997E-4</v>
      </c>
      <c r="BJ170" s="23">
        <v>3.2500000000000001E-2</v>
      </c>
      <c r="BK170" s="23">
        <v>6.9999999999999999E-4</v>
      </c>
      <c r="BL170" s="23">
        <v>2.5000000000000001E-3</v>
      </c>
      <c r="BM170" s="23">
        <v>2.9999999999999997E-4</v>
      </c>
      <c r="BN170" s="23">
        <v>1.7899999999999999E-2</v>
      </c>
      <c r="BO170" s="23">
        <v>5.9999999999999995E-4</v>
      </c>
      <c r="BP170" s="23">
        <v>4.4000000000000003E-3</v>
      </c>
      <c r="BQ170" s="23">
        <v>2.9999999999999997E-4</v>
      </c>
      <c r="BR170" s="23" t="s">
        <v>181</v>
      </c>
      <c r="BS170" s="23">
        <v>2.9999999999999997E-4</v>
      </c>
      <c r="BT170" s="23" t="s">
        <v>181</v>
      </c>
      <c r="BU170" s="23">
        <v>5.0000000000000001E-4</v>
      </c>
      <c r="BV170" s="23" t="s">
        <v>181</v>
      </c>
      <c r="BW170" s="23">
        <v>5.9999999999999995E-4</v>
      </c>
      <c r="BX170" s="23" t="s">
        <v>181</v>
      </c>
      <c r="BY170" s="23">
        <v>8.9999999999999998E-4</v>
      </c>
      <c r="BZ170" s="23" t="s">
        <v>181</v>
      </c>
      <c r="CA170" s="23">
        <v>8.0000000000000004E-4</v>
      </c>
      <c r="CB170" s="23" t="s">
        <v>181</v>
      </c>
      <c r="CC170" s="23">
        <v>2E-3</v>
      </c>
      <c r="CD170" s="23" t="s">
        <v>181</v>
      </c>
      <c r="CE170" s="23">
        <v>1.6000000000000001E-3</v>
      </c>
      <c r="CF170" s="23" t="s">
        <v>20</v>
      </c>
      <c r="CH170" s="23">
        <v>5.6300000000000003E-2</v>
      </c>
      <c r="CI170" s="23">
        <v>7.7999999999999996E-3</v>
      </c>
      <c r="CJ170" s="23" t="s">
        <v>181</v>
      </c>
      <c r="CK170" s="23">
        <v>9.4000000000000004E-3</v>
      </c>
      <c r="CL170" s="23" t="s">
        <v>181</v>
      </c>
      <c r="CM170" s="23">
        <v>1.2800000000000001E-2</v>
      </c>
      <c r="CN170" s="23" t="s">
        <v>181</v>
      </c>
      <c r="CO170" s="23">
        <v>6.9999999999999999E-4</v>
      </c>
      <c r="CP170" s="23" t="s">
        <v>181</v>
      </c>
      <c r="CQ170" s="23">
        <v>2.5000000000000001E-3</v>
      </c>
      <c r="CR170" s="23" t="s">
        <v>181</v>
      </c>
      <c r="CS170" s="23">
        <v>1.6999999999999999E-3</v>
      </c>
      <c r="CT170" s="23" t="s">
        <v>181</v>
      </c>
      <c r="CU170" s="23">
        <v>6.9999999999999999E-4</v>
      </c>
      <c r="CV170" s="23" t="s">
        <v>181</v>
      </c>
      <c r="CW170" s="23">
        <v>5.0000000000000001E-4</v>
      </c>
      <c r="CX170" s="23" t="s">
        <v>181</v>
      </c>
      <c r="CY170" s="23">
        <v>4.0000000000000002E-4</v>
      </c>
      <c r="CZ170" s="23" t="s">
        <v>181</v>
      </c>
      <c r="DA170" s="23">
        <v>5.9999999999999995E-4</v>
      </c>
      <c r="DB170" s="23" t="s">
        <v>181</v>
      </c>
      <c r="DC170" s="23">
        <v>5.9999999999999995E-4</v>
      </c>
      <c r="DD170" s="23">
        <v>8.9999999999999998E-4</v>
      </c>
      <c r="DE170" s="23">
        <v>6.9999999999999999E-4</v>
      </c>
      <c r="DF170" s="23" t="s">
        <v>181</v>
      </c>
      <c r="DG170" s="23">
        <v>4.0000000000000002E-4</v>
      </c>
      <c r="DH170" s="23" t="s">
        <v>181</v>
      </c>
      <c r="DI170" s="23">
        <v>5.0000000000000001E-4</v>
      </c>
      <c r="DJ170" s="23" t="s">
        <v>337</v>
      </c>
      <c r="DK170" s="23" t="s">
        <v>338</v>
      </c>
      <c r="DL170" s="23">
        <v>117</v>
      </c>
      <c r="DM170" s="23" t="s">
        <v>65</v>
      </c>
      <c r="DN170" s="23" t="s">
        <v>20</v>
      </c>
      <c r="DW170" s="85"/>
      <c r="DY170" s="85">
        <v>44876.162499999999</v>
      </c>
    </row>
    <row r="171" spans="1:129" s="23" customFormat="1">
      <c r="A171" s="23">
        <v>219</v>
      </c>
      <c r="B171" s="88">
        <v>44876.166666666664</v>
      </c>
      <c r="C171" s="23" t="s">
        <v>192</v>
      </c>
      <c r="D171" s="23">
        <v>0</v>
      </c>
      <c r="E171" s="23">
        <v>0</v>
      </c>
      <c r="F171" s="23">
        <v>0</v>
      </c>
      <c r="G171" s="23" t="s">
        <v>58</v>
      </c>
      <c r="H171" s="23" t="s">
        <v>59</v>
      </c>
      <c r="I171" s="23" t="s">
        <v>59</v>
      </c>
      <c r="J171" s="23" t="s">
        <v>59</v>
      </c>
      <c r="K171" s="23">
        <v>150</v>
      </c>
      <c r="L171" s="23" t="s">
        <v>179</v>
      </c>
      <c r="M171" s="23">
        <v>0</v>
      </c>
      <c r="N171" s="23" t="s">
        <v>179</v>
      </c>
      <c r="O171" s="23">
        <v>0</v>
      </c>
      <c r="P171" s="23" t="s">
        <v>179</v>
      </c>
      <c r="Q171" s="23">
        <v>0</v>
      </c>
      <c r="R171" s="23">
        <v>2</v>
      </c>
      <c r="S171" s="23" t="s">
        <v>180</v>
      </c>
      <c r="T171" s="23">
        <v>9.7081999999999997</v>
      </c>
      <c r="U171" s="23">
        <v>0.66369999999999996</v>
      </c>
      <c r="V171" s="23">
        <v>19.214200000000002</v>
      </c>
      <c r="W171" s="23">
        <v>0.29060000000000002</v>
      </c>
      <c r="X171" s="23">
        <v>52.545999999999999</v>
      </c>
      <c r="Y171" s="23">
        <v>0.30309999999999998</v>
      </c>
      <c r="Z171" s="23">
        <v>0.2089</v>
      </c>
      <c r="AA171" s="23">
        <v>1.52E-2</v>
      </c>
      <c r="AB171" s="23" t="s">
        <v>181</v>
      </c>
      <c r="AC171" s="23">
        <v>6.7999999999999996E-3</v>
      </c>
      <c r="AD171" s="23" t="s">
        <v>181</v>
      </c>
      <c r="AE171" s="23">
        <v>1.03E-2</v>
      </c>
      <c r="AF171" s="23">
        <v>2.2942</v>
      </c>
      <c r="AG171" s="23">
        <v>1.4800000000000001E-2</v>
      </c>
      <c r="AH171" s="23">
        <v>8.5466999999999995</v>
      </c>
      <c r="AI171" s="23">
        <v>2.23E-2</v>
      </c>
      <c r="AJ171" s="23">
        <v>1.1597</v>
      </c>
      <c r="AK171" s="23">
        <v>6.7999999999999996E-3</v>
      </c>
      <c r="AL171" s="23">
        <v>3.15E-2</v>
      </c>
      <c r="AM171" s="23">
        <v>7.7999999999999996E-3</v>
      </c>
      <c r="AN171" s="23">
        <v>1.77E-2</v>
      </c>
      <c r="AO171" s="23">
        <v>3.3E-3</v>
      </c>
      <c r="AP171" s="23">
        <v>0.10970000000000001</v>
      </c>
      <c r="AQ171" s="23">
        <v>3.8E-3</v>
      </c>
      <c r="AR171" s="23">
        <v>5.9790999999999999</v>
      </c>
      <c r="AS171" s="23">
        <v>2.1600000000000001E-2</v>
      </c>
      <c r="AT171" s="23">
        <v>6.3E-3</v>
      </c>
      <c r="AU171" s="23">
        <v>2.5999999999999999E-3</v>
      </c>
      <c r="AV171" s="23">
        <v>1.11E-2</v>
      </c>
      <c r="AW171" s="23">
        <v>8.9999999999999998E-4</v>
      </c>
      <c r="AX171" s="23">
        <v>5.7000000000000002E-3</v>
      </c>
      <c r="AY171" s="23">
        <v>5.9999999999999995E-4</v>
      </c>
      <c r="AZ171" s="23">
        <v>6.7000000000000002E-3</v>
      </c>
      <c r="BA171" s="23">
        <v>5.9999999999999995E-4</v>
      </c>
      <c r="BB171" s="23">
        <v>8.0000000000000004E-4</v>
      </c>
      <c r="BC171" s="23">
        <v>4.0000000000000002E-4</v>
      </c>
      <c r="BD171" s="23" t="s">
        <v>181</v>
      </c>
      <c r="BE171" s="23">
        <v>2.9999999999999997E-4</v>
      </c>
      <c r="BF171" s="23" t="s">
        <v>181</v>
      </c>
      <c r="BG171" s="23">
        <v>1E-4</v>
      </c>
      <c r="BH171" s="23">
        <v>3.5000000000000001E-3</v>
      </c>
      <c r="BI171" s="23">
        <v>2.9999999999999997E-4</v>
      </c>
      <c r="BJ171" s="23">
        <v>3.6499999999999998E-2</v>
      </c>
      <c r="BK171" s="23">
        <v>5.9999999999999995E-4</v>
      </c>
      <c r="BL171" s="23">
        <v>2.5000000000000001E-3</v>
      </c>
      <c r="BM171" s="23">
        <v>2.0000000000000001E-4</v>
      </c>
      <c r="BN171" s="23">
        <v>1.11E-2</v>
      </c>
      <c r="BO171" s="23">
        <v>2.9999999999999997E-4</v>
      </c>
      <c r="BP171" s="23">
        <v>4.7999999999999996E-3</v>
      </c>
      <c r="BQ171" s="23">
        <v>2.9999999999999997E-4</v>
      </c>
      <c r="BR171" s="23">
        <v>2.0000000000000001E-4</v>
      </c>
      <c r="BS171" s="23">
        <v>1E-4</v>
      </c>
      <c r="BT171" s="23" t="s">
        <v>181</v>
      </c>
      <c r="BU171" s="23">
        <v>5.0000000000000001E-4</v>
      </c>
      <c r="BV171" s="23" t="s">
        <v>181</v>
      </c>
      <c r="BW171" s="23">
        <v>5.9999999999999995E-4</v>
      </c>
      <c r="BX171" s="23" t="s">
        <v>20</v>
      </c>
      <c r="BZ171" s="23" t="s">
        <v>181</v>
      </c>
      <c r="CA171" s="23">
        <v>6.9999999999999999E-4</v>
      </c>
      <c r="CB171" s="23" t="s">
        <v>181</v>
      </c>
      <c r="CC171" s="23">
        <v>1.6999999999999999E-3</v>
      </c>
      <c r="CD171" s="23" t="s">
        <v>181</v>
      </c>
      <c r="CE171" s="23">
        <v>1.8E-3</v>
      </c>
      <c r="CF171" s="23" t="s">
        <v>20</v>
      </c>
      <c r="CH171" s="23">
        <v>4.5400000000000003E-2</v>
      </c>
      <c r="CI171" s="23">
        <v>4.4000000000000003E-3</v>
      </c>
      <c r="CJ171" s="23" t="s">
        <v>181</v>
      </c>
      <c r="CK171" s="23">
        <v>8.5000000000000006E-3</v>
      </c>
      <c r="CL171" s="23" t="s">
        <v>181</v>
      </c>
      <c r="CM171" s="23">
        <v>7.9000000000000008E-3</v>
      </c>
      <c r="CN171" s="23" t="s">
        <v>181</v>
      </c>
      <c r="CO171" s="23">
        <v>5.9999999999999995E-4</v>
      </c>
      <c r="CP171" s="23" t="s">
        <v>181</v>
      </c>
      <c r="CQ171" s="23">
        <v>2.7000000000000001E-3</v>
      </c>
      <c r="CR171" s="23" t="s">
        <v>181</v>
      </c>
      <c r="CS171" s="23">
        <v>1.4E-3</v>
      </c>
      <c r="CT171" s="23" t="s">
        <v>181</v>
      </c>
      <c r="CU171" s="23">
        <v>5.9999999999999995E-4</v>
      </c>
      <c r="CV171" s="23" t="s">
        <v>20</v>
      </c>
      <c r="CX171" s="23" t="s">
        <v>181</v>
      </c>
      <c r="CY171" s="23">
        <v>5.0000000000000001E-4</v>
      </c>
      <c r="CZ171" s="23" t="s">
        <v>181</v>
      </c>
      <c r="DA171" s="23">
        <v>5.9999999999999995E-4</v>
      </c>
      <c r="DB171" s="23" t="s">
        <v>181</v>
      </c>
      <c r="DC171" s="23">
        <v>5.0000000000000001E-4</v>
      </c>
      <c r="DD171" s="23" t="s">
        <v>181</v>
      </c>
      <c r="DE171" s="23">
        <v>5.9999999999999995E-4</v>
      </c>
      <c r="DF171" s="23" t="s">
        <v>181</v>
      </c>
      <c r="DG171" s="23">
        <v>4.0000000000000002E-4</v>
      </c>
      <c r="DH171" s="23" t="s">
        <v>181</v>
      </c>
      <c r="DI171" s="23">
        <v>2.0000000000000001E-4</v>
      </c>
      <c r="DJ171" s="23" t="s">
        <v>339</v>
      </c>
      <c r="DK171" s="23" t="s">
        <v>340</v>
      </c>
      <c r="DL171" s="23">
        <v>12</v>
      </c>
      <c r="DM171" s="23" t="s">
        <v>197</v>
      </c>
      <c r="DN171" s="23" t="s">
        <v>20</v>
      </c>
      <c r="DW171" s="85"/>
      <c r="DY171" s="85">
        <v>44876.166666666664</v>
      </c>
    </row>
    <row r="172" spans="1:129" s="23" customFormat="1">
      <c r="A172" s="23">
        <v>220</v>
      </c>
      <c r="B172" s="88">
        <v>44876.170138888891</v>
      </c>
      <c r="C172" s="23" t="s">
        <v>192</v>
      </c>
      <c r="D172" s="23">
        <v>0</v>
      </c>
      <c r="E172" s="23">
        <v>0</v>
      </c>
      <c r="F172" s="23">
        <v>0</v>
      </c>
      <c r="G172" s="23" t="s">
        <v>58</v>
      </c>
      <c r="H172" s="23" t="s">
        <v>59</v>
      </c>
      <c r="I172" s="23" t="s">
        <v>59</v>
      </c>
      <c r="J172" s="23" t="s">
        <v>59</v>
      </c>
      <c r="K172" s="23">
        <v>150</v>
      </c>
      <c r="L172" s="23" t="s">
        <v>179</v>
      </c>
      <c r="M172" s="23">
        <v>0</v>
      </c>
      <c r="N172" s="23" t="s">
        <v>179</v>
      </c>
      <c r="O172" s="23">
        <v>0</v>
      </c>
      <c r="P172" s="23" t="s">
        <v>179</v>
      </c>
      <c r="Q172" s="23">
        <v>0</v>
      </c>
      <c r="R172" s="23">
        <v>2</v>
      </c>
      <c r="S172" s="23" t="s">
        <v>180</v>
      </c>
      <c r="T172" s="23">
        <v>11.3277</v>
      </c>
      <c r="U172" s="23">
        <v>0.62980000000000003</v>
      </c>
      <c r="V172" s="23">
        <v>14.646800000000001</v>
      </c>
      <c r="W172" s="23">
        <v>0.25729999999999997</v>
      </c>
      <c r="X172" s="23">
        <v>45.305599999999998</v>
      </c>
      <c r="Y172" s="23">
        <v>0.27839999999999998</v>
      </c>
      <c r="Z172" s="23">
        <v>0.12640000000000001</v>
      </c>
      <c r="AA172" s="23">
        <v>1.1299999999999999E-2</v>
      </c>
      <c r="AB172" s="23" t="s">
        <v>181</v>
      </c>
      <c r="AC172" s="23">
        <v>6.8999999999999999E-3</v>
      </c>
      <c r="AD172" s="23" t="s">
        <v>181</v>
      </c>
      <c r="AE172" s="23">
        <v>1.15E-2</v>
      </c>
      <c r="AF172" s="23">
        <v>1.7050000000000001</v>
      </c>
      <c r="AG172" s="23">
        <v>1.2800000000000001E-2</v>
      </c>
      <c r="AH172" s="23">
        <v>2.3687</v>
      </c>
      <c r="AI172" s="23">
        <v>1.18E-2</v>
      </c>
      <c r="AJ172" s="23">
        <v>1.5264</v>
      </c>
      <c r="AK172" s="23">
        <v>7.0000000000000001E-3</v>
      </c>
      <c r="AL172" s="23">
        <v>1.6199999999999999E-2</v>
      </c>
      <c r="AM172" s="23">
        <v>7.7999999999999996E-3</v>
      </c>
      <c r="AN172" s="23">
        <v>2.75E-2</v>
      </c>
      <c r="AO172" s="23">
        <v>3.2000000000000002E-3</v>
      </c>
      <c r="AP172" s="23">
        <v>0.151</v>
      </c>
      <c r="AQ172" s="23">
        <v>4.4999999999999997E-3</v>
      </c>
      <c r="AR172" s="23">
        <v>6.7889999999999997</v>
      </c>
      <c r="AS172" s="23">
        <v>2.1499999999999998E-2</v>
      </c>
      <c r="AT172" s="23">
        <v>5.4999999999999997E-3</v>
      </c>
      <c r="AU172" s="23">
        <v>2.8E-3</v>
      </c>
      <c r="AV172" s="23">
        <v>1.09E-2</v>
      </c>
      <c r="AW172" s="23">
        <v>8.0000000000000004E-4</v>
      </c>
      <c r="AX172" s="23">
        <v>6.7000000000000002E-3</v>
      </c>
      <c r="AY172" s="23">
        <v>5.0000000000000001E-4</v>
      </c>
      <c r="AZ172" s="23">
        <v>5.1000000000000004E-3</v>
      </c>
      <c r="BA172" s="23">
        <v>4.0000000000000002E-4</v>
      </c>
      <c r="BB172" s="23">
        <v>6.9999999999999999E-4</v>
      </c>
      <c r="BC172" s="23">
        <v>2.9999999999999997E-4</v>
      </c>
      <c r="BD172" s="23" t="s">
        <v>181</v>
      </c>
      <c r="BE172" s="23">
        <v>2.0000000000000001E-4</v>
      </c>
      <c r="BF172" s="23" t="s">
        <v>181</v>
      </c>
      <c r="BG172" s="23">
        <v>1E-4</v>
      </c>
      <c r="BH172" s="23">
        <v>2.7000000000000001E-3</v>
      </c>
      <c r="BI172" s="23">
        <v>2.0000000000000001E-4</v>
      </c>
      <c r="BJ172" s="23">
        <v>2.8000000000000001E-2</v>
      </c>
      <c r="BK172" s="23">
        <v>5.9999999999999995E-4</v>
      </c>
      <c r="BL172" s="23">
        <v>3.3999999999999998E-3</v>
      </c>
      <c r="BM172" s="23">
        <v>2.9999999999999997E-4</v>
      </c>
      <c r="BN172" s="23">
        <v>0.02</v>
      </c>
      <c r="BO172" s="23">
        <v>5.0000000000000001E-4</v>
      </c>
      <c r="BP172" s="23">
        <v>6.4999999999999997E-3</v>
      </c>
      <c r="BQ172" s="23">
        <v>4.0000000000000002E-4</v>
      </c>
      <c r="BR172" s="23">
        <v>5.9999999999999995E-4</v>
      </c>
      <c r="BS172" s="23">
        <v>2.9999999999999997E-4</v>
      </c>
      <c r="BT172" s="23" t="s">
        <v>20</v>
      </c>
      <c r="BV172" s="23" t="s">
        <v>20</v>
      </c>
      <c r="BX172" s="23" t="s">
        <v>20</v>
      </c>
      <c r="BZ172" s="23">
        <v>8.9999999999999998E-4</v>
      </c>
      <c r="CA172" s="23">
        <v>5.9999999999999995E-4</v>
      </c>
      <c r="CB172" s="23" t="s">
        <v>181</v>
      </c>
      <c r="CC172" s="23">
        <v>1.5E-3</v>
      </c>
      <c r="CD172" s="23" t="s">
        <v>181</v>
      </c>
      <c r="CE172" s="23">
        <v>2E-3</v>
      </c>
      <c r="CF172" s="23" t="s">
        <v>20</v>
      </c>
      <c r="CH172" s="23">
        <v>2.6100000000000002E-2</v>
      </c>
      <c r="CI172" s="23">
        <v>5.1999999999999998E-3</v>
      </c>
      <c r="CJ172" s="23" t="s">
        <v>181</v>
      </c>
      <c r="CK172" s="23">
        <v>7.0000000000000001E-3</v>
      </c>
      <c r="CL172" s="23" t="s">
        <v>181</v>
      </c>
      <c r="CM172" s="23">
        <v>7.9000000000000008E-3</v>
      </c>
      <c r="CN172" s="23" t="s">
        <v>181</v>
      </c>
      <c r="CO172" s="23">
        <v>5.0000000000000001E-4</v>
      </c>
      <c r="CP172" s="23" t="s">
        <v>181</v>
      </c>
      <c r="CQ172" s="23">
        <v>2.7000000000000001E-3</v>
      </c>
      <c r="CR172" s="23" t="s">
        <v>181</v>
      </c>
      <c r="CS172" s="23">
        <v>1.2999999999999999E-3</v>
      </c>
      <c r="CT172" s="23" t="s">
        <v>20</v>
      </c>
      <c r="CV172" s="23" t="s">
        <v>181</v>
      </c>
      <c r="CW172" s="23">
        <v>5.9999999999999995E-4</v>
      </c>
      <c r="CX172" s="23" t="s">
        <v>181</v>
      </c>
      <c r="CY172" s="23">
        <v>5.0000000000000001E-4</v>
      </c>
      <c r="CZ172" s="23" t="s">
        <v>181</v>
      </c>
      <c r="DA172" s="23">
        <v>4.0000000000000002E-4</v>
      </c>
      <c r="DB172" s="23" t="s">
        <v>181</v>
      </c>
      <c r="DC172" s="23">
        <v>4.0000000000000002E-4</v>
      </c>
      <c r="DD172" s="23" t="s">
        <v>181</v>
      </c>
      <c r="DE172" s="23">
        <v>5.0000000000000001E-4</v>
      </c>
      <c r="DF172" s="23" t="s">
        <v>181</v>
      </c>
      <c r="DG172" s="23">
        <v>4.0000000000000002E-4</v>
      </c>
      <c r="DH172" s="23" t="s">
        <v>181</v>
      </c>
      <c r="DI172" s="23">
        <v>4.0000000000000002E-4</v>
      </c>
      <c r="DJ172" s="23" t="s">
        <v>341</v>
      </c>
      <c r="DK172" s="23" t="s">
        <v>342</v>
      </c>
      <c r="DL172" s="23">
        <v>8</v>
      </c>
      <c r="DM172" s="23" t="s">
        <v>245</v>
      </c>
      <c r="DN172" s="23" t="s">
        <v>20</v>
      </c>
      <c r="DW172" s="85"/>
      <c r="DY172" s="85">
        <v>44876.170138888891</v>
      </c>
    </row>
    <row r="173" spans="1:129" s="23" customFormat="1">
      <c r="A173" s="23">
        <v>221</v>
      </c>
      <c r="B173" s="88">
        <v>44876.17291666667</v>
      </c>
      <c r="C173" s="23" t="s">
        <v>192</v>
      </c>
      <c r="D173" s="23">
        <v>0</v>
      </c>
      <c r="E173" s="23">
        <v>0</v>
      </c>
      <c r="F173" s="23">
        <v>0</v>
      </c>
      <c r="G173" s="23" t="s">
        <v>58</v>
      </c>
      <c r="H173" s="23" t="s">
        <v>59</v>
      </c>
      <c r="I173" s="23" t="s">
        <v>59</v>
      </c>
      <c r="J173" s="23" t="s">
        <v>59</v>
      </c>
      <c r="K173" s="23">
        <v>150</v>
      </c>
      <c r="L173" s="23" t="s">
        <v>179</v>
      </c>
      <c r="M173" s="23">
        <v>0</v>
      </c>
      <c r="N173" s="23" t="s">
        <v>179</v>
      </c>
      <c r="O173" s="23">
        <v>0</v>
      </c>
      <c r="P173" s="23" t="s">
        <v>179</v>
      </c>
      <c r="Q173" s="23">
        <v>0</v>
      </c>
      <c r="R173" s="23">
        <v>2</v>
      </c>
      <c r="S173" s="23" t="s">
        <v>180</v>
      </c>
      <c r="T173" s="23">
        <v>13.9338</v>
      </c>
      <c r="U173" s="23">
        <v>0.6643</v>
      </c>
      <c r="V173" s="23">
        <v>15.68</v>
      </c>
      <c r="W173" s="23">
        <v>0.2646</v>
      </c>
      <c r="X173" s="23">
        <v>49.628700000000002</v>
      </c>
      <c r="Y173" s="23">
        <v>0.29339999999999999</v>
      </c>
      <c r="Z173" s="23">
        <v>0.13270000000000001</v>
      </c>
      <c r="AA173" s="23">
        <v>1.1299999999999999E-2</v>
      </c>
      <c r="AB173" s="23" t="s">
        <v>181</v>
      </c>
      <c r="AC173" s="23">
        <v>6.7000000000000002E-3</v>
      </c>
      <c r="AD173" s="23" t="s">
        <v>181</v>
      </c>
      <c r="AE173" s="23">
        <v>1.12E-2</v>
      </c>
      <c r="AF173" s="23">
        <v>1.9577</v>
      </c>
      <c r="AG173" s="23">
        <v>1.37E-2</v>
      </c>
      <c r="AH173" s="23">
        <v>2.4676999999999998</v>
      </c>
      <c r="AI173" s="23">
        <v>1.2E-2</v>
      </c>
      <c r="AJ173" s="23">
        <v>1.2390000000000001</v>
      </c>
      <c r="AK173" s="23">
        <v>6.4999999999999997E-3</v>
      </c>
      <c r="AL173" s="23">
        <v>2.1499999999999998E-2</v>
      </c>
      <c r="AM173" s="23">
        <v>7.1999999999999998E-3</v>
      </c>
      <c r="AN173" s="23">
        <v>2.4199999999999999E-2</v>
      </c>
      <c r="AO173" s="23">
        <v>3.0999999999999999E-3</v>
      </c>
      <c r="AP173" s="23">
        <v>0.13400000000000001</v>
      </c>
      <c r="AQ173" s="23">
        <v>4.1000000000000003E-3</v>
      </c>
      <c r="AR173" s="23">
        <v>6.1193999999999997</v>
      </c>
      <c r="AS173" s="23">
        <v>2.0199999999999999E-2</v>
      </c>
      <c r="AT173" s="23">
        <v>5.7000000000000002E-3</v>
      </c>
      <c r="AU173" s="23">
        <v>2.5999999999999999E-3</v>
      </c>
      <c r="AV173" s="23">
        <v>9.4000000000000004E-3</v>
      </c>
      <c r="AW173" s="23">
        <v>6.9999999999999999E-4</v>
      </c>
      <c r="AX173" s="23">
        <v>5.5999999999999999E-3</v>
      </c>
      <c r="AY173" s="23">
        <v>5.0000000000000001E-4</v>
      </c>
      <c r="AZ173" s="23">
        <v>5.1000000000000004E-3</v>
      </c>
      <c r="BA173" s="23">
        <v>4.0000000000000002E-4</v>
      </c>
      <c r="BB173" s="23">
        <v>1.1000000000000001E-3</v>
      </c>
      <c r="BC173" s="23">
        <v>2.9999999999999997E-4</v>
      </c>
      <c r="BD173" s="23" t="s">
        <v>181</v>
      </c>
      <c r="BE173" s="23">
        <v>2.0000000000000001E-4</v>
      </c>
      <c r="BF173" s="23" t="s">
        <v>181</v>
      </c>
      <c r="BG173" s="23">
        <v>1E-4</v>
      </c>
      <c r="BH173" s="23">
        <v>3.7000000000000002E-3</v>
      </c>
      <c r="BI173" s="23">
        <v>2.0000000000000001E-4</v>
      </c>
      <c r="BJ173" s="23">
        <v>2.07E-2</v>
      </c>
      <c r="BK173" s="23">
        <v>5.0000000000000001E-4</v>
      </c>
      <c r="BL173" s="23">
        <v>2.2000000000000001E-3</v>
      </c>
      <c r="BM173" s="23">
        <v>2.0000000000000001E-4</v>
      </c>
      <c r="BN173" s="23">
        <v>1.29E-2</v>
      </c>
      <c r="BO173" s="23">
        <v>4.0000000000000002E-4</v>
      </c>
      <c r="BP173" s="23">
        <v>4.8999999999999998E-3</v>
      </c>
      <c r="BQ173" s="23">
        <v>2.9999999999999997E-4</v>
      </c>
      <c r="BR173" s="23">
        <v>4.0000000000000002E-4</v>
      </c>
      <c r="BS173" s="23">
        <v>2.0000000000000001E-4</v>
      </c>
      <c r="BT173" s="23" t="s">
        <v>20</v>
      </c>
      <c r="BV173" s="23" t="s">
        <v>20</v>
      </c>
      <c r="BX173" s="23" t="s">
        <v>20</v>
      </c>
      <c r="BZ173" s="23" t="s">
        <v>181</v>
      </c>
      <c r="CA173" s="23">
        <v>5.9999999999999995E-4</v>
      </c>
      <c r="CB173" s="23" t="s">
        <v>181</v>
      </c>
      <c r="CC173" s="23">
        <v>1.5E-3</v>
      </c>
      <c r="CD173" s="23" t="s">
        <v>181</v>
      </c>
      <c r="CE173" s="23">
        <v>2E-3</v>
      </c>
      <c r="CF173" s="23" t="s">
        <v>20</v>
      </c>
      <c r="CH173" s="23">
        <v>3.8800000000000001E-2</v>
      </c>
      <c r="CI173" s="23">
        <v>5.0000000000000001E-3</v>
      </c>
      <c r="CJ173" s="23" t="s">
        <v>181</v>
      </c>
      <c r="CK173" s="23">
        <v>7.0000000000000001E-3</v>
      </c>
      <c r="CL173" s="23" t="s">
        <v>181</v>
      </c>
      <c r="CM173" s="23">
        <v>6.8999999999999999E-3</v>
      </c>
      <c r="CN173" s="23" t="s">
        <v>181</v>
      </c>
      <c r="CO173" s="23">
        <v>5.0000000000000001E-4</v>
      </c>
      <c r="CP173" s="23" t="s">
        <v>181</v>
      </c>
      <c r="CQ173" s="23">
        <v>2.7000000000000001E-3</v>
      </c>
      <c r="CR173" s="23" t="s">
        <v>181</v>
      </c>
      <c r="CS173" s="23">
        <v>1.1999999999999999E-3</v>
      </c>
      <c r="CT173" s="23" t="s">
        <v>20</v>
      </c>
      <c r="CV173" s="23" t="s">
        <v>20</v>
      </c>
      <c r="CX173" s="23" t="s">
        <v>181</v>
      </c>
      <c r="CY173" s="23">
        <v>5.0000000000000001E-4</v>
      </c>
      <c r="CZ173" s="23" t="s">
        <v>181</v>
      </c>
      <c r="DA173" s="23">
        <v>4.0000000000000002E-4</v>
      </c>
      <c r="DB173" s="23" t="s">
        <v>181</v>
      </c>
      <c r="DC173" s="23">
        <v>4.0000000000000002E-4</v>
      </c>
      <c r="DD173" s="23" t="s">
        <v>181</v>
      </c>
      <c r="DE173" s="23">
        <v>5.0000000000000001E-4</v>
      </c>
      <c r="DF173" s="23" t="s">
        <v>181</v>
      </c>
      <c r="DG173" s="23">
        <v>4.0000000000000002E-4</v>
      </c>
      <c r="DH173" s="23" t="s">
        <v>181</v>
      </c>
      <c r="DI173" s="23">
        <v>4.0000000000000002E-4</v>
      </c>
      <c r="DJ173" s="23" t="s">
        <v>341</v>
      </c>
      <c r="DK173" s="23" t="s">
        <v>342</v>
      </c>
      <c r="DL173" s="23">
        <v>29</v>
      </c>
      <c r="DM173" s="23" t="s">
        <v>245</v>
      </c>
      <c r="DN173" s="23" t="s">
        <v>20</v>
      </c>
      <c r="DW173" s="85"/>
      <c r="DY173" s="85">
        <v>44876.17291666667</v>
      </c>
    </row>
    <row r="174" spans="1:129" s="23" customFormat="1">
      <c r="A174" s="23">
        <v>222</v>
      </c>
      <c r="B174" s="88">
        <v>44876.175000000003</v>
      </c>
      <c r="C174" s="23" t="s">
        <v>192</v>
      </c>
      <c r="D174" s="23">
        <v>0</v>
      </c>
      <c r="E174" s="23">
        <v>0</v>
      </c>
      <c r="F174" s="23">
        <v>0</v>
      </c>
      <c r="G174" s="23" t="s">
        <v>58</v>
      </c>
      <c r="H174" s="23" t="s">
        <v>59</v>
      </c>
      <c r="I174" s="23" t="s">
        <v>59</v>
      </c>
      <c r="J174" s="23" t="s">
        <v>59</v>
      </c>
      <c r="K174" s="23">
        <v>150</v>
      </c>
      <c r="L174" s="23" t="s">
        <v>179</v>
      </c>
      <c r="M174" s="23">
        <v>0</v>
      </c>
      <c r="N174" s="23" t="s">
        <v>179</v>
      </c>
      <c r="O174" s="23">
        <v>0</v>
      </c>
      <c r="P174" s="23" t="s">
        <v>179</v>
      </c>
      <c r="Q174" s="23">
        <v>0</v>
      </c>
      <c r="R174" s="23">
        <v>2</v>
      </c>
      <c r="S174" s="23" t="s">
        <v>180</v>
      </c>
      <c r="T174" s="23">
        <v>10.4537</v>
      </c>
      <c r="U174" s="23">
        <v>0.60550000000000004</v>
      </c>
      <c r="V174" s="23">
        <v>13.9094</v>
      </c>
      <c r="W174" s="23">
        <v>0.24829999999999999</v>
      </c>
      <c r="X174" s="23">
        <v>44.6952</v>
      </c>
      <c r="Y174" s="23">
        <v>0.27360000000000001</v>
      </c>
      <c r="Z174" s="23">
        <v>0.12470000000000001</v>
      </c>
      <c r="AA174" s="23">
        <v>1.1599999999999999E-2</v>
      </c>
      <c r="AB174" s="23" t="s">
        <v>181</v>
      </c>
      <c r="AC174" s="23">
        <v>6.7999999999999996E-3</v>
      </c>
      <c r="AD174" s="23" t="s">
        <v>181</v>
      </c>
      <c r="AE174" s="23">
        <v>1.12E-2</v>
      </c>
      <c r="AF174" s="23">
        <v>1.5615000000000001</v>
      </c>
      <c r="AG174" s="23">
        <v>1.2200000000000001E-2</v>
      </c>
      <c r="AH174" s="23">
        <v>3.5819999999999999</v>
      </c>
      <c r="AI174" s="23">
        <v>1.43E-2</v>
      </c>
      <c r="AJ174" s="23">
        <v>1.2191000000000001</v>
      </c>
      <c r="AK174" s="23">
        <v>6.4999999999999997E-3</v>
      </c>
      <c r="AL174" s="23">
        <v>1.01E-2</v>
      </c>
      <c r="AM174" s="23">
        <v>7.1000000000000004E-3</v>
      </c>
      <c r="AN174" s="23">
        <v>2.0899999999999998E-2</v>
      </c>
      <c r="AO174" s="23">
        <v>2.8999999999999998E-3</v>
      </c>
      <c r="AP174" s="23">
        <v>0.1158</v>
      </c>
      <c r="AQ174" s="23">
        <v>3.8999999999999998E-3</v>
      </c>
      <c r="AR174" s="23">
        <v>5.5639000000000003</v>
      </c>
      <c r="AS174" s="23">
        <v>1.9699999999999999E-2</v>
      </c>
      <c r="AT174" s="23">
        <v>3.0999999999999999E-3</v>
      </c>
      <c r="AU174" s="23">
        <v>2.5000000000000001E-3</v>
      </c>
      <c r="AV174" s="23">
        <v>9.2999999999999992E-3</v>
      </c>
      <c r="AW174" s="23">
        <v>8.0000000000000004E-4</v>
      </c>
      <c r="AX174" s="23">
        <v>6.4000000000000003E-3</v>
      </c>
      <c r="AY174" s="23">
        <v>5.0000000000000001E-4</v>
      </c>
      <c r="AZ174" s="23">
        <v>5.1999999999999998E-3</v>
      </c>
      <c r="BA174" s="23">
        <v>5.0000000000000001E-4</v>
      </c>
      <c r="BB174" s="23">
        <v>6.9999999999999999E-4</v>
      </c>
      <c r="BC174" s="23">
        <v>2.9999999999999997E-4</v>
      </c>
      <c r="BD174" s="23" t="s">
        <v>181</v>
      </c>
      <c r="BE174" s="23">
        <v>2.0000000000000001E-4</v>
      </c>
      <c r="BF174" s="23" t="s">
        <v>181</v>
      </c>
      <c r="BG174" s="23">
        <v>1E-4</v>
      </c>
      <c r="BH174" s="23">
        <v>3.0000000000000001E-3</v>
      </c>
      <c r="BI174" s="23">
        <v>2.0000000000000001E-4</v>
      </c>
      <c r="BJ174" s="23">
        <v>3.0099999999999998E-2</v>
      </c>
      <c r="BK174" s="23">
        <v>5.9999999999999995E-4</v>
      </c>
      <c r="BL174" s="23">
        <v>2.3999999999999998E-3</v>
      </c>
      <c r="BM174" s="23">
        <v>2.9999999999999997E-4</v>
      </c>
      <c r="BN174" s="23">
        <v>1.7600000000000001E-2</v>
      </c>
      <c r="BO174" s="23">
        <v>5.0000000000000001E-4</v>
      </c>
      <c r="BP174" s="23">
        <v>5.0000000000000001E-3</v>
      </c>
      <c r="BQ174" s="23">
        <v>2.9999999999999997E-4</v>
      </c>
      <c r="BR174" s="23">
        <v>2.9999999999999997E-4</v>
      </c>
      <c r="BS174" s="23">
        <v>2.9999999999999997E-4</v>
      </c>
      <c r="BT174" s="23" t="s">
        <v>181</v>
      </c>
      <c r="BU174" s="23">
        <v>5.0000000000000001E-4</v>
      </c>
      <c r="BV174" s="23" t="s">
        <v>20</v>
      </c>
      <c r="BX174" s="23" t="s">
        <v>20</v>
      </c>
      <c r="BZ174" s="23">
        <v>8.0000000000000004E-4</v>
      </c>
      <c r="CA174" s="23">
        <v>6.9999999999999999E-4</v>
      </c>
      <c r="CB174" s="23" t="s">
        <v>181</v>
      </c>
      <c r="CC174" s="23">
        <v>1.6999999999999999E-3</v>
      </c>
      <c r="CD174" s="23" t="s">
        <v>181</v>
      </c>
      <c r="CE174" s="23">
        <v>1.9E-3</v>
      </c>
      <c r="CF174" s="23" t="s">
        <v>20</v>
      </c>
      <c r="CH174" s="23">
        <v>3.2399999999999998E-2</v>
      </c>
      <c r="CI174" s="23">
        <v>5.8999999999999999E-3</v>
      </c>
      <c r="CJ174" s="23" t="s">
        <v>181</v>
      </c>
      <c r="CK174" s="23">
        <v>7.7000000000000002E-3</v>
      </c>
      <c r="CL174" s="23" t="s">
        <v>181</v>
      </c>
      <c r="CM174" s="23">
        <v>8.8999999999999999E-3</v>
      </c>
      <c r="CN174" s="23" t="s">
        <v>181</v>
      </c>
      <c r="CO174" s="23">
        <v>5.9999999999999995E-4</v>
      </c>
      <c r="CP174" s="23" t="s">
        <v>181</v>
      </c>
      <c r="CQ174" s="23">
        <v>2.8E-3</v>
      </c>
      <c r="CR174" s="23" t="s">
        <v>181</v>
      </c>
      <c r="CS174" s="23">
        <v>1.4E-3</v>
      </c>
      <c r="CT174" s="23" t="s">
        <v>181</v>
      </c>
      <c r="CU174" s="23">
        <v>6.9999999999999999E-4</v>
      </c>
      <c r="CV174" s="23" t="s">
        <v>20</v>
      </c>
      <c r="CX174" s="23" t="s">
        <v>181</v>
      </c>
      <c r="CY174" s="23">
        <v>5.0000000000000001E-4</v>
      </c>
      <c r="CZ174" s="23" t="s">
        <v>181</v>
      </c>
      <c r="DA174" s="23">
        <v>4.0000000000000002E-4</v>
      </c>
      <c r="DB174" s="23" t="s">
        <v>181</v>
      </c>
      <c r="DC174" s="23">
        <v>4.0000000000000002E-4</v>
      </c>
      <c r="DD174" s="23" t="s">
        <v>181</v>
      </c>
      <c r="DE174" s="23">
        <v>5.9999999999999995E-4</v>
      </c>
      <c r="DF174" s="23" t="s">
        <v>181</v>
      </c>
      <c r="DG174" s="23">
        <v>4.0000000000000002E-4</v>
      </c>
      <c r="DH174" s="23" t="s">
        <v>181</v>
      </c>
      <c r="DI174" s="23">
        <v>4.0000000000000002E-4</v>
      </c>
      <c r="DJ174" s="23" t="s">
        <v>341</v>
      </c>
      <c r="DK174" s="23" t="s">
        <v>342</v>
      </c>
      <c r="DL174" s="23">
        <v>62</v>
      </c>
      <c r="DM174" s="23" t="s">
        <v>245</v>
      </c>
      <c r="DN174" s="23" t="s">
        <v>20</v>
      </c>
      <c r="DW174" s="85"/>
      <c r="DY174" s="85">
        <v>44876.175000000003</v>
      </c>
    </row>
    <row r="175" spans="1:129" s="23" customFormat="1">
      <c r="A175" s="23">
        <v>223</v>
      </c>
      <c r="B175" s="88">
        <v>44876.178472222222</v>
      </c>
      <c r="C175" s="23" t="s">
        <v>192</v>
      </c>
      <c r="D175" s="23">
        <v>0</v>
      </c>
      <c r="E175" s="23">
        <v>0</v>
      </c>
      <c r="F175" s="23">
        <v>0</v>
      </c>
      <c r="G175" s="23" t="s">
        <v>58</v>
      </c>
      <c r="H175" s="23" t="s">
        <v>59</v>
      </c>
      <c r="I175" s="23" t="s">
        <v>59</v>
      </c>
      <c r="J175" s="23" t="s">
        <v>59</v>
      </c>
      <c r="K175" s="23">
        <v>150</v>
      </c>
      <c r="L175" s="23" t="s">
        <v>179</v>
      </c>
      <c r="M175" s="23">
        <v>0</v>
      </c>
      <c r="N175" s="23" t="s">
        <v>179</v>
      </c>
      <c r="O175" s="23">
        <v>0</v>
      </c>
      <c r="P175" s="23" t="s">
        <v>179</v>
      </c>
      <c r="Q175" s="23">
        <v>0</v>
      </c>
      <c r="R175" s="23">
        <v>2</v>
      </c>
      <c r="S175" s="23" t="s">
        <v>180</v>
      </c>
      <c r="T175" s="23">
        <v>4.2590000000000003</v>
      </c>
      <c r="U175" s="23">
        <v>0.46739999999999998</v>
      </c>
      <c r="V175" s="23">
        <v>9.1888000000000005</v>
      </c>
      <c r="W175" s="23">
        <v>0.2046</v>
      </c>
      <c r="X175" s="23">
        <v>31.903500000000001</v>
      </c>
      <c r="Y175" s="23">
        <v>0.22570000000000001</v>
      </c>
      <c r="Z175" s="23">
        <v>5.6599999999999998E-2</v>
      </c>
      <c r="AA175" s="23">
        <v>9.5999999999999992E-3</v>
      </c>
      <c r="AB175" s="23" t="s">
        <v>181</v>
      </c>
      <c r="AC175" s="23">
        <v>6.1000000000000004E-3</v>
      </c>
      <c r="AD175" s="23" t="s">
        <v>181</v>
      </c>
      <c r="AE175" s="23">
        <v>1.18E-2</v>
      </c>
      <c r="AF175" s="23">
        <v>1.5447</v>
      </c>
      <c r="AG175" s="23">
        <v>1.1599999999999999E-2</v>
      </c>
      <c r="AH175" s="23">
        <v>2.5274000000000001</v>
      </c>
      <c r="AI175" s="23">
        <v>1.2200000000000001E-2</v>
      </c>
      <c r="AJ175" s="23">
        <v>0.9919</v>
      </c>
      <c r="AK175" s="23">
        <v>6.0000000000000001E-3</v>
      </c>
      <c r="AL175" s="23" t="s">
        <v>181</v>
      </c>
      <c r="AM175" s="23">
        <v>6.1999999999999998E-3</v>
      </c>
      <c r="AN175" s="23">
        <v>2.2800000000000001E-2</v>
      </c>
      <c r="AO175" s="23">
        <v>2.7000000000000001E-3</v>
      </c>
      <c r="AP175" s="23">
        <v>8.43E-2</v>
      </c>
      <c r="AQ175" s="23">
        <v>3.5999999999999999E-3</v>
      </c>
      <c r="AR175" s="23">
        <v>5.0195999999999996</v>
      </c>
      <c r="AS175" s="23">
        <v>1.8700000000000001E-2</v>
      </c>
      <c r="AT175" s="23">
        <v>5.3E-3</v>
      </c>
      <c r="AU175" s="23">
        <v>2.5999999999999999E-3</v>
      </c>
      <c r="AV175" s="23">
        <v>1.4800000000000001E-2</v>
      </c>
      <c r="AW175" s="23">
        <v>1E-3</v>
      </c>
      <c r="AX175" s="23">
        <v>6.7999999999999996E-3</v>
      </c>
      <c r="AY175" s="23">
        <v>5.9999999999999995E-4</v>
      </c>
      <c r="AZ175" s="23">
        <v>5.3E-3</v>
      </c>
      <c r="BA175" s="23">
        <v>5.0000000000000001E-4</v>
      </c>
      <c r="BB175" s="23">
        <v>5.0000000000000001E-4</v>
      </c>
      <c r="BC175" s="23">
        <v>2.9999999999999997E-4</v>
      </c>
      <c r="BD175" s="23" t="s">
        <v>181</v>
      </c>
      <c r="BE175" s="23">
        <v>2.9999999999999997E-4</v>
      </c>
      <c r="BF175" s="23" t="s">
        <v>181</v>
      </c>
      <c r="BG175" s="23">
        <v>1E-4</v>
      </c>
      <c r="BH175" s="23">
        <v>4.5999999999999999E-3</v>
      </c>
      <c r="BI175" s="23">
        <v>2.9999999999999997E-4</v>
      </c>
      <c r="BJ175" s="23">
        <v>2.1499999999999998E-2</v>
      </c>
      <c r="BK175" s="23">
        <v>5.9999999999999995E-4</v>
      </c>
      <c r="BL175" s="23">
        <v>2.3E-3</v>
      </c>
      <c r="BM175" s="23">
        <v>2.9999999999999997E-4</v>
      </c>
      <c r="BN175" s="23">
        <v>2.12E-2</v>
      </c>
      <c r="BO175" s="23">
        <v>6.9999999999999999E-4</v>
      </c>
      <c r="BP175" s="23">
        <v>4.4999999999999997E-3</v>
      </c>
      <c r="BQ175" s="23">
        <v>2.9999999999999997E-4</v>
      </c>
      <c r="BR175" s="23" t="s">
        <v>181</v>
      </c>
      <c r="BS175" s="23">
        <v>5.0000000000000001E-4</v>
      </c>
      <c r="BT175" s="23" t="s">
        <v>181</v>
      </c>
      <c r="BU175" s="23">
        <v>5.0000000000000001E-4</v>
      </c>
      <c r="BV175" s="23">
        <v>1.2999999999999999E-3</v>
      </c>
      <c r="BW175" s="23">
        <v>6.9999999999999999E-4</v>
      </c>
      <c r="BX175" s="23" t="s">
        <v>181</v>
      </c>
      <c r="BY175" s="23">
        <v>8.9999999999999998E-4</v>
      </c>
      <c r="BZ175" s="23" t="s">
        <v>181</v>
      </c>
      <c r="CA175" s="23">
        <v>6.9999999999999999E-4</v>
      </c>
      <c r="CB175" s="23" t="s">
        <v>181</v>
      </c>
      <c r="CC175" s="23">
        <v>1.9E-3</v>
      </c>
      <c r="CD175" s="23" t="s">
        <v>181</v>
      </c>
      <c r="CE175" s="23">
        <v>1.6999999999999999E-3</v>
      </c>
      <c r="CF175" s="23" t="s">
        <v>20</v>
      </c>
      <c r="CH175" s="23">
        <v>2.2499999999999999E-2</v>
      </c>
      <c r="CI175" s="23">
        <v>7.7000000000000002E-3</v>
      </c>
      <c r="CJ175" s="23" t="s">
        <v>181</v>
      </c>
      <c r="CK175" s="23">
        <v>8.6E-3</v>
      </c>
      <c r="CL175" s="23" t="s">
        <v>181</v>
      </c>
      <c r="CM175" s="23">
        <v>1.2800000000000001E-2</v>
      </c>
      <c r="CN175" s="23" t="s">
        <v>181</v>
      </c>
      <c r="CO175" s="23">
        <v>5.9999999999999995E-4</v>
      </c>
      <c r="CP175" s="23" t="s">
        <v>181</v>
      </c>
      <c r="CQ175" s="23">
        <v>2.5999999999999999E-3</v>
      </c>
      <c r="CR175" s="23" t="s">
        <v>181</v>
      </c>
      <c r="CS175" s="23">
        <v>1.5E-3</v>
      </c>
      <c r="CT175" s="23" t="s">
        <v>181</v>
      </c>
      <c r="CU175" s="23">
        <v>6.9999999999999999E-4</v>
      </c>
      <c r="CV175" s="23" t="s">
        <v>181</v>
      </c>
      <c r="CW175" s="23">
        <v>5.0000000000000001E-4</v>
      </c>
      <c r="CX175" s="23" t="s">
        <v>181</v>
      </c>
      <c r="CY175" s="23">
        <v>5.0000000000000001E-4</v>
      </c>
      <c r="CZ175" s="23" t="s">
        <v>181</v>
      </c>
      <c r="DA175" s="23">
        <v>5.0000000000000001E-4</v>
      </c>
      <c r="DB175" s="23" t="s">
        <v>181</v>
      </c>
      <c r="DC175" s="23">
        <v>5.0000000000000001E-4</v>
      </c>
      <c r="DD175" s="23" t="s">
        <v>181</v>
      </c>
      <c r="DE175" s="23">
        <v>5.9999999999999995E-4</v>
      </c>
      <c r="DF175" s="23" t="s">
        <v>181</v>
      </c>
      <c r="DG175" s="23">
        <v>4.0000000000000002E-4</v>
      </c>
      <c r="DH175" s="23" t="s">
        <v>181</v>
      </c>
      <c r="DI175" s="23">
        <v>6.9999999999999999E-4</v>
      </c>
      <c r="DJ175" s="23" t="s">
        <v>343</v>
      </c>
      <c r="DK175" s="23" t="s">
        <v>344</v>
      </c>
      <c r="DL175" s="23">
        <v>27</v>
      </c>
      <c r="DM175" s="23" t="s">
        <v>245</v>
      </c>
      <c r="DN175" s="23" t="s">
        <v>20</v>
      </c>
      <c r="DW175" s="85"/>
      <c r="DY175" s="85">
        <v>44876.178472222222</v>
      </c>
    </row>
    <row r="176" spans="1:129" s="23" customFormat="1">
      <c r="A176" s="23">
        <v>224</v>
      </c>
      <c r="B176" s="88">
        <v>44876.181250000001</v>
      </c>
      <c r="C176" s="23" t="s">
        <v>192</v>
      </c>
      <c r="D176" s="23">
        <v>0</v>
      </c>
      <c r="E176" s="23">
        <v>0</v>
      </c>
      <c r="F176" s="23">
        <v>0</v>
      </c>
      <c r="G176" s="23" t="s">
        <v>58</v>
      </c>
      <c r="H176" s="23" t="s">
        <v>59</v>
      </c>
      <c r="I176" s="23" t="s">
        <v>59</v>
      </c>
      <c r="J176" s="23" t="s">
        <v>59</v>
      </c>
      <c r="K176" s="23">
        <v>150</v>
      </c>
      <c r="L176" s="23" t="s">
        <v>179</v>
      </c>
      <c r="M176" s="23">
        <v>0</v>
      </c>
      <c r="N176" s="23" t="s">
        <v>179</v>
      </c>
      <c r="O176" s="23">
        <v>0</v>
      </c>
      <c r="P176" s="23" t="s">
        <v>179</v>
      </c>
      <c r="Q176" s="23">
        <v>0</v>
      </c>
      <c r="R176" s="23">
        <v>2</v>
      </c>
      <c r="S176" s="23" t="s">
        <v>180</v>
      </c>
      <c r="T176" s="23">
        <v>5.6326000000000001</v>
      </c>
      <c r="U176" s="23">
        <v>0.6069</v>
      </c>
      <c r="V176" s="23">
        <v>20.135000000000002</v>
      </c>
      <c r="W176" s="23">
        <v>0.29559999999999997</v>
      </c>
      <c r="X176" s="23">
        <v>52.496400000000001</v>
      </c>
      <c r="Y176" s="23">
        <v>0.30570000000000003</v>
      </c>
      <c r="Z176" s="23">
        <v>0.30830000000000002</v>
      </c>
      <c r="AA176" s="23">
        <v>1.61E-2</v>
      </c>
      <c r="AB176" s="23" t="s">
        <v>181</v>
      </c>
      <c r="AC176" s="23">
        <v>7.0000000000000001E-3</v>
      </c>
      <c r="AD176" s="23" t="s">
        <v>181</v>
      </c>
      <c r="AE176" s="23">
        <v>1.0699999999999999E-2</v>
      </c>
      <c r="AF176" s="23">
        <v>3.1533000000000002</v>
      </c>
      <c r="AG176" s="23">
        <v>1.72E-2</v>
      </c>
      <c r="AH176" s="23">
        <v>8.3670000000000009</v>
      </c>
      <c r="AI176" s="23">
        <v>2.23E-2</v>
      </c>
      <c r="AJ176" s="23">
        <v>1.4052</v>
      </c>
      <c r="AK176" s="23">
        <v>7.4000000000000003E-3</v>
      </c>
      <c r="AL176" s="23">
        <v>4.2999999999999997E-2</v>
      </c>
      <c r="AM176" s="23">
        <v>8.6E-3</v>
      </c>
      <c r="AN176" s="23">
        <v>1.4500000000000001E-2</v>
      </c>
      <c r="AO176" s="23">
        <v>3.2000000000000002E-3</v>
      </c>
      <c r="AP176" s="23">
        <v>0.1158</v>
      </c>
      <c r="AQ176" s="23">
        <v>4.0000000000000001E-3</v>
      </c>
      <c r="AR176" s="23">
        <v>5.8718000000000004</v>
      </c>
      <c r="AS176" s="23">
        <v>2.1600000000000001E-2</v>
      </c>
      <c r="AT176" s="23">
        <v>2.8999999999999998E-3</v>
      </c>
      <c r="AU176" s="23">
        <v>2.5999999999999999E-3</v>
      </c>
      <c r="AV176" s="23">
        <v>6.7000000000000002E-3</v>
      </c>
      <c r="AW176" s="23">
        <v>6.9999999999999999E-4</v>
      </c>
      <c r="AX176" s="23">
        <v>6.0000000000000001E-3</v>
      </c>
      <c r="AY176" s="23">
        <v>5.9999999999999995E-4</v>
      </c>
      <c r="AZ176" s="23">
        <v>6.1999999999999998E-3</v>
      </c>
      <c r="BA176" s="23">
        <v>5.9999999999999995E-4</v>
      </c>
      <c r="BB176" s="23">
        <v>1.1000000000000001E-3</v>
      </c>
      <c r="BC176" s="23">
        <v>4.0000000000000002E-4</v>
      </c>
      <c r="BD176" s="23">
        <v>4.0000000000000002E-4</v>
      </c>
      <c r="BE176" s="23">
        <v>2.9999999999999997E-4</v>
      </c>
      <c r="BF176" s="23" t="s">
        <v>181</v>
      </c>
      <c r="BG176" s="23">
        <v>1E-4</v>
      </c>
      <c r="BH176" s="23">
        <v>5.5999999999999999E-3</v>
      </c>
      <c r="BI176" s="23">
        <v>2.9999999999999997E-4</v>
      </c>
      <c r="BJ176" s="23">
        <v>5.0500000000000003E-2</v>
      </c>
      <c r="BK176" s="23">
        <v>8.0000000000000004E-4</v>
      </c>
      <c r="BL176" s="23">
        <v>2.5000000000000001E-3</v>
      </c>
      <c r="BM176" s="23">
        <v>2.0000000000000001E-4</v>
      </c>
      <c r="BN176" s="23">
        <v>1.6E-2</v>
      </c>
      <c r="BO176" s="23">
        <v>4.0000000000000002E-4</v>
      </c>
      <c r="BP176" s="23">
        <v>6.4999999999999997E-3</v>
      </c>
      <c r="BQ176" s="23">
        <v>2.9999999999999997E-4</v>
      </c>
      <c r="BR176" s="23">
        <v>1E-4</v>
      </c>
      <c r="BS176" s="23">
        <v>1E-4</v>
      </c>
      <c r="BT176" s="23" t="s">
        <v>181</v>
      </c>
      <c r="BU176" s="23">
        <v>5.0000000000000001E-4</v>
      </c>
      <c r="BV176" s="23" t="s">
        <v>20</v>
      </c>
      <c r="BX176" s="23" t="s">
        <v>20</v>
      </c>
      <c r="BZ176" s="23" t="s">
        <v>181</v>
      </c>
      <c r="CA176" s="23">
        <v>6.9999999999999999E-4</v>
      </c>
      <c r="CB176" s="23" t="s">
        <v>181</v>
      </c>
      <c r="CC176" s="23">
        <v>1.6999999999999999E-3</v>
      </c>
      <c r="CD176" s="23" t="s">
        <v>181</v>
      </c>
      <c r="CE176" s="23">
        <v>1.8E-3</v>
      </c>
      <c r="CF176" s="23" t="s">
        <v>20</v>
      </c>
      <c r="CH176" s="23">
        <v>6.7699999999999996E-2</v>
      </c>
      <c r="CI176" s="23">
        <v>4.4999999999999997E-3</v>
      </c>
      <c r="CJ176" s="23" t="s">
        <v>181</v>
      </c>
      <c r="CK176" s="23">
        <v>8.5000000000000006E-3</v>
      </c>
      <c r="CL176" s="23" t="s">
        <v>181</v>
      </c>
      <c r="CM176" s="23">
        <v>7.9000000000000008E-3</v>
      </c>
      <c r="CN176" s="23" t="s">
        <v>181</v>
      </c>
      <c r="CO176" s="23">
        <v>5.9999999999999995E-4</v>
      </c>
      <c r="CP176" s="23" t="s">
        <v>181</v>
      </c>
      <c r="CQ176" s="23">
        <v>2.7000000000000001E-3</v>
      </c>
      <c r="CR176" s="23" t="s">
        <v>181</v>
      </c>
      <c r="CS176" s="23">
        <v>1.4E-3</v>
      </c>
      <c r="CT176" s="23" t="s">
        <v>181</v>
      </c>
      <c r="CU176" s="23">
        <v>5.9999999999999995E-4</v>
      </c>
      <c r="CV176" s="23" t="s">
        <v>20</v>
      </c>
      <c r="CX176" s="23" t="s">
        <v>181</v>
      </c>
      <c r="CY176" s="23">
        <v>5.0000000000000001E-4</v>
      </c>
      <c r="CZ176" s="23" t="s">
        <v>181</v>
      </c>
      <c r="DA176" s="23">
        <v>5.0000000000000001E-4</v>
      </c>
      <c r="DB176" s="23" t="s">
        <v>181</v>
      </c>
      <c r="DC176" s="23">
        <v>5.0000000000000001E-4</v>
      </c>
      <c r="DD176" s="23" t="s">
        <v>181</v>
      </c>
      <c r="DE176" s="23">
        <v>5.9999999999999995E-4</v>
      </c>
      <c r="DF176" s="23" t="s">
        <v>181</v>
      </c>
      <c r="DG176" s="23">
        <v>4.0000000000000002E-4</v>
      </c>
      <c r="DH176" s="23" t="s">
        <v>181</v>
      </c>
      <c r="DI176" s="23">
        <v>2.0000000000000001E-4</v>
      </c>
      <c r="DJ176" s="23" t="s">
        <v>343</v>
      </c>
      <c r="DK176" s="23" t="s">
        <v>344</v>
      </c>
      <c r="DL176" s="23">
        <v>44</v>
      </c>
      <c r="DM176" s="23" t="s">
        <v>197</v>
      </c>
      <c r="DN176" s="23" t="s">
        <v>20</v>
      </c>
      <c r="DW176" s="85"/>
      <c r="DY176" s="85">
        <v>44876.181250000001</v>
      </c>
    </row>
    <row r="177" spans="1:129" s="23" customFormat="1">
      <c r="A177" s="23">
        <v>225</v>
      </c>
      <c r="B177" s="88">
        <v>44876.184027777781</v>
      </c>
      <c r="C177" s="23" t="s">
        <v>192</v>
      </c>
      <c r="D177" s="23">
        <v>0</v>
      </c>
      <c r="E177" s="23">
        <v>0</v>
      </c>
      <c r="F177" s="23">
        <v>0</v>
      </c>
      <c r="G177" s="23" t="s">
        <v>58</v>
      </c>
      <c r="H177" s="23" t="s">
        <v>59</v>
      </c>
      <c r="I177" s="23" t="s">
        <v>59</v>
      </c>
      <c r="J177" s="23" t="s">
        <v>59</v>
      </c>
      <c r="K177" s="23">
        <v>150</v>
      </c>
      <c r="L177" s="23" t="s">
        <v>179</v>
      </c>
      <c r="M177" s="23">
        <v>0</v>
      </c>
      <c r="N177" s="23" t="s">
        <v>179</v>
      </c>
      <c r="O177" s="23">
        <v>0</v>
      </c>
      <c r="P177" s="23" t="s">
        <v>179</v>
      </c>
      <c r="Q177" s="23">
        <v>0</v>
      </c>
      <c r="R177" s="23">
        <v>2</v>
      </c>
      <c r="S177" s="23" t="s">
        <v>180</v>
      </c>
      <c r="T177" s="23">
        <v>11.9681</v>
      </c>
      <c r="U177" s="23">
        <v>0.6925</v>
      </c>
      <c r="V177" s="23">
        <v>18.457100000000001</v>
      </c>
      <c r="W177" s="23">
        <v>0.28670000000000001</v>
      </c>
      <c r="X177" s="23">
        <v>52.409700000000001</v>
      </c>
      <c r="Y177" s="23">
        <v>0.30199999999999999</v>
      </c>
      <c r="Z177" s="23">
        <v>0.1958</v>
      </c>
      <c r="AA177" s="23">
        <v>1.4800000000000001E-2</v>
      </c>
      <c r="AB177" s="23" t="s">
        <v>181</v>
      </c>
      <c r="AC177" s="23">
        <v>6.6E-3</v>
      </c>
      <c r="AD177" s="23" t="s">
        <v>181</v>
      </c>
      <c r="AE177" s="23">
        <v>1.0200000000000001E-2</v>
      </c>
      <c r="AF177" s="23">
        <v>1.9296</v>
      </c>
      <c r="AG177" s="23">
        <v>1.37E-2</v>
      </c>
      <c r="AH177" s="23">
        <v>7.9889000000000001</v>
      </c>
      <c r="AI177" s="23">
        <v>2.1399999999999999E-2</v>
      </c>
      <c r="AJ177" s="23">
        <v>1.1371</v>
      </c>
      <c r="AK177" s="23">
        <v>6.7000000000000002E-3</v>
      </c>
      <c r="AL177" s="23">
        <v>2.8199999999999999E-2</v>
      </c>
      <c r="AM177" s="23">
        <v>7.6E-3</v>
      </c>
      <c r="AN177" s="23">
        <v>2.2700000000000001E-2</v>
      </c>
      <c r="AO177" s="23">
        <v>3.3999999999999998E-3</v>
      </c>
      <c r="AP177" s="23">
        <v>0.11219999999999999</v>
      </c>
      <c r="AQ177" s="23">
        <v>3.8E-3</v>
      </c>
      <c r="AR177" s="23">
        <v>6.2895000000000003</v>
      </c>
      <c r="AS177" s="23">
        <v>2.1899999999999999E-2</v>
      </c>
      <c r="AT177" s="23">
        <v>5.3E-3</v>
      </c>
      <c r="AU177" s="23">
        <v>2.7000000000000001E-3</v>
      </c>
      <c r="AV177" s="23">
        <v>1.44E-2</v>
      </c>
      <c r="AW177" s="23">
        <v>8.9999999999999998E-4</v>
      </c>
      <c r="AX177" s="23">
        <v>7.7000000000000002E-3</v>
      </c>
      <c r="AY177" s="23">
        <v>5.9999999999999995E-4</v>
      </c>
      <c r="AZ177" s="23">
        <v>6.1000000000000004E-3</v>
      </c>
      <c r="BA177" s="23">
        <v>5.0000000000000001E-4</v>
      </c>
      <c r="BB177" s="23">
        <v>1.1999999999999999E-3</v>
      </c>
      <c r="BC177" s="23">
        <v>4.0000000000000002E-4</v>
      </c>
      <c r="BD177" s="23" t="s">
        <v>181</v>
      </c>
      <c r="BE177" s="23">
        <v>2.9999999999999997E-4</v>
      </c>
      <c r="BF177" s="23" t="s">
        <v>181</v>
      </c>
      <c r="BG177" s="23">
        <v>1E-4</v>
      </c>
      <c r="BH177" s="23">
        <v>3.5000000000000001E-3</v>
      </c>
      <c r="BI177" s="23">
        <v>2.9999999999999997E-4</v>
      </c>
      <c r="BJ177" s="23">
        <v>3.3500000000000002E-2</v>
      </c>
      <c r="BK177" s="23">
        <v>5.9999999999999995E-4</v>
      </c>
      <c r="BL177" s="23">
        <v>2.3E-3</v>
      </c>
      <c r="BM177" s="23">
        <v>2.0000000000000001E-4</v>
      </c>
      <c r="BN177" s="23">
        <v>1.04E-2</v>
      </c>
      <c r="BO177" s="23">
        <v>2.9999999999999997E-4</v>
      </c>
      <c r="BP177" s="23">
        <v>5.1000000000000004E-3</v>
      </c>
      <c r="BQ177" s="23">
        <v>2.9999999999999997E-4</v>
      </c>
      <c r="BR177" s="23">
        <v>2.0000000000000001E-4</v>
      </c>
      <c r="BS177" s="23">
        <v>1E-4</v>
      </c>
      <c r="BT177" s="23" t="s">
        <v>181</v>
      </c>
      <c r="BU177" s="23">
        <v>5.0000000000000001E-4</v>
      </c>
      <c r="BV177" s="23" t="s">
        <v>181</v>
      </c>
      <c r="BW177" s="23">
        <v>5.9999999999999995E-4</v>
      </c>
      <c r="BX177" s="23" t="s">
        <v>181</v>
      </c>
      <c r="BY177" s="23">
        <v>8.0000000000000004E-4</v>
      </c>
      <c r="BZ177" s="23" t="s">
        <v>181</v>
      </c>
      <c r="CA177" s="23">
        <v>6.9999999999999999E-4</v>
      </c>
      <c r="CB177" s="23" t="s">
        <v>181</v>
      </c>
      <c r="CC177" s="23">
        <v>1.6999999999999999E-3</v>
      </c>
      <c r="CD177" s="23" t="s">
        <v>181</v>
      </c>
      <c r="CE177" s="23">
        <v>1.8E-3</v>
      </c>
      <c r="CF177" s="23" t="s">
        <v>20</v>
      </c>
      <c r="CH177" s="23">
        <v>3.7499999999999999E-2</v>
      </c>
      <c r="CI177" s="23">
        <v>4.4999999999999997E-3</v>
      </c>
      <c r="CJ177" s="23" t="s">
        <v>181</v>
      </c>
      <c r="CK177" s="23">
        <v>8.3000000000000001E-3</v>
      </c>
      <c r="CL177" s="23" t="s">
        <v>181</v>
      </c>
      <c r="CM177" s="23">
        <v>7.7000000000000002E-3</v>
      </c>
      <c r="CN177" s="23" t="s">
        <v>181</v>
      </c>
      <c r="CO177" s="23">
        <v>5.9999999999999995E-4</v>
      </c>
      <c r="CP177" s="23" t="s">
        <v>181</v>
      </c>
      <c r="CQ177" s="23">
        <v>2.7000000000000001E-3</v>
      </c>
      <c r="CR177" s="23" t="s">
        <v>181</v>
      </c>
      <c r="CS177" s="23">
        <v>1.4E-3</v>
      </c>
      <c r="CT177" s="23" t="s">
        <v>181</v>
      </c>
      <c r="CU177" s="23">
        <v>6.9999999999999999E-4</v>
      </c>
      <c r="CV177" s="23" t="s">
        <v>20</v>
      </c>
      <c r="CX177" s="23" t="s">
        <v>181</v>
      </c>
      <c r="CY177" s="23">
        <v>5.0000000000000001E-4</v>
      </c>
      <c r="CZ177" s="23" t="s">
        <v>181</v>
      </c>
      <c r="DA177" s="23">
        <v>5.0000000000000001E-4</v>
      </c>
      <c r="DB177" s="23" t="s">
        <v>181</v>
      </c>
      <c r="DC177" s="23">
        <v>5.0000000000000001E-4</v>
      </c>
      <c r="DD177" s="23" t="s">
        <v>181</v>
      </c>
      <c r="DE177" s="23">
        <v>5.9999999999999995E-4</v>
      </c>
      <c r="DF177" s="23" t="s">
        <v>181</v>
      </c>
      <c r="DG177" s="23">
        <v>4.0000000000000002E-4</v>
      </c>
      <c r="DH177" s="23" t="s">
        <v>181</v>
      </c>
      <c r="DI177" s="23">
        <v>2.0000000000000001E-4</v>
      </c>
      <c r="DJ177" s="23" t="s">
        <v>343</v>
      </c>
      <c r="DK177" s="23" t="s">
        <v>344</v>
      </c>
      <c r="DL177" s="23">
        <v>140</v>
      </c>
      <c r="DM177" s="23" t="s">
        <v>197</v>
      </c>
      <c r="DN177" s="23" t="s">
        <v>20</v>
      </c>
      <c r="DW177" s="85"/>
      <c r="DY177" s="85">
        <v>44876.184027777781</v>
      </c>
    </row>
    <row r="178" spans="1:129" s="23" customFormat="1">
      <c r="A178" s="23">
        <v>226</v>
      </c>
      <c r="B178" s="88">
        <v>44876.189583333333</v>
      </c>
      <c r="C178" s="23" t="s">
        <v>192</v>
      </c>
      <c r="D178" s="23">
        <v>0</v>
      </c>
      <c r="E178" s="23">
        <v>0</v>
      </c>
      <c r="F178" s="23">
        <v>0</v>
      </c>
      <c r="G178" s="23" t="s">
        <v>58</v>
      </c>
      <c r="H178" s="23" t="s">
        <v>59</v>
      </c>
      <c r="I178" s="23" t="s">
        <v>59</v>
      </c>
      <c r="J178" s="23" t="s">
        <v>59</v>
      </c>
      <c r="K178" s="23">
        <v>150</v>
      </c>
      <c r="L178" s="23" t="s">
        <v>179</v>
      </c>
      <c r="M178" s="23">
        <v>0</v>
      </c>
      <c r="N178" s="23" t="s">
        <v>179</v>
      </c>
      <c r="O178" s="23">
        <v>0</v>
      </c>
      <c r="P178" s="23" t="s">
        <v>179</v>
      </c>
      <c r="Q178" s="23">
        <v>0</v>
      </c>
      <c r="R178" s="23">
        <v>2</v>
      </c>
      <c r="S178" s="23" t="s">
        <v>180</v>
      </c>
      <c r="T178" s="23">
        <v>9.1905000000000001</v>
      </c>
      <c r="U178" s="23">
        <v>0.62080000000000002</v>
      </c>
      <c r="V178" s="23">
        <v>16.502800000000001</v>
      </c>
      <c r="W178" s="23">
        <v>0.26779999999999998</v>
      </c>
      <c r="X178" s="23">
        <v>50.658799999999999</v>
      </c>
      <c r="Y178" s="23">
        <v>0.29260000000000003</v>
      </c>
      <c r="Z178" s="23">
        <v>0.14219999999999999</v>
      </c>
      <c r="AA178" s="23">
        <v>1.35E-2</v>
      </c>
      <c r="AB178" s="23" t="s">
        <v>181</v>
      </c>
      <c r="AC178" s="23">
        <v>7.1999999999999998E-3</v>
      </c>
      <c r="AD178" s="23" t="s">
        <v>181</v>
      </c>
      <c r="AE178" s="23">
        <v>1.0999999999999999E-2</v>
      </c>
      <c r="AF178" s="23">
        <v>0.99770000000000003</v>
      </c>
      <c r="AG178" s="23">
        <v>1.0200000000000001E-2</v>
      </c>
      <c r="AH178" s="23">
        <v>7.2595999999999998</v>
      </c>
      <c r="AI178" s="23">
        <v>2.0400000000000001E-2</v>
      </c>
      <c r="AJ178" s="23">
        <v>0.93979999999999997</v>
      </c>
      <c r="AK178" s="23">
        <v>6.1000000000000004E-3</v>
      </c>
      <c r="AL178" s="23">
        <v>2.29E-2</v>
      </c>
      <c r="AM178" s="23">
        <v>7.1999999999999998E-3</v>
      </c>
      <c r="AN178" s="23">
        <v>2.93E-2</v>
      </c>
      <c r="AO178" s="23">
        <v>3.5000000000000001E-3</v>
      </c>
      <c r="AP178" s="23">
        <v>0.1114</v>
      </c>
      <c r="AQ178" s="23">
        <v>3.8999999999999998E-3</v>
      </c>
      <c r="AR178" s="23">
        <v>6.2788000000000004</v>
      </c>
      <c r="AS178" s="23">
        <v>2.1700000000000001E-2</v>
      </c>
      <c r="AT178" s="23" t="s">
        <v>181</v>
      </c>
      <c r="AU178" s="23">
        <v>2.7000000000000001E-3</v>
      </c>
      <c r="AV178" s="23">
        <v>1.38E-2</v>
      </c>
      <c r="AW178" s="23">
        <v>1E-3</v>
      </c>
      <c r="AX178" s="23">
        <v>7.6E-3</v>
      </c>
      <c r="AY178" s="23">
        <v>5.9999999999999995E-4</v>
      </c>
      <c r="AZ178" s="23">
        <v>6.7999999999999996E-3</v>
      </c>
      <c r="BA178" s="23">
        <v>5.9999999999999995E-4</v>
      </c>
      <c r="BB178" s="23">
        <v>1.2999999999999999E-3</v>
      </c>
      <c r="BC178" s="23">
        <v>4.0000000000000002E-4</v>
      </c>
      <c r="BD178" s="23" t="s">
        <v>181</v>
      </c>
      <c r="BE178" s="23">
        <v>2.9999999999999997E-4</v>
      </c>
      <c r="BF178" s="23" t="s">
        <v>181</v>
      </c>
      <c r="BG178" s="23">
        <v>1E-4</v>
      </c>
      <c r="BH178" s="23">
        <v>1.8E-3</v>
      </c>
      <c r="BI178" s="23">
        <v>2.0000000000000001E-4</v>
      </c>
      <c r="BJ178" s="23">
        <v>2.7300000000000001E-2</v>
      </c>
      <c r="BK178" s="23">
        <v>5.9999999999999995E-4</v>
      </c>
      <c r="BL178" s="23">
        <v>2.0999999999999999E-3</v>
      </c>
      <c r="BM178" s="23">
        <v>2.0000000000000001E-4</v>
      </c>
      <c r="BN178" s="23">
        <v>9.9000000000000008E-3</v>
      </c>
      <c r="BO178" s="23">
        <v>2.9999999999999997E-4</v>
      </c>
      <c r="BP178" s="23">
        <v>3.2000000000000002E-3</v>
      </c>
      <c r="BQ178" s="23">
        <v>2.9999999999999997E-4</v>
      </c>
      <c r="BR178" s="23">
        <v>2.9999999999999997E-4</v>
      </c>
      <c r="BS178" s="23">
        <v>1E-4</v>
      </c>
      <c r="BT178" s="23" t="s">
        <v>181</v>
      </c>
      <c r="BU178" s="23">
        <v>5.0000000000000001E-4</v>
      </c>
      <c r="BV178" s="23" t="s">
        <v>20</v>
      </c>
      <c r="BX178" s="23" t="s">
        <v>181</v>
      </c>
      <c r="BY178" s="23">
        <v>8.0000000000000004E-4</v>
      </c>
      <c r="BZ178" s="23" t="s">
        <v>181</v>
      </c>
      <c r="CA178" s="23">
        <v>6.9999999999999999E-4</v>
      </c>
      <c r="CB178" s="23" t="s">
        <v>181</v>
      </c>
      <c r="CC178" s="23">
        <v>1.8E-3</v>
      </c>
      <c r="CD178" s="23" t="s">
        <v>181</v>
      </c>
      <c r="CE178" s="23">
        <v>1.8E-3</v>
      </c>
      <c r="CF178" s="23" t="s">
        <v>20</v>
      </c>
      <c r="CH178" s="23">
        <v>3.3500000000000002E-2</v>
      </c>
      <c r="CI178" s="23">
        <v>5.1000000000000004E-3</v>
      </c>
      <c r="CJ178" s="23" t="s">
        <v>181</v>
      </c>
      <c r="CK178" s="23">
        <v>8.6E-3</v>
      </c>
      <c r="CL178" s="23" t="s">
        <v>181</v>
      </c>
      <c r="CM178" s="23">
        <v>8.3000000000000001E-3</v>
      </c>
      <c r="CN178" s="23" t="s">
        <v>181</v>
      </c>
      <c r="CO178" s="23">
        <v>5.9999999999999995E-4</v>
      </c>
      <c r="CP178" s="23" t="s">
        <v>181</v>
      </c>
      <c r="CQ178" s="23">
        <v>2.5999999999999999E-3</v>
      </c>
      <c r="CR178" s="23" t="s">
        <v>181</v>
      </c>
      <c r="CS178" s="23">
        <v>1.4E-3</v>
      </c>
      <c r="CT178" s="23" t="s">
        <v>20</v>
      </c>
      <c r="CV178" s="23" t="s">
        <v>181</v>
      </c>
      <c r="CW178" s="23">
        <v>5.0000000000000001E-4</v>
      </c>
      <c r="CX178" s="23" t="s">
        <v>181</v>
      </c>
      <c r="CY178" s="23">
        <v>5.0000000000000001E-4</v>
      </c>
      <c r="CZ178" s="23" t="s">
        <v>181</v>
      </c>
      <c r="DA178" s="23">
        <v>5.0000000000000001E-4</v>
      </c>
      <c r="DB178" s="23" t="s">
        <v>181</v>
      </c>
      <c r="DC178" s="23">
        <v>5.0000000000000001E-4</v>
      </c>
      <c r="DD178" s="23" t="s">
        <v>181</v>
      </c>
      <c r="DE178" s="23">
        <v>5.9999999999999995E-4</v>
      </c>
      <c r="DF178" s="23" t="s">
        <v>181</v>
      </c>
      <c r="DG178" s="23">
        <v>4.0000000000000002E-4</v>
      </c>
      <c r="DH178" s="23" t="s">
        <v>181</v>
      </c>
      <c r="DI178" s="23">
        <v>2.0000000000000001E-4</v>
      </c>
      <c r="DJ178" s="23" t="s">
        <v>345</v>
      </c>
      <c r="DK178" s="23" t="s">
        <v>346</v>
      </c>
      <c r="DL178" s="23">
        <v>41</v>
      </c>
      <c r="DM178" s="23" t="s">
        <v>65</v>
      </c>
      <c r="DN178" s="23" t="s">
        <v>20</v>
      </c>
      <c r="DW178" s="85"/>
      <c r="DY178" s="85">
        <v>44876.189583333333</v>
      </c>
    </row>
    <row r="179" spans="1:129" s="23" customFormat="1">
      <c r="A179" s="23">
        <v>227</v>
      </c>
      <c r="B179" s="88">
        <v>44876.195833333331</v>
      </c>
      <c r="C179" s="23" t="s">
        <v>192</v>
      </c>
      <c r="D179" s="23">
        <v>0</v>
      </c>
      <c r="E179" s="23">
        <v>0</v>
      </c>
      <c r="F179" s="23">
        <v>0</v>
      </c>
      <c r="G179" s="23" t="s">
        <v>58</v>
      </c>
      <c r="H179" s="23" t="s">
        <v>59</v>
      </c>
      <c r="I179" s="23" t="s">
        <v>59</v>
      </c>
      <c r="J179" s="23" t="s">
        <v>59</v>
      </c>
      <c r="K179" s="23">
        <v>150</v>
      </c>
      <c r="L179" s="23" t="s">
        <v>179</v>
      </c>
      <c r="M179" s="23">
        <v>0</v>
      </c>
      <c r="N179" s="23" t="s">
        <v>179</v>
      </c>
      <c r="O179" s="23">
        <v>0</v>
      </c>
      <c r="P179" s="23" t="s">
        <v>179</v>
      </c>
      <c r="Q179" s="23">
        <v>0</v>
      </c>
      <c r="R179" s="23">
        <v>2</v>
      </c>
      <c r="S179" s="23" t="s">
        <v>180</v>
      </c>
      <c r="T179" s="23">
        <v>9.5798000000000005</v>
      </c>
      <c r="U179" s="23">
        <v>0.61839999999999995</v>
      </c>
      <c r="V179" s="23">
        <v>17.287299999999998</v>
      </c>
      <c r="W179" s="23">
        <v>0.27200000000000002</v>
      </c>
      <c r="X179" s="23">
        <v>50.701599999999999</v>
      </c>
      <c r="Y179" s="23">
        <v>0.29320000000000002</v>
      </c>
      <c r="Z179" s="23">
        <v>0.13950000000000001</v>
      </c>
      <c r="AA179" s="23">
        <v>1.3299999999999999E-2</v>
      </c>
      <c r="AB179" s="23" t="s">
        <v>181</v>
      </c>
      <c r="AC179" s="23">
        <v>6.1999999999999998E-3</v>
      </c>
      <c r="AD179" s="23" t="s">
        <v>181</v>
      </c>
      <c r="AE179" s="23">
        <v>1.01E-2</v>
      </c>
      <c r="AF179" s="23">
        <v>1.2887</v>
      </c>
      <c r="AG179" s="23">
        <v>1.14E-2</v>
      </c>
      <c r="AH179" s="23">
        <v>7.2263999999999999</v>
      </c>
      <c r="AI179" s="23">
        <v>2.0299999999999999E-2</v>
      </c>
      <c r="AJ179" s="23">
        <v>0.87949999999999995</v>
      </c>
      <c r="AK179" s="23">
        <v>6.0000000000000001E-3</v>
      </c>
      <c r="AL179" s="23">
        <v>2.9000000000000001E-2</v>
      </c>
      <c r="AM179" s="23">
        <v>7.1999999999999998E-3</v>
      </c>
      <c r="AN179" s="23">
        <v>2.47E-2</v>
      </c>
      <c r="AO179" s="23">
        <v>3.3E-3</v>
      </c>
      <c r="AP179" s="23">
        <v>0.12809999999999999</v>
      </c>
      <c r="AQ179" s="23">
        <v>4.1000000000000003E-3</v>
      </c>
      <c r="AR179" s="23">
        <v>5.8354999999999997</v>
      </c>
      <c r="AS179" s="23">
        <v>2.0799999999999999E-2</v>
      </c>
      <c r="AT179" s="23">
        <v>7.7000000000000002E-3</v>
      </c>
      <c r="AU179" s="23">
        <v>2.7000000000000001E-3</v>
      </c>
      <c r="AV179" s="23">
        <v>1.21E-2</v>
      </c>
      <c r="AW179" s="23">
        <v>8.9999999999999998E-4</v>
      </c>
      <c r="AX179" s="23">
        <v>7.1000000000000004E-3</v>
      </c>
      <c r="AY179" s="23">
        <v>5.9999999999999995E-4</v>
      </c>
      <c r="AZ179" s="23">
        <v>6.4999999999999997E-3</v>
      </c>
      <c r="BA179" s="23">
        <v>5.9999999999999995E-4</v>
      </c>
      <c r="BB179" s="23">
        <v>1.1000000000000001E-3</v>
      </c>
      <c r="BC179" s="23">
        <v>4.0000000000000002E-4</v>
      </c>
      <c r="BD179" s="23" t="s">
        <v>181</v>
      </c>
      <c r="BE179" s="23">
        <v>2.0000000000000001E-4</v>
      </c>
      <c r="BF179" s="23" t="s">
        <v>181</v>
      </c>
      <c r="BG179" s="23">
        <v>1E-4</v>
      </c>
      <c r="BH179" s="23">
        <v>1.5E-3</v>
      </c>
      <c r="BI179" s="23">
        <v>2.0000000000000001E-4</v>
      </c>
      <c r="BJ179" s="23">
        <v>2.8400000000000002E-2</v>
      </c>
      <c r="BK179" s="23">
        <v>5.9999999999999995E-4</v>
      </c>
      <c r="BL179" s="23">
        <v>2.3E-3</v>
      </c>
      <c r="BM179" s="23">
        <v>2.0000000000000001E-4</v>
      </c>
      <c r="BN179" s="23">
        <v>1.01E-2</v>
      </c>
      <c r="BO179" s="23">
        <v>2.9999999999999997E-4</v>
      </c>
      <c r="BP179" s="23">
        <v>3.0999999999999999E-3</v>
      </c>
      <c r="BQ179" s="23">
        <v>2.9999999999999997E-4</v>
      </c>
      <c r="BR179" s="23">
        <v>2.0000000000000001E-4</v>
      </c>
      <c r="BS179" s="23">
        <v>1E-4</v>
      </c>
      <c r="BT179" s="23" t="s">
        <v>181</v>
      </c>
      <c r="BU179" s="23">
        <v>5.0000000000000001E-4</v>
      </c>
      <c r="BV179" s="23" t="s">
        <v>20</v>
      </c>
      <c r="BX179" s="23" t="s">
        <v>20</v>
      </c>
      <c r="BZ179" s="23" t="s">
        <v>181</v>
      </c>
      <c r="CA179" s="23">
        <v>6.9999999999999999E-4</v>
      </c>
      <c r="CB179" s="23" t="s">
        <v>181</v>
      </c>
      <c r="CC179" s="23">
        <v>1.8E-3</v>
      </c>
      <c r="CD179" s="23" t="s">
        <v>181</v>
      </c>
      <c r="CE179" s="23">
        <v>1.8E-3</v>
      </c>
      <c r="CF179" s="23" t="s">
        <v>20</v>
      </c>
      <c r="CH179" s="23">
        <v>3.04E-2</v>
      </c>
      <c r="CI179" s="23">
        <v>5.0000000000000001E-3</v>
      </c>
      <c r="CJ179" s="23">
        <v>9.5999999999999992E-3</v>
      </c>
      <c r="CK179" s="23">
        <v>8.3999999999999995E-3</v>
      </c>
      <c r="CL179" s="23" t="s">
        <v>181</v>
      </c>
      <c r="CM179" s="23">
        <v>8.2000000000000007E-3</v>
      </c>
      <c r="CN179" s="23" t="s">
        <v>181</v>
      </c>
      <c r="CO179" s="23">
        <v>5.9999999999999995E-4</v>
      </c>
      <c r="CP179" s="23" t="s">
        <v>181</v>
      </c>
      <c r="CQ179" s="23">
        <v>2.5999999999999999E-3</v>
      </c>
      <c r="CR179" s="23" t="s">
        <v>181</v>
      </c>
      <c r="CS179" s="23">
        <v>1.4E-3</v>
      </c>
      <c r="CT179" s="23" t="s">
        <v>20</v>
      </c>
      <c r="CV179" s="23" t="s">
        <v>20</v>
      </c>
      <c r="CX179" s="23" t="s">
        <v>181</v>
      </c>
      <c r="CY179" s="23">
        <v>5.0000000000000001E-4</v>
      </c>
      <c r="CZ179" s="23">
        <v>5.9999999999999995E-4</v>
      </c>
      <c r="DA179" s="23">
        <v>5.0000000000000001E-4</v>
      </c>
      <c r="DB179" s="23" t="s">
        <v>181</v>
      </c>
      <c r="DC179" s="23">
        <v>5.0000000000000001E-4</v>
      </c>
      <c r="DD179" s="23" t="s">
        <v>181</v>
      </c>
      <c r="DE179" s="23">
        <v>5.9999999999999995E-4</v>
      </c>
      <c r="DF179" s="23" t="s">
        <v>181</v>
      </c>
      <c r="DG179" s="23">
        <v>4.0000000000000002E-4</v>
      </c>
      <c r="DH179" s="23" t="s">
        <v>181</v>
      </c>
      <c r="DI179" s="23">
        <v>2.0000000000000001E-4</v>
      </c>
      <c r="DJ179" s="23" t="s">
        <v>345</v>
      </c>
      <c r="DK179" s="23" t="s">
        <v>346</v>
      </c>
      <c r="DL179" s="23">
        <v>64</v>
      </c>
      <c r="DM179" s="23" t="s">
        <v>197</v>
      </c>
      <c r="DN179" s="23" t="s">
        <v>20</v>
      </c>
      <c r="DW179" s="85"/>
      <c r="DY179" s="85">
        <v>44876.195833333331</v>
      </c>
    </row>
    <row r="180" spans="1:129" s="23" customFormat="1">
      <c r="A180" s="23">
        <v>228</v>
      </c>
      <c r="B180" s="88">
        <v>44876.20416666667</v>
      </c>
      <c r="C180" s="23" t="s">
        <v>192</v>
      </c>
      <c r="D180" s="23">
        <v>0</v>
      </c>
      <c r="E180" s="23">
        <v>0</v>
      </c>
      <c r="F180" s="23">
        <v>0</v>
      </c>
      <c r="G180" s="23" t="s">
        <v>58</v>
      </c>
      <c r="H180" s="23" t="s">
        <v>59</v>
      </c>
      <c r="I180" s="23" t="s">
        <v>59</v>
      </c>
      <c r="J180" s="23" t="s">
        <v>59</v>
      </c>
      <c r="K180" s="23">
        <v>150</v>
      </c>
      <c r="L180" s="23" t="s">
        <v>179</v>
      </c>
      <c r="M180" s="23">
        <v>0</v>
      </c>
      <c r="N180" s="23" t="s">
        <v>179</v>
      </c>
      <c r="O180" s="23">
        <v>0</v>
      </c>
      <c r="P180" s="23" t="s">
        <v>179</v>
      </c>
      <c r="Q180" s="23">
        <v>0</v>
      </c>
      <c r="R180" s="23">
        <v>2</v>
      </c>
      <c r="S180" s="23" t="s">
        <v>180</v>
      </c>
      <c r="T180" s="23">
        <v>9.3720999999999997</v>
      </c>
      <c r="U180" s="23">
        <v>0.65939999999999999</v>
      </c>
      <c r="V180" s="23">
        <v>19.090299999999999</v>
      </c>
      <c r="W180" s="23">
        <v>0.28839999999999999</v>
      </c>
      <c r="X180" s="23">
        <v>54.918500000000002</v>
      </c>
      <c r="Y180" s="23">
        <v>0.30869999999999997</v>
      </c>
      <c r="Z180" s="23">
        <v>0.20830000000000001</v>
      </c>
      <c r="AA180" s="23">
        <v>1.5100000000000001E-2</v>
      </c>
      <c r="AB180" s="23" t="s">
        <v>181</v>
      </c>
      <c r="AC180" s="23">
        <v>6.7999999999999996E-3</v>
      </c>
      <c r="AD180" s="23" t="s">
        <v>181</v>
      </c>
      <c r="AE180" s="23">
        <v>1.0200000000000001E-2</v>
      </c>
      <c r="AF180" s="23">
        <v>1.2914000000000001</v>
      </c>
      <c r="AG180" s="23">
        <v>1.1599999999999999E-2</v>
      </c>
      <c r="AH180" s="23">
        <v>8.4238</v>
      </c>
      <c r="AI180" s="23">
        <v>2.2100000000000002E-2</v>
      </c>
      <c r="AJ180" s="23">
        <v>1.0378000000000001</v>
      </c>
      <c r="AK180" s="23">
        <v>6.4999999999999997E-3</v>
      </c>
      <c r="AL180" s="23">
        <v>3.5499999999999997E-2</v>
      </c>
      <c r="AM180" s="23">
        <v>7.7000000000000002E-3</v>
      </c>
      <c r="AN180" s="23">
        <v>2.98E-2</v>
      </c>
      <c r="AO180" s="23">
        <v>3.5999999999999999E-3</v>
      </c>
      <c r="AP180" s="23">
        <v>0.10009999999999999</v>
      </c>
      <c r="AQ180" s="23">
        <v>3.7000000000000002E-3</v>
      </c>
      <c r="AR180" s="23">
        <v>6.5313999999999997</v>
      </c>
      <c r="AS180" s="23">
        <v>2.24E-2</v>
      </c>
      <c r="AT180" s="23">
        <v>4.8999999999999998E-3</v>
      </c>
      <c r="AU180" s="23">
        <v>2.8E-3</v>
      </c>
      <c r="AV180" s="23">
        <v>1.6199999999999999E-2</v>
      </c>
      <c r="AW180" s="23">
        <v>1E-3</v>
      </c>
      <c r="AX180" s="23">
        <v>7.1999999999999998E-3</v>
      </c>
      <c r="AY180" s="23">
        <v>5.9999999999999995E-4</v>
      </c>
      <c r="AZ180" s="23">
        <v>7.4000000000000003E-3</v>
      </c>
      <c r="BA180" s="23">
        <v>5.9999999999999995E-4</v>
      </c>
      <c r="BB180" s="23">
        <v>1.1999999999999999E-3</v>
      </c>
      <c r="BC180" s="23">
        <v>4.0000000000000002E-4</v>
      </c>
      <c r="BD180" s="23">
        <v>2.9999999999999997E-4</v>
      </c>
      <c r="BE180" s="23">
        <v>2.9999999999999997E-4</v>
      </c>
      <c r="BF180" s="23" t="s">
        <v>181</v>
      </c>
      <c r="BG180" s="23">
        <v>1E-4</v>
      </c>
      <c r="BH180" s="23">
        <v>1.6000000000000001E-3</v>
      </c>
      <c r="BI180" s="23">
        <v>2.0000000000000001E-4</v>
      </c>
      <c r="BJ180" s="23">
        <v>3.0800000000000001E-2</v>
      </c>
      <c r="BK180" s="23">
        <v>5.9999999999999995E-4</v>
      </c>
      <c r="BL180" s="23">
        <v>2.0999999999999999E-3</v>
      </c>
      <c r="BM180" s="23">
        <v>2.0000000000000001E-4</v>
      </c>
      <c r="BN180" s="23">
        <v>8.0000000000000002E-3</v>
      </c>
      <c r="BO180" s="23">
        <v>2.9999999999999997E-4</v>
      </c>
      <c r="BP180" s="23">
        <v>3.3999999999999998E-3</v>
      </c>
      <c r="BQ180" s="23">
        <v>2.9999999999999997E-4</v>
      </c>
      <c r="BR180" s="23">
        <v>1E-4</v>
      </c>
      <c r="BS180" s="23">
        <v>1E-4</v>
      </c>
      <c r="BT180" s="23" t="s">
        <v>181</v>
      </c>
      <c r="BU180" s="23">
        <v>5.0000000000000001E-4</v>
      </c>
      <c r="BV180" s="23" t="s">
        <v>20</v>
      </c>
      <c r="BX180" s="23" t="s">
        <v>181</v>
      </c>
      <c r="BY180" s="23">
        <v>8.0000000000000004E-4</v>
      </c>
      <c r="BZ180" s="23" t="s">
        <v>181</v>
      </c>
      <c r="CA180" s="23">
        <v>6.9999999999999999E-4</v>
      </c>
      <c r="CB180" s="23" t="s">
        <v>181</v>
      </c>
      <c r="CC180" s="23">
        <v>1.6999999999999999E-3</v>
      </c>
      <c r="CD180" s="23" t="s">
        <v>181</v>
      </c>
      <c r="CE180" s="23">
        <v>1.8E-3</v>
      </c>
      <c r="CF180" s="23" t="s">
        <v>20</v>
      </c>
      <c r="CH180" s="23">
        <v>2.5399999999999999E-2</v>
      </c>
      <c r="CI180" s="23">
        <v>4.1000000000000003E-3</v>
      </c>
      <c r="CJ180" s="23" t="s">
        <v>181</v>
      </c>
      <c r="CK180" s="23">
        <v>8.3000000000000001E-3</v>
      </c>
      <c r="CL180" s="23" t="s">
        <v>181</v>
      </c>
      <c r="CM180" s="23">
        <v>7.0000000000000001E-3</v>
      </c>
      <c r="CN180" s="23" t="s">
        <v>181</v>
      </c>
      <c r="CO180" s="23">
        <v>5.9999999999999995E-4</v>
      </c>
      <c r="CP180" s="23" t="s">
        <v>181</v>
      </c>
      <c r="CQ180" s="23">
        <v>2.5999999999999999E-3</v>
      </c>
      <c r="CR180" s="23" t="s">
        <v>181</v>
      </c>
      <c r="CS180" s="23">
        <v>1.5E-3</v>
      </c>
      <c r="CT180" s="23" t="s">
        <v>181</v>
      </c>
      <c r="CU180" s="23">
        <v>5.9999999999999995E-4</v>
      </c>
      <c r="CV180" s="23" t="s">
        <v>20</v>
      </c>
      <c r="CX180" s="23" t="s">
        <v>181</v>
      </c>
      <c r="CY180" s="23">
        <v>5.0000000000000001E-4</v>
      </c>
      <c r="CZ180" s="23" t="s">
        <v>181</v>
      </c>
      <c r="DA180" s="23">
        <v>5.0000000000000001E-4</v>
      </c>
      <c r="DB180" s="23">
        <v>5.9999999999999995E-4</v>
      </c>
      <c r="DC180" s="23">
        <v>5.0000000000000001E-4</v>
      </c>
      <c r="DD180" s="23" t="s">
        <v>181</v>
      </c>
      <c r="DE180" s="23">
        <v>5.9999999999999995E-4</v>
      </c>
      <c r="DF180" s="23" t="s">
        <v>181</v>
      </c>
      <c r="DG180" s="23">
        <v>4.0000000000000002E-4</v>
      </c>
      <c r="DH180" s="23" t="s">
        <v>181</v>
      </c>
      <c r="DI180" s="23">
        <v>1E-4</v>
      </c>
      <c r="DJ180" s="23" t="s">
        <v>345</v>
      </c>
      <c r="DK180" s="23" t="s">
        <v>346</v>
      </c>
      <c r="DL180" s="23">
        <v>103</v>
      </c>
      <c r="DM180" s="23" t="s">
        <v>65</v>
      </c>
      <c r="DN180" s="23" t="s">
        <v>20</v>
      </c>
      <c r="DW180" s="85"/>
      <c r="DY180" s="85">
        <v>44876.20416666667</v>
      </c>
    </row>
    <row r="181" spans="1:129" s="23" customFormat="1">
      <c r="A181" s="23">
        <v>229</v>
      </c>
      <c r="B181" s="88">
        <v>44876.207638888889</v>
      </c>
      <c r="C181" s="23" t="s">
        <v>192</v>
      </c>
      <c r="D181" s="23">
        <v>0</v>
      </c>
      <c r="E181" s="23">
        <v>0</v>
      </c>
      <c r="F181" s="23">
        <v>0</v>
      </c>
      <c r="G181" s="23" t="s">
        <v>58</v>
      </c>
      <c r="H181" s="23" t="s">
        <v>59</v>
      </c>
      <c r="I181" s="23" t="s">
        <v>59</v>
      </c>
      <c r="J181" s="23" t="s">
        <v>59</v>
      </c>
      <c r="K181" s="23">
        <v>150</v>
      </c>
      <c r="L181" s="23" t="s">
        <v>179</v>
      </c>
      <c r="M181" s="23">
        <v>0</v>
      </c>
      <c r="N181" s="23" t="s">
        <v>179</v>
      </c>
      <c r="O181" s="23">
        <v>0</v>
      </c>
      <c r="P181" s="23" t="s">
        <v>179</v>
      </c>
      <c r="Q181" s="23">
        <v>0</v>
      </c>
      <c r="R181" s="23">
        <v>2</v>
      </c>
      <c r="S181" s="23" t="s">
        <v>180</v>
      </c>
      <c r="T181" s="23">
        <v>8.6635000000000009</v>
      </c>
      <c r="U181" s="23">
        <v>0.62450000000000006</v>
      </c>
      <c r="V181" s="23">
        <v>19.325199999999999</v>
      </c>
      <c r="W181" s="23">
        <v>0.28549999999999998</v>
      </c>
      <c r="X181" s="23">
        <v>53.2074</v>
      </c>
      <c r="Y181" s="23">
        <v>0.30170000000000002</v>
      </c>
      <c r="Z181" s="23">
        <v>0.13009999999999999</v>
      </c>
      <c r="AA181" s="23">
        <v>1.35E-2</v>
      </c>
      <c r="AB181" s="23" t="s">
        <v>181</v>
      </c>
      <c r="AC181" s="23">
        <v>6.4000000000000003E-3</v>
      </c>
      <c r="AD181" s="23" t="s">
        <v>181</v>
      </c>
      <c r="AE181" s="23">
        <v>9.9000000000000008E-3</v>
      </c>
      <c r="AF181" s="23">
        <v>1.1133999999999999</v>
      </c>
      <c r="AG181" s="23">
        <v>1.0800000000000001E-2</v>
      </c>
      <c r="AH181" s="23">
        <v>7.9497</v>
      </c>
      <c r="AI181" s="23">
        <v>2.1399999999999999E-2</v>
      </c>
      <c r="AJ181" s="23">
        <v>0.93830000000000002</v>
      </c>
      <c r="AK181" s="23">
        <v>6.1999999999999998E-3</v>
      </c>
      <c r="AL181" s="23">
        <v>4.1799999999999997E-2</v>
      </c>
      <c r="AM181" s="23">
        <v>7.7000000000000002E-3</v>
      </c>
      <c r="AN181" s="23">
        <v>3.0499999999999999E-2</v>
      </c>
      <c r="AO181" s="23">
        <v>3.7000000000000002E-3</v>
      </c>
      <c r="AP181" s="23">
        <v>0.19539999999999999</v>
      </c>
      <c r="AQ181" s="23">
        <v>4.8999999999999998E-3</v>
      </c>
      <c r="AR181" s="23">
        <v>5.8933</v>
      </c>
      <c r="AS181" s="23">
        <v>2.1100000000000001E-2</v>
      </c>
      <c r="AT181" s="23">
        <v>7.4999999999999997E-3</v>
      </c>
      <c r="AU181" s="23">
        <v>2.7000000000000001E-3</v>
      </c>
      <c r="AV181" s="23">
        <v>1.0699999999999999E-2</v>
      </c>
      <c r="AW181" s="23">
        <v>8.9999999999999998E-4</v>
      </c>
      <c r="AX181" s="23">
        <v>8.5000000000000006E-3</v>
      </c>
      <c r="AY181" s="23">
        <v>5.9999999999999995E-4</v>
      </c>
      <c r="AZ181" s="23">
        <v>8.0000000000000002E-3</v>
      </c>
      <c r="BA181" s="23">
        <v>5.9999999999999995E-4</v>
      </c>
      <c r="BB181" s="23">
        <v>1.6000000000000001E-3</v>
      </c>
      <c r="BC181" s="23">
        <v>4.0000000000000002E-4</v>
      </c>
      <c r="BD181" s="23">
        <v>4.0000000000000002E-4</v>
      </c>
      <c r="BE181" s="23">
        <v>2.9999999999999997E-4</v>
      </c>
      <c r="BF181" s="23" t="s">
        <v>181</v>
      </c>
      <c r="BG181" s="23">
        <v>1E-4</v>
      </c>
      <c r="BH181" s="23">
        <v>1.1999999999999999E-3</v>
      </c>
      <c r="BI181" s="23">
        <v>2.0000000000000001E-4</v>
      </c>
      <c r="BJ181" s="23">
        <v>3.6999999999999998E-2</v>
      </c>
      <c r="BK181" s="23">
        <v>6.9999999999999999E-4</v>
      </c>
      <c r="BL181" s="23">
        <v>2.8E-3</v>
      </c>
      <c r="BM181" s="23">
        <v>2.0000000000000001E-4</v>
      </c>
      <c r="BN181" s="23">
        <v>9.5999999999999992E-3</v>
      </c>
      <c r="BO181" s="23">
        <v>2.9999999999999997E-4</v>
      </c>
      <c r="BP181" s="23">
        <v>3.3E-3</v>
      </c>
      <c r="BQ181" s="23">
        <v>2.9999999999999997E-4</v>
      </c>
      <c r="BR181" s="23">
        <v>2.0000000000000001E-4</v>
      </c>
      <c r="BS181" s="23">
        <v>1E-4</v>
      </c>
      <c r="BT181" s="23" t="s">
        <v>181</v>
      </c>
      <c r="BU181" s="23">
        <v>5.0000000000000001E-4</v>
      </c>
      <c r="BV181" s="23" t="s">
        <v>181</v>
      </c>
      <c r="BW181" s="23">
        <v>5.9999999999999995E-4</v>
      </c>
      <c r="BX181" s="23" t="s">
        <v>20</v>
      </c>
      <c r="BZ181" s="23">
        <v>6.9999999999999999E-4</v>
      </c>
      <c r="CA181" s="23">
        <v>6.9999999999999999E-4</v>
      </c>
      <c r="CB181" s="23" t="s">
        <v>181</v>
      </c>
      <c r="CC181" s="23">
        <v>1.6999999999999999E-3</v>
      </c>
      <c r="CD181" s="23" t="s">
        <v>181</v>
      </c>
      <c r="CE181" s="23">
        <v>1.8E-3</v>
      </c>
      <c r="CF181" s="23" t="s">
        <v>20</v>
      </c>
      <c r="CH181" s="23">
        <v>3.8300000000000001E-2</v>
      </c>
      <c r="CI181" s="23">
        <v>4.4000000000000003E-3</v>
      </c>
      <c r="CJ181" s="23" t="s">
        <v>181</v>
      </c>
      <c r="CK181" s="23">
        <v>8.3000000000000001E-3</v>
      </c>
      <c r="CL181" s="23">
        <v>9.4000000000000004E-3</v>
      </c>
      <c r="CM181" s="23">
        <v>7.4000000000000003E-3</v>
      </c>
      <c r="CN181" s="23" t="s">
        <v>181</v>
      </c>
      <c r="CO181" s="23">
        <v>5.9999999999999995E-4</v>
      </c>
      <c r="CP181" s="23" t="s">
        <v>181</v>
      </c>
      <c r="CQ181" s="23">
        <v>2.7000000000000001E-3</v>
      </c>
      <c r="CR181" s="23" t="s">
        <v>181</v>
      </c>
      <c r="CS181" s="23">
        <v>1.4E-3</v>
      </c>
      <c r="CT181" s="23" t="s">
        <v>20</v>
      </c>
      <c r="CV181" s="23" t="s">
        <v>20</v>
      </c>
      <c r="CX181" s="23" t="s">
        <v>181</v>
      </c>
      <c r="CY181" s="23">
        <v>5.0000000000000001E-4</v>
      </c>
      <c r="CZ181" s="23" t="s">
        <v>181</v>
      </c>
      <c r="DA181" s="23">
        <v>5.0000000000000001E-4</v>
      </c>
      <c r="DB181" s="23" t="s">
        <v>181</v>
      </c>
      <c r="DC181" s="23">
        <v>5.0000000000000001E-4</v>
      </c>
      <c r="DD181" s="23" t="s">
        <v>181</v>
      </c>
      <c r="DE181" s="23">
        <v>5.9999999999999995E-4</v>
      </c>
      <c r="DF181" s="23" t="s">
        <v>181</v>
      </c>
      <c r="DG181" s="23">
        <v>4.0000000000000002E-4</v>
      </c>
      <c r="DH181" s="23" t="s">
        <v>181</v>
      </c>
      <c r="DI181" s="23">
        <v>2.0000000000000001E-4</v>
      </c>
      <c r="DJ181" s="23" t="s">
        <v>347</v>
      </c>
      <c r="DK181" s="23" t="s">
        <v>348</v>
      </c>
      <c r="DL181" s="23">
        <v>33</v>
      </c>
      <c r="DM181" s="23" t="s">
        <v>197</v>
      </c>
      <c r="DN181" s="23" t="s">
        <v>20</v>
      </c>
      <c r="DW181" s="85"/>
      <c r="DY181" s="85">
        <v>44876.207638888889</v>
      </c>
    </row>
    <row r="182" spans="1:129" s="23" customFormat="1">
      <c r="A182" s="23">
        <v>230</v>
      </c>
      <c r="B182" s="88">
        <v>44876.210416666669</v>
      </c>
      <c r="C182" s="23" t="s">
        <v>192</v>
      </c>
      <c r="D182" s="23">
        <v>0</v>
      </c>
      <c r="E182" s="23">
        <v>0</v>
      </c>
      <c r="F182" s="23">
        <v>0</v>
      </c>
      <c r="G182" s="23" t="s">
        <v>58</v>
      </c>
      <c r="H182" s="23" t="s">
        <v>59</v>
      </c>
      <c r="I182" s="23" t="s">
        <v>59</v>
      </c>
      <c r="J182" s="23" t="s">
        <v>59</v>
      </c>
      <c r="K182" s="23">
        <v>150</v>
      </c>
      <c r="L182" s="23" t="s">
        <v>179</v>
      </c>
      <c r="M182" s="23">
        <v>0</v>
      </c>
      <c r="N182" s="23" t="s">
        <v>179</v>
      </c>
      <c r="O182" s="23">
        <v>0</v>
      </c>
      <c r="P182" s="23" t="s">
        <v>179</v>
      </c>
      <c r="Q182" s="23">
        <v>0</v>
      </c>
      <c r="R182" s="23">
        <v>2</v>
      </c>
      <c r="S182" s="23" t="s">
        <v>180</v>
      </c>
      <c r="T182" s="23">
        <v>9.5226000000000006</v>
      </c>
      <c r="U182" s="23">
        <v>0.61980000000000002</v>
      </c>
      <c r="V182" s="23">
        <v>16.5427</v>
      </c>
      <c r="W182" s="23">
        <v>0.26679999999999998</v>
      </c>
      <c r="X182" s="23">
        <v>50.500300000000003</v>
      </c>
      <c r="Y182" s="23">
        <v>0.2918</v>
      </c>
      <c r="Z182" s="23">
        <v>0.1414</v>
      </c>
      <c r="AA182" s="23">
        <v>1.32E-2</v>
      </c>
      <c r="AB182" s="23" t="s">
        <v>181</v>
      </c>
      <c r="AC182" s="23">
        <v>6.1000000000000004E-3</v>
      </c>
      <c r="AD182" s="23" t="s">
        <v>181</v>
      </c>
      <c r="AE182" s="23">
        <v>1.0200000000000001E-2</v>
      </c>
      <c r="AF182" s="23">
        <v>1.1627000000000001</v>
      </c>
      <c r="AG182" s="23">
        <v>1.09E-2</v>
      </c>
      <c r="AH182" s="23">
        <v>6.6412000000000004</v>
      </c>
      <c r="AI182" s="23">
        <v>1.9400000000000001E-2</v>
      </c>
      <c r="AJ182" s="23">
        <v>0.86950000000000005</v>
      </c>
      <c r="AK182" s="23">
        <v>5.8999999999999999E-3</v>
      </c>
      <c r="AL182" s="23">
        <v>3.3099999999999997E-2</v>
      </c>
      <c r="AM182" s="23">
        <v>7.1000000000000004E-3</v>
      </c>
      <c r="AN182" s="23">
        <v>2.58E-2</v>
      </c>
      <c r="AO182" s="23">
        <v>3.3999999999999998E-3</v>
      </c>
      <c r="AP182" s="23">
        <v>8.6099999999999996E-2</v>
      </c>
      <c r="AQ182" s="23">
        <v>3.3999999999999998E-3</v>
      </c>
      <c r="AR182" s="23">
        <v>5.8891</v>
      </c>
      <c r="AS182" s="23">
        <v>2.0799999999999999E-2</v>
      </c>
      <c r="AT182" s="23">
        <v>4.3E-3</v>
      </c>
      <c r="AU182" s="23">
        <v>2.5999999999999999E-3</v>
      </c>
      <c r="AV182" s="23">
        <v>1.38E-2</v>
      </c>
      <c r="AW182" s="23">
        <v>8.9999999999999998E-4</v>
      </c>
      <c r="AX182" s="23">
        <v>8.3000000000000001E-3</v>
      </c>
      <c r="AY182" s="23">
        <v>5.9999999999999995E-4</v>
      </c>
      <c r="AZ182" s="23">
        <v>6.1999999999999998E-3</v>
      </c>
      <c r="BA182" s="23">
        <v>5.9999999999999995E-4</v>
      </c>
      <c r="BB182" s="23">
        <v>8.0000000000000004E-4</v>
      </c>
      <c r="BC182" s="23">
        <v>4.0000000000000002E-4</v>
      </c>
      <c r="BD182" s="23" t="s">
        <v>181</v>
      </c>
      <c r="BE182" s="23">
        <v>2.9999999999999997E-4</v>
      </c>
      <c r="BF182" s="23" t="s">
        <v>181</v>
      </c>
      <c r="BG182" s="23">
        <v>1E-4</v>
      </c>
      <c r="BH182" s="23">
        <v>1.4E-3</v>
      </c>
      <c r="BI182" s="23">
        <v>2.0000000000000001E-4</v>
      </c>
      <c r="BJ182" s="23">
        <v>2.8299999999999999E-2</v>
      </c>
      <c r="BK182" s="23">
        <v>5.9999999999999995E-4</v>
      </c>
      <c r="BL182" s="23">
        <v>2.3E-3</v>
      </c>
      <c r="BM182" s="23">
        <v>2.0000000000000001E-4</v>
      </c>
      <c r="BN182" s="23">
        <v>1.0500000000000001E-2</v>
      </c>
      <c r="BO182" s="23">
        <v>4.0000000000000002E-4</v>
      </c>
      <c r="BP182" s="23">
        <v>3.0000000000000001E-3</v>
      </c>
      <c r="BQ182" s="23">
        <v>2.9999999999999997E-4</v>
      </c>
      <c r="BR182" s="23">
        <v>4.0000000000000002E-4</v>
      </c>
      <c r="BS182" s="23">
        <v>1E-4</v>
      </c>
      <c r="BT182" s="23" t="s">
        <v>181</v>
      </c>
      <c r="BU182" s="23">
        <v>5.0000000000000001E-4</v>
      </c>
      <c r="BV182" s="23" t="s">
        <v>181</v>
      </c>
      <c r="BW182" s="23">
        <v>5.9999999999999995E-4</v>
      </c>
      <c r="BX182" s="23" t="s">
        <v>181</v>
      </c>
      <c r="BY182" s="23">
        <v>8.0000000000000004E-4</v>
      </c>
      <c r="BZ182" s="23" t="s">
        <v>181</v>
      </c>
      <c r="CA182" s="23">
        <v>6.9999999999999999E-4</v>
      </c>
      <c r="CB182" s="23" t="s">
        <v>181</v>
      </c>
      <c r="CC182" s="23">
        <v>1.8E-3</v>
      </c>
      <c r="CD182" s="23" t="s">
        <v>181</v>
      </c>
      <c r="CE182" s="23">
        <v>1.8E-3</v>
      </c>
      <c r="CF182" s="23" t="s">
        <v>20</v>
      </c>
      <c r="CH182" s="23">
        <v>3.3099999999999997E-2</v>
      </c>
      <c r="CI182" s="23">
        <v>5.3E-3</v>
      </c>
      <c r="CJ182" s="23" t="s">
        <v>181</v>
      </c>
      <c r="CK182" s="23">
        <v>8.5000000000000006E-3</v>
      </c>
      <c r="CL182" s="23" t="s">
        <v>181</v>
      </c>
      <c r="CM182" s="23">
        <v>8.3000000000000001E-3</v>
      </c>
      <c r="CN182" s="23" t="s">
        <v>181</v>
      </c>
      <c r="CO182" s="23">
        <v>5.9999999999999995E-4</v>
      </c>
      <c r="CP182" s="23" t="s">
        <v>181</v>
      </c>
      <c r="CQ182" s="23">
        <v>2.5000000000000001E-3</v>
      </c>
      <c r="CR182" s="23" t="s">
        <v>181</v>
      </c>
      <c r="CS182" s="23">
        <v>1.5E-3</v>
      </c>
      <c r="CT182" s="23" t="s">
        <v>181</v>
      </c>
      <c r="CU182" s="23">
        <v>5.9999999999999995E-4</v>
      </c>
      <c r="CV182" s="23" t="s">
        <v>20</v>
      </c>
      <c r="CX182" s="23" t="s">
        <v>181</v>
      </c>
      <c r="CY182" s="23">
        <v>5.0000000000000001E-4</v>
      </c>
      <c r="CZ182" s="23" t="s">
        <v>181</v>
      </c>
      <c r="DA182" s="23">
        <v>5.9999999999999995E-4</v>
      </c>
      <c r="DB182" s="23" t="s">
        <v>181</v>
      </c>
      <c r="DC182" s="23">
        <v>5.0000000000000001E-4</v>
      </c>
      <c r="DD182" s="23" t="s">
        <v>181</v>
      </c>
      <c r="DE182" s="23">
        <v>5.9999999999999995E-4</v>
      </c>
      <c r="DF182" s="23" t="s">
        <v>181</v>
      </c>
      <c r="DG182" s="23">
        <v>4.0000000000000002E-4</v>
      </c>
      <c r="DH182" s="23" t="s">
        <v>181</v>
      </c>
      <c r="DI182" s="23">
        <v>2.0000000000000001E-4</v>
      </c>
      <c r="DJ182" s="23" t="s">
        <v>347</v>
      </c>
      <c r="DK182" s="23" t="s">
        <v>348</v>
      </c>
      <c r="DL182" s="23">
        <v>115</v>
      </c>
      <c r="DM182" s="23" t="s">
        <v>197</v>
      </c>
      <c r="DN182" s="23" t="s">
        <v>20</v>
      </c>
      <c r="DW182" s="85"/>
      <c r="DY182" s="85">
        <v>44876.210416666669</v>
      </c>
    </row>
    <row r="183" spans="1:129" s="23" customFormat="1">
      <c r="A183" s="23">
        <v>231</v>
      </c>
      <c r="B183" s="88">
        <v>44876.213194444441</v>
      </c>
      <c r="C183" s="23" t="s">
        <v>192</v>
      </c>
      <c r="D183" s="23">
        <v>0</v>
      </c>
      <c r="E183" s="23">
        <v>0</v>
      </c>
      <c r="F183" s="23">
        <v>0</v>
      </c>
      <c r="G183" s="23" t="s">
        <v>58</v>
      </c>
      <c r="H183" s="23" t="s">
        <v>59</v>
      </c>
      <c r="I183" s="23" t="s">
        <v>59</v>
      </c>
      <c r="J183" s="23" t="s">
        <v>59</v>
      </c>
      <c r="K183" s="23">
        <v>150</v>
      </c>
      <c r="L183" s="23" t="s">
        <v>179</v>
      </c>
      <c r="M183" s="23">
        <v>0</v>
      </c>
      <c r="N183" s="23" t="s">
        <v>179</v>
      </c>
      <c r="O183" s="23">
        <v>0</v>
      </c>
      <c r="P183" s="23" t="s">
        <v>179</v>
      </c>
      <c r="Q183" s="23">
        <v>0</v>
      </c>
      <c r="R183" s="23">
        <v>2</v>
      </c>
      <c r="S183" s="23" t="s">
        <v>180</v>
      </c>
      <c r="T183" s="23">
        <v>6.5503</v>
      </c>
      <c r="U183" s="23">
        <v>0.57110000000000005</v>
      </c>
      <c r="V183" s="23">
        <v>15.2028</v>
      </c>
      <c r="W183" s="23">
        <v>0.25559999999999999</v>
      </c>
      <c r="X183" s="23">
        <v>47.118299999999998</v>
      </c>
      <c r="Y183" s="23">
        <v>0.27889999999999998</v>
      </c>
      <c r="Z183" s="23">
        <v>0.11700000000000001</v>
      </c>
      <c r="AA183" s="23">
        <v>1.32E-2</v>
      </c>
      <c r="AB183" s="23" t="s">
        <v>181</v>
      </c>
      <c r="AC183" s="23">
        <v>6.4000000000000003E-3</v>
      </c>
      <c r="AD183" s="23" t="s">
        <v>181</v>
      </c>
      <c r="AE183" s="23">
        <v>1.03E-2</v>
      </c>
      <c r="AF183" s="23">
        <v>1.0899000000000001</v>
      </c>
      <c r="AG183" s="23">
        <v>1.04E-2</v>
      </c>
      <c r="AH183" s="23">
        <v>7.6208</v>
      </c>
      <c r="AI183" s="23">
        <v>2.0899999999999998E-2</v>
      </c>
      <c r="AJ183" s="23">
        <v>0.90459999999999996</v>
      </c>
      <c r="AK183" s="23">
        <v>6.1000000000000004E-3</v>
      </c>
      <c r="AL183" s="23">
        <v>1.67E-2</v>
      </c>
      <c r="AM183" s="23">
        <v>6.8999999999999999E-3</v>
      </c>
      <c r="AN183" s="23">
        <v>2.1999999999999999E-2</v>
      </c>
      <c r="AO183" s="23">
        <v>3.2000000000000002E-3</v>
      </c>
      <c r="AP183" s="23">
        <v>8.6999999999999994E-2</v>
      </c>
      <c r="AQ183" s="23">
        <v>3.5999999999999999E-3</v>
      </c>
      <c r="AR183" s="23">
        <v>5.3868999999999998</v>
      </c>
      <c r="AS183" s="23">
        <v>2.0299999999999999E-2</v>
      </c>
      <c r="AT183" s="23">
        <v>3.5999999999999999E-3</v>
      </c>
      <c r="AU183" s="23">
        <v>2.5999999999999999E-3</v>
      </c>
      <c r="AV183" s="23">
        <v>1.2200000000000001E-2</v>
      </c>
      <c r="AW183" s="23">
        <v>8.9999999999999998E-4</v>
      </c>
      <c r="AX183" s="23">
        <v>7.9000000000000008E-3</v>
      </c>
      <c r="AY183" s="23">
        <v>6.9999999999999999E-4</v>
      </c>
      <c r="AZ183" s="23">
        <v>8.0999999999999996E-3</v>
      </c>
      <c r="BA183" s="23">
        <v>5.9999999999999995E-4</v>
      </c>
      <c r="BB183" s="23">
        <v>1.2999999999999999E-3</v>
      </c>
      <c r="BC183" s="23">
        <v>4.0000000000000002E-4</v>
      </c>
      <c r="BD183" s="23" t="s">
        <v>181</v>
      </c>
      <c r="BE183" s="23">
        <v>2.9999999999999997E-4</v>
      </c>
      <c r="BF183" s="23" t="s">
        <v>181</v>
      </c>
      <c r="BG183" s="23">
        <v>1E-4</v>
      </c>
      <c r="BH183" s="23">
        <v>1.4E-3</v>
      </c>
      <c r="BI183" s="23">
        <v>2.0000000000000001E-4</v>
      </c>
      <c r="BJ183" s="23">
        <v>3.3399999999999999E-2</v>
      </c>
      <c r="BK183" s="23">
        <v>5.9999999999999995E-4</v>
      </c>
      <c r="BL183" s="23">
        <v>2.3E-3</v>
      </c>
      <c r="BM183" s="23">
        <v>2.0000000000000001E-4</v>
      </c>
      <c r="BN183" s="23">
        <v>1.2E-2</v>
      </c>
      <c r="BO183" s="23">
        <v>4.0000000000000002E-4</v>
      </c>
      <c r="BP183" s="23">
        <v>3.0000000000000001E-3</v>
      </c>
      <c r="BQ183" s="23">
        <v>2.9999999999999997E-4</v>
      </c>
      <c r="BR183" s="23">
        <v>2.9999999999999997E-4</v>
      </c>
      <c r="BS183" s="23">
        <v>2.0000000000000001E-4</v>
      </c>
      <c r="BT183" s="23" t="s">
        <v>181</v>
      </c>
      <c r="BU183" s="23">
        <v>5.0000000000000001E-4</v>
      </c>
      <c r="BV183" s="23" t="s">
        <v>20</v>
      </c>
      <c r="BX183" s="23" t="s">
        <v>20</v>
      </c>
      <c r="BZ183" s="23" t="s">
        <v>181</v>
      </c>
      <c r="CA183" s="23">
        <v>6.9999999999999999E-4</v>
      </c>
      <c r="CB183" s="23" t="s">
        <v>181</v>
      </c>
      <c r="CC183" s="23">
        <v>1.9E-3</v>
      </c>
      <c r="CD183" s="23" t="s">
        <v>181</v>
      </c>
      <c r="CE183" s="23">
        <v>1.6999999999999999E-3</v>
      </c>
      <c r="CF183" s="23" t="s">
        <v>20</v>
      </c>
      <c r="CH183" s="23">
        <v>3.4000000000000002E-2</v>
      </c>
      <c r="CI183" s="23">
        <v>5.4999999999999997E-3</v>
      </c>
      <c r="CJ183" s="23" t="s">
        <v>181</v>
      </c>
      <c r="CK183" s="23">
        <v>8.8000000000000005E-3</v>
      </c>
      <c r="CL183" s="23" t="s">
        <v>181</v>
      </c>
      <c r="CM183" s="23">
        <v>9.4000000000000004E-3</v>
      </c>
      <c r="CN183" s="23" t="s">
        <v>181</v>
      </c>
      <c r="CO183" s="23">
        <v>6.9999999999999999E-4</v>
      </c>
      <c r="CP183" s="23" t="s">
        <v>181</v>
      </c>
      <c r="CQ183" s="23">
        <v>2.5999999999999999E-3</v>
      </c>
      <c r="CR183" s="23" t="s">
        <v>181</v>
      </c>
      <c r="CS183" s="23">
        <v>1.6000000000000001E-3</v>
      </c>
      <c r="CT183" s="23" t="s">
        <v>20</v>
      </c>
      <c r="CV183" s="23" t="s">
        <v>181</v>
      </c>
      <c r="CW183" s="23">
        <v>5.0000000000000001E-4</v>
      </c>
      <c r="CX183" s="23" t="s">
        <v>181</v>
      </c>
      <c r="CY183" s="23">
        <v>5.0000000000000001E-4</v>
      </c>
      <c r="CZ183" s="23" t="s">
        <v>181</v>
      </c>
      <c r="DA183" s="23">
        <v>5.9999999999999995E-4</v>
      </c>
      <c r="DB183" s="23" t="s">
        <v>181</v>
      </c>
      <c r="DC183" s="23">
        <v>5.0000000000000001E-4</v>
      </c>
      <c r="DD183" s="23" t="s">
        <v>181</v>
      </c>
      <c r="DE183" s="23">
        <v>6.9999999999999999E-4</v>
      </c>
      <c r="DF183" s="23" t="s">
        <v>181</v>
      </c>
      <c r="DG183" s="23">
        <v>4.0000000000000002E-4</v>
      </c>
      <c r="DH183" s="23" t="s">
        <v>181</v>
      </c>
      <c r="DI183" s="23">
        <v>2.9999999999999997E-4</v>
      </c>
      <c r="DJ183" s="23" t="s">
        <v>347</v>
      </c>
      <c r="DK183" s="23" t="s">
        <v>348</v>
      </c>
      <c r="DL183" s="23">
        <v>132</v>
      </c>
      <c r="DM183" s="23" t="s">
        <v>65</v>
      </c>
      <c r="DN183" s="23" t="s">
        <v>20</v>
      </c>
      <c r="DW183" s="85"/>
      <c r="DY183" s="85">
        <v>44876.213194444441</v>
      </c>
    </row>
    <row r="184" spans="1:129" s="23" customFormat="1">
      <c r="A184" s="23">
        <v>232</v>
      </c>
      <c r="B184" s="88">
        <v>44876.21597222222</v>
      </c>
      <c r="C184" s="23" t="s">
        <v>192</v>
      </c>
      <c r="D184" s="23">
        <v>0</v>
      </c>
      <c r="E184" s="23">
        <v>0</v>
      </c>
      <c r="F184" s="23">
        <v>0</v>
      </c>
      <c r="G184" s="23" t="s">
        <v>58</v>
      </c>
      <c r="H184" s="23" t="s">
        <v>59</v>
      </c>
      <c r="I184" s="23" t="s">
        <v>59</v>
      </c>
      <c r="J184" s="23" t="s">
        <v>59</v>
      </c>
      <c r="K184" s="23">
        <v>150</v>
      </c>
      <c r="L184" s="23" t="s">
        <v>179</v>
      </c>
      <c r="M184" s="23">
        <v>0</v>
      </c>
      <c r="N184" s="23" t="s">
        <v>179</v>
      </c>
      <c r="O184" s="23">
        <v>0</v>
      </c>
      <c r="P184" s="23" t="s">
        <v>179</v>
      </c>
      <c r="Q184" s="23">
        <v>0</v>
      </c>
      <c r="R184" s="23">
        <v>2</v>
      </c>
      <c r="S184" s="23" t="s">
        <v>180</v>
      </c>
      <c r="T184" s="23">
        <v>9.0661000000000005</v>
      </c>
      <c r="U184" s="23">
        <v>0.60750000000000004</v>
      </c>
      <c r="V184" s="23">
        <v>16.4224</v>
      </c>
      <c r="W184" s="23">
        <v>0.26469999999999999</v>
      </c>
      <c r="X184" s="23">
        <v>49.405000000000001</v>
      </c>
      <c r="Y184" s="23">
        <v>0.28739999999999999</v>
      </c>
      <c r="Z184" s="23">
        <v>0.14299999999999999</v>
      </c>
      <c r="AA184" s="23">
        <v>1.3100000000000001E-2</v>
      </c>
      <c r="AB184" s="23" t="s">
        <v>181</v>
      </c>
      <c r="AC184" s="23">
        <v>6.1000000000000004E-3</v>
      </c>
      <c r="AD184" s="23" t="s">
        <v>181</v>
      </c>
      <c r="AE184" s="23">
        <v>1.0200000000000001E-2</v>
      </c>
      <c r="AF184" s="23">
        <v>0.98119999999999996</v>
      </c>
      <c r="AG184" s="23">
        <v>0.01</v>
      </c>
      <c r="AH184" s="23">
        <v>6.7697000000000003</v>
      </c>
      <c r="AI184" s="23">
        <v>1.9599999999999999E-2</v>
      </c>
      <c r="AJ184" s="23">
        <v>0.85850000000000004</v>
      </c>
      <c r="AK184" s="23">
        <v>5.7999999999999996E-3</v>
      </c>
      <c r="AL184" s="23">
        <v>3.2599999999999997E-2</v>
      </c>
      <c r="AM184" s="23">
        <v>7.0000000000000001E-3</v>
      </c>
      <c r="AN184" s="23">
        <v>0.02</v>
      </c>
      <c r="AO184" s="23">
        <v>3.2000000000000002E-3</v>
      </c>
      <c r="AP184" s="23">
        <v>8.3299999999999999E-2</v>
      </c>
      <c r="AQ184" s="23">
        <v>3.3999999999999998E-3</v>
      </c>
      <c r="AR184" s="23">
        <v>5.7224000000000004</v>
      </c>
      <c r="AS184" s="23">
        <v>2.0500000000000001E-2</v>
      </c>
      <c r="AT184" s="23">
        <v>4.1000000000000003E-3</v>
      </c>
      <c r="AU184" s="23">
        <v>2.5999999999999999E-3</v>
      </c>
      <c r="AV184" s="23">
        <v>1.3100000000000001E-2</v>
      </c>
      <c r="AW184" s="23">
        <v>8.9999999999999998E-4</v>
      </c>
      <c r="AX184" s="23">
        <v>7.9000000000000008E-3</v>
      </c>
      <c r="AY184" s="23">
        <v>5.9999999999999995E-4</v>
      </c>
      <c r="AZ184" s="23">
        <v>6.3E-3</v>
      </c>
      <c r="BA184" s="23">
        <v>5.9999999999999995E-4</v>
      </c>
      <c r="BB184" s="23">
        <v>1E-3</v>
      </c>
      <c r="BC184" s="23">
        <v>4.0000000000000002E-4</v>
      </c>
      <c r="BD184" s="23" t="s">
        <v>181</v>
      </c>
      <c r="BE184" s="23">
        <v>2.9999999999999997E-4</v>
      </c>
      <c r="BF184" s="23" t="s">
        <v>181</v>
      </c>
      <c r="BG184" s="23">
        <v>1E-4</v>
      </c>
      <c r="BH184" s="23">
        <v>1.1999999999999999E-3</v>
      </c>
      <c r="BI184" s="23">
        <v>2.0000000000000001E-4</v>
      </c>
      <c r="BJ184" s="23">
        <v>2.9499999999999998E-2</v>
      </c>
      <c r="BK184" s="23">
        <v>5.9999999999999995E-4</v>
      </c>
      <c r="BL184" s="23">
        <v>2E-3</v>
      </c>
      <c r="BM184" s="23">
        <v>2.0000000000000001E-4</v>
      </c>
      <c r="BN184" s="23">
        <v>1.0500000000000001E-2</v>
      </c>
      <c r="BO184" s="23">
        <v>4.0000000000000002E-4</v>
      </c>
      <c r="BP184" s="23">
        <v>3.0000000000000001E-3</v>
      </c>
      <c r="BQ184" s="23">
        <v>2.9999999999999997E-4</v>
      </c>
      <c r="BR184" s="23">
        <v>2.9999999999999997E-4</v>
      </c>
      <c r="BS184" s="23">
        <v>2.0000000000000001E-4</v>
      </c>
      <c r="BT184" s="23" t="s">
        <v>181</v>
      </c>
      <c r="BU184" s="23">
        <v>5.0000000000000001E-4</v>
      </c>
      <c r="BV184" s="23" t="s">
        <v>20</v>
      </c>
      <c r="BX184" s="23" t="s">
        <v>181</v>
      </c>
      <c r="BY184" s="23">
        <v>8.0000000000000004E-4</v>
      </c>
      <c r="BZ184" s="23">
        <v>8.0000000000000004E-4</v>
      </c>
      <c r="CA184" s="23">
        <v>6.9999999999999999E-4</v>
      </c>
      <c r="CB184" s="23" t="s">
        <v>181</v>
      </c>
      <c r="CC184" s="23">
        <v>1.8E-3</v>
      </c>
      <c r="CD184" s="23" t="s">
        <v>181</v>
      </c>
      <c r="CE184" s="23">
        <v>1.8E-3</v>
      </c>
      <c r="CF184" s="23" t="s">
        <v>20</v>
      </c>
      <c r="CH184" s="23">
        <v>3.3700000000000001E-2</v>
      </c>
      <c r="CI184" s="23">
        <v>5.3E-3</v>
      </c>
      <c r="CJ184" s="23" t="s">
        <v>181</v>
      </c>
      <c r="CK184" s="23">
        <v>8.5000000000000006E-3</v>
      </c>
      <c r="CL184" s="23" t="s">
        <v>181</v>
      </c>
      <c r="CM184" s="23">
        <v>8.6E-3</v>
      </c>
      <c r="CN184" s="23" t="s">
        <v>181</v>
      </c>
      <c r="CO184" s="23">
        <v>5.9999999999999995E-4</v>
      </c>
      <c r="CP184" s="23" t="s">
        <v>181</v>
      </c>
      <c r="CQ184" s="23">
        <v>2.5999999999999999E-3</v>
      </c>
      <c r="CR184" s="23" t="s">
        <v>181</v>
      </c>
      <c r="CS184" s="23">
        <v>1.5E-3</v>
      </c>
      <c r="CT184" s="23" t="s">
        <v>181</v>
      </c>
      <c r="CU184" s="23">
        <v>6.9999999999999999E-4</v>
      </c>
      <c r="CV184" s="23" t="s">
        <v>20</v>
      </c>
      <c r="CX184" s="23" t="s">
        <v>181</v>
      </c>
      <c r="CY184" s="23">
        <v>5.0000000000000001E-4</v>
      </c>
      <c r="CZ184" s="23" t="s">
        <v>181</v>
      </c>
      <c r="DA184" s="23">
        <v>5.9999999999999995E-4</v>
      </c>
      <c r="DB184" s="23" t="s">
        <v>181</v>
      </c>
      <c r="DC184" s="23">
        <v>5.0000000000000001E-4</v>
      </c>
      <c r="DD184" s="23" t="s">
        <v>181</v>
      </c>
      <c r="DE184" s="23">
        <v>5.9999999999999995E-4</v>
      </c>
      <c r="DF184" s="23" t="s">
        <v>181</v>
      </c>
      <c r="DG184" s="23">
        <v>4.0000000000000002E-4</v>
      </c>
      <c r="DH184" s="23" t="s">
        <v>181</v>
      </c>
      <c r="DI184" s="23">
        <v>2.9999999999999997E-4</v>
      </c>
      <c r="DJ184" s="23" t="s">
        <v>349</v>
      </c>
      <c r="DK184" s="23" t="s">
        <v>350</v>
      </c>
      <c r="DL184" s="23">
        <v>61</v>
      </c>
      <c r="DM184" s="23" t="s">
        <v>197</v>
      </c>
      <c r="DN184" s="23" t="s">
        <v>20</v>
      </c>
      <c r="DW184" s="85"/>
      <c r="DY184" s="85">
        <v>44876.21597222222</v>
      </c>
    </row>
    <row r="185" spans="1:129" s="23" customFormat="1">
      <c r="A185" s="23">
        <v>233</v>
      </c>
      <c r="B185" s="88">
        <v>44876.21875</v>
      </c>
      <c r="C185" s="23" t="s">
        <v>192</v>
      </c>
      <c r="D185" s="23">
        <v>0</v>
      </c>
      <c r="E185" s="23">
        <v>0</v>
      </c>
      <c r="F185" s="23">
        <v>0</v>
      </c>
      <c r="G185" s="23" t="s">
        <v>58</v>
      </c>
      <c r="H185" s="23" t="s">
        <v>59</v>
      </c>
      <c r="I185" s="23" t="s">
        <v>59</v>
      </c>
      <c r="J185" s="23" t="s">
        <v>59</v>
      </c>
      <c r="K185" s="23">
        <v>150</v>
      </c>
      <c r="L185" s="23" t="s">
        <v>179</v>
      </c>
      <c r="M185" s="23">
        <v>0</v>
      </c>
      <c r="N185" s="23" t="s">
        <v>179</v>
      </c>
      <c r="O185" s="23">
        <v>0</v>
      </c>
      <c r="P185" s="23" t="s">
        <v>179</v>
      </c>
      <c r="Q185" s="23">
        <v>0</v>
      </c>
      <c r="R185" s="23">
        <v>2</v>
      </c>
      <c r="S185" s="23" t="s">
        <v>180</v>
      </c>
      <c r="T185" s="23">
        <v>8.2883999999999993</v>
      </c>
      <c r="U185" s="23">
        <v>0.63119999999999998</v>
      </c>
      <c r="V185" s="23">
        <v>18.9436</v>
      </c>
      <c r="W185" s="23">
        <v>0.28560000000000002</v>
      </c>
      <c r="X185" s="23">
        <v>54.326599999999999</v>
      </c>
      <c r="Y185" s="23">
        <v>0.30659999999999998</v>
      </c>
      <c r="Z185" s="23">
        <v>0.1686</v>
      </c>
      <c r="AA185" s="23">
        <v>1.43E-2</v>
      </c>
      <c r="AB185" s="23" t="s">
        <v>181</v>
      </c>
      <c r="AC185" s="23">
        <v>6.6E-3</v>
      </c>
      <c r="AD185" s="23" t="s">
        <v>181</v>
      </c>
      <c r="AE185" s="23">
        <v>1.0200000000000001E-2</v>
      </c>
      <c r="AF185" s="23">
        <v>1.3611</v>
      </c>
      <c r="AG185" s="23">
        <v>1.18E-2</v>
      </c>
      <c r="AH185" s="23">
        <v>8.1295999999999999</v>
      </c>
      <c r="AI185" s="23">
        <v>2.1700000000000001E-2</v>
      </c>
      <c r="AJ185" s="23">
        <v>0.99170000000000003</v>
      </c>
      <c r="AK185" s="23">
        <v>6.3E-3</v>
      </c>
      <c r="AL185" s="23">
        <v>3.1899999999999998E-2</v>
      </c>
      <c r="AM185" s="23">
        <v>7.4999999999999997E-3</v>
      </c>
      <c r="AN185" s="23">
        <v>3.1199999999999999E-2</v>
      </c>
      <c r="AO185" s="23">
        <v>3.7000000000000002E-3</v>
      </c>
      <c r="AP185" s="23">
        <v>0.13150000000000001</v>
      </c>
      <c r="AQ185" s="23">
        <v>4.1000000000000003E-3</v>
      </c>
      <c r="AR185" s="23">
        <v>6.6444000000000001</v>
      </c>
      <c r="AS185" s="23">
        <v>2.2499999999999999E-2</v>
      </c>
      <c r="AT185" s="23">
        <v>3.8E-3</v>
      </c>
      <c r="AU185" s="23">
        <v>2.8E-3</v>
      </c>
      <c r="AV185" s="23">
        <v>1.4E-2</v>
      </c>
      <c r="AW185" s="23">
        <v>8.9999999999999998E-4</v>
      </c>
      <c r="AX185" s="23">
        <v>8.0000000000000002E-3</v>
      </c>
      <c r="AY185" s="23">
        <v>5.9999999999999995E-4</v>
      </c>
      <c r="AZ185" s="23">
        <v>7.6E-3</v>
      </c>
      <c r="BA185" s="23">
        <v>5.9999999999999995E-4</v>
      </c>
      <c r="BB185" s="23">
        <v>8.9999999999999998E-4</v>
      </c>
      <c r="BC185" s="23">
        <v>4.0000000000000002E-4</v>
      </c>
      <c r="BD185" s="23">
        <v>2.9999999999999997E-4</v>
      </c>
      <c r="BE185" s="23">
        <v>2.0000000000000001E-4</v>
      </c>
      <c r="BF185" s="23" t="s">
        <v>181</v>
      </c>
      <c r="BG185" s="23">
        <v>1E-4</v>
      </c>
      <c r="BH185" s="23">
        <v>1.6000000000000001E-3</v>
      </c>
      <c r="BI185" s="23">
        <v>2.0000000000000001E-4</v>
      </c>
      <c r="BJ185" s="23">
        <v>3.3000000000000002E-2</v>
      </c>
      <c r="BK185" s="23">
        <v>5.9999999999999995E-4</v>
      </c>
      <c r="BL185" s="23">
        <v>2.3E-3</v>
      </c>
      <c r="BM185" s="23">
        <v>2.0000000000000001E-4</v>
      </c>
      <c r="BN185" s="23">
        <v>8.3999999999999995E-3</v>
      </c>
      <c r="BO185" s="23">
        <v>2.9999999999999997E-4</v>
      </c>
      <c r="BP185" s="23">
        <v>3.3999999999999998E-3</v>
      </c>
      <c r="BQ185" s="23">
        <v>2.9999999999999997E-4</v>
      </c>
      <c r="BR185" s="23">
        <v>2.0000000000000001E-4</v>
      </c>
      <c r="BS185" s="23">
        <v>1E-4</v>
      </c>
      <c r="BT185" s="23" t="s">
        <v>181</v>
      </c>
      <c r="BU185" s="23">
        <v>5.0000000000000001E-4</v>
      </c>
      <c r="BV185" s="23" t="s">
        <v>20</v>
      </c>
      <c r="BX185" s="23" t="s">
        <v>181</v>
      </c>
      <c r="BY185" s="23">
        <v>8.0000000000000004E-4</v>
      </c>
      <c r="BZ185" s="23" t="s">
        <v>181</v>
      </c>
      <c r="CA185" s="23">
        <v>6.9999999999999999E-4</v>
      </c>
      <c r="CB185" s="23" t="s">
        <v>181</v>
      </c>
      <c r="CC185" s="23">
        <v>1.6999999999999999E-3</v>
      </c>
      <c r="CD185" s="23" t="s">
        <v>181</v>
      </c>
      <c r="CE185" s="23">
        <v>1.8E-3</v>
      </c>
      <c r="CF185" s="23" t="s">
        <v>20</v>
      </c>
      <c r="CH185" s="23">
        <v>2.8299999999999999E-2</v>
      </c>
      <c r="CI185" s="23">
        <v>4.1999999999999997E-3</v>
      </c>
      <c r="CJ185" s="23" t="s">
        <v>181</v>
      </c>
      <c r="CK185" s="23">
        <v>8.2000000000000007E-3</v>
      </c>
      <c r="CL185" s="23" t="s">
        <v>181</v>
      </c>
      <c r="CM185" s="23">
        <v>7.1000000000000004E-3</v>
      </c>
      <c r="CN185" s="23" t="s">
        <v>181</v>
      </c>
      <c r="CO185" s="23">
        <v>5.9999999999999995E-4</v>
      </c>
      <c r="CP185" s="23" t="s">
        <v>181</v>
      </c>
      <c r="CQ185" s="23">
        <v>2.7000000000000001E-3</v>
      </c>
      <c r="CR185" s="23" t="s">
        <v>181</v>
      </c>
      <c r="CS185" s="23">
        <v>1.5E-3</v>
      </c>
      <c r="CT185" s="23" t="s">
        <v>20</v>
      </c>
      <c r="CV185" s="23" t="s">
        <v>20</v>
      </c>
      <c r="CX185" s="23" t="s">
        <v>181</v>
      </c>
      <c r="CY185" s="23">
        <v>5.0000000000000001E-4</v>
      </c>
      <c r="CZ185" s="23" t="s">
        <v>181</v>
      </c>
      <c r="DA185" s="23">
        <v>5.9999999999999995E-4</v>
      </c>
      <c r="DB185" s="23" t="s">
        <v>181</v>
      </c>
      <c r="DC185" s="23">
        <v>5.0000000000000001E-4</v>
      </c>
      <c r="DD185" s="23" t="s">
        <v>181</v>
      </c>
      <c r="DE185" s="23">
        <v>5.9999999999999995E-4</v>
      </c>
      <c r="DF185" s="23" t="s">
        <v>181</v>
      </c>
      <c r="DG185" s="23">
        <v>4.0000000000000002E-4</v>
      </c>
      <c r="DH185" s="23" t="s">
        <v>181</v>
      </c>
      <c r="DI185" s="23">
        <v>2.0000000000000001E-4</v>
      </c>
      <c r="DJ185" s="23" t="s">
        <v>349</v>
      </c>
      <c r="DK185" s="23" t="s">
        <v>350</v>
      </c>
      <c r="DL185" s="23">
        <v>67</v>
      </c>
      <c r="DM185" s="23" t="s">
        <v>65</v>
      </c>
      <c r="DN185" s="23" t="s">
        <v>20</v>
      </c>
      <c r="DW185" s="85"/>
      <c r="DY185" s="85">
        <v>44876.21875</v>
      </c>
    </row>
    <row r="186" spans="1:129" s="23" customFormat="1">
      <c r="A186" s="23">
        <v>234</v>
      </c>
      <c r="B186" s="88">
        <v>44876.222222222219</v>
      </c>
      <c r="C186" s="23" t="s">
        <v>192</v>
      </c>
      <c r="D186" s="23">
        <v>0</v>
      </c>
      <c r="E186" s="23">
        <v>0</v>
      </c>
      <c r="F186" s="23">
        <v>0</v>
      </c>
      <c r="G186" s="23" t="s">
        <v>58</v>
      </c>
      <c r="H186" s="23" t="s">
        <v>59</v>
      </c>
      <c r="I186" s="23" t="s">
        <v>59</v>
      </c>
      <c r="J186" s="23" t="s">
        <v>59</v>
      </c>
      <c r="K186" s="23">
        <v>150</v>
      </c>
      <c r="L186" s="23" t="s">
        <v>179</v>
      </c>
      <c r="M186" s="23">
        <v>0</v>
      </c>
      <c r="N186" s="23" t="s">
        <v>179</v>
      </c>
      <c r="O186" s="23">
        <v>0</v>
      </c>
      <c r="P186" s="23" t="s">
        <v>179</v>
      </c>
      <c r="Q186" s="23">
        <v>0</v>
      </c>
      <c r="R186" s="23">
        <v>2</v>
      </c>
      <c r="S186" s="23" t="s">
        <v>180</v>
      </c>
      <c r="T186" s="23">
        <v>12.6509</v>
      </c>
      <c r="U186" s="23">
        <v>0.67169999999999996</v>
      </c>
      <c r="V186" s="23">
        <v>18.060300000000002</v>
      </c>
      <c r="W186" s="23">
        <v>0.27979999999999999</v>
      </c>
      <c r="X186" s="23">
        <v>54.1892</v>
      </c>
      <c r="Y186" s="23">
        <v>0.30520000000000003</v>
      </c>
      <c r="Z186" s="23">
        <v>0.17449999999999999</v>
      </c>
      <c r="AA186" s="23">
        <v>1.38E-2</v>
      </c>
      <c r="AB186" s="23" t="s">
        <v>181</v>
      </c>
      <c r="AC186" s="23">
        <v>6.3E-3</v>
      </c>
      <c r="AD186" s="23" t="s">
        <v>181</v>
      </c>
      <c r="AE186" s="23">
        <v>0.01</v>
      </c>
      <c r="AF186" s="23">
        <v>1.1138999999999999</v>
      </c>
      <c r="AG186" s="23">
        <v>1.0800000000000001E-2</v>
      </c>
      <c r="AH186" s="23">
        <v>6.8512000000000004</v>
      </c>
      <c r="AI186" s="23">
        <v>1.9699999999999999E-2</v>
      </c>
      <c r="AJ186" s="23">
        <v>0.88129999999999997</v>
      </c>
      <c r="AK186" s="23">
        <v>5.8999999999999999E-3</v>
      </c>
      <c r="AL186" s="23">
        <v>3.1899999999999998E-2</v>
      </c>
      <c r="AM186" s="23">
        <v>7.0000000000000001E-3</v>
      </c>
      <c r="AN186" s="23">
        <v>2.8299999999999999E-2</v>
      </c>
      <c r="AO186" s="23">
        <v>3.5999999999999999E-3</v>
      </c>
      <c r="AP186" s="23">
        <v>0.1115</v>
      </c>
      <c r="AQ186" s="23">
        <v>3.7000000000000002E-3</v>
      </c>
      <c r="AR186" s="23">
        <v>6.35</v>
      </c>
      <c r="AS186" s="23">
        <v>2.1499999999999998E-2</v>
      </c>
      <c r="AT186" s="23">
        <v>5.1000000000000004E-3</v>
      </c>
      <c r="AU186" s="23">
        <v>2.7000000000000001E-3</v>
      </c>
      <c r="AV186" s="23">
        <v>1.5100000000000001E-2</v>
      </c>
      <c r="AW186" s="23">
        <v>1E-3</v>
      </c>
      <c r="AX186" s="23">
        <v>8.3999999999999995E-3</v>
      </c>
      <c r="AY186" s="23">
        <v>5.9999999999999995E-4</v>
      </c>
      <c r="AZ186" s="23">
        <v>6.4999999999999997E-3</v>
      </c>
      <c r="BA186" s="23">
        <v>5.9999999999999995E-4</v>
      </c>
      <c r="BB186" s="23">
        <v>1E-3</v>
      </c>
      <c r="BC186" s="23">
        <v>2.9999999999999997E-4</v>
      </c>
      <c r="BD186" s="23" t="s">
        <v>181</v>
      </c>
      <c r="BE186" s="23">
        <v>2.9999999999999997E-4</v>
      </c>
      <c r="BF186" s="23" t="s">
        <v>181</v>
      </c>
      <c r="BG186" s="23">
        <v>1E-4</v>
      </c>
      <c r="BH186" s="23">
        <v>1.1999999999999999E-3</v>
      </c>
      <c r="BI186" s="23">
        <v>2.0000000000000001E-4</v>
      </c>
      <c r="BJ186" s="23">
        <v>3.1399999999999997E-2</v>
      </c>
      <c r="BK186" s="23">
        <v>5.9999999999999995E-4</v>
      </c>
      <c r="BL186" s="23">
        <v>2.2000000000000001E-3</v>
      </c>
      <c r="BM186" s="23">
        <v>2.0000000000000001E-4</v>
      </c>
      <c r="BN186" s="23">
        <v>7.6E-3</v>
      </c>
      <c r="BO186" s="23">
        <v>2.0000000000000001E-4</v>
      </c>
      <c r="BP186" s="23">
        <v>3.0000000000000001E-3</v>
      </c>
      <c r="BQ186" s="23">
        <v>2.9999999999999997E-4</v>
      </c>
      <c r="BR186" s="23">
        <v>2.0000000000000001E-4</v>
      </c>
      <c r="BS186" s="23">
        <v>1E-4</v>
      </c>
      <c r="BT186" s="23" t="s">
        <v>181</v>
      </c>
      <c r="BU186" s="23">
        <v>5.0000000000000001E-4</v>
      </c>
      <c r="BV186" s="23" t="s">
        <v>20</v>
      </c>
      <c r="BX186" s="23" t="s">
        <v>181</v>
      </c>
      <c r="BY186" s="23">
        <v>8.0000000000000004E-4</v>
      </c>
      <c r="BZ186" s="23" t="s">
        <v>181</v>
      </c>
      <c r="CA186" s="23">
        <v>6.9999999999999999E-4</v>
      </c>
      <c r="CB186" s="23" t="s">
        <v>181</v>
      </c>
      <c r="CC186" s="23">
        <v>1.6999999999999999E-3</v>
      </c>
      <c r="CD186" s="23" t="s">
        <v>181</v>
      </c>
      <c r="CE186" s="23">
        <v>1.8E-3</v>
      </c>
      <c r="CF186" s="23" t="s">
        <v>20</v>
      </c>
      <c r="CH186" s="23">
        <v>3.6600000000000001E-2</v>
      </c>
      <c r="CI186" s="23">
        <v>4.5999999999999999E-3</v>
      </c>
      <c r="CJ186" s="23" t="s">
        <v>181</v>
      </c>
      <c r="CK186" s="23">
        <v>8.3000000000000001E-3</v>
      </c>
      <c r="CL186" s="23" t="s">
        <v>181</v>
      </c>
      <c r="CM186" s="23">
        <v>7.1999999999999998E-3</v>
      </c>
      <c r="CN186" s="23" t="s">
        <v>181</v>
      </c>
      <c r="CO186" s="23">
        <v>5.9999999999999995E-4</v>
      </c>
      <c r="CP186" s="23" t="s">
        <v>181</v>
      </c>
      <c r="CQ186" s="23">
        <v>2.5000000000000001E-3</v>
      </c>
      <c r="CR186" s="23" t="s">
        <v>181</v>
      </c>
      <c r="CS186" s="23">
        <v>1.4E-3</v>
      </c>
      <c r="CT186" s="23" t="s">
        <v>20</v>
      </c>
      <c r="CV186" s="23" t="s">
        <v>20</v>
      </c>
      <c r="CX186" s="23" t="s">
        <v>181</v>
      </c>
      <c r="CY186" s="23">
        <v>5.0000000000000001E-4</v>
      </c>
      <c r="CZ186" s="23" t="s">
        <v>181</v>
      </c>
      <c r="DA186" s="23">
        <v>5.0000000000000001E-4</v>
      </c>
      <c r="DB186" s="23" t="s">
        <v>181</v>
      </c>
      <c r="DC186" s="23">
        <v>5.0000000000000001E-4</v>
      </c>
      <c r="DD186" s="23" t="s">
        <v>181</v>
      </c>
      <c r="DE186" s="23">
        <v>5.9999999999999995E-4</v>
      </c>
      <c r="DF186" s="23" t="s">
        <v>181</v>
      </c>
      <c r="DG186" s="23">
        <v>4.0000000000000002E-4</v>
      </c>
      <c r="DH186" s="23" t="s">
        <v>181</v>
      </c>
      <c r="DI186" s="23">
        <v>2.0000000000000001E-4</v>
      </c>
      <c r="DJ186" s="23" t="s">
        <v>351</v>
      </c>
      <c r="DK186" s="23" t="s">
        <v>352</v>
      </c>
      <c r="DL186" s="23">
        <v>7</v>
      </c>
      <c r="DM186" s="23" t="s">
        <v>197</v>
      </c>
      <c r="DN186" s="23" t="s">
        <v>20</v>
      </c>
      <c r="DW186" s="85"/>
      <c r="DY186" s="85">
        <v>44876.222222222219</v>
      </c>
    </row>
    <row r="187" spans="1:129" s="23" customFormat="1">
      <c r="A187" s="23">
        <v>235</v>
      </c>
      <c r="B187" s="88">
        <v>44876.224999999999</v>
      </c>
      <c r="C187" s="23" t="s">
        <v>192</v>
      </c>
      <c r="D187" s="23">
        <v>0</v>
      </c>
      <c r="E187" s="23">
        <v>0</v>
      </c>
      <c r="F187" s="23">
        <v>0</v>
      </c>
      <c r="G187" s="23" t="s">
        <v>58</v>
      </c>
      <c r="H187" s="23" t="s">
        <v>59</v>
      </c>
      <c r="I187" s="23" t="s">
        <v>59</v>
      </c>
      <c r="J187" s="23" t="s">
        <v>59</v>
      </c>
      <c r="K187" s="23">
        <v>150</v>
      </c>
      <c r="L187" s="23" t="s">
        <v>179</v>
      </c>
      <c r="M187" s="23">
        <v>0</v>
      </c>
      <c r="N187" s="23" t="s">
        <v>179</v>
      </c>
      <c r="O187" s="23">
        <v>0</v>
      </c>
      <c r="P187" s="23" t="s">
        <v>179</v>
      </c>
      <c r="Q187" s="23">
        <v>0</v>
      </c>
      <c r="R187" s="23">
        <v>2</v>
      </c>
      <c r="S187" s="23" t="s">
        <v>180</v>
      </c>
      <c r="T187" s="23">
        <v>8.2502999999999993</v>
      </c>
      <c r="U187" s="23">
        <v>0.57269999999999999</v>
      </c>
      <c r="V187" s="23">
        <v>14.343999999999999</v>
      </c>
      <c r="W187" s="23">
        <v>0.2475</v>
      </c>
      <c r="X187" s="23">
        <v>45.890900000000002</v>
      </c>
      <c r="Y187" s="23">
        <v>0.27410000000000001</v>
      </c>
      <c r="Z187" s="23">
        <v>0.12820000000000001</v>
      </c>
      <c r="AA187" s="23">
        <v>1.2500000000000001E-2</v>
      </c>
      <c r="AB187" s="23" t="s">
        <v>181</v>
      </c>
      <c r="AC187" s="23">
        <v>5.7999999999999996E-3</v>
      </c>
      <c r="AD187" s="23" t="s">
        <v>181</v>
      </c>
      <c r="AE187" s="23">
        <v>1.01E-2</v>
      </c>
      <c r="AF187" s="23">
        <v>0.98219999999999996</v>
      </c>
      <c r="AG187" s="23">
        <v>9.9000000000000008E-3</v>
      </c>
      <c r="AH187" s="23">
        <v>6.2016999999999998</v>
      </c>
      <c r="AI187" s="23">
        <v>1.8700000000000001E-2</v>
      </c>
      <c r="AJ187" s="23">
        <v>0.78779999999999994</v>
      </c>
      <c r="AK187" s="23">
        <v>5.5999999999999999E-3</v>
      </c>
      <c r="AL187" s="23">
        <v>1.4500000000000001E-2</v>
      </c>
      <c r="AM187" s="23">
        <v>6.6E-3</v>
      </c>
      <c r="AN187" s="23">
        <v>2.3900000000000001E-2</v>
      </c>
      <c r="AO187" s="23">
        <v>3.2000000000000002E-3</v>
      </c>
      <c r="AP187" s="23">
        <v>7.9899999999999999E-2</v>
      </c>
      <c r="AQ187" s="23">
        <v>3.3999999999999998E-3</v>
      </c>
      <c r="AR187" s="23">
        <v>5.1204999999999998</v>
      </c>
      <c r="AS187" s="23">
        <v>1.9400000000000001E-2</v>
      </c>
      <c r="AT187" s="23">
        <v>4.1999999999999997E-3</v>
      </c>
      <c r="AU187" s="23">
        <v>2.5000000000000001E-3</v>
      </c>
      <c r="AV187" s="23">
        <v>1.44E-2</v>
      </c>
      <c r="AW187" s="23">
        <v>1E-3</v>
      </c>
      <c r="AX187" s="23">
        <v>8.8000000000000005E-3</v>
      </c>
      <c r="AY187" s="23">
        <v>6.9999999999999999E-4</v>
      </c>
      <c r="AZ187" s="23">
        <v>5.1000000000000004E-3</v>
      </c>
      <c r="BA187" s="23">
        <v>5.0000000000000001E-4</v>
      </c>
      <c r="BB187" s="23">
        <v>1.1000000000000001E-3</v>
      </c>
      <c r="BC187" s="23">
        <v>4.0000000000000002E-4</v>
      </c>
      <c r="BD187" s="23" t="s">
        <v>181</v>
      </c>
      <c r="BE187" s="23">
        <v>2.9999999999999997E-4</v>
      </c>
      <c r="BF187" s="23" t="s">
        <v>181</v>
      </c>
      <c r="BG187" s="23">
        <v>1E-4</v>
      </c>
      <c r="BH187" s="23">
        <v>1.1999999999999999E-3</v>
      </c>
      <c r="BI187" s="23">
        <v>2.0000000000000001E-4</v>
      </c>
      <c r="BJ187" s="23">
        <v>2.8899999999999999E-2</v>
      </c>
      <c r="BK187" s="23">
        <v>5.9999999999999995E-4</v>
      </c>
      <c r="BL187" s="23">
        <v>2.0999999999999999E-3</v>
      </c>
      <c r="BM187" s="23">
        <v>2.0000000000000001E-4</v>
      </c>
      <c r="BN187" s="23">
        <v>1.15E-2</v>
      </c>
      <c r="BO187" s="23">
        <v>4.0000000000000002E-4</v>
      </c>
      <c r="BP187" s="23">
        <v>2.8999999999999998E-3</v>
      </c>
      <c r="BQ187" s="23">
        <v>2.9999999999999997E-4</v>
      </c>
      <c r="BR187" s="23">
        <v>4.0000000000000002E-4</v>
      </c>
      <c r="BS187" s="23">
        <v>2.0000000000000001E-4</v>
      </c>
      <c r="BT187" s="23" t="s">
        <v>181</v>
      </c>
      <c r="BU187" s="23">
        <v>5.0000000000000001E-4</v>
      </c>
      <c r="BV187" s="23" t="s">
        <v>20</v>
      </c>
      <c r="BX187" s="23" t="s">
        <v>181</v>
      </c>
      <c r="BY187" s="23">
        <v>8.0000000000000004E-4</v>
      </c>
      <c r="BZ187" s="23" t="s">
        <v>181</v>
      </c>
      <c r="CA187" s="23">
        <v>6.9999999999999999E-4</v>
      </c>
      <c r="CB187" s="23" t="s">
        <v>181</v>
      </c>
      <c r="CC187" s="23">
        <v>1.9E-3</v>
      </c>
      <c r="CD187" s="23">
        <v>2.0999999999999999E-3</v>
      </c>
      <c r="CE187" s="23">
        <v>1.8E-3</v>
      </c>
      <c r="CF187" s="23" t="s">
        <v>20</v>
      </c>
      <c r="CH187" s="23">
        <v>4.0300000000000002E-2</v>
      </c>
      <c r="CI187" s="23">
        <v>5.8999999999999999E-3</v>
      </c>
      <c r="CJ187" s="23" t="s">
        <v>181</v>
      </c>
      <c r="CK187" s="23">
        <v>8.6999999999999994E-3</v>
      </c>
      <c r="CL187" s="23" t="s">
        <v>181</v>
      </c>
      <c r="CM187" s="23">
        <v>9.7000000000000003E-3</v>
      </c>
      <c r="CN187" s="23" t="s">
        <v>181</v>
      </c>
      <c r="CO187" s="23">
        <v>5.9999999999999995E-4</v>
      </c>
      <c r="CP187" s="23" t="s">
        <v>181</v>
      </c>
      <c r="CQ187" s="23">
        <v>2.5000000000000001E-3</v>
      </c>
      <c r="CR187" s="23" t="s">
        <v>181</v>
      </c>
      <c r="CS187" s="23">
        <v>1.5E-3</v>
      </c>
      <c r="CT187" s="23" t="s">
        <v>20</v>
      </c>
      <c r="CV187" s="23" t="s">
        <v>181</v>
      </c>
      <c r="CW187" s="23">
        <v>5.0000000000000001E-4</v>
      </c>
      <c r="CX187" s="23" t="s">
        <v>181</v>
      </c>
      <c r="CY187" s="23">
        <v>5.0000000000000001E-4</v>
      </c>
      <c r="CZ187" s="23" t="s">
        <v>181</v>
      </c>
      <c r="DA187" s="23">
        <v>5.0000000000000001E-4</v>
      </c>
      <c r="DB187" s="23" t="s">
        <v>181</v>
      </c>
      <c r="DC187" s="23">
        <v>5.0000000000000001E-4</v>
      </c>
      <c r="DD187" s="23" t="s">
        <v>181</v>
      </c>
      <c r="DE187" s="23">
        <v>5.9999999999999995E-4</v>
      </c>
      <c r="DF187" s="23" t="s">
        <v>181</v>
      </c>
      <c r="DG187" s="23">
        <v>4.0000000000000002E-4</v>
      </c>
      <c r="DH187" s="23" t="s">
        <v>181</v>
      </c>
      <c r="DI187" s="23">
        <v>2.9999999999999997E-4</v>
      </c>
      <c r="DJ187" s="23" t="s">
        <v>351</v>
      </c>
      <c r="DK187" s="23" t="s">
        <v>352</v>
      </c>
      <c r="DL187" s="23">
        <v>116</v>
      </c>
      <c r="DM187" s="23" t="s">
        <v>197</v>
      </c>
      <c r="DN187" s="23" t="s">
        <v>20</v>
      </c>
      <c r="DW187" s="85"/>
      <c r="DY187" s="85">
        <v>44876.224999999999</v>
      </c>
    </row>
    <row r="188" spans="1:129" s="23" customFormat="1">
      <c r="A188" s="23">
        <v>236</v>
      </c>
      <c r="B188" s="88">
        <v>44876.229166666664</v>
      </c>
      <c r="C188" s="23" t="s">
        <v>192</v>
      </c>
      <c r="D188" s="23">
        <v>0</v>
      </c>
      <c r="E188" s="23">
        <v>0</v>
      </c>
      <c r="F188" s="23">
        <v>0</v>
      </c>
      <c r="G188" s="23" t="s">
        <v>58</v>
      </c>
      <c r="H188" s="23" t="s">
        <v>59</v>
      </c>
      <c r="I188" s="23" t="s">
        <v>59</v>
      </c>
      <c r="J188" s="23" t="s">
        <v>59</v>
      </c>
      <c r="K188" s="23">
        <v>150</v>
      </c>
      <c r="L188" s="23" t="s">
        <v>179</v>
      </c>
      <c r="M188" s="23">
        <v>0</v>
      </c>
      <c r="N188" s="23" t="s">
        <v>179</v>
      </c>
      <c r="O188" s="23">
        <v>0</v>
      </c>
      <c r="P188" s="23" t="s">
        <v>179</v>
      </c>
      <c r="Q188" s="23">
        <v>0</v>
      </c>
      <c r="R188" s="23">
        <v>2</v>
      </c>
      <c r="S188" s="23" t="s">
        <v>180</v>
      </c>
      <c r="T188" s="23">
        <v>7.4661999999999997</v>
      </c>
      <c r="U188" s="23">
        <v>0.62809999999999999</v>
      </c>
      <c r="V188" s="23">
        <v>18.935099999999998</v>
      </c>
      <c r="W188" s="23">
        <v>0.28560000000000002</v>
      </c>
      <c r="X188" s="23">
        <v>52.283499999999997</v>
      </c>
      <c r="Y188" s="23">
        <v>0.29959999999999998</v>
      </c>
      <c r="Z188" s="23">
        <v>0.16669999999999999</v>
      </c>
      <c r="AA188" s="23">
        <v>1.4500000000000001E-2</v>
      </c>
      <c r="AB188" s="23" t="s">
        <v>181</v>
      </c>
      <c r="AC188" s="23">
        <v>6.7000000000000002E-3</v>
      </c>
      <c r="AD188" s="23" t="s">
        <v>181</v>
      </c>
      <c r="AE188" s="23">
        <v>1.04E-2</v>
      </c>
      <c r="AF188" s="23">
        <v>1.2565999999999999</v>
      </c>
      <c r="AG188" s="23">
        <v>1.14E-2</v>
      </c>
      <c r="AH188" s="23">
        <v>8.4465000000000003</v>
      </c>
      <c r="AI188" s="23">
        <v>2.2200000000000001E-2</v>
      </c>
      <c r="AJ188" s="23">
        <v>1.0199</v>
      </c>
      <c r="AK188" s="23">
        <v>6.4000000000000003E-3</v>
      </c>
      <c r="AL188" s="23">
        <v>3.6400000000000002E-2</v>
      </c>
      <c r="AM188" s="23">
        <v>7.7000000000000002E-3</v>
      </c>
      <c r="AN188" s="23">
        <v>2.5700000000000001E-2</v>
      </c>
      <c r="AO188" s="23">
        <v>3.5999999999999999E-3</v>
      </c>
      <c r="AP188" s="23">
        <v>0.12909999999999999</v>
      </c>
      <c r="AQ188" s="23">
        <v>4.1000000000000003E-3</v>
      </c>
      <c r="AR188" s="23">
        <v>6.7567000000000004</v>
      </c>
      <c r="AS188" s="23">
        <v>2.29E-2</v>
      </c>
      <c r="AT188" s="23">
        <v>6.6E-3</v>
      </c>
      <c r="AU188" s="23">
        <v>2.8E-3</v>
      </c>
      <c r="AV188" s="23">
        <v>1.32E-2</v>
      </c>
      <c r="AW188" s="23">
        <v>8.9999999999999998E-4</v>
      </c>
      <c r="AX188" s="23">
        <v>7.9000000000000008E-3</v>
      </c>
      <c r="AY188" s="23">
        <v>5.9999999999999995E-4</v>
      </c>
      <c r="AZ188" s="23">
        <v>8.6999999999999994E-3</v>
      </c>
      <c r="BA188" s="23">
        <v>5.9999999999999995E-4</v>
      </c>
      <c r="BB188" s="23">
        <v>1.4E-3</v>
      </c>
      <c r="BC188" s="23">
        <v>4.0000000000000002E-4</v>
      </c>
      <c r="BD188" s="23">
        <v>5.9999999999999995E-4</v>
      </c>
      <c r="BE188" s="23">
        <v>2.9999999999999997E-4</v>
      </c>
      <c r="BF188" s="23" t="s">
        <v>181</v>
      </c>
      <c r="BG188" s="23">
        <v>1E-4</v>
      </c>
      <c r="BH188" s="23">
        <v>1.2999999999999999E-3</v>
      </c>
      <c r="BI188" s="23">
        <v>2.0000000000000001E-4</v>
      </c>
      <c r="BJ188" s="23">
        <v>3.39E-2</v>
      </c>
      <c r="BK188" s="23">
        <v>5.9999999999999995E-4</v>
      </c>
      <c r="BL188" s="23">
        <v>2.2000000000000001E-3</v>
      </c>
      <c r="BM188" s="23">
        <v>2.0000000000000001E-4</v>
      </c>
      <c r="BN188" s="23">
        <v>9.4999999999999998E-3</v>
      </c>
      <c r="BO188" s="23">
        <v>2.9999999999999997E-4</v>
      </c>
      <c r="BP188" s="23">
        <v>3.3999999999999998E-3</v>
      </c>
      <c r="BQ188" s="23">
        <v>2.9999999999999997E-4</v>
      </c>
      <c r="BR188" s="23">
        <v>2.9999999999999997E-4</v>
      </c>
      <c r="BS188" s="23">
        <v>1E-4</v>
      </c>
      <c r="BT188" s="23" t="s">
        <v>181</v>
      </c>
      <c r="BU188" s="23">
        <v>5.0000000000000001E-4</v>
      </c>
      <c r="BV188" s="23" t="s">
        <v>20</v>
      </c>
      <c r="BX188" s="23" t="s">
        <v>20</v>
      </c>
      <c r="BZ188" s="23" t="s">
        <v>181</v>
      </c>
      <c r="CA188" s="23">
        <v>6.9999999999999999E-4</v>
      </c>
      <c r="CB188" s="23" t="s">
        <v>181</v>
      </c>
      <c r="CC188" s="23">
        <v>1.6999999999999999E-3</v>
      </c>
      <c r="CD188" s="23" t="s">
        <v>181</v>
      </c>
      <c r="CE188" s="23">
        <v>1.8E-3</v>
      </c>
      <c r="CF188" s="23" t="s">
        <v>20</v>
      </c>
      <c r="CH188" s="23">
        <v>2.9499999999999998E-2</v>
      </c>
      <c r="CI188" s="23">
        <v>4.3E-3</v>
      </c>
      <c r="CJ188" s="23" t="s">
        <v>181</v>
      </c>
      <c r="CK188" s="23">
        <v>8.3999999999999995E-3</v>
      </c>
      <c r="CL188" s="23" t="s">
        <v>181</v>
      </c>
      <c r="CM188" s="23">
        <v>7.9000000000000008E-3</v>
      </c>
      <c r="CN188" s="23" t="s">
        <v>181</v>
      </c>
      <c r="CO188" s="23">
        <v>5.9999999999999995E-4</v>
      </c>
      <c r="CP188" s="23" t="s">
        <v>181</v>
      </c>
      <c r="CQ188" s="23">
        <v>2.7000000000000001E-3</v>
      </c>
      <c r="CR188" s="23" t="s">
        <v>181</v>
      </c>
      <c r="CS188" s="23">
        <v>1.5E-3</v>
      </c>
      <c r="CT188" s="23" t="s">
        <v>20</v>
      </c>
      <c r="CV188" s="23" t="s">
        <v>20</v>
      </c>
      <c r="CX188" s="23" t="s">
        <v>181</v>
      </c>
      <c r="CY188" s="23">
        <v>5.0000000000000001E-4</v>
      </c>
      <c r="CZ188" s="23" t="s">
        <v>181</v>
      </c>
      <c r="DA188" s="23">
        <v>5.9999999999999995E-4</v>
      </c>
      <c r="DB188" s="23" t="s">
        <v>181</v>
      </c>
      <c r="DC188" s="23">
        <v>5.0000000000000001E-4</v>
      </c>
      <c r="DD188" s="23" t="s">
        <v>181</v>
      </c>
      <c r="DE188" s="23">
        <v>5.9999999999999995E-4</v>
      </c>
      <c r="DF188" s="23" t="s">
        <v>181</v>
      </c>
      <c r="DG188" s="23">
        <v>4.0000000000000002E-4</v>
      </c>
      <c r="DH188" s="23" t="s">
        <v>181</v>
      </c>
      <c r="DI188" s="23">
        <v>2.0000000000000001E-4</v>
      </c>
      <c r="DJ188" s="23" t="s">
        <v>353</v>
      </c>
      <c r="DK188" s="23" t="s">
        <v>354</v>
      </c>
      <c r="DL188" s="23">
        <v>23</v>
      </c>
      <c r="DM188" s="23" t="s">
        <v>65</v>
      </c>
      <c r="DN188" s="23" t="s">
        <v>20</v>
      </c>
      <c r="DW188" s="85"/>
      <c r="DY188" s="85">
        <v>44876.229166666664</v>
      </c>
    </row>
    <row r="189" spans="1:129" s="23" customFormat="1">
      <c r="A189" s="23">
        <v>237</v>
      </c>
      <c r="B189" s="88">
        <v>44876.231944444444</v>
      </c>
      <c r="C189" s="23" t="s">
        <v>192</v>
      </c>
      <c r="D189" s="23">
        <v>0</v>
      </c>
      <c r="E189" s="23">
        <v>0</v>
      </c>
      <c r="F189" s="23">
        <v>0</v>
      </c>
      <c r="G189" s="23" t="s">
        <v>58</v>
      </c>
      <c r="H189" s="23" t="s">
        <v>59</v>
      </c>
      <c r="I189" s="23" t="s">
        <v>59</v>
      </c>
      <c r="J189" s="23" t="s">
        <v>59</v>
      </c>
      <c r="K189" s="23">
        <v>150</v>
      </c>
      <c r="L189" s="23" t="s">
        <v>179</v>
      </c>
      <c r="M189" s="23">
        <v>0</v>
      </c>
      <c r="N189" s="23" t="s">
        <v>179</v>
      </c>
      <c r="O189" s="23">
        <v>0</v>
      </c>
      <c r="P189" s="23" t="s">
        <v>179</v>
      </c>
      <c r="Q189" s="23">
        <v>0</v>
      </c>
      <c r="R189" s="23">
        <v>2</v>
      </c>
      <c r="S189" s="23" t="s">
        <v>180</v>
      </c>
      <c r="T189" s="23">
        <v>13.0694</v>
      </c>
      <c r="U189" s="23">
        <v>0.68840000000000001</v>
      </c>
      <c r="V189" s="23">
        <v>18.925999999999998</v>
      </c>
      <c r="W189" s="23">
        <v>0.28589999999999999</v>
      </c>
      <c r="X189" s="23">
        <v>54.869799999999998</v>
      </c>
      <c r="Y189" s="23">
        <v>0.3075</v>
      </c>
      <c r="Z189" s="23">
        <v>0.1691</v>
      </c>
      <c r="AA189" s="23">
        <v>1.3899999999999999E-2</v>
      </c>
      <c r="AB189" s="23" t="s">
        <v>181</v>
      </c>
      <c r="AC189" s="23">
        <v>6.3E-3</v>
      </c>
      <c r="AD189" s="23" t="s">
        <v>181</v>
      </c>
      <c r="AE189" s="23">
        <v>0.01</v>
      </c>
      <c r="AF189" s="23">
        <v>1.0447</v>
      </c>
      <c r="AG189" s="23">
        <v>1.06E-2</v>
      </c>
      <c r="AH189" s="23">
        <v>7.0267999999999997</v>
      </c>
      <c r="AI189" s="23">
        <v>1.9900000000000001E-2</v>
      </c>
      <c r="AJ189" s="23">
        <v>0.92349999999999999</v>
      </c>
      <c r="AK189" s="23">
        <v>6.0000000000000001E-3</v>
      </c>
      <c r="AL189" s="23">
        <v>3.8399999999999997E-2</v>
      </c>
      <c r="AM189" s="23">
        <v>7.3000000000000001E-3</v>
      </c>
      <c r="AN189" s="23">
        <v>2.5399999999999999E-2</v>
      </c>
      <c r="AO189" s="23">
        <v>3.5000000000000001E-3</v>
      </c>
      <c r="AP189" s="23">
        <v>8.14E-2</v>
      </c>
      <c r="AQ189" s="23">
        <v>3.3E-3</v>
      </c>
      <c r="AR189" s="23">
        <v>6.0075000000000003</v>
      </c>
      <c r="AS189" s="23">
        <v>2.0899999999999998E-2</v>
      </c>
      <c r="AT189" s="23" t="s">
        <v>181</v>
      </c>
      <c r="AU189" s="23">
        <v>2.5999999999999999E-3</v>
      </c>
      <c r="AV189" s="23">
        <v>1.84E-2</v>
      </c>
      <c r="AW189" s="23">
        <v>1E-3</v>
      </c>
      <c r="AX189" s="23">
        <v>8.3999999999999995E-3</v>
      </c>
      <c r="AY189" s="23">
        <v>5.9999999999999995E-4</v>
      </c>
      <c r="AZ189" s="23">
        <v>6.1999999999999998E-3</v>
      </c>
      <c r="BA189" s="23">
        <v>5.0000000000000001E-4</v>
      </c>
      <c r="BB189" s="23">
        <v>1E-3</v>
      </c>
      <c r="BC189" s="23">
        <v>2.9999999999999997E-4</v>
      </c>
      <c r="BD189" s="23" t="s">
        <v>181</v>
      </c>
      <c r="BE189" s="23">
        <v>2.9999999999999997E-4</v>
      </c>
      <c r="BF189" s="23" t="s">
        <v>181</v>
      </c>
      <c r="BG189" s="23">
        <v>1E-4</v>
      </c>
      <c r="BH189" s="23">
        <v>1E-3</v>
      </c>
      <c r="BI189" s="23">
        <v>2.0000000000000001E-4</v>
      </c>
      <c r="BJ189" s="23">
        <v>3.0099999999999998E-2</v>
      </c>
      <c r="BK189" s="23">
        <v>5.9999999999999995E-4</v>
      </c>
      <c r="BL189" s="23">
        <v>2.0999999999999999E-3</v>
      </c>
      <c r="BM189" s="23">
        <v>2.0000000000000001E-4</v>
      </c>
      <c r="BN189" s="23">
        <v>7.6E-3</v>
      </c>
      <c r="BO189" s="23">
        <v>2.0000000000000001E-4</v>
      </c>
      <c r="BP189" s="23">
        <v>3.5000000000000001E-3</v>
      </c>
      <c r="BQ189" s="23">
        <v>2.9999999999999997E-4</v>
      </c>
      <c r="BR189" s="23">
        <v>2.0000000000000001E-4</v>
      </c>
      <c r="BS189" s="23">
        <v>1E-4</v>
      </c>
      <c r="BT189" s="23" t="s">
        <v>181</v>
      </c>
      <c r="BU189" s="23">
        <v>5.0000000000000001E-4</v>
      </c>
      <c r="BV189" s="23" t="s">
        <v>20</v>
      </c>
      <c r="BX189" s="23" t="s">
        <v>181</v>
      </c>
      <c r="BY189" s="23">
        <v>8.0000000000000004E-4</v>
      </c>
      <c r="BZ189" s="23">
        <v>8.9999999999999998E-4</v>
      </c>
      <c r="CA189" s="23">
        <v>6.9999999999999999E-4</v>
      </c>
      <c r="CB189" s="23" t="s">
        <v>181</v>
      </c>
      <c r="CC189" s="23">
        <v>1.6999999999999999E-3</v>
      </c>
      <c r="CD189" s="23" t="s">
        <v>181</v>
      </c>
      <c r="CE189" s="23">
        <v>1.8E-3</v>
      </c>
      <c r="CF189" s="23" t="s">
        <v>20</v>
      </c>
      <c r="CH189" s="23">
        <v>3.2199999999999999E-2</v>
      </c>
      <c r="CI189" s="23">
        <v>4.4999999999999997E-3</v>
      </c>
      <c r="CJ189" s="23" t="s">
        <v>181</v>
      </c>
      <c r="CK189" s="23">
        <v>8.2000000000000007E-3</v>
      </c>
      <c r="CL189" s="23" t="s">
        <v>181</v>
      </c>
      <c r="CM189" s="23">
        <v>7.0000000000000001E-3</v>
      </c>
      <c r="CN189" s="23" t="s">
        <v>181</v>
      </c>
      <c r="CO189" s="23">
        <v>5.9999999999999995E-4</v>
      </c>
      <c r="CP189" s="23" t="s">
        <v>181</v>
      </c>
      <c r="CQ189" s="23">
        <v>2.5999999999999999E-3</v>
      </c>
      <c r="CR189" s="23" t="s">
        <v>181</v>
      </c>
      <c r="CS189" s="23">
        <v>1.4E-3</v>
      </c>
      <c r="CT189" s="23" t="s">
        <v>181</v>
      </c>
      <c r="CU189" s="23">
        <v>5.9999999999999995E-4</v>
      </c>
      <c r="CV189" s="23" t="s">
        <v>20</v>
      </c>
      <c r="CX189" s="23" t="s">
        <v>181</v>
      </c>
      <c r="CY189" s="23">
        <v>5.0000000000000001E-4</v>
      </c>
      <c r="CZ189" s="23" t="s">
        <v>181</v>
      </c>
      <c r="DA189" s="23">
        <v>5.0000000000000001E-4</v>
      </c>
      <c r="DB189" s="23" t="s">
        <v>181</v>
      </c>
      <c r="DC189" s="23">
        <v>5.0000000000000001E-4</v>
      </c>
      <c r="DD189" s="23" t="s">
        <v>181</v>
      </c>
      <c r="DE189" s="23">
        <v>5.9999999999999995E-4</v>
      </c>
      <c r="DF189" s="23" t="s">
        <v>181</v>
      </c>
      <c r="DG189" s="23">
        <v>4.0000000000000002E-4</v>
      </c>
      <c r="DH189" s="23" t="s">
        <v>181</v>
      </c>
      <c r="DI189" s="23">
        <v>1E-4</v>
      </c>
      <c r="DJ189" s="23" t="s">
        <v>353</v>
      </c>
      <c r="DK189" s="23" t="s">
        <v>354</v>
      </c>
      <c r="DL189" s="23">
        <v>83</v>
      </c>
      <c r="DM189" s="23" t="s">
        <v>197</v>
      </c>
      <c r="DN189" s="23" t="s">
        <v>20</v>
      </c>
      <c r="DW189" s="85"/>
      <c r="DY189" s="85">
        <v>44876.231944444444</v>
      </c>
    </row>
    <row r="190" spans="1:129" s="23" customFormat="1">
      <c r="A190" s="23">
        <v>238</v>
      </c>
      <c r="B190" s="88">
        <v>44876.234027777777</v>
      </c>
      <c r="C190" s="23" t="s">
        <v>192</v>
      </c>
      <c r="D190" s="23">
        <v>0</v>
      </c>
      <c r="E190" s="23">
        <v>0</v>
      </c>
      <c r="F190" s="23">
        <v>0</v>
      </c>
      <c r="G190" s="23" t="s">
        <v>58</v>
      </c>
      <c r="H190" s="23" t="s">
        <v>59</v>
      </c>
      <c r="I190" s="23" t="s">
        <v>59</v>
      </c>
      <c r="J190" s="23" t="s">
        <v>59</v>
      </c>
      <c r="K190" s="23">
        <v>150</v>
      </c>
      <c r="L190" s="23" t="s">
        <v>179</v>
      </c>
      <c r="M190" s="23">
        <v>0</v>
      </c>
      <c r="N190" s="23" t="s">
        <v>179</v>
      </c>
      <c r="O190" s="23">
        <v>0</v>
      </c>
      <c r="P190" s="23" t="s">
        <v>179</v>
      </c>
      <c r="Q190" s="23">
        <v>0</v>
      </c>
      <c r="R190" s="23">
        <v>2</v>
      </c>
      <c r="S190" s="23" t="s">
        <v>180</v>
      </c>
      <c r="T190" s="23">
        <v>4.4648000000000003</v>
      </c>
      <c r="U190" s="23">
        <v>0.58160000000000001</v>
      </c>
      <c r="V190" s="23">
        <v>19.7941</v>
      </c>
      <c r="W190" s="23">
        <v>0.2903</v>
      </c>
      <c r="X190" s="23">
        <v>51.4696</v>
      </c>
      <c r="Y190" s="23">
        <v>0.29930000000000001</v>
      </c>
      <c r="Z190" s="23">
        <v>0.29149999999999998</v>
      </c>
      <c r="AA190" s="23">
        <v>1.5699999999999999E-2</v>
      </c>
      <c r="AB190" s="23" t="s">
        <v>181</v>
      </c>
      <c r="AC190" s="23">
        <v>6.7999999999999996E-3</v>
      </c>
      <c r="AD190" s="23" t="s">
        <v>181</v>
      </c>
      <c r="AE190" s="23">
        <v>1.0500000000000001E-2</v>
      </c>
      <c r="AF190" s="23">
        <v>1.8717999999999999</v>
      </c>
      <c r="AG190" s="23">
        <v>1.3599999999999999E-2</v>
      </c>
      <c r="AH190" s="23">
        <v>8.2736000000000001</v>
      </c>
      <c r="AI190" s="23">
        <v>2.2100000000000002E-2</v>
      </c>
      <c r="AJ190" s="23">
        <v>1.0929</v>
      </c>
      <c r="AK190" s="23">
        <v>6.6E-3</v>
      </c>
      <c r="AL190" s="23">
        <v>4.3400000000000001E-2</v>
      </c>
      <c r="AM190" s="23">
        <v>8.0000000000000002E-3</v>
      </c>
      <c r="AN190" s="23">
        <v>2.9499999999999998E-2</v>
      </c>
      <c r="AO190" s="23">
        <v>3.8E-3</v>
      </c>
      <c r="AP190" s="23">
        <v>6.8400000000000002E-2</v>
      </c>
      <c r="AQ190" s="23">
        <v>3.3E-3</v>
      </c>
      <c r="AR190" s="23">
        <v>7.2389999999999999</v>
      </c>
      <c r="AS190" s="23">
        <v>2.3699999999999999E-2</v>
      </c>
      <c r="AT190" s="23" t="s">
        <v>181</v>
      </c>
      <c r="AU190" s="23">
        <v>2.8999999999999998E-3</v>
      </c>
      <c r="AV190" s="23">
        <v>1.2200000000000001E-2</v>
      </c>
      <c r="AW190" s="23">
        <v>8.9999999999999998E-4</v>
      </c>
      <c r="AX190" s="23">
        <v>9.2999999999999992E-3</v>
      </c>
      <c r="AY190" s="23">
        <v>6.9999999999999999E-4</v>
      </c>
      <c r="AZ190" s="23">
        <v>7.4999999999999997E-3</v>
      </c>
      <c r="BA190" s="23">
        <v>5.9999999999999995E-4</v>
      </c>
      <c r="BB190" s="23">
        <v>1.4E-3</v>
      </c>
      <c r="BC190" s="23">
        <v>4.0000000000000002E-4</v>
      </c>
      <c r="BD190" s="23">
        <v>1.1999999999999999E-3</v>
      </c>
      <c r="BE190" s="23">
        <v>2.9999999999999997E-4</v>
      </c>
      <c r="BF190" s="23" t="s">
        <v>181</v>
      </c>
      <c r="BG190" s="23">
        <v>1E-4</v>
      </c>
      <c r="BH190" s="23">
        <v>2.3E-3</v>
      </c>
      <c r="BI190" s="23">
        <v>2.0000000000000001E-4</v>
      </c>
      <c r="BJ190" s="23">
        <v>3.5700000000000003E-2</v>
      </c>
      <c r="BK190" s="23">
        <v>6.9999999999999999E-4</v>
      </c>
      <c r="BL190" s="23">
        <v>2.5000000000000001E-3</v>
      </c>
      <c r="BM190" s="23">
        <v>2.0000000000000001E-4</v>
      </c>
      <c r="BN190" s="23">
        <v>1.03E-2</v>
      </c>
      <c r="BO190" s="23">
        <v>2.9999999999999997E-4</v>
      </c>
      <c r="BP190" s="23">
        <v>3.5000000000000001E-3</v>
      </c>
      <c r="BQ190" s="23">
        <v>2.9999999999999997E-4</v>
      </c>
      <c r="BR190" s="23">
        <v>2.9999999999999997E-4</v>
      </c>
      <c r="BS190" s="23">
        <v>1E-4</v>
      </c>
      <c r="BT190" s="23" t="s">
        <v>181</v>
      </c>
      <c r="BU190" s="23">
        <v>5.0000000000000001E-4</v>
      </c>
      <c r="BV190" s="23" t="s">
        <v>20</v>
      </c>
      <c r="BX190" s="23" t="s">
        <v>20</v>
      </c>
      <c r="BZ190" s="23" t="s">
        <v>181</v>
      </c>
      <c r="CA190" s="23">
        <v>6.9999999999999999E-4</v>
      </c>
      <c r="CB190" s="23" t="s">
        <v>181</v>
      </c>
      <c r="CC190" s="23">
        <v>1.8E-3</v>
      </c>
      <c r="CD190" s="23" t="s">
        <v>181</v>
      </c>
      <c r="CE190" s="23">
        <v>1.8E-3</v>
      </c>
      <c r="CF190" s="23" t="s">
        <v>20</v>
      </c>
      <c r="CH190" s="23">
        <v>3.1800000000000002E-2</v>
      </c>
      <c r="CI190" s="23">
        <v>4.3E-3</v>
      </c>
      <c r="CJ190" s="23" t="s">
        <v>181</v>
      </c>
      <c r="CK190" s="23">
        <v>8.6E-3</v>
      </c>
      <c r="CL190" s="23" t="s">
        <v>181</v>
      </c>
      <c r="CM190" s="23">
        <v>8.3000000000000001E-3</v>
      </c>
      <c r="CN190" s="23" t="s">
        <v>181</v>
      </c>
      <c r="CO190" s="23">
        <v>5.9999999999999995E-4</v>
      </c>
      <c r="CP190" s="23" t="s">
        <v>181</v>
      </c>
      <c r="CQ190" s="23">
        <v>2.5999999999999999E-3</v>
      </c>
      <c r="CR190" s="23" t="s">
        <v>181</v>
      </c>
      <c r="CS190" s="23">
        <v>1.5E-3</v>
      </c>
      <c r="CT190" s="23" t="s">
        <v>20</v>
      </c>
      <c r="CV190" s="23" t="s">
        <v>20</v>
      </c>
      <c r="CX190" s="23" t="s">
        <v>181</v>
      </c>
      <c r="CY190" s="23">
        <v>5.0000000000000001E-4</v>
      </c>
      <c r="CZ190" s="23" t="s">
        <v>181</v>
      </c>
      <c r="DA190" s="23">
        <v>5.9999999999999995E-4</v>
      </c>
      <c r="DB190" s="23" t="s">
        <v>181</v>
      </c>
      <c r="DC190" s="23">
        <v>5.0000000000000001E-4</v>
      </c>
      <c r="DD190" s="23" t="s">
        <v>181</v>
      </c>
      <c r="DE190" s="23">
        <v>5.9999999999999995E-4</v>
      </c>
      <c r="DF190" s="23" t="s">
        <v>181</v>
      </c>
      <c r="DG190" s="23">
        <v>4.0000000000000002E-4</v>
      </c>
      <c r="DH190" s="23" t="s">
        <v>181</v>
      </c>
      <c r="DI190" s="23">
        <v>2.0000000000000001E-4</v>
      </c>
      <c r="DJ190" s="23" t="s">
        <v>353</v>
      </c>
      <c r="DK190" s="23" t="s">
        <v>354</v>
      </c>
      <c r="DL190" s="23">
        <v>118</v>
      </c>
      <c r="DM190" s="23" t="s">
        <v>65</v>
      </c>
      <c r="DN190" s="23" t="s">
        <v>20</v>
      </c>
      <c r="DW190" s="85"/>
      <c r="DY190" s="85">
        <v>44876.234027777777</v>
      </c>
    </row>
    <row r="191" spans="1:129" s="23" customFormat="1">
      <c r="A191" s="23">
        <v>239</v>
      </c>
      <c r="B191" s="88">
        <v>44876.238194444442</v>
      </c>
      <c r="C191" s="23" t="s">
        <v>192</v>
      </c>
      <c r="D191" s="23">
        <v>0</v>
      </c>
      <c r="E191" s="23">
        <v>0</v>
      </c>
      <c r="F191" s="23">
        <v>0</v>
      </c>
      <c r="G191" s="23" t="s">
        <v>58</v>
      </c>
      <c r="H191" s="23" t="s">
        <v>59</v>
      </c>
      <c r="I191" s="23" t="s">
        <v>59</v>
      </c>
      <c r="J191" s="23" t="s">
        <v>59</v>
      </c>
      <c r="K191" s="23">
        <v>150</v>
      </c>
      <c r="L191" s="23" t="s">
        <v>179</v>
      </c>
      <c r="M191" s="23">
        <v>0</v>
      </c>
      <c r="N191" s="23" t="s">
        <v>179</v>
      </c>
      <c r="O191" s="23">
        <v>0</v>
      </c>
      <c r="P191" s="23" t="s">
        <v>179</v>
      </c>
      <c r="Q191" s="23">
        <v>0</v>
      </c>
      <c r="R191" s="23">
        <v>2</v>
      </c>
      <c r="S191" s="23" t="s">
        <v>180</v>
      </c>
      <c r="T191" s="23">
        <v>9.9204000000000008</v>
      </c>
      <c r="U191" s="23">
        <v>0.64600000000000002</v>
      </c>
      <c r="V191" s="23">
        <v>18.679400000000001</v>
      </c>
      <c r="W191" s="23">
        <v>0.28470000000000001</v>
      </c>
      <c r="X191" s="23">
        <v>51.557699999999997</v>
      </c>
      <c r="Y191" s="23">
        <v>0.29949999999999999</v>
      </c>
      <c r="Z191" s="23">
        <v>0.28060000000000002</v>
      </c>
      <c r="AA191" s="23">
        <v>1.52E-2</v>
      </c>
      <c r="AB191" s="23" t="s">
        <v>181</v>
      </c>
      <c r="AC191" s="23">
        <v>6.4000000000000003E-3</v>
      </c>
      <c r="AD191" s="23" t="s">
        <v>181</v>
      </c>
      <c r="AE191" s="23">
        <v>1.04E-2</v>
      </c>
      <c r="AF191" s="23">
        <v>2.2877999999999998</v>
      </c>
      <c r="AG191" s="23">
        <v>1.47E-2</v>
      </c>
      <c r="AH191" s="23">
        <v>6.5045000000000002</v>
      </c>
      <c r="AI191" s="23">
        <v>1.9300000000000001E-2</v>
      </c>
      <c r="AJ191" s="23">
        <v>1.3033999999999999</v>
      </c>
      <c r="AK191" s="23">
        <v>7.0000000000000001E-3</v>
      </c>
      <c r="AL191" s="23">
        <v>3.5400000000000001E-2</v>
      </c>
      <c r="AM191" s="23">
        <v>8.0999999999999996E-3</v>
      </c>
      <c r="AN191" s="23">
        <v>1.41E-2</v>
      </c>
      <c r="AO191" s="23">
        <v>3.0000000000000001E-3</v>
      </c>
      <c r="AP191" s="23">
        <v>7.5499999999999998E-2</v>
      </c>
      <c r="AQ191" s="23">
        <v>3.3E-3</v>
      </c>
      <c r="AR191" s="23">
        <v>5.3242000000000003</v>
      </c>
      <c r="AS191" s="23">
        <v>1.9900000000000001E-2</v>
      </c>
      <c r="AT191" s="23">
        <v>2.7000000000000001E-3</v>
      </c>
      <c r="AU191" s="23">
        <v>2.5000000000000001E-3</v>
      </c>
      <c r="AV191" s="23">
        <v>1.4200000000000001E-2</v>
      </c>
      <c r="AW191" s="23">
        <v>1E-3</v>
      </c>
      <c r="AX191" s="23">
        <v>6.3E-3</v>
      </c>
      <c r="AY191" s="23">
        <v>5.9999999999999995E-4</v>
      </c>
      <c r="AZ191" s="23">
        <v>5.8999999999999999E-3</v>
      </c>
      <c r="BA191" s="23">
        <v>5.0000000000000001E-4</v>
      </c>
      <c r="BB191" s="23">
        <v>1.1000000000000001E-3</v>
      </c>
      <c r="BC191" s="23">
        <v>2.9999999999999997E-4</v>
      </c>
      <c r="BD191" s="23" t="s">
        <v>181</v>
      </c>
      <c r="BE191" s="23">
        <v>2.0000000000000001E-4</v>
      </c>
      <c r="BF191" s="23" t="s">
        <v>181</v>
      </c>
      <c r="BG191" s="23">
        <v>1E-4</v>
      </c>
      <c r="BH191" s="23">
        <v>4.3E-3</v>
      </c>
      <c r="BI191" s="23">
        <v>2.9999999999999997E-4</v>
      </c>
      <c r="BJ191" s="23">
        <v>5.28E-2</v>
      </c>
      <c r="BK191" s="23">
        <v>8.0000000000000004E-4</v>
      </c>
      <c r="BL191" s="23">
        <v>2.8E-3</v>
      </c>
      <c r="BM191" s="23">
        <v>2.0000000000000001E-4</v>
      </c>
      <c r="BN191" s="23">
        <v>1.6299999999999999E-2</v>
      </c>
      <c r="BO191" s="23">
        <v>4.0000000000000002E-4</v>
      </c>
      <c r="BP191" s="23">
        <v>6.4999999999999997E-3</v>
      </c>
      <c r="BQ191" s="23">
        <v>2.9999999999999997E-4</v>
      </c>
      <c r="BR191" s="23">
        <v>2.9999999999999997E-4</v>
      </c>
      <c r="BS191" s="23">
        <v>1E-4</v>
      </c>
      <c r="BT191" s="23" t="s">
        <v>20</v>
      </c>
      <c r="BV191" s="23">
        <v>1.5E-3</v>
      </c>
      <c r="BW191" s="23">
        <v>5.9999999999999995E-4</v>
      </c>
      <c r="BX191" s="23" t="s">
        <v>20</v>
      </c>
      <c r="BZ191" s="23" t="s">
        <v>181</v>
      </c>
      <c r="CA191" s="23">
        <v>6.9999999999999999E-4</v>
      </c>
      <c r="CB191" s="23" t="s">
        <v>181</v>
      </c>
      <c r="CC191" s="23">
        <v>1.6999999999999999E-3</v>
      </c>
      <c r="CD191" s="23" t="s">
        <v>181</v>
      </c>
      <c r="CE191" s="23">
        <v>1.8E-3</v>
      </c>
      <c r="CF191" s="23" t="s">
        <v>20</v>
      </c>
      <c r="CH191" s="23">
        <v>6.2899999999999998E-2</v>
      </c>
      <c r="CI191" s="23">
        <v>5.1000000000000004E-3</v>
      </c>
      <c r="CJ191" s="23">
        <v>9.5999999999999992E-3</v>
      </c>
      <c r="CK191" s="23">
        <v>8.3999999999999995E-3</v>
      </c>
      <c r="CL191" s="23" t="s">
        <v>181</v>
      </c>
      <c r="CM191" s="23">
        <v>7.9000000000000008E-3</v>
      </c>
      <c r="CN191" s="23" t="s">
        <v>181</v>
      </c>
      <c r="CO191" s="23">
        <v>5.9999999999999995E-4</v>
      </c>
      <c r="CP191" s="23" t="s">
        <v>181</v>
      </c>
      <c r="CQ191" s="23">
        <v>2.5999999999999999E-3</v>
      </c>
      <c r="CR191" s="23" t="s">
        <v>181</v>
      </c>
      <c r="CS191" s="23">
        <v>1.4E-3</v>
      </c>
      <c r="CT191" s="23" t="s">
        <v>181</v>
      </c>
      <c r="CU191" s="23">
        <v>5.9999999999999995E-4</v>
      </c>
      <c r="CV191" s="23" t="s">
        <v>20</v>
      </c>
      <c r="CX191" s="23" t="s">
        <v>181</v>
      </c>
      <c r="CY191" s="23">
        <v>5.0000000000000001E-4</v>
      </c>
      <c r="CZ191" s="23" t="s">
        <v>181</v>
      </c>
      <c r="DA191" s="23">
        <v>5.0000000000000001E-4</v>
      </c>
      <c r="DB191" s="23" t="s">
        <v>181</v>
      </c>
      <c r="DC191" s="23">
        <v>5.0000000000000001E-4</v>
      </c>
      <c r="DD191" s="23" t="s">
        <v>181</v>
      </c>
      <c r="DE191" s="23">
        <v>5.9999999999999995E-4</v>
      </c>
      <c r="DF191" s="23">
        <v>8.0000000000000004E-4</v>
      </c>
      <c r="DG191" s="23">
        <v>4.0000000000000002E-4</v>
      </c>
      <c r="DH191" s="23" t="s">
        <v>181</v>
      </c>
      <c r="DI191" s="23">
        <v>2.9999999999999997E-4</v>
      </c>
      <c r="DJ191" s="23" t="s">
        <v>355</v>
      </c>
      <c r="DK191" s="23" t="s">
        <v>356</v>
      </c>
      <c r="DL191" s="23">
        <v>19</v>
      </c>
      <c r="DM191" s="23" t="s">
        <v>197</v>
      </c>
      <c r="DN191" s="23" t="s">
        <v>20</v>
      </c>
      <c r="DW191" s="85"/>
      <c r="DY191" s="85">
        <v>44876.238194444442</v>
      </c>
    </row>
    <row r="192" spans="1:129" s="23" customFormat="1">
      <c r="A192" s="23">
        <v>240</v>
      </c>
      <c r="B192" s="88">
        <v>44876.240277777775</v>
      </c>
      <c r="C192" s="23" t="s">
        <v>192</v>
      </c>
      <c r="D192" s="23">
        <v>0</v>
      </c>
      <c r="E192" s="23">
        <v>0</v>
      </c>
      <c r="F192" s="23">
        <v>0</v>
      </c>
      <c r="G192" s="23" t="s">
        <v>58</v>
      </c>
      <c r="H192" s="23" t="s">
        <v>59</v>
      </c>
      <c r="I192" s="23" t="s">
        <v>59</v>
      </c>
      <c r="J192" s="23" t="s">
        <v>59</v>
      </c>
      <c r="K192" s="23">
        <v>150</v>
      </c>
      <c r="L192" s="23" t="s">
        <v>179</v>
      </c>
      <c r="M192" s="23">
        <v>0</v>
      </c>
      <c r="N192" s="23" t="s">
        <v>179</v>
      </c>
      <c r="O192" s="23">
        <v>0</v>
      </c>
      <c r="P192" s="23" t="s">
        <v>179</v>
      </c>
      <c r="Q192" s="23">
        <v>0</v>
      </c>
      <c r="R192" s="23">
        <v>2</v>
      </c>
      <c r="S192" s="23" t="s">
        <v>180</v>
      </c>
      <c r="T192" s="23">
        <v>9.2623999999999995</v>
      </c>
      <c r="U192" s="23">
        <v>0.6552</v>
      </c>
      <c r="V192" s="23">
        <v>19.8522</v>
      </c>
      <c r="W192" s="23">
        <v>0.29389999999999999</v>
      </c>
      <c r="X192" s="23">
        <v>52.740299999999998</v>
      </c>
      <c r="Y192" s="23">
        <v>0.30370000000000003</v>
      </c>
      <c r="Z192" s="23">
        <v>0.28360000000000002</v>
      </c>
      <c r="AA192" s="23">
        <v>1.5800000000000002E-2</v>
      </c>
      <c r="AB192" s="23" t="s">
        <v>181</v>
      </c>
      <c r="AC192" s="23">
        <v>6.7000000000000002E-3</v>
      </c>
      <c r="AD192" s="23" t="s">
        <v>181</v>
      </c>
      <c r="AE192" s="23">
        <v>1.03E-2</v>
      </c>
      <c r="AF192" s="23">
        <v>2.3262999999999998</v>
      </c>
      <c r="AG192" s="23">
        <v>1.49E-2</v>
      </c>
      <c r="AH192" s="23">
        <v>8.1317000000000004</v>
      </c>
      <c r="AI192" s="23">
        <v>2.1700000000000001E-2</v>
      </c>
      <c r="AJ192" s="23">
        <v>1.3806</v>
      </c>
      <c r="AK192" s="23">
        <v>7.3000000000000001E-3</v>
      </c>
      <c r="AL192" s="23">
        <v>4.24E-2</v>
      </c>
      <c r="AM192" s="23">
        <v>8.5000000000000006E-3</v>
      </c>
      <c r="AN192" s="23">
        <v>1.6299999999999999E-2</v>
      </c>
      <c r="AO192" s="23">
        <v>3.0999999999999999E-3</v>
      </c>
      <c r="AP192" s="23">
        <v>8.4199999999999997E-2</v>
      </c>
      <c r="AQ192" s="23">
        <v>3.5000000000000001E-3</v>
      </c>
      <c r="AR192" s="23">
        <v>5.5206999999999997</v>
      </c>
      <c r="AS192" s="23">
        <v>2.07E-2</v>
      </c>
      <c r="AT192" s="23" t="s">
        <v>181</v>
      </c>
      <c r="AU192" s="23">
        <v>2.5000000000000001E-3</v>
      </c>
      <c r="AV192" s="23">
        <v>1.11E-2</v>
      </c>
      <c r="AW192" s="23">
        <v>8.9999999999999998E-4</v>
      </c>
      <c r="AX192" s="23">
        <v>6.1000000000000004E-3</v>
      </c>
      <c r="AY192" s="23">
        <v>5.9999999999999995E-4</v>
      </c>
      <c r="AZ192" s="23">
        <v>5.4000000000000003E-3</v>
      </c>
      <c r="BA192" s="23">
        <v>5.0000000000000001E-4</v>
      </c>
      <c r="BB192" s="23">
        <v>1.2999999999999999E-3</v>
      </c>
      <c r="BC192" s="23">
        <v>2.9999999999999997E-4</v>
      </c>
      <c r="BD192" s="23" t="s">
        <v>181</v>
      </c>
      <c r="BE192" s="23">
        <v>2.0000000000000001E-4</v>
      </c>
      <c r="BF192" s="23" t="s">
        <v>181</v>
      </c>
      <c r="BG192" s="23">
        <v>1E-4</v>
      </c>
      <c r="BH192" s="23">
        <v>4.0000000000000001E-3</v>
      </c>
      <c r="BI192" s="23">
        <v>2.9999999999999997E-4</v>
      </c>
      <c r="BJ192" s="23">
        <v>5.4100000000000002E-2</v>
      </c>
      <c r="BK192" s="23">
        <v>8.0000000000000004E-4</v>
      </c>
      <c r="BL192" s="23">
        <v>2.5000000000000001E-3</v>
      </c>
      <c r="BM192" s="23">
        <v>2.0000000000000001E-4</v>
      </c>
      <c r="BN192" s="23">
        <v>1.46E-2</v>
      </c>
      <c r="BO192" s="23">
        <v>4.0000000000000002E-4</v>
      </c>
      <c r="BP192" s="23">
        <v>6.3E-3</v>
      </c>
      <c r="BQ192" s="23">
        <v>2.9999999999999997E-4</v>
      </c>
      <c r="BR192" s="23">
        <v>2.0000000000000001E-4</v>
      </c>
      <c r="BS192" s="23">
        <v>1E-4</v>
      </c>
      <c r="BT192" s="23" t="s">
        <v>181</v>
      </c>
      <c r="BU192" s="23">
        <v>5.0000000000000001E-4</v>
      </c>
      <c r="BV192" s="23" t="s">
        <v>181</v>
      </c>
      <c r="BW192" s="23">
        <v>5.9999999999999995E-4</v>
      </c>
      <c r="BX192" s="23" t="s">
        <v>20</v>
      </c>
      <c r="BZ192" s="23" t="s">
        <v>181</v>
      </c>
      <c r="CA192" s="23">
        <v>6.9999999999999999E-4</v>
      </c>
      <c r="CB192" s="23" t="s">
        <v>181</v>
      </c>
      <c r="CC192" s="23">
        <v>1.6999999999999999E-3</v>
      </c>
      <c r="CD192" s="23" t="s">
        <v>181</v>
      </c>
      <c r="CE192" s="23">
        <v>1.8E-3</v>
      </c>
      <c r="CF192" s="23" t="s">
        <v>20</v>
      </c>
      <c r="CH192" s="23">
        <v>5.3199999999999997E-2</v>
      </c>
      <c r="CI192" s="23">
        <v>4.5999999999999999E-3</v>
      </c>
      <c r="CJ192" s="23" t="s">
        <v>181</v>
      </c>
      <c r="CK192" s="23">
        <v>8.5000000000000006E-3</v>
      </c>
      <c r="CL192" s="23" t="s">
        <v>181</v>
      </c>
      <c r="CM192" s="23">
        <v>7.7000000000000002E-3</v>
      </c>
      <c r="CN192" s="23" t="s">
        <v>181</v>
      </c>
      <c r="CO192" s="23">
        <v>5.9999999999999995E-4</v>
      </c>
      <c r="CP192" s="23" t="s">
        <v>181</v>
      </c>
      <c r="CQ192" s="23">
        <v>2.5999999999999999E-3</v>
      </c>
      <c r="CR192" s="23" t="s">
        <v>181</v>
      </c>
      <c r="CS192" s="23">
        <v>1.4E-3</v>
      </c>
      <c r="CT192" s="23" t="s">
        <v>181</v>
      </c>
      <c r="CU192" s="23">
        <v>5.9999999999999995E-4</v>
      </c>
      <c r="CV192" s="23" t="s">
        <v>20</v>
      </c>
      <c r="CX192" s="23" t="s">
        <v>181</v>
      </c>
      <c r="CY192" s="23">
        <v>5.0000000000000001E-4</v>
      </c>
      <c r="CZ192" s="23" t="s">
        <v>181</v>
      </c>
      <c r="DA192" s="23">
        <v>5.0000000000000001E-4</v>
      </c>
      <c r="DB192" s="23" t="s">
        <v>181</v>
      </c>
      <c r="DC192" s="23">
        <v>5.0000000000000001E-4</v>
      </c>
      <c r="DD192" s="23" t="s">
        <v>181</v>
      </c>
      <c r="DE192" s="23">
        <v>5.9999999999999995E-4</v>
      </c>
      <c r="DF192" s="23">
        <v>4.0000000000000002E-4</v>
      </c>
      <c r="DG192" s="23">
        <v>4.0000000000000002E-4</v>
      </c>
      <c r="DH192" s="23" t="s">
        <v>181</v>
      </c>
      <c r="DI192" s="23">
        <v>2.0000000000000001E-4</v>
      </c>
      <c r="DJ192" s="23" t="s">
        <v>355</v>
      </c>
      <c r="DK192" s="23" t="s">
        <v>356</v>
      </c>
      <c r="DL192" s="23">
        <v>89</v>
      </c>
      <c r="DM192" s="23" t="s">
        <v>197</v>
      </c>
      <c r="DN192" s="23" t="s">
        <v>20</v>
      </c>
      <c r="DW192" s="85"/>
      <c r="DY192" s="85">
        <v>44876.240277777775</v>
      </c>
    </row>
    <row r="193" spans="1:129" s="23" customFormat="1">
      <c r="A193" s="23">
        <v>241</v>
      </c>
      <c r="B193" s="88">
        <v>44876.245138888888</v>
      </c>
      <c r="C193" s="23" t="s">
        <v>192</v>
      </c>
      <c r="D193" s="23">
        <v>0</v>
      </c>
      <c r="E193" s="23">
        <v>0</v>
      </c>
      <c r="F193" s="23">
        <v>0</v>
      </c>
      <c r="G193" s="23" t="s">
        <v>58</v>
      </c>
      <c r="H193" s="23" t="s">
        <v>59</v>
      </c>
      <c r="I193" s="23" t="s">
        <v>59</v>
      </c>
      <c r="J193" s="23" t="s">
        <v>59</v>
      </c>
      <c r="K193" s="23">
        <v>150</v>
      </c>
      <c r="L193" s="23" t="s">
        <v>179</v>
      </c>
      <c r="M193" s="23">
        <v>0</v>
      </c>
      <c r="N193" s="23" t="s">
        <v>179</v>
      </c>
      <c r="O193" s="23">
        <v>0</v>
      </c>
      <c r="P193" s="23" t="s">
        <v>179</v>
      </c>
      <c r="Q193" s="23">
        <v>0</v>
      </c>
      <c r="R193" s="23">
        <v>2</v>
      </c>
      <c r="S193" s="23" t="s">
        <v>180</v>
      </c>
      <c r="T193" s="23">
        <v>6.7081999999999997</v>
      </c>
      <c r="U193" s="23">
        <v>0.59650000000000003</v>
      </c>
      <c r="V193" s="23">
        <v>19.622299999999999</v>
      </c>
      <c r="W193" s="23">
        <v>0.28749999999999998</v>
      </c>
      <c r="X193" s="23">
        <v>53.668100000000003</v>
      </c>
      <c r="Y193" s="23">
        <v>0.30449999999999999</v>
      </c>
      <c r="Z193" s="23">
        <v>0.17050000000000001</v>
      </c>
      <c r="AA193" s="23">
        <v>1.41E-2</v>
      </c>
      <c r="AB193" s="23" t="s">
        <v>181</v>
      </c>
      <c r="AC193" s="23">
        <v>6.4000000000000003E-3</v>
      </c>
      <c r="AD193" s="23" t="s">
        <v>181</v>
      </c>
      <c r="AE193" s="23">
        <v>1.01E-2</v>
      </c>
      <c r="AF193" s="23">
        <v>1.4675</v>
      </c>
      <c r="AG193" s="23">
        <v>1.2200000000000001E-2</v>
      </c>
      <c r="AH193" s="23">
        <v>7.9390000000000001</v>
      </c>
      <c r="AI193" s="23">
        <v>2.1499999999999998E-2</v>
      </c>
      <c r="AJ193" s="23">
        <v>1.0150999999999999</v>
      </c>
      <c r="AK193" s="23">
        <v>6.4000000000000003E-3</v>
      </c>
      <c r="AL193" s="23">
        <v>3.3599999999999998E-2</v>
      </c>
      <c r="AM193" s="23">
        <v>7.6E-3</v>
      </c>
      <c r="AN193" s="23">
        <v>2.01E-2</v>
      </c>
      <c r="AO193" s="23">
        <v>3.3999999999999998E-3</v>
      </c>
      <c r="AP193" s="23">
        <v>8.8099999999999998E-2</v>
      </c>
      <c r="AQ193" s="23">
        <v>3.5000000000000001E-3</v>
      </c>
      <c r="AR193" s="23">
        <v>6.3312999999999997</v>
      </c>
      <c r="AS193" s="23">
        <v>2.1999999999999999E-2</v>
      </c>
      <c r="AT193" s="23">
        <v>4.7000000000000002E-3</v>
      </c>
      <c r="AU193" s="23">
        <v>2.8E-3</v>
      </c>
      <c r="AV193" s="23">
        <v>1.09E-2</v>
      </c>
      <c r="AW193" s="23">
        <v>8.9999999999999998E-4</v>
      </c>
      <c r="AX193" s="23">
        <v>7.3000000000000001E-3</v>
      </c>
      <c r="AY193" s="23">
        <v>5.9999999999999995E-4</v>
      </c>
      <c r="AZ193" s="23">
        <v>9.1000000000000004E-3</v>
      </c>
      <c r="BA193" s="23">
        <v>5.9999999999999995E-4</v>
      </c>
      <c r="BB193" s="23">
        <v>1E-3</v>
      </c>
      <c r="BC193" s="23">
        <v>4.0000000000000002E-4</v>
      </c>
      <c r="BD193" s="23">
        <v>5.0000000000000001E-4</v>
      </c>
      <c r="BE193" s="23">
        <v>2.9999999999999997E-4</v>
      </c>
      <c r="BF193" s="23" t="s">
        <v>181</v>
      </c>
      <c r="BG193" s="23">
        <v>1E-4</v>
      </c>
      <c r="BH193" s="23">
        <v>2E-3</v>
      </c>
      <c r="BI193" s="23">
        <v>2.0000000000000001E-4</v>
      </c>
      <c r="BJ193" s="23">
        <v>3.2399999999999998E-2</v>
      </c>
      <c r="BK193" s="23">
        <v>5.9999999999999995E-4</v>
      </c>
      <c r="BL193" s="23">
        <v>2E-3</v>
      </c>
      <c r="BM193" s="23">
        <v>2.0000000000000001E-4</v>
      </c>
      <c r="BN193" s="23">
        <v>9.2999999999999992E-3</v>
      </c>
      <c r="BO193" s="23">
        <v>2.9999999999999997E-4</v>
      </c>
      <c r="BP193" s="23">
        <v>3.2000000000000002E-3</v>
      </c>
      <c r="BQ193" s="23">
        <v>2.9999999999999997E-4</v>
      </c>
      <c r="BR193" s="23">
        <v>2.9999999999999997E-4</v>
      </c>
      <c r="BS193" s="23">
        <v>1E-4</v>
      </c>
      <c r="BT193" s="23" t="s">
        <v>181</v>
      </c>
      <c r="BU193" s="23">
        <v>5.0000000000000001E-4</v>
      </c>
      <c r="BV193" s="23" t="s">
        <v>20</v>
      </c>
      <c r="BX193" s="23" t="s">
        <v>20</v>
      </c>
      <c r="BZ193" s="23" t="s">
        <v>181</v>
      </c>
      <c r="CA193" s="23">
        <v>6.9999999999999999E-4</v>
      </c>
      <c r="CB193" s="23">
        <v>2.0999999999999999E-3</v>
      </c>
      <c r="CC193" s="23">
        <v>1.6999999999999999E-3</v>
      </c>
      <c r="CD193" s="23" t="s">
        <v>181</v>
      </c>
      <c r="CE193" s="23">
        <v>1.8E-3</v>
      </c>
      <c r="CF193" s="23" t="s">
        <v>20</v>
      </c>
      <c r="CH193" s="23">
        <v>3.3399999999999999E-2</v>
      </c>
      <c r="CI193" s="23">
        <v>4.3E-3</v>
      </c>
      <c r="CJ193" s="23" t="s">
        <v>181</v>
      </c>
      <c r="CK193" s="23">
        <v>8.5000000000000006E-3</v>
      </c>
      <c r="CL193" s="23" t="s">
        <v>181</v>
      </c>
      <c r="CM193" s="23">
        <v>7.4999999999999997E-3</v>
      </c>
      <c r="CN193" s="23" t="s">
        <v>181</v>
      </c>
      <c r="CO193" s="23">
        <v>5.9999999999999995E-4</v>
      </c>
      <c r="CP193" s="23" t="s">
        <v>181</v>
      </c>
      <c r="CQ193" s="23">
        <v>2.5999999999999999E-3</v>
      </c>
      <c r="CR193" s="23" t="s">
        <v>181</v>
      </c>
      <c r="CS193" s="23">
        <v>1.5E-3</v>
      </c>
      <c r="CT193" s="23" t="s">
        <v>20</v>
      </c>
      <c r="CV193" s="23" t="s">
        <v>20</v>
      </c>
      <c r="CX193" s="23" t="s">
        <v>181</v>
      </c>
      <c r="CY193" s="23">
        <v>5.0000000000000001E-4</v>
      </c>
      <c r="CZ193" s="23" t="s">
        <v>181</v>
      </c>
      <c r="DA193" s="23">
        <v>5.0000000000000001E-4</v>
      </c>
      <c r="DB193" s="23" t="s">
        <v>181</v>
      </c>
      <c r="DC193" s="23">
        <v>5.0000000000000001E-4</v>
      </c>
      <c r="DD193" s="23" t="s">
        <v>181</v>
      </c>
      <c r="DE193" s="23">
        <v>5.0000000000000001E-4</v>
      </c>
      <c r="DF193" s="23" t="s">
        <v>181</v>
      </c>
      <c r="DG193" s="23">
        <v>2.9999999999999997E-4</v>
      </c>
      <c r="DH193" s="23" t="s">
        <v>181</v>
      </c>
      <c r="DI193" s="23">
        <v>2.0000000000000001E-4</v>
      </c>
      <c r="DJ193" s="23" t="s">
        <v>357</v>
      </c>
      <c r="DK193" s="23" t="s">
        <v>358</v>
      </c>
      <c r="DL193" s="23">
        <v>22</v>
      </c>
      <c r="DM193" s="23" t="s">
        <v>65</v>
      </c>
      <c r="DN193" s="23" t="s">
        <v>20</v>
      </c>
      <c r="DW193" s="85"/>
      <c r="DY193" s="85">
        <v>44876.245138888888</v>
      </c>
    </row>
    <row r="194" spans="1:129" s="23" customFormat="1">
      <c r="A194" s="23">
        <v>242</v>
      </c>
      <c r="B194" s="88">
        <v>44876.247916666667</v>
      </c>
      <c r="C194" s="23" t="s">
        <v>192</v>
      </c>
      <c r="D194" s="23">
        <v>0</v>
      </c>
      <c r="E194" s="23">
        <v>0</v>
      </c>
      <c r="F194" s="23">
        <v>0</v>
      </c>
      <c r="G194" s="23" t="s">
        <v>58</v>
      </c>
      <c r="H194" s="23" t="s">
        <v>59</v>
      </c>
      <c r="I194" s="23" t="s">
        <v>59</v>
      </c>
      <c r="J194" s="23" t="s">
        <v>59</v>
      </c>
      <c r="K194" s="23">
        <v>150</v>
      </c>
      <c r="L194" s="23" t="s">
        <v>179</v>
      </c>
      <c r="M194" s="23">
        <v>0</v>
      </c>
      <c r="N194" s="23" t="s">
        <v>179</v>
      </c>
      <c r="O194" s="23">
        <v>0</v>
      </c>
      <c r="P194" s="23" t="s">
        <v>179</v>
      </c>
      <c r="Q194" s="23">
        <v>0</v>
      </c>
      <c r="R194" s="23">
        <v>2</v>
      </c>
      <c r="S194" s="23" t="s">
        <v>180</v>
      </c>
      <c r="T194" s="23">
        <v>3.0983000000000001</v>
      </c>
      <c r="U194" s="23">
        <v>0.49080000000000001</v>
      </c>
      <c r="V194" s="23">
        <v>14.3772</v>
      </c>
      <c r="W194" s="23">
        <v>0.24660000000000001</v>
      </c>
      <c r="X194" s="23">
        <v>42.039000000000001</v>
      </c>
      <c r="Y194" s="23">
        <v>0.26390000000000002</v>
      </c>
      <c r="Z194" s="23">
        <v>0.25750000000000001</v>
      </c>
      <c r="AA194" s="23">
        <v>1.3899999999999999E-2</v>
      </c>
      <c r="AB194" s="23" t="s">
        <v>181</v>
      </c>
      <c r="AC194" s="23">
        <v>6.0000000000000001E-3</v>
      </c>
      <c r="AD194" s="23" t="s">
        <v>181</v>
      </c>
      <c r="AE194" s="23">
        <v>1.04E-2</v>
      </c>
      <c r="AF194" s="23">
        <v>1.7301</v>
      </c>
      <c r="AG194" s="23">
        <v>1.26E-2</v>
      </c>
      <c r="AH194" s="23">
        <v>5.4619999999999997</v>
      </c>
      <c r="AI194" s="23">
        <v>1.78E-2</v>
      </c>
      <c r="AJ194" s="23">
        <v>0.85850000000000004</v>
      </c>
      <c r="AK194" s="23">
        <v>5.7999999999999996E-3</v>
      </c>
      <c r="AL194" s="23">
        <v>8.6999999999999994E-3</v>
      </c>
      <c r="AM194" s="23">
        <v>6.6E-3</v>
      </c>
      <c r="AN194" s="23">
        <v>1.4500000000000001E-2</v>
      </c>
      <c r="AO194" s="23">
        <v>2.8999999999999998E-3</v>
      </c>
      <c r="AP194" s="23">
        <v>0.13869999999999999</v>
      </c>
      <c r="AQ194" s="23">
        <v>4.4000000000000003E-3</v>
      </c>
      <c r="AR194" s="23">
        <v>5.5952999999999999</v>
      </c>
      <c r="AS194" s="23">
        <v>2.0299999999999999E-2</v>
      </c>
      <c r="AT194" s="23">
        <v>2.8999999999999998E-3</v>
      </c>
      <c r="AU194" s="23">
        <v>2.7000000000000001E-3</v>
      </c>
      <c r="AV194" s="23">
        <v>1.47E-2</v>
      </c>
      <c r="AW194" s="23">
        <v>1.1000000000000001E-3</v>
      </c>
      <c r="AX194" s="23">
        <v>8.5000000000000006E-3</v>
      </c>
      <c r="AY194" s="23">
        <v>6.9999999999999999E-4</v>
      </c>
      <c r="AZ194" s="23">
        <v>7.0000000000000001E-3</v>
      </c>
      <c r="BA194" s="23">
        <v>5.9999999999999995E-4</v>
      </c>
      <c r="BB194" s="23">
        <v>1.6000000000000001E-3</v>
      </c>
      <c r="BC194" s="23">
        <v>4.0000000000000002E-4</v>
      </c>
      <c r="BD194" s="23">
        <v>1.2999999999999999E-3</v>
      </c>
      <c r="BE194" s="23">
        <v>2.9999999999999997E-4</v>
      </c>
      <c r="BF194" s="23" t="s">
        <v>181</v>
      </c>
      <c r="BG194" s="23">
        <v>1E-4</v>
      </c>
      <c r="BH194" s="23">
        <v>2.5000000000000001E-3</v>
      </c>
      <c r="BI194" s="23">
        <v>2.9999999999999997E-4</v>
      </c>
      <c r="BJ194" s="23">
        <v>3.4299999999999997E-2</v>
      </c>
      <c r="BK194" s="23">
        <v>6.9999999999999999E-4</v>
      </c>
      <c r="BL194" s="23">
        <v>2.5000000000000001E-3</v>
      </c>
      <c r="BM194" s="23">
        <v>2.0000000000000001E-4</v>
      </c>
      <c r="BN194" s="23">
        <v>1.3100000000000001E-2</v>
      </c>
      <c r="BO194" s="23">
        <v>5.0000000000000001E-4</v>
      </c>
      <c r="BP194" s="23">
        <v>2.8999999999999998E-3</v>
      </c>
      <c r="BQ194" s="23">
        <v>2.9999999999999997E-4</v>
      </c>
      <c r="BR194" s="23">
        <v>5.9999999999999995E-4</v>
      </c>
      <c r="BS194" s="23">
        <v>2.9999999999999997E-4</v>
      </c>
      <c r="BT194" s="23" t="s">
        <v>181</v>
      </c>
      <c r="BU194" s="23">
        <v>5.0000000000000001E-4</v>
      </c>
      <c r="BV194" s="23" t="s">
        <v>20</v>
      </c>
      <c r="BX194" s="23" t="s">
        <v>181</v>
      </c>
      <c r="BY194" s="23">
        <v>8.9999999999999998E-4</v>
      </c>
      <c r="BZ194" s="23" t="s">
        <v>181</v>
      </c>
      <c r="CA194" s="23">
        <v>6.9999999999999999E-4</v>
      </c>
      <c r="CB194" s="23" t="s">
        <v>181</v>
      </c>
      <c r="CC194" s="23">
        <v>1.9E-3</v>
      </c>
      <c r="CD194" s="23" t="s">
        <v>181</v>
      </c>
      <c r="CE194" s="23">
        <v>1.6999999999999999E-3</v>
      </c>
      <c r="CF194" s="23" t="s">
        <v>20</v>
      </c>
      <c r="CH194" s="23">
        <v>4.4499999999999998E-2</v>
      </c>
      <c r="CI194" s="23">
        <v>6.6E-3</v>
      </c>
      <c r="CJ194" s="23" t="s">
        <v>181</v>
      </c>
      <c r="CK194" s="23">
        <v>8.9999999999999993E-3</v>
      </c>
      <c r="CL194" s="23" t="s">
        <v>181</v>
      </c>
      <c r="CM194" s="23">
        <v>1.12E-2</v>
      </c>
      <c r="CN194" s="23" t="s">
        <v>181</v>
      </c>
      <c r="CO194" s="23">
        <v>5.9999999999999995E-4</v>
      </c>
      <c r="CP194" s="23" t="s">
        <v>181</v>
      </c>
      <c r="CQ194" s="23">
        <v>2.5999999999999999E-3</v>
      </c>
      <c r="CR194" s="23" t="s">
        <v>181</v>
      </c>
      <c r="CS194" s="23">
        <v>1.6000000000000001E-3</v>
      </c>
      <c r="CT194" s="23" t="s">
        <v>20</v>
      </c>
      <c r="CV194" s="23" t="s">
        <v>20</v>
      </c>
      <c r="CX194" s="23" t="s">
        <v>181</v>
      </c>
      <c r="CY194" s="23">
        <v>5.0000000000000001E-4</v>
      </c>
      <c r="CZ194" s="23" t="s">
        <v>181</v>
      </c>
      <c r="DA194" s="23">
        <v>5.9999999999999995E-4</v>
      </c>
      <c r="DB194" s="23" t="s">
        <v>181</v>
      </c>
      <c r="DC194" s="23">
        <v>5.9999999999999995E-4</v>
      </c>
      <c r="DD194" s="23" t="s">
        <v>181</v>
      </c>
      <c r="DE194" s="23">
        <v>6.9999999999999999E-4</v>
      </c>
      <c r="DF194" s="23" t="s">
        <v>181</v>
      </c>
      <c r="DG194" s="23">
        <v>4.0000000000000002E-4</v>
      </c>
      <c r="DH194" s="23" t="s">
        <v>181</v>
      </c>
      <c r="DI194" s="23">
        <v>4.0000000000000002E-4</v>
      </c>
      <c r="DJ194" s="23" t="s">
        <v>357</v>
      </c>
      <c r="DK194" s="23" t="s">
        <v>358</v>
      </c>
      <c r="DL194" s="23">
        <v>73</v>
      </c>
      <c r="DM194" s="23" t="s">
        <v>65</v>
      </c>
      <c r="DN194" s="23" t="s">
        <v>20</v>
      </c>
      <c r="DW194" s="85"/>
      <c r="DY194" s="85">
        <v>44876.247916666667</v>
      </c>
    </row>
    <row r="195" spans="1:129" s="23" customFormat="1">
      <c r="A195" s="23">
        <v>243</v>
      </c>
      <c r="B195" s="88">
        <v>44876.251388888886</v>
      </c>
      <c r="C195" s="23" t="s">
        <v>192</v>
      </c>
      <c r="D195" s="23">
        <v>0</v>
      </c>
      <c r="E195" s="23">
        <v>0</v>
      </c>
      <c r="F195" s="23">
        <v>0</v>
      </c>
      <c r="G195" s="23" t="s">
        <v>58</v>
      </c>
      <c r="H195" s="23" t="s">
        <v>59</v>
      </c>
      <c r="I195" s="23" t="s">
        <v>59</v>
      </c>
      <c r="J195" s="23" t="s">
        <v>59</v>
      </c>
      <c r="K195" s="23">
        <v>150</v>
      </c>
      <c r="L195" s="23" t="s">
        <v>179</v>
      </c>
      <c r="M195" s="23">
        <v>0</v>
      </c>
      <c r="N195" s="23" t="s">
        <v>179</v>
      </c>
      <c r="O195" s="23">
        <v>0</v>
      </c>
      <c r="P195" s="23" t="s">
        <v>179</v>
      </c>
      <c r="Q195" s="23">
        <v>0</v>
      </c>
      <c r="R195" s="23">
        <v>2</v>
      </c>
      <c r="S195" s="23" t="s">
        <v>180</v>
      </c>
      <c r="T195" s="23">
        <v>12.7279</v>
      </c>
      <c r="U195" s="23">
        <v>0.68320000000000003</v>
      </c>
      <c r="V195" s="23">
        <v>18.911000000000001</v>
      </c>
      <c r="W195" s="23">
        <v>0.28560000000000002</v>
      </c>
      <c r="X195" s="23">
        <v>54.958300000000001</v>
      </c>
      <c r="Y195" s="23">
        <v>0.3075</v>
      </c>
      <c r="Z195" s="23">
        <v>0.1396</v>
      </c>
      <c r="AA195" s="23">
        <v>1.3599999999999999E-2</v>
      </c>
      <c r="AB195" s="23" t="s">
        <v>181</v>
      </c>
      <c r="AC195" s="23">
        <v>6.6E-3</v>
      </c>
      <c r="AD195" s="23" t="s">
        <v>181</v>
      </c>
      <c r="AE195" s="23">
        <v>1.03E-2</v>
      </c>
      <c r="AF195" s="23">
        <v>0.83499999999999996</v>
      </c>
      <c r="AG195" s="23">
        <v>9.7000000000000003E-3</v>
      </c>
      <c r="AH195" s="23">
        <v>7.4009999999999998</v>
      </c>
      <c r="AI195" s="23">
        <v>2.0500000000000001E-2</v>
      </c>
      <c r="AJ195" s="23">
        <v>0.81459999999999999</v>
      </c>
      <c r="AK195" s="23">
        <v>5.7000000000000002E-3</v>
      </c>
      <c r="AL195" s="23">
        <v>3.5200000000000002E-2</v>
      </c>
      <c r="AM195" s="23">
        <v>7.1000000000000004E-3</v>
      </c>
      <c r="AN195" s="23">
        <v>4.1200000000000001E-2</v>
      </c>
      <c r="AO195" s="23">
        <v>4.1000000000000003E-3</v>
      </c>
      <c r="AP195" s="23">
        <v>9.4E-2</v>
      </c>
      <c r="AQ195" s="23">
        <v>3.5000000000000001E-3</v>
      </c>
      <c r="AR195" s="23">
        <v>6.516</v>
      </c>
      <c r="AS195" s="23">
        <v>2.18E-2</v>
      </c>
      <c r="AT195" s="23">
        <v>6.1999999999999998E-3</v>
      </c>
      <c r="AU195" s="23">
        <v>2.7000000000000001E-3</v>
      </c>
      <c r="AV195" s="23">
        <v>2.0799999999999999E-2</v>
      </c>
      <c r="AW195" s="23">
        <v>1.1000000000000001E-3</v>
      </c>
      <c r="AX195" s="23">
        <v>9.5999999999999992E-3</v>
      </c>
      <c r="AY195" s="23">
        <v>6.9999999999999999E-4</v>
      </c>
      <c r="AZ195" s="23">
        <v>6.4000000000000003E-3</v>
      </c>
      <c r="BA195" s="23">
        <v>5.9999999999999995E-4</v>
      </c>
      <c r="BB195" s="23">
        <v>8.0000000000000004E-4</v>
      </c>
      <c r="BC195" s="23">
        <v>2.9999999999999997E-4</v>
      </c>
      <c r="BD195" s="23" t="s">
        <v>181</v>
      </c>
      <c r="BE195" s="23">
        <v>2.0000000000000001E-4</v>
      </c>
      <c r="BF195" s="23" t="s">
        <v>181</v>
      </c>
      <c r="BG195" s="23">
        <v>1E-4</v>
      </c>
      <c r="BH195" s="23">
        <v>1E-3</v>
      </c>
      <c r="BI195" s="23">
        <v>2.0000000000000001E-4</v>
      </c>
      <c r="BJ195" s="23">
        <v>2.9600000000000001E-2</v>
      </c>
      <c r="BK195" s="23">
        <v>5.9999999999999995E-4</v>
      </c>
      <c r="BL195" s="23">
        <v>1.9E-3</v>
      </c>
      <c r="BM195" s="23">
        <v>2.0000000000000001E-4</v>
      </c>
      <c r="BN195" s="23">
        <v>6.4000000000000003E-3</v>
      </c>
      <c r="BO195" s="23">
        <v>2.0000000000000001E-4</v>
      </c>
      <c r="BP195" s="23">
        <v>3.0000000000000001E-3</v>
      </c>
      <c r="BQ195" s="23">
        <v>2.9999999999999997E-4</v>
      </c>
      <c r="BR195" s="23">
        <v>2.0000000000000001E-4</v>
      </c>
      <c r="BS195" s="23">
        <v>1E-4</v>
      </c>
      <c r="BT195" s="23" t="s">
        <v>20</v>
      </c>
      <c r="BV195" s="23" t="s">
        <v>20</v>
      </c>
      <c r="BX195" s="23" t="s">
        <v>20</v>
      </c>
      <c r="BZ195" s="23" t="s">
        <v>181</v>
      </c>
      <c r="CA195" s="23">
        <v>6.9999999999999999E-4</v>
      </c>
      <c r="CB195" s="23" t="s">
        <v>181</v>
      </c>
      <c r="CC195" s="23">
        <v>1.6999999999999999E-3</v>
      </c>
      <c r="CD195" s="23" t="s">
        <v>181</v>
      </c>
      <c r="CE195" s="23">
        <v>1.8E-3</v>
      </c>
      <c r="CF195" s="23" t="s">
        <v>20</v>
      </c>
      <c r="CH195" s="23">
        <v>2.3800000000000002E-2</v>
      </c>
      <c r="CI195" s="23">
        <v>4.3E-3</v>
      </c>
      <c r="CJ195" s="23" t="s">
        <v>181</v>
      </c>
      <c r="CK195" s="23">
        <v>8.2000000000000007E-3</v>
      </c>
      <c r="CL195" s="23" t="s">
        <v>181</v>
      </c>
      <c r="CM195" s="23">
        <v>6.8999999999999999E-3</v>
      </c>
      <c r="CN195" s="23" t="s">
        <v>181</v>
      </c>
      <c r="CO195" s="23">
        <v>5.9999999999999995E-4</v>
      </c>
      <c r="CP195" s="23" t="s">
        <v>181</v>
      </c>
      <c r="CQ195" s="23">
        <v>2.5999999999999999E-3</v>
      </c>
      <c r="CR195" s="23" t="s">
        <v>181</v>
      </c>
      <c r="CS195" s="23">
        <v>1.4E-3</v>
      </c>
      <c r="CT195" s="23" t="s">
        <v>181</v>
      </c>
      <c r="CU195" s="23">
        <v>5.9999999999999995E-4</v>
      </c>
      <c r="CV195" s="23" t="s">
        <v>20</v>
      </c>
      <c r="CX195" s="23" t="s">
        <v>181</v>
      </c>
      <c r="CY195" s="23">
        <v>5.0000000000000001E-4</v>
      </c>
      <c r="CZ195" s="23" t="s">
        <v>181</v>
      </c>
      <c r="DA195" s="23">
        <v>5.0000000000000001E-4</v>
      </c>
      <c r="DB195" s="23" t="s">
        <v>181</v>
      </c>
      <c r="DC195" s="23">
        <v>5.0000000000000001E-4</v>
      </c>
      <c r="DD195" s="23" t="s">
        <v>181</v>
      </c>
      <c r="DE195" s="23">
        <v>5.0000000000000001E-4</v>
      </c>
      <c r="DF195" s="23" t="s">
        <v>181</v>
      </c>
      <c r="DG195" s="23">
        <v>2.9999999999999997E-4</v>
      </c>
      <c r="DH195" s="23" t="s">
        <v>181</v>
      </c>
      <c r="DI195" s="23">
        <v>1E-4</v>
      </c>
      <c r="DJ195" s="23" t="s">
        <v>359</v>
      </c>
      <c r="DK195" s="23" t="s">
        <v>360</v>
      </c>
      <c r="DL195" s="23">
        <v>45</v>
      </c>
      <c r="DM195" s="23" t="s">
        <v>197</v>
      </c>
      <c r="DN195" s="23" t="s">
        <v>20</v>
      </c>
      <c r="DW195" s="85"/>
      <c r="DY195" s="85">
        <v>44876.251388888886</v>
      </c>
    </row>
    <row r="196" spans="1:129" s="23" customFormat="1">
      <c r="A196" s="23">
        <v>244</v>
      </c>
      <c r="B196" s="88">
        <v>44876.254166666666</v>
      </c>
      <c r="C196" s="23" t="s">
        <v>192</v>
      </c>
      <c r="D196" s="23">
        <v>0</v>
      </c>
      <c r="E196" s="23">
        <v>0</v>
      </c>
      <c r="F196" s="23">
        <v>0</v>
      </c>
      <c r="G196" s="23" t="s">
        <v>58</v>
      </c>
      <c r="H196" s="23" t="s">
        <v>59</v>
      </c>
      <c r="I196" s="23" t="s">
        <v>59</v>
      </c>
      <c r="J196" s="23" t="s">
        <v>59</v>
      </c>
      <c r="K196" s="23">
        <v>150</v>
      </c>
      <c r="L196" s="23" t="s">
        <v>179</v>
      </c>
      <c r="M196" s="23">
        <v>0</v>
      </c>
      <c r="N196" s="23" t="s">
        <v>179</v>
      </c>
      <c r="O196" s="23">
        <v>0</v>
      </c>
      <c r="P196" s="23" t="s">
        <v>179</v>
      </c>
      <c r="Q196" s="23">
        <v>0</v>
      </c>
      <c r="R196" s="23">
        <v>2</v>
      </c>
      <c r="S196" s="23" t="s">
        <v>180</v>
      </c>
      <c r="T196" s="23">
        <v>10.349600000000001</v>
      </c>
      <c r="U196" s="23">
        <v>0.63560000000000005</v>
      </c>
      <c r="V196" s="23">
        <v>17.781500000000001</v>
      </c>
      <c r="W196" s="23">
        <v>0.2762</v>
      </c>
      <c r="X196" s="23">
        <v>53.930500000000002</v>
      </c>
      <c r="Y196" s="23">
        <v>0.30399999999999999</v>
      </c>
      <c r="Z196" s="23">
        <v>0.159</v>
      </c>
      <c r="AA196" s="23">
        <v>1.3599999999999999E-2</v>
      </c>
      <c r="AB196" s="23" t="s">
        <v>181</v>
      </c>
      <c r="AC196" s="23">
        <v>6.3E-3</v>
      </c>
      <c r="AD196" s="23" t="s">
        <v>181</v>
      </c>
      <c r="AE196" s="23">
        <v>1.0200000000000001E-2</v>
      </c>
      <c r="AF196" s="23">
        <v>0.96919999999999995</v>
      </c>
      <c r="AG196" s="23">
        <v>1.0200000000000001E-2</v>
      </c>
      <c r="AH196" s="23">
        <v>6.9832999999999998</v>
      </c>
      <c r="AI196" s="23">
        <v>0.02</v>
      </c>
      <c r="AJ196" s="23">
        <v>0.86499999999999999</v>
      </c>
      <c r="AK196" s="23">
        <v>5.8999999999999999E-3</v>
      </c>
      <c r="AL196" s="23">
        <v>2.6200000000000001E-2</v>
      </c>
      <c r="AM196" s="23">
        <v>7.0000000000000001E-3</v>
      </c>
      <c r="AN196" s="23">
        <v>4.0599999999999997E-2</v>
      </c>
      <c r="AO196" s="23">
        <v>3.8999999999999998E-3</v>
      </c>
      <c r="AP196" s="23">
        <v>7.7899999999999997E-2</v>
      </c>
      <c r="AQ196" s="23">
        <v>3.3E-3</v>
      </c>
      <c r="AR196" s="23">
        <v>5.9066000000000001</v>
      </c>
      <c r="AS196" s="23">
        <v>2.0799999999999999E-2</v>
      </c>
      <c r="AT196" s="23" t="s">
        <v>181</v>
      </c>
      <c r="AU196" s="23">
        <v>2.5999999999999999E-3</v>
      </c>
      <c r="AV196" s="23">
        <v>1.9699999999999999E-2</v>
      </c>
      <c r="AW196" s="23">
        <v>1.1000000000000001E-3</v>
      </c>
      <c r="AX196" s="23">
        <v>8.6E-3</v>
      </c>
      <c r="AY196" s="23">
        <v>5.9999999999999995E-4</v>
      </c>
      <c r="AZ196" s="23">
        <v>6.7000000000000002E-3</v>
      </c>
      <c r="BA196" s="23">
        <v>5.9999999999999995E-4</v>
      </c>
      <c r="BB196" s="23">
        <v>1.5E-3</v>
      </c>
      <c r="BC196" s="23">
        <v>4.0000000000000002E-4</v>
      </c>
      <c r="BD196" s="23" t="s">
        <v>181</v>
      </c>
      <c r="BE196" s="23">
        <v>2.0000000000000001E-4</v>
      </c>
      <c r="BF196" s="23" t="s">
        <v>181</v>
      </c>
      <c r="BG196" s="23">
        <v>1E-4</v>
      </c>
      <c r="BH196" s="23">
        <v>1.1000000000000001E-3</v>
      </c>
      <c r="BI196" s="23">
        <v>2.0000000000000001E-4</v>
      </c>
      <c r="BJ196" s="23">
        <v>2.9600000000000001E-2</v>
      </c>
      <c r="BK196" s="23">
        <v>5.9999999999999995E-4</v>
      </c>
      <c r="BL196" s="23">
        <v>2.3E-3</v>
      </c>
      <c r="BM196" s="23">
        <v>2.0000000000000001E-4</v>
      </c>
      <c r="BN196" s="23">
        <v>8.5000000000000006E-3</v>
      </c>
      <c r="BO196" s="23">
        <v>2.9999999999999997E-4</v>
      </c>
      <c r="BP196" s="23">
        <v>3.2000000000000002E-3</v>
      </c>
      <c r="BQ196" s="23">
        <v>2.9999999999999997E-4</v>
      </c>
      <c r="BR196" s="23">
        <v>2.9999999999999997E-4</v>
      </c>
      <c r="BS196" s="23">
        <v>1E-4</v>
      </c>
      <c r="BT196" s="23" t="s">
        <v>181</v>
      </c>
      <c r="BU196" s="23">
        <v>5.0000000000000001E-4</v>
      </c>
      <c r="BV196" s="23" t="s">
        <v>20</v>
      </c>
      <c r="BX196" s="23" t="s">
        <v>181</v>
      </c>
      <c r="BY196" s="23">
        <v>8.0000000000000004E-4</v>
      </c>
      <c r="BZ196" s="23" t="s">
        <v>181</v>
      </c>
      <c r="CA196" s="23">
        <v>6.9999999999999999E-4</v>
      </c>
      <c r="CB196" s="23" t="s">
        <v>181</v>
      </c>
      <c r="CC196" s="23">
        <v>1.6999999999999999E-3</v>
      </c>
      <c r="CD196" s="23" t="s">
        <v>181</v>
      </c>
      <c r="CE196" s="23">
        <v>1.8E-3</v>
      </c>
      <c r="CF196" s="23" t="s">
        <v>20</v>
      </c>
      <c r="CH196" s="23">
        <v>3.15E-2</v>
      </c>
      <c r="CI196" s="23">
        <v>4.7000000000000002E-3</v>
      </c>
      <c r="CJ196" s="23" t="s">
        <v>181</v>
      </c>
      <c r="CK196" s="23">
        <v>8.2000000000000007E-3</v>
      </c>
      <c r="CL196" s="23" t="s">
        <v>181</v>
      </c>
      <c r="CM196" s="23">
        <v>7.1999999999999998E-3</v>
      </c>
      <c r="CN196" s="23" t="s">
        <v>181</v>
      </c>
      <c r="CO196" s="23">
        <v>5.9999999999999995E-4</v>
      </c>
      <c r="CP196" s="23" t="s">
        <v>181</v>
      </c>
      <c r="CQ196" s="23">
        <v>2.5000000000000001E-3</v>
      </c>
      <c r="CR196" s="23" t="s">
        <v>181</v>
      </c>
      <c r="CS196" s="23">
        <v>1.4E-3</v>
      </c>
      <c r="CT196" s="23" t="s">
        <v>181</v>
      </c>
      <c r="CU196" s="23">
        <v>5.9999999999999995E-4</v>
      </c>
      <c r="CV196" s="23" t="s">
        <v>181</v>
      </c>
      <c r="CW196" s="23">
        <v>5.0000000000000001E-4</v>
      </c>
      <c r="CX196" s="23" t="s">
        <v>181</v>
      </c>
      <c r="CY196" s="23">
        <v>5.0000000000000001E-4</v>
      </c>
      <c r="CZ196" s="23" t="s">
        <v>181</v>
      </c>
      <c r="DA196" s="23">
        <v>5.0000000000000001E-4</v>
      </c>
      <c r="DB196" s="23" t="s">
        <v>181</v>
      </c>
      <c r="DC196" s="23">
        <v>5.0000000000000001E-4</v>
      </c>
      <c r="DD196" s="23" t="s">
        <v>181</v>
      </c>
      <c r="DE196" s="23">
        <v>5.9999999999999995E-4</v>
      </c>
      <c r="DF196" s="23" t="s">
        <v>181</v>
      </c>
      <c r="DG196" s="23">
        <v>4.0000000000000002E-4</v>
      </c>
      <c r="DH196" s="23" t="s">
        <v>181</v>
      </c>
      <c r="DI196" s="23">
        <v>2.0000000000000001E-4</v>
      </c>
      <c r="DJ196" s="23" t="s">
        <v>359</v>
      </c>
      <c r="DK196" s="23" t="s">
        <v>360</v>
      </c>
      <c r="DL196" s="23">
        <v>134</v>
      </c>
      <c r="DM196" s="23" t="s">
        <v>197</v>
      </c>
      <c r="DN196" s="23" t="s">
        <v>20</v>
      </c>
      <c r="DW196" s="85"/>
      <c r="DY196" s="85">
        <v>44876.254166666666</v>
      </c>
    </row>
    <row r="197" spans="1:129" s="23" customFormat="1">
      <c r="A197" s="23">
        <v>245</v>
      </c>
      <c r="B197" s="88">
        <v>44876.257638888892</v>
      </c>
      <c r="C197" s="23" t="s">
        <v>192</v>
      </c>
      <c r="D197" s="23">
        <v>0</v>
      </c>
      <c r="E197" s="23">
        <v>0</v>
      </c>
      <c r="F197" s="23">
        <v>0</v>
      </c>
      <c r="G197" s="23" t="s">
        <v>58</v>
      </c>
      <c r="H197" s="23" t="s">
        <v>59</v>
      </c>
      <c r="I197" s="23" t="s">
        <v>59</v>
      </c>
      <c r="J197" s="23" t="s">
        <v>59</v>
      </c>
      <c r="K197" s="23">
        <v>150</v>
      </c>
      <c r="L197" s="23" t="s">
        <v>179</v>
      </c>
      <c r="M197" s="23">
        <v>0</v>
      </c>
      <c r="N197" s="23" t="s">
        <v>179</v>
      </c>
      <c r="O197" s="23">
        <v>0</v>
      </c>
      <c r="P197" s="23" t="s">
        <v>179</v>
      </c>
      <c r="Q197" s="23">
        <v>0</v>
      </c>
      <c r="R197" s="23">
        <v>2</v>
      </c>
      <c r="S197" s="23" t="s">
        <v>180</v>
      </c>
      <c r="T197" s="23">
        <v>10.0878</v>
      </c>
      <c r="U197" s="23">
        <v>0.62670000000000003</v>
      </c>
      <c r="V197" s="23">
        <v>17.615500000000001</v>
      </c>
      <c r="W197" s="23">
        <v>0.27510000000000001</v>
      </c>
      <c r="X197" s="23">
        <v>52.861800000000002</v>
      </c>
      <c r="Y197" s="23">
        <v>0.30080000000000001</v>
      </c>
      <c r="Z197" s="23">
        <v>0.13619999999999999</v>
      </c>
      <c r="AA197" s="23">
        <v>1.3299999999999999E-2</v>
      </c>
      <c r="AB197" s="23" t="s">
        <v>181</v>
      </c>
      <c r="AC197" s="23">
        <v>6.3E-3</v>
      </c>
      <c r="AD197" s="23" t="s">
        <v>181</v>
      </c>
      <c r="AE197" s="23">
        <v>1.03E-2</v>
      </c>
      <c r="AF197" s="23">
        <v>1.0661</v>
      </c>
      <c r="AG197" s="23">
        <v>1.06E-2</v>
      </c>
      <c r="AH197" s="23">
        <v>6.9364999999999997</v>
      </c>
      <c r="AI197" s="23">
        <v>1.9900000000000001E-2</v>
      </c>
      <c r="AJ197" s="23">
        <v>0.88200000000000001</v>
      </c>
      <c r="AK197" s="23">
        <v>5.8999999999999999E-3</v>
      </c>
      <c r="AL197" s="23">
        <v>2.7799999999999998E-2</v>
      </c>
      <c r="AM197" s="23">
        <v>7.1000000000000004E-3</v>
      </c>
      <c r="AN197" s="23">
        <v>2.2200000000000001E-2</v>
      </c>
      <c r="AO197" s="23">
        <v>3.3999999999999998E-3</v>
      </c>
      <c r="AP197" s="23">
        <v>8.6199999999999999E-2</v>
      </c>
      <c r="AQ197" s="23">
        <v>3.3999999999999998E-3</v>
      </c>
      <c r="AR197" s="23">
        <v>6.1763000000000003</v>
      </c>
      <c r="AS197" s="23">
        <v>2.1299999999999999E-2</v>
      </c>
      <c r="AT197" s="23">
        <v>6.0000000000000001E-3</v>
      </c>
      <c r="AU197" s="23">
        <v>2.7000000000000001E-3</v>
      </c>
      <c r="AV197" s="23">
        <v>1.35E-2</v>
      </c>
      <c r="AW197" s="23">
        <v>8.9999999999999998E-4</v>
      </c>
      <c r="AX197" s="23">
        <v>7.3000000000000001E-3</v>
      </c>
      <c r="AY197" s="23">
        <v>5.9999999999999995E-4</v>
      </c>
      <c r="AZ197" s="23">
        <v>6.3E-3</v>
      </c>
      <c r="BA197" s="23">
        <v>5.9999999999999995E-4</v>
      </c>
      <c r="BB197" s="23">
        <v>8.0000000000000004E-4</v>
      </c>
      <c r="BC197" s="23">
        <v>4.0000000000000002E-4</v>
      </c>
      <c r="BD197" s="23" t="s">
        <v>181</v>
      </c>
      <c r="BE197" s="23">
        <v>2.9999999999999997E-4</v>
      </c>
      <c r="BF197" s="23" t="s">
        <v>181</v>
      </c>
      <c r="BG197" s="23">
        <v>1E-4</v>
      </c>
      <c r="BH197" s="23">
        <v>1.2999999999999999E-3</v>
      </c>
      <c r="BI197" s="23">
        <v>2.0000000000000001E-4</v>
      </c>
      <c r="BJ197" s="23">
        <v>2.8299999999999999E-2</v>
      </c>
      <c r="BK197" s="23">
        <v>5.9999999999999995E-4</v>
      </c>
      <c r="BL197" s="23">
        <v>1.9E-3</v>
      </c>
      <c r="BM197" s="23">
        <v>2.0000000000000001E-4</v>
      </c>
      <c r="BN197" s="23">
        <v>8.6999999999999994E-3</v>
      </c>
      <c r="BO197" s="23">
        <v>2.9999999999999997E-4</v>
      </c>
      <c r="BP197" s="23">
        <v>3.0000000000000001E-3</v>
      </c>
      <c r="BQ197" s="23">
        <v>2.9999999999999997E-4</v>
      </c>
      <c r="BR197" s="23">
        <v>2.9999999999999997E-4</v>
      </c>
      <c r="BS197" s="23">
        <v>1E-4</v>
      </c>
      <c r="BT197" s="23" t="s">
        <v>181</v>
      </c>
      <c r="BU197" s="23">
        <v>5.0000000000000001E-4</v>
      </c>
      <c r="BV197" s="23" t="s">
        <v>181</v>
      </c>
      <c r="BW197" s="23">
        <v>5.9999999999999995E-4</v>
      </c>
      <c r="BX197" s="23" t="s">
        <v>181</v>
      </c>
      <c r="BY197" s="23">
        <v>8.0000000000000004E-4</v>
      </c>
      <c r="BZ197" s="23" t="s">
        <v>181</v>
      </c>
      <c r="CA197" s="23">
        <v>6.9999999999999999E-4</v>
      </c>
      <c r="CB197" s="23" t="s">
        <v>181</v>
      </c>
      <c r="CC197" s="23">
        <v>1.8E-3</v>
      </c>
      <c r="CD197" s="23" t="s">
        <v>181</v>
      </c>
      <c r="CE197" s="23">
        <v>1.8E-3</v>
      </c>
      <c r="CF197" s="23" t="s">
        <v>20</v>
      </c>
      <c r="CH197" s="23">
        <v>3.3700000000000001E-2</v>
      </c>
      <c r="CI197" s="23">
        <v>4.8999999999999998E-3</v>
      </c>
      <c r="CJ197" s="23" t="s">
        <v>181</v>
      </c>
      <c r="CK197" s="23">
        <v>8.5000000000000006E-3</v>
      </c>
      <c r="CL197" s="23" t="s">
        <v>181</v>
      </c>
      <c r="CM197" s="23">
        <v>7.7000000000000002E-3</v>
      </c>
      <c r="CN197" s="23" t="s">
        <v>181</v>
      </c>
      <c r="CO197" s="23">
        <v>5.9999999999999995E-4</v>
      </c>
      <c r="CP197" s="23">
        <v>3.0999999999999999E-3</v>
      </c>
      <c r="CQ197" s="23">
        <v>2.5999999999999999E-3</v>
      </c>
      <c r="CR197" s="23" t="s">
        <v>181</v>
      </c>
      <c r="CS197" s="23">
        <v>1.5E-3</v>
      </c>
      <c r="CT197" s="23" t="s">
        <v>181</v>
      </c>
      <c r="CU197" s="23">
        <v>5.9999999999999995E-4</v>
      </c>
      <c r="CV197" s="23" t="s">
        <v>181</v>
      </c>
      <c r="CW197" s="23">
        <v>5.0000000000000001E-4</v>
      </c>
      <c r="CX197" s="23" t="s">
        <v>181</v>
      </c>
      <c r="CY197" s="23">
        <v>5.0000000000000001E-4</v>
      </c>
      <c r="CZ197" s="23" t="s">
        <v>181</v>
      </c>
      <c r="DA197" s="23">
        <v>5.0000000000000001E-4</v>
      </c>
      <c r="DB197" s="23" t="s">
        <v>181</v>
      </c>
      <c r="DC197" s="23">
        <v>5.0000000000000001E-4</v>
      </c>
      <c r="DD197" s="23" t="s">
        <v>181</v>
      </c>
      <c r="DE197" s="23">
        <v>5.9999999999999995E-4</v>
      </c>
      <c r="DF197" s="23" t="s">
        <v>181</v>
      </c>
      <c r="DG197" s="23">
        <v>4.0000000000000002E-4</v>
      </c>
      <c r="DH197" s="23" t="s">
        <v>181</v>
      </c>
      <c r="DI197" s="23">
        <v>2.0000000000000001E-4</v>
      </c>
      <c r="DJ197" s="23" t="s">
        <v>361</v>
      </c>
      <c r="DK197" s="23" t="s">
        <v>362</v>
      </c>
      <c r="DL197" s="23">
        <v>7</v>
      </c>
      <c r="DM197" s="23" t="s">
        <v>197</v>
      </c>
      <c r="DN197" s="23" t="s">
        <v>20</v>
      </c>
      <c r="DW197" s="85"/>
      <c r="DY197" s="85">
        <v>44876.257638888892</v>
      </c>
    </row>
    <row r="198" spans="1:129" s="23" customFormat="1">
      <c r="A198" s="23">
        <v>246</v>
      </c>
      <c r="B198" s="88">
        <v>44876.260416666664</v>
      </c>
      <c r="C198" s="23" t="s">
        <v>192</v>
      </c>
      <c r="D198" s="23">
        <v>0</v>
      </c>
      <c r="E198" s="23">
        <v>0</v>
      </c>
      <c r="F198" s="23">
        <v>0</v>
      </c>
      <c r="G198" s="23" t="s">
        <v>58</v>
      </c>
      <c r="H198" s="23" t="s">
        <v>59</v>
      </c>
      <c r="I198" s="23" t="s">
        <v>59</v>
      </c>
      <c r="J198" s="23" t="s">
        <v>59</v>
      </c>
      <c r="K198" s="23">
        <v>150</v>
      </c>
      <c r="L198" s="23" t="s">
        <v>179</v>
      </c>
      <c r="M198" s="23">
        <v>0</v>
      </c>
      <c r="N198" s="23" t="s">
        <v>179</v>
      </c>
      <c r="O198" s="23">
        <v>0</v>
      </c>
      <c r="P198" s="23" t="s">
        <v>179</v>
      </c>
      <c r="Q198" s="23">
        <v>0</v>
      </c>
      <c r="R198" s="23">
        <v>2</v>
      </c>
      <c r="S198" s="23" t="s">
        <v>180</v>
      </c>
      <c r="T198" s="23">
        <v>6.8066000000000004</v>
      </c>
      <c r="U198" s="23">
        <v>0.58160000000000001</v>
      </c>
      <c r="V198" s="23">
        <v>16.570699999999999</v>
      </c>
      <c r="W198" s="23">
        <v>0.26629999999999998</v>
      </c>
      <c r="X198" s="23">
        <v>49.151000000000003</v>
      </c>
      <c r="Y198" s="23">
        <v>0.28710000000000002</v>
      </c>
      <c r="Z198" s="23">
        <v>0.11310000000000001</v>
      </c>
      <c r="AA198" s="23">
        <v>1.3299999999999999E-2</v>
      </c>
      <c r="AB198" s="23" t="s">
        <v>181</v>
      </c>
      <c r="AC198" s="23">
        <v>6.4000000000000003E-3</v>
      </c>
      <c r="AD198" s="23" t="s">
        <v>181</v>
      </c>
      <c r="AE198" s="23">
        <v>1.0200000000000001E-2</v>
      </c>
      <c r="AF198" s="23">
        <v>0.99080000000000001</v>
      </c>
      <c r="AG198" s="23">
        <v>1.01E-2</v>
      </c>
      <c r="AH198" s="23">
        <v>8.0719999999999992</v>
      </c>
      <c r="AI198" s="23">
        <v>2.1600000000000001E-2</v>
      </c>
      <c r="AJ198" s="23">
        <v>0.86160000000000003</v>
      </c>
      <c r="AK198" s="23">
        <v>6.0000000000000001E-3</v>
      </c>
      <c r="AL198" s="23">
        <v>2.58E-2</v>
      </c>
      <c r="AM198" s="23">
        <v>7.1000000000000004E-3</v>
      </c>
      <c r="AN198" s="23">
        <v>3.5000000000000003E-2</v>
      </c>
      <c r="AO198" s="23">
        <v>3.7000000000000002E-3</v>
      </c>
      <c r="AP198" s="23">
        <v>7.8600000000000003E-2</v>
      </c>
      <c r="AQ198" s="23">
        <v>3.3999999999999998E-3</v>
      </c>
      <c r="AR198" s="23">
        <v>5.9524999999999997</v>
      </c>
      <c r="AS198" s="23">
        <v>2.1399999999999999E-2</v>
      </c>
      <c r="AT198" s="23" t="s">
        <v>181</v>
      </c>
      <c r="AU198" s="23">
        <v>2.7000000000000001E-3</v>
      </c>
      <c r="AV198" s="23">
        <v>1.41E-2</v>
      </c>
      <c r="AW198" s="23">
        <v>1E-3</v>
      </c>
      <c r="AX198" s="23">
        <v>7.9000000000000008E-3</v>
      </c>
      <c r="AY198" s="23">
        <v>5.9999999999999995E-4</v>
      </c>
      <c r="AZ198" s="23">
        <v>7.0000000000000001E-3</v>
      </c>
      <c r="BA198" s="23">
        <v>5.9999999999999995E-4</v>
      </c>
      <c r="BB198" s="23">
        <v>6.9999999999999999E-4</v>
      </c>
      <c r="BC198" s="23">
        <v>4.0000000000000002E-4</v>
      </c>
      <c r="BD198" s="23" t="s">
        <v>181</v>
      </c>
      <c r="BE198" s="23">
        <v>2.9999999999999997E-4</v>
      </c>
      <c r="BF198" s="23" t="s">
        <v>181</v>
      </c>
      <c r="BG198" s="23">
        <v>1E-4</v>
      </c>
      <c r="BH198" s="23">
        <v>1.2999999999999999E-3</v>
      </c>
      <c r="BI198" s="23">
        <v>2.0000000000000001E-4</v>
      </c>
      <c r="BJ198" s="23">
        <v>2.86E-2</v>
      </c>
      <c r="BK198" s="23">
        <v>5.9999999999999995E-4</v>
      </c>
      <c r="BL198" s="23">
        <v>2.2000000000000001E-3</v>
      </c>
      <c r="BM198" s="23">
        <v>2.0000000000000001E-4</v>
      </c>
      <c r="BN198" s="23">
        <v>1.03E-2</v>
      </c>
      <c r="BO198" s="23">
        <v>4.0000000000000002E-4</v>
      </c>
      <c r="BP198" s="23">
        <v>3.0000000000000001E-3</v>
      </c>
      <c r="BQ198" s="23">
        <v>2.9999999999999997E-4</v>
      </c>
      <c r="BR198" s="23">
        <v>2.9999999999999997E-4</v>
      </c>
      <c r="BS198" s="23">
        <v>2.0000000000000001E-4</v>
      </c>
      <c r="BT198" s="23" t="s">
        <v>181</v>
      </c>
      <c r="BU198" s="23">
        <v>5.0000000000000001E-4</v>
      </c>
      <c r="BV198" s="23" t="s">
        <v>181</v>
      </c>
      <c r="BW198" s="23">
        <v>5.9999999999999995E-4</v>
      </c>
      <c r="BX198" s="23" t="s">
        <v>181</v>
      </c>
      <c r="BY198" s="23">
        <v>8.0000000000000004E-4</v>
      </c>
      <c r="BZ198" s="23" t="s">
        <v>181</v>
      </c>
      <c r="CA198" s="23">
        <v>6.9999999999999999E-4</v>
      </c>
      <c r="CB198" s="23" t="s">
        <v>181</v>
      </c>
      <c r="CC198" s="23">
        <v>1.8E-3</v>
      </c>
      <c r="CD198" s="23" t="s">
        <v>181</v>
      </c>
      <c r="CE198" s="23">
        <v>1.8E-3</v>
      </c>
      <c r="CF198" s="23" t="s">
        <v>20</v>
      </c>
      <c r="CH198" s="23">
        <v>2.9100000000000001E-2</v>
      </c>
      <c r="CI198" s="23">
        <v>4.8999999999999998E-3</v>
      </c>
      <c r="CJ198" s="23" t="s">
        <v>181</v>
      </c>
      <c r="CK198" s="23">
        <v>8.5000000000000006E-3</v>
      </c>
      <c r="CL198" s="23" t="s">
        <v>181</v>
      </c>
      <c r="CM198" s="23">
        <v>8.6E-3</v>
      </c>
      <c r="CN198" s="23" t="s">
        <v>181</v>
      </c>
      <c r="CO198" s="23">
        <v>5.9999999999999995E-4</v>
      </c>
      <c r="CP198" s="23" t="s">
        <v>181</v>
      </c>
      <c r="CQ198" s="23">
        <v>2.5000000000000001E-3</v>
      </c>
      <c r="CR198" s="23" t="s">
        <v>181</v>
      </c>
      <c r="CS198" s="23">
        <v>1.4E-3</v>
      </c>
      <c r="CT198" s="23" t="s">
        <v>181</v>
      </c>
      <c r="CU198" s="23">
        <v>5.9999999999999995E-4</v>
      </c>
      <c r="CV198" s="23" t="s">
        <v>20</v>
      </c>
      <c r="CX198" s="23" t="s">
        <v>181</v>
      </c>
      <c r="CY198" s="23">
        <v>5.0000000000000001E-4</v>
      </c>
      <c r="CZ198" s="23" t="s">
        <v>181</v>
      </c>
      <c r="DA198" s="23">
        <v>5.0000000000000001E-4</v>
      </c>
      <c r="DB198" s="23" t="s">
        <v>181</v>
      </c>
      <c r="DC198" s="23">
        <v>5.0000000000000001E-4</v>
      </c>
      <c r="DD198" s="23" t="s">
        <v>181</v>
      </c>
      <c r="DE198" s="23">
        <v>5.9999999999999995E-4</v>
      </c>
      <c r="DF198" s="23" t="s">
        <v>181</v>
      </c>
      <c r="DG198" s="23">
        <v>4.0000000000000002E-4</v>
      </c>
      <c r="DH198" s="23" t="s">
        <v>181</v>
      </c>
      <c r="DI198" s="23">
        <v>2.0000000000000001E-4</v>
      </c>
      <c r="DJ198" s="23" t="s">
        <v>361</v>
      </c>
      <c r="DK198" s="23" t="s">
        <v>362</v>
      </c>
      <c r="DL198" s="23">
        <v>61</v>
      </c>
      <c r="DM198" s="23" t="s">
        <v>65</v>
      </c>
      <c r="DN198" s="23" t="s">
        <v>20</v>
      </c>
      <c r="DW198" s="85"/>
      <c r="DY198" s="85">
        <v>44876.260416666664</v>
      </c>
    </row>
    <row r="199" spans="1:129" s="23" customFormat="1">
      <c r="A199" s="23">
        <v>247</v>
      </c>
      <c r="B199" s="88">
        <v>44876.262499999997</v>
      </c>
      <c r="C199" s="23" t="s">
        <v>192</v>
      </c>
      <c r="D199" s="23">
        <v>0</v>
      </c>
      <c r="E199" s="23">
        <v>0</v>
      </c>
      <c r="F199" s="23">
        <v>0</v>
      </c>
      <c r="G199" s="23" t="s">
        <v>58</v>
      </c>
      <c r="H199" s="23" t="s">
        <v>59</v>
      </c>
      <c r="I199" s="23" t="s">
        <v>59</v>
      </c>
      <c r="J199" s="23" t="s">
        <v>59</v>
      </c>
      <c r="K199" s="23">
        <v>150</v>
      </c>
      <c r="L199" s="23" t="s">
        <v>179</v>
      </c>
      <c r="M199" s="23">
        <v>0</v>
      </c>
      <c r="N199" s="23" t="s">
        <v>179</v>
      </c>
      <c r="O199" s="23">
        <v>0</v>
      </c>
      <c r="P199" s="23" t="s">
        <v>179</v>
      </c>
      <c r="Q199" s="23">
        <v>0</v>
      </c>
      <c r="R199" s="23">
        <v>2</v>
      </c>
      <c r="S199" s="23" t="s">
        <v>180</v>
      </c>
      <c r="T199" s="23">
        <v>9.0470000000000006</v>
      </c>
      <c r="U199" s="23">
        <v>0.65880000000000005</v>
      </c>
      <c r="V199" s="23">
        <v>20.084900000000001</v>
      </c>
      <c r="W199" s="23">
        <v>0.29609999999999997</v>
      </c>
      <c r="X199" s="23">
        <v>53.127299999999998</v>
      </c>
      <c r="Y199" s="23">
        <v>0.30530000000000002</v>
      </c>
      <c r="Z199" s="23">
        <v>0.26550000000000001</v>
      </c>
      <c r="AA199" s="23">
        <v>1.55E-2</v>
      </c>
      <c r="AB199" s="23" t="s">
        <v>181</v>
      </c>
      <c r="AC199" s="23">
        <v>7.4999999999999997E-3</v>
      </c>
      <c r="AD199" s="23" t="s">
        <v>181</v>
      </c>
      <c r="AE199" s="23">
        <v>1.12E-2</v>
      </c>
      <c r="AF199" s="23">
        <v>1.8331</v>
      </c>
      <c r="AG199" s="23">
        <v>1.35E-2</v>
      </c>
      <c r="AH199" s="23">
        <v>7.6512000000000002</v>
      </c>
      <c r="AI199" s="23">
        <v>2.1100000000000001E-2</v>
      </c>
      <c r="AJ199" s="23">
        <v>1.476</v>
      </c>
      <c r="AK199" s="23">
        <v>7.4000000000000003E-3</v>
      </c>
      <c r="AL199" s="23">
        <v>3.3500000000000002E-2</v>
      </c>
      <c r="AM199" s="23">
        <v>8.3999999999999995E-3</v>
      </c>
      <c r="AN199" s="23">
        <v>0.02</v>
      </c>
      <c r="AO199" s="23">
        <v>3.3E-3</v>
      </c>
      <c r="AP199" s="23">
        <v>0.1037</v>
      </c>
      <c r="AQ199" s="23">
        <v>3.8E-3</v>
      </c>
      <c r="AR199" s="23">
        <v>5.8585000000000003</v>
      </c>
      <c r="AS199" s="23">
        <v>2.12E-2</v>
      </c>
      <c r="AT199" s="23" t="s">
        <v>181</v>
      </c>
      <c r="AU199" s="23">
        <v>2.5999999999999999E-3</v>
      </c>
      <c r="AV199" s="23">
        <v>1.18E-2</v>
      </c>
      <c r="AW199" s="23">
        <v>8.9999999999999998E-4</v>
      </c>
      <c r="AX199" s="23">
        <v>6.7000000000000002E-3</v>
      </c>
      <c r="AY199" s="23">
        <v>5.9999999999999995E-4</v>
      </c>
      <c r="AZ199" s="23">
        <v>6.7000000000000002E-3</v>
      </c>
      <c r="BA199" s="23">
        <v>5.9999999999999995E-4</v>
      </c>
      <c r="BB199" s="23">
        <v>1.1999999999999999E-3</v>
      </c>
      <c r="BC199" s="23">
        <v>2.9999999999999997E-4</v>
      </c>
      <c r="BD199" s="23" t="s">
        <v>181</v>
      </c>
      <c r="BE199" s="23">
        <v>2.0000000000000001E-4</v>
      </c>
      <c r="BF199" s="23" t="s">
        <v>181</v>
      </c>
      <c r="BG199" s="23">
        <v>1E-4</v>
      </c>
      <c r="BH199" s="23">
        <v>2.8E-3</v>
      </c>
      <c r="BI199" s="23">
        <v>2.0000000000000001E-4</v>
      </c>
      <c r="BJ199" s="23">
        <v>5.2400000000000002E-2</v>
      </c>
      <c r="BK199" s="23">
        <v>8.0000000000000004E-4</v>
      </c>
      <c r="BL199" s="23">
        <v>2.3999999999999998E-3</v>
      </c>
      <c r="BM199" s="23">
        <v>2.0000000000000001E-4</v>
      </c>
      <c r="BN199" s="23">
        <v>1.49E-2</v>
      </c>
      <c r="BO199" s="23">
        <v>4.0000000000000002E-4</v>
      </c>
      <c r="BP199" s="23">
        <v>6.6E-3</v>
      </c>
      <c r="BQ199" s="23">
        <v>2.9999999999999997E-4</v>
      </c>
      <c r="BR199" s="23">
        <v>2.0000000000000001E-4</v>
      </c>
      <c r="BS199" s="23">
        <v>1E-4</v>
      </c>
      <c r="BT199" s="23" t="s">
        <v>20</v>
      </c>
      <c r="BV199" s="23" t="s">
        <v>181</v>
      </c>
      <c r="BW199" s="23">
        <v>5.9999999999999995E-4</v>
      </c>
      <c r="BX199" s="23" t="s">
        <v>20</v>
      </c>
      <c r="BZ199" s="23" t="s">
        <v>181</v>
      </c>
      <c r="CA199" s="23">
        <v>6.9999999999999999E-4</v>
      </c>
      <c r="CB199" s="23" t="s">
        <v>181</v>
      </c>
      <c r="CC199" s="23">
        <v>1.6999999999999999E-3</v>
      </c>
      <c r="CD199" s="23" t="s">
        <v>181</v>
      </c>
      <c r="CE199" s="23">
        <v>1.8E-3</v>
      </c>
      <c r="CF199" s="23" t="s">
        <v>20</v>
      </c>
      <c r="CH199" s="23">
        <v>5.0700000000000002E-2</v>
      </c>
      <c r="CI199" s="23">
        <v>4.4999999999999997E-3</v>
      </c>
      <c r="CJ199" s="23" t="s">
        <v>181</v>
      </c>
      <c r="CK199" s="23">
        <v>8.2000000000000007E-3</v>
      </c>
      <c r="CL199" s="23" t="s">
        <v>181</v>
      </c>
      <c r="CM199" s="23">
        <v>7.4999999999999997E-3</v>
      </c>
      <c r="CN199" s="23" t="s">
        <v>181</v>
      </c>
      <c r="CO199" s="23">
        <v>5.9999999999999995E-4</v>
      </c>
      <c r="CP199" s="23" t="s">
        <v>181</v>
      </c>
      <c r="CQ199" s="23">
        <v>2.5999999999999999E-3</v>
      </c>
      <c r="CR199" s="23" t="s">
        <v>181</v>
      </c>
      <c r="CS199" s="23">
        <v>1.4E-3</v>
      </c>
      <c r="CT199" s="23" t="s">
        <v>20</v>
      </c>
      <c r="CV199" s="23" t="s">
        <v>181</v>
      </c>
      <c r="CW199" s="23">
        <v>5.0000000000000001E-4</v>
      </c>
      <c r="CX199" s="23" t="s">
        <v>181</v>
      </c>
      <c r="CY199" s="23">
        <v>5.0000000000000001E-4</v>
      </c>
      <c r="CZ199" s="23" t="s">
        <v>181</v>
      </c>
      <c r="DA199" s="23">
        <v>5.0000000000000001E-4</v>
      </c>
      <c r="DB199" s="23" t="s">
        <v>181</v>
      </c>
      <c r="DC199" s="23">
        <v>5.0000000000000001E-4</v>
      </c>
      <c r="DD199" s="23" t="s">
        <v>181</v>
      </c>
      <c r="DE199" s="23">
        <v>5.9999999999999995E-4</v>
      </c>
      <c r="DF199" s="23">
        <v>5.9999999999999995E-4</v>
      </c>
      <c r="DG199" s="23">
        <v>4.0000000000000002E-4</v>
      </c>
      <c r="DH199" s="23" t="s">
        <v>181</v>
      </c>
      <c r="DI199" s="23">
        <v>2.0000000000000001E-4</v>
      </c>
      <c r="DJ199" s="23" t="s">
        <v>361</v>
      </c>
      <c r="DK199" s="23" t="s">
        <v>362</v>
      </c>
      <c r="DL199" s="23">
        <v>115</v>
      </c>
      <c r="DM199" s="23" t="s">
        <v>197</v>
      </c>
      <c r="DN199" s="23" t="s">
        <v>20</v>
      </c>
      <c r="DW199" s="85"/>
      <c r="DY199" s="85">
        <v>44876.262499999997</v>
      </c>
    </row>
    <row r="200" spans="1:129" s="23" customFormat="1">
      <c r="A200" s="23">
        <v>248</v>
      </c>
      <c r="B200" s="88">
        <v>44876.26666666667</v>
      </c>
      <c r="C200" s="23" t="s">
        <v>192</v>
      </c>
      <c r="D200" s="23">
        <v>0</v>
      </c>
      <c r="E200" s="23">
        <v>0</v>
      </c>
      <c r="F200" s="23">
        <v>0</v>
      </c>
      <c r="G200" s="23" t="s">
        <v>58</v>
      </c>
      <c r="H200" s="23" t="s">
        <v>59</v>
      </c>
      <c r="I200" s="23" t="s">
        <v>59</v>
      </c>
      <c r="J200" s="23" t="s">
        <v>59</v>
      </c>
      <c r="K200" s="23">
        <v>150</v>
      </c>
      <c r="L200" s="23" t="s">
        <v>179</v>
      </c>
      <c r="M200" s="23">
        <v>0</v>
      </c>
      <c r="N200" s="23" t="s">
        <v>179</v>
      </c>
      <c r="O200" s="23">
        <v>0</v>
      </c>
      <c r="P200" s="23" t="s">
        <v>179</v>
      </c>
      <c r="Q200" s="23">
        <v>0</v>
      </c>
      <c r="R200" s="23">
        <v>2</v>
      </c>
      <c r="S200" s="23" t="s">
        <v>180</v>
      </c>
      <c r="T200" s="23">
        <v>6.5231000000000003</v>
      </c>
      <c r="U200" s="23">
        <v>0.58440000000000003</v>
      </c>
      <c r="V200" s="23">
        <v>16.9177</v>
      </c>
      <c r="W200" s="23">
        <v>0.26850000000000002</v>
      </c>
      <c r="X200" s="23">
        <v>49.162799999999997</v>
      </c>
      <c r="Y200" s="23">
        <v>0.28739999999999999</v>
      </c>
      <c r="Z200" s="23">
        <v>0.13109999999999999</v>
      </c>
      <c r="AA200" s="23">
        <v>1.34E-2</v>
      </c>
      <c r="AB200" s="23" t="s">
        <v>181</v>
      </c>
      <c r="AC200" s="23">
        <v>6.4000000000000003E-3</v>
      </c>
      <c r="AD200" s="23" t="s">
        <v>181</v>
      </c>
      <c r="AE200" s="23">
        <v>1.03E-2</v>
      </c>
      <c r="AF200" s="23">
        <v>0.91100000000000003</v>
      </c>
      <c r="AG200" s="23">
        <v>9.7999999999999997E-3</v>
      </c>
      <c r="AH200" s="23">
        <v>7.5552000000000001</v>
      </c>
      <c r="AI200" s="23">
        <v>2.0899999999999998E-2</v>
      </c>
      <c r="AJ200" s="23">
        <v>0.87780000000000002</v>
      </c>
      <c r="AK200" s="23">
        <v>6.0000000000000001E-3</v>
      </c>
      <c r="AL200" s="23">
        <v>2.01E-2</v>
      </c>
      <c r="AM200" s="23">
        <v>6.8999999999999999E-3</v>
      </c>
      <c r="AN200" s="23">
        <v>2.69E-2</v>
      </c>
      <c r="AO200" s="23">
        <v>3.3999999999999998E-3</v>
      </c>
      <c r="AP200" s="23">
        <v>7.7899999999999997E-2</v>
      </c>
      <c r="AQ200" s="23">
        <v>3.3999999999999998E-3</v>
      </c>
      <c r="AR200" s="23">
        <v>6.0449999999999999</v>
      </c>
      <c r="AS200" s="23">
        <v>2.1399999999999999E-2</v>
      </c>
      <c r="AT200" s="23" t="s">
        <v>181</v>
      </c>
      <c r="AU200" s="23">
        <v>2.7000000000000001E-3</v>
      </c>
      <c r="AV200" s="23">
        <v>1.2699999999999999E-2</v>
      </c>
      <c r="AW200" s="23">
        <v>8.9999999999999998E-4</v>
      </c>
      <c r="AX200" s="23">
        <v>7.9000000000000008E-3</v>
      </c>
      <c r="AY200" s="23">
        <v>6.9999999999999999E-4</v>
      </c>
      <c r="AZ200" s="23">
        <v>6.4999999999999997E-3</v>
      </c>
      <c r="BA200" s="23">
        <v>5.9999999999999995E-4</v>
      </c>
      <c r="BB200" s="23">
        <v>8.9999999999999998E-4</v>
      </c>
      <c r="BC200" s="23">
        <v>4.0000000000000002E-4</v>
      </c>
      <c r="BD200" s="23" t="s">
        <v>181</v>
      </c>
      <c r="BE200" s="23">
        <v>2.9999999999999997E-4</v>
      </c>
      <c r="BF200" s="23" t="s">
        <v>181</v>
      </c>
      <c r="BG200" s="23">
        <v>1E-4</v>
      </c>
      <c r="BH200" s="23">
        <v>1.1000000000000001E-3</v>
      </c>
      <c r="BI200" s="23">
        <v>2.0000000000000001E-4</v>
      </c>
      <c r="BJ200" s="23">
        <v>2.9499999999999998E-2</v>
      </c>
      <c r="BK200" s="23">
        <v>5.9999999999999995E-4</v>
      </c>
      <c r="BL200" s="23">
        <v>2.3E-3</v>
      </c>
      <c r="BM200" s="23">
        <v>2.0000000000000001E-4</v>
      </c>
      <c r="BN200" s="23">
        <v>1.11E-2</v>
      </c>
      <c r="BO200" s="23">
        <v>4.0000000000000002E-4</v>
      </c>
      <c r="BP200" s="23">
        <v>3.3E-3</v>
      </c>
      <c r="BQ200" s="23">
        <v>2.9999999999999997E-4</v>
      </c>
      <c r="BR200" s="23">
        <v>2.9999999999999997E-4</v>
      </c>
      <c r="BS200" s="23">
        <v>2.0000000000000001E-4</v>
      </c>
      <c r="BT200" s="23" t="s">
        <v>181</v>
      </c>
      <c r="BU200" s="23">
        <v>5.0000000000000001E-4</v>
      </c>
      <c r="BV200" s="23" t="s">
        <v>20</v>
      </c>
      <c r="BX200" s="23" t="s">
        <v>181</v>
      </c>
      <c r="BY200" s="23">
        <v>8.0000000000000004E-4</v>
      </c>
      <c r="BZ200" s="23" t="s">
        <v>181</v>
      </c>
      <c r="CA200" s="23">
        <v>6.9999999999999999E-4</v>
      </c>
      <c r="CB200" s="23" t="s">
        <v>181</v>
      </c>
      <c r="CC200" s="23">
        <v>1.8E-3</v>
      </c>
      <c r="CD200" s="23" t="s">
        <v>181</v>
      </c>
      <c r="CE200" s="23">
        <v>1.8E-3</v>
      </c>
      <c r="CF200" s="23" t="s">
        <v>20</v>
      </c>
      <c r="CH200" s="23">
        <v>3.1800000000000002E-2</v>
      </c>
      <c r="CI200" s="23">
        <v>5.1999999999999998E-3</v>
      </c>
      <c r="CJ200" s="23" t="s">
        <v>181</v>
      </c>
      <c r="CK200" s="23">
        <v>8.6999999999999994E-3</v>
      </c>
      <c r="CL200" s="23" t="s">
        <v>181</v>
      </c>
      <c r="CM200" s="23">
        <v>8.8000000000000005E-3</v>
      </c>
      <c r="CN200" s="23" t="s">
        <v>181</v>
      </c>
      <c r="CO200" s="23">
        <v>5.9999999999999995E-4</v>
      </c>
      <c r="CP200" s="23" t="s">
        <v>181</v>
      </c>
      <c r="CQ200" s="23">
        <v>2.5000000000000001E-3</v>
      </c>
      <c r="CR200" s="23" t="s">
        <v>181</v>
      </c>
      <c r="CS200" s="23">
        <v>1.5E-3</v>
      </c>
      <c r="CT200" s="23" t="s">
        <v>20</v>
      </c>
      <c r="CV200" s="23" t="s">
        <v>181</v>
      </c>
      <c r="CW200" s="23">
        <v>5.0000000000000001E-4</v>
      </c>
      <c r="CX200" s="23" t="s">
        <v>181</v>
      </c>
      <c r="CY200" s="23">
        <v>5.0000000000000001E-4</v>
      </c>
      <c r="CZ200" s="23" t="s">
        <v>181</v>
      </c>
      <c r="DA200" s="23">
        <v>5.0000000000000001E-4</v>
      </c>
      <c r="DB200" s="23" t="s">
        <v>181</v>
      </c>
      <c r="DC200" s="23">
        <v>5.0000000000000001E-4</v>
      </c>
      <c r="DD200" s="23" t="s">
        <v>181</v>
      </c>
      <c r="DE200" s="23">
        <v>5.9999999999999995E-4</v>
      </c>
      <c r="DF200" s="23" t="s">
        <v>181</v>
      </c>
      <c r="DG200" s="23">
        <v>4.0000000000000002E-4</v>
      </c>
      <c r="DH200" s="23" t="s">
        <v>181</v>
      </c>
      <c r="DI200" s="23">
        <v>2.9999999999999997E-4</v>
      </c>
      <c r="DJ200" s="23" t="s">
        <v>363</v>
      </c>
      <c r="DK200" s="23" t="s">
        <v>364</v>
      </c>
      <c r="DL200" s="23">
        <v>19</v>
      </c>
      <c r="DM200" s="23" t="s">
        <v>197</v>
      </c>
      <c r="DN200" s="23" t="s">
        <v>20</v>
      </c>
      <c r="DW200" s="85"/>
      <c r="DY200" s="85">
        <v>44876.26666666667</v>
      </c>
    </row>
    <row r="201" spans="1:129" s="23" customFormat="1">
      <c r="A201" s="23">
        <v>249</v>
      </c>
      <c r="B201" s="88">
        <v>44876.269444444442</v>
      </c>
      <c r="C201" s="23" t="s">
        <v>192</v>
      </c>
      <c r="D201" s="23">
        <v>0</v>
      </c>
      <c r="E201" s="23">
        <v>0</v>
      </c>
      <c r="F201" s="23">
        <v>0</v>
      </c>
      <c r="G201" s="23" t="s">
        <v>58</v>
      </c>
      <c r="H201" s="23" t="s">
        <v>59</v>
      </c>
      <c r="I201" s="23" t="s">
        <v>59</v>
      </c>
      <c r="J201" s="23" t="s">
        <v>59</v>
      </c>
      <c r="K201" s="23">
        <v>150</v>
      </c>
      <c r="L201" s="23" t="s">
        <v>179</v>
      </c>
      <c r="M201" s="23">
        <v>0</v>
      </c>
      <c r="N201" s="23" t="s">
        <v>179</v>
      </c>
      <c r="O201" s="23">
        <v>0</v>
      </c>
      <c r="P201" s="23" t="s">
        <v>179</v>
      </c>
      <c r="Q201" s="23">
        <v>0</v>
      </c>
      <c r="R201" s="23">
        <v>2</v>
      </c>
      <c r="S201" s="23" t="s">
        <v>180</v>
      </c>
      <c r="T201" s="23">
        <v>6.3506999999999998</v>
      </c>
      <c r="U201" s="23">
        <v>0.59689999999999999</v>
      </c>
      <c r="V201" s="23">
        <v>18.7836</v>
      </c>
      <c r="W201" s="23">
        <v>0.28360000000000002</v>
      </c>
      <c r="X201" s="23">
        <v>53.202500000000001</v>
      </c>
      <c r="Y201" s="23">
        <v>0.30449999999999999</v>
      </c>
      <c r="Z201" s="23">
        <v>0.16880000000000001</v>
      </c>
      <c r="AA201" s="23">
        <v>1.4E-2</v>
      </c>
      <c r="AB201" s="23" t="s">
        <v>181</v>
      </c>
      <c r="AC201" s="23">
        <v>6.6E-3</v>
      </c>
      <c r="AD201" s="23" t="s">
        <v>181</v>
      </c>
      <c r="AE201" s="23">
        <v>1.0500000000000001E-2</v>
      </c>
      <c r="AF201" s="23">
        <v>1.7083999999999999</v>
      </c>
      <c r="AG201" s="23">
        <v>1.3100000000000001E-2</v>
      </c>
      <c r="AH201" s="23">
        <v>7.4005999999999998</v>
      </c>
      <c r="AI201" s="23">
        <v>2.0799999999999999E-2</v>
      </c>
      <c r="AJ201" s="23">
        <v>0.98440000000000005</v>
      </c>
      <c r="AK201" s="23">
        <v>6.3E-3</v>
      </c>
      <c r="AL201" s="23">
        <v>3.32E-2</v>
      </c>
      <c r="AM201" s="23">
        <v>7.4999999999999997E-3</v>
      </c>
      <c r="AN201" s="23">
        <v>2.4899999999999999E-2</v>
      </c>
      <c r="AO201" s="23">
        <v>3.5999999999999999E-3</v>
      </c>
      <c r="AP201" s="23">
        <v>7.46E-2</v>
      </c>
      <c r="AQ201" s="23">
        <v>3.3E-3</v>
      </c>
      <c r="AR201" s="23">
        <v>6.6840999999999999</v>
      </c>
      <c r="AS201" s="23">
        <v>2.2499999999999999E-2</v>
      </c>
      <c r="AT201" s="23" t="s">
        <v>181</v>
      </c>
      <c r="AU201" s="23">
        <v>2.8E-3</v>
      </c>
      <c r="AV201" s="23">
        <v>1.06E-2</v>
      </c>
      <c r="AW201" s="23">
        <v>8.9999999999999998E-4</v>
      </c>
      <c r="AX201" s="23">
        <v>9.4000000000000004E-3</v>
      </c>
      <c r="AY201" s="23">
        <v>6.9999999999999999E-4</v>
      </c>
      <c r="AZ201" s="23">
        <v>9.1999999999999998E-3</v>
      </c>
      <c r="BA201" s="23">
        <v>5.9999999999999995E-4</v>
      </c>
      <c r="BB201" s="23">
        <v>1.4E-3</v>
      </c>
      <c r="BC201" s="23">
        <v>4.0000000000000002E-4</v>
      </c>
      <c r="BD201" s="23">
        <v>5.9999999999999995E-4</v>
      </c>
      <c r="BE201" s="23">
        <v>2.9999999999999997E-4</v>
      </c>
      <c r="BF201" s="23" t="s">
        <v>181</v>
      </c>
      <c r="BG201" s="23">
        <v>1E-4</v>
      </c>
      <c r="BH201" s="23">
        <v>2.2000000000000001E-3</v>
      </c>
      <c r="BI201" s="23">
        <v>2.0000000000000001E-4</v>
      </c>
      <c r="BJ201" s="23">
        <v>3.2300000000000002E-2</v>
      </c>
      <c r="BK201" s="23">
        <v>5.9999999999999995E-4</v>
      </c>
      <c r="BL201" s="23">
        <v>2.5000000000000001E-3</v>
      </c>
      <c r="BM201" s="23">
        <v>2.0000000000000001E-4</v>
      </c>
      <c r="BN201" s="23">
        <v>9.1999999999999998E-3</v>
      </c>
      <c r="BO201" s="23">
        <v>2.9999999999999997E-4</v>
      </c>
      <c r="BP201" s="23">
        <v>3.3E-3</v>
      </c>
      <c r="BQ201" s="23">
        <v>2.9999999999999997E-4</v>
      </c>
      <c r="BR201" s="23">
        <v>2.0000000000000001E-4</v>
      </c>
      <c r="BS201" s="23">
        <v>1E-4</v>
      </c>
      <c r="BT201" s="23" t="s">
        <v>181</v>
      </c>
      <c r="BU201" s="23">
        <v>5.0000000000000001E-4</v>
      </c>
      <c r="BV201" s="23" t="s">
        <v>20</v>
      </c>
      <c r="BX201" s="23" t="s">
        <v>20</v>
      </c>
      <c r="BZ201" s="23" t="s">
        <v>181</v>
      </c>
      <c r="CA201" s="23">
        <v>6.9999999999999999E-4</v>
      </c>
      <c r="CB201" s="23" t="s">
        <v>181</v>
      </c>
      <c r="CC201" s="23">
        <v>1.6999999999999999E-3</v>
      </c>
      <c r="CD201" s="23">
        <v>1.9E-3</v>
      </c>
      <c r="CE201" s="23">
        <v>1.8E-3</v>
      </c>
      <c r="CF201" s="23" t="s">
        <v>20</v>
      </c>
      <c r="CH201" s="23">
        <v>3.09E-2</v>
      </c>
      <c r="CI201" s="23">
        <v>4.4999999999999997E-3</v>
      </c>
      <c r="CJ201" s="23">
        <v>9.9000000000000008E-3</v>
      </c>
      <c r="CK201" s="23">
        <v>8.3999999999999995E-3</v>
      </c>
      <c r="CL201" s="23" t="s">
        <v>181</v>
      </c>
      <c r="CM201" s="23">
        <v>7.4999999999999997E-3</v>
      </c>
      <c r="CN201" s="23" t="s">
        <v>181</v>
      </c>
      <c r="CO201" s="23">
        <v>5.9999999999999995E-4</v>
      </c>
      <c r="CP201" s="23" t="s">
        <v>181</v>
      </c>
      <c r="CQ201" s="23">
        <v>2.5999999999999999E-3</v>
      </c>
      <c r="CR201" s="23" t="s">
        <v>181</v>
      </c>
      <c r="CS201" s="23">
        <v>1.5E-3</v>
      </c>
      <c r="CT201" s="23" t="s">
        <v>20</v>
      </c>
      <c r="CV201" s="23" t="s">
        <v>20</v>
      </c>
      <c r="CX201" s="23" t="s">
        <v>181</v>
      </c>
      <c r="CY201" s="23">
        <v>5.0000000000000001E-4</v>
      </c>
      <c r="CZ201" s="23" t="s">
        <v>181</v>
      </c>
      <c r="DA201" s="23">
        <v>5.9999999999999995E-4</v>
      </c>
      <c r="DB201" s="23" t="s">
        <v>181</v>
      </c>
      <c r="DC201" s="23">
        <v>5.0000000000000001E-4</v>
      </c>
      <c r="DD201" s="23" t="s">
        <v>181</v>
      </c>
      <c r="DE201" s="23">
        <v>5.9999999999999995E-4</v>
      </c>
      <c r="DF201" s="23" t="s">
        <v>181</v>
      </c>
      <c r="DG201" s="23">
        <v>2.9999999999999997E-4</v>
      </c>
      <c r="DH201" s="23" t="s">
        <v>181</v>
      </c>
      <c r="DI201" s="23">
        <v>2.0000000000000001E-4</v>
      </c>
      <c r="DJ201" s="23" t="s">
        <v>363</v>
      </c>
      <c r="DK201" s="23" t="s">
        <v>364</v>
      </c>
      <c r="DL201" s="23">
        <v>86</v>
      </c>
      <c r="DM201" s="23" t="s">
        <v>65</v>
      </c>
      <c r="DN201" s="23" t="s">
        <v>20</v>
      </c>
      <c r="DW201" s="85"/>
      <c r="DY201" s="85">
        <v>44876.269444444442</v>
      </c>
    </row>
    <row r="202" spans="1:129" s="23" customFormat="1">
      <c r="A202" s="23">
        <v>250</v>
      </c>
      <c r="B202" s="88">
        <v>44876.272916666669</v>
      </c>
      <c r="C202" s="23" t="s">
        <v>192</v>
      </c>
      <c r="D202" s="23">
        <v>0</v>
      </c>
      <c r="E202" s="23">
        <v>0</v>
      </c>
      <c r="F202" s="23">
        <v>0</v>
      </c>
      <c r="G202" s="23" t="s">
        <v>58</v>
      </c>
      <c r="H202" s="23" t="s">
        <v>59</v>
      </c>
      <c r="I202" s="23" t="s">
        <v>59</v>
      </c>
      <c r="J202" s="23" t="s">
        <v>59</v>
      </c>
      <c r="K202" s="23">
        <v>150</v>
      </c>
      <c r="L202" s="23" t="s">
        <v>179</v>
      </c>
      <c r="M202" s="23">
        <v>0</v>
      </c>
      <c r="N202" s="23" t="s">
        <v>179</v>
      </c>
      <c r="O202" s="23">
        <v>0</v>
      </c>
      <c r="P202" s="23" t="s">
        <v>179</v>
      </c>
      <c r="Q202" s="23">
        <v>0</v>
      </c>
      <c r="R202" s="23">
        <v>2</v>
      </c>
      <c r="S202" s="23" t="s">
        <v>180</v>
      </c>
      <c r="T202" s="23">
        <v>8.3007000000000009</v>
      </c>
      <c r="U202" s="23">
        <v>0.64090000000000003</v>
      </c>
      <c r="V202" s="23">
        <v>19.008800000000001</v>
      </c>
      <c r="W202" s="23">
        <v>0.2863</v>
      </c>
      <c r="X202" s="23">
        <v>52.536099999999998</v>
      </c>
      <c r="Y202" s="23">
        <v>0.30020000000000002</v>
      </c>
      <c r="Z202" s="23">
        <v>0.1469</v>
      </c>
      <c r="AA202" s="23">
        <v>1.43E-2</v>
      </c>
      <c r="AB202" s="23" t="s">
        <v>181</v>
      </c>
      <c r="AC202" s="23">
        <v>6.6E-3</v>
      </c>
      <c r="AD202" s="23" t="s">
        <v>181</v>
      </c>
      <c r="AE202" s="23">
        <v>1.03E-2</v>
      </c>
      <c r="AF202" s="23">
        <v>1.0086999999999999</v>
      </c>
      <c r="AG202" s="23">
        <v>1.04E-2</v>
      </c>
      <c r="AH202" s="23">
        <v>8.7630999999999997</v>
      </c>
      <c r="AI202" s="23">
        <v>2.2599999999999999E-2</v>
      </c>
      <c r="AJ202" s="23">
        <v>0.93969999999999998</v>
      </c>
      <c r="AK202" s="23">
        <v>6.1999999999999998E-3</v>
      </c>
      <c r="AL202" s="23">
        <v>3.6700000000000003E-2</v>
      </c>
      <c r="AM202" s="23">
        <v>7.4999999999999997E-3</v>
      </c>
      <c r="AN202" s="23">
        <v>3.5700000000000003E-2</v>
      </c>
      <c r="AO202" s="23">
        <v>3.8999999999999998E-3</v>
      </c>
      <c r="AP202" s="23">
        <v>9.5500000000000002E-2</v>
      </c>
      <c r="AQ202" s="23">
        <v>3.5999999999999999E-3</v>
      </c>
      <c r="AR202" s="23">
        <v>6.6471999999999998</v>
      </c>
      <c r="AS202" s="23">
        <v>2.2700000000000001E-2</v>
      </c>
      <c r="AT202" s="23">
        <v>4.4999999999999997E-3</v>
      </c>
      <c r="AU202" s="23">
        <v>2.8E-3</v>
      </c>
      <c r="AV202" s="23">
        <v>1.23E-2</v>
      </c>
      <c r="AW202" s="23">
        <v>8.9999999999999998E-4</v>
      </c>
      <c r="AX202" s="23">
        <v>8.0999999999999996E-3</v>
      </c>
      <c r="AY202" s="23">
        <v>5.9999999999999995E-4</v>
      </c>
      <c r="AZ202" s="23">
        <v>6.4999999999999997E-3</v>
      </c>
      <c r="BA202" s="23">
        <v>5.9999999999999995E-4</v>
      </c>
      <c r="BB202" s="23">
        <v>1.4E-3</v>
      </c>
      <c r="BC202" s="23">
        <v>4.0000000000000002E-4</v>
      </c>
      <c r="BD202" s="23" t="s">
        <v>181</v>
      </c>
      <c r="BE202" s="23">
        <v>2.0000000000000001E-4</v>
      </c>
      <c r="BF202" s="23" t="s">
        <v>181</v>
      </c>
      <c r="BG202" s="23">
        <v>1E-4</v>
      </c>
      <c r="BH202" s="23">
        <v>1.1999999999999999E-3</v>
      </c>
      <c r="BI202" s="23">
        <v>2.0000000000000001E-4</v>
      </c>
      <c r="BJ202" s="23">
        <v>3.2800000000000003E-2</v>
      </c>
      <c r="BK202" s="23">
        <v>5.9999999999999995E-4</v>
      </c>
      <c r="BL202" s="23">
        <v>2.3E-3</v>
      </c>
      <c r="BM202" s="23">
        <v>2.0000000000000001E-4</v>
      </c>
      <c r="BN202" s="23">
        <v>9.1000000000000004E-3</v>
      </c>
      <c r="BO202" s="23">
        <v>2.9999999999999997E-4</v>
      </c>
      <c r="BP202" s="23">
        <v>3.3999999999999998E-3</v>
      </c>
      <c r="BQ202" s="23">
        <v>2.9999999999999997E-4</v>
      </c>
      <c r="BR202" s="23">
        <v>2.0000000000000001E-4</v>
      </c>
      <c r="BS202" s="23">
        <v>1E-4</v>
      </c>
      <c r="BT202" s="23" t="s">
        <v>181</v>
      </c>
      <c r="BU202" s="23">
        <v>5.0000000000000001E-4</v>
      </c>
      <c r="BV202" s="23" t="s">
        <v>181</v>
      </c>
      <c r="BW202" s="23">
        <v>5.9999999999999995E-4</v>
      </c>
      <c r="BX202" s="23" t="s">
        <v>20</v>
      </c>
      <c r="BZ202" s="23" t="s">
        <v>181</v>
      </c>
      <c r="CA202" s="23">
        <v>6.9999999999999999E-4</v>
      </c>
      <c r="CB202" s="23" t="s">
        <v>181</v>
      </c>
      <c r="CC202" s="23">
        <v>1.6999999999999999E-3</v>
      </c>
      <c r="CD202" s="23" t="s">
        <v>181</v>
      </c>
      <c r="CE202" s="23">
        <v>1.8E-3</v>
      </c>
      <c r="CF202" s="23" t="s">
        <v>20</v>
      </c>
      <c r="CH202" s="23">
        <v>2.4E-2</v>
      </c>
      <c r="CI202" s="23">
        <v>4.1999999999999997E-3</v>
      </c>
      <c r="CJ202" s="23" t="s">
        <v>181</v>
      </c>
      <c r="CK202" s="23">
        <v>8.3999999999999995E-3</v>
      </c>
      <c r="CL202" s="23" t="s">
        <v>181</v>
      </c>
      <c r="CM202" s="23">
        <v>7.7000000000000002E-3</v>
      </c>
      <c r="CN202" s="23" t="s">
        <v>181</v>
      </c>
      <c r="CO202" s="23">
        <v>5.9999999999999995E-4</v>
      </c>
      <c r="CP202" s="23" t="s">
        <v>181</v>
      </c>
      <c r="CQ202" s="23">
        <v>2.5999999999999999E-3</v>
      </c>
      <c r="CR202" s="23" t="s">
        <v>181</v>
      </c>
      <c r="CS202" s="23">
        <v>1.5E-3</v>
      </c>
      <c r="CT202" s="23" t="s">
        <v>20</v>
      </c>
      <c r="CV202" s="23" t="s">
        <v>181</v>
      </c>
      <c r="CW202" s="23">
        <v>5.0000000000000001E-4</v>
      </c>
      <c r="CX202" s="23" t="s">
        <v>181</v>
      </c>
      <c r="CY202" s="23">
        <v>5.0000000000000001E-4</v>
      </c>
      <c r="CZ202" s="23" t="s">
        <v>181</v>
      </c>
      <c r="DA202" s="23">
        <v>5.9999999999999995E-4</v>
      </c>
      <c r="DB202" s="23" t="s">
        <v>181</v>
      </c>
      <c r="DC202" s="23">
        <v>5.0000000000000001E-4</v>
      </c>
      <c r="DD202" s="23" t="s">
        <v>181</v>
      </c>
      <c r="DE202" s="23">
        <v>5.0000000000000001E-4</v>
      </c>
      <c r="DF202" s="23" t="s">
        <v>181</v>
      </c>
      <c r="DG202" s="23">
        <v>4.0000000000000002E-4</v>
      </c>
      <c r="DH202" s="23" t="s">
        <v>181</v>
      </c>
      <c r="DI202" s="23">
        <v>2.0000000000000001E-4</v>
      </c>
      <c r="DJ202" s="23" t="s">
        <v>365</v>
      </c>
      <c r="DK202" s="23" t="s">
        <v>366</v>
      </c>
      <c r="DL202" s="23">
        <v>38</v>
      </c>
      <c r="DM202" s="23" t="s">
        <v>197</v>
      </c>
      <c r="DN202" s="23" t="s">
        <v>20</v>
      </c>
      <c r="DW202" s="85"/>
      <c r="DY202" s="85">
        <v>44876.272916666669</v>
      </c>
    </row>
    <row r="203" spans="1:129" s="23" customFormat="1">
      <c r="A203" s="23">
        <v>251</v>
      </c>
      <c r="B203" s="88">
        <v>44876.275694444441</v>
      </c>
      <c r="C203" s="23" t="s">
        <v>192</v>
      </c>
      <c r="D203" s="23">
        <v>0</v>
      </c>
      <c r="E203" s="23">
        <v>0</v>
      </c>
      <c r="F203" s="23">
        <v>0</v>
      </c>
      <c r="G203" s="23" t="s">
        <v>58</v>
      </c>
      <c r="H203" s="23" t="s">
        <v>59</v>
      </c>
      <c r="I203" s="23" t="s">
        <v>59</v>
      </c>
      <c r="J203" s="23" t="s">
        <v>59</v>
      </c>
      <c r="K203" s="23">
        <v>150</v>
      </c>
      <c r="L203" s="23" t="s">
        <v>179</v>
      </c>
      <c r="M203" s="23">
        <v>0</v>
      </c>
      <c r="N203" s="23" t="s">
        <v>179</v>
      </c>
      <c r="O203" s="23">
        <v>0</v>
      </c>
      <c r="P203" s="23" t="s">
        <v>179</v>
      </c>
      <c r="Q203" s="23">
        <v>0</v>
      </c>
      <c r="R203" s="23">
        <v>2</v>
      </c>
      <c r="S203" s="23" t="s">
        <v>180</v>
      </c>
      <c r="T203" s="23">
        <v>8.5767000000000007</v>
      </c>
      <c r="U203" s="23">
        <v>0.62849999999999995</v>
      </c>
      <c r="V203" s="23">
        <v>19.758700000000001</v>
      </c>
      <c r="W203" s="23">
        <v>0.29039999999999999</v>
      </c>
      <c r="X203" s="23">
        <v>55.475900000000003</v>
      </c>
      <c r="Y203" s="23">
        <v>0.311</v>
      </c>
      <c r="Z203" s="23">
        <v>0.15060000000000001</v>
      </c>
      <c r="AA203" s="23">
        <v>1.4E-2</v>
      </c>
      <c r="AB203" s="23" t="s">
        <v>181</v>
      </c>
      <c r="AC203" s="23">
        <v>6.4000000000000003E-3</v>
      </c>
      <c r="AD203" s="23" t="s">
        <v>181</v>
      </c>
      <c r="AE203" s="23">
        <v>1.01E-2</v>
      </c>
      <c r="AF203" s="23">
        <v>1.2014</v>
      </c>
      <c r="AG203" s="23">
        <v>1.1299999999999999E-2</v>
      </c>
      <c r="AH203" s="23">
        <v>8.0846999999999998</v>
      </c>
      <c r="AI203" s="23">
        <v>2.1700000000000001E-2</v>
      </c>
      <c r="AJ203" s="23">
        <v>0.97650000000000003</v>
      </c>
      <c r="AK203" s="23">
        <v>6.3E-3</v>
      </c>
      <c r="AL203" s="23">
        <v>3.8699999999999998E-2</v>
      </c>
      <c r="AM203" s="23">
        <v>7.4999999999999997E-3</v>
      </c>
      <c r="AN203" s="23">
        <v>2.4E-2</v>
      </c>
      <c r="AO203" s="23">
        <v>3.7000000000000002E-3</v>
      </c>
      <c r="AP203" s="23">
        <v>9.7100000000000006E-2</v>
      </c>
      <c r="AQ203" s="23">
        <v>3.5999999999999999E-3</v>
      </c>
      <c r="AR203" s="23">
        <v>6.5650000000000004</v>
      </c>
      <c r="AS203" s="23">
        <v>2.23E-2</v>
      </c>
      <c r="AT203" s="23">
        <v>5.4000000000000003E-3</v>
      </c>
      <c r="AU203" s="23">
        <v>2.8E-3</v>
      </c>
      <c r="AV203" s="23">
        <v>1.34E-2</v>
      </c>
      <c r="AW203" s="23">
        <v>8.9999999999999998E-4</v>
      </c>
      <c r="AX203" s="23">
        <v>7.9000000000000008E-3</v>
      </c>
      <c r="AY203" s="23">
        <v>5.9999999999999995E-4</v>
      </c>
      <c r="AZ203" s="23">
        <v>7.0000000000000001E-3</v>
      </c>
      <c r="BA203" s="23">
        <v>5.9999999999999995E-4</v>
      </c>
      <c r="BB203" s="23">
        <v>1E-3</v>
      </c>
      <c r="BC203" s="23">
        <v>4.0000000000000002E-4</v>
      </c>
      <c r="BD203" s="23" t="s">
        <v>181</v>
      </c>
      <c r="BE203" s="23">
        <v>2.0000000000000001E-4</v>
      </c>
      <c r="BF203" s="23" t="s">
        <v>181</v>
      </c>
      <c r="BG203" s="23">
        <v>1E-4</v>
      </c>
      <c r="BH203" s="23">
        <v>1.5E-3</v>
      </c>
      <c r="BI203" s="23">
        <v>2.0000000000000001E-4</v>
      </c>
      <c r="BJ203" s="23">
        <v>2.9899999999999999E-2</v>
      </c>
      <c r="BK203" s="23">
        <v>5.9999999999999995E-4</v>
      </c>
      <c r="BL203" s="23">
        <v>2E-3</v>
      </c>
      <c r="BM203" s="23">
        <v>2.0000000000000001E-4</v>
      </c>
      <c r="BN203" s="23">
        <v>7.4999999999999997E-3</v>
      </c>
      <c r="BO203" s="23">
        <v>2.0000000000000001E-4</v>
      </c>
      <c r="BP203" s="23">
        <v>3.3999999999999998E-3</v>
      </c>
      <c r="BQ203" s="23">
        <v>2.9999999999999997E-4</v>
      </c>
      <c r="BR203" s="23">
        <v>2.0000000000000001E-4</v>
      </c>
      <c r="BS203" s="23">
        <v>1E-4</v>
      </c>
      <c r="BT203" s="23" t="s">
        <v>20</v>
      </c>
      <c r="BV203" s="23" t="s">
        <v>20</v>
      </c>
      <c r="BX203" s="23" t="s">
        <v>20</v>
      </c>
      <c r="BZ203" s="23" t="s">
        <v>181</v>
      </c>
      <c r="CA203" s="23">
        <v>6.9999999999999999E-4</v>
      </c>
      <c r="CB203" s="23" t="s">
        <v>181</v>
      </c>
      <c r="CC203" s="23">
        <v>1.6999999999999999E-3</v>
      </c>
      <c r="CD203" s="23" t="s">
        <v>181</v>
      </c>
      <c r="CE203" s="23">
        <v>1.8E-3</v>
      </c>
      <c r="CF203" s="23" t="s">
        <v>20</v>
      </c>
      <c r="CH203" s="23">
        <v>3.1099999999999999E-2</v>
      </c>
      <c r="CI203" s="23">
        <v>4.1000000000000003E-3</v>
      </c>
      <c r="CJ203" s="23" t="s">
        <v>181</v>
      </c>
      <c r="CK203" s="23">
        <v>8.3000000000000001E-3</v>
      </c>
      <c r="CL203" s="23" t="s">
        <v>181</v>
      </c>
      <c r="CM203" s="23">
        <v>6.8999999999999999E-3</v>
      </c>
      <c r="CN203" s="23" t="s">
        <v>181</v>
      </c>
      <c r="CO203" s="23">
        <v>5.9999999999999995E-4</v>
      </c>
      <c r="CP203" s="23" t="s">
        <v>181</v>
      </c>
      <c r="CQ203" s="23">
        <v>2.5000000000000001E-3</v>
      </c>
      <c r="CR203" s="23" t="s">
        <v>181</v>
      </c>
      <c r="CS203" s="23">
        <v>1.4E-3</v>
      </c>
      <c r="CT203" s="23" t="s">
        <v>20</v>
      </c>
      <c r="CV203" s="23" t="s">
        <v>20</v>
      </c>
      <c r="CX203" s="23" t="s">
        <v>181</v>
      </c>
      <c r="CY203" s="23">
        <v>5.0000000000000001E-4</v>
      </c>
      <c r="CZ203" s="23" t="s">
        <v>181</v>
      </c>
      <c r="DA203" s="23">
        <v>5.9999999999999995E-4</v>
      </c>
      <c r="DB203" s="23" t="s">
        <v>181</v>
      </c>
      <c r="DC203" s="23">
        <v>5.0000000000000001E-4</v>
      </c>
      <c r="DD203" s="23" t="s">
        <v>181</v>
      </c>
      <c r="DE203" s="23">
        <v>5.9999999999999995E-4</v>
      </c>
      <c r="DF203" s="23" t="s">
        <v>181</v>
      </c>
      <c r="DG203" s="23">
        <v>4.0000000000000002E-4</v>
      </c>
      <c r="DH203" s="23" t="s">
        <v>181</v>
      </c>
      <c r="DI203" s="23">
        <v>1E-4</v>
      </c>
      <c r="DJ203" s="23" t="s">
        <v>365</v>
      </c>
      <c r="DK203" s="23" t="s">
        <v>366</v>
      </c>
      <c r="DL203" s="23">
        <v>119</v>
      </c>
      <c r="DM203" s="23" t="s">
        <v>65</v>
      </c>
      <c r="DN203" s="23" t="s">
        <v>20</v>
      </c>
      <c r="DW203" s="85"/>
      <c r="DY203" s="85">
        <v>44876.275694444441</v>
      </c>
    </row>
    <row r="204" spans="1:129" s="23" customFormat="1">
      <c r="A204" s="23">
        <v>253</v>
      </c>
      <c r="B204" s="88">
        <v>44876.896527777775</v>
      </c>
      <c r="C204" s="23" t="s">
        <v>192</v>
      </c>
      <c r="D204" s="23">
        <v>0</v>
      </c>
      <c r="E204" s="23">
        <v>0</v>
      </c>
      <c r="F204" s="23">
        <v>0</v>
      </c>
      <c r="G204" s="23" t="s">
        <v>58</v>
      </c>
      <c r="H204" s="23" t="s">
        <v>59</v>
      </c>
      <c r="I204" s="23" t="s">
        <v>59</v>
      </c>
      <c r="J204" s="23" t="s">
        <v>59</v>
      </c>
      <c r="K204" s="23">
        <v>150</v>
      </c>
      <c r="L204" s="23" t="s">
        <v>179</v>
      </c>
      <c r="M204" s="23">
        <v>0</v>
      </c>
      <c r="N204" s="23" t="s">
        <v>179</v>
      </c>
      <c r="O204" s="23">
        <v>0</v>
      </c>
      <c r="P204" s="23" t="s">
        <v>179</v>
      </c>
      <c r="Q204" s="23">
        <v>0</v>
      </c>
      <c r="R204" s="23">
        <v>2</v>
      </c>
      <c r="S204" s="23" t="s">
        <v>180</v>
      </c>
      <c r="T204" s="23">
        <v>3.8125</v>
      </c>
      <c r="U204" s="23">
        <v>0.55289999999999995</v>
      </c>
      <c r="V204" s="23">
        <v>19.343599999999999</v>
      </c>
      <c r="W204" s="23">
        <v>0.28560000000000002</v>
      </c>
      <c r="X204" s="23">
        <v>51.438200000000002</v>
      </c>
      <c r="Y204" s="23">
        <v>0.29949999999999999</v>
      </c>
      <c r="Z204" s="23">
        <v>0.2379</v>
      </c>
      <c r="AA204" s="23">
        <v>1.46E-2</v>
      </c>
      <c r="AB204" s="23" t="s">
        <v>181</v>
      </c>
      <c r="AC204" s="23">
        <v>6.4999999999999997E-3</v>
      </c>
      <c r="AD204" s="23" t="s">
        <v>181</v>
      </c>
      <c r="AE204" s="23">
        <v>1.0699999999999999E-2</v>
      </c>
      <c r="AF204" s="23">
        <v>2.1857000000000002</v>
      </c>
      <c r="AG204" s="23">
        <v>1.4500000000000001E-2</v>
      </c>
      <c r="AH204" s="23">
        <v>7.4088000000000003</v>
      </c>
      <c r="AI204" s="23">
        <v>2.0899999999999998E-2</v>
      </c>
      <c r="AJ204" s="23">
        <v>1.0596000000000001</v>
      </c>
      <c r="AK204" s="23">
        <v>6.4999999999999997E-3</v>
      </c>
      <c r="AL204" s="23">
        <v>2.9399999999999999E-2</v>
      </c>
      <c r="AM204" s="23">
        <v>7.6E-3</v>
      </c>
      <c r="AN204" s="23">
        <v>1.3100000000000001E-2</v>
      </c>
      <c r="AO204" s="23">
        <v>3.5000000000000001E-3</v>
      </c>
      <c r="AP204" s="23">
        <v>0.22320000000000001</v>
      </c>
      <c r="AQ204" s="23">
        <v>5.3E-3</v>
      </c>
      <c r="AR204" s="23">
        <v>7.1182999999999996</v>
      </c>
      <c r="AS204" s="23">
        <v>2.3300000000000001E-2</v>
      </c>
      <c r="AT204" s="23">
        <v>3.6799999999999999E-2</v>
      </c>
      <c r="AU204" s="23">
        <v>3.2000000000000002E-3</v>
      </c>
      <c r="AV204" s="23">
        <v>1.52E-2</v>
      </c>
      <c r="AW204" s="23">
        <v>1E-3</v>
      </c>
      <c r="AX204" s="23">
        <v>9.1000000000000004E-3</v>
      </c>
      <c r="AY204" s="23">
        <v>6.9999999999999999E-4</v>
      </c>
      <c r="AZ204" s="23">
        <v>8.9999999999999993E-3</v>
      </c>
      <c r="BA204" s="23">
        <v>5.9999999999999995E-4</v>
      </c>
      <c r="BB204" s="23">
        <v>1.1999999999999999E-3</v>
      </c>
      <c r="BC204" s="23">
        <v>4.0000000000000002E-4</v>
      </c>
      <c r="BD204" s="23">
        <v>8.9999999999999998E-4</v>
      </c>
      <c r="BE204" s="23">
        <v>2.9999999999999997E-4</v>
      </c>
      <c r="BF204" s="23" t="s">
        <v>181</v>
      </c>
      <c r="BG204" s="23">
        <v>1E-4</v>
      </c>
      <c r="BH204" s="23">
        <v>2.5999999999999999E-3</v>
      </c>
      <c r="BI204" s="23">
        <v>2.0000000000000001E-4</v>
      </c>
      <c r="BJ204" s="23">
        <v>3.7100000000000001E-2</v>
      </c>
      <c r="BK204" s="23">
        <v>6.9999999999999999E-4</v>
      </c>
      <c r="BL204" s="23">
        <v>2.8E-3</v>
      </c>
      <c r="BM204" s="23">
        <v>2.0000000000000001E-4</v>
      </c>
      <c r="BN204" s="23">
        <v>1.06E-2</v>
      </c>
      <c r="BO204" s="23">
        <v>2.9999999999999997E-4</v>
      </c>
      <c r="BP204" s="23">
        <v>3.3999999999999998E-3</v>
      </c>
      <c r="BQ204" s="23">
        <v>2.9999999999999997E-4</v>
      </c>
      <c r="BR204" s="23">
        <v>2.9999999999999997E-4</v>
      </c>
      <c r="BS204" s="23">
        <v>1E-4</v>
      </c>
      <c r="BT204" s="23" t="s">
        <v>181</v>
      </c>
      <c r="BU204" s="23">
        <v>5.0000000000000001E-4</v>
      </c>
      <c r="BV204" s="23" t="s">
        <v>20</v>
      </c>
      <c r="BX204" s="23" t="s">
        <v>181</v>
      </c>
      <c r="BY204" s="23">
        <v>8.0000000000000004E-4</v>
      </c>
      <c r="BZ204" s="23" t="s">
        <v>181</v>
      </c>
      <c r="CA204" s="23">
        <v>6.9999999999999999E-4</v>
      </c>
      <c r="CB204" s="23" t="s">
        <v>181</v>
      </c>
      <c r="CC204" s="23">
        <v>1.6999999999999999E-3</v>
      </c>
      <c r="CD204" s="23" t="s">
        <v>181</v>
      </c>
      <c r="CE204" s="23">
        <v>1.8E-3</v>
      </c>
      <c r="CF204" s="23" t="s">
        <v>20</v>
      </c>
      <c r="CH204" s="23">
        <v>0.04</v>
      </c>
      <c r="CI204" s="23">
        <v>4.4999999999999997E-3</v>
      </c>
      <c r="CJ204" s="23" t="s">
        <v>181</v>
      </c>
      <c r="CK204" s="23">
        <v>8.6E-3</v>
      </c>
      <c r="CL204" s="23" t="s">
        <v>181</v>
      </c>
      <c r="CM204" s="23">
        <v>8.2000000000000007E-3</v>
      </c>
      <c r="CN204" s="23" t="s">
        <v>181</v>
      </c>
      <c r="CO204" s="23">
        <v>6.9999999999999999E-4</v>
      </c>
      <c r="CP204" s="23" t="s">
        <v>181</v>
      </c>
      <c r="CQ204" s="23">
        <v>2.5999999999999999E-3</v>
      </c>
      <c r="CR204" s="23" t="s">
        <v>181</v>
      </c>
      <c r="CS204" s="23">
        <v>1.4E-3</v>
      </c>
      <c r="CT204" s="23" t="s">
        <v>181</v>
      </c>
      <c r="CU204" s="23">
        <v>5.9999999999999995E-4</v>
      </c>
      <c r="CV204" s="23" t="s">
        <v>181</v>
      </c>
      <c r="CW204" s="23">
        <v>5.0000000000000001E-4</v>
      </c>
      <c r="CX204" s="23" t="s">
        <v>181</v>
      </c>
      <c r="CY204" s="23">
        <v>5.0000000000000001E-4</v>
      </c>
      <c r="CZ204" s="23" t="s">
        <v>181</v>
      </c>
      <c r="DA204" s="23">
        <v>5.9999999999999995E-4</v>
      </c>
      <c r="DB204" s="23" t="s">
        <v>181</v>
      </c>
      <c r="DC204" s="23">
        <v>5.0000000000000001E-4</v>
      </c>
      <c r="DD204" s="23" t="s">
        <v>181</v>
      </c>
      <c r="DE204" s="23">
        <v>5.9999999999999995E-4</v>
      </c>
      <c r="DF204" s="23" t="s">
        <v>181</v>
      </c>
      <c r="DG204" s="23">
        <v>4.0000000000000002E-4</v>
      </c>
      <c r="DH204" s="23" t="s">
        <v>181</v>
      </c>
      <c r="DI204" s="23">
        <v>2.0000000000000001E-4</v>
      </c>
      <c r="DJ204" s="23" t="s">
        <v>367</v>
      </c>
      <c r="DK204" s="23" t="s">
        <v>368</v>
      </c>
      <c r="DL204" s="23">
        <v>23</v>
      </c>
      <c r="DM204" s="23" t="s">
        <v>65</v>
      </c>
      <c r="DN204" s="23" t="s">
        <v>20</v>
      </c>
      <c r="DW204" s="85"/>
      <c r="DY204" s="85">
        <v>44876.896527777775</v>
      </c>
    </row>
    <row r="205" spans="1:129" s="23" customFormat="1">
      <c r="A205" s="23">
        <v>254</v>
      </c>
      <c r="B205" s="88">
        <v>44876.899305555555</v>
      </c>
      <c r="C205" s="23" t="s">
        <v>192</v>
      </c>
      <c r="D205" s="23">
        <v>0</v>
      </c>
      <c r="E205" s="23">
        <v>0</v>
      </c>
      <c r="F205" s="23">
        <v>0</v>
      </c>
      <c r="G205" s="23" t="s">
        <v>58</v>
      </c>
      <c r="H205" s="23" t="s">
        <v>59</v>
      </c>
      <c r="I205" s="23" t="s">
        <v>59</v>
      </c>
      <c r="J205" s="23" t="s">
        <v>59</v>
      </c>
      <c r="K205" s="23">
        <v>150</v>
      </c>
      <c r="L205" s="23" t="s">
        <v>179</v>
      </c>
      <c r="M205" s="23">
        <v>0</v>
      </c>
      <c r="N205" s="23" t="s">
        <v>179</v>
      </c>
      <c r="O205" s="23">
        <v>0</v>
      </c>
      <c r="P205" s="23" t="s">
        <v>179</v>
      </c>
      <c r="Q205" s="23">
        <v>0</v>
      </c>
      <c r="R205" s="23">
        <v>2</v>
      </c>
      <c r="S205" s="23" t="s">
        <v>180</v>
      </c>
      <c r="T205" s="23">
        <v>8.2837999999999994</v>
      </c>
      <c r="U205" s="23">
        <v>0.61719999999999997</v>
      </c>
      <c r="V205" s="23">
        <v>18.392199999999999</v>
      </c>
      <c r="W205" s="23">
        <v>0.28010000000000002</v>
      </c>
      <c r="X205" s="23">
        <v>52.949800000000003</v>
      </c>
      <c r="Y205" s="23">
        <v>0.30070000000000002</v>
      </c>
      <c r="Z205" s="23">
        <v>0.12239999999999999</v>
      </c>
      <c r="AA205" s="23">
        <v>1.35E-2</v>
      </c>
      <c r="AB205" s="23" t="s">
        <v>181</v>
      </c>
      <c r="AC205" s="23">
        <v>6.1999999999999998E-3</v>
      </c>
      <c r="AD205" s="23" t="s">
        <v>181</v>
      </c>
      <c r="AE205" s="23">
        <v>1.0200000000000001E-2</v>
      </c>
      <c r="AF205" s="23">
        <v>1.0806</v>
      </c>
      <c r="AG205" s="23">
        <v>1.06E-2</v>
      </c>
      <c r="AH205" s="23">
        <v>7.8376000000000001</v>
      </c>
      <c r="AI205" s="23">
        <v>2.12E-2</v>
      </c>
      <c r="AJ205" s="23">
        <v>0.93379999999999996</v>
      </c>
      <c r="AK205" s="23">
        <v>6.1000000000000004E-3</v>
      </c>
      <c r="AL205" s="23">
        <v>2.9100000000000001E-2</v>
      </c>
      <c r="AM205" s="23">
        <v>7.3000000000000001E-3</v>
      </c>
      <c r="AN205" s="23">
        <v>2.2200000000000001E-2</v>
      </c>
      <c r="AO205" s="23">
        <v>3.8E-3</v>
      </c>
      <c r="AP205" s="23">
        <v>8.9499999999999996E-2</v>
      </c>
      <c r="AQ205" s="23">
        <v>3.5999999999999999E-3</v>
      </c>
      <c r="AR205" s="23">
        <v>6.6323999999999996</v>
      </c>
      <c r="AS205" s="23">
        <v>2.24E-2</v>
      </c>
      <c r="AT205" s="23">
        <v>2.3400000000000001E-2</v>
      </c>
      <c r="AU205" s="23">
        <v>3.0000000000000001E-3</v>
      </c>
      <c r="AV205" s="23">
        <v>1.26E-2</v>
      </c>
      <c r="AW205" s="23">
        <v>1E-3</v>
      </c>
      <c r="AX205" s="23">
        <v>8.2000000000000007E-3</v>
      </c>
      <c r="AY205" s="23">
        <v>5.9999999999999995E-4</v>
      </c>
      <c r="AZ205" s="23">
        <v>6.6E-3</v>
      </c>
      <c r="BA205" s="23">
        <v>5.9999999999999995E-4</v>
      </c>
      <c r="BB205" s="23">
        <v>1.2999999999999999E-3</v>
      </c>
      <c r="BC205" s="23">
        <v>4.0000000000000002E-4</v>
      </c>
      <c r="BD205" s="23" t="s">
        <v>181</v>
      </c>
      <c r="BE205" s="23">
        <v>2.0000000000000001E-4</v>
      </c>
      <c r="BF205" s="23" t="s">
        <v>181</v>
      </c>
      <c r="BG205" s="23">
        <v>1E-4</v>
      </c>
      <c r="BH205" s="23">
        <v>1.4E-3</v>
      </c>
      <c r="BI205" s="23">
        <v>2.0000000000000001E-4</v>
      </c>
      <c r="BJ205" s="23">
        <v>3.1099999999999999E-2</v>
      </c>
      <c r="BK205" s="23">
        <v>5.9999999999999995E-4</v>
      </c>
      <c r="BL205" s="23">
        <v>2.3E-3</v>
      </c>
      <c r="BM205" s="23">
        <v>2.0000000000000001E-4</v>
      </c>
      <c r="BN205" s="23">
        <v>8.9999999999999993E-3</v>
      </c>
      <c r="BO205" s="23">
        <v>2.9999999999999997E-4</v>
      </c>
      <c r="BP205" s="23">
        <v>3.5000000000000001E-3</v>
      </c>
      <c r="BQ205" s="23">
        <v>2.9999999999999997E-4</v>
      </c>
      <c r="BR205" s="23">
        <v>2.9999999999999997E-4</v>
      </c>
      <c r="BS205" s="23">
        <v>1E-4</v>
      </c>
      <c r="BT205" s="23" t="s">
        <v>20</v>
      </c>
      <c r="BV205" s="23" t="s">
        <v>20</v>
      </c>
      <c r="BX205" s="23" t="s">
        <v>181</v>
      </c>
      <c r="BY205" s="23">
        <v>8.0000000000000004E-4</v>
      </c>
      <c r="BZ205" s="23" t="s">
        <v>181</v>
      </c>
      <c r="CA205" s="23">
        <v>6.9999999999999999E-4</v>
      </c>
      <c r="CB205" s="23" t="s">
        <v>181</v>
      </c>
      <c r="CC205" s="23">
        <v>1.6999999999999999E-3</v>
      </c>
      <c r="CD205" s="23" t="s">
        <v>181</v>
      </c>
      <c r="CE205" s="23">
        <v>1.8E-3</v>
      </c>
      <c r="CF205" s="23" t="s">
        <v>20</v>
      </c>
      <c r="CH205" s="23">
        <v>2.69E-2</v>
      </c>
      <c r="CI205" s="23">
        <v>4.4000000000000003E-3</v>
      </c>
      <c r="CJ205" s="23" t="s">
        <v>181</v>
      </c>
      <c r="CK205" s="23">
        <v>8.3000000000000001E-3</v>
      </c>
      <c r="CL205" s="23" t="s">
        <v>181</v>
      </c>
      <c r="CM205" s="23">
        <v>7.6E-3</v>
      </c>
      <c r="CN205" s="23" t="s">
        <v>181</v>
      </c>
      <c r="CO205" s="23">
        <v>5.9999999999999995E-4</v>
      </c>
      <c r="CP205" s="23" t="s">
        <v>181</v>
      </c>
      <c r="CQ205" s="23">
        <v>2.5000000000000001E-3</v>
      </c>
      <c r="CR205" s="23" t="s">
        <v>181</v>
      </c>
      <c r="CS205" s="23">
        <v>1.4E-3</v>
      </c>
      <c r="CT205" s="23" t="s">
        <v>181</v>
      </c>
      <c r="CU205" s="23">
        <v>5.9999999999999995E-4</v>
      </c>
      <c r="CV205" s="23" t="s">
        <v>20</v>
      </c>
      <c r="CX205" s="23" t="s">
        <v>181</v>
      </c>
      <c r="CY205" s="23">
        <v>5.0000000000000001E-4</v>
      </c>
      <c r="CZ205" s="23" t="s">
        <v>181</v>
      </c>
      <c r="DA205" s="23">
        <v>5.0000000000000001E-4</v>
      </c>
      <c r="DB205" s="23" t="s">
        <v>181</v>
      </c>
      <c r="DC205" s="23">
        <v>5.0000000000000001E-4</v>
      </c>
      <c r="DD205" s="23" t="s">
        <v>181</v>
      </c>
      <c r="DE205" s="23">
        <v>5.0000000000000001E-4</v>
      </c>
      <c r="DF205" s="23" t="s">
        <v>181</v>
      </c>
      <c r="DG205" s="23">
        <v>2.9999999999999997E-4</v>
      </c>
      <c r="DH205" s="23" t="s">
        <v>181</v>
      </c>
      <c r="DI205" s="23">
        <v>2.0000000000000001E-4</v>
      </c>
      <c r="DJ205" s="23" t="s">
        <v>367</v>
      </c>
      <c r="DK205" s="23" t="s">
        <v>368</v>
      </c>
      <c r="DL205" s="23">
        <v>73</v>
      </c>
      <c r="DM205" s="23" t="s">
        <v>65</v>
      </c>
      <c r="DN205" s="23" t="s">
        <v>20</v>
      </c>
      <c r="DW205" s="85"/>
      <c r="DY205" s="85">
        <v>44876.899305555555</v>
      </c>
    </row>
    <row r="206" spans="1:129" s="23" customFormat="1">
      <c r="A206" s="23">
        <v>255</v>
      </c>
      <c r="B206" s="88">
        <v>44876.904861111114</v>
      </c>
      <c r="C206" s="23" t="s">
        <v>192</v>
      </c>
      <c r="D206" s="23">
        <v>0</v>
      </c>
      <c r="E206" s="23">
        <v>0</v>
      </c>
      <c r="F206" s="23">
        <v>0</v>
      </c>
      <c r="G206" s="23" t="s">
        <v>58</v>
      </c>
      <c r="H206" s="23" t="s">
        <v>59</v>
      </c>
      <c r="I206" s="23" t="s">
        <v>59</v>
      </c>
      <c r="J206" s="23" t="s">
        <v>59</v>
      </c>
      <c r="K206" s="23">
        <v>150</v>
      </c>
      <c r="L206" s="23" t="s">
        <v>179</v>
      </c>
      <c r="M206" s="23">
        <v>0</v>
      </c>
      <c r="N206" s="23" t="s">
        <v>179</v>
      </c>
      <c r="O206" s="23">
        <v>0</v>
      </c>
      <c r="P206" s="23" t="s">
        <v>179</v>
      </c>
      <c r="Q206" s="23">
        <v>0</v>
      </c>
      <c r="R206" s="23">
        <v>2</v>
      </c>
      <c r="S206" s="23" t="s">
        <v>180</v>
      </c>
      <c r="T206" s="23">
        <v>6.37</v>
      </c>
      <c r="U206" s="23">
        <v>0.57789999999999997</v>
      </c>
      <c r="V206" s="23">
        <v>18.104500000000002</v>
      </c>
      <c r="W206" s="23">
        <v>0.27610000000000001</v>
      </c>
      <c r="X206" s="23">
        <v>49.7956</v>
      </c>
      <c r="Y206" s="23">
        <v>0.28949999999999998</v>
      </c>
      <c r="Z206" s="23">
        <v>6.9900000000000004E-2</v>
      </c>
      <c r="AA206" s="23">
        <v>1.26E-2</v>
      </c>
      <c r="AB206" s="23" t="s">
        <v>181</v>
      </c>
      <c r="AC206" s="23">
        <v>6.1999999999999998E-3</v>
      </c>
      <c r="AD206" s="23" t="s">
        <v>181</v>
      </c>
      <c r="AE206" s="23">
        <v>1.04E-2</v>
      </c>
      <c r="AF206" s="23">
        <v>0.91879999999999995</v>
      </c>
      <c r="AG206" s="23">
        <v>9.9000000000000008E-3</v>
      </c>
      <c r="AH206" s="23">
        <v>8.0168999999999997</v>
      </c>
      <c r="AI206" s="23">
        <v>2.1499999999999998E-2</v>
      </c>
      <c r="AJ206" s="23">
        <v>0.94610000000000005</v>
      </c>
      <c r="AK206" s="23">
        <v>6.1999999999999998E-3</v>
      </c>
      <c r="AL206" s="23">
        <v>2.98E-2</v>
      </c>
      <c r="AM206" s="23">
        <v>7.4000000000000003E-3</v>
      </c>
      <c r="AN206" s="23">
        <v>3.3300000000000003E-2</v>
      </c>
      <c r="AO206" s="23">
        <v>3.8999999999999998E-3</v>
      </c>
      <c r="AP206" s="23">
        <v>9.4399999999999998E-2</v>
      </c>
      <c r="AQ206" s="23">
        <v>3.7000000000000002E-3</v>
      </c>
      <c r="AR206" s="23">
        <v>6.7702</v>
      </c>
      <c r="AS206" s="23">
        <v>2.2800000000000001E-2</v>
      </c>
      <c r="AT206" s="23">
        <v>2.1700000000000001E-2</v>
      </c>
      <c r="AU206" s="23">
        <v>3.0000000000000001E-3</v>
      </c>
      <c r="AV206" s="23">
        <v>1.34E-2</v>
      </c>
      <c r="AW206" s="23">
        <v>1E-3</v>
      </c>
      <c r="AX206" s="23">
        <v>8.3999999999999995E-3</v>
      </c>
      <c r="AY206" s="23">
        <v>6.9999999999999999E-4</v>
      </c>
      <c r="AZ206" s="23">
        <v>6.7000000000000002E-3</v>
      </c>
      <c r="BA206" s="23">
        <v>5.9999999999999995E-4</v>
      </c>
      <c r="BB206" s="23">
        <v>1.2999999999999999E-3</v>
      </c>
      <c r="BC206" s="23">
        <v>4.0000000000000002E-4</v>
      </c>
      <c r="BD206" s="23" t="s">
        <v>181</v>
      </c>
      <c r="BE206" s="23">
        <v>2.9999999999999997E-4</v>
      </c>
      <c r="BF206" s="23" t="s">
        <v>181</v>
      </c>
      <c r="BG206" s="23">
        <v>1E-4</v>
      </c>
      <c r="BH206" s="23">
        <v>1.1000000000000001E-3</v>
      </c>
      <c r="BI206" s="23">
        <v>2.0000000000000001E-4</v>
      </c>
      <c r="BJ206" s="23">
        <v>3.4099999999999998E-2</v>
      </c>
      <c r="BK206" s="23">
        <v>6.9999999999999999E-4</v>
      </c>
      <c r="BL206" s="23">
        <v>2.2000000000000001E-3</v>
      </c>
      <c r="BM206" s="23">
        <v>2.0000000000000001E-4</v>
      </c>
      <c r="BN206" s="23">
        <v>1.0500000000000001E-2</v>
      </c>
      <c r="BO206" s="23">
        <v>4.0000000000000002E-4</v>
      </c>
      <c r="BP206" s="23">
        <v>3.0000000000000001E-3</v>
      </c>
      <c r="BQ206" s="23">
        <v>2.9999999999999997E-4</v>
      </c>
      <c r="BR206" s="23">
        <v>5.9999999999999995E-4</v>
      </c>
      <c r="BS206" s="23">
        <v>2.0000000000000001E-4</v>
      </c>
      <c r="BT206" s="23" t="s">
        <v>181</v>
      </c>
      <c r="BU206" s="23">
        <v>5.0000000000000001E-4</v>
      </c>
      <c r="BV206" s="23">
        <v>1.1999999999999999E-3</v>
      </c>
      <c r="BW206" s="23">
        <v>5.9999999999999995E-4</v>
      </c>
      <c r="BX206" s="23" t="s">
        <v>20</v>
      </c>
      <c r="BZ206" s="23" t="s">
        <v>181</v>
      </c>
      <c r="CA206" s="23">
        <v>6.9999999999999999E-4</v>
      </c>
      <c r="CB206" s="23" t="s">
        <v>181</v>
      </c>
      <c r="CC206" s="23">
        <v>1.8E-3</v>
      </c>
      <c r="CD206" s="23" t="s">
        <v>181</v>
      </c>
      <c r="CE206" s="23">
        <v>1.8E-3</v>
      </c>
      <c r="CF206" s="23" t="s">
        <v>20</v>
      </c>
      <c r="CH206" s="23">
        <v>3.3799999999999997E-2</v>
      </c>
      <c r="CI206" s="23">
        <v>4.7999999999999996E-3</v>
      </c>
      <c r="CJ206" s="23" t="s">
        <v>181</v>
      </c>
      <c r="CK206" s="23">
        <v>8.8000000000000005E-3</v>
      </c>
      <c r="CL206" s="23" t="s">
        <v>181</v>
      </c>
      <c r="CM206" s="23">
        <v>8.8000000000000005E-3</v>
      </c>
      <c r="CN206" s="23" t="s">
        <v>181</v>
      </c>
      <c r="CO206" s="23">
        <v>5.9999999999999995E-4</v>
      </c>
      <c r="CP206" s="23" t="s">
        <v>181</v>
      </c>
      <c r="CQ206" s="23">
        <v>2.5999999999999999E-3</v>
      </c>
      <c r="CR206" s="23" t="s">
        <v>181</v>
      </c>
      <c r="CS206" s="23">
        <v>1.4E-3</v>
      </c>
      <c r="CT206" s="23" t="s">
        <v>20</v>
      </c>
      <c r="CV206" s="23" t="s">
        <v>20</v>
      </c>
      <c r="CX206" s="23" t="s">
        <v>181</v>
      </c>
      <c r="CY206" s="23">
        <v>5.0000000000000001E-4</v>
      </c>
      <c r="CZ206" s="23" t="s">
        <v>181</v>
      </c>
      <c r="DA206" s="23">
        <v>5.9999999999999995E-4</v>
      </c>
      <c r="DB206" s="23" t="s">
        <v>181</v>
      </c>
      <c r="DC206" s="23">
        <v>5.0000000000000001E-4</v>
      </c>
      <c r="DD206" s="23" t="s">
        <v>181</v>
      </c>
      <c r="DE206" s="23">
        <v>5.9999999999999995E-4</v>
      </c>
      <c r="DF206" s="23" t="s">
        <v>181</v>
      </c>
      <c r="DG206" s="23">
        <v>4.0000000000000002E-4</v>
      </c>
      <c r="DH206" s="23" t="s">
        <v>181</v>
      </c>
      <c r="DI206" s="23">
        <v>2.0000000000000001E-4</v>
      </c>
      <c r="DJ206" s="23" t="s">
        <v>367</v>
      </c>
      <c r="DK206" s="23" t="s">
        <v>368</v>
      </c>
      <c r="DL206" s="23">
        <v>132</v>
      </c>
      <c r="DM206" s="23" t="s">
        <v>65</v>
      </c>
      <c r="DN206" s="23" t="s">
        <v>20</v>
      </c>
      <c r="DW206" s="85"/>
      <c r="DY206" s="85">
        <v>44876.904861111114</v>
      </c>
    </row>
    <row r="207" spans="1:129" s="23" customFormat="1">
      <c r="A207" s="23">
        <v>256</v>
      </c>
      <c r="B207" s="88">
        <v>44876.911805555559</v>
      </c>
      <c r="C207" s="23" t="s">
        <v>192</v>
      </c>
      <c r="D207" s="23">
        <v>0</v>
      </c>
      <c r="E207" s="23">
        <v>0</v>
      </c>
      <c r="F207" s="23">
        <v>0</v>
      </c>
      <c r="G207" s="23" t="s">
        <v>58</v>
      </c>
      <c r="H207" s="23" t="s">
        <v>59</v>
      </c>
      <c r="I207" s="23" t="s">
        <v>59</v>
      </c>
      <c r="J207" s="23" t="s">
        <v>59</v>
      </c>
      <c r="K207" s="23">
        <v>150</v>
      </c>
      <c r="L207" s="23" t="s">
        <v>179</v>
      </c>
      <c r="M207" s="23">
        <v>0</v>
      </c>
      <c r="N207" s="23" t="s">
        <v>179</v>
      </c>
      <c r="O207" s="23">
        <v>0</v>
      </c>
      <c r="P207" s="23" t="s">
        <v>179</v>
      </c>
      <c r="Q207" s="23">
        <v>0</v>
      </c>
      <c r="R207" s="23">
        <v>2</v>
      </c>
      <c r="S207" s="23" t="s">
        <v>180</v>
      </c>
      <c r="T207" s="23">
        <v>8.9306000000000001</v>
      </c>
      <c r="U207" s="23">
        <v>0.62660000000000005</v>
      </c>
      <c r="V207" s="23">
        <v>18.288499999999999</v>
      </c>
      <c r="W207" s="23">
        <v>0.2797</v>
      </c>
      <c r="X207" s="23">
        <v>52.060899999999997</v>
      </c>
      <c r="Y207" s="23">
        <v>0.29759999999999998</v>
      </c>
      <c r="Z207" s="23">
        <v>0.16009999999999999</v>
      </c>
      <c r="AA207" s="23">
        <v>1.3899999999999999E-2</v>
      </c>
      <c r="AB207" s="23" t="s">
        <v>181</v>
      </c>
      <c r="AC207" s="23">
        <v>6.3E-3</v>
      </c>
      <c r="AD207" s="23" t="s">
        <v>181</v>
      </c>
      <c r="AE207" s="23">
        <v>1.03E-2</v>
      </c>
      <c r="AF207" s="23">
        <v>0.96160000000000001</v>
      </c>
      <c r="AG207" s="23">
        <v>1.01E-2</v>
      </c>
      <c r="AH207" s="23">
        <v>7.8954000000000004</v>
      </c>
      <c r="AI207" s="23">
        <v>2.1299999999999999E-2</v>
      </c>
      <c r="AJ207" s="23">
        <v>0.90810000000000002</v>
      </c>
      <c r="AK207" s="23">
        <v>6.0000000000000001E-3</v>
      </c>
      <c r="AL207" s="23">
        <v>3.5400000000000001E-2</v>
      </c>
      <c r="AM207" s="23">
        <v>7.4000000000000003E-3</v>
      </c>
      <c r="AN207" s="23">
        <v>2.7300000000000001E-2</v>
      </c>
      <c r="AO207" s="23">
        <v>3.8E-3</v>
      </c>
      <c r="AP207" s="23">
        <v>7.7799999999999994E-2</v>
      </c>
      <c r="AQ207" s="23">
        <v>3.3999999999999998E-3</v>
      </c>
      <c r="AR207" s="23">
        <v>6.7367999999999997</v>
      </c>
      <c r="AS207" s="23">
        <v>2.2599999999999999E-2</v>
      </c>
      <c r="AT207" s="23">
        <v>1.9099999999999999E-2</v>
      </c>
      <c r="AU207" s="23">
        <v>2.8999999999999998E-3</v>
      </c>
      <c r="AV207" s="23">
        <v>1.5100000000000001E-2</v>
      </c>
      <c r="AW207" s="23">
        <v>1E-3</v>
      </c>
      <c r="AX207" s="23">
        <v>8.6999999999999994E-3</v>
      </c>
      <c r="AY207" s="23">
        <v>5.9999999999999995E-4</v>
      </c>
      <c r="AZ207" s="23">
        <v>6.3E-3</v>
      </c>
      <c r="BA207" s="23">
        <v>5.9999999999999995E-4</v>
      </c>
      <c r="BB207" s="23">
        <v>1.1999999999999999E-3</v>
      </c>
      <c r="BC207" s="23">
        <v>4.0000000000000002E-4</v>
      </c>
      <c r="BD207" s="23" t="s">
        <v>181</v>
      </c>
      <c r="BE207" s="23">
        <v>2.0000000000000001E-4</v>
      </c>
      <c r="BF207" s="23" t="s">
        <v>181</v>
      </c>
      <c r="BG207" s="23">
        <v>1E-4</v>
      </c>
      <c r="BH207" s="23">
        <v>1.1999999999999999E-3</v>
      </c>
      <c r="BI207" s="23">
        <v>2.0000000000000001E-4</v>
      </c>
      <c r="BJ207" s="23">
        <v>3.2899999999999999E-2</v>
      </c>
      <c r="BK207" s="23">
        <v>5.9999999999999995E-4</v>
      </c>
      <c r="BL207" s="23">
        <v>2.2000000000000001E-3</v>
      </c>
      <c r="BM207" s="23">
        <v>2.0000000000000001E-4</v>
      </c>
      <c r="BN207" s="23">
        <v>9.1999999999999998E-3</v>
      </c>
      <c r="BO207" s="23">
        <v>2.9999999999999997E-4</v>
      </c>
      <c r="BP207" s="23">
        <v>3.3999999999999998E-3</v>
      </c>
      <c r="BQ207" s="23">
        <v>2.9999999999999997E-4</v>
      </c>
      <c r="BR207" s="23">
        <v>4.0000000000000002E-4</v>
      </c>
      <c r="BS207" s="23">
        <v>1E-4</v>
      </c>
      <c r="BT207" s="23" t="s">
        <v>181</v>
      </c>
      <c r="BU207" s="23">
        <v>5.0000000000000001E-4</v>
      </c>
      <c r="BV207" s="23" t="s">
        <v>181</v>
      </c>
      <c r="BW207" s="23">
        <v>5.9999999999999995E-4</v>
      </c>
      <c r="BX207" s="23" t="s">
        <v>181</v>
      </c>
      <c r="BY207" s="23">
        <v>8.0000000000000004E-4</v>
      </c>
      <c r="BZ207" s="23" t="s">
        <v>181</v>
      </c>
      <c r="CA207" s="23">
        <v>6.9999999999999999E-4</v>
      </c>
      <c r="CB207" s="23" t="s">
        <v>181</v>
      </c>
      <c r="CC207" s="23">
        <v>1.8E-3</v>
      </c>
      <c r="CD207" s="23">
        <v>1.9E-3</v>
      </c>
      <c r="CE207" s="23">
        <v>1.8E-3</v>
      </c>
      <c r="CF207" s="23" t="s">
        <v>20</v>
      </c>
      <c r="CH207" s="23">
        <v>3.0800000000000001E-2</v>
      </c>
      <c r="CI207" s="23">
        <v>4.5999999999999999E-3</v>
      </c>
      <c r="CJ207" s="23" t="s">
        <v>181</v>
      </c>
      <c r="CK207" s="23">
        <v>8.3999999999999995E-3</v>
      </c>
      <c r="CL207" s="23" t="s">
        <v>181</v>
      </c>
      <c r="CM207" s="23">
        <v>7.9000000000000008E-3</v>
      </c>
      <c r="CN207" s="23" t="s">
        <v>181</v>
      </c>
      <c r="CO207" s="23">
        <v>5.9999999999999995E-4</v>
      </c>
      <c r="CP207" s="23" t="s">
        <v>181</v>
      </c>
      <c r="CQ207" s="23">
        <v>2.5999999999999999E-3</v>
      </c>
      <c r="CR207" s="23" t="s">
        <v>181</v>
      </c>
      <c r="CS207" s="23">
        <v>1.5E-3</v>
      </c>
      <c r="CT207" s="23" t="s">
        <v>20</v>
      </c>
      <c r="CV207" s="23" t="s">
        <v>20</v>
      </c>
      <c r="CX207" s="23" t="s">
        <v>181</v>
      </c>
      <c r="CY207" s="23">
        <v>5.0000000000000001E-4</v>
      </c>
      <c r="CZ207" s="23" t="s">
        <v>181</v>
      </c>
      <c r="DA207" s="23">
        <v>5.0000000000000001E-4</v>
      </c>
      <c r="DB207" s="23" t="s">
        <v>181</v>
      </c>
      <c r="DC207" s="23">
        <v>5.0000000000000001E-4</v>
      </c>
      <c r="DD207" s="23" t="s">
        <v>181</v>
      </c>
      <c r="DE207" s="23">
        <v>5.9999999999999995E-4</v>
      </c>
      <c r="DF207" s="23" t="s">
        <v>181</v>
      </c>
      <c r="DG207" s="23">
        <v>4.0000000000000002E-4</v>
      </c>
      <c r="DH207" s="23" t="s">
        <v>181</v>
      </c>
      <c r="DI207" s="23">
        <v>2.0000000000000001E-4</v>
      </c>
      <c r="DJ207" s="23" t="s">
        <v>369</v>
      </c>
      <c r="DK207" s="23" t="s">
        <v>370</v>
      </c>
      <c r="DL207" s="23">
        <v>22</v>
      </c>
      <c r="DM207" s="23" t="s">
        <v>197</v>
      </c>
      <c r="DN207" s="23" t="s">
        <v>20</v>
      </c>
      <c r="DW207" s="85"/>
      <c r="DY207" s="85">
        <v>44876.911805555559</v>
      </c>
    </row>
    <row r="208" spans="1:129" s="23" customFormat="1">
      <c r="A208" s="23">
        <v>257</v>
      </c>
      <c r="B208" s="88">
        <v>44876.921527777777</v>
      </c>
      <c r="C208" s="23" t="s">
        <v>192</v>
      </c>
      <c r="D208" s="23">
        <v>0</v>
      </c>
      <c r="E208" s="23">
        <v>0</v>
      </c>
      <c r="F208" s="23">
        <v>0</v>
      </c>
      <c r="G208" s="23" t="s">
        <v>58</v>
      </c>
      <c r="H208" s="23" t="s">
        <v>59</v>
      </c>
      <c r="I208" s="23" t="s">
        <v>59</v>
      </c>
      <c r="J208" s="23" t="s">
        <v>59</v>
      </c>
      <c r="K208" s="23">
        <v>150</v>
      </c>
      <c r="L208" s="23" t="s">
        <v>179</v>
      </c>
      <c r="M208" s="23">
        <v>0</v>
      </c>
      <c r="N208" s="23" t="s">
        <v>179</v>
      </c>
      <c r="O208" s="23">
        <v>0</v>
      </c>
      <c r="P208" s="23" t="s">
        <v>179</v>
      </c>
      <c r="Q208" s="23">
        <v>0</v>
      </c>
      <c r="R208" s="23">
        <v>2</v>
      </c>
      <c r="S208" s="23" t="s">
        <v>180</v>
      </c>
      <c r="T208" s="23">
        <v>5.6517999999999997</v>
      </c>
      <c r="U208" s="23">
        <v>0.53759999999999997</v>
      </c>
      <c r="V208" s="23">
        <v>14.574</v>
      </c>
      <c r="W208" s="23">
        <v>0.24840000000000001</v>
      </c>
      <c r="X208" s="23">
        <v>44.117600000000003</v>
      </c>
      <c r="Y208" s="23">
        <v>0.26779999999999998</v>
      </c>
      <c r="Z208" s="23">
        <v>0.1026</v>
      </c>
      <c r="AA208" s="23">
        <v>1.2500000000000001E-2</v>
      </c>
      <c r="AB208" s="23" t="s">
        <v>181</v>
      </c>
      <c r="AC208" s="23">
        <v>6.0000000000000001E-3</v>
      </c>
      <c r="AD208" s="23" t="s">
        <v>181</v>
      </c>
      <c r="AE208" s="23">
        <v>1.04E-2</v>
      </c>
      <c r="AF208" s="23">
        <v>0.9073</v>
      </c>
      <c r="AG208" s="23">
        <v>9.4999999999999998E-3</v>
      </c>
      <c r="AH208" s="23">
        <v>7.0618999999999996</v>
      </c>
      <c r="AI208" s="23">
        <v>2.01E-2</v>
      </c>
      <c r="AJ208" s="23">
        <v>0.79669999999999996</v>
      </c>
      <c r="AK208" s="23">
        <v>5.7000000000000002E-3</v>
      </c>
      <c r="AL208" s="23">
        <v>1.2999999999999999E-2</v>
      </c>
      <c r="AM208" s="23">
        <v>6.6E-3</v>
      </c>
      <c r="AN208" s="23">
        <v>1.9699999999999999E-2</v>
      </c>
      <c r="AO208" s="23">
        <v>3.2000000000000002E-3</v>
      </c>
      <c r="AP208" s="23">
        <v>0.11700000000000001</v>
      </c>
      <c r="AQ208" s="23">
        <v>4.0000000000000001E-3</v>
      </c>
      <c r="AR208" s="23">
        <v>5.4931000000000001</v>
      </c>
      <c r="AS208" s="23">
        <v>2.0400000000000001E-2</v>
      </c>
      <c r="AT208" s="23">
        <v>1.3100000000000001E-2</v>
      </c>
      <c r="AU208" s="23">
        <v>2.7000000000000001E-3</v>
      </c>
      <c r="AV208" s="23">
        <v>1.18E-2</v>
      </c>
      <c r="AW208" s="23">
        <v>1E-3</v>
      </c>
      <c r="AX208" s="23">
        <v>7.9000000000000008E-3</v>
      </c>
      <c r="AY208" s="23">
        <v>6.9999999999999999E-4</v>
      </c>
      <c r="AZ208" s="23">
        <v>6.7999999999999996E-3</v>
      </c>
      <c r="BA208" s="23">
        <v>5.9999999999999995E-4</v>
      </c>
      <c r="BB208" s="23">
        <v>8.0000000000000004E-4</v>
      </c>
      <c r="BC208" s="23">
        <v>4.0000000000000002E-4</v>
      </c>
      <c r="BD208" s="23">
        <v>4.0000000000000002E-4</v>
      </c>
      <c r="BE208" s="23">
        <v>2.9999999999999997E-4</v>
      </c>
      <c r="BF208" s="23" t="s">
        <v>181</v>
      </c>
      <c r="BG208" s="23">
        <v>1E-4</v>
      </c>
      <c r="BH208" s="23">
        <v>1.4E-3</v>
      </c>
      <c r="BI208" s="23">
        <v>2.0000000000000001E-4</v>
      </c>
      <c r="BJ208" s="23">
        <v>2.8899999999999999E-2</v>
      </c>
      <c r="BK208" s="23">
        <v>5.9999999999999995E-4</v>
      </c>
      <c r="BL208" s="23">
        <v>2E-3</v>
      </c>
      <c r="BM208" s="23">
        <v>2.0000000000000001E-4</v>
      </c>
      <c r="BN208" s="23">
        <v>1.17E-2</v>
      </c>
      <c r="BO208" s="23">
        <v>5.0000000000000001E-4</v>
      </c>
      <c r="BP208" s="23">
        <v>2.7000000000000001E-3</v>
      </c>
      <c r="BQ208" s="23">
        <v>2.9999999999999997E-4</v>
      </c>
      <c r="BR208" s="23">
        <v>4.0000000000000002E-4</v>
      </c>
      <c r="BS208" s="23">
        <v>2.0000000000000001E-4</v>
      </c>
      <c r="BT208" s="23" t="s">
        <v>181</v>
      </c>
      <c r="BU208" s="23">
        <v>5.0000000000000001E-4</v>
      </c>
      <c r="BV208" s="23" t="s">
        <v>20</v>
      </c>
      <c r="BX208" s="23" t="s">
        <v>181</v>
      </c>
      <c r="BY208" s="23">
        <v>8.0000000000000004E-4</v>
      </c>
      <c r="BZ208" s="23" t="s">
        <v>181</v>
      </c>
      <c r="CA208" s="23">
        <v>6.9999999999999999E-4</v>
      </c>
      <c r="CB208" s="23" t="s">
        <v>181</v>
      </c>
      <c r="CC208" s="23">
        <v>1.9E-3</v>
      </c>
      <c r="CD208" s="23" t="s">
        <v>181</v>
      </c>
      <c r="CE208" s="23">
        <v>1.6999999999999999E-3</v>
      </c>
      <c r="CF208" s="23" t="s">
        <v>20</v>
      </c>
      <c r="CH208" s="23">
        <v>3.7999999999999999E-2</v>
      </c>
      <c r="CI208" s="23">
        <v>5.8999999999999999E-3</v>
      </c>
      <c r="CJ208" s="23" t="s">
        <v>181</v>
      </c>
      <c r="CK208" s="23">
        <v>8.8999999999999999E-3</v>
      </c>
      <c r="CL208" s="23" t="s">
        <v>181</v>
      </c>
      <c r="CM208" s="23">
        <v>1.03E-2</v>
      </c>
      <c r="CN208" s="23" t="s">
        <v>181</v>
      </c>
      <c r="CO208" s="23">
        <v>5.9999999999999995E-4</v>
      </c>
      <c r="CP208" s="23" t="s">
        <v>181</v>
      </c>
      <c r="CQ208" s="23">
        <v>2.5000000000000001E-3</v>
      </c>
      <c r="CR208" s="23" t="s">
        <v>181</v>
      </c>
      <c r="CS208" s="23">
        <v>1.5E-3</v>
      </c>
      <c r="CT208" s="23" t="s">
        <v>20</v>
      </c>
      <c r="CV208" s="23" t="s">
        <v>20</v>
      </c>
      <c r="CX208" s="23" t="s">
        <v>181</v>
      </c>
      <c r="CY208" s="23">
        <v>5.0000000000000001E-4</v>
      </c>
      <c r="CZ208" s="23" t="s">
        <v>181</v>
      </c>
      <c r="DA208" s="23">
        <v>5.0000000000000001E-4</v>
      </c>
      <c r="DB208" s="23" t="s">
        <v>181</v>
      </c>
      <c r="DC208" s="23">
        <v>5.0000000000000001E-4</v>
      </c>
      <c r="DD208" s="23" t="s">
        <v>181</v>
      </c>
      <c r="DE208" s="23">
        <v>5.9999999999999995E-4</v>
      </c>
      <c r="DF208" s="23" t="s">
        <v>181</v>
      </c>
      <c r="DG208" s="23">
        <v>4.0000000000000002E-4</v>
      </c>
      <c r="DH208" s="23" t="s">
        <v>181</v>
      </c>
      <c r="DI208" s="23">
        <v>2.9999999999999997E-4</v>
      </c>
      <c r="DJ208" s="23" t="s">
        <v>369</v>
      </c>
      <c r="DK208" s="23" t="s">
        <v>370</v>
      </c>
      <c r="DL208" s="23">
        <v>84</v>
      </c>
      <c r="DM208" s="23" t="s">
        <v>197</v>
      </c>
      <c r="DN208" s="23" t="s">
        <v>20</v>
      </c>
      <c r="DW208" s="85"/>
      <c r="DY208" s="85">
        <v>44876.921527777777</v>
      </c>
    </row>
    <row r="209" spans="1:129" s="23" customFormat="1">
      <c r="A209" s="23">
        <v>258</v>
      </c>
      <c r="B209" s="88">
        <v>44876.924305555556</v>
      </c>
      <c r="C209" s="23" t="s">
        <v>192</v>
      </c>
      <c r="D209" s="23">
        <v>0</v>
      </c>
      <c r="E209" s="23">
        <v>0</v>
      </c>
      <c r="F209" s="23">
        <v>0</v>
      </c>
      <c r="G209" s="23" t="s">
        <v>58</v>
      </c>
      <c r="H209" s="23" t="s">
        <v>59</v>
      </c>
      <c r="I209" s="23" t="s">
        <v>59</v>
      </c>
      <c r="J209" s="23" t="s">
        <v>59</v>
      </c>
      <c r="K209" s="23">
        <v>150</v>
      </c>
      <c r="L209" s="23" t="s">
        <v>179</v>
      </c>
      <c r="M209" s="23">
        <v>0</v>
      </c>
      <c r="N209" s="23" t="s">
        <v>179</v>
      </c>
      <c r="O209" s="23">
        <v>0</v>
      </c>
      <c r="P209" s="23" t="s">
        <v>179</v>
      </c>
      <c r="Q209" s="23">
        <v>0</v>
      </c>
      <c r="R209" s="23">
        <v>2</v>
      </c>
      <c r="S209" s="23" t="s">
        <v>180</v>
      </c>
      <c r="T209" s="23">
        <v>4.6750999999999996</v>
      </c>
      <c r="U209" s="23">
        <v>0.61119999999999997</v>
      </c>
      <c r="V209" s="23">
        <v>15.9224</v>
      </c>
      <c r="W209" s="23">
        <v>0.26719999999999999</v>
      </c>
      <c r="X209" s="23">
        <v>42.967399999999998</v>
      </c>
      <c r="Y209" s="23">
        <v>0.2661</v>
      </c>
      <c r="Z209" s="23">
        <v>0.18360000000000001</v>
      </c>
      <c r="AA209" s="23">
        <v>1.61E-2</v>
      </c>
      <c r="AB209" s="23" t="s">
        <v>181</v>
      </c>
      <c r="AC209" s="23">
        <v>7.4000000000000003E-3</v>
      </c>
      <c r="AD209" s="23" t="s">
        <v>181</v>
      </c>
      <c r="AE209" s="23">
        <v>1.0800000000000001E-2</v>
      </c>
      <c r="AF209" s="23">
        <v>1.4891000000000001</v>
      </c>
      <c r="AG209" s="23">
        <v>1.1900000000000001E-2</v>
      </c>
      <c r="AH209" s="23">
        <v>12.1416</v>
      </c>
      <c r="AI209" s="23">
        <v>2.69E-2</v>
      </c>
      <c r="AJ209" s="23">
        <v>0.94799999999999995</v>
      </c>
      <c r="AK209" s="23">
        <v>6.6E-3</v>
      </c>
      <c r="AL209" s="23">
        <v>2.8299999999999999E-2</v>
      </c>
      <c r="AM209" s="23">
        <v>7.9000000000000008E-3</v>
      </c>
      <c r="AN209" s="23">
        <v>2.63E-2</v>
      </c>
      <c r="AO209" s="23">
        <v>3.8999999999999998E-3</v>
      </c>
      <c r="AP209" s="23">
        <v>1.0790999999999999</v>
      </c>
      <c r="AQ209" s="23">
        <v>1.18E-2</v>
      </c>
      <c r="AR209" s="23">
        <v>6.3010000000000002</v>
      </c>
      <c r="AS209" s="23">
        <v>2.35E-2</v>
      </c>
      <c r="AT209" s="23">
        <v>3.8100000000000002E-2</v>
      </c>
      <c r="AU209" s="23">
        <v>3.0000000000000001E-3</v>
      </c>
      <c r="AV209" s="23">
        <v>6.7199999999999996E-2</v>
      </c>
      <c r="AW209" s="23">
        <v>2E-3</v>
      </c>
      <c r="AX209" s="23">
        <v>1.2800000000000001E-2</v>
      </c>
      <c r="AY209" s="23">
        <v>8.0000000000000004E-4</v>
      </c>
      <c r="AZ209" s="23">
        <v>8.0000000000000002E-3</v>
      </c>
      <c r="BA209" s="23">
        <v>5.9999999999999995E-4</v>
      </c>
      <c r="BB209" s="23">
        <v>1.2999999999999999E-3</v>
      </c>
      <c r="BC209" s="23">
        <v>4.0000000000000002E-4</v>
      </c>
      <c r="BD209" s="23">
        <v>6.9999999999999999E-4</v>
      </c>
      <c r="BE209" s="23">
        <v>2.9999999999999997E-4</v>
      </c>
      <c r="BF209" s="23" t="s">
        <v>181</v>
      </c>
      <c r="BG209" s="23">
        <v>1E-4</v>
      </c>
      <c r="BH209" s="23">
        <v>2.3E-3</v>
      </c>
      <c r="BI209" s="23">
        <v>2.0000000000000001E-4</v>
      </c>
      <c r="BJ209" s="23">
        <v>3.5900000000000001E-2</v>
      </c>
      <c r="BK209" s="23">
        <v>6.9999999999999999E-4</v>
      </c>
      <c r="BL209" s="23">
        <v>2.3E-3</v>
      </c>
      <c r="BM209" s="23">
        <v>2.0000000000000001E-4</v>
      </c>
      <c r="BN209" s="23">
        <v>1.23E-2</v>
      </c>
      <c r="BO209" s="23">
        <v>4.0000000000000002E-4</v>
      </c>
      <c r="BP209" s="23">
        <v>3.0999999999999999E-3</v>
      </c>
      <c r="BQ209" s="23">
        <v>2.9999999999999997E-4</v>
      </c>
      <c r="BR209" s="23">
        <v>6.9999999999999999E-4</v>
      </c>
      <c r="BS209" s="23">
        <v>2.0000000000000001E-4</v>
      </c>
      <c r="BT209" s="23" t="s">
        <v>181</v>
      </c>
      <c r="BU209" s="23">
        <v>5.0000000000000001E-4</v>
      </c>
      <c r="BV209" s="23" t="s">
        <v>20</v>
      </c>
      <c r="BX209" s="23" t="s">
        <v>181</v>
      </c>
      <c r="BY209" s="23">
        <v>8.0000000000000004E-4</v>
      </c>
      <c r="BZ209" s="23">
        <v>1.1999999999999999E-3</v>
      </c>
      <c r="CA209" s="23">
        <v>6.9999999999999999E-4</v>
      </c>
      <c r="CB209" s="23" t="s">
        <v>181</v>
      </c>
      <c r="CC209" s="23">
        <v>1.8E-3</v>
      </c>
      <c r="CD209" s="23" t="s">
        <v>181</v>
      </c>
      <c r="CE209" s="23">
        <v>1.8E-3</v>
      </c>
      <c r="CF209" s="23" t="s">
        <v>20</v>
      </c>
      <c r="CH209" s="23">
        <v>3.2099999999999997E-2</v>
      </c>
      <c r="CI209" s="23">
        <v>4.4000000000000003E-3</v>
      </c>
      <c r="CJ209" s="23" t="s">
        <v>181</v>
      </c>
      <c r="CK209" s="23">
        <v>8.9999999999999993E-3</v>
      </c>
      <c r="CL209" s="23" t="s">
        <v>181</v>
      </c>
      <c r="CM209" s="23">
        <v>1.06E-2</v>
      </c>
      <c r="CN209" s="23" t="s">
        <v>181</v>
      </c>
      <c r="CO209" s="23">
        <v>5.9999999999999995E-4</v>
      </c>
      <c r="CP209" s="23" t="s">
        <v>181</v>
      </c>
      <c r="CQ209" s="23">
        <v>2.7000000000000001E-3</v>
      </c>
      <c r="CR209" s="23" t="s">
        <v>181</v>
      </c>
      <c r="CS209" s="23">
        <v>1.5E-3</v>
      </c>
      <c r="CT209" s="23" t="s">
        <v>181</v>
      </c>
      <c r="CU209" s="23">
        <v>6.9999999999999999E-4</v>
      </c>
      <c r="CV209" s="23" t="s">
        <v>20</v>
      </c>
      <c r="CX209" s="23" t="s">
        <v>181</v>
      </c>
      <c r="CY209" s="23">
        <v>5.0000000000000001E-4</v>
      </c>
      <c r="CZ209" s="23" t="s">
        <v>181</v>
      </c>
      <c r="DA209" s="23">
        <v>5.9999999999999995E-4</v>
      </c>
      <c r="DB209" s="23" t="s">
        <v>181</v>
      </c>
      <c r="DC209" s="23">
        <v>5.0000000000000001E-4</v>
      </c>
      <c r="DD209" s="23" t="s">
        <v>181</v>
      </c>
      <c r="DE209" s="23">
        <v>5.9999999999999995E-4</v>
      </c>
      <c r="DF209" s="23" t="s">
        <v>181</v>
      </c>
      <c r="DG209" s="23">
        <v>4.0000000000000002E-4</v>
      </c>
      <c r="DH209" s="23" t="s">
        <v>181</v>
      </c>
      <c r="DI209" s="23">
        <v>2.0000000000000001E-4</v>
      </c>
      <c r="DJ209" s="23" t="s">
        <v>369</v>
      </c>
      <c r="DK209" s="23" t="s">
        <v>370</v>
      </c>
      <c r="DL209" s="23">
        <v>142</v>
      </c>
      <c r="DM209" s="23" t="s">
        <v>197</v>
      </c>
      <c r="DN209" s="23" t="s">
        <v>20</v>
      </c>
      <c r="DW209" s="85"/>
      <c r="DY209" s="85">
        <v>44876.924305555556</v>
      </c>
    </row>
    <row r="210" spans="1:129" s="23" customFormat="1">
      <c r="A210" s="23">
        <v>259</v>
      </c>
      <c r="B210" s="88">
        <v>44876.929861111108</v>
      </c>
      <c r="C210" s="23" t="s">
        <v>192</v>
      </c>
      <c r="D210" s="23">
        <v>0</v>
      </c>
      <c r="E210" s="23">
        <v>0</v>
      </c>
      <c r="F210" s="23">
        <v>0</v>
      </c>
      <c r="G210" s="23" t="s">
        <v>58</v>
      </c>
      <c r="H210" s="23" t="s">
        <v>59</v>
      </c>
      <c r="I210" s="23" t="s">
        <v>59</v>
      </c>
      <c r="J210" s="23" t="s">
        <v>59</v>
      </c>
      <c r="K210" s="23">
        <v>150</v>
      </c>
      <c r="L210" s="23" t="s">
        <v>179</v>
      </c>
      <c r="M210" s="23">
        <v>0</v>
      </c>
      <c r="N210" s="23" t="s">
        <v>179</v>
      </c>
      <c r="O210" s="23">
        <v>0</v>
      </c>
      <c r="P210" s="23" t="s">
        <v>179</v>
      </c>
      <c r="Q210" s="23">
        <v>0</v>
      </c>
      <c r="R210" s="23">
        <v>2</v>
      </c>
      <c r="S210" s="23" t="s">
        <v>180</v>
      </c>
      <c r="T210" s="23">
        <v>9.9030000000000005</v>
      </c>
      <c r="U210" s="23">
        <v>0.65059999999999996</v>
      </c>
      <c r="V210" s="23">
        <v>17.643999999999998</v>
      </c>
      <c r="W210" s="23">
        <v>0.27750000000000002</v>
      </c>
      <c r="X210" s="23">
        <v>51.813299999999998</v>
      </c>
      <c r="Y210" s="23">
        <v>0.2964</v>
      </c>
      <c r="Z210" s="23">
        <v>0.1042</v>
      </c>
      <c r="AA210" s="23">
        <v>1.38E-2</v>
      </c>
      <c r="AB210" s="23" t="s">
        <v>181</v>
      </c>
      <c r="AC210" s="23">
        <v>6.7999999999999996E-3</v>
      </c>
      <c r="AD210" s="23" t="s">
        <v>181</v>
      </c>
      <c r="AE210" s="23">
        <v>1.0699999999999999E-2</v>
      </c>
      <c r="AF210" s="23">
        <v>1.1685000000000001</v>
      </c>
      <c r="AG210" s="23">
        <v>1.0999999999999999E-2</v>
      </c>
      <c r="AH210" s="23">
        <v>8.8429000000000002</v>
      </c>
      <c r="AI210" s="23">
        <v>2.2599999999999999E-2</v>
      </c>
      <c r="AJ210" s="23">
        <v>0.96650000000000003</v>
      </c>
      <c r="AK210" s="23">
        <v>6.3E-3</v>
      </c>
      <c r="AL210" s="23">
        <v>2.9499999999999998E-2</v>
      </c>
      <c r="AM210" s="23">
        <v>7.4000000000000003E-3</v>
      </c>
      <c r="AN210" s="23">
        <v>2.2599999999999999E-2</v>
      </c>
      <c r="AO210" s="23">
        <v>3.5000000000000001E-3</v>
      </c>
      <c r="AP210" s="23">
        <v>0.1232</v>
      </c>
      <c r="AQ210" s="23">
        <v>4.1000000000000003E-3</v>
      </c>
      <c r="AR210" s="23">
        <v>6.2069000000000001</v>
      </c>
      <c r="AS210" s="23">
        <v>2.1999999999999999E-2</v>
      </c>
      <c r="AT210" s="23">
        <v>1.2500000000000001E-2</v>
      </c>
      <c r="AU210" s="23">
        <v>2.8E-3</v>
      </c>
      <c r="AV210" s="23">
        <v>1.21E-2</v>
      </c>
      <c r="AW210" s="23">
        <v>8.9999999999999998E-4</v>
      </c>
      <c r="AX210" s="23">
        <v>7.3000000000000001E-3</v>
      </c>
      <c r="AY210" s="23">
        <v>5.9999999999999995E-4</v>
      </c>
      <c r="AZ210" s="23">
        <v>6.4000000000000003E-3</v>
      </c>
      <c r="BA210" s="23">
        <v>5.9999999999999995E-4</v>
      </c>
      <c r="BB210" s="23">
        <v>8.0000000000000004E-4</v>
      </c>
      <c r="BC210" s="23">
        <v>4.0000000000000002E-4</v>
      </c>
      <c r="BD210" s="23" t="s">
        <v>181</v>
      </c>
      <c r="BE210" s="23">
        <v>2.9999999999999997E-4</v>
      </c>
      <c r="BF210" s="23" t="s">
        <v>181</v>
      </c>
      <c r="BG210" s="23">
        <v>1E-4</v>
      </c>
      <c r="BH210" s="23">
        <v>2E-3</v>
      </c>
      <c r="BI210" s="23">
        <v>2.0000000000000001E-4</v>
      </c>
      <c r="BJ210" s="23">
        <v>2.69E-2</v>
      </c>
      <c r="BK210" s="23">
        <v>5.9999999999999995E-4</v>
      </c>
      <c r="BL210" s="23">
        <v>2.3E-3</v>
      </c>
      <c r="BM210" s="23">
        <v>2.0000000000000001E-4</v>
      </c>
      <c r="BN210" s="23">
        <v>9.1000000000000004E-3</v>
      </c>
      <c r="BO210" s="23">
        <v>2.9999999999999997E-4</v>
      </c>
      <c r="BP210" s="23">
        <v>3.3E-3</v>
      </c>
      <c r="BQ210" s="23">
        <v>2.9999999999999997E-4</v>
      </c>
      <c r="BR210" s="23">
        <v>2.9999999999999997E-4</v>
      </c>
      <c r="BS210" s="23">
        <v>1E-4</v>
      </c>
      <c r="BT210" s="23" t="s">
        <v>20</v>
      </c>
      <c r="BV210" s="23">
        <v>1.1000000000000001E-3</v>
      </c>
      <c r="BW210" s="23">
        <v>5.9999999999999995E-4</v>
      </c>
      <c r="BX210" s="23" t="s">
        <v>181</v>
      </c>
      <c r="BY210" s="23">
        <v>8.0000000000000004E-4</v>
      </c>
      <c r="BZ210" s="23" t="s">
        <v>181</v>
      </c>
      <c r="CA210" s="23">
        <v>6.9999999999999999E-4</v>
      </c>
      <c r="CB210" s="23" t="s">
        <v>181</v>
      </c>
      <c r="CC210" s="23">
        <v>1.8E-3</v>
      </c>
      <c r="CD210" s="23" t="s">
        <v>181</v>
      </c>
      <c r="CE210" s="23">
        <v>1.8E-3</v>
      </c>
      <c r="CF210" s="23" t="s">
        <v>20</v>
      </c>
      <c r="CH210" s="23">
        <v>2.64E-2</v>
      </c>
      <c r="CI210" s="23">
        <v>4.4999999999999997E-3</v>
      </c>
      <c r="CJ210" s="23" t="s">
        <v>181</v>
      </c>
      <c r="CK210" s="23">
        <v>8.5000000000000006E-3</v>
      </c>
      <c r="CL210" s="23" t="s">
        <v>181</v>
      </c>
      <c r="CM210" s="23">
        <v>8.0000000000000002E-3</v>
      </c>
      <c r="CN210" s="23" t="s">
        <v>181</v>
      </c>
      <c r="CO210" s="23">
        <v>5.9999999999999995E-4</v>
      </c>
      <c r="CP210" s="23" t="s">
        <v>181</v>
      </c>
      <c r="CQ210" s="23">
        <v>2.5999999999999999E-3</v>
      </c>
      <c r="CR210" s="23" t="s">
        <v>181</v>
      </c>
      <c r="CS210" s="23">
        <v>1.5E-3</v>
      </c>
      <c r="CT210" s="23" t="s">
        <v>181</v>
      </c>
      <c r="CU210" s="23">
        <v>6.9999999999999999E-4</v>
      </c>
      <c r="CV210" s="23" t="s">
        <v>181</v>
      </c>
      <c r="CW210" s="23">
        <v>5.0000000000000001E-4</v>
      </c>
      <c r="CX210" s="23" t="s">
        <v>181</v>
      </c>
      <c r="CY210" s="23">
        <v>5.0000000000000001E-4</v>
      </c>
      <c r="CZ210" s="23" t="s">
        <v>181</v>
      </c>
      <c r="DA210" s="23">
        <v>5.0000000000000001E-4</v>
      </c>
      <c r="DB210" s="23" t="s">
        <v>181</v>
      </c>
      <c r="DC210" s="23">
        <v>5.9999999999999995E-4</v>
      </c>
      <c r="DD210" s="23" t="s">
        <v>181</v>
      </c>
      <c r="DE210" s="23">
        <v>5.9999999999999995E-4</v>
      </c>
      <c r="DF210" s="23" t="s">
        <v>181</v>
      </c>
      <c r="DG210" s="23">
        <v>4.0000000000000002E-4</v>
      </c>
      <c r="DH210" s="23" t="s">
        <v>181</v>
      </c>
      <c r="DI210" s="23">
        <v>2.0000000000000001E-4</v>
      </c>
      <c r="DJ210" s="23" t="s">
        <v>371</v>
      </c>
      <c r="DK210" s="23" t="s">
        <v>372</v>
      </c>
      <c r="DL210" s="23">
        <v>10</v>
      </c>
      <c r="DM210" s="23" t="s">
        <v>65</v>
      </c>
      <c r="DN210" s="23" t="s">
        <v>20</v>
      </c>
      <c r="DW210" s="85"/>
      <c r="DY210" s="85">
        <v>44876.929861111108</v>
      </c>
    </row>
    <row r="211" spans="1:129" s="23" customFormat="1">
      <c r="A211" s="23">
        <v>260</v>
      </c>
      <c r="B211" s="88">
        <v>44876.935416666667</v>
      </c>
      <c r="C211" s="23" t="s">
        <v>192</v>
      </c>
      <c r="D211" s="23">
        <v>0</v>
      </c>
      <c r="E211" s="23">
        <v>0</v>
      </c>
      <c r="F211" s="23">
        <v>0</v>
      </c>
      <c r="G211" s="23" t="s">
        <v>58</v>
      </c>
      <c r="H211" s="23" t="s">
        <v>59</v>
      </c>
      <c r="I211" s="23" t="s">
        <v>59</v>
      </c>
      <c r="J211" s="23" t="s">
        <v>59</v>
      </c>
      <c r="K211" s="23">
        <v>150</v>
      </c>
      <c r="L211" s="23" t="s">
        <v>179</v>
      </c>
      <c r="M211" s="23">
        <v>0</v>
      </c>
      <c r="N211" s="23" t="s">
        <v>179</v>
      </c>
      <c r="O211" s="23">
        <v>0</v>
      </c>
      <c r="P211" s="23" t="s">
        <v>179</v>
      </c>
      <c r="Q211" s="23">
        <v>0</v>
      </c>
      <c r="R211" s="23">
        <v>2</v>
      </c>
      <c r="S211" s="23" t="s">
        <v>180</v>
      </c>
      <c r="T211" s="23">
        <v>7.3468999999999998</v>
      </c>
      <c r="U211" s="23">
        <v>0.59770000000000001</v>
      </c>
      <c r="V211" s="23">
        <v>18.309699999999999</v>
      </c>
      <c r="W211" s="23">
        <v>0.27829999999999999</v>
      </c>
      <c r="X211" s="23">
        <v>52.383400000000002</v>
      </c>
      <c r="Y211" s="23">
        <v>0.29859999999999998</v>
      </c>
      <c r="Z211" s="23">
        <v>0.12640000000000001</v>
      </c>
      <c r="AA211" s="23">
        <v>1.34E-2</v>
      </c>
      <c r="AB211" s="23" t="s">
        <v>181</v>
      </c>
      <c r="AC211" s="23">
        <v>6.3E-3</v>
      </c>
      <c r="AD211" s="23" t="s">
        <v>181</v>
      </c>
      <c r="AE211" s="23">
        <v>1.01E-2</v>
      </c>
      <c r="AF211" s="23">
        <v>1.0927</v>
      </c>
      <c r="AG211" s="23">
        <v>1.0699999999999999E-2</v>
      </c>
      <c r="AH211" s="23">
        <v>7.7724000000000002</v>
      </c>
      <c r="AI211" s="23">
        <v>2.12E-2</v>
      </c>
      <c r="AJ211" s="23">
        <v>0.93079999999999996</v>
      </c>
      <c r="AK211" s="23">
        <v>6.1000000000000004E-3</v>
      </c>
      <c r="AL211" s="23">
        <v>2.7799999999999998E-2</v>
      </c>
      <c r="AM211" s="23">
        <v>7.3000000000000001E-3</v>
      </c>
      <c r="AN211" s="23">
        <v>2.2700000000000001E-2</v>
      </c>
      <c r="AO211" s="23">
        <v>3.5000000000000001E-3</v>
      </c>
      <c r="AP211" s="23">
        <v>0.1002</v>
      </c>
      <c r="AQ211" s="23">
        <v>3.7000000000000002E-3</v>
      </c>
      <c r="AR211" s="23">
        <v>6.3601000000000001</v>
      </c>
      <c r="AS211" s="23">
        <v>2.1999999999999999E-2</v>
      </c>
      <c r="AT211" s="23">
        <v>1.3899999999999999E-2</v>
      </c>
      <c r="AU211" s="23">
        <v>2.8E-3</v>
      </c>
      <c r="AV211" s="23">
        <v>1.2699999999999999E-2</v>
      </c>
      <c r="AW211" s="23">
        <v>1E-3</v>
      </c>
      <c r="AX211" s="23">
        <v>7.6E-3</v>
      </c>
      <c r="AY211" s="23">
        <v>5.9999999999999995E-4</v>
      </c>
      <c r="AZ211" s="23">
        <v>6.7000000000000002E-3</v>
      </c>
      <c r="BA211" s="23">
        <v>5.9999999999999995E-4</v>
      </c>
      <c r="BB211" s="23">
        <v>1.5E-3</v>
      </c>
      <c r="BC211" s="23">
        <v>4.0000000000000002E-4</v>
      </c>
      <c r="BD211" s="23" t="s">
        <v>181</v>
      </c>
      <c r="BE211" s="23">
        <v>2.0000000000000001E-4</v>
      </c>
      <c r="BF211" s="23" t="s">
        <v>181</v>
      </c>
      <c r="BG211" s="23">
        <v>1E-4</v>
      </c>
      <c r="BH211" s="23">
        <v>1.1999999999999999E-3</v>
      </c>
      <c r="BI211" s="23">
        <v>2.0000000000000001E-4</v>
      </c>
      <c r="BJ211" s="23">
        <v>2.98E-2</v>
      </c>
      <c r="BK211" s="23">
        <v>5.9999999999999995E-4</v>
      </c>
      <c r="BL211" s="23">
        <v>2.2000000000000001E-3</v>
      </c>
      <c r="BM211" s="23">
        <v>2.0000000000000001E-4</v>
      </c>
      <c r="BN211" s="23">
        <v>9.7999999999999997E-3</v>
      </c>
      <c r="BO211" s="23">
        <v>2.9999999999999997E-4</v>
      </c>
      <c r="BP211" s="23">
        <v>3.2000000000000002E-3</v>
      </c>
      <c r="BQ211" s="23">
        <v>2.9999999999999997E-4</v>
      </c>
      <c r="BR211" s="23">
        <v>2.9999999999999997E-4</v>
      </c>
      <c r="BS211" s="23">
        <v>1E-4</v>
      </c>
      <c r="BT211" s="23" t="s">
        <v>181</v>
      </c>
      <c r="BU211" s="23">
        <v>5.0000000000000001E-4</v>
      </c>
      <c r="BV211" s="23" t="s">
        <v>20</v>
      </c>
      <c r="BX211" s="23" t="s">
        <v>181</v>
      </c>
      <c r="BY211" s="23">
        <v>8.0000000000000004E-4</v>
      </c>
      <c r="BZ211" s="23" t="s">
        <v>181</v>
      </c>
      <c r="CA211" s="23">
        <v>6.9999999999999999E-4</v>
      </c>
      <c r="CB211" s="23" t="s">
        <v>181</v>
      </c>
      <c r="CC211" s="23">
        <v>1.6999999999999999E-3</v>
      </c>
      <c r="CD211" s="23" t="s">
        <v>181</v>
      </c>
      <c r="CE211" s="23">
        <v>1.8E-3</v>
      </c>
      <c r="CF211" s="23" t="s">
        <v>20</v>
      </c>
      <c r="CH211" s="23">
        <v>2.7699999999999999E-2</v>
      </c>
      <c r="CI211" s="23">
        <v>4.4999999999999997E-3</v>
      </c>
      <c r="CJ211" s="23" t="s">
        <v>181</v>
      </c>
      <c r="CK211" s="23">
        <v>8.3000000000000001E-3</v>
      </c>
      <c r="CL211" s="23">
        <v>8.6999999999999994E-3</v>
      </c>
      <c r="CM211" s="23">
        <v>7.7000000000000002E-3</v>
      </c>
      <c r="CN211" s="23" t="s">
        <v>181</v>
      </c>
      <c r="CO211" s="23">
        <v>5.9999999999999995E-4</v>
      </c>
      <c r="CP211" s="23" t="s">
        <v>181</v>
      </c>
      <c r="CQ211" s="23">
        <v>2.5999999999999999E-3</v>
      </c>
      <c r="CR211" s="23" t="s">
        <v>181</v>
      </c>
      <c r="CS211" s="23">
        <v>1.5E-3</v>
      </c>
      <c r="CT211" s="23" t="s">
        <v>20</v>
      </c>
      <c r="CV211" s="23" t="s">
        <v>20</v>
      </c>
      <c r="CX211" s="23" t="s">
        <v>181</v>
      </c>
      <c r="CY211" s="23">
        <v>5.0000000000000001E-4</v>
      </c>
      <c r="CZ211" s="23" t="s">
        <v>181</v>
      </c>
      <c r="DA211" s="23">
        <v>5.0000000000000001E-4</v>
      </c>
      <c r="DB211" s="23" t="s">
        <v>181</v>
      </c>
      <c r="DC211" s="23">
        <v>5.0000000000000001E-4</v>
      </c>
      <c r="DD211" s="23" t="s">
        <v>181</v>
      </c>
      <c r="DE211" s="23">
        <v>5.9999999999999995E-4</v>
      </c>
      <c r="DF211" s="23" t="s">
        <v>181</v>
      </c>
      <c r="DG211" s="23">
        <v>4.0000000000000002E-4</v>
      </c>
      <c r="DH211" s="23" t="s">
        <v>181</v>
      </c>
      <c r="DI211" s="23">
        <v>2.0000000000000001E-4</v>
      </c>
      <c r="DJ211" s="23" t="s">
        <v>373</v>
      </c>
      <c r="DK211" s="23" t="s">
        <v>374</v>
      </c>
      <c r="DL211" s="23">
        <v>9</v>
      </c>
      <c r="DM211" s="23" t="s">
        <v>65</v>
      </c>
      <c r="DN211" s="23" t="s">
        <v>20</v>
      </c>
      <c r="DW211" s="85"/>
      <c r="DY211" s="85">
        <v>44876.935416666667</v>
      </c>
    </row>
    <row r="212" spans="1:129" s="23" customFormat="1">
      <c r="A212" s="23">
        <v>261</v>
      </c>
      <c r="B212" s="88">
        <v>44876.938194444447</v>
      </c>
      <c r="C212" s="23" t="s">
        <v>192</v>
      </c>
      <c r="D212" s="23">
        <v>0</v>
      </c>
      <c r="E212" s="23">
        <v>0</v>
      </c>
      <c r="F212" s="23">
        <v>0</v>
      </c>
      <c r="G212" s="23" t="s">
        <v>58</v>
      </c>
      <c r="H212" s="23" t="s">
        <v>59</v>
      </c>
      <c r="I212" s="23" t="s">
        <v>59</v>
      </c>
      <c r="J212" s="23" t="s">
        <v>59</v>
      </c>
      <c r="K212" s="23">
        <v>150</v>
      </c>
      <c r="L212" s="23" t="s">
        <v>179</v>
      </c>
      <c r="M212" s="23">
        <v>0</v>
      </c>
      <c r="N212" s="23" t="s">
        <v>179</v>
      </c>
      <c r="O212" s="23">
        <v>0</v>
      </c>
      <c r="P212" s="23" t="s">
        <v>179</v>
      </c>
      <c r="Q212" s="23">
        <v>0</v>
      </c>
      <c r="R212" s="23">
        <v>2</v>
      </c>
      <c r="S212" s="23" t="s">
        <v>180</v>
      </c>
      <c r="T212" s="23">
        <v>8.1857000000000006</v>
      </c>
      <c r="U212" s="23">
        <v>0.61950000000000005</v>
      </c>
      <c r="V212" s="23">
        <v>18.2423</v>
      </c>
      <c r="W212" s="23">
        <v>0.27989999999999998</v>
      </c>
      <c r="X212" s="23">
        <v>52.9604</v>
      </c>
      <c r="Y212" s="23">
        <v>0.3014</v>
      </c>
      <c r="Z212" s="23">
        <v>0.1628</v>
      </c>
      <c r="AA212" s="23">
        <v>1.4E-2</v>
      </c>
      <c r="AB212" s="23" t="s">
        <v>181</v>
      </c>
      <c r="AC212" s="23">
        <v>6.7000000000000002E-3</v>
      </c>
      <c r="AD212" s="23" t="s">
        <v>181</v>
      </c>
      <c r="AE212" s="23">
        <v>1.0699999999999999E-2</v>
      </c>
      <c r="AF212" s="23">
        <v>1.1950000000000001</v>
      </c>
      <c r="AG212" s="23">
        <v>1.11E-2</v>
      </c>
      <c r="AH212" s="23">
        <v>7.5763999999999996</v>
      </c>
      <c r="AI212" s="23">
        <v>2.0899999999999998E-2</v>
      </c>
      <c r="AJ212" s="23">
        <v>0.98180000000000001</v>
      </c>
      <c r="AK212" s="23">
        <v>6.1999999999999998E-3</v>
      </c>
      <c r="AL212" s="23">
        <v>2.8400000000000002E-2</v>
      </c>
      <c r="AM212" s="23">
        <v>7.3000000000000001E-3</v>
      </c>
      <c r="AN212" s="23">
        <v>2.6499999999999999E-2</v>
      </c>
      <c r="AO212" s="23">
        <v>3.5999999999999999E-3</v>
      </c>
      <c r="AP212" s="23">
        <v>9.2700000000000005E-2</v>
      </c>
      <c r="AQ212" s="23">
        <v>3.5999999999999999E-3</v>
      </c>
      <c r="AR212" s="23">
        <v>6.6028000000000002</v>
      </c>
      <c r="AS212" s="23">
        <v>2.23E-2</v>
      </c>
      <c r="AT212" s="23">
        <v>1.21E-2</v>
      </c>
      <c r="AU212" s="23">
        <v>2.8999999999999998E-3</v>
      </c>
      <c r="AV212" s="23">
        <v>9.9000000000000008E-3</v>
      </c>
      <c r="AW212" s="23">
        <v>8.9999999999999998E-4</v>
      </c>
      <c r="AX212" s="23">
        <v>6.6E-3</v>
      </c>
      <c r="AY212" s="23">
        <v>5.9999999999999995E-4</v>
      </c>
      <c r="AZ212" s="23">
        <v>7.3000000000000001E-3</v>
      </c>
      <c r="BA212" s="23">
        <v>5.9999999999999995E-4</v>
      </c>
      <c r="BB212" s="23">
        <v>8.0000000000000004E-4</v>
      </c>
      <c r="BC212" s="23">
        <v>4.0000000000000002E-4</v>
      </c>
      <c r="BD212" s="23">
        <v>2.9999999999999997E-4</v>
      </c>
      <c r="BE212" s="23">
        <v>2.9999999999999997E-4</v>
      </c>
      <c r="BF212" s="23" t="s">
        <v>181</v>
      </c>
      <c r="BG212" s="23">
        <v>1E-4</v>
      </c>
      <c r="BH212" s="23">
        <v>1.6999999999999999E-3</v>
      </c>
      <c r="BI212" s="23">
        <v>2.0000000000000001E-4</v>
      </c>
      <c r="BJ212" s="23">
        <v>2.7900000000000001E-2</v>
      </c>
      <c r="BK212" s="23">
        <v>5.9999999999999995E-4</v>
      </c>
      <c r="BL212" s="23">
        <v>2.7000000000000001E-3</v>
      </c>
      <c r="BM212" s="23">
        <v>2.0000000000000001E-4</v>
      </c>
      <c r="BN212" s="23">
        <v>8.9999999999999993E-3</v>
      </c>
      <c r="BO212" s="23">
        <v>2.9999999999999997E-4</v>
      </c>
      <c r="BP212" s="23">
        <v>3.2000000000000002E-3</v>
      </c>
      <c r="BQ212" s="23">
        <v>2.9999999999999997E-4</v>
      </c>
      <c r="BR212" s="23">
        <v>2.9999999999999997E-4</v>
      </c>
      <c r="BS212" s="23">
        <v>1E-4</v>
      </c>
      <c r="BT212" s="23" t="s">
        <v>181</v>
      </c>
      <c r="BU212" s="23">
        <v>5.0000000000000001E-4</v>
      </c>
      <c r="BV212" s="23" t="s">
        <v>20</v>
      </c>
      <c r="BX212" s="23" t="s">
        <v>20</v>
      </c>
      <c r="BZ212" s="23" t="s">
        <v>181</v>
      </c>
      <c r="CA212" s="23">
        <v>6.9999999999999999E-4</v>
      </c>
      <c r="CB212" s="23" t="s">
        <v>181</v>
      </c>
      <c r="CC212" s="23">
        <v>1.8E-3</v>
      </c>
      <c r="CD212" s="23" t="s">
        <v>181</v>
      </c>
      <c r="CE212" s="23">
        <v>1.8E-3</v>
      </c>
      <c r="CF212" s="23" t="s">
        <v>20</v>
      </c>
      <c r="CH212" s="23">
        <v>2.2599999999999999E-2</v>
      </c>
      <c r="CI212" s="23">
        <v>4.5999999999999999E-3</v>
      </c>
      <c r="CJ212" s="23" t="s">
        <v>181</v>
      </c>
      <c r="CK212" s="23">
        <v>8.5000000000000006E-3</v>
      </c>
      <c r="CL212" s="23" t="s">
        <v>181</v>
      </c>
      <c r="CM212" s="23">
        <v>7.7000000000000002E-3</v>
      </c>
      <c r="CN212" s="23" t="s">
        <v>181</v>
      </c>
      <c r="CO212" s="23">
        <v>5.9999999999999995E-4</v>
      </c>
      <c r="CP212" s="23" t="s">
        <v>181</v>
      </c>
      <c r="CQ212" s="23">
        <v>2.7000000000000001E-3</v>
      </c>
      <c r="CR212" s="23" t="s">
        <v>181</v>
      </c>
      <c r="CS212" s="23">
        <v>1.5E-3</v>
      </c>
      <c r="CT212" s="23" t="s">
        <v>20</v>
      </c>
      <c r="CV212" s="23" t="s">
        <v>20</v>
      </c>
      <c r="CX212" s="23" t="s">
        <v>181</v>
      </c>
      <c r="CY212" s="23">
        <v>5.0000000000000001E-4</v>
      </c>
      <c r="CZ212" s="23" t="s">
        <v>181</v>
      </c>
      <c r="DA212" s="23">
        <v>5.0000000000000001E-4</v>
      </c>
      <c r="DB212" s="23" t="s">
        <v>181</v>
      </c>
      <c r="DC212" s="23">
        <v>5.0000000000000001E-4</v>
      </c>
      <c r="DD212" s="23" t="s">
        <v>181</v>
      </c>
      <c r="DE212" s="23">
        <v>5.9999999999999995E-4</v>
      </c>
      <c r="DF212" s="23">
        <v>4.0000000000000002E-4</v>
      </c>
      <c r="DG212" s="23">
        <v>4.0000000000000002E-4</v>
      </c>
      <c r="DH212" s="23" t="s">
        <v>181</v>
      </c>
      <c r="DI212" s="23">
        <v>2.0000000000000001E-4</v>
      </c>
      <c r="DJ212" s="23" t="s">
        <v>373</v>
      </c>
      <c r="DK212" s="23" t="s">
        <v>374</v>
      </c>
      <c r="DL212" s="23">
        <v>99</v>
      </c>
      <c r="DM212" s="23" t="s">
        <v>65</v>
      </c>
      <c r="DN212" s="23" t="s">
        <v>20</v>
      </c>
      <c r="DW212" s="85"/>
      <c r="DY212" s="85">
        <v>44876.938194444447</v>
      </c>
    </row>
    <row r="213" spans="1:129" s="23" customFormat="1">
      <c r="A213" s="23">
        <v>262</v>
      </c>
      <c r="B213" s="88">
        <v>44876.946527777778</v>
      </c>
      <c r="C213" s="23" t="s">
        <v>192</v>
      </c>
      <c r="D213" s="23">
        <v>0</v>
      </c>
      <c r="E213" s="23">
        <v>0</v>
      </c>
      <c r="F213" s="23">
        <v>0</v>
      </c>
      <c r="G213" s="23" t="s">
        <v>58</v>
      </c>
      <c r="H213" s="23" t="s">
        <v>59</v>
      </c>
      <c r="I213" s="23" t="s">
        <v>59</v>
      </c>
      <c r="J213" s="23" t="s">
        <v>59</v>
      </c>
      <c r="K213" s="23">
        <v>150</v>
      </c>
      <c r="L213" s="23" t="s">
        <v>179</v>
      </c>
      <c r="M213" s="23">
        <v>0</v>
      </c>
      <c r="N213" s="23" t="s">
        <v>179</v>
      </c>
      <c r="O213" s="23">
        <v>0</v>
      </c>
      <c r="P213" s="23" t="s">
        <v>179</v>
      </c>
      <c r="Q213" s="23">
        <v>0</v>
      </c>
      <c r="R213" s="23">
        <v>2</v>
      </c>
      <c r="S213" s="23" t="s">
        <v>180</v>
      </c>
      <c r="T213" s="23">
        <v>5.9972000000000003</v>
      </c>
      <c r="U213" s="23">
        <v>0.61029999999999995</v>
      </c>
      <c r="V213" s="23">
        <v>19.061900000000001</v>
      </c>
      <c r="W213" s="23">
        <v>0.28670000000000001</v>
      </c>
      <c r="X213" s="23">
        <v>52.28</v>
      </c>
      <c r="Y213" s="23">
        <v>0.30030000000000001</v>
      </c>
      <c r="Z213" s="23">
        <v>0.2137</v>
      </c>
      <c r="AA213" s="23">
        <v>1.52E-2</v>
      </c>
      <c r="AB213" s="23" t="s">
        <v>181</v>
      </c>
      <c r="AC213" s="23">
        <v>6.7999999999999996E-3</v>
      </c>
      <c r="AD213" s="23" t="s">
        <v>181</v>
      </c>
      <c r="AE213" s="23">
        <v>1.0500000000000001E-2</v>
      </c>
      <c r="AF213" s="23">
        <v>1.5143</v>
      </c>
      <c r="AG213" s="23">
        <v>1.24E-2</v>
      </c>
      <c r="AH213" s="23">
        <v>9.2546999999999997</v>
      </c>
      <c r="AI213" s="23">
        <v>2.3300000000000001E-2</v>
      </c>
      <c r="AJ213" s="23">
        <v>0.99390000000000001</v>
      </c>
      <c r="AK213" s="23">
        <v>6.4000000000000003E-3</v>
      </c>
      <c r="AL213" s="23">
        <v>3.3000000000000002E-2</v>
      </c>
      <c r="AM213" s="23">
        <v>7.7000000000000002E-3</v>
      </c>
      <c r="AN213" s="23">
        <v>2.69E-2</v>
      </c>
      <c r="AO213" s="23">
        <v>3.8999999999999998E-3</v>
      </c>
      <c r="AP213" s="23">
        <v>0.15909999999999999</v>
      </c>
      <c r="AQ213" s="23">
        <v>4.5999999999999999E-3</v>
      </c>
      <c r="AR213" s="23">
        <v>7.1054000000000004</v>
      </c>
      <c r="AS213" s="23">
        <v>2.3699999999999999E-2</v>
      </c>
      <c r="AT213" s="23">
        <v>1.61E-2</v>
      </c>
      <c r="AU213" s="23">
        <v>3.0000000000000001E-3</v>
      </c>
      <c r="AV213" s="23">
        <v>1.5299999999999999E-2</v>
      </c>
      <c r="AW213" s="23">
        <v>1E-3</v>
      </c>
      <c r="AX213" s="23">
        <v>8.9999999999999993E-3</v>
      </c>
      <c r="AY213" s="23">
        <v>6.9999999999999999E-4</v>
      </c>
      <c r="AZ213" s="23">
        <v>9.1000000000000004E-3</v>
      </c>
      <c r="BA213" s="23">
        <v>5.9999999999999995E-4</v>
      </c>
      <c r="BB213" s="23">
        <v>1.2999999999999999E-3</v>
      </c>
      <c r="BC213" s="23">
        <v>4.0000000000000002E-4</v>
      </c>
      <c r="BD213" s="23">
        <v>5.9999999999999995E-4</v>
      </c>
      <c r="BE213" s="23">
        <v>2.9999999999999997E-4</v>
      </c>
      <c r="BF213" s="23" t="s">
        <v>181</v>
      </c>
      <c r="BG213" s="23">
        <v>1E-4</v>
      </c>
      <c r="BH213" s="23">
        <v>2E-3</v>
      </c>
      <c r="BI213" s="23">
        <v>2.0000000000000001E-4</v>
      </c>
      <c r="BJ213" s="23">
        <v>3.3799999999999997E-2</v>
      </c>
      <c r="BK213" s="23">
        <v>5.9999999999999995E-4</v>
      </c>
      <c r="BL213" s="23">
        <v>2.3E-3</v>
      </c>
      <c r="BM213" s="23">
        <v>2.0000000000000001E-4</v>
      </c>
      <c r="BN213" s="23">
        <v>8.9999999999999993E-3</v>
      </c>
      <c r="BO213" s="23">
        <v>2.9999999999999997E-4</v>
      </c>
      <c r="BP213" s="23">
        <v>2.8999999999999998E-3</v>
      </c>
      <c r="BQ213" s="23">
        <v>2.9999999999999997E-4</v>
      </c>
      <c r="BR213" s="23">
        <v>2.0000000000000001E-4</v>
      </c>
      <c r="BS213" s="23">
        <v>1E-4</v>
      </c>
      <c r="BT213" s="23" t="s">
        <v>181</v>
      </c>
      <c r="BU213" s="23">
        <v>5.0000000000000001E-4</v>
      </c>
      <c r="BV213" s="23" t="s">
        <v>181</v>
      </c>
      <c r="BW213" s="23">
        <v>5.9999999999999995E-4</v>
      </c>
      <c r="BX213" s="23" t="s">
        <v>20</v>
      </c>
      <c r="BZ213" s="23" t="s">
        <v>181</v>
      </c>
      <c r="CA213" s="23">
        <v>6.9999999999999999E-4</v>
      </c>
      <c r="CB213" s="23" t="s">
        <v>181</v>
      </c>
      <c r="CC213" s="23">
        <v>1.8E-3</v>
      </c>
      <c r="CD213" s="23" t="s">
        <v>181</v>
      </c>
      <c r="CE213" s="23">
        <v>1.8E-3</v>
      </c>
      <c r="CF213" s="23" t="s">
        <v>20</v>
      </c>
      <c r="CH213" s="23">
        <v>2.8199999999999999E-2</v>
      </c>
      <c r="CI213" s="23">
        <v>4.1000000000000003E-3</v>
      </c>
      <c r="CJ213" s="23" t="s">
        <v>181</v>
      </c>
      <c r="CK213" s="23">
        <v>8.6E-3</v>
      </c>
      <c r="CL213" s="23" t="s">
        <v>181</v>
      </c>
      <c r="CM213" s="23">
        <v>8.0000000000000002E-3</v>
      </c>
      <c r="CN213" s="23" t="s">
        <v>181</v>
      </c>
      <c r="CO213" s="23">
        <v>5.9999999999999995E-4</v>
      </c>
      <c r="CP213" s="23" t="s">
        <v>181</v>
      </c>
      <c r="CQ213" s="23">
        <v>2.5999999999999999E-3</v>
      </c>
      <c r="CR213" s="23" t="s">
        <v>181</v>
      </c>
      <c r="CS213" s="23">
        <v>1.5E-3</v>
      </c>
      <c r="CT213" s="23" t="s">
        <v>181</v>
      </c>
      <c r="CU213" s="23">
        <v>6.9999999999999999E-4</v>
      </c>
      <c r="CV213" s="23" t="s">
        <v>181</v>
      </c>
      <c r="CW213" s="23">
        <v>5.0000000000000001E-4</v>
      </c>
      <c r="CX213" s="23" t="s">
        <v>181</v>
      </c>
      <c r="CY213" s="23">
        <v>5.0000000000000001E-4</v>
      </c>
      <c r="CZ213" s="23" t="s">
        <v>181</v>
      </c>
      <c r="DA213" s="23">
        <v>5.9999999999999995E-4</v>
      </c>
      <c r="DB213" s="23" t="s">
        <v>181</v>
      </c>
      <c r="DC213" s="23">
        <v>5.9999999999999995E-4</v>
      </c>
      <c r="DD213" s="23" t="s">
        <v>181</v>
      </c>
      <c r="DE213" s="23">
        <v>5.9999999999999995E-4</v>
      </c>
      <c r="DF213" s="23" t="s">
        <v>181</v>
      </c>
      <c r="DG213" s="23">
        <v>4.0000000000000002E-4</v>
      </c>
      <c r="DH213" s="23" t="s">
        <v>181</v>
      </c>
      <c r="DI213" s="23">
        <v>2.0000000000000001E-4</v>
      </c>
      <c r="DJ213" s="23" t="s">
        <v>375</v>
      </c>
      <c r="DK213" s="23" t="s">
        <v>376</v>
      </c>
      <c r="DL213" s="23">
        <v>12</v>
      </c>
      <c r="DM213" s="23" t="s">
        <v>65</v>
      </c>
      <c r="DN213" s="23" t="s">
        <v>20</v>
      </c>
      <c r="DW213" s="85"/>
      <c r="DY213" s="85">
        <v>44876.946527777778</v>
      </c>
    </row>
    <row r="214" spans="1:129" s="23" customFormat="1">
      <c r="A214" s="23">
        <v>263</v>
      </c>
      <c r="B214" s="88">
        <v>44876.949305555558</v>
      </c>
      <c r="C214" s="23" t="s">
        <v>192</v>
      </c>
      <c r="D214" s="23">
        <v>0</v>
      </c>
      <c r="E214" s="23">
        <v>0</v>
      </c>
      <c r="F214" s="23">
        <v>0</v>
      </c>
      <c r="G214" s="23" t="s">
        <v>58</v>
      </c>
      <c r="H214" s="23" t="s">
        <v>59</v>
      </c>
      <c r="I214" s="23" t="s">
        <v>59</v>
      </c>
      <c r="J214" s="23" t="s">
        <v>59</v>
      </c>
      <c r="K214" s="23">
        <v>150</v>
      </c>
      <c r="L214" s="23" t="s">
        <v>179</v>
      </c>
      <c r="M214" s="23">
        <v>0</v>
      </c>
      <c r="N214" s="23" t="s">
        <v>179</v>
      </c>
      <c r="O214" s="23">
        <v>0</v>
      </c>
      <c r="P214" s="23" t="s">
        <v>179</v>
      </c>
      <c r="Q214" s="23">
        <v>0</v>
      </c>
      <c r="R214" s="23">
        <v>2</v>
      </c>
      <c r="S214" s="23" t="s">
        <v>180</v>
      </c>
      <c r="T214" s="23">
        <v>7.8242000000000003</v>
      </c>
      <c r="U214" s="23">
        <v>0.62570000000000003</v>
      </c>
      <c r="V214" s="23">
        <v>18.1585</v>
      </c>
      <c r="W214" s="23">
        <v>0.27939999999999998</v>
      </c>
      <c r="X214" s="23">
        <v>51.476199999999999</v>
      </c>
      <c r="Y214" s="23">
        <v>0.29509999999999997</v>
      </c>
      <c r="Z214" s="23">
        <v>0.13950000000000001</v>
      </c>
      <c r="AA214" s="23">
        <v>1.4200000000000001E-2</v>
      </c>
      <c r="AB214" s="23" t="s">
        <v>181</v>
      </c>
      <c r="AC214" s="23">
        <v>6.4999999999999997E-3</v>
      </c>
      <c r="AD214" s="23" t="s">
        <v>181</v>
      </c>
      <c r="AE214" s="23">
        <v>1.01E-2</v>
      </c>
      <c r="AF214" s="23">
        <v>1.0141</v>
      </c>
      <c r="AG214" s="23">
        <v>1.03E-2</v>
      </c>
      <c r="AH214" s="23">
        <v>9.1150000000000002</v>
      </c>
      <c r="AI214" s="23">
        <v>2.3E-2</v>
      </c>
      <c r="AJ214" s="23">
        <v>0.9224</v>
      </c>
      <c r="AK214" s="23">
        <v>6.1999999999999998E-3</v>
      </c>
      <c r="AL214" s="23">
        <v>3.1899999999999998E-2</v>
      </c>
      <c r="AM214" s="23">
        <v>7.6E-3</v>
      </c>
      <c r="AN214" s="23">
        <v>2.4899999999999999E-2</v>
      </c>
      <c r="AO214" s="23">
        <v>3.7000000000000002E-3</v>
      </c>
      <c r="AP214" s="23">
        <v>9.5899999999999999E-2</v>
      </c>
      <c r="AQ214" s="23">
        <v>3.7000000000000002E-3</v>
      </c>
      <c r="AR214" s="23">
        <v>6.4539</v>
      </c>
      <c r="AS214" s="23">
        <v>2.2499999999999999E-2</v>
      </c>
      <c r="AT214" s="23">
        <v>1.0800000000000001E-2</v>
      </c>
      <c r="AU214" s="23">
        <v>2.8E-3</v>
      </c>
      <c r="AV214" s="23">
        <v>1.2699999999999999E-2</v>
      </c>
      <c r="AW214" s="23">
        <v>8.9999999999999998E-4</v>
      </c>
      <c r="AX214" s="23">
        <v>7.9000000000000008E-3</v>
      </c>
      <c r="AY214" s="23">
        <v>5.9999999999999995E-4</v>
      </c>
      <c r="AZ214" s="23">
        <v>6.0000000000000001E-3</v>
      </c>
      <c r="BA214" s="23">
        <v>5.9999999999999995E-4</v>
      </c>
      <c r="BB214" s="23">
        <v>8.0000000000000004E-4</v>
      </c>
      <c r="BC214" s="23">
        <v>2.9999999999999997E-4</v>
      </c>
      <c r="BD214" s="23">
        <v>2.9999999999999997E-4</v>
      </c>
      <c r="BE214" s="23">
        <v>2.9999999999999997E-4</v>
      </c>
      <c r="BF214" s="23" t="s">
        <v>181</v>
      </c>
      <c r="BG214" s="23">
        <v>1E-4</v>
      </c>
      <c r="BH214" s="23">
        <v>1E-3</v>
      </c>
      <c r="BI214" s="23">
        <v>2.0000000000000001E-4</v>
      </c>
      <c r="BJ214" s="23">
        <v>4.2799999999999998E-2</v>
      </c>
      <c r="BK214" s="23">
        <v>6.9999999999999999E-4</v>
      </c>
      <c r="BL214" s="23">
        <v>2.3E-3</v>
      </c>
      <c r="BM214" s="23">
        <v>2.0000000000000001E-4</v>
      </c>
      <c r="BN214" s="23">
        <v>9.4000000000000004E-3</v>
      </c>
      <c r="BO214" s="23">
        <v>2.9999999999999997E-4</v>
      </c>
      <c r="BP214" s="23">
        <v>3.0000000000000001E-3</v>
      </c>
      <c r="BQ214" s="23">
        <v>2.9999999999999997E-4</v>
      </c>
      <c r="BR214" s="23">
        <v>2.9999999999999997E-4</v>
      </c>
      <c r="BS214" s="23">
        <v>1E-4</v>
      </c>
      <c r="BT214" s="23" t="s">
        <v>181</v>
      </c>
      <c r="BU214" s="23">
        <v>5.0000000000000001E-4</v>
      </c>
      <c r="BV214" s="23" t="s">
        <v>20</v>
      </c>
      <c r="BX214" s="23" t="s">
        <v>181</v>
      </c>
      <c r="BY214" s="23">
        <v>8.0000000000000004E-4</v>
      </c>
      <c r="BZ214" s="23" t="s">
        <v>181</v>
      </c>
      <c r="CA214" s="23">
        <v>6.9999999999999999E-4</v>
      </c>
      <c r="CB214" s="23" t="s">
        <v>181</v>
      </c>
      <c r="CC214" s="23">
        <v>1.8E-3</v>
      </c>
      <c r="CD214" s="23" t="s">
        <v>181</v>
      </c>
      <c r="CE214" s="23">
        <v>1.8E-3</v>
      </c>
      <c r="CF214" s="23" t="s">
        <v>20</v>
      </c>
      <c r="CH214" s="23">
        <v>2.7300000000000001E-2</v>
      </c>
      <c r="CI214" s="23">
        <v>4.4000000000000003E-3</v>
      </c>
      <c r="CJ214" s="23" t="s">
        <v>181</v>
      </c>
      <c r="CK214" s="23">
        <v>8.5000000000000006E-3</v>
      </c>
      <c r="CL214" s="23" t="s">
        <v>181</v>
      </c>
      <c r="CM214" s="23">
        <v>8.0999999999999996E-3</v>
      </c>
      <c r="CN214" s="23" t="s">
        <v>181</v>
      </c>
      <c r="CO214" s="23">
        <v>5.9999999999999995E-4</v>
      </c>
      <c r="CP214" s="23" t="s">
        <v>181</v>
      </c>
      <c r="CQ214" s="23">
        <v>2.7000000000000001E-3</v>
      </c>
      <c r="CR214" s="23" t="s">
        <v>181</v>
      </c>
      <c r="CS214" s="23">
        <v>1.4E-3</v>
      </c>
      <c r="CT214" s="23" t="s">
        <v>181</v>
      </c>
      <c r="CU214" s="23">
        <v>5.9999999999999995E-4</v>
      </c>
      <c r="CV214" s="23" t="s">
        <v>20</v>
      </c>
      <c r="CX214" s="23" t="s">
        <v>181</v>
      </c>
      <c r="CY214" s="23">
        <v>5.0000000000000001E-4</v>
      </c>
      <c r="CZ214" s="23" t="s">
        <v>181</v>
      </c>
      <c r="DA214" s="23">
        <v>5.0000000000000001E-4</v>
      </c>
      <c r="DB214" s="23" t="s">
        <v>181</v>
      </c>
      <c r="DC214" s="23">
        <v>5.0000000000000001E-4</v>
      </c>
      <c r="DD214" s="23" t="s">
        <v>181</v>
      </c>
      <c r="DE214" s="23">
        <v>5.9999999999999995E-4</v>
      </c>
      <c r="DF214" s="23" t="s">
        <v>181</v>
      </c>
      <c r="DG214" s="23">
        <v>4.0000000000000002E-4</v>
      </c>
      <c r="DH214" s="23" t="s">
        <v>181</v>
      </c>
      <c r="DI214" s="23">
        <v>2.0000000000000001E-4</v>
      </c>
      <c r="DJ214" s="23" t="s">
        <v>375</v>
      </c>
      <c r="DK214" s="23" t="s">
        <v>376</v>
      </c>
      <c r="DL214" s="23">
        <v>36</v>
      </c>
      <c r="DM214" s="23" t="s">
        <v>197</v>
      </c>
      <c r="DN214" s="23" t="s">
        <v>20</v>
      </c>
      <c r="DW214" s="85"/>
      <c r="DY214" s="85">
        <v>44876.949305555558</v>
      </c>
    </row>
    <row r="215" spans="1:129" s="23" customFormat="1">
      <c r="A215" s="23">
        <v>264</v>
      </c>
      <c r="B215" s="88">
        <v>44876.952777777777</v>
      </c>
      <c r="C215" s="23" t="s">
        <v>192</v>
      </c>
      <c r="D215" s="23">
        <v>0</v>
      </c>
      <c r="E215" s="23">
        <v>0</v>
      </c>
      <c r="F215" s="23">
        <v>0</v>
      </c>
      <c r="G215" s="23" t="s">
        <v>58</v>
      </c>
      <c r="H215" s="23" t="s">
        <v>59</v>
      </c>
      <c r="I215" s="23" t="s">
        <v>59</v>
      </c>
      <c r="J215" s="23" t="s">
        <v>59</v>
      </c>
      <c r="K215" s="23">
        <v>150</v>
      </c>
      <c r="L215" s="23" t="s">
        <v>179</v>
      </c>
      <c r="M215" s="23">
        <v>0</v>
      </c>
      <c r="N215" s="23" t="s">
        <v>179</v>
      </c>
      <c r="O215" s="23">
        <v>0</v>
      </c>
      <c r="P215" s="23" t="s">
        <v>179</v>
      </c>
      <c r="Q215" s="23">
        <v>0</v>
      </c>
      <c r="R215" s="23">
        <v>2</v>
      </c>
      <c r="S215" s="23" t="s">
        <v>180</v>
      </c>
      <c r="T215" s="23">
        <v>8.9792000000000005</v>
      </c>
      <c r="U215" s="23">
        <v>0.5857</v>
      </c>
      <c r="V215" s="23">
        <v>15.3306</v>
      </c>
      <c r="W215" s="23">
        <v>0.25480000000000003</v>
      </c>
      <c r="X215" s="23">
        <v>47.340800000000002</v>
      </c>
      <c r="Y215" s="23">
        <v>0.27939999999999998</v>
      </c>
      <c r="Z215" s="23">
        <v>4.5199999999999997E-2</v>
      </c>
      <c r="AA215" s="23">
        <v>1.12E-2</v>
      </c>
      <c r="AB215" s="23" t="s">
        <v>181</v>
      </c>
      <c r="AC215" s="23">
        <v>5.8999999999999999E-3</v>
      </c>
      <c r="AD215" s="23" t="s">
        <v>181</v>
      </c>
      <c r="AE215" s="23">
        <v>1.03E-2</v>
      </c>
      <c r="AF215" s="23">
        <v>0.9083</v>
      </c>
      <c r="AG215" s="23">
        <v>9.7000000000000003E-3</v>
      </c>
      <c r="AH215" s="23">
        <v>5.9343000000000004</v>
      </c>
      <c r="AI215" s="23">
        <v>1.83E-2</v>
      </c>
      <c r="AJ215" s="23">
        <v>0.79290000000000005</v>
      </c>
      <c r="AK215" s="23">
        <v>5.5999999999999999E-3</v>
      </c>
      <c r="AL215" s="23">
        <v>1.83E-2</v>
      </c>
      <c r="AM215" s="23">
        <v>6.6E-3</v>
      </c>
      <c r="AN215" s="23">
        <v>2.46E-2</v>
      </c>
      <c r="AO215" s="23">
        <v>3.2000000000000002E-3</v>
      </c>
      <c r="AP215" s="23">
        <v>0.1207</v>
      </c>
      <c r="AQ215" s="23">
        <v>4.0000000000000001E-3</v>
      </c>
      <c r="AR215" s="23">
        <v>5.5444000000000004</v>
      </c>
      <c r="AS215" s="23">
        <v>0.02</v>
      </c>
      <c r="AT215" s="23">
        <v>8.5000000000000006E-3</v>
      </c>
      <c r="AU215" s="23">
        <v>2.5999999999999999E-3</v>
      </c>
      <c r="AV215" s="23">
        <v>1.3599999999999999E-2</v>
      </c>
      <c r="AW215" s="23">
        <v>1E-3</v>
      </c>
      <c r="AX215" s="23">
        <v>8.5000000000000006E-3</v>
      </c>
      <c r="AY215" s="23">
        <v>6.9999999999999999E-4</v>
      </c>
      <c r="AZ215" s="23">
        <v>5.7000000000000002E-3</v>
      </c>
      <c r="BA215" s="23">
        <v>5.9999999999999995E-4</v>
      </c>
      <c r="BB215" s="23">
        <v>1.1000000000000001E-3</v>
      </c>
      <c r="BC215" s="23">
        <v>4.0000000000000002E-4</v>
      </c>
      <c r="BD215" s="23" t="s">
        <v>181</v>
      </c>
      <c r="BE215" s="23">
        <v>2.9999999999999997E-4</v>
      </c>
      <c r="BF215" s="23" t="s">
        <v>181</v>
      </c>
      <c r="BG215" s="23">
        <v>1E-4</v>
      </c>
      <c r="BH215" s="23">
        <v>1.1000000000000001E-3</v>
      </c>
      <c r="BI215" s="23">
        <v>2.0000000000000001E-4</v>
      </c>
      <c r="BJ215" s="23">
        <v>2.7799999999999998E-2</v>
      </c>
      <c r="BK215" s="23">
        <v>5.9999999999999995E-4</v>
      </c>
      <c r="BL215" s="23">
        <v>2.0999999999999999E-3</v>
      </c>
      <c r="BM215" s="23">
        <v>2.0000000000000001E-4</v>
      </c>
      <c r="BN215" s="23">
        <v>1.0500000000000001E-2</v>
      </c>
      <c r="BO215" s="23">
        <v>4.0000000000000002E-4</v>
      </c>
      <c r="BP215" s="23">
        <v>2.8999999999999998E-3</v>
      </c>
      <c r="BQ215" s="23">
        <v>2.9999999999999997E-4</v>
      </c>
      <c r="BR215" s="23">
        <v>4.0000000000000002E-4</v>
      </c>
      <c r="BS215" s="23">
        <v>2.0000000000000001E-4</v>
      </c>
      <c r="BT215" s="23" t="s">
        <v>181</v>
      </c>
      <c r="BU215" s="23">
        <v>5.0000000000000001E-4</v>
      </c>
      <c r="BV215" s="23" t="s">
        <v>20</v>
      </c>
      <c r="BX215" s="23" t="s">
        <v>181</v>
      </c>
      <c r="BY215" s="23">
        <v>8.0000000000000004E-4</v>
      </c>
      <c r="BZ215" s="23">
        <v>6.9999999999999999E-4</v>
      </c>
      <c r="CA215" s="23">
        <v>6.9999999999999999E-4</v>
      </c>
      <c r="CB215" s="23" t="s">
        <v>181</v>
      </c>
      <c r="CC215" s="23">
        <v>1.9E-3</v>
      </c>
      <c r="CD215" s="23" t="s">
        <v>181</v>
      </c>
      <c r="CE215" s="23">
        <v>1.6999999999999999E-3</v>
      </c>
      <c r="CF215" s="23" t="s">
        <v>20</v>
      </c>
      <c r="CH215" s="23">
        <v>3.78E-2</v>
      </c>
      <c r="CI215" s="23">
        <v>5.7999999999999996E-3</v>
      </c>
      <c r="CJ215" s="23" t="s">
        <v>181</v>
      </c>
      <c r="CK215" s="23">
        <v>8.6999999999999994E-3</v>
      </c>
      <c r="CL215" s="23" t="s">
        <v>181</v>
      </c>
      <c r="CM215" s="23">
        <v>9.2999999999999992E-3</v>
      </c>
      <c r="CN215" s="23" t="s">
        <v>181</v>
      </c>
      <c r="CO215" s="23">
        <v>5.9999999999999995E-4</v>
      </c>
      <c r="CP215" s="23" t="s">
        <v>181</v>
      </c>
      <c r="CQ215" s="23">
        <v>2.5999999999999999E-3</v>
      </c>
      <c r="CR215" s="23" t="s">
        <v>181</v>
      </c>
      <c r="CS215" s="23">
        <v>1.5E-3</v>
      </c>
      <c r="CT215" s="23" t="s">
        <v>181</v>
      </c>
      <c r="CU215" s="23">
        <v>5.9999999999999995E-4</v>
      </c>
      <c r="CV215" s="23" t="s">
        <v>20</v>
      </c>
      <c r="CX215" s="23" t="s">
        <v>181</v>
      </c>
      <c r="CY215" s="23">
        <v>5.0000000000000001E-4</v>
      </c>
      <c r="CZ215" s="23" t="s">
        <v>181</v>
      </c>
      <c r="DA215" s="23">
        <v>5.9999999999999995E-4</v>
      </c>
      <c r="DB215" s="23" t="s">
        <v>181</v>
      </c>
      <c r="DC215" s="23">
        <v>5.0000000000000001E-4</v>
      </c>
      <c r="DD215" s="23" t="s">
        <v>181</v>
      </c>
      <c r="DE215" s="23">
        <v>5.9999999999999995E-4</v>
      </c>
      <c r="DF215" s="23" t="s">
        <v>181</v>
      </c>
      <c r="DG215" s="23">
        <v>4.0000000000000002E-4</v>
      </c>
      <c r="DH215" s="23" t="s">
        <v>181</v>
      </c>
      <c r="DI215" s="23">
        <v>2.9999999999999997E-4</v>
      </c>
      <c r="DJ215" s="23" t="s">
        <v>375</v>
      </c>
      <c r="DK215" s="23" t="s">
        <v>376</v>
      </c>
      <c r="DL215" s="23">
        <v>106</v>
      </c>
      <c r="DM215" s="23" t="s">
        <v>197</v>
      </c>
      <c r="DN215" s="23" t="s">
        <v>20</v>
      </c>
      <c r="DW215" s="85"/>
      <c r="DY215" s="85">
        <v>44876.952777777777</v>
      </c>
    </row>
    <row r="216" spans="1:129" s="23" customFormat="1">
      <c r="A216" s="23">
        <v>265</v>
      </c>
      <c r="B216" s="88">
        <v>44876.969444444447</v>
      </c>
      <c r="C216" s="23" t="s">
        <v>192</v>
      </c>
      <c r="D216" s="23">
        <v>0</v>
      </c>
      <c r="E216" s="23">
        <v>0</v>
      </c>
      <c r="F216" s="23">
        <v>0</v>
      </c>
      <c r="G216" s="23" t="s">
        <v>58</v>
      </c>
      <c r="H216" s="23" t="s">
        <v>59</v>
      </c>
      <c r="I216" s="23" t="s">
        <v>59</v>
      </c>
      <c r="J216" s="23" t="s">
        <v>59</v>
      </c>
      <c r="K216" s="23">
        <v>150</v>
      </c>
      <c r="L216" s="23" t="s">
        <v>179</v>
      </c>
      <c r="M216" s="23">
        <v>0</v>
      </c>
      <c r="N216" s="23" t="s">
        <v>179</v>
      </c>
      <c r="O216" s="23">
        <v>0</v>
      </c>
      <c r="P216" s="23" t="s">
        <v>179</v>
      </c>
      <c r="Q216" s="23">
        <v>0</v>
      </c>
      <c r="R216" s="23">
        <v>2</v>
      </c>
      <c r="S216" s="23" t="s">
        <v>180</v>
      </c>
      <c r="T216" s="23">
        <v>2.8967999999999998</v>
      </c>
      <c r="U216" s="23">
        <v>0.4995</v>
      </c>
      <c r="V216" s="23">
        <v>16.214300000000001</v>
      </c>
      <c r="W216" s="23">
        <v>0.26090000000000002</v>
      </c>
      <c r="X216" s="23">
        <v>43.604399999999998</v>
      </c>
      <c r="Y216" s="23">
        <v>0.27</v>
      </c>
      <c r="Z216" s="23">
        <v>0.20269999999999999</v>
      </c>
      <c r="AA216" s="23">
        <v>1.3599999999999999E-2</v>
      </c>
      <c r="AB216" s="23" t="s">
        <v>181</v>
      </c>
      <c r="AC216" s="23">
        <v>6.3E-3</v>
      </c>
      <c r="AD216" s="23" t="s">
        <v>181</v>
      </c>
      <c r="AE216" s="23">
        <v>1.09E-2</v>
      </c>
      <c r="AF216" s="23">
        <v>1.6287</v>
      </c>
      <c r="AG216" s="23">
        <v>1.24E-2</v>
      </c>
      <c r="AH216" s="23">
        <v>6.6013999999999999</v>
      </c>
      <c r="AI216" s="23">
        <v>1.9699999999999999E-2</v>
      </c>
      <c r="AJ216" s="23">
        <v>0.93830000000000002</v>
      </c>
      <c r="AK216" s="23">
        <v>6.1000000000000004E-3</v>
      </c>
      <c r="AL216" s="23">
        <v>1.8800000000000001E-2</v>
      </c>
      <c r="AM216" s="23">
        <v>7.1999999999999998E-3</v>
      </c>
      <c r="AN216" s="23">
        <v>3.4200000000000001E-2</v>
      </c>
      <c r="AO216" s="23">
        <v>3.8E-3</v>
      </c>
      <c r="AP216" s="23">
        <v>5.11E-2</v>
      </c>
      <c r="AQ216" s="23">
        <v>3.0000000000000001E-3</v>
      </c>
      <c r="AR216" s="23">
        <v>6.6273</v>
      </c>
      <c r="AS216" s="23">
        <v>2.24E-2</v>
      </c>
      <c r="AT216" s="23">
        <v>1.21E-2</v>
      </c>
      <c r="AU216" s="23">
        <v>3.0000000000000001E-3</v>
      </c>
      <c r="AV216" s="23">
        <v>1.0200000000000001E-2</v>
      </c>
      <c r="AW216" s="23">
        <v>8.9999999999999998E-4</v>
      </c>
      <c r="AX216" s="23">
        <v>9.4999999999999998E-3</v>
      </c>
      <c r="AY216" s="23">
        <v>6.9999999999999999E-4</v>
      </c>
      <c r="AZ216" s="23">
        <v>8.6999999999999994E-3</v>
      </c>
      <c r="BA216" s="23">
        <v>5.9999999999999995E-4</v>
      </c>
      <c r="BB216" s="23">
        <v>1.2999999999999999E-3</v>
      </c>
      <c r="BC216" s="23">
        <v>4.0000000000000002E-4</v>
      </c>
      <c r="BD216" s="23">
        <v>1.2999999999999999E-3</v>
      </c>
      <c r="BE216" s="23">
        <v>2.9999999999999997E-4</v>
      </c>
      <c r="BF216" s="23" t="s">
        <v>181</v>
      </c>
      <c r="BG216" s="23">
        <v>1E-4</v>
      </c>
      <c r="BH216" s="23">
        <v>2E-3</v>
      </c>
      <c r="BI216" s="23">
        <v>2.0000000000000001E-4</v>
      </c>
      <c r="BJ216" s="23">
        <v>3.4099999999999998E-2</v>
      </c>
      <c r="BK216" s="23">
        <v>6.9999999999999999E-4</v>
      </c>
      <c r="BL216" s="23">
        <v>4.0000000000000001E-3</v>
      </c>
      <c r="BM216" s="23">
        <v>2.9999999999999997E-4</v>
      </c>
      <c r="BN216" s="23">
        <v>1.29E-2</v>
      </c>
      <c r="BO216" s="23">
        <v>5.0000000000000001E-4</v>
      </c>
      <c r="BP216" s="23">
        <v>3.0000000000000001E-3</v>
      </c>
      <c r="BQ216" s="23">
        <v>2.9999999999999997E-4</v>
      </c>
      <c r="BR216" s="23">
        <v>6.9999999999999999E-4</v>
      </c>
      <c r="BS216" s="23">
        <v>2.9999999999999997E-4</v>
      </c>
      <c r="BT216" s="23" t="s">
        <v>181</v>
      </c>
      <c r="BU216" s="23">
        <v>5.0000000000000001E-4</v>
      </c>
      <c r="BV216" s="23" t="s">
        <v>20</v>
      </c>
      <c r="BX216" s="23" t="s">
        <v>20</v>
      </c>
      <c r="BZ216" s="23" t="s">
        <v>181</v>
      </c>
      <c r="CA216" s="23">
        <v>6.9999999999999999E-4</v>
      </c>
      <c r="CB216" s="23" t="s">
        <v>181</v>
      </c>
      <c r="CC216" s="23">
        <v>1.9E-3</v>
      </c>
      <c r="CD216" s="23" t="s">
        <v>181</v>
      </c>
      <c r="CE216" s="23">
        <v>1.6999999999999999E-3</v>
      </c>
      <c r="CF216" s="23" t="s">
        <v>20</v>
      </c>
      <c r="CH216" s="23">
        <v>3.9E-2</v>
      </c>
      <c r="CI216" s="23">
        <v>5.7999999999999996E-3</v>
      </c>
      <c r="CJ216" s="23" t="s">
        <v>181</v>
      </c>
      <c r="CK216" s="23">
        <v>9.1000000000000004E-3</v>
      </c>
      <c r="CL216" s="23" t="s">
        <v>181</v>
      </c>
      <c r="CM216" s="23">
        <v>1.0699999999999999E-2</v>
      </c>
      <c r="CN216" s="23" t="s">
        <v>181</v>
      </c>
      <c r="CO216" s="23">
        <v>6.9999999999999999E-4</v>
      </c>
      <c r="CP216" s="23" t="s">
        <v>181</v>
      </c>
      <c r="CQ216" s="23">
        <v>2.7000000000000001E-3</v>
      </c>
      <c r="CR216" s="23" t="s">
        <v>181</v>
      </c>
      <c r="CS216" s="23">
        <v>1.6000000000000001E-3</v>
      </c>
      <c r="CT216" s="23" t="s">
        <v>181</v>
      </c>
      <c r="CU216" s="23">
        <v>5.9999999999999995E-4</v>
      </c>
      <c r="CV216" s="23" t="s">
        <v>181</v>
      </c>
      <c r="CW216" s="23">
        <v>5.0000000000000001E-4</v>
      </c>
      <c r="CX216" s="23" t="s">
        <v>181</v>
      </c>
      <c r="CY216" s="23">
        <v>5.0000000000000001E-4</v>
      </c>
      <c r="CZ216" s="23" t="s">
        <v>181</v>
      </c>
      <c r="DA216" s="23">
        <v>5.9999999999999995E-4</v>
      </c>
      <c r="DB216" s="23" t="s">
        <v>181</v>
      </c>
      <c r="DC216" s="23">
        <v>5.9999999999999995E-4</v>
      </c>
      <c r="DD216" s="23" t="s">
        <v>181</v>
      </c>
      <c r="DE216" s="23">
        <v>5.9999999999999995E-4</v>
      </c>
      <c r="DF216" s="23" t="s">
        <v>181</v>
      </c>
      <c r="DG216" s="23">
        <v>2.9999999999999997E-4</v>
      </c>
      <c r="DH216" s="23" t="s">
        <v>181</v>
      </c>
      <c r="DI216" s="23">
        <v>2.9999999999999997E-4</v>
      </c>
      <c r="DJ216" s="23" t="s">
        <v>377</v>
      </c>
      <c r="DK216" s="23" t="s">
        <v>378</v>
      </c>
      <c r="DL216" s="23">
        <v>42</v>
      </c>
      <c r="DM216" s="23" t="s">
        <v>65</v>
      </c>
      <c r="DN216" s="23" t="s">
        <v>20</v>
      </c>
      <c r="DW216" s="85"/>
      <c r="DY216" s="85">
        <v>44876.969444444447</v>
      </c>
    </row>
    <row r="217" spans="1:129" s="23" customFormat="1">
      <c r="A217" s="23">
        <v>266</v>
      </c>
      <c r="B217" s="88">
        <v>44876.973611111112</v>
      </c>
      <c r="C217" s="23" t="s">
        <v>192</v>
      </c>
      <c r="D217" s="23">
        <v>0</v>
      </c>
      <c r="E217" s="23">
        <v>0</v>
      </c>
      <c r="F217" s="23">
        <v>0</v>
      </c>
      <c r="G217" s="23" t="s">
        <v>58</v>
      </c>
      <c r="H217" s="23" t="s">
        <v>59</v>
      </c>
      <c r="I217" s="23" t="s">
        <v>59</v>
      </c>
      <c r="J217" s="23" t="s">
        <v>59</v>
      </c>
      <c r="K217" s="23">
        <v>150</v>
      </c>
      <c r="L217" s="23" t="s">
        <v>179</v>
      </c>
      <c r="M217" s="23">
        <v>0</v>
      </c>
      <c r="N217" s="23" t="s">
        <v>179</v>
      </c>
      <c r="O217" s="23">
        <v>0</v>
      </c>
      <c r="P217" s="23" t="s">
        <v>179</v>
      </c>
      <c r="Q217" s="23">
        <v>0</v>
      </c>
      <c r="R217" s="23">
        <v>2</v>
      </c>
      <c r="S217" s="23" t="s">
        <v>180</v>
      </c>
      <c r="T217" s="23">
        <v>8.2653999999999996</v>
      </c>
      <c r="U217" s="23">
        <v>0.62090000000000001</v>
      </c>
      <c r="V217" s="23">
        <v>18.8858</v>
      </c>
      <c r="W217" s="23">
        <v>0.28320000000000001</v>
      </c>
      <c r="X217" s="23">
        <v>53.146299999999997</v>
      </c>
      <c r="Y217" s="23">
        <v>0.3014</v>
      </c>
      <c r="Z217" s="23">
        <v>0.14480000000000001</v>
      </c>
      <c r="AA217" s="23">
        <v>1.37E-2</v>
      </c>
      <c r="AB217" s="23" t="s">
        <v>181</v>
      </c>
      <c r="AC217" s="23">
        <v>6.4999999999999997E-3</v>
      </c>
      <c r="AD217" s="23" t="s">
        <v>181</v>
      </c>
      <c r="AE217" s="23">
        <v>1.04E-2</v>
      </c>
      <c r="AF217" s="23">
        <v>0.92369999999999997</v>
      </c>
      <c r="AG217" s="23">
        <v>0.01</v>
      </c>
      <c r="AH217" s="23">
        <v>7.7942</v>
      </c>
      <c r="AI217" s="23">
        <v>2.12E-2</v>
      </c>
      <c r="AJ217" s="23">
        <v>0.93459999999999999</v>
      </c>
      <c r="AK217" s="23">
        <v>6.1000000000000004E-3</v>
      </c>
      <c r="AL217" s="23">
        <v>3.4700000000000002E-2</v>
      </c>
      <c r="AM217" s="23">
        <v>7.4999999999999997E-3</v>
      </c>
      <c r="AN217" s="23">
        <v>2.2499999999999999E-2</v>
      </c>
      <c r="AO217" s="23">
        <v>3.5999999999999999E-3</v>
      </c>
      <c r="AP217" s="23">
        <v>0.10059999999999999</v>
      </c>
      <c r="AQ217" s="23">
        <v>3.7000000000000002E-3</v>
      </c>
      <c r="AR217" s="23">
        <v>6.5923999999999996</v>
      </c>
      <c r="AS217" s="23">
        <v>2.23E-2</v>
      </c>
      <c r="AT217" s="23">
        <v>1.0200000000000001E-2</v>
      </c>
      <c r="AU217" s="23">
        <v>2.8E-3</v>
      </c>
      <c r="AV217" s="23">
        <v>1.44E-2</v>
      </c>
      <c r="AW217" s="23">
        <v>1E-3</v>
      </c>
      <c r="AX217" s="23">
        <v>8.0999999999999996E-3</v>
      </c>
      <c r="AY217" s="23">
        <v>5.9999999999999995E-4</v>
      </c>
      <c r="AZ217" s="23">
        <v>6.4999999999999997E-3</v>
      </c>
      <c r="BA217" s="23">
        <v>5.9999999999999995E-4</v>
      </c>
      <c r="BB217" s="23">
        <v>1E-3</v>
      </c>
      <c r="BC217" s="23">
        <v>4.0000000000000002E-4</v>
      </c>
      <c r="BD217" s="23" t="s">
        <v>181</v>
      </c>
      <c r="BE217" s="23">
        <v>2.0000000000000001E-4</v>
      </c>
      <c r="BF217" s="23" t="s">
        <v>181</v>
      </c>
      <c r="BG217" s="23">
        <v>1E-4</v>
      </c>
      <c r="BH217" s="23">
        <v>1.1999999999999999E-3</v>
      </c>
      <c r="BI217" s="23">
        <v>2.0000000000000001E-4</v>
      </c>
      <c r="BJ217" s="23">
        <v>3.1300000000000001E-2</v>
      </c>
      <c r="BK217" s="23">
        <v>5.9999999999999995E-4</v>
      </c>
      <c r="BL217" s="23">
        <v>2.2000000000000001E-3</v>
      </c>
      <c r="BM217" s="23">
        <v>2.0000000000000001E-4</v>
      </c>
      <c r="BN217" s="23">
        <v>8.8999999999999999E-3</v>
      </c>
      <c r="BO217" s="23">
        <v>2.9999999999999997E-4</v>
      </c>
      <c r="BP217" s="23">
        <v>3.0999999999999999E-3</v>
      </c>
      <c r="BQ217" s="23">
        <v>2.9999999999999997E-4</v>
      </c>
      <c r="BR217" s="23">
        <v>4.0000000000000002E-4</v>
      </c>
      <c r="BS217" s="23">
        <v>1E-4</v>
      </c>
      <c r="BT217" s="23" t="s">
        <v>181</v>
      </c>
      <c r="BU217" s="23">
        <v>5.0000000000000001E-4</v>
      </c>
      <c r="BV217" s="23" t="s">
        <v>20</v>
      </c>
      <c r="BX217" s="23" t="s">
        <v>20</v>
      </c>
      <c r="BZ217" s="23" t="s">
        <v>181</v>
      </c>
      <c r="CA217" s="23">
        <v>6.9999999999999999E-4</v>
      </c>
      <c r="CB217" s="23" t="s">
        <v>181</v>
      </c>
      <c r="CC217" s="23">
        <v>1.6999999999999999E-3</v>
      </c>
      <c r="CD217" s="23" t="s">
        <v>181</v>
      </c>
      <c r="CE217" s="23">
        <v>1.8E-3</v>
      </c>
      <c r="CF217" s="23" t="s">
        <v>20</v>
      </c>
      <c r="CH217" s="23">
        <v>2.4199999999999999E-2</v>
      </c>
      <c r="CI217" s="23">
        <v>4.4000000000000003E-3</v>
      </c>
      <c r="CJ217" s="23" t="s">
        <v>181</v>
      </c>
      <c r="CK217" s="23">
        <v>8.3999999999999995E-3</v>
      </c>
      <c r="CL217" s="23" t="s">
        <v>181</v>
      </c>
      <c r="CM217" s="23">
        <v>7.6E-3</v>
      </c>
      <c r="CN217" s="23" t="s">
        <v>181</v>
      </c>
      <c r="CO217" s="23">
        <v>5.9999999999999995E-4</v>
      </c>
      <c r="CP217" s="23" t="s">
        <v>181</v>
      </c>
      <c r="CQ217" s="23">
        <v>2.5999999999999999E-3</v>
      </c>
      <c r="CR217" s="23" t="s">
        <v>181</v>
      </c>
      <c r="CS217" s="23">
        <v>1.4E-3</v>
      </c>
      <c r="CT217" s="23" t="s">
        <v>181</v>
      </c>
      <c r="CU217" s="23">
        <v>5.9999999999999995E-4</v>
      </c>
      <c r="CV217" s="23" t="s">
        <v>20</v>
      </c>
      <c r="CX217" s="23" t="s">
        <v>181</v>
      </c>
      <c r="CY217" s="23">
        <v>5.0000000000000001E-4</v>
      </c>
      <c r="CZ217" s="23" t="s">
        <v>181</v>
      </c>
      <c r="DA217" s="23">
        <v>5.0000000000000001E-4</v>
      </c>
      <c r="DB217" s="23" t="s">
        <v>181</v>
      </c>
      <c r="DC217" s="23">
        <v>5.0000000000000001E-4</v>
      </c>
      <c r="DD217" s="23" t="s">
        <v>181</v>
      </c>
      <c r="DE217" s="23">
        <v>5.9999999999999995E-4</v>
      </c>
      <c r="DF217" s="23">
        <v>4.0000000000000002E-4</v>
      </c>
      <c r="DG217" s="23">
        <v>4.0000000000000002E-4</v>
      </c>
      <c r="DH217" s="23" t="s">
        <v>181</v>
      </c>
      <c r="DI217" s="23">
        <v>2.0000000000000001E-4</v>
      </c>
      <c r="DJ217" s="23" t="s">
        <v>377</v>
      </c>
      <c r="DK217" s="23" t="s">
        <v>378</v>
      </c>
      <c r="DL217" s="23">
        <v>84</v>
      </c>
      <c r="DM217" s="23" t="s">
        <v>197</v>
      </c>
      <c r="DN217" s="23" t="s">
        <v>20</v>
      </c>
      <c r="DW217" s="85"/>
      <c r="DY217" s="85">
        <v>44876.973611111112</v>
      </c>
    </row>
    <row r="218" spans="1:129" s="23" customFormat="1">
      <c r="A218" s="23">
        <v>267</v>
      </c>
      <c r="B218" s="88">
        <v>44876.976388888892</v>
      </c>
      <c r="C218" s="23" t="s">
        <v>192</v>
      </c>
      <c r="D218" s="23">
        <v>0</v>
      </c>
      <c r="E218" s="23">
        <v>0</v>
      </c>
      <c r="F218" s="23">
        <v>0</v>
      </c>
      <c r="G218" s="23" t="s">
        <v>58</v>
      </c>
      <c r="H218" s="23" t="s">
        <v>59</v>
      </c>
      <c r="I218" s="23" t="s">
        <v>59</v>
      </c>
      <c r="J218" s="23" t="s">
        <v>59</v>
      </c>
      <c r="K218" s="23">
        <v>150</v>
      </c>
      <c r="L218" s="23" t="s">
        <v>179</v>
      </c>
      <c r="M218" s="23">
        <v>0</v>
      </c>
      <c r="N218" s="23" t="s">
        <v>179</v>
      </c>
      <c r="O218" s="23">
        <v>0</v>
      </c>
      <c r="P218" s="23" t="s">
        <v>179</v>
      </c>
      <c r="Q218" s="23">
        <v>0</v>
      </c>
      <c r="R218" s="23">
        <v>2</v>
      </c>
      <c r="S218" s="23" t="s">
        <v>180</v>
      </c>
      <c r="T218" s="23">
        <v>9.0755999999999997</v>
      </c>
      <c r="U218" s="23">
        <v>0.63390000000000002</v>
      </c>
      <c r="V218" s="23">
        <v>19.1938</v>
      </c>
      <c r="W218" s="23">
        <v>0.28560000000000002</v>
      </c>
      <c r="X218" s="23">
        <v>53.881799999999998</v>
      </c>
      <c r="Y218" s="23">
        <v>0.30380000000000001</v>
      </c>
      <c r="Z218" s="23">
        <v>0.1079</v>
      </c>
      <c r="AA218" s="23">
        <v>1.34E-2</v>
      </c>
      <c r="AB218" s="23" t="s">
        <v>181</v>
      </c>
      <c r="AC218" s="23">
        <v>6.3E-3</v>
      </c>
      <c r="AD218" s="23" t="s">
        <v>181</v>
      </c>
      <c r="AE218" s="23">
        <v>1.03E-2</v>
      </c>
      <c r="AF218" s="23">
        <v>0.92530000000000001</v>
      </c>
      <c r="AG218" s="23">
        <v>0.01</v>
      </c>
      <c r="AH218" s="23">
        <v>8.0441000000000003</v>
      </c>
      <c r="AI218" s="23">
        <v>2.1499999999999998E-2</v>
      </c>
      <c r="AJ218" s="23">
        <v>0.90210000000000001</v>
      </c>
      <c r="AK218" s="23">
        <v>6.0000000000000001E-3</v>
      </c>
      <c r="AL218" s="23">
        <v>3.3799999999999997E-2</v>
      </c>
      <c r="AM218" s="23">
        <v>7.4000000000000003E-3</v>
      </c>
      <c r="AN218" s="23">
        <v>3.0800000000000001E-2</v>
      </c>
      <c r="AO218" s="23">
        <v>3.8E-3</v>
      </c>
      <c r="AP218" s="23">
        <v>8.2299999999999998E-2</v>
      </c>
      <c r="AQ218" s="23">
        <v>3.3999999999999998E-3</v>
      </c>
      <c r="AR218" s="23">
        <v>6.5102000000000002</v>
      </c>
      <c r="AS218" s="23">
        <v>2.2200000000000001E-2</v>
      </c>
      <c r="AT218" s="23">
        <v>7.4000000000000003E-3</v>
      </c>
      <c r="AU218" s="23">
        <v>2.8E-3</v>
      </c>
      <c r="AV218" s="23">
        <v>1.1900000000000001E-2</v>
      </c>
      <c r="AW218" s="23">
        <v>8.9999999999999998E-4</v>
      </c>
      <c r="AX218" s="23">
        <v>8.3999999999999995E-3</v>
      </c>
      <c r="AY218" s="23">
        <v>5.9999999999999995E-4</v>
      </c>
      <c r="AZ218" s="23">
        <v>6.4999999999999997E-3</v>
      </c>
      <c r="BA218" s="23">
        <v>5.9999999999999995E-4</v>
      </c>
      <c r="BB218" s="23">
        <v>8.9999999999999998E-4</v>
      </c>
      <c r="BC218" s="23">
        <v>4.0000000000000002E-4</v>
      </c>
      <c r="BD218" s="23" t="s">
        <v>181</v>
      </c>
      <c r="BE218" s="23">
        <v>2.0000000000000001E-4</v>
      </c>
      <c r="BF218" s="23" t="s">
        <v>181</v>
      </c>
      <c r="BG218" s="23">
        <v>1E-4</v>
      </c>
      <c r="BH218" s="23">
        <v>1.2999999999999999E-3</v>
      </c>
      <c r="BI218" s="23">
        <v>2.0000000000000001E-4</v>
      </c>
      <c r="BJ218" s="23">
        <v>3.2399999999999998E-2</v>
      </c>
      <c r="BK218" s="23">
        <v>5.9999999999999995E-4</v>
      </c>
      <c r="BL218" s="23">
        <v>2.2000000000000001E-3</v>
      </c>
      <c r="BM218" s="23">
        <v>2.0000000000000001E-4</v>
      </c>
      <c r="BN218" s="23">
        <v>8.3999999999999995E-3</v>
      </c>
      <c r="BO218" s="23">
        <v>2.9999999999999997E-4</v>
      </c>
      <c r="BP218" s="23">
        <v>3.3E-3</v>
      </c>
      <c r="BQ218" s="23">
        <v>2.9999999999999997E-4</v>
      </c>
      <c r="BR218" s="23">
        <v>2.0000000000000001E-4</v>
      </c>
      <c r="BS218" s="23">
        <v>1E-4</v>
      </c>
      <c r="BT218" s="23" t="s">
        <v>181</v>
      </c>
      <c r="BU218" s="23">
        <v>5.0000000000000001E-4</v>
      </c>
      <c r="BV218" s="23" t="s">
        <v>20</v>
      </c>
      <c r="BX218" s="23" t="s">
        <v>20</v>
      </c>
      <c r="BZ218" s="23" t="s">
        <v>181</v>
      </c>
      <c r="CA218" s="23">
        <v>6.9999999999999999E-4</v>
      </c>
      <c r="CB218" s="23" t="s">
        <v>181</v>
      </c>
      <c r="CC218" s="23">
        <v>1.6999999999999999E-3</v>
      </c>
      <c r="CD218" s="23" t="s">
        <v>181</v>
      </c>
      <c r="CE218" s="23">
        <v>1.8E-3</v>
      </c>
      <c r="CF218" s="23" t="s">
        <v>20</v>
      </c>
      <c r="CH218" s="23">
        <v>2.6700000000000002E-2</v>
      </c>
      <c r="CI218" s="23">
        <v>4.3E-3</v>
      </c>
      <c r="CJ218" s="23" t="s">
        <v>181</v>
      </c>
      <c r="CK218" s="23">
        <v>8.3000000000000001E-3</v>
      </c>
      <c r="CL218" s="23" t="s">
        <v>181</v>
      </c>
      <c r="CM218" s="23">
        <v>7.4000000000000003E-3</v>
      </c>
      <c r="CN218" s="23" t="s">
        <v>181</v>
      </c>
      <c r="CO218" s="23">
        <v>5.9999999999999995E-4</v>
      </c>
      <c r="CP218" s="23" t="s">
        <v>181</v>
      </c>
      <c r="CQ218" s="23">
        <v>2.5999999999999999E-3</v>
      </c>
      <c r="CR218" s="23" t="s">
        <v>181</v>
      </c>
      <c r="CS218" s="23">
        <v>1.5E-3</v>
      </c>
      <c r="CT218" s="23" t="s">
        <v>181</v>
      </c>
      <c r="CU218" s="23">
        <v>5.9999999999999995E-4</v>
      </c>
      <c r="CV218" s="23" t="s">
        <v>181</v>
      </c>
      <c r="CW218" s="23">
        <v>5.0000000000000001E-4</v>
      </c>
      <c r="CX218" s="23" t="s">
        <v>181</v>
      </c>
      <c r="CY218" s="23">
        <v>5.0000000000000001E-4</v>
      </c>
      <c r="CZ218" s="23" t="s">
        <v>181</v>
      </c>
      <c r="DA218" s="23">
        <v>5.0000000000000001E-4</v>
      </c>
      <c r="DB218" s="23" t="s">
        <v>181</v>
      </c>
      <c r="DC218" s="23">
        <v>5.0000000000000001E-4</v>
      </c>
      <c r="DD218" s="23" t="s">
        <v>181</v>
      </c>
      <c r="DE218" s="23">
        <v>5.9999999999999995E-4</v>
      </c>
      <c r="DF218" s="23" t="s">
        <v>181</v>
      </c>
      <c r="DG218" s="23">
        <v>4.0000000000000002E-4</v>
      </c>
      <c r="DH218" s="23" t="s">
        <v>181</v>
      </c>
      <c r="DI218" s="23">
        <v>2.0000000000000001E-4</v>
      </c>
      <c r="DJ218" s="23" t="s">
        <v>377</v>
      </c>
      <c r="DK218" s="23" t="s">
        <v>378</v>
      </c>
      <c r="DL218" s="23">
        <v>118</v>
      </c>
      <c r="DM218" s="23" t="s">
        <v>197</v>
      </c>
      <c r="DN218" s="23" t="s">
        <v>20</v>
      </c>
      <c r="DW218" s="85"/>
      <c r="DY218" s="85">
        <v>44876.976388888892</v>
      </c>
    </row>
    <row r="219" spans="1:129" s="23" customFormat="1">
      <c r="A219" s="23">
        <v>268</v>
      </c>
      <c r="B219" s="88">
        <v>44876.981249999997</v>
      </c>
      <c r="C219" s="23" t="s">
        <v>192</v>
      </c>
      <c r="D219" s="23">
        <v>0</v>
      </c>
      <c r="E219" s="23">
        <v>0</v>
      </c>
      <c r="F219" s="23">
        <v>0</v>
      </c>
      <c r="G219" s="23" t="s">
        <v>58</v>
      </c>
      <c r="H219" s="23" t="s">
        <v>59</v>
      </c>
      <c r="I219" s="23" t="s">
        <v>59</v>
      </c>
      <c r="J219" s="23" t="s">
        <v>59</v>
      </c>
      <c r="K219" s="23">
        <v>150</v>
      </c>
      <c r="L219" s="23" t="s">
        <v>179</v>
      </c>
      <c r="M219" s="23">
        <v>0</v>
      </c>
      <c r="N219" s="23" t="s">
        <v>179</v>
      </c>
      <c r="O219" s="23">
        <v>0</v>
      </c>
      <c r="P219" s="23" t="s">
        <v>179</v>
      </c>
      <c r="Q219" s="23">
        <v>0</v>
      </c>
      <c r="R219" s="23">
        <v>2</v>
      </c>
      <c r="S219" s="23" t="s">
        <v>180</v>
      </c>
      <c r="T219" s="23">
        <v>10.7088</v>
      </c>
      <c r="U219" s="23">
        <v>0.66510000000000002</v>
      </c>
      <c r="V219" s="23">
        <v>19.4039</v>
      </c>
      <c r="W219" s="23">
        <v>0.28970000000000001</v>
      </c>
      <c r="X219" s="23">
        <v>55.566800000000001</v>
      </c>
      <c r="Y219" s="23">
        <v>0.3105</v>
      </c>
      <c r="Z219" s="23">
        <v>0.1167</v>
      </c>
      <c r="AA219" s="23">
        <v>1.3599999999999999E-2</v>
      </c>
      <c r="AB219" s="23" t="s">
        <v>181</v>
      </c>
      <c r="AC219" s="23">
        <v>6.7999999999999996E-3</v>
      </c>
      <c r="AD219" s="23" t="s">
        <v>181</v>
      </c>
      <c r="AE219" s="23">
        <v>1.06E-2</v>
      </c>
      <c r="AF219" s="23">
        <v>1.0483</v>
      </c>
      <c r="AG219" s="23">
        <v>1.06E-2</v>
      </c>
      <c r="AH219" s="23">
        <v>7.6994999999999996</v>
      </c>
      <c r="AI219" s="23">
        <v>2.1000000000000001E-2</v>
      </c>
      <c r="AJ219" s="23">
        <v>1.0057</v>
      </c>
      <c r="AK219" s="23">
        <v>6.3E-3</v>
      </c>
      <c r="AL219" s="23">
        <v>3.4599999999999999E-2</v>
      </c>
      <c r="AM219" s="23">
        <v>7.4999999999999997E-3</v>
      </c>
      <c r="AN219" s="23">
        <v>3.0499999999999999E-2</v>
      </c>
      <c r="AO219" s="23">
        <v>3.8E-3</v>
      </c>
      <c r="AP219" s="23">
        <v>0.1137</v>
      </c>
      <c r="AQ219" s="23">
        <v>3.8E-3</v>
      </c>
      <c r="AR219" s="23">
        <v>6.8071000000000002</v>
      </c>
      <c r="AS219" s="23">
        <v>2.2599999999999999E-2</v>
      </c>
      <c r="AT219" s="23">
        <v>9.4000000000000004E-3</v>
      </c>
      <c r="AU219" s="23">
        <v>2.8E-3</v>
      </c>
      <c r="AV219" s="23">
        <v>1.3100000000000001E-2</v>
      </c>
      <c r="AW219" s="23">
        <v>8.9999999999999998E-4</v>
      </c>
      <c r="AX219" s="23">
        <v>7.7000000000000002E-3</v>
      </c>
      <c r="AY219" s="23">
        <v>5.9999999999999995E-4</v>
      </c>
      <c r="AZ219" s="23">
        <v>7.6E-3</v>
      </c>
      <c r="BA219" s="23">
        <v>5.9999999999999995E-4</v>
      </c>
      <c r="BB219" s="23">
        <v>8.9999999999999998E-4</v>
      </c>
      <c r="BC219" s="23">
        <v>4.0000000000000002E-4</v>
      </c>
      <c r="BD219" s="23" t="s">
        <v>181</v>
      </c>
      <c r="BE219" s="23">
        <v>2.9999999999999997E-4</v>
      </c>
      <c r="BF219" s="23" t="s">
        <v>181</v>
      </c>
      <c r="BG219" s="23">
        <v>1E-4</v>
      </c>
      <c r="BH219" s="23">
        <v>1.6000000000000001E-3</v>
      </c>
      <c r="BI219" s="23">
        <v>2.0000000000000001E-4</v>
      </c>
      <c r="BJ219" s="23">
        <v>2.4E-2</v>
      </c>
      <c r="BK219" s="23">
        <v>5.0000000000000001E-4</v>
      </c>
      <c r="BL219" s="23">
        <v>2.3E-3</v>
      </c>
      <c r="BM219" s="23">
        <v>2.0000000000000001E-4</v>
      </c>
      <c r="BN219" s="23">
        <v>7.0000000000000001E-3</v>
      </c>
      <c r="BO219" s="23">
        <v>2.0000000000000001E-4</v>
      </c>
      <c r="BP219" s="23">
        <v>3.3E-3</v>
      </c>
      <c r="BQ219" s="23">
        <v>2.9999999999999997E-4</v>
      </c>
      <c r="BR219" s="23">
        <v>1E-4</v>
      </c>
      <c r="BS219" s="23">
        <v>1E-4</v>
      </c>
      <c r="BT219" s="23" t="s">
        <v>181</v>
      </c>
      <c r="BU219" s="23">
        <v>5.0000000000000001E-4</v>
      </c>
      <c r="BV219" s="23" t="s">
        <v>20</v>
      </c>
      <c r="BX219" s="23" t="s">
        <v>181</v>
      </c>
      <c r="BY219" s="23">
        <v>8.0000000000000004E-4</v>
      </c>
      <c r="BZ219" s="23" t="s">
        <v>181</v>
      </c>
      <c r="CA219" s="23">
        <v>6.9999999999999999E-4</v>
      </c>
      <c r="CB219" s="23" t="s">
        <v>181</v>
      </c>
      <c r="CC219" s="23">
        <v>1.6999999999999999E-3</v>
      </c>
      <c r="CD219" s="23" t="s">
        <v>181</v>
      </c>
      <c r="CE219" s="23">
        <v>1.9E-3</v>
      </c>
      <c r="CF219" s="23" t="s">
        <v>20</v>
      </c>
      <c r="CH219" s="23">
        <v>2.1700000000000001E-2</v>
      </c>
      <c r="CI219" s="23">
        <v>4.1000000000000003E-3</v>
      </c>
      <c r="CJ219" s="23" t="s">
        <v>181</v>
      </c>
      <c r="CK219" s="23">
        <v>8.3000000000000001E-3</v>
      </c>
      <c r="CL219" s="23" t="s">
        <v>181</v>
      </c>
      <c r="CM219" s="23">
        <v>6.8999999999999999E-3</v>
      </c>
      <c r="CN219" s="23" t="s">
        <v>181</v>
      </c>
      <c r="CO219" s="23">
        <v>5.9999999999999995E-4</v>
      </c>
      <c r="CP219" s="23" t="s">
        <v>181</v>
      </c>
      <c r="CQ219" s="23">
        <v>2.7000000000000001E-3</v>
      </c>
      <c r="CR219" s="23" t="s">
        <v>181</v>
      </c>
      <c r="CS219" s="23">
        <v>1.5E-3</v>
      </c>
      <c r="CT219" s="23" t="s">
        <v>181</v>
      </c>
      <c r="CU219" s="23">
        <v>6.9999999999999999E-4</v>
      </c>
      <c r="CV219" s="23" t="s">
        <v>181</v>
      </c>
      <c r="CW219" s="23">
        <v>5.0000000000000001E-4</v>
      </c>
      <c r="CX219" s="23" t="s">
        <v>181</v>
      </c>
      <c r="CY219" s="23">
        <v>5.0000000000000001E-4</v>
      </c>
      <c r="CZ219" s="23" t="s">
        <v>181</v>
      </c>
      <c r="DA219" s="23">
        <v>5.0000000000000001E-4</v>
      </c>
      <c r="DB219" s="23" t="s">
        <v>181</v>
      </c>
      <c r="DC219" s="23">
        <v>5.0000000000000001E-4</v>
      </c>
      <c r="DD219" s="23" t="s">
        <v>181</v>
      </c>
      <c r="DE219" s="23">
        <v>5.9999999999999995E-4</v>
      </c>
      <c r="DF219" s="23" t="s">
        <v>181</v>
      </c>
      <c r="DG219" s="23">
        <v>4.0000000000000002E-4</v>
      </c>
      <c r="DH219" s="23" t="s">
        <v>181</v>
      </c>
      <c r="DI219" s="23">
        <v>1E-4</v>
      </c>
      <c r="DJ219" s="23" t="s">
        <v>379</v>
      </c>
      <c r="DK219" s="23" t="s">
        <v>380</v>
      </c>
      <c r="DL219" s="23">
        <v>12</v>
      </c>
      <c r="DM219" s="23" t="s">
        <v>197</v>
      </c>
      <c r="DN219" s="23" t="s">
        <v>20</v>
      </c>
      <c r="DW219" s="85"/>
      <c r="DY219" s="85">
        <v>44876.981249999997</v>
      </c>
    </row>
    <row r="220" spans="1:129" s="23" customFormat="1">
      <c r="A220" s="23">
        <v>269</v>
      </c>
      <c r="B220" s="88">
        <v>44876.986805555556</v>
      </c>
      <c r="C220" s="23" t="s">
        <v>192</v>
      </c>
      <c r="D220" s="23">
        <v>0</v>
      </c>
      <c r="E220" s="23">
        <v>0</v>
      </c>
      <c r="F220" s="23">
        <v>0</v>
      </c>
      <c r="G220" s="23" t="s">
        <v>58</v>
      </c>
      <c r="H220" s="23" t="s">
        <v>59</v>
      </c>
      <c r="I220" s="23" t="s">
        <v>59</v>
      </c>
      <c r="J220" s="23" t="s">
        <v>59</v>
      </c>
      <c r="K220" s="23">
        <v>150</v>
      </c>
      <c r="L220" s="23" t="s">
        <v>179</v>
      </c>
      <c r="M220" s="23">
        <v>0</v>
      </c>
      <c r="N220" s="23" t="s">
        <v>179</v>
      </c>
      <c r="O220" s="23">
        <v>0</v>
      </c>
      <c r="P220" s="23" t="s">
        <v>179</v>
      </c>
      <c r="Q220" s="23">
        <v>0</v>
      </c>
      <c r="R220" s="23">
        <v>2</v>
      </c>
      <c r="S220" s="23" t="s">
        <v>180</v>
      </c>
      <c r="T220" s="23">
        <v>9.5306999999999995</v>
      </c>
      <c r="U220" s="23">
        <v>0.62880000000000003</v>
      </c>
      <c r="V220" s="23">
        <v>15.609500000000001</v>
      </c>
      <c r="W220" s="23">
        <v>0.26240000000000002</v>
      </c>
      <c r="X220" s="23">
        <v>48.944499999999998</v>
      </c>
      <c r="Y220" s="23">
        <v>0.28610000000000002</v>
      </c>
      <c r="Z220" s="23">
        <v>0.13100000000000001</v>
      </c>
      <c r="AA220" s="23">
        <v>1.35E-2</v>
      </c>
      <c r="AB220" s="23" t="s">
        <v>181</v>
      </c>
      <c r="AC220" s="23">
        <v>6.4999999999999997E-3</v>
      </c>
      <c r="AD220" s="23" t="s">
        <v>181</v>
      </c>
      <c r="AE220" s="23">
        <v>1.0800000000000001E-2</v>
      </c>
      <c r="AF220" s="23">
        <v>0.87070000000000003</v>
      </c>
      <c r="AG220" s="23">
        <v>9.5999999999999992E-3</v>
      </c>
      <c r="AH220" s="23">
        <v>7.4718</v>
      </c>
      <c r="AI220" s="23">
        <v>2.07E-2</v>
      </c>
      <c r="AJ220" s="23">
        <v>0.92769999999999997</v>
      </c>
      <c r="AK220" s="23">
        <v>6.1000000000000004E-3</v>
      </c>
      <c r="AL220" s="23">
        <v>2.47E-2</v>
      </c>
      <c r="AM220" s="23">
        <v>7.3000000000000001E-3</v>
      </c>
      <c r="AN220" s="23">
        <v>3.1899999999999998E-2</v>
      </c>
      <c r="AO220" s="23">
        <v>3.8E-3</v>
      </c>
      <c r="AP220" s="23">
        <v>0.1061</v>
      </c>
      <c r="AQ220" s="23">
        <v>3.8999999999999998E-3</v>
      </c>
      <c r="AR220" s="23">
        <v>6.6740000000000004</v>
      </c>
      <c r="AS220" s="23">
        <v>2.2499999999999999E-2</v>
      </c>
      <c r="AT220" s="23">
        <v>9.1000000000000004E-3</v>
      </c>
      <c r="AU220" s="23">
        <v>2.8E-3</v>
      </c>
      <c r="AV220" s="23">
        <v>1.84E-2</v>
      </c>
      <c r="AW220" s="23">
        <v>1E-3</v>
      </c>
      <c r="AX220" s="23">
        <v>8.5000000000000006E-3</v>
      </c>
      <c r="AY220" s="23">
        <v>5.9999999999999995E-4</v>
      </c>
      <c r="AZ220" s="23">
        <v>6.8999999999999999E-3</v>
      </c>
      <c r="BA220" s="23">
        <v>5.9999999999999995E-4</v>
      </c>
      <c r="BB220" s="23">
        <v>1E-3</v>
      </c>
      <c r="BC220" s="23">
        <v>2.9999999999999997E-4</v>
      </c>
      <c r="BD220" s="23" t="s">
        <v>181</v>
      </c>
      <c r="BE220" s="23">
        <v>2.9999999999999997E-4</v>
      </c>
      <c r="BF220" s="23" t="s">
        <v>181</v>
      </c>
      <c r="BG220" s="23">
        <v>1E-4</v>
      </c>
      <c r="BH220" s="23">
        <v>1.1999999999999999E-3</v>
      </c>
      <c r="BI220" s="23">
        <v>2.0000000000000001E-4</v>
      </c>
      <c r="BJ220" s="23">
        <v>3.2800000000000003E-2</v>
      </c>
      <c r="BK220" s="23">
        <v>5.9999999999999995E-4</v>
      </c>
      <c r="BL220" s="23">
        <v>2.3999999999999998E-3</v>
      </c>
      <c r="BM220" s="23">
        <v>2.0000000000000001E-4</v>
      </c>
      <c r="BN220" s="23">
        <v>1.06E-2</v>
      </c>
      <c r="BO220" s="23">
        <v>4.0000000000000002E-4</v>
      </c>
      <c r="BP220" s="23">
        <v>3.3999999999999998E-3</v>
      </c>
      <c r="BQ220" s="23">
        <v>2.9999999999999997E-4</v>
      </c>
      <c r="BR220" s="23">
        <v>4.0000000000000002E-4</v>
      </c>
      <c r="BS220" s="23">
        <v>2.0000000000000001E-4</v>
      </c>
      <c r="BT220" s="23" t="s">
        <v>181</v>
      </c>
      <c r="BU220" s="23">
        <v>5.0000000000000001E-4</v>
      </c>
      <c r="BV220" s="23" t="s">
        <v>20</v>
      </c>
      <c r="BX220" s="23" t="s">
        <v>20</v>
      </c>
      <c r="BZ220" s="23" t="s">
        <v>181</v>
      </c>
      <c r="CA220" s="23">
        <v>6.9999999999999999E-4</v>
      </c>
      <c r="CB220" s="23" t="s">
        <v>181</v>
      </c>
      <c r="CC220" s="23">
        <v>1.8E-3</v>
      </c>
      <c r="CD220" s="23" t="s">
        <v>181</v>
      </c>
      <c r="CE220" s="23">
        <v>1.9E-3</v>
      </c>
      <c r="CF220" s="23" t="s">
        <v>20</v>
      </c>
      <c r="CH220" s="23">
        <v>3.0300000000000001E-2</v>
      </c>
      <c r="CI220" s="23">
        <v>5.0000000000000001E-3</v>
      </c>
      <c r="CJ220" s="23" t="s">
        <v>181</v>
      </c>
      <c r="CK220" s="23">
        <v>8.3000000000000001E-3</v>
      </c>
      <c r="CL220" s="23" t="s">
        <v>181</v>
      </c>
      <c r="CM220" s="23">
        <v>8.6E-3</v>
      </c>
      <c r="CN220" s="23" t="s">
        <v>181</v>
      </c>
      <c r="CO220" s="23">
        <v>5.9999999999999995E-4</v>
      </c>
      <c r="CP220" s="23" t="s">
        <v>181</v>
      </c>
      <c r="CQ220" s="23">
        <v>2.7000000000000001E-3</v>
      </c>
      <c r="CR220" s="23" t="s">
        <v>181</v>
      </c>
      <c r="CS220" s="23">
        <v>1.4E-3</v>
      </c>
      <c r="CT220" s="23" t="s">
        <v>20</v>
      </c>
      <c r="CV220" s="23" t="s">
        <v>20</v>
      </c>
      <c r="CX220" s="23" t="s">
        <v>181</v>
      </c>
      <c r="CY220" s="23">
        <v>5.0000000000000001E-4</v>
      </c>
      <c r="CZ220" s="23" t="s">
        <v>181</v>
      </c>
      <c r="DA220" s="23">
        <v>5.0000000000000001E-4</v>
      </c>
      <c r="DB220" s="23" t="s">
        <v>181</v>
      </c>
      <c r="DC220" s="23">
        <v>5.0000000000000001E-4</v>
      </c>
      <c r="DD220" s="23" t="s">
        <v>181</v>
      </c>
      <c r="DE220" s="23">
        <v>5.9999999999999995E-4</v>
      </c>
      <c r="DF220" s="23" t="s">
        <v>181</v>
      </c>
      <c r="DG220" s="23">
        <v>4.0000000000000002E-4</v>
      </c>
      <c r="DH220" s="23" t="s">
        <v>181</v>
      </c>
      <c r="DI220" s="23">
        <v>2.0000000000000001E-4</v>
      </c>
      <c r="DJ220" s="23" t="s">
        <v>381</v>
      </c>
      <c r="DK220" s="23" t="s">
        <v>382</v>
      </c>
      <c r="DL220" s="23">
        <v>29</v>
      </c>
      <c r="DM220" s="23" t="s">
        <v>197</v>
      </c>
      <c r="DN220" s="23" t="s">
        <v>20</v>
      </c>
      <c r="DW220" s="85"/>
      <c r="DY220" s="85">
        <v>44876.986805555556</v>
      </c>
    </row>
    <row r="221" spans="1:129" s="23" customFormat="1">
      <c r="B221" s="88"/>
      <c r="DW221" s="85"/>
      <c r="DY221" s="85"/>
    </row>
    <row r="222" spans="1:129" s="23" customFormat="1">
      <c r="B222" s="88"/>
      <c r="DW222" s="85"/>
      <c r="DY222" s="85"/>
    </row>
    <row r="223" spans="1:129" s="23" customFormat="1">
      <c r="A223" s="23">
        <v>272</v>
      </c>
      <c r="B223" s="88">
        <v>44877</v>
      </c>
      <c r="C223" s="23" t="s">
        <v>192</v>
      </c>
      <c r="D223" s="23">
        <v>0</v>
      </c>
      <c r="E223" s="23">
        <v>0</v>
      </c>
      <c r="F223" s="23">
        <v>0</v>
      </c>
      <c r="G223" s="23" t="s">
        <v>58</v>
      </c>
      <c r="H223" s="23" t="s">
        <v>59</v>
      </c>
      <c r="I223" s="23" t="s">
        <v>59</v>
      </c>
      <c r="J223" s="23" t="s">
        <v>59</v>
      </c>
      <c r="K223" s="23">
        <v>150</v>
      </c>
      <c r="L223" s="23" t="s">
        <v>179</v>
      </c>
      <c r="M223" s="23">
        <v>0</v>
      </c>
      <c r="N223" s="23" t="s">
        <v>179</v>
      </c>
      <c r="O223" s="23">
        <v>0</v>
      </c>
      <c r="P223" s="23" t="s">
        <v>179</v>
      </c>
      <c r="Q223" s="23">
        <v>0</v>
      </c>
      <c r="R223" s="23">
        <v>2</v>
      </c>
      <c r="S223" s="23" t="s">
        <v>180</v>
      </c>
      <c r="T223" s="23">
        <v>5.0568</v>
      </c>
      <c r="U223" s="23">
        <v>0.58360000000000001</v>
      </c>
      <c r="V223" s="23">
        <v>18.022500000000001</v>
      </c>
      <c r="W223" s="23">
        <v>0.2777</v>
      </c>
      <c r="X223" s="23">
        <v>48.066200000000002</v>
      </c>
      <c r="Y223" s="23">
        <v>0.2843</v>
      </c>
      <c r="Z223" s="23">
        <v>0.17960000000000001</v>
      </c>
      <c r="AA223" s="23">
        <v>1.4800000000000001E-2</v>
      </c>
      <c r="AB223" s="23" t="s">
        <v>181</v>
      </c>
      <c r="AC223" s="23">
        <v>6.7000000000000002E-3</v>
      </c>
      <c r="AD223" s="23" t="s">
        <v>181</v>
      </c>
      <c r="AE223" s="23">
        <v>1.06E-2</v>
      </c>
      <c r="AF223" s="23">
        <v>1.1597</v>
      </c>
      <c r="AG223" s="23">
        <v>1.09E-2</v>
      </c>
      <c r="AH223" s="23">
        <v>9.5494000000000003</v>
      </c>
      <c r="AI223" s="23">
        <v>2.3699999999999999E-2</v>
      </c>
      <c r="AJ223" s="23">
        <v>0.93589999999999995</v>
      </c>
      <c r="AK223" s="23">
        <v>6.3E-3</v>
      </c>
      <c r="AL223" s="23">
        <v>3.49E-2</v>
      </c>
      <c r="AM223" s="23">
        <v>7.7000000000000002E-3</v>
      </c>
      <c r="AN223" s="23">
        <v>1.9199999999999998E-2</v>
      </c>
      <c r="AO223" s="23">
        <v>3.3999999999999998E-3</v>
      </c>
      <c r="AP223" s="23">
        <v>0.1255</v>
      </c>
      <c r="AQ223" s="23">
        <v>4.1999999999999997E-3</v>
      </c>
      <c r="AR223" s="23">
        <v>6.9466000000000001</v>
      </c>
      <c r="AS223" s="23">
        <v>2.3599999999999999E-2</v>
      </c>
      <c r="AT223" s="23">
        <v>7.9000000000000008E-3</v>
      </c>
      <c r="AU223" s="23">
        <v>2.8999999999999998E-3</v>
      </c>
      <c r="AV223" s="23">
        <v>1.9900000000000001E-2</v>
      </c>
      <c r="AW223" s="23">
        <v>1.1000000000000001E-3</v>
      </c>
      <c r="AX223" s="23">
        <v>8.8000000000000005E-3</v>
      </c>
      <c r="AY223" s="23">
        <v>6.9999999999999999E-4</v>
      </c>
      <c r="AZ223" s="23">
        <v>7.3000000000000001E-3</v>
      </c>
      <c r="BA223" s="23">
        <v>5.9999999999999995E-4</v>
      </c>
      <c r="BB223" s="23">
        <v>6.9999999999999999E-4</v>
      </c>
      <c r="BC223" s="23">
        <v>4.0000000000000002E-4</v>
      </c>
      <c r="BD223" s="23">
        <v>5.0000000000000001E-4</v>
      </c>
      <c r="BE223" s="23">
        <v>2.9999999999999997E-4</v>
      </c>
      <c r="BF223" s="23" t="s">
        <v>181</v>
      </c>
      <c r="BG223" s="23">
        <v>1E-4</v>
      </c>
      <c r="BH223" s="23">
        <v>1.6999999999999999E-3</v>
      </c>
      <c r="BI223" s="23">
        <v>2.0000000000000001E-4</v>
      </c>
      <c r="BJ223" s="23">
        <v>3.4000000000000002E-2</v>
      </c>
      <c r="BK223" s="23">
        <v>6.9999999999999999E-4</v>
      </c>
      <c r="BL223" s="23">
        <v>2.2000000000000001E-3</v>
      </c>
      <c r="BM223" s="23">
        <v>2.0000000000000001E-4</v>
      </c>
      <c r="BN223" s="23">
        <v>1.0500000000000001E-2</v>
      </c>
      <c r="BO223" s="23">
        <v>4.0000000000000002E-4</v>
      </c>
      <c r="BP223" s="23">
        <v>3.2000000000000002E-3</v>
      </c>
      <c r="BQ223" s="23">
        <v>2.9999999999999997E-4</v>
      </c>
      <c r="BR223" s="23">
        <v>4.0000000000000002E-4</v>
      </c>
      <c r="BS223" s="23">
        <v>2.0000000000000001E-4</v>
      </c>
      <c r="BT223" s="23" t="s">
        <v>181</v>
      </c>
      <c r="BU223" s="23">
        <v>5.0000000000000001E-4</v>
      </c>
      <c r="BV223" s="23" t="s">
        <v>20</v>
      </c>
      <c r="BX223" s="23" t="s">
        <v>20</v>
      </c>
      <c r="BZ223" s="23" t="s">
        <v>181</v>
      </c>
      <c r="CA223" s="23">
        <v>6.9999999999999999E-4</v>
      </c>
      <c r="CB223" s="23" t="s">
        <v>181</v>
      </c>
      <c r="CC223" s="23">
        <v>1.8E-3</v>
      </c>
      <c r="CD223" s="23" t="s">
        <v>181</v>
      </c>
      <c r="CE223" s="23">
        <v>1.8E-3</v>
      </c>
      <c r="CF223" s="23" t="s">
        <v>20</v>
      </c>
      <c r="CH223" s="23">
        <v>2.53E-2</v>
      </c>
      <c r="CI223" s="23">
        <v>4.4999999999999997E-3</v>
      </c>
      <c r="CJ223" s="23" t="s">
        <v>181</v>
      </c>
      <c r="CK223" s="23">
        <v>8.6999999999999994E-3</v>
      </c>
      <c r="CL223" s="23" t="s">
        <v>181</v>
      </c>
      <c r="CM223" s="23">
        <v>9.1999999999999998E-3</v>
      </c>
      <c r="CN223" s="23" t="s">
        <v>181</v>
      </c>
      <c r="CO223" s="23">
        <v>6.9999999999999999E-4</v>
      </c>
      <c r="CP223" s="23" t="s">
        <v>181</v>
      </c>
      <c r="CQ223" s="23">
        <v>2.5999999999999999E-3</v>
      </c>
      <c r="CR223" s="23" t="s">
        <v>181</v>
      </c>
      <c r="CS223" s="23">
        <v>1.5E-3</v>
      </c>
      <c r="CT223" s="23" t="s">
        <v>20</v>
      </c>
      <c r="CV223" s="23" t="s">
        <v>20</v>
      </c>
      <c r="CX223" s="23" t="s">
        <v>181</v>
      </c>
      <c r="CY223" s="23">
        <v>5.0000000000000001E-4</v>
      </c>
      <c r="CZ223" s="23" t="s">
        <v>181</v>
      </c>
      <c r="DA223" s="23">
        <v>5.0000000000000001E-4</v>
      </c>
      <c r="DB223" s="23" t="s">
        <v>181</v>
      </c>
      <c r="DC223" s="23">
        <v>5.0000000000000001E-4</v>
      </c>
      <c r="DD223" s="23" t="s">
        <v>181</v>
      </c>
      <c r="DE223" s="23">
        <v>5.9999999999999995E-4</v>
      </c>
      <c r="DF223" s="23">
        <v>5.9999999999999995E-4</v>
      </c>
      <c r="DG223" s="23">
        <v>4.0000000000000002E-4</v>
      </c>
      <c r="DH223" s="23" t="s">
        <v>181</v>
      </c>
      <c r="DI223" s="23">
        <v>2.0000000000000001E-4</v>
      </c>
      <c r="DJ223" s="23" t="s">
        <v>381</v>
      </c>
      <c r="DK223" s="23" t="s">
        <v>382</v>
      </c>
      <c r="DL223" s="23">
        <v>46</v>
      </c>
      <c r="DM223" s="23" t="s">
        <v>65</v>
      </c>
      <c r="DN223" s="23" t="s">
        <v>20</v>
      </c>
      <c r="DW223" s="85"/>
      <c r="DY223" s="85">
        <v>44877</v>
      </c>
    </row>
    <row r="224" spans="1:129" s="23" customFormat="1">
      <c r="A224" s="23">
        <v>273</v>
      </c>
      <c r="B224" s="88">
        <v>44877.00277777778</v>
      </c>
      <c r="C224" s="23" t="s">
        <v>192</v>
      </c>
      <c r="D224" s="23">
        <v>0</v>
      </c>
      <c r="E224" s="23">
        <v>0</v>
      </c>
      <c r="F224" s="23">
        <v>0</v>
      </c>
      <c r="G224" s="23" t="s">
        <v>58</v>
      </c>
      <c r="H224" s="23" t="s">
        <v>59</v>
      </c>
      <c r="I224" s="23" t="s">
        <v>59</v>
      </c>
      <c r="J224" s="23" t="s">
        <v>59</v>
      </c>
      <c r="K224" s="23">
        <v>150</v>
      </c>
      <c r="L224" s="23" t="s">
        <v>179</v>
      </c>
      <c r="M224" s="23">
        <v>0</v>
      </c>
      <c r="N224" s="23" t="s">
        <v>179</v>
      </c>
      <c r="O224" s="23">
        <v>0</v>
      </c>
      <c r="P224" s="23" t="s">
        <v>179</v>
      </c>
      <c r="Q224" s="23">
        <v>0</v>
      </c>
      <c r="R224" s="23">
        <v>2</v>
      </c>
      <c r="S224" s="23" t="s">
        <v>180</v>
      </c>
      <c r="T224" s="23">
        <v>9.5534999999999997</v>
      </c>
      <c r="U224" s="23">
        <v>0.60829999999999995</v>
      </c>
      <c r="V224" s="23">
        <v>16.8352</v>
      </c>
      <c r="W224" s="23">
        <v>0.2681</v>
      </c>
      <c r="X224" s="23">
        <v>51.354300000000002</v>
      </c>
      <c r="Y224" s="23">
        <v>0.29399999999999998</v>
      </c>
      <c r="Z224" s="23">
        <v>7.4800000000000005E-2</v>
      </c>
      <c r="AA224" s="23">
        <v>1.24E-2</v>
      </c>
      <c r="AB224" s="23" t="s">
        <v>181</v>
      </c>
      <c r="AC224" s="23">
        <v>6.1999999999999998E-3</v>
      </c>
      <c r="AD224" s="23" t="s">
        <v>181</v>
      </c>
      <c r="AE224" s="23">
        <v>1.0200000000000001E-2</v>
      </c>
      <c r="AF224" s="23">
        <v>0.95120000000000005</v>
      </c>
      <c r="AG224" s="23">
        <v>0.01</v>
      </c>
      <c r="AH224" s="23">
        <v>7.1890000000000001</v>
      </c>
      <c r="AI224" s="23">
        <v>2.0199999999999999E-2</v>
      </c>
      <c r="AJ224" s="23">
        <v>0.88439999999999996</v>
      </c>
      <c r="AK224" s="23">
        <v>6.0000000000000001E-3</v>
      </c>
      <c r="AL224" s="23">
        <v>2.8799999999999999E-2</v>
      </c>
      <c r="AM224" s="23">
        <v>7.1999999999999998E-3</v>
      </c>
      <c r="AN224" s="23">
        <v>2.4299999999999999E-2</v>
      </c>
      <c r="AO224" s="23">
        <v>3.5000000000000001E-3</v>
      </c>
      <c r="AP224" s="23">
        <v>8.7999999999999995E-2</v>
      </c>
      <c r="AQ224" s="23">
        <v>3.5000000000000001E-3</v>
      </c>
      <c r="AR224" s="23">
        <v>6.1413000000000002</v>
      </c>
      <c r="AS224" s="23">
        <v>2.1399999999999999E-2</v>
      </c>
      <c r="AT224" s="23">
        <v>6.7000000000000002E-3</v>
      </c>
      <c r="AU224" s="23">
        <v>2.7000000000000001E-3</v>
      </c>
      <c r="AV224" s="23">
        <v>1.5800000000000002E-2</v>
      </c>
      <c r="AW224" s="23">
        <v>1E-3</v>
      </c>
      <c r="AX224" s="23">
        <v>8.0999999999999996E-3</v>
      </c>
      <c r="AY224" s="23">
        <v>5.9999999999999995E-4</v>
      </c>
      <c r="AZ224" s="23">
        <v>6.1000000000000004E-3</v>
      </c>
      <c r="BA224" s="23">
        <v>5.0000000000000001E-4</v>
      </c>
      <c r="BB224" s="23">
        <v>8.9999999999999998E-4</v>
      </c>
      <c r="BC224" s="23">
        <v>4.0000000000000002E-4</v>
      </c>
      <c r="BD224" s="23" t="s">
        <v>181</v>
      </c>
      <c r="BE224" s="23">
        <v>2.9999999999999997E-4</v>
      </c>
      <c r="BF224" s="23" t="s">
        <v>181</v>
      </c>
      <c r="BG224" s="23">
        <v>1E-4</v>
      </c>
      <c r="BH224" s="23">
        <v>1.2999999999999999E-3</v>
      </c>
      <c r="BI224" s="23">
        <v>2.0000000000000001E-4</v>
      </c>
      <c r="BJ224" s="23">
        <v>3.09E-2</v>
      </c>
      <c r="BK224" s="23">
        <v>5.9999999999999995E-4</v>
      </c>
      <c r="BL224" s="23">
        <v>2.3E-3</v>
      </c>
      <c r="BM224" s="23">
        <v>2.0000000000000001E-4</v>
      </c>
      <c r="BN224" s="23">
        <v>9.4999999999999998E-3</v>
      </c>
      <c r="BO224" s="23">
        <v>2.9999999999999997E-4</v>
      </c>
      <c r="BP224" s="23">
        <v>3.2000000000000002E-3</v>
      </c>
      <c r="BQ224" s="23">
        <v>2.9999999999999997E-4</v>
      </c>
      <c r="BR224" s="23">
        <v>5.0000000000000001E-4</v>
      </c>
      <c r="BS224" s="23">
        <v>1E-4</v>
      </c>
      <c r="BT224" s="23" t="s">
        <v>181</v>
      </c>
      <c r="BU224" s="23">
        <v>5.0000000000000001E-4</v>
      </c>
      <c r="BV224" s="23" t="s">
        <v>20</v>
      </c>
      <c r="BX224" s="23" t="s">
        <v>181</v>
      </c>
      <c r="BY224" s="23">
        <v>8.0000000000000004E-4</v>
      </c>
      <c r="BZ224" s="23" t="s">
        <v>181</v>
      </c>
      <c r="CA224" s="23">
        <v>6.9999999999999999E-4</v>
      </c>
      <c r="CB224" s="23" t="s">
        <v>181</v>
      </c>
      <c r="CC224" s="23">
        <v>1.8E-3</v>
      </c>
      <c r="CD224" s="23" t="s">
        <v>181</v>
      </c>
      <c r="CE224" s="23">
        <v>1.8E-3</v>
      </c>
      <c r="CF224" s="23" t="s">
        <v>20</v>
      </c>
      <c r="CH224" s="23">
        <v>3.3099999999999997E-2</v>
      </c>
      <c r="CI224" s="23">
        <v>5.0000000000000001E-3</v>
      </c>
      <c r="CJ224" s="23" t="s">
        <v>181</v>
      </c>
      <c r="CK224" s="23">
        <v>8.3999999999999995E-3</v>
      </c>
      <c r="CL224" s="23" t="s">
        <v>181</v>
      </c>
      <c r="CM224" s="23">
        <v>8.0999999999999996E-3</v>
      </c>
      <c r="CN224" s="23" t="s">
        <v>181</v>
      </c>
      <c r="CO224" s="23">
        <v>5.9999999999999995E-4</v>
      </c>
      <c r="CP224" s="23" t="s">
        <v>181</v>
      </c>
      <c r="CQ224" s="23">
        <v>2.5999999999999999E-3</v>
      </c>
      <c r="CR224" s="23" t="s">
        <v>181</v>
      </c>
      <c r="CS224" s="23">
        <v>1.5E-3</v>
      </c>
      <c r="CT224" s="23" t="s">
        <v>181</v>
      </c>
      <c r="CU224" s="23">
        <v>6.9999999999999999E-4</v>
      </c>
      <c r="CV224" s="23" t="s">
        <v>181</v>
      </c>
      <c r="CW224" s="23">
        <v>5.0000000000000001E-4</v>
      </c>
      <c r="CX224" s="23" t="s">
        <v>181</v>
      </c>
      <c r="CY224" s="23">
        <v>5.0000000000000001E-4</v>
      </c>
      <c r="CZ224" s="23" t="s">
        <v>181</v>
      </c>
      <c r="DA224" s="23">
        <v>5.0000000000000001E-4</v>
      </c>
      <c r="DB224" s="23" t="s">
        <v>181</v>
      </c>
      <c r="DC224" s="23">
        <v>5.0000000000000001E-4</v>
      </c>
      <c r="DD224" s="23" t="s">
        <v>181</v>
      </c>
      <c r="DE224" s="23">
        <v>5.9999999999999995E-4</v>
      </c>
      <c r="DF224" s="23" t="s">
        <v>181</v>
      </c>
      <c r="DG224" s="23">
        <v>4.0000000000000002E-4</v>
      </c>
      <c r="DH224" s="23" t="s">
        <v>181</v>
      </c>
      <c r="DI224" s="23">
        <v>2.0000000000000001E-4</v>
      </c>
      <c r="DJ224" s="23" t="s">
        <v>381</v>
      </c>
      <c r="DK224" s="23" t="s">
        <v>382</v>
      </c>
      <c r="DL224" s="23">
        <v>96</v>
      </c>
      <c r="DM224" s="23" t="s">
        <v>197</v>
      </c>
      <c r="DN224" s="23" t="s">
        <v>20</v>
      </c>
      <c r="DW224" s="85"/>
      <c r="DY224" s="85">
        <v>44877.00277777778</v>
      </c>
    </row>
    <row r="225" spans="1:129" s="23" customFormat="1">
      <c r="A225" s="23">
        <v>274</v>
      </c>
      <c r="B225" s="88">
        <v>44877.007638888892</v>
      </c>
      <c r="C225" s="23" t="s">
        <v>192</v>
      </c>
      <c r="D225" s="23">
        <v>0</v>
      </c>
      <c r="E225" s="23">
        <v>0</v>
      </c>
      <c r="F225" s="23">
        <v>0</v>
      </c>
      <c r="G225" s="23" t="s">
        <v>58</v>
      </c>
      <c r="H225" s="23" t="s">
        <v>59</v>
      </c>
      <c r="I225" s="23" t="s">
        <v>59</v>
      </c>
      <c r="J225" s="23" t="s">
        <v>59</v>
      </c>
      <c r="K225" s="23">
        <v>150</v>
      </c>
      <c r="L225" s="23" t="s">
        <v>179</v>
      </c>
      <c r="M225" s="23">
        <v>0</v>
      </c>
      <c r="N225" s="23" t="s">
        <v>179</v>
      </c>
      <c r="O225" s="23">
        <v>0</v>
      </c>
      <c r="P225" s="23" t="s">
        <v>179</v>
      </c>
      <c r="Q225" s="23">
        <v>0</v>
      </c>
      <c r="R225" s="23">
        <v>2</v>
      </c>
      <c r="S225" s="23" t="s">
        <v>180</v>
      </c>
      <c r="T225" s="23">
        <v>3.1435</v>
      </c>
      <c r="U225" s="23">
        <v>0.51370000000000005</v>
      </c>
      <c r="V225" s="23">
        <v>15.894500000000001</v>
      </c>
      <c r="W225" s="23">
        <v>0.2611</v>
      </c>
      <c r="X225" s="23">
        <v>42.764699999999998</v>
      </c>
      <c r="Y225" s="23">
        <v>0.26719999999999999</v>
      </c>
      <c r="Z225" s="23">
        <v>0.29930000000000001</v>
      </c>
      <c r="AA225" s="23">
        <v>1.5100000000000001E-2</v>
      </c>
      <c r="AB225" s="23" t="s">
        <v>181</v>
      </c>
      <c r="AC225" s="23">
        <v>6.4999999999999997E-3</v>
      </c>
      <c r="AD225" s="23" t="s">
        <v>181</v>
      </c>
      <c r="AE225" s="23">
        <v>1.11E-2</v>
      </c>
      <c r="AF225" s="23">
        <v>1.3181</v>
      </c>
      <c r="AG225" s="23">
        <v>1.14E-2</v>
      </c>
      <c r="AH225" s="23">
        <v>6.9584000000000001</v>
      </c>
      <c r="AI225" s="23">
        <v>2.0199999999999999E-2</v>
      </c>
      <c r="AJ225" s="23">
        <v>1.0559000000000001</v>
      </c>
      <c r="AK225" s="23">
        <v>6.4999999999999997E-3</v>
      </c>
      <c r="AL225" s="23">
        <v>1.9400000000000001E-2</v>
      </c>
      <c r="AM225" s="23">
        <v>7.4999999999999997E-3</v>
      </c>
      <c r="AN225" s="23">
        <v>3.2099999999999997E-2</v>
      </c>
      <c r="AO225" s="23">
        <v>3.8E-3</v>
      </c>
      <c r="AP225" s="23">
        <v>0.18029999999999999</v>
      </c>
      <c r="AQ225" s="23">
        <v>5.0000000000000001E-3</v>
      </c>
      <c r="AR225" s="23">
        <v>7.3521999999999998</v>
      </c>
      <c r="AS225" s="23">
        <v>2.3699999999999999E-2</v>
      </c>
      <c r="AT225" s="23">
        <v>1.11E-2</v>
      </c>
      <c r="AU225" s="23">
        <v>3.0999999999999999E-3</v>
      </c>
      <c r="AV225" s="23">
        <v>1.2699999999999999E-2</v>
      </c>
      <c r="AW225" s="23">
        <v>1E-3</v>
      </c>
      <c r="AX225" s="23">
        <v>7.9000000000000008E-3</v>
      </c>
      <c r="AY225" s="23">
        <v>6.9999999999999999E-4</v>
      </c>
      <c r="AZ225" s="23">
        <v>9.5999999999999992E-3</v>
      </c>
      <c r="BA225" s="23">
        <v>6.9999999999999999E-4</v>
      </c>
      <c r="BB225" s="23">
        <v>1.2999999999999999E-3</v>
      </c>
      <c r="BC225" s="23">
        <v>4.0000000000000002E-4</v>
      </c>
      <c r="BD225" s="23">
        <v>1.2999999999999999E-3</v>
      </c>
      <c r="BE225" s="23">
        <v>2.9999999999999997E-4</v>
      </c>
      <c r="BF225" s="23" t="s">
        <v>181</v>
      </c>
      <c r="BG225" s="23">
        <v>1E-4</v>
      </c>
      <c r="BH225" s="23">
        <v>1.5E-3</v>
      </c>
      <c r="BI225" s="23">
        <v>2.0000000000000001E-4</v>
      </c>
      <c r="BJ225" s="23">
        <v>3.9300000000000002E-2</v>
      </c>
      <c r="BK225" s="23">
        <v>6.9999999999999999E-4</v>
      </c>
      <c r="BL225" s="23">
        <v>2.8999999999999998E-3</v>
      </c>
      <c r="BM225" s="23">
        <v>2.9999999999999997E-4</v>
      </c>
      <c r="BN225" s="23">
        <v>1.4E-2</v>
      </c>
      <c r="BO225" s="23">
        <v>5.0000000000000001E-4</v>
      </c>
      <c r="BP225" s="23">
        <v>3.3999999999999998E-3</v>
      </c>
      <c r="BQ225" s="23">
        <v>2.9999999999999997E-4</v>
      </c>
      <c r="BR225" s="23">
        <v>5.9999999999999995E-4</v>
      </c>
      <c r="BS225" s="23">
        <v>2.9999999999999997E-4</v>
      </c>
      <c r="BT225" s="23" t="s">
        <v>181</v>
      </c>
      <c r="BU225" s="23">
        <v>5.0000000000000001E-4</v>
      </c>
      <c r="BV225" s="23" t="s">
        <v>20</v>
      </c>
      <c r="BX225" s="23" t="s">
        <v>181</v>
      </c>
      <c r="BY225" s="23">
        <v>8.0000000000000004E-4</v>
      </c>
      <c r="BZ225" s="23" t="s">
        <v>181</v>
      </c>
      <c r="CA225" s="23">
        <v>6.9999999999999999E-4</v>
      </c>
      <c r="CB225" s="23" t="s">
        <v>181</v>
      </c>
      <c r="CC225" s="23">
        <v>1.8E-3</v>
      </c>
      <c r="CD225" s="23" t="s">
        <v>181</v>
      </c>
      <c r="CE225" s="23">
        <v>1.8E-3</v>
      </c>
      <c r="CF225" s="23" t="s">
        <v>20</v>
      </c>
      <c r="CH225" s="23">
        <v>3.3700000000000001E-2</v>
      </c>
      <c r="CI225" s="23">
        <v>5.4999999999999997E-3</v>
      </c>
      <c r="CJ225" s="23" t="s">
        <v>181</v>
      </c>
      <c r="CK225" s="23">
        <v>8.6E-3</v>
      </c>
      <c r="CL225" s="23" t="s">
        <v>181</v>
      </c>
      <c r="CM225" s="23">
        <v>1.06E-2</v>
      </c>
      <c r="CN225" s="23" t="s">
        <v>181</v>
      </c>
      <c r="CO225" s="23">
        <v>5.9999999999999995E-4</v>
      </c>
      <c r="CP225" s="23" t="s">
        <v>181</v>
      </c>
      <c r="CQ225" s="23">
        <v>2.8E-3</v>
      </c>
      <c r="CR225" s="23" t="s">
        <v>181</v>
      </c>
      <c r="CS225" s="23">
        <v>1.5E-3</v>
      </c>
      <c r="CT225" s="23" t="s">
        <v>181</v>
      </c>
      <c r="CU225" s="23">
        <v>6.9999999999999999E-4</v>
      </c>
      <c r="CV225" s="23" t="s">
        <v>181</v>
      </c>
      <c r="CW225" s="23">
        <v>5.0000000000000001E-4</v>
      </c>
      <c r="CX225" s="23" t="s">
        <v>181</v>
      </c>
      <c r="CY225" s="23">
        <v>5.0000000000000001E-4</v>
      </c>
      <c r="CZ225" s="23" t="s">
        <v>181</v>
      </c>
      <c r="DA225" s="23">
        <v>5.9999999999999995E-4</v>
      </c>
      <c r="DB225" s="23" t="s">
        <v>181</v>
      </c>
      <c r="DC225" s="23">
        <v>5.0000000000000001E-4</v>
      </c>
      <c r="DD225" s="23" t="s">
        <v>181</v>
      </c>
      <c r="DE225" s="23">
        <v>5.9999999999999995E-4</v>
      </c>
      <c r="DF225" s="23">
        <v>5.0000000000000001E-4</v>
      </c>
      <c r="DG225" s="23">
        <v>4.0000000000000002E-4</v>
      </c>
      <c r="DH225" s="23" t="s">
        <v>181</v>
      </c>
      <c r="DI225" s="23">
        <v>4.0000000000000002E-4</v>
      </c>
      <c r="DJ225" s="23" t="s">
        <v>383</v>
      </c>
      <c r="DK225" s="23" t="s">
        <v>384</v>
      </c>
      <c r="DL225" s="23">
        <v>41</v>
      </c>
      <c r="DM225" s="23" t="s">
        <v>65</v>
      </c>
      <c r="DN225" s="23" t="s">
        <v>20</v>
      </c>
      <c r="DW225" s="85"/>
      <c r="DY225" s="85">
        <v>44877.007638888892</v>
      </c>
    </row>
    <row r="226" spans="1:129" s="23" customFormat="1">
      <c r="A226" s="23">
        <v>275</v>
      </c>
      <c r="B226" s="88">
        <v>44877.010416666664</v>
      </c>
      <c r="C226" s="23" t="s">
        <v>192</v>
      </c>
      <c r="D226" s="23">
        <v>0</v>
      </c>
      <c r="E226" s="23">
        <v>0</v>
      </c>
      <c r="F226" s="23">
        <v>0</v>
      </c>
      <c r="G226" s="23" t="s">
        <v>58</v>
      </c>
      <c r="H226" s="23" t="s">
        <v>59</v>
      </c>
      <c r="I226" s="23" t="s">
        <v>59</v>
      </c>
      <c r="J226" s="23" t="s">
        <v>59</v>
      </c>
      <c r="K226" s="23">
        <v>150</v>
      </c>
      <c r="L226" s="23" t="s">
        <v>179</v>
      </c>
      <c r="M226" s="23">
        <v>0</v>
      </c>
      <c r="N226" s="23" t="s">
        <v>179</v>
      </c>
      <c r="O226" s="23">
        <v>0</v>
      </c>
      <c r="P226" s="23" t="s">
        <v>179</v>
      </c>
      <c r="Q226" s="23">
        <v>0</v>
      </c>
      <c r="R226" s="23">
        <v>2</v>
      </c>
      <c r="S226" s="23" t="s">
        <v>180</v>
      </c>
      <c r="T226" s="23">
        <v>12.068199999999999</v>
      </c>
      <c r="U226" s="23">
        <v>0.6784</v>
      </c>
      <c r="V226" s="23">
        <v>17.674199999999999</v>
      </c>
      <c r="W226" s="23">
        <v>0.2792</v>
      </c>
      <c r="X226" s="23">
        <v>55.151899999999998</v>
      </c>
      <c r="Y226" s="23">
        <v>0.30819999999999997</v>
      </c>
      <c r="Z226" s="23">
        <v>0.14319999999999999</v>
      </c>
      <c r="AA226" s="23">
        <v>1.4E-2</v>
      </c>
      <c r="AB226" s="23">
        <v>2.81E-2</v>
      </c>
      <c r="AC226" s="23">
        <v>7.9000000000000008E-3</v>
      </c>
      <c r="AD226" s="23" t="s">
        <v>181</v>
      </c>
      <c r="AE226" s="23">
        <v>1.11E-2</v>
      </c>
      <c r="AF226" s="23">
        <v>1.0129999999999999</v>
      </c>
      <c r="AG226" s="23">
        <v>1.0500000000000001E-2</v>
      </c>
      <c r="AH226" s="23">
        <v>7.6028000000000002</v>
      </c>
      <c r="AI226" s="23">
        <v>2.0799999999999999E-2</v>
      </c>
      <c r="AJ226" s="23">
        <v>0.95289999999999997</v>
      </c>
      <c r="AK226" s="23">
        <v>6.1999999999999998E-3</v>
      </c>
      <c r="AL226" s="23">
        <v>2.8000000000000001E-2</v>
      </c>
      <c r="AM226" s="23">
        <v>7.3000000000000001E-3</v>
      </c>
      <c r="AN226" s="23">
        <v>2.4E-2</v>
      </c>
      <c r="AO226" s="23">
        <v>3.5999999999999999E-3</v>
      </c>
      <c r="AP226" s="23">
        <v>0.1087</v>
      </c>
      <c r="AQ226" s="23">
        <v>3.8E-3</v>
      </c>
      <c r="AR226" s="23">
        <v>6.4668999999999999</v>
      </c>
      <c r="AS226" s="23">
        <v>2.1999999999999999E-2</v>
      </c>
      <c r="AT226" s="23">
        <v>0.01</v>
      </c>
      <c r="AU226" s="23">
        <v>2.7000000000000001E-3</v>
      </c>
      <c r="AV226" s="23">
        <v>1.46E-2</v>
      </c>
      <c r="AW226" s="23">
        <v>1E-3</v>
      </c>
      <c r="AX226" s="23">
        <v>8.2000000000000007E-3</v>
      </c>
      <c r="AY226" s="23">
        <v>5.9999999999999995E-4</v>
      </c>
      <c r="AZ226" s="23">
        <v>6.1000000000000004E-3</v>
      </c>
      <c r="BA226" s="23">
        <v>5.9999999999999995E-4</v>
      </c>
      <c r="BB226" s="23">
        <v>8.9999999999999998E-4</v>
      </c>
      <c r="BC226" s="23">
        <v>4.0000000000000002E-4</v>
      </c>
      <c r="BD226" s="23" t="s">
        <v>181</v>
      </c>
      <c r="BE226" s="23">
        <v>2.9999999999999997E-4</v>
      </c>
      <c r="BF226" s="23" t="s">
        <v>181</v>
      </c>
      <c r="BG226" s="23">
        <v>1E-4</v>
      </c>
      <c r="BH226" s="23">
        <v>2.3999999999999998E-3</v>
      </c>
      <c r="BI226" s="23">
        <v>2.0000000000000001E-4</v>
      </c>
      <c r="BJ226" s="23">
        <v>2.7799999999999998E-2</v>
      </c>
      <c r="BK226" s="23">
        <v>5.9999999999999995E-4</v>
      </c>
      <c r="BL226" s="23">
        <v>2.0999999999999999E-3</v>
      </c>
      <c r="BM226" s="23">
        <v>2.0000000000000001E-4</v>
      </c>
      <c r="BN226" s="23">
        <v>7.0000000000000001E-3</v>
      </c>
      <c r="BO226" s="23">
        <v>2.0000000000000001E-4</v>
      </c>
      <c r="BP226" s="23">
        <v>3.3E-3</v>
      </c>
      <c r="BQ226" s="23">
        <v>2.9999999999999997E-4</v>
      </c>
      <c r="BR226" s="23">
        <v>1E-4</v>
      </c>
      <c r="BS226" s="23">
        <v>1E-4</v>
      </c>
      <c r="BT226" s="23" t="s">
        <v>181</v>
      </c>
      <c r="BU226" s="23">
        <v>5.0000000000000001E-4</v>
      </c>
      <c r="BV226" s="23" t="s">
        <v>181</v>
      </c>
      <c r="BW226" s="23">
        <v>5.9999999999999995E-4</v>
      </c>
      <c r="BX226" s="23" t="s">
        <v>20</v>
      </c>
      <c r="BZ226" s="23" t="s">
        <v>181</v>
      </c>
      <c r="CA226" s="23">
        <v>6.9999999999999999E-4</v>
      </c>
      <c r="CB226" s="23" t="s">
        <v>181</v>
      </c>
      <c r="CC226" s="23">
        <v>1.8E-3</v>
      </c>
      <c r="CD226" s="23" t="s">
        <v>181</v>
      </c>
      <c r="CE226" s="23">
        <v>1.8E-3</v>
      </c>
      <c r="CF226" s="23" t="s">
        <v>20</v>
      </c>
      <c r="CH226" s="23">
        <v>3.0599999999999999E-2</v>
      </c>
      <c r="CI226" s="23">
        <v>4.5999999999999999E-3</v>
      </c>
      <c r="CJ226" s="23" t="s">
        <v>181</v>
      </c>
      <c r="CK226" s="23">
        <v>8.6E-3</v>
      </c>
      <c r="CL226" s="23" t="s">
        <v>181</v>
      </c>
      <c r="CM226" s="23">
        <v>7.1000000000000004E-3</v>
      </c>
      <c r="CN226" s="23" t="s">
        <v>181</v>
      </c>
      <c r="CO226" s="23">
        <v>5.9999999999999995E-4</v>
      </c>
      <c r="CP226" s="23" t="s">
        <v>181</v>
      </c>
      <c r="CQ226" s="23">
        <v>2.5999999999999999E-3</v>
      </c>
      <c r="CR226" s="23" t="s">
        <v>181</v>
      </c>
      <c r="CS226" s="23">
        <v>1.5E-3</v>
      </c>
      <c r="CT226" s="23" t="s">
        <v>181</v>
      </c>
      <c r="CU226" s="23">
        <v>5.9999999999999995E-4</v>
      </c>
      <c r="CV226" s="23" t="s">
        <v>20</v>
      </c>
      <c r="CX226" s="23" t="s">
        <v>181</v>
      </c>
      <c r="CY226" s="23">
        <v>5.0000000000000001E-4</v>
      </c>
      <c r="CZ226" s="23" t="s">
        <v>181</v>
      </c>
      <c r="DA226" s="23">
        <v>5.9999999999999995E-4</v>
      </c>
      <c r="DB226" s="23" t="s">
        <v>181</v>
      </c>
      <c r="DC226" s="23">
        <v>5.0000000000000001E-4</v>
      </c>
      <c r="DD226" s="23" t="s">
        <v>181</v>
      </c>
      <c r="DE226" s="23">
        <v>5.9999999999999995E-4</v>
      </c>
      <c r="DF226" s="23" t="s">
        <v>181</v>
      </c>
      <c r="DG226" s="23">
        <v>4.0000000000000002E-4</v>
      </c>
      <c r="DH226" s="23" t="s">
        <v>181</v>
      </c>
      <c r="DI226" s="23">
        <v>1E-4</v>
      </c>
      <c r="DJ226" s="23" t="s">
        <v>383</v>
      </c>
      <c r="DK226" s="23" t="s">
        <v>384</v>
      </c>
      <c r="DL226" s="23">
        <v>94</v>
      </c>
      <c r="DM226" s="23" t="s">
        <v>197</v>
      </c>
      <c r="DN226" s="23" t="s">
        <v>20</v>
      </c>
      <c r="DW226" s="85"/>
      <c r="DY226" s="85">
        <v>44877.010416666664</v>
      </c>
    </row>
    <row r="227" spans="1:129" s="23" customFormat="1">
      <c r="A227" s="23">
        <v>276</v>
      </c>
      <c r="B227" s="88">
        <v>44877.01458333333</v>
      </c>
      <c r="C227" s="23" t="s">
        <v>192</v>
      </c>
      <c r="D227" s="23">
        <v>0</v>
      </c>
      <c r="E227" s="23">
        <v>0</v>
      </c>
      <c r="F227" s="23">
        <v>0</v>
      </c>
      <c r="G227" s="23" t="s">
        <v>58</v>
      </c>
      <c r="H227" s="23" t="s">
        <v>59</v>
      </c>
      <c r="I227" s="23" t="s">
        <v>59</v>
      </c>
      <c r="J227" s="23" t="s">
        <v>59</v>
      </c>
      <c r="K227" s="23">
        <v>150</v>
      </c>
      <c r="L227" s="23" t="s">
        <v>179</v>
      </c>
      <c r="M227" s="23">
        <v>0</v>
      </c>
      <c r="N227" s="23" t="s">
        <v>179</v>
      </c>
      <c r="O227" s="23">
        <v>0</v>
      </c>
      <c r="P227" s="23" t="s">
        <v>179</v>
      </c>
      <c r="Q227" s="23">
        <v>0</v>
      </c>
      <c r="R227" s="23">
        <v>2</v>
      </c>
      <c r="S227" s="23" t="s">
        <v>180</v>
      </c>
      <c r="T227" s="23">
        <v>5.8635000000000002</v>
      </c>
      <c r="U227" s="23">
        <v>0.60419999999999996</v>
      </c>
      <c r="V227" s="23">
        <v>18.954899999999999</v>
      </c>
      <c r="W227" s="23">
        <v>0.28520000000000001</v>
      </c>
      <c r="X227" s="23">
        <v>52.924300000000002</v>
      </c>
      <c r="Y227" s="23">
        <v>0.30299999999999999</v>
      </c>
      <c r="Z227" s="23">
        <v>0.25069999999999998</v>
      </c>
      <c r="AA227" s="23">
        <v>1.54E-2</v>
      </c>
      <c r="AB227" s="23" t="s">
        <v>181</v>
      </c>
      <c r="AC227" s="23">
        <v>6.7999999999999996E-3</v>
      </c>
      <c r="AD227" s="23" t="s">
        <v>181</v>
      </c>
      <c r="AE227" s="23">
        <v>1.0500000000000001E-2</v>
      </c>
      <c r="AF227" s="23">
        <v>1.8283</v>
      </c>
      <c r="AG227" s="23">
        <v>1.34E-2</v>
      </c>
      <c r="AH227" s="23">
        <v>8.4542000000000002</v>
      </c>
      <c r="AI227" s="23">
        <v>2.23E-2</v>
      </c>
      <c r="AJ227" s="23">
        <v>0.98099999999999998</v>
      </c>
      <c r="AK227" s="23">
        <v>6.4000000000000003E-3</v>
      </c>
      <c r="AL227" s="23">
        <v>2.9700000000000001E-2</v>
      </c>
      <c r="AM227" s="23">
        <v>7.4999999999999997E-3</v>
      </c>
      <c r="AN227" s="23">
        <v>2.58E-2</v>
      </c>
      <c r="AO227" s="23">
        <v>3.7000000000000002E-3</v>
      </c>
      <c r="AP227" s="23">
        <v>0.12590000000000001</v>
      </c>
      <c r="AQ227" s="23">
        <v>4.1000000000000003E-3</v>
      </c>
      <c r="AR227" s="23">
        <v>6.6273999999999997</v>
      </c>
      <c r="AS227" s="23">
        <v>2.2700000000000001E-2</v>
      </c>
      <c r="AT227" s="23">
        <v>7.1999999999999998E-3</v>
      </c>
      <c r="AU227" s="23">
        <v>2.8E-3</v>
      </c>
      <c r="AV227" s="23">
        <v>1.1900000000000001E-2</v>
      </c>
      <c r="AW227" s="23">
        <v>8.9999999999999998E-4</v>
      </c>
      <c r="AX227" s="23">
        <v>9.1000000000000004E-3</v>
      </c>
      <c r="AY227" s="23">
        <v>6.9999999999999999E-4</v>
      </c>
      <c r="AZ227" s="23">
        <v>7.4000000000000003E-3</v>
      </c>
      <c r="BA227" s="23">
        <v>5.9999999999999995E-4</v>
      </c>
      <c r="BB227" s="23">
        <v>1.6000000000000001E-3</v>
      </c>
      <c r="BC227" s="23">
        <v>4.0000000000000002E-4</v>
      </c>
      <c r="BD227" s="23">
        <v>5.9999999999999995E-4</v>
      </c>
      <c r="BE227" s="23">
        <v>2.9999999999999997E-4</v>
      </c>
      <c r="BF227" s="23" t="s">
        <v>181</v>
      </c>
      <c r="BG227" s="23">
        <v>1E-4</v>
      </c>
      <c r="BH227" s="23">
        <v>2.2000000000000001E-3</v>
      </c>
      <c r="BI227" s="23">
        <v>2.0000000000000001E-4</v>
      </c>
      <c r="BJ227" s="23">
        <v>3.2899999999999999E-2</v>
      </c>
      <c r="BK227" s="23">
        <v>5.9999999999999995E-4</v>
      </c>
      <c r="BL227" s="23">
        <v>2.5999999999999999E-3</v>
      </c>
      <c r="BM227" s="23">
        <v>2.0000000000000001E-4</v>
      </c>
      <c r="BN227" s="23">
        <v>9.1000000000000004E-3</v>
      </c>
      <c r="BO227" s="23">
        <v>2.9999999999999997E-4</v>
      </c>
      <c r="BP227" s="23">
        <v>3.0999999999999999E-3</v>
      </c>
      <c r="BQ227" s="23">
        <v>2.9999999999999997E-4</v>
      </c>
      <c r="BR227" s="23">
        <v>2.9999999999999997E-4</v>
      </c>
      <c r="BS227" s="23">
        <v>1E-4</v>
      </c>
      <c r="BT227" s="23" t="s">
        <v>181</v>
      </c>
      <c r="BU227" s="23">
        <v>5.0000000000000001E-4</v>
      </c>
      <c r="BV227" s="23" t="s">
        <v>181</v>
      </c>
      <c r="BW227" s="23">
        <v>5.9999999999999995E-4</v>
      </c>
      <c r="BX227" s="23" t="s">
        <v>20</v>
      </c>
      <c r="BZ227" s="23" t="s">
        <v>181</v>
      </c>
      <c r="CA227" s="23">
        <v>6.9999999999999999E-4</v>
      </c>
      <c r="CB227" s="23" t="s">
        <v>181</v>
      </c>
      <c r="CC227" s="23">
        <v>1.8E-3</v>
      </c>
      <c r="CD227" s="23" t="s">
        <v>181</v>
      </c>
      <c r="CE227" s="23">
        <v>1.8E-3</v>
      </c>
      <c r="CF227" s="23" t="s">
        <v>20</v>
      </c>
      <c r="CH227" s="23">
        <v>2.9600000000000001E-2</v>
      </c>
      <c r="CI227" s="23">
        <v>4.3E-3</v>
      </c>
      <c r="CJ227" s="23" t="s">
        <v>181</v>
      </c>
      <c r="CK227" s="23">
        <v>8.6E-3</v>
      </c>
      <c r="CL227" s="23" t="s">
        <v>181</v>
      </c>
      <c r="CM227" s="23">
        <v>7.7999999999999996E-3</v>
      </c>
      <c r="CN227" s="23" t="s">
        <v>181</v>
      </c>
      <c r="CO227" s="23">
        <v>5.9999999999999995E-4</v>
      </c>
      <c r="CP227" s="23" t="s">
        <v>181</v>
      </c>
      <c r="CQ227" s="23">
        <v>2.5999999999999999E-3</v>
      </c>
      <c r="CR227" s="23" t="s">
        <v>181</v>
      </c>
      <c r="CS227" s="23">
        <v>1.5E-3</v>
      </c>
      <c r="CT227" s="23" t="s">
        <v>181</v>
      </c>
      <c r="CU227" s="23">
        <v>5.9999999999999995E-4</v>
      </c>
      <c r="CV227" s="23" t="s">
        <v>20</v>
      </c>
      <c r="CX227" s="23" t="s">
        <v>181</v>
      </c>
      <c r="CY227" s="23">
        <v>5.0000000000000001E-4</v>
      </c>
      <c r="CZ227" s="23" t="s">
        <v>181</v>
      </c>
      <c r="DA227" s="23">
        <v>5.9999999999999995E-4</v>
      </c>
      <c r="DB227" s="23" t="s">
        <v>181</v>
      </c>
      <c r="DC227" s="23">
        <v>5.9999999999999995E-4</v>
      </c>
      <c r="DD227" s="23" t="s">
        <v>181</v>
      </c>
      <c r="DE227" s="23">
        <v>5.9999999999999995E-4</v>
      </c>
      <c r="DF227" s="23">
        <v>4.0000000000000002E-4</v>
      </c>
      <c r="DG227" s="23">
        <v>4.0000000000000002E-4</v>
      </c>
      <c r="DH227" s="23" t="s">
        <v>181</v>
      </c>
      <c r="DI227" s="23">
        <v>2.0000000000000001E-4</v>
      </c>
      <c r="DJ227" s="23" t="s">
        <v>383</v>
      </c>
      <c r="DK227" s="23" t="s">
        <v>384</v>
      </c>
      <c r="DL227" s="23">
        <v>140</v>
      </c>
      <c r="DM227" s="23" t="s">
        <v>65</v>
      </c>
      <c r="DN227" s="23" t="s">
        <v>20</v>
      </c>
      <c r="DW227" s="85"/>
      <c r="DY227" s="85">
        <v>44877.01458333333</v>
      </c>
    </row>
    <row r="228" spans="1:129" s="23" customFormat="1">
      <c r="A228" s="23">
        <v>277</v>
      </c>
      <c r="B228" s="88">
        <v>44877.018055555556</v>
      </c>
      <c r="C228" s="23" t="s">
        <v>192</v>
      </c>
      <c r="D228" s="23">
        <v>0</v>
      </c>
      <c r="E228" s="23">
        <v>0</v>
      </c>
      <c r="F228" s="23">
        <v>0</v>
      </c>
      <c r="G228" s="23" t="s">
        <v>58</v>
      </c>
      <c r="H228" s="23" t="s">
        <v>59</v>
      </c>
      <c r="I228" s="23" t="s">
        <v>59</v>
      </c>
      <c r="J228" s="23" t="s">
        <v>59</v>
      </c>
      <c r="K228" s="23">
        <v>150</v>
      </c>
      <c r="L228" s="23" t="s">
        <v>179</v>
      </c>
      <c r="M228" s="23">
        <v>0</v>
      </c>
      <c r="N228" s="23" t="s">
        <v>179</v>
      </c>
      <c r="O228" s="23">
        <v>0</v>
      </c>
      <c r="P228" s="23" t="s">
        <v>179</v>
      </c>
      <c r="Q228" s="23">
        <v>0</v>
      </c>
      <c r="R228" s="23">
        <v>2</v>
      </c>
      <c r="S228" s="23" t="s">
        <v>180</v>
      </c>
      <c r="T228" s="23">
        <v>9.6390999999999991</v>
      </c>
      <c r="U228" s="23">
        <v>0.628</v>
      </c>
      <c r="V228" s="23">
        <v>17.594799999999999</v>
      </c>
      <c r="W228" s="23">
        <v>0.27360000000000001</v>
      </c>
      <c r="X228" s="23">
        <v>53.0929</v>
      </c>
      <c r="Y228" s="23">
        <v>0.2999</v>
      </c>
      <c r="Z228" s="23">
        <v>0.15040000000000001</v>
      </c>
      <c r="AA228" s="23">
        <v>1.3599999999999999E-2</v>
      </c>
      <c r="AB228" s="23" t="s">
        <v>181</v>
      </c>
      <c r="AC228" s="23">
        <v>6.1999999999999998E-3</v>
      </c>
      <c r="AD228" s="23" t="s">
        <v>181</v>
      </c>
      <c r="AE228" s="23">
        <v>1.03E-2</v>
      </c>
      <c r="AF228" s="23">
        <v>1.0174000000000001</v>
      </c>
      <c r="AG228" s="23">
        <v>1.03E-2</v>
      </c>
      <c r="AH228" s="23">
        <v>7.0970000000000004</v>
      </c>
      <c r="AI228" s="23">
        <v>2.01E-2</v>
      </c>
      <c r="AJ228" s="23">
        <v>0.91420000000000001</v>
      </c>
      <c r="AK228" s="23">
        <v>6.0000000000000001E-3</v>
      </c>
      <c r="AL228" s="23">
        <v>3.27E-2</v>
      </c>
      <c r="AM228" s="23">
        <v>7.1999999999999998E-3</v>
      </c>
      <c r="AN228" s="23">
        <v>3.3300000000000003E-2</v>
      </c>
      <c r="AO228" s="23">
        <v>3.7000000000000002E-3</v>
      </c>
      <c r="AP228" s="23">
        <v>7.1300000000000002E-2</v>
      </c>
      <c r="AQ228" s="23">
        <v>3.2000000000000002E-3</v>
      </c>
      <c r="AR228" s="23">
        <v>5.3067000000000002</v>
      </c>
      <c r="AS228" s="23">
        <v>1.9800000000000002E-2</v>
      </c>
      <c r="AT228" s="23">
        <v>4.8999999999999998E-3</v>
      </c>
      <c r="AU228" s="23">
        <v>2.5000000000000001E-3</v>
      </c>
      <c r="AV228" s="23">
        <v>1.52E-2</v>
      </c>
      <c r="AW228" s="23">
        <v>1E-3</v>
      </c>
      <c r="AX228" s="23">
        <v>8.8000000000000005E-3</v>
      </c>
      <c r="AY228" s="23">
        <v>5.9999999999999995E-4</v>
      </c>
      <c r="AZ228" s="23">
        <v>6.3E-3</v>
      </c>
      <c r="BA228" s="23">
        <v>5.0000000000000001E-4</v>
      </c>
      <c r="BB228" s="23">
        <v>1.1000000000000001E-3</v>
      </c>
      <c r="BC228" s="23">
        <v>2.9999999999999997E-4</v>
      </c>
      <c r="BD228" s="23" t="s">
        <v>181</v>
      </c>
      <c r="BE228" s="23">
        <v>2.0000000000000001E-4</v>
      </c>
      <c r="BF228" s="23" t="s">
        <v>181</v>
      </c>
      <c r="BG228" s="23">
        <v>1E-4</v>
      </c>
      <c r="BH228" s="23">
        <v>1.1000000000000001E-3</v>
      </c>
      <c r="BI228" s="23">
        <v>2.0000000000000001E-4</v>
      </c>
      <c r="BJ228" s="23">
        <v>3.1300000000000001E-2</v>
      </c>
      <c r="BK228" s="23">
        <v>5.9999999999999995E-4</v>
      </c>
      <c r="BL228" s="23">
        <v>2.5000000000000001E-3</v>
      </c>
      <c r="BM228" s="23">
        <v>2.0000000000000001E-4</v>
      </c>
      <c r="BN228" s="23">
        <v>1.0500000000000001E-2</v>
      </c>
      <c r="BO228" s="23">
        <v>2.9999999999999997E-4</v>
      </c>
      <c r="BP228" s="23">
        <v>3.3999999999999998E-3</v>
      </c>
      <c r="BQ228" s="23">
        <v>2.9999999999999997E-4</v>
      </c>
      <c r="BR228" s="23">
        <v>1E-4</v>
      </c>
      <c r="BS228" s="23">
        <v>1E-4</v>
      </c>
      <c r="BT228" s="23" t="s">
        <v>181</v>
      </c>
      <c r="BU228" s="23">
        <v>5.0000000000000001E-4</v>
      </c>
      <c r="BV228" s="23" t="s">
        <v>181</v>
      </c>
      <c r="BW228" s="23">
        <v>5.9999999999999995E-4</v>
      </c>
      <c r="BX228" s="23" t="s">
        <v>181</v>
      </c>
      <c r="BY228" s="23">
        <v>8.0000000000000004E-4</v>
      </c>
      <c r="BZ228" s="23" t="s">
        <v>181</v>
      </c>
      <c r="CA228" s="23">
        <v>6.9999999999999999E-4</v>
      </c>
      <c r="CB228" s="23" t="s">
        <v>181</v>
      </c>
      <c r="CC228" s="23">
        <v>1.6999999999999999E-3</v>
      </c>
      <c r="CD228" s="23" t="s">
        <v>181</v>
      </c>
      <c r="CE228" s="23">
        <v>1.9E-3</v>
      </c>
      <c r="CF228" s="23" t="s">
        <v>20</v>
      </c>
      <c r="CH228" s="23">
        <v>2.9000000000000001E-2</v>
      </c>
      <c r="CI228" s="23">
        <v>4.7000000000000002E-3</v>
      </c>
      <c r="CJ228" s="23" t="s">
        <v>181</v>
      </c>
      <c r="CK228" s="23">
        <v>7.9000000000000008E-3</v>
      </c>
      <c r="CL228" s="23" t="s">
        <v>181</v>
      </c>
      <c r="CM228" s="23">
        <v>7.1999999999999998E-3</v>
      </c>
      <c r="CN228" s="23" t="s">
        <v>181</v>
      </c>
      <c r="CO228" s="23">
        <v>5.9999999999999995E-4</v>
      </c>
      <c r="CP228" s="23" t="s">
        <v>181</v>
      </c>
      <c r="CQ228" s="23">
        <v>2.7000000000000001E-3</v>
      </c>
      <c r="CR228" s="23" t="s">
        <v>181</v>
      </c>
      <c r="CS228" s="23">
        <v>1.2999999999999999E-3</v>
      </c>
      <c r="CT228" s="23" t="s">
        <v>20</v>
      </c>
      <c r="CV228" s="23" t="s">
        <v>20</v>
      </c>
      <c r="CX228" s="23" t="s">
        <v>181</v>
      </c>
      <c r="CY228" s="23">
        <v>5.0000000000000001E-4</v>
      </c>
      <c r="CZ228" s="23" t="s">
        <v>181</v>
      </c>
      <c r="DA228" s="23">
        <v>5.0000000000000001E-4</v>
      </c>
      <c r="DB228" s="23" t="s">
        <v>181</v>
      </c>
      <c r="DC228" s="23">
        <v>5.0000000000000001E-4</v>
      </c>
      <c r="DD228" s="23" t="s">
        <v>181</v>
      </c>
      <c r="DE228" s="23">
        <v>5.0000000000000001E-4</v>
      </c>
      <c r="DF228" s="23" t="s">
        <v>181</v>
      </c>
      <c r="DG228" s="23">
        <v>4.0000000000000002E-4</v>
      </c>
      <c r="DH228" s="23" t="s">
        <v>181</v>
      </c>
      <c r="DI228" s="23">
        <v>2.0000000000000001E-4</v>
      </c>
      <c r="DJ228" s="23" t="s">
        <v>385</v>
      </c>
      <c r="DK228" s="23" t="s">
        <v>386</v>
      </c>
      <c r="DL228" s="23">
        <v>23</v>
      </c>
      <c r="DM228" s="23" t="s">
        <v>197</v>
      </c>
      <c r="DN228" s="23" t="s">
        <v>20</v>
      </c>
      <c r="DW228" s="85"/>
      <c r="DY228" s="85">
        <v>44877.018055555556</v>
      </c>
    </row>
    <row r="229" spans="1:129" s="23" customFormat="1">
      <c r="A229" s="23">
        <v>278</v>
      </c>
      <c r="B229" s="88">
        <v>44877.020833333336</v>
      </c>
      <c r="C229" s="23" t="s">
        <v>192</v>
      </c>
      <c r="D229" s="23">
        <v>0</v>
      </c>
      <c r="E229" s="23">
        <v>0</v>
      </c>
      <c r="F229" s="23">
        <v>0</v>
      </c>
      <c r="G229" s="23" t="s">
        <v>58</v>
      </c>
      <c r="H229" s="23" t="s">
        <v>59</v>
      </c>
      <c r="I229" s="23" t="s">
        <v>59</v>
      </c>
      <c r="J229" s="23" t="s">
        <v>59</v>
      </c>
      <c r="K229" s="23">
        <v>150</v>
      </c>
      <c r="L229" s="23" t="s">
        <v>179</v>
      </c>
      <c r="M229" s="23">
        <v>0</v>
      </c>
      <c r="N229" s="23" t="s">
        <v>179</v>
      </c>
      <c r="O229" s="23">
        <v>0</v>
      </c>
      <c r="P229" s="23" t="s">
        <v>179</v>
      </c>
      <c r="Q229" s="23">
        <v>0</v>
      </c>
      <c r="R229" s="23">
        <v>2</v>
      </c>
      <c r="S229" s="23" t="s">
        <v>180</v>
      </c>
      <c r="T229" s="23">
        <v>6.0528000000000004</v>
      </c>
      <c r="U229" s="23">
        <v>0.57030000000000003</v>
      </c>
      <c r="V229" s="23">
        <v>17.354199999999999</v>
      </c>
      <c r="W229" s="23">
        <v>0.2717</v>
      </c>
      <c r="X229" s="23">
        <v>50.444299999999998</v>
      </c>
      <c r="Y229" s="23">
        <v>0.29220000000000002</v>
      </c>
      <c r="Z229" s="23">
        <v>0.14580000000000001</v>
      </c>
      <c r="AA229" s="23">
        <v>1.3599999999999999E-2</v>
      </c>
      <c r="AB229" s="23" t="s">
        <v>181</v>
      </c>
      <c r="AC229" s="23">
        <v>6.3E-3</v>
      </c>
      <c r="AD229" s="23" t="s">
        <v>181</v>
      </c>
      <c r="AE229" s="23">
        <v>1.04E-2</v>
      </c>
      <c r="AF229" s="23">
        <v>1.3230999999999999</v>
      </c>
      <c r="AG229" s="23">
        <v>1.15E-2</v>
      </c>
      <c r="AH229" s="23">
        <v>7.9725999999999999</v>
      </c>
      <c r="AI229" s="23">
        <v>2.1499999999999998E-2</v>
      </c>
      <c r="AJ229" s="23">
        <v>0.95609999999999995</v>
      </c>
      <c r="AK229" s="23">
        <v>6.1999999999999998E-3</v>
      </c>
      <c r="AL229" s="23">
        <v>3.2000000000000001E-2</v>
      </c>
      <c r="AM229" s="23">
        <v>7.4999999999999997E-3</v>
      </c>
      <c r="AN229" s="23">
        <v>2.41E-2</v>
      </c>
      <c r="AO229" s="23">
        <v>3.5999999999999999E-3</v>
      </c>
      <c r="AP229" s="23">
        <v>0.1188</v>
      </c>
      <c r="AQ229" s="23">
        <v>4.0000000000000001E-3</v>
      </c>
      <c r="AR229" s="23">
        <v>6.4922000000000004</v>
      </c>
      <c r="AS229" s="23">
        <v>2.24E-2</v>
      </c>
      <c r="AT229" s="23">
        <v>8.6E-3</v>
      </c>
      <c r="AU229" s="23">
        <v>2.8E-3</v>
      </c>
      <c r="AV229" s="23">
        <v>1.3100000000000001E-2</v>
      </c>
      <c r="AW229" s="23">
        <v>1E-3</v>
      </c>
      <c r="AX229" s="23">
        <v>7.9000000000000008E-3</v>
      </c>
      <c r="AY229" s="23">
        <v>5.9999999999999995E-4</v>
      </c>
      <c r="AZ229" s="23">
        <v>8.6E-3</v>
      </c>
      <c r="BA229" s="23">
        <v>5.9999999999999995E-4</v>
      </c>
      <c r="BB229" s="23">
        <v>1.4E-3</v>
      </c>
      <c r="BC229" s="23">
        <v>4.0000000000000002E-4</v>
      </c>
      <c r="BD229" s="23">
        <v>4.0000000000000002E-4</v>
      </c>
      <c r="BE229" s="23">
        <v>2.9999999999999997E-4</v>
      </c>
      <c r="BF229" s="23" t="s">
        <v>181</v>
      </c>
      <c r="BG229" s="23">
        <v>1E-4</v>
      </c>
      <c r="BH229" s="23">
        <v>1.6000000000000001E-3</v>
      </c>
      <c r="BI229" s="23">
        <v>2.0000000000000001E-4</v>
      </c>
      <c r="BJ229" s="23">
        <v>3.3399999999999999E-2</v>
      </c>
      <c r="BK229" s="23">
        <v>5.9999999999999995E-4</v>
      </c>
      <c r="BL229" s="23">
        <v>2.3E-3</v>
      </c>
      <c r="BM229" s="23">
        <v>2.0000000000000001E-4</v>
      </c>
      <c r="BN229" s="23">
        <v>1.03E-2</v>
      </c>
      <c r="BO229" s="23">
        <v>4.0000000000000002E-4</v>
      </c>
      <c r="BP229" s="23">
        <v>3.0000000000000001E-3</v>
      </c>
      <c r="BQ229" s="23">
        <v>2.9999999999999997E-4</v>
      </c>
      <c r="BR229" s="23">
        <v>4.0000000000000002E-4</v>
      </c>
      <c r="BS229" s="23">
        <v>2.0000000000000001E-4</v>
      </c>
      <c r="BT229" s="23" t="s">
        <v>181</v>
      </c>
      <c r="BU229" s="23">
        <v>5.0000000000000001E-4</v>
      </c>
      <c r="BV229" s="23" t="s">
        <v>20</v>
      </c>
      <c r="BX229" s="23" t="s">
        <v>20</v>
      </c>
      <c r="BZ229" s="23" t="s">
        <v>181</v>
      </c>
      <c r="CA229" s="23">
        <v>6.9999999999999999E-4</v>
      </c>
      <c r="CB229" s="23" t="s">
        <v>181</v>
      </c>
      <c r="CC229" s="23">
        <v>1.8E-3</v>
      </c>
      <c r="CD229" s="23" t="s">
        <v>181</v>
      </c>
      <c r="CE229" s="23">
        <v>1.8E-3</v>
      </c>
      <c r="CF229" s="23" t="s">
        <v>20</v>
      </c>
      <c r="CH229" s="23">
        <v>2.87E-2</v>
      </c>
      <c r="CI229" s="23">
        <v>4.7999999999999996E-3</v>
      </c>
      <c r="CJ229" s="23" t="s">
        <v>181</v>
      </c>
      <c r="CK229" s="23">
        <v>8.6E-3</v>
      </c>
      <c r="CL229" s="23" t="s">
        <v>181</v>
      </c>
      <c r="CM229" s="23">
        <v>8.3999999999999995E-3</v>
      </c>
      <c r="CN229" s="23" t="s">
        <v>181</v>
      </c>
      <c r="CO229" s="23">
        <v>5.9999999999999995E-4</v>
      </c>
      <c r="CP229" s="23" t="s">
        <v>181</v>
      </c>
      <c r="CQ229" s="23">
        <v>2.5999999999999999E-3</v>
      </c>
      <c r="CR229" s="23" t="s">
        <v>181</v>
      </c>
      <c r="CS229" s="23">
        <v>1.5E-3</v>
      </c>
      <c r="CT229" s="23" t="s">
        <v>181</v>
      </c>
      <c r="CU229" s="23">
        <v>5.9999999999999995E-4</v>
      </c>
      <c r="CV229" s="23" t="s">
        <v>20</v>
      </c>
      <c r="CX229" s="23" t="s">
        <v>181</v>
      </c>
      <c r="CY229" s="23">
        <v>5.0000000000000001E-4</v>
      </c>
      <c r="CZ229" s="23" t="s">
        <v>181</v>
      </c>
      <c r="DA229" s="23">
        <v>5.0000000000000001E-4</v>
      </c>
      <c r="DB229" s="23" t="s">
        <v>181</v>
      </c>
      <c r="DC229" s="23">
        <v>5.0000000000000001E-4</v>
      </c>
      <c r="DD229" s="23" t="s">
        <v>181</v>
      </c>
      <c r="DE229" s="23">
        <v>5.9999999999999995E-4</v>
      </c>
      <c r="DF229" s="23">
        <v>4.0000000000000002E-4</v>
      </c>
      <c r="DG229" s="23">
        <v>4.0000000000000002E-4</v>
      </c>
      <c r="DH229" s="23" t="s">
        <v>181</v>
      </c>
      <c r="DI229" s="23">
        <v>2.0000000000000001E-4</v>
      </c>
      <c r="DJ229" s="23" t="s">
        <v>385</v>
      </c>
      <c r="DK229" s="23" t="s">
        <v>386</v>
      </c>
      <c r="DL229" s="23">
        <v>103</v>
      </c>
      <c r="DM229" s="23" t="s">
        <v>65</v>
      </c>
      <c r="DN229" s="23" t="s">
        <v>20</v>
      </c>
      <c r="DW229" s="85"/>
      <c r="DY229" s="85">
        <v>44877.020833333336</v>
      </c>
    </row>
    <row r="230" spans="1:129" s="23" customFormat="1">
      <c r="A230" s="23">
        <v>279</v>
      </c>
      <c r="B230" s="88">
        <v>44877.023611111108</v>
      </c>
      <c r="C230" s="23" t="s">
        <v>192</v>
      </c>
      <c r="D230" s="23">
        <v>0</v>
      </c>
      <c r="E230" s="23">
        <v>0</v>
      </c>
      <c r="F230" s="23">
        <v>0</v>
      </c>
      <c r="G230" s="23" t="s">
        <v>58</v>
      </c>
      <c r="H230" s="23" t="s">
        <v>59</v>
      </c>
      <c r="I230" s="23" t="s">
        <v>59</v>
      </c>
      <c r="J230" s="23" t="s">
        <v>59</v>
      </c>
      <c r="K230" s="23">
        <v>150</v>
      </c>
      <c r="L230" s="23" t="s">
        <v>179</v>
      </c>
      <c r="M230" s="23">
        <v>0</v>
      </c>
      <c r="N230" s="23" t="s">
        <v>179</v>
      </c>
      <c r="O230" s="23">
        <v>0</v>
      </c>
      <c r="P230" s="23" t="s">
        <v>179</v>
      </c>
      <c r="Q230" s="23">
        <v>0</v>
      </c>
      <c r="R230" s="23">
        <v>2</v>
      </c>
      <c r="S230" s="23" t="s">
        <v>180</v>
      </c>
      <c r="T230" s="23">
        <v>9.5685000000000002</v>
      </c>
      <c r="U230" s="23">
        <v>0.626</v>
      </c>
      <c r="V230" s="23">
        <v>17.9696</v>
      </c>
      <c r="W230" s="23">
        <v>0.27689999999999998</v>
      </c>
      <c r="X230" s="23">
        <v>53.936100000000003</v>
      </c>
      <c r="Y230" s="23">
        <v>0.3034</v>
      </c>
      <c r="Z230" s="23">
        <v>0.1532</v>
      </c>
      <c r="AA230" s="23">
        <v>1.3599999999999999E-2</v>
      </c>
      <c r="AB230" s="23" t="s">
        <v>181</v>
      </c>
      <c r="AC230" s="23">
        <v>6.3E-3</v>
      </c>
      <c r="AD230" s="23" t="s">
        <v>181</v>
      </c>
      <c r="AE230" s="23">
        <v>0.01</v>
      </c>
      <c r="AF230" s="23">
        <v>0.94140000000000001</v>
      </c>
      <c r="AG230" s="23">
        <v>1.01E-2</v>
      </c>
      <c r="AH230" s="23">
        <v>7.3700999999999999</v>
      </c>
      <c r="AI230" s="23">
        <v>2.0500000000000001E-2</v>
      </c>
      <c r="AJ230" s="23">
        <v>0.90090000000000003</v>
      </c>
      <c r="AK230" s="23">
        <v>6.0000000000000001E-3</v>
      </c>
      <c r="AL230" s="23">
        <v>3.2500000000000001E-2</v>
      </c>
      <c r="AM230" s="23">
        <v>7.1999999999999998E-3</v>
      </c>
      <c r="AN230" s="23">
        <v>2.3199999999999998E-2</v>
      </c>
      <c r="AO230" s="23">
        <v>3.5000000000000001E-3</v>
      </c>
      <c r="AP230" s="23">
        <v>8.3799999999999999E-2</v>
      </c>
      <c r="AQ230" s="23">
        <v>3.3999999999999998E-3</v>
      </c>
      <c r="AR230" s="23">
        <v>6.2724000000000002</v>
      </c>
      <c r="AS230" s="23">
        <v>2.1600000000000001E-2</v>
      </c>
      <c r="AT230" s="23">
        <v>7.9000000000000008E-3</v>
      </c>
      <c r="AU230" s="23">
        <v>2.7000000000000001E-3</v>
      </c>
      <c r="AV230" s="23">
        <v>1.46E-2</v>
      </c>
      <c r="AW230" s="23">
        <v>1E-3</v>
      </c>
      <c r="AX230" s="23">
        <v>7.9000000000000008E-3</v>
      </c>
      <c r="AY230" s="23">
        <v>5.9999999999999995E-4</v>
      </c>
      <c r="AZ230" s="23">
        <v>5.7000000000000002E-3</v>
      </c>
      <c r="BA230" s="23">
        <v>5.0000000000000001E-4</v>
      </c>
      <c r="BB230" s="23">
        <v>1.1999999999999999E-3</v>
      </c>
      <c r="BC230" s="23">
        <v>4.0000000000000002E-4</v>
      </c>
      <c r="BD230" s="23" t="s">
        <v>181</v>
      </c>
      <c r="BE230" s="23">
        <v>2.0000000000000001E-4</v>
      </c>
      <c r="BF230" s="23" t="s">
        <v>181</v>
      </c>
      <c r="BG230" s="23">
        <v>1E-4</v>
      </c>
      <c r="BH230" s="23">
        <v>1.1000000000000001E-3</v>
      </c>
      <c r="BI230" s="23">
        <v>2.0000000000000001E-4</v>
      </c>
      <c r="BJ230" s="23">
        <v>3.0099999999999998E-2</v>
      </c>
      <c r="BK230" s="23">
        <v>5.9999999999999995E-4</v>
      </c>
      <c r="BL230" s="23">
        <v>2.2000000000000001E-3</v>
      </c>
      <c r="BM230" s="23">
        <v>2.0000000000000001E-4</v>
      </c>
      <c r="BN230" s="23">
        <v>8.6E-3</v>
      </c>
      <c r="BO230" s="23">
        <v>2.9999999999999997E-4</v>
      </c>
      <c r="BP230" s="23">
        <v>3.2000000000000002E-3</v>
      </c>
      <c r="BQ230" s="23">
        <v>2.9999999999999997E-4</v>
      </c>
      <c r="BR230" s="23">
        <v>2.9999999999999997E-4</v>
      </c>
      <c r="BS230" s="23">
        <v>1E-4</v>
      </c>
      <c r="BT230" s="23" t="s">
        <v>181</v>
      </c>
      <c r="BU230" s="23">
        <v>5.0000000000000001E-4</v>
      </c>
      <c r="BV230" s="23" t="s">
        <v>20</v>
      </c>
      <c r="BX230" s="23" t="s">
        <v>181</v>
      </c>
      <c r="BY230" s="23">
        <v>8.0000000000000004E-4</v>
      </c>
      <c r="BZ230" s="23" t="s">
        <v>181</v>
      </c>
      <c r="CA230" s="23">
        <v>6.9999999999999999E-4</v>
      </c>
      <c r="CB230" s="23" t="s">
        <v>181</v>
      </c>
      <c r="CC230" s="23">
        <v>1.6999999999999999E-3</v>
      </c>
      <c r="CD230" s="23" t="s">
        <v>181</v>
      </c>
      <c r="CE230" s="23">
        <v>1.8E-3</v>
      </c>
      <c r="CF230" s="23" t="s">
        <v>20</v>
      </c>
      <c r="CH230" s="23">
        <v>2.87E-2</v>
      </c>
      <c r="CI230" s="23">
        <v>4.5999999999999999E-3</v>
      </c>
      <c r="CJ230" s="23" t="s">
        <v>181</v>
      </c>
      <c r="CK230" s="23">
        <v>8.2000000000000007E-3</v>
      </c>
      <c r="CL230" s="23" t="s">
        <v>181</v>
      </c>
      <c r="CM230" s="23">
        <v>7.1999999999999998E-3</v>
      </c>
      <c r="CN230" s="23" t="s">
        <v>181</v>
      </c>
      <c r="CO230" s="23">
        <v>5.9999999999999995E-4</v>
      </c>
      <c r="CP230" s="23" t="s">
        <v>181</v>
      </c>
      <c r="CQ230" s="23">
        <v>2.5999999999999999E-3</v>
      </c>
      <c r="CR230" s="23" t="s">
        <v>181</v>
      </c>
      <c r="CS230" s="23">
        <v>1.4E-3</v>
      </c>
      <c r="CT230" s="23" t="s">
        <v>181</v>
      </c>
      <c r="CU230" s="23">
        <v>5.9999999999999995E-4</v>
      </c>
      <c r="CV230" s="23" t="s">
        <v>20</v>
      </c>
      <c r="CX230" s="23" t="s">
        <v>181</v>
      </c>
      <c r="CY230" s="23">
        <v>5.9999999999999995E-4</v>
      </c>
      <c r="CZ230" s="23" t="s">
        <v>181</v>
      </c>
      <c r="DA230" s="23">
        <v>5.0000000000000001E-4</v>
      </c>
      <c r="DB230" s="23" t="s">
        <v>181</v>
      </c>
      <c r="DC230" s="23">
        <v>5.0000000000000001E-4</v>
      </c>
      <c r="DD230" s="23" t="s">
        <v>181</v>
      </c>
      <c r="DE230" s="23">
        <v>5.9999999999999995E-4</v>
      </c>
      <c r="DF230" s="23" t="s">
        <v>181</v>
      </c>
      <c r="DG230" s="23">
        <v>4.0000000000000002E-4</v>
      </c>
      <c r="DH230" s="23" t="s">
        <v>181</v>
      </c>
      <c r="DI230" s="23">
        <v>2.0000000000000001E-4</v>
      </c>
      <c r="DJ230" s="23" t="s">
        <v>385</v>
      </c>
      <c r="DK230" s="23" t="s">
        <v>386</v>
      </c>
      <c r="DL230" s="23">
        <v>141</v>
      </c>
      <c r="DM230" s="23" t="s">
        <v>197</v>
      </c>
      <c r="DN230" s="23" t="s">
        <v>20</v>
      </c>
      <c r="DW230" s="85"/>
      <c r="DY230" s="85">
        <v>44877.023611111108</v>
      </c>
    </row>
    <row r="231" spans="1:129" s="23" customFormat="1">
      <c r="A231" s="23">
        <v>280</v>
      </c>
      <c r="B231" s="88">
        <v>44877.027083333334</v>
      </c>
      <c r="C231" s="23" t="s">
        <v>192</v>
      </c>
      <c r="D231" s="23">
        <v>0</v>
      </c>
      <c r="E231" s="23">
        <v>0</v>
      </c>
      <c r="F231" s="23">
        <v>0</v>
      </c>
      <c r="G231" s="23" t="s">
        <v>58</v>
      </c>
      <c r="H231" s="23" t="s">
        <v>59</v>
      </c>
      <c r="I231" s="23" t="s">
        <v>59</v>
      </c>
      <c r="J231" s="23" t="s">
        <v>59</v>
      </c>
      <c r="K231" s="23">
        <v>150</v>
      </c>
      <c r="L231" s="23" t="s">
        <v>179</v>
      </c>
      <c r="M231" s="23">
        <v>0</v>
      </c>
      <c r="N231" s="23" t="s">
        <v>179</v>
      </c>
      <c r="O231" s="23">
        <v>0</v>
      </c>
      <c r="P231" s="23" t="s">
        <v>179</v>
      </c>
      <c r="Q231" s="23">
        <v>0</v>
      </c>
      <c r="R231" s="23">
        <v>2</v>
      </c>
      <c r="S231" s="23" t="s">
        <v>180</v>
      </c>
      <c r="T231" s="23">
        <v>5.6205999999999996</v>
      </c>
      <c r="U231" s="23">
        <v>0.56579999999999997</v>
      </c>
      <c r="V231" s="23">
        <v>15.0992</v>
      </c>
      <c r="W231" s="23">
        <v>0.25590000000000002</v>
      </c>
      <c r="X231" s="23">
        <v>45.391500000000001</v>
      </c>
      <c r="Y231" s="23">
        <v>0.27329999999999999</v>
      </c>
      <c r="Z231" s="23">
        <v>0.12659999999999999</v>
      </c>
      <c r="AA231" s="23">
        <v>1.34E-2</v>
      </c>
      <c r="AB231" s="23" t="s">
        <v>181</v>
      </c>
      <c r="AC231" s="23">
        <v>6.1999999999999998E-3</v>
      </c>
      <c r="AD231" s="23" t="s">
        <v>181</v>
      </c>
      <c r="AE231" s="23">
        <v>1.06E-2</v>
      </c>
      <c r="AF231" s="23">
        <v>0.78090000000000004</v>
      </c>
      <c r="AG231" s="23">
        <v>9.1000000000000004E-3</v>
      </c>
      <c r="AH231" s="23">
        <v>7.8377999999999997</v>
      </c>
      <c r="AI231" s="23">
        <v>2.1299999999999999E-2</v>
      </c>
      <c r="AJ231" s="23">
        <v>0.89049999999999996</v>
      </c>
      <c r="AK231" s="23">
        <v>6.1000000000000004E-3</v>
      </c>
      <c r="AL231" s="23">
        <v>2.4899999999999999E-2</v>
      </c>
      <c r="AM231" s="23">
        <v>7.1999999999999998E-3</v>
      </c>
      <c r="AN231" s="23">
        <v>3.1699999999999999E-2</v>
      </c>
      <c r="AO231" s="23">
        <v>3.5999999999999999E-3</v>
      </c>
      <c r="AP231" s="23">
        <v>0.1081</v>
      </c>
      <c r="AQ231" s="23">
        <v>4.0000000000000001E-3</v>
      </c>
      <c r="AR231" s="23">
        <v>6.7007000000000003</v>
      </c>
      <c r="AS231" s="23">
        <v>2.2800000000000001E-2</v>
      </c>
      <c r="AT231" s="23">
        <v>4.7999999999999996E-3</v>
      </c>
      <c r="AU231" s="23">
        <v>2.8999999999999998E-3</v>
      </c>
      <c r="AV231" s="23">
        <v>1.38E-2</v>
      </c>
      <c r="AW231" s="23">
        <v>8.9999999999999998E-4</v>
      </c>
      <c r="AX231" s="23">
        <v>8.8000000000000005E-3</v>
      </c>
      <c r="AY231" s="23">
        <v>5.9999999999999995E-4</v>
      </c>
      <c r="AZ231" s="23">
        <v>6.4000000000000003E-3</v>
      </c>
      <c r="BA231" s="23">
        <v>5.9999999999999995E-4</v>
      </c>
      <c r="BB231" s="23">
        <v>8.0000000000000004E-4</v>
      </c>
      <c r="BC231" s="23">
        <v>4.0000000000000002E-4</v>
      </c>
      <c r="BD231" s="23" t="s">
        <v>181</v>
      </c>
      <c r="BE231" s="23">
        <v>2.9999999999999997E-4</v>
      </c>
      <c r="BF231" s="23" t="s">
        <v>181</v>
      </c>
      <c r="BG231" s="23">
        <v>1E-4</v>
      </c>
      <c r="BH231" s="23">
        <v>1E-3</v>
      </c>
      <c r="BI231" s="23">
        <v>2.0000000000000001E-4</v>
      </c>
      <c r="BJ231" s="23">
        <v>3.3500000000000002E-2</v>
      </c>
      <c r="BK231" s="23">
        <v>6.9999999999999999E-4</v>
      </c>
      <c r="BL231" s="23">
        <v>2.3E-3</v>
      </c>
      <c r="BM231" s="23">
        <v>2.0000000000000001E-4</v>
      </c>
      <c r="BN231" s="23">
        <v>1.24E-2</v>
      </c>
      <c r="BO231" s="23">
        <v>4.0000000000000002E-4</v>
      </c>
      <c r="BP231" s="23">
        <v>3.3E-3</v>
      </c>
      <c r="BQ231" s="23">
        <v>2.9999999999999997E-4</v>
      </c>
      <c r="BR231" s="23">
        <v>5.0000000000000001E-4</v>
      </c>
      <c r="BS231" s="23">
        <v>2.9999999999999997E-4</v>
      </c>
      <c r="BT231" s="23" t="s">
        <v>181</v>
      </c>
      <c r="BU231" s="23">
        <v>5.0000000000000001E-4</v>
      </c>
      <c r="BV231" s="23" t="s">
        <v>20</v>
      </c>
      <c r="BX231" s="23" t="s">
        <v>20</v>
      </c>
      <c r="BZ231" s="23" t="s">
        <v>181</v>
      </c>
      <c r="CA231" s="23">
        <v>6.9999999999999999E-4</v>
      </c>
      <c r="CB231" s="23" t="s">
        <v>181</v>
      </c>
      <c r="CC231" s="23">
        <v>1.8E-3</v>
      </c>
      <c r="CD231" s="23" t="s">
        <v>181</v>
      </c>
      <c r="CE231" s="23">
        <v>1.8E-3</v>
      </c>
      <c r="CF231" s="23" t="s">
        <v>20</v>
      </c>
      <c r="CH231" s="23">
        <v>2.7099999999999999E-2</v>
      </c>
      <c r="CI231" s="23">
        <v>5.3E-3</v>
      </c>
      <c r="CJ231" s="23" t="s">
        <v>181</v>
      </c>
      <c r="CK231" s="23">
        <v>8.6E-3</v>
      </c>
      <c r="CL231" s="23" t="s">
        <v>181</v>
      </c>
      <c r="CM231" s="23">
        <v>9.7999999999999997E-3</v>
      </c>
      <c r="CN231" s="23" t="s">
        <v>181</v>
      </c>
      <c r="CO231" s="23">
        <v>5.9999999999999995E-4</v>
      </c>
      <c r="CP231" s="23" t="s">
        <v>181</v>
      </c>
      <c r="CQ231" s="23">
        <v>2.5999999999999999E-3</v>
      </c>
      <c r="CR231" s="23" t="s">
        <v>181</v>
      </c>
      <c r="CS231" s="23">
        <v>1.5E-3</v>
      </c>
      <c r="CT231" s="23" t="s">
        <v>181</v>
      </c>
      <c r="CU231" s="23">
        <v>6.9999999999999999E-4</v>
      </c>
      <c r="CV231" s="23" t="s">
        <v>181</v>
      </c>
      <c r="CW231" s="23">
        <v>5.0000000000000001E-4</v>
      </c>
      <c r="CX231" s="23" t="s">
        <v>181</v>
      </c>
      <c r="CY231" s="23">
        <v>5.0000000000000001E-4</v>
      </c>
      <c r="CZ231" s="23" t="s">
        <v>181</v>
      </c>
      <c r="DA231" s="23">
        <v>5.9999999999999995E-4</v>
      </c>
      <c r="DB231" s="23" t="s">
        <v>181</v>
      </c>
      <c r="DC231" s="23">
        <v>5.9999999999999995E-4</v>
      </c>
      <c r="DD231" s="23" t="s">
        <v>181</v>
      </c>
      <c r="DE231" s="23">
        <v>5.9999999999999995E-4</v>
      </c>
      <c r="DF231" s="23" t="s">
        <v>181</v>
      </c>
      <c r="DG231" s="23">
        <v>4.0000000000000002E-4</v>
      </c>
      <c r="DH231" s="23" t="s">
        <v>181</v>
      </c>
      <c r="DI231" s="23">
        <v>2.9999999999999997E-4</v>
      </c>
      <c r="DJ231" s="23" t="s">
        <v>387</v>
      </c>
      <c r="DK231" s="23" t="s">
        <v>388</v>
      </c>
      <c r="DL231" s="23">
        <v>32</v>
      </c>
      <c r="DM231" s="23" t="s">
        <v>197</v>
      </c>
      <c r="DN231" s="23" t="s">
        <v>20</v>
      </c>
      <c r="DW231" s="85"/>
      <c r="DY231" s="85">
        <v>44877.027083333334</v>
      </c>
    </row>
    <row r="232" spans="1:129" s="23" customFormat="1">
      <c r="A232" s="23">
        <v>281</v>
      </c>
      <c r="B232" s="88">
        <v>44877.029861111114</v>
      </c>
      <c r="C232" s="23" t="s">
        <v>192</v>
      </c>
      <c r="D232" s="23">
        <v>0</v>
      </c>
      <c r="E232" s="23">
        <v>0</v>
      </c>
      <c r="F232" s="23">
        <v>0</v>
      </c>
      <c r="G232" s="23" t="s">
        <v>58</v>
      </c>
      <c r="H232" s="23" t="s">
        <v>59</v>
      </c>
      <c r="I232" s="23" t="s">
        <v>59</v>
      </c>
      <c r="J232" s="23" t="s">
        <v>59</v>
      </c>
      <c r="K232" s="23">
        <v>150</v>
      </c>
      <c r="L232" s="23" t="s">
        <v>179</v>
      </c>
      <c r="M232" s="23">
        <v>0</v>
      </c>
      <c r="N232" s="23" t="s">
        <v>179</v>
      </c>
      <c r="O232" s="23">
        <v>0</v>
      </c>
      <c r="P232" s="23" t="s">
        <v>179</v>
      </c>
      <c r="Q232" s="23">
        <v>0</v>
      </c>
      <c r="R232" s="23">
        <v>2</v>
      </c>
      <c r="S232" s="23" t="s">
        <v>180</v>
      </c>
      <c r="T232" s="23">
        <v>7.2893999999999997</v>
      </c>
      <c r="U232" s="23">
        <v>0.54690000000000005</v>
      </c>
      <c r="V232" s="23">
        <v>11.1997</v>
      </c>
      <c r="W232" s="23">
        <v>0.22270000000000001</v>
      </c>
      <c r="X232" s="23">
        <v>39.717100000000002</v>
      </c>
      <c r="Y232" s="23">
        <v>0.25059999999999999</v>
      </c>
      <c r="Z232" s="23">
        <v>9.5100000000000004E-2</v>
      </c>
      <c r="AA232" s="23">
        <v>1.1900000000000001E-2</v>
      </c>
      <c r="AB232" s="23">
        <v>0.37680000000000002</v>
      </c>
      <c r="AC232" s="23">
        <v>1.04E-2</v>
      </c>
      <c r="AD232" s="23" t="s">
        <v>181</v>
      </c>
      <c r="AE232" s="23">
        <v>1.04E-2</v>
      </c>
      <c r="AF232" s="23">
        <v>0.59219999999999995</v>
      </c>
      <c r="AG232" s="23">
        <v>7.9000000000000008E-3</v>
      </c>
      <c r="AH232" s="23">
        <v>5.9760999999999997</v>
      </c>
      <c r="AI232" s="23">
        <v>1.83E-2</v>
      </c>
      <c r="AJ232" s="23">
        <v>0.69779999999999998</v>
      </c>
      <c r="AK232" s="23">
        <v>5.4000000000000003E-3</v>
      </c>
      <c r="AL232" s="23">
        <v>7.4000000000000003E-3</v>
      </c>
      <c r="AM232" s="23">
        <v>6.1000000000000004E-3</v>
      </c>
      <c r="AN232" s="23">
        <v>3.3000000000000002E-2</v>
      </c>
      <c r="AO232" s="23">
        <v>3.3999999999999998E-3</v>
      </c>
      <c r="AP232" s="23">
        <v>8.48E-2</v>
      </c>
      <c r="AQ232" s="23">
        <v>3.5999999999999999E-3</v>
      </c>
      <c r="AR232" s="23">
        <v>5.2900999999999998</v>
      </c>
      <c r="AS232" s="23">
        <v>1.9800000000000002E-2</v>
      </c>
      <c r="AT232" s="23">
        <v>5.1000000000000004E-3</v>
      </c>
      <c r="AU232" s="23">
        <v>2.5999999999999999E-3</v>
      </c>
      <c r="AV232" s="23">
        <v>1.5900000000000001E-2</v>
      </c>
      <c r="AW232" s="23">
        <v>1.1000000000000001E-3</v>
      </c>
      <c r="AX232" s="23">
        <v>6.7999999999999996E-3</v>
      </c>
      <c r="AY232" s="23">
        <v>5.9999999999999995E-4</v>
      </c>
      <c r="AZ232" s="23">
        <v>5.8999999999999999E-3</v>
      </c>
      <c r="BA232" s="23">
        <v>5.9999999999999995E-4</v>
      </c>
      <c r="BB232" s="23">
        <v>1.4E-3</v>
      </c>
      <c r="BC232" s="23">
        <v>4.0000000000000002E-4</v>
      </c>
      <c r="BD232" s="23" t="s">
        <v>181</v>
      </c>
      <c r="BE232" s="23">
        <v>2.9999999999999997E-4</v>
      </c>
      <c r="BF232" s="23" t="s">
        <v>181</v>
      </c>
      <c r="BG232" s="23">
        <v>1E-4</v>
      </c>
      <c r="BH232" s="23">
        <v>8.0000000000000004E-4</v>
      </c>
      <c r="BI232" s="23">
        <v>2.0000000000000001E-4</v>
      </c>
      <c r="BJ232" s="23">
        <v>2.75E-2</v>
      </c>
      <c r="BK232" s="23">
        <v>5.9999999999999995E-4</v>
      </c>
      <c r="BL232" s="23">
        <v>2.3E-3</v>
      </c>
      <c r="BM232" s="23">
        <v>2.0000000000000001E-4</v>
      </c>
      <c r="BN232" s="23">
        <v>1.2500000000000001E-2</v>
      </c>
      <c r="BO232" s="23">
        <v>5.0000000000000001E-4</v>
      </c>
      <c r="BP232" s="23">
        <v>2.8999999999999998E-3</v>
      </c>
      <c r="BQ232" s="23">
        <v>2.9999999999999997E-4</v>
      </c>
      <c r="BR232" s="23">
        <v>5.9999999999999995E-4</v>
      </c>
      <c r="BS232" s="23">
        <v>2.9999999999999997E-4</v>
      </c>
      <c r="BT232" s="23" t="s">
        <v>181</v>
      </c>
      <c r="BU232" s="23">
        <v>5.0000000000000001E-4</v>
      </c>
      <c r="BV232" s="23">
        <v>1.8E-3</v>
      </c>
      <c r="BW232" s="23">
        <v>5.9999999999999995E-4</v>
      </c>
      <c r="BX232" s="23" t="s">
        <v>181</v>
      </c>
      <c r="BY232" s="23">
        <v>8.9999999999999998E-4</v>
      </c>
      <c r="BZ232" s="23" t="s">
        <v>181</v>
      </c>
      <c r="CA232" s="23">
        <v>6.9999999999999999E-4</v>
      </c>
      <c r="CB232" s="23">
        <v>2.3E-3</v>
      </c>
      <c r="CC232" s="23">
        <v>2E-3</v>
      </c>
      <c r="CD232" s="23" t="s">
        <v>181</v>
      </c>
      <c r="CE232" s="23">
        <v>1.6999999999999999E-3</v>
      </c>
      <c r="CF232" s="23" t="s">
        <v>20</v>
      </c>
      <c r="CH232" s="23">
        <v>4.0099999999999997E-2</v>
      </c>
      <c r="CI232" s="23">
        <v>7.0000000000000001E-3</v>
      </c>
      <c r="CJ232" s="23" t="s">
        <v>181</v>
      </c>
      <c r="CK232" s="23">
        <v>9.1999999999999998E-3</v>
      </c>
      <c r="CL232" s="23" t="s">
        <v>181</v>
      </c>
      <c r="CM232" s="23">
        <v>1.18E-2</v>
      </c>
      <c r="CN232" s="23" t="s">
        <v>181</v>
      </c>
      <c r="CO232" s="23">
        <v>5.9999999999999995E-4</v>
      </c>
      <c r="CP232" s="23" t="s">
        <v>181</v>
      </c>
      <c r="CQ232" s="23">
        <v>2.7000000000000001E-3</v>
      </c>
      <c r="CR232" s="23" t="s">
        <v>181</v>
      </c>
      <c r="CS232" s="23">
        <v>1.5E-3</v>
      </c>
      <c r="CT232" s="23" t="s">
        <v>20</v>
      </c>
      <c r="CV232" s="23" t="s">
        <v>20</v>
      </c>
      <c r="CX232" s="23" t="s">
        <v>181</v>
      </c>
      <c r="CY232" s="23">
        <v>5.0000000000000001E-4</v>
      </c>
      <c r="CZ232" s="23" t="s">
        <v>181</v>
      </c>
      <c r="DA232" s="23">
        <v>5.9999999999999995E-4</v>
      </c>
      <c r="DB232" s="23" t="s">
        <v>181</v>
      </c>
      <c r="DC232" s="23">
        <v>5.0000000000000001E-4</v>
      </c>
      <c r="DD232" s="23" t="s">
        <v>181</v>
      </c>
      <c r="DE232" s="23">
        <v>5.9999999999999995E-4</v>
      </c>
      <c r="DF232" s="23" t="s">
        <v>181</v>
      </c>
      <c r="DG232" s="23">
        <v>4.0000000000000002E-4</v>
      </c>
      <c r="DH232" s="23" t="s">
        <v>181</v>
      </c>
      <c r="DI232" s="23">
        <v>4.0000000000000002E-4</v>
      </c>
      <c r="DJ232" s="23" t="s">
        <v>387</v>
      </c>
      <c r="DK232" s="23" t="s">
        <v>388</v>
      </c>
      <c r="DL232" s="23">
        <v>85</v>
      </c>
      <c r="DM232" s="23" t="s">
        <v>197</v>
      </c>
      <c r="DN232" s="23" t="s">
        <v>20</v>
      </c>
      <c r="DW232" s="85"/>
      <c r="DY232" s="85">
        <v>44877.029861111114</v>
      </c>
    </row>
    <row r="233" spans="1:129" s="23" customFormat="1">
      <c r="A233" s="23">
        <v>282</v>
      </c>
      <c r="B233" s="88">
        <v>44877.033333333333</v>
      </c>
      <c r="C233" s="23" t="s">
        <v>192</v>
      </c>
      <c r="D233" s="23">
        <v>0</v>
      </c>
      <c r="E233" s="23">
        <v>0</v>
      </c>
      <c r="F233" s="23">
        <v>0</v>
      </c>
      <c r="G233" s="23" t="s">
        <v>58</v>
      </c>
      <c r="H233" s="23" t="s">
        <v>59</v>
      </c>
      <c r="I233" s="23" t="s">
        <v>59</v>
      </c>
      <c r="J233" s="23" t="s">
        <v>59</v>
      </c>
      <c r="K233" s="23">
        <v>150</v>
      </c>
      <c r="L233" s="23" t="s">
        <v>179</v>
      </c>
      <c r="M233" s="23">
        <v>0</v>
      </c>
      <c r="N233" s="23" t="s">
        <v>179</v>
      </c>
      <c r="O233" s="23">
        <v>0</v>
      </c>
      <c r="P233" s="23" t="s">
        <v>179</v>
      </c>
      <c r="Q233" s="23">
        <v>0</v>
      </c>
      <c r="R233" s="23">
        <v>2</v>
      </c>
      <c r="S233" s="23" t="s">
        <v>180</v>
      </c>
      <c r="T233" s="23">
        <v>11.718</v>
      </c>
      <c r="U233" s="23">
        <v>0.65469999999999995</v>
      </c>
      <c r="V233" s="23">
        <v>17.007999999999999</v>
      </c>
      <c r="W233" s="23">
        <v>0.27089999999999997</v>
      </c>
      <c r="X233" s="23">
        <v>52.514800000000001</v>
      </c>
      <c r="Y233" s="23">
        <v>0.29859999999999998</v>
      </c>
      <c r="Z233" s="23">
        <v>0.15179999999999999</v>
      </c>
      <c r="AA233" s="23">
        <v>1.3299999999999999E-2</v>
      </c>
      <c r="AB233" s="23" t="s">
        <v>181</v>
      </c>
      <c r="AC233" s="23">
        <v>6.1999999999999998E-3</v>
      </c>
      <c r="AD233" s="23" t="s">
        <v>181</v>
      </c>
      <c r="AE233" s="23">
        <v>1.01E-2</v>
      </c>
      <c r="AF233" s="23">
        <v>1.0448</v>
      </c>
      <c r="AG233" s="23">
        <v>1.0500000000000001E-2</v>
      </c>
      <c r="AH233" s="23">
        <v>6.3528000000000002</v>
      </c>
      <c r="AI233" s="23">
        <v>1.89E-2</v>
      </c>
      <c r="AJ233" s="23">
        <v>0.8034</v>
      </c>
      <c r="AK233" s="23">
        <v>5.7000000000000002E-3</v>
      </c>
      <c r="AL233" s="23">
        <v>2.92E-2</v>
      </c>
      <c r="AM233" s="23">
        <v>6.8999999999999999E-3</v>
      </c>
      <c r="AN233" s="23">
        <v>2.8199999999999999E-2</v>
      </c>
      <c r="AO233" s="23">
        <v>3.5999999999999999E-3</v>
      </c>
      <c r="AP233" s="23">
        <v>8.9099999999999999E-2</v>
      </c>
      <c r="AQ233" s="23">
        <v>3.5000000000000001E-3</v>
      </c>
      <c r="AR233" s="23">
        <v>5.7145000000000001</v>
      </c>
      <c r="AS233" s="23">
        <v>2.0299999999999999E-2</v>
      </c>
      <c r="AT233" s="23">
        <v>6.6E-3</v>
      </c>
      <c r="AU233" s="23">
        <v>2.5999999999999999E-3</v>
      </c>
      <c r="AV233" s="23">
        <v>1.89E-2</v>
      </c>
      <c r="AW233" s="23">
        <v>1.1000000000000001E-3</v>
      </c>
      <c r="AX233" s="23">
        <v>9.2999999999999992E-3</v>
      </c>
      <c r="AY233" s="23">
        <v>5.9999999999999995E-4</v>
      </c>
      <c r="AZ233" s="23">
        <v>6.7999999999999996E-3</v>
      </c>
      <c r="BA233" s="23">
        <v>5.0000000000000001E-4</v>
      </c>
      <c r="BB233" s="23">
        <v>8.0000000000000004E-4</v>
      </c>
      <c r="BC233" s="23">
        <v>2.9999999999999997E-4</v>
      </c>
      <c r="BD233" s="23" t="s">
        <v>181</v>
      </c>
      <c r="BE233" s="23">
        <v>2.0000000000000001E-4</v>
      </c>
      <c r="BF233" s="23" t="s">
        <v>181</v>
      </c>
      <c r="BG233" s="23">
        <v>1E-4</v>
      </c>
      <c r="BH233" s="23">
        <v>1.1000000000000001E-3</v>
      </c>
      <c r="BI233" s="23">
        <v>2.0000000000000001E-4</v>
      </c>
      <c r="BJ233" s="23">
        <v>2.8500000000000001E-2</v>
      </c>
      <c r="BK233" s="23">
        <v>5.9999999999999995E-4</v>
      </c>
      <c r="BL233" s="23">
        <v>2.3E-3</v>
      </c>
      <c r="BM233" s="23">
        <v>2.0000000000000001E-4</v>
      </c>
      <c r="BN233" s="23">
        <v>9.1000000000000004E-3</v>
      </c>
      <c r="BO233" s="23">
        <v>2.9999999999999997E-4</v>
      </c>
      <c r="BP233" s="23">
        <v>3.0000000000000001E-3</v>
      </c>
      <c r="BQ233" s="23">
        <v>2.9999999999999997E-4</v>
      </c>
      <c r="BR233" s="23">
        <v>4.0000000000000002E-4</v>
      </c>
      <c r="BS233" s="23">
        <v>1E-4</v>
      </c>
      <c r="BT233" s="23" t="s">
        <v>181</v>
      </c>
      <c r="BU233" s="23">
        <v>5.0000000000000001E-4</v>
      </c>
      <c r="BV233" s="23" t="s">
        <v>20</v>
      </c>
      <c r="BX233" s="23" t="s">
        <v>181</v>
      </c>
      <c r="BY233" s="23">
        <v>8.0000000000000004E-4</v>
      </c>
      <c r="BZ233" s="23" t="s">
        <v>181</v>
      </c>
      <c r="CA233" s="23">
        <v>6.9999999999999999E-4</v>
      </c>
      <c r="CB233" s="23" t="s">
        <v>181</v>
      </c>
      <c r="CC233" s="23">
        <v>1.6999999999999999E-3</v>
      </c>
      <c r="CD233" s="23" t="s">
        <v>181</v>
      </c>
      <c r="CE233" s="23">
        <v>1.8E-3</v>
      </c>
      <c r="CF233" s="23" t="s">
        <v>20</v>
      </c>
      <c r="CH233" s="23">
        <v>3.56E-2</v>
      </c>
      <c r="CI233" s="23">
        <v>4.8999999999999998E-3</v>
      </c>
      <c r="CJ233" s="23" t="s">
        <v>181</v>
      </c>
      <c r="CK233" s="23">
        <v>8.2000000000000007E-3</v>
      </c>
      <c r="CL233" s="23" t="s">
        <v>181</v>
      </c>
      <c r="CM233" s="23">
        <v>7.4000000000000003E-3</v>
      </c>
      <c r="CN233" s="23" t="s">
        <v>181</v>
      </c>
      <c r="CO233" s="23">
        <v>5.9999999999999995E-4</v>
      </c>
      <c r="CP233" s="23" t="s">
        <v>181</v>
      </c>
      <c r="CQ233" s="23">
        <v>2.5999999999999999E-3</v>
      </c>
      <c r="CR233" s="23" t="s">
        <v>181</v>
      </c>
      <c r="CS233" s="23">
        <v>1.4E-3</v>
      </c>
      <c r="CT233" s="23" t="s">
        <v>20</v>
      </c>
      <c r="CV233" s="23" t="s">
        <v>20</v>
      </c>
      <c r="CX233" s="23" t="s">
        <v>181</v>
      </c>
      <c r="CY233" s="23">
        <v>5.0000000000000001E-4</v>
      </c>
      <c r="CZ233" s="23" t="s">
        <v>181</v>
      </c>
      <c r="DA233" s="23">
        <v>5.0000000000000001E-4</v>
      </c>
      <c r="DB233" s="23" t="s">
        <v>181</v>
      </c>
      <c r="DC233" s="23">
        <v>4.0000000000000002E-4</v>
      </c>
      <c r="DD233" s="23" t="s">
        <v>181</v>
      </c>
      <c r="DE233" s="23">
        <v>5.0000000000000001E-4</v>
      </c>
      <c r="DF233" s="23" t="s">
        <v>181</v>
      </c>
      <c r="DG233" s="23">
        <v>2.9999999999999997E-4</v>
      </c>
      <c r="DH233" s="23" t="s">
        <v>181</v>
      </c>
      <c r="DI233" s="23">
        <v>2.0000000000000001E-4</v>
      </c>
      <c r="DJ233" s="23" t="s">
        <v>389</v>
      </c>
      <c r="DK233" s="23" t="s">
        <v>390</v>
      </c>
      <c r="DL233" s="23">
        <v>14</v>
      </c>
      <c r="DM233" s="23" t="s">
        <v>197</v>
      </c>
      <c r="DN233" s="23" t="s">
        <v>20</v>
      </c>
      <c r="DW233" s="85"/>
      <c r="DY233" s="85">
        <v>44877.033333333333</v>
      </c>
    </row>
    <row r="234" spans="1:129" s="23" customFormat="1">
      <c r="A234" s="23">
        <v>283</v>
      </c>
      <c r="B234" s="88">
        <v>44877.036111111112</v>
      </c>
      <c r="C234" s="23" t="s">
        <v>192</v>
      </c>
      <c r="D234" s="23">
        <v>0</v>
      </c>
      <c r="E234" s="23">
        <v>0</v>
      </c>
      <c r="F234" s="23">
        <v>0</v>
      </c>
      <c r="G234" s="23" t="s">
        <v>58</v>
      </c>
      <c r="H234" s="23" t="s">
        <v>59</v>
      </c>
      <c r="I234" s="23" t="s">
        <v>59</v>
      </c>
      <c r="J234" s="23" t="s">
        <v>59</v>
      </c>
      <c r="K234" s="23">
        <v>150</v>
      </c>
      <c r="L234" s="23" t="s">
        <v>179</v>
      </c>
      <c r="M234" s="23">
        <v>0</v>
      </c>
      <c r="N234" s="23" t="s">
        <v>179</v>
      </c>
      <c r="O234" s="23">
        <v>0</v>
      </c>
      <c r="P234" s="23" t="s">
        <v>179</v>
      </c>
      <c r="Q234" s="23">
        <v>0</v>
      </c>
      <c r="R234" s="23">
        <v>2</v>
      </c>
      <c r="S234" s="23" t="s">
        <v>180</v>
      </c>
      <c r="T234" s="23">
        <v>7.4839000000000002</v>
      </c>
      <c r="U234" s="23">
        <v>0.60950000000000004</v>
      </c>
      <c r="V234" s="23">
        <v>18.915600000000001</v>
      </c>
      <c r="W234" s="23">
        <v>0.28349999999999997</v>
      </c>
      <c r="X234" s="23">
        <v>53.878</v>
      </c>
      <c r="Y234" s="23">
        <v>0.30399999999999999</v>
      </c>
      <c r="Z234" s="23">
        <v>0.1242</v>
      </c>
      <c r="AA234" s="23">
        <v>1.37E-2</v>
      </c>
      <c r="AB234" s="23" t="s">
        <v>181</v>
      </c>
      <c r="AC234" s="23">
        <v>6.4000000000000003E-3</v>
      </c>
      <c r="AD234" s="23" t="s">
        <v>181</v>
      </c>
      <c r="AE234" s="23">
        <v>1.01E-2</v>
      </c>
      <c r="AF234" s="23">
        <v>1.2343</v>
      </c>
      <c r="AG234" s="23">
        <v>1.1299999999999999E-2</v>
      </c>
      <c r="AH234" s="23">
        <v>8.4257000000000009</v>
      </c>
      <c r="AI234" s="23">
        <v>2.2100000000000002E-2</v>
      </c>
      <c r="AJ234" s="23">
        <v>0.96840000000000004</v>
      </c>
      <c r="AK234" s="23">
        <v>6.3E-3</v>
      </c>
      <c r="AL234" s="23">
        <v>2.9399999999999999E-2</v>
      </c>
      <c r="AM234" s="23">
        <v>7.4000000000000003E-3</v>
      </c>
      <c r="AN234" s="23">
        <v>2.81E-2</v>
      </c>
      <c r="AO234" s="23">
        <v>3.5000000000000001E-3</v>
      </c>
      <c r="AP234" s="23">
        <v>9.6699999999999994E-2</v>
      </c>
      <c r="AQ234" s="23">
        <v>3.5999999999999999E-3</v>
      </c>
      <c r="AR234" s="23">
        <v>6.3714000000000004</v>
      </c>
      <c r="AS234" s="23">
        <v>2.2200000000000001E-2</v>
      </c>
      <c r="AT234" s="23">
        <v>3.3E-3</v>
      </c>
      <c r="AU234" s="23">
        <v>2.7000000000000001E-3</v>
      </c>
      <c r="AV234" s="23">
        <v>1.2500000000000001E-2</v>
      </c>
      <c r="AW234" s="23">
        <v>8.9999999999999998E-4</v>
      </c>
      <c r="AX234" s="23">
        <v>8.0000000000000002E-3</v>
      </c>
      <c r="AY234" s="23">
        <v>5.9999999999999995E-4</v>
      </c>
      <c r="AZ234" s="23">
        <v>7.0000000000000001E-3</v>
      </c>
      <c r="BA234" s="23">
        <v>5.9999999999999995E-4</v>
      </c>
      <c r="BB234" s="23">
        <v>1E-3</v>
      </c>
      <c r="BC234" s="23">
        <v>4.0000000000000002E-4</v>
      </c>
      <c r="BD234" s="23" t="s">
        <v>181</v>
      </c>
      <c r="BE234" s="23">
        <v>2.9999999999999997E-4</v>
      </c>
      <c r="BF234" s="23" t="s">
        <v>181</v>
      </c>
      <c r="BG234" s="23">
        <v>1E-4</v>
      </c>
      <c r="BH234" s="23">
        <v>1.6000000000000001E-3</v>
      </c>
      <c r="BI234" s="23">
        <v>2.0000000000000001E-4</v>
      </c>
      <c r="BJ234" s="23">
        <v>2.9600000000000001E-2</v>
      </c>
      <c r="BK234" s="23">
        <v>5.9999999999999995E-4</v>
      </c>
      <c r="BL234" s="23">
        <v>2.2000000000000001E-3</v>
      </c>
      <c r="BM234" s="23">
        <v>2.0000000000000001E-4</v>
      </c>
      <c r="BN234" s="23">
        <v>8.6999999999999994E-3</v>
      </c>
      <c r="BO234" s="23">
        <v>2.9999999999999997E-4</v>
      </c>
      <c r="BP234" s="23">
        <v>3.2000000000000002E-3</v>
      </c>
      <c r="BQ234" s="23">
        <v>2.9999999999999997E-4</v>
      </c>
      <c r="BR234" s="23">
        <v>1E-4</v>
      </c>
      <c r="BS234" s="23">
        <v>1E-4</v>
      </c>
      <c r="BT234" s="23" t="s">
        <v>181</v>
      </c>
      <c r="BU234" s="23">
        <v>5.0000000000000001E-4</v>
      </c>
      <c r="BV234" s="23" t="s">
        <v>20</v>
      </c>
      <c r="BX234" s="23" t="s">
        <v>20</v>
      </c>
      <c r="BZ234" s="23" t="s">
        <v>181</v>
      </c>
      <c r="CA234" s="23">
        <v>6.9999999999999999E-4</v>
      </c>
      <c r="CB234" s="23" t="s">
        <v>181</v>
      </c>
      <c r="CC234" s="23">
        <v>1.6999999999999999E-3</v>
      </c>
      <c r="CD234" s="23" t="s">
        <v>181</v>
      </c>
      <c r="CE234" s="23">
        <v>1.8E-3</v>
      </c>
      <c r="CF234" s="23" t="s">
        <v>20</v>
      </c>
      <c r="CH234" s="23">
        <v>2.86E-2</v>
      </c>
      <c r="CI234" s="23">
        <v>4.1999999999999997E-3</v>
      </c>
      <c r="CJ234" s="23" t="s">
        <v>181</v>
      </c>
      <c r="CK234" s="23">
        <v>8.3000000000000001E-3</v>
      </c>
      <c r="CL234" s="23" t="s">
        <v>181</v>
      </c>
      <c r="CM234" s="23">
        <v>7.4000000000000003E-3</v>
      </c>
      <c r="CN234" s="23" t="s">
        <v>181</v>
      </c>
      <c r="CO234" s="23">
        <v>5.9999999999999995E-4</v>
      </c>
      <c r="CP234" s="23" t="s">
        <v>181</v>
      </c>
      <c r="CQ234" s="23">
        <v>2.5999999999999999E-3</v>
      </c>
      <c r="CR234" s="23" t="s">
        <v>181</v>
      </c>
      <c r="CS234" s="23">
        <v>1.4E-3</v>
      </c>
      <c r="CT234" s="23" t="s">
        <v>181</v>
      </c>
      <c r="CU234" s="23">
        <v>5.9999999999999995E-4</v>
      </c>
      <c r="CV234" s="23" t="s">
        <v>20</v>
      </c>
      <c r="CX234" s="23" t="s">
        <v>181</v>
      </c>
      <c r="CY234" s="23">
        <v>5.0000000000000001E-4</v>
      </c>
      <c r="CZ234" s="23" t="s">
        <v>181</v>
      </c>
      <c r="DA234" s="23">
        <v>5.9999999999999995E-4</v>
      </c>
      <c r="DB234" s="23" t="s">
        <v>181</v>
      </c>
      <c r="DC234" s="23">
        <v>5.0000000000000001E-4</v>
      </c>
      <c r="DD234" s="23" t="s">
        <v>181</v>
      </c>
      <c r="DE234" s="23">
        <v>5.9999999999999995E-4</v>
      </c>
      <c r="DF234" s="23" t="s">
        <v>181</v>
      </c>
      <c r="DG234" s="23">
        <v>4.0000000000000002E-4</v>
      </c>
      <c r="DH234" s="23" t="s">
        <v>181</v>
      </c>
      <c r="DI234" s="23">
        <v>2.0000000000000001E-4</v>
      </c>
      <c r="DJ234" s="23" t="s">
        <v>389</v>
      </c>
      <c r="DK234" s="23" t="s">
        <v>390</v>
      </c>
      <c r="DL234" s="23">
        <v>83</v>
      </c>
      <c r="DM234" s="23" t="s">
        <v>65</v>
      </c>
      <c r="DN234" s="23" t="s">
        <v>20</v>
      </c>
      <c r="DW234" s="85"/>
      <c r="DY234" s="85">
        <v>44877.036111111112</v>
      </c>
    </row>
    <row r="235" spans="1:129" s="23" customFormat="1">
      <c r="A235" s="23">
        <v>284</v>
      </c>
      <c r="B235" s="88">
        <v>44877.038888888892</v>
      </c>
      <c r="C235" s="23" t="s">
        <v>192</v>
      </c>
      <c r="D235" s="23">
        <v>0</v>
      </c>
      <c r="E235" s="23">
        <v>0</v>
      </c>
      <c r="F235" s="23">
        <v>0</v>
      </c>
      <c r="G235" s="23" t="s">
        <v>58</v>
      </c>
      <c r="H235" s="23" t="s">
        <v>59</v>
      </c>
      <c r="I235" s="23" t="s">
        <v>59</v>
      </c>
      <c r="J235" s="23" t="s">
        <v>59</v>
      </c>
      <c r="K235" s="23">
        <v>150</v>
      </c>
      <c r="L235" s="23" t="s">
        <v>179</v>
      </c>
      <c r="M235" s="23">
        <v>0</v>
      </c>
      <c r="N235" s="23" t="s">
        <v>179</v>
      </c>
      <c r="O235" s="23">
        <v>0</v>
      </c>
      <c r="P235" s="23" t="s">
        <v>179</v>
      </c>
      <c r="Q235" s="23">
        <v>0</v>
      </c>
      <c r="R235" s="23">
        <v>2</v>
      </c>
      <c r="S235" s="23" t="s">
        <v>180</v>
      </c>
      <c r="T235" s="23">
        <v>11.968999999999999</v>
      </c>
      <c r="U235" s="23">
        <v>0.66190000000000004</v>
      </c>
      <c r="V235" s="23">
        <v>18.4526</v>
      </c>
      <c r="W235" s="23">
        <v>0.28179999999999999</v>
      </c>
      <c r="X235" s="23">
        <v>55.645099999999999</v>
      </c>
      <c r="Y235" s="23">
        <v>0.31009999999999999</v>
      </c>
      <c r="Z235" s="23">
        <v>0.14330000000000001</v>
      </c>
      <c r="AA235" s="23">
        <v>1.34E-2</v>
      </c>
      <c r="AB235" s="23" t="s">
        <v>181</v>
      </c>
      <c r="AC235" s="23">
        <v>6.3E-3</v>
      </c>
      <c r="AD235" s="23" t="s">
        <v>181</v>
      </c>
      <c r="AE235" s="23">
        <v>9.9000000000000008E-3</v>
      </c>
      <c r="AF235" s="23">
        <v>1.1333</v>
      </c>
      <c r="AG235" s="23">
        <v>1.09E-2</v>
      </c>
      <c r="AH235" s="23">
        <v>6.8686999999999996</v>
      </c>
      <c r="AI235" s="23">
        <v>1.9699999999999999E-2</v>
      </c>
      <c r="AJ235" s="23">
        <v>0.86680000000000001</v>
      </c>
      <c r="AK235" s="23">
        <v>5.7999999999999996E-3</v>
      </c>
      <c r="AL235" s="23">
        <v>3.6600000000000001E-2</v>
      </c>
      <c r="AM235" s="23">
        <v>7.1999999999999998E-3</v>
      </c>
      <c r="AN235" s="23">
        <v>3.9E-2</v>
      </c>
      <c r="AO235" s="23">
        <v>4.1000000000000003E-3</v>
      </c>
      <c r="AP235" s="23">
        <v>8.0100000000000005E-2</v>
      </c>
      <c r="AQ235" s="23">
        <v>3.3E-3</v>
      </c>
      <c r="AR235" s="23">
        <v>6.3437999999999999</v>
      </c>
      <c r="AS235" s="23">
        <v>2.1499999999999998E-2</v>
      </c>
      <c r="AT235" s="23">
        <v>5.1999999999999998E-3</v>
      </c>
      <c r="AU235" s="23">
        <v>2.7000000000000001E-3</v>
      </c>
      <c r="AV235" s="23">
        <v>1.7899999999999999E-2</v>
      </c>
      <c r="AW235" s="23">
        <v>1E-3</v>
      </c>
      <c r="AX235" s="23">
        <v>9.1000000000000004E-3</v>
      </c>
      <c r="AY235" s="23">
        <v>5.9999999999999995E-4</v>
      </c>
      <c r="AZ235" s="23">
        <v>6.4000000000000003E-3</v>
      </c>
      <c r="BA235" s="23">
        <v>5.9999999999999995E-4</v>
      </c>
      <c r="BB235" s="23">
        <v>1.1000000000000001E-3</v>
      </c>
      <c r="BC235" s="23">
        <v>2.9999999999999997E-4</v>
      </c>
      <c r="BD235" s="23" t="s">
        <v>181</v>
      </c>
      <c r="BE235" s="23">
        <v>2.0000000000000001E-4</v>
      </c>
      <c r="BF235" s="23" t="s">
        <v>181</v>
      </c>
      <c r="BG235" s="23">
        <v>1E-4</v>
      </c>
      <c r="BH235" s="23">
        <v>1.6000000000000001E-3</v>
      </c>
      <c r="BI235" s="23">
        <v>2.0000000000000001E-4</v>
      </c>
      <c r="BJ235" s="23">
        <v>2.7300000000000001E-2</v>
      </c>
      <c r="BK235" s="23">
        <v>5.9999999999999995E-4</v>
      </c>
      <c r="BL235" s="23">
        <v>2.0999999999999999E-3</v>
      </c>
      <c r="BM235" s="23">
        <v>2.0000000000000001E-4</v>
      </c>
      <c r="BN235" s="23">
        <v>7.1999999999999998E-3</v>
      </c>
      <c r="BO235" s="23">
        <v>2.0000000000000001E-4</v>
      </c>
      <c r="BP235" s="23">
        <v>3.3E-3</v>
      </c>
      <c r="BQ235" s="23">
        <v>2.9999999999999997E-4</v>
      </c>
      <c r="BR235" s="23">
        <v>2.0000000000000001E-4</v>
      </c>
      <c r="BS235" s="23">
        <v>1E-4</v>
      </c>
      <c r="BT235" s="23" t="s">
        <v>181</v>
      </c>
      <c r="BU235" s="23">
        <v>5.0000000000000001E-4</v>
      </c>
      <c r="BV235" s="23" t="s">
        <v>20</v>
      </c>
      <c r="BX235" s="23" t="s">
        <v>20</v>
      </c>
      <c r="BZ235" s="23" t="s">
        <v>181</v>
      </c>
      <c r="CA235" s="23">
        <v>6.9999999999999999E-4</v>
      </c>
      <c r="CB235" s="23" t="s">
        <v>181</v>
      </c>
      <c r="CC235" s="23">
        <v>1.6999999999999999E-3</v>
      </c>
      <c r="CD235" s="23" t="s">
        <v>181</v>
      </c>
      <c r="CE235" s="23">
        <v>1.8E-3</v>
      </c>
      <c r="CF235" s="23" t="s">
        <v>20</v>
      </c>
      <c r="CH235" s="23">
        <v>3.0800000000000001E-2</v>
      </c>
      <c r="CI235" s="23">
        <v>4.4999999999999997E-3</v>
      </c>
      <c r="CJ235" s="23" t="s">
        <v>181</v>
      </c>
      <c r="CK235" s="23">
        <v>8.2000000000000007E-3</v>
      </c>
      <c r="CL235" s="23" t="s">
        <v>181</v>
      </c>
      <c r="CM235" s="23">
        <v>6.7000000000000002E-3</v>
      </c>
      <c r="CN235" s="23" t="s">
        <v>181</v>
      </c>
      <c r="CO235" s="23">
        <v>5.9999999999999995E-4</v>
      </c>
      <c r="CP235" s="23" t="s">
        <v>181</v>
      </c>
      <c r="CQ235" s="23">
        <v>2.5000000000000001E-3</v>
      </c>
      <c r="CR235" s="23" t="s">
        <v>181</v>
      </c>
      <c r="CS235" s="23">
        <v>1.5E-3</v>
      </c>
      <c r="CT235" s="23" t="s">
        <v>20</v>
      </c>
      <c r="CV235" s="23" t="s">
        <v>20</v>
      </c>
      <c r="CX235" s="23" t="s">
        <v>181</v>
      </c>
      <c r="CY235" s="23">
        <v>5.0000000000000001E-4</v>
      </c>
      <c r="CZ235" s="23" t="s">
        <v>181</v>
      </c>
      <c r="DA235" s="23">
        <v>5.0000000000000001E-4</v>
      </c>
      <c r="DB235" s="23" t="s">
        <v>181</v>
      </c>
      <c r="DC235" s="23">
        <v>5.0000000000000001E-4</v>
      </c>
      <c r="DD235" s="23" t="s">
        <v>181</v>
      </c>
      <c r="DE235" s="23">
        <v>5.9999999999999995E-4</v>
      </c>
      <c r="DF235" s="23" t="s">
        <v>181</v>
      </c>
      <c r="DG235" s="23">
        <v>2.9999999999999997E-4</v>
      </c>
      <c r="DH235" s="23" t="s">
        <v>181</v>
      </c>
      <c r="DI235" s="23">
        <v>1E-4</v>
      </c>
      <c r="DJ235" s="23" t="s">
        <v>389</v>
      </c>
      <c r="DK235" s="23" t="s">
        <v>390</v>
      </c>
      <c r="DL235" s="23">
        <v>114</v>
      </c>
      <c r="DM235" s="23" t="s">
        <v>197</v>
      </c>
      <c r="DN235" s="23" t="s">
        <v>20</v>
      </c>
      <c r="DW235" s="85"/>
      <c r="DY235" s="85">
        <v>44877.038888888892</v>
      </c>
    </row>
    <row r="236" spans="1:129" s="23" customFormat="1">
      <c r="A236" s="23">
        <v>285</v>
      </c>
      <c r="B236" s="88">
        <v>44877.042361111111</v>
      </c>
      <c r="C236" s="23" t="s">
        <v>192</v>
      </c>
      <c r="D236" s="23">
        <v>0</v>
      </c>
      <c r="E236" s="23">
        <v>0</v>
      </c>
      <c r="F236" s="23">
        <v>0</v>
      </c>
      <c r="G236" s="23" t="s">
        <v>58</v>
      </c>
      <c r="H236" s="23" t="s">
        <v>59</v>
      </c>
      <c r="I236" s="23" t="s">
        <v>59</v>
      </c>
      <c r="J236" s="23" t="s">
        <v>59</v>
      </c>
      <c r="K236" s="23">
        <v>150</v>
      </c>
      <c r="L236" s="23" t="s">
        <v>179</v>
      </c>
      <c r="M236" s="23">
        <v>0</v>
      </c>
      <c r="N236" s="23" t="s">
        <v>179</v>
      </c>
      <c r="O236" s="23">
        <v>0</v>
      </c>
      <c r="P236" s="23" t="s">
        <v>179</v>
      </c>
      <c r="Q236" s="23">
        <v>0</v>
      </c>
      <c r="R236" s="23">
        <v>2</v>
      </c>
      <c r="S236" s="23" t="s">
        <v>180</v>
      </c>
      <c r="T236" s="23">
        <v>8.1158999999999999</v>
      </c>
      <c r="U236" s="23">
        <v>0.61909999999999998</v>
      </c>
      <c r="V236" s="23">
        <v>19.746700000000001</v>
      </c>
      <c r="W236" s="23">
        <v>0.28899999999999998</v>
      </c>
      <c r="X236" s="23">
        <v>54.812399999999997</v>
      </c>
      <c r="Y236" s="23">
        <v>0.30769999999999997</v>
      </c>
      <c r="Z236" s="23">
        <v>0.13919999999999999</v>
      </c>
      <c r="AA236" s="23">
        <v>1.38E-2</v>
      </c>
      <c r="AB236" s="23" t="s">
        <v>181</v>
      </c>
      <c r="AC236" s="23">
        <v>6.4000000000000003E-3</v>
      </c>
      <c r="AD236" s="23" t="s">
        <v>181</v>
      </c>
      <c r="AE236" s="23">
        <v>1.01E-2</v>
      </c>
      <c r="AF236" s="23">
        <v>1.1850000000000001</v>
      </c>
      <c r="AG236" s="23">
        <v>1.11E-2</v>
      </c>
      <c r="AH236" s="23">
        <v>8.1160999999999994</v>
      </c>
      <c r="AI236" s="23">
        <v>2.1600000000000001E-2</v>
      </c>
      <c r="AJ236" s="23">
        <v>0.96550000000000002</v>
      </c>
      <c r="AK236" s="23">
        <v>6.1999999999999998E-3</v>
      </c>
      <c r="AL236" s="23">
        <v>3.1300000000000001E-2</v>
      </c>
      <c r="AM236" s="23">
        <v>7.4000000000000003E-3</v>
      </c>
      <c r="AN236" s="23">
        <v>2.9700000000000001E-2</v>
      </c>
      <c r="AO236" s="23">
        <v>3.7000000000000002E-3</v>
      </c>
      <c r="AP236" s="23">
        <v>0.1133</v>
      </c>
      <c r="AQ236" s="23">
        <v>3.8E-3</v>
      </c>
      <c r="AR236" s="23">
        <v>6.5541999999999998</v>
      </c>
      <c r="AS236" s="23">
        <v>2.23E-2</v>
      </c>
      <c r="AT236" s="23">
        <v>5.8999999999999999E-3</v>
      </c>
      <c r="AU236" s="23">
        <v>2.8E-3</v>
      </c>
      <c r="AV236" s="23">
        <v>1.41E-2</v>
      </c>
      <c r="AW236" s="23">
        <v>8.9999999999999998E-4</v>
      </c>
      <c r="AX236" s="23">
        <v>8.2000000000000007E-3</v>
      </c>
      <c r="AY236" s="23">
        <v>5.9999999999999995E-4</v>
      </c>
      <c r="AZ236" s="23">
        <v>7.4999999999999997E-3</v>
      </c>
      <c r="BA236" s="23">
        <v>5.9999999999999995E-4</v>
      </c>
      <c r="BB236" s="23">
        <v>1.4E-3</v>
      </c>
      <c r="BC236" s="23">
        <v>4.0000000000000002E-4</v>
      </c>
      <c r="BD236" s="23" t="s">
        <v>181</v>
      </c>
      <c r="BE236" s="23">
        <v>2.9999999999999997E-4</v>
      </c>
      <c r="BF236" s="23" t="s">
        <v>181</v>
      </c>
      <c r="BG236" s="23">
        <v>1E-4</v>
      </c>
      <c r="BH236" s="23">
        <v>1.4E-3</v>
      </c>
      <c r="BI236" s="23">
        <v>2.0000000000000001E-4</v>
      </c>
      <c r="BJ236" s="23">
        <v>3.0599999999999999E-2</v>
      </c>
      <c r="BK236" s="23">
        <v>5.9999999999999995E-4</v>
      </c>
      <c r="BL236" s="23">
        <v>2.2000000000000001E-3</v>
      </c>
      <c r="BM236" s="23">
        <v>2.0000000000000001E-4</v>
      </c>
      <c r="BN236" s="23">
        <v>8.2000000000000007E-3</v>
      </c>
      <c r="BO236" s="23">
        <v>2.9999999999999997E-4</v>
      </c>
      <c r="BP236" s="23">
        <v>3.0999999999999999E-3</v>
      </c>
      <c r="BQ236" s="23">
        <v>2.9999999999999997E-4</v>
      </c>
      <c r="BR236" s="23">
        <v>1E-4</v>
      </c>
      <c r="BS236" s="23">
        <v>1E-4</v>
      </c>
      <c r="BT236" s="23" t="s">
        <v>181</v>
      </c>
      <c r="BU236" s="23">
        <v>5.0000000000000001E-4</v>
      </c>
      <c r="BV236" s="23" t="s">
        <v>181</v>
      </c>
      <c r="BW236" s="23">
        <v>5.9999999999999995E-4</v>
      </c>
      <c r="BX236" s="23" t="s">
        <v>20</v>
      </c>
      <c r="BZ236" s="23" t="s">
        <v>181</v>
      </c>
      <c r="CA236" s="23">
        <v>6.9999999999999999E-4</v>
      </c>
      <c r="CB236" s="23" t="s">
        <v>181</v>
      </c>
      <c r="CC236" s="23">
        <v>1.6999999999999999E-3</v>
      </c>
      <c r="CD236" s="23" t="s">
        <v>181</v>
      </c>
      <c r="CE236" s="23">
        <v>1.8E-3</v>
      </c>
      <c r="CF236" s="23" t="s">
        <v>20</v>
      </c>
      <c r="CH236" s="23">
        <v>2.6200000000000001E-2</v>
      </c>
      <c r="CI236" s="23">
        <v>4.1999999999999997E-3</v>
      </c>
      <c r="CJ236" s="23" t="s">
        <v>181</v>
      </c>
      <c r="CK236" s="23">
        <v>8.5000000000000006E-3</v>
      </c>
      <c r="CL236" s="23" t="s">
        <v>181</v>
      </c>
      <c r="CM236" s="23">
        <v>7.1000000000000004E-3</v>
      </c>
      <c r="CN236" s="23" t="s">
        <v>181</v>
      </c>
      <c r="CO236" s="23">
        <v>5.9999999999999995E-4</v>
      </c>
      <c r="CP236" s="23" t="s">
        <v>181</v>
      </c>
      <c r="CQ236" s="23">
        <v>2.5999999999999999E-3</v>
      </c>
      <c r="CR236" s="23" t="s">
        <v>181</v>
      </c>
      <c r="CS236" s="23">
        <v>1.5E-3</v>
      </c>
      <c r="CT236" s="23" t="s">
        <v>181</v>
      </c>
      <c r="CU236" s="23">
        <v>6.9999999999999999E-4</v>
      </c>
      <c r="CV236" s="23" t="s">
        <v>20</v>
      </c>
      <c r="CX236" s="23" t="s">
        <v>181</v>
      </c>
      <c r="CY236" s="23">
        <v>5.0000000000000001E-4</v>
      </c>
      <c r="CZ236" s="23" t="s">
        <v>181</v>
      </c>
      <c r="DA236" s="23">
        <v>5.9999999999999995E-4</v>
      </c>
      <c r="DB236" s="23" t="s">
        <v>181</v>
      </c>
      <c r="DC236" s="23">
        <v>5.0000000000000001E-4</v>
      </c>
      <c r="DD236" s="23" t="s">
        <v>181</v>
      </c>
      <c r="DE236" s="23">
        <v>5.9999999999999995E-4</v>
      </c>
      <c r="DF236" s="23">
        <v>5.9999999999999995E-4</v>
      </c>
      <c r="DG236" s="23">
        <v>4.0000000000000002E-4</v>
      </c>
      <c r="DH236" s="23" t="s">
        <v>181</v>
      </c>
      <c r="DI236" s="23">
        <v>1E-4</v>
      </c>
      <c r="DJ236" s="23" t="s">
        <v>391</v>
      </c>
      <c r="DK236" s="23" t="s">
        <v>392</v>
      </c>
      <c r="DL236" s="23">
        <v>22</v>
      </c>
      <c r="DM236" s="23" t="s">
        <v>65</v>
      </c>
      <c r="DN236" s="23" t="s">
        <v>20</v>
      </c>
      <c r="DW236" s="85"/>
      <c r="DY236" s="85">
        <v>44877.042361111111</v>
      </c>
    </row>
    <row r="237" spans="1:129" s="23" customFormat="1">
      <c r="A237" s="23">
        <v>286</v>
      </c>
      <c r="B237" s="88">
        <v>44877.044444444444</v>
      </c>
      <c r="C237" s="23" t="s">
        <v>192</v>
      </c>
      <c r="D237" s="23">
        <v>0</v>
      </c>
      <c r="E237" s="23">
        <v>0</v>
      </c>
      <c r="F237" s="23">
        <v>0</v>
      </c>
      <c r="G237" s="23" t="s">
        <v>58</v>
      </c>
      <c r="H237" s="23" t="s">
        <v>59</v>
      </c>
      <c r="I237" s="23" t="s">
        <v>59</v>
      </c>
      <c r="J237" s="23" t="s">
        <v>59</v>
      </c>
      <c r="K237" s="23">
        <v>150</v>
      </c>
      <c r="L237" s="23" t="s">
        <v>179</v>
      </c>
      <c r="M237" s="23">
        <v>0</v>
      </c>
      <c r="N237" s="23" t="s">
        <v>179</v>
      </c>
      <c r="O237" s="23">
        <v>0</v>
      </c>
      <c r="P237" s="23" t="s">
        <v>179</v>
      </c>
      <c r="Q237" s="23">
        <v>0</v>
      </c>
      <c r="R237" s="23">
        <v>2</v>
      </c>
      <c r="S237" s="23" t="s">
        <v>180</v>
      </c>
      <c r="T237" s="23">
        <v>11.1341</v>
      </c>
      <c r="U237" s="23">
        <v>0.65990000000000004</v>
      </c>
      <c r="V237" s="23">
        <v>18.393899999999999</v>
      </c>
      <c r="W237" s="23">
        <v>0.28120000000000001</v>
      </c>
      <c r="X237" s="23">
        <v>53.723399999999998</v>
      </c>
      <c r="Y237" s="23">
        <v>0.30299999999999999</v>
      </c>
      <c r="Z237" s="23">
        <v>0.1545</v>
      </c>
      <c r="AA237" s="23">
        <v>1.38E-2</v>
      </c>
      <c r="AB237" s="23" t="s">
        <v>181</v>
      </c>
      <c r="AC237" s="23">
        <v>6.3E-3</v>
      </c>
      <c r="AD237" s="23" t="s">
        <v>181</v>
      </c>
      <c r="AE237" s="23">
        <v>1.0200000000000001E-2</v>
      </c>
      <c r="AF237" s="23">
        <v>0.90029999999999999</v>
      </c>
      <c r="AG237" s="23">
        <v>9.9000000000000008E-3</v>
      </c>
      <c r="AH237" s="23">
        <v>7.3108000000000004</v>
      </c>
      <c r="AI237" s="23">
        <v>2.0400000000000001E-2</v>
      </c>
      <c r="AJ237" s="23">
        <v>0.88349999999999995</v>
      </c>
      <c r="AK237" s="23">
        <v>5.8999999999999999E-3</v>
      </c>
      <c r="AL237" s="23">
        <v>3.2199999999999999E-2</v>
      </c>
      <c r="AM237" s="23">
        <v>7.1999999999999998E-3</v>
      </c>
      <c r="AN237" s="23">
        <v>2.9499999999999998E-2</v>
      </c>
      <c r="AO237" s="23">
        <v>3.5000000000000001E-3</v>
      </c>
      <c r="AP237" s="23">
        <v>9.0800000000000006E-2</v>
      </c>
      <c r="AQ237" s="23">
        <v>3.5000000000000001E-3</v>
      </c>
      <c r="AR237" s="23">
        <v>6.1825999999999999</v>
      </c>
      <c r="AS237" s="23">
        <v>2.1399999999999999E-2</v>
      </c>
      <c r="AT237" s="23" t="s">
        <v>181</v>
      </c>
      <c r="AU237" s="23">
        <v>2.5999999999999999E-3</v>
      </c>
      <c r="AV237" s="23">
        <v>1.41E-2</v>
      </c>
      <c r="AW237" s="23">
        <v>1E-3</v>
      </c>
      <c r="AX237" s="23">
        <v>8.3999999999999995E-3</v>
      </c>
      <c r="AY237" s="23">
        <v>5.9999999999999995E-4</v>
      </c>
      <c r="AZ237" s="23">
        <v>6.4000000000000003E-3</v>
      </c>
      <c r="BA237" s="23">
        <v>5.9999999999999995E-4</v>
      </c>
      <c r="BB237" s="23">
        <v>8.0000000000000004E-4</v>
      </c>
      <c r="BC237" s="23">
        <v>2.9999999999999997E-4</v>
      </c>
      <c r="BD237" s="23" t="s">
        <v>181</v>
      </c>
      <c r="BE237" s="23">
        <v>2.9999999999999997E-4</v>
      </c>
      <c r="BF237" s="23" t="s">
        <v>181</v>
      </c>
      <c r="BG237" s="23">
        <v>1E-4</v>
      </c>
      <c r="BH237" s="23">
        <v>8.0000000000000004E-4</v>
      </c>
      <c r="BI237" s="23">
        <v>2.0000000000000001E-4</v>
      </c>
      <c r="BJ237" s="23">
        <v>2.9899999999999999E-2</v>
      </c>
      <c r="BK237" s="23">
        <v>5.9999999999999995E-4</v>
      </c>
      <c r="BL237" s="23">
        <v>2.2000000000000001E-3</v>
      </c>
      <c r="BM237" s="23">
        <v>2.0000000000000001E-4</v>
      </c>
      <c r="BN237" s="23">
        <v>7.9000000000000008E-3</v>
      </c>
      <c r="BO237" s="23">
        <v>2.9999999999999997E-4</v>
      </c>
      <c r="BP237" s="23">
        <v>2.8999999999999998E-3</v>
      </c>
      <c r="BQ237" s="23">
        <v>2.9999999999999997E-4</v>
      </c>
      <c r="BR237" s="23">
        <v>2.0000000000000001E-4</v>
      </c>
      <c r="BS237" s="23">
        <v>1E-4</v>
      </c>
      <c r="BT237" s="23" t="s">
        <v>181</v>
      </c>
      <c r="BU237" s="23">
        <v>5.0000000000000001E-4</v>
      </c>
      <c r="BV237" s="23" t="s">
        <v>20</v>
      </c>
      <c r="BX237" s="23" t="s">
        <v>20</v>
      </c>
      <c r="BZ237" s="23" t="s">
        <v>181</v>
      </c>
      <c r="CA237" s="23">
        <v>6.9999999999999999E-4</v>
      </c>
      <c r="CB237" s="23" t="s">
        <v>181</v>
      </c>
      <c r="CC237" s="23">
        <v>1.8E-3</v>
      </c>
      <c r="CD237" s="23" t="s">
        <v>181</v>
      </c>
      <c r="CE237" s="23">
        <v>1.8E-3</v>
      </c>
      <c r="CF237" s="23" t="s">
        <v>20</v>
      </c>
      <c r="CH237" s="23">
        <v>3.2599999999999997E-2</v>
      </c>
      <c r="CI237" s="23">
        <v>4.5999999999999999E-3</v>
      </c>
      <c r="CJ237" s="23" t="s">
        <v>181</v>
      </c>
      <c r="CK237" s="23">
        <v>8.3999999999999995E-3</v>
      </c>
      <c r="CL237" s="23" t="s">
        <v>181</v>
      </c>
      <c r="CM237" s="23">
        <v>7.4000000000000003E-3</v>
      </c>
      <c r="CN237" s="23" t="s">
        <v>181</v>
      </c>
      <c r="CO237" s="23">
        <v>5.9999999999999995E-4</v>
      </c>
      <c r="CP237" s="23" t="s">
        <v>181</v>
      </c>
      <c r="CQ237" s="23">
        <v>2.5999999999999999E-3</v>
      </c>
      <c r="CR237" s="23" t="s">
        <v>181</v>
      </c>
      <c r="CS237" s="23">
        <v>1.4E-3</v>
      </c>
      <c r="CT237" s="23" t="s">
        <v>181</v>
      </c>
      <c r="CU237" s="23">
        <v>5.9999999999999995E-4</v>
      </c>
      <c r="CV237" s="23" t="s">
        <v>20</v>
      </c>
      <c r="CX237" s="23" t="s">
        <v>181</v>
      </c>
      <c r="CY237" s="23">
        <v>5.0000000000000001E-4</v>
      </c>
      <c r="CZ237" s="23" t="s">
        <v>181</v>
      </c>
      <c r="DA237" s="23">
        <v>5.0000000000000001E-4</v>
      </c>
      <c r="DB237" s="23" t="s">
        <v>181</v>
      </c>
      <c r="DC237" s="23">
        <v>5.0000000000000001E-4</v>
      </c>
      <c r="DD237" s="23" t="s">
        <v>181</v>
      </c>
      <c r="DE237" s="23">
        <v>5.9999999999999995E-4</v>
      </c>
      <c r="DF237" s="23" t="s">
        <v>181</v>
      </c>
      <c r="DG237" s="23">
        <v>4.0000000000000002E-4</v>
      </c>
      <c r="DH237" s="23" t="s">
        <v>181</v>
      </c>
      <c r="DI237" s="23">
        <v>2.0000000000000001E-4</v>
      </c>
      <c r="DJ237" s="23" t="s">
        <v>391</v>
      </c>
      <c r="DK237" s="23" t="s">
        <v>392</v>
      </c>
      <c r="DL237" s="23">
        <v>82</v>
      </c>
      <c r="DM237" s="23" t="s">
        <v>197</v>
      </c>
      <c r="DN237" s="23" t="s">
        <v>20</v>
      </c>
      <c r="DW237" s="85"/>
      <c r="DY237" s="85">
        <v>44877.044444444444</v>
      </c>
    </row>
    <row r="238" spans="1:129" s="23" customFormat="1">
      <c r="A238" s="23">
        <v>287</v>
      </c>
      <c r="B238" s="88">
        <v>44877.082638888889</v>
      </c>
      <c r="C238" s="23" t="s">
        <v>192</v>
      </c>
      <c r="D238" s="23">
        <v>0</v>
      </c>
      <c r="E238" s="23">
        <v>0</v>
      </c>
      <c r="F238" s="23">
        <v>0</v>
      </c>
      <c r="G238" s="23" t="s">
        <v>58</v>
      </c>
      <c r="H238" s="23" t="s">
        <v>59</v>
      </c>
      <c r="I238" s="23" t="s">
        <v>59</v>
      </c>
      <c r="J238" s="23" t="s">
        <v>59</v>
      </c>
      <c r="K238" s="23">
        <v>150</v>
      </c>
      <c r="L238" s="23" t="s">
        <v>179</v>
      </c>
      <c r="M238" s="23">
        <v>0</v>
      </c>
      <c r="N238" s="23" t="s">
        <v>179</v>
      </c>
      <c r="O238" s="23">
        <v>0</v>
      </c>
      <c r="P238" s="23" t="s">
        <v>179</v>
      </c>
      <c r="Q238" s="23">
        <v>0</v>
      </c>
      <c r="R238" s="23">
        <v>2</v>
      </c>
      <c r="S238" s="23" t="s">
        <v>180</v>
      </c>
      <c r="T238" s="23">
        <v>7.2148000000000003</v>
      </c>
      <c r="U238" s="23">
        <v>0.60750000000000004</v>
      </c>
      <c r="V238" s="23">
        <v>19.720800000000001</v>
      </c>
      <c r="W238" s="23">
        <v>0.28860000000000002</v>
      </c>
      <c r="X238" s="23">
        <v>54.584800000000001</v>
      </c>
      <c r="Y238" s="23">
        <v>0.30680000000000002</v>
      </c>
      <c r="Z238" s="23">
        <v>0.13900000000000001</v>
      </c>
      <c r="AA238" s="23">
        <v>1.3899999999999999E-2</v>
      </c>
      <c r="AB238" s="23" t="s">
        <v>181</v>
      </c>
      <c r="AC238" s="23">
        <v>6.4000000000000003E-3</v>
      </c>
      <c r="AD238" s="23" t="s">
        <v>181</v>
      </c>
      <c r="AE238" s="23">
        <v>1.01E-2</v>
      </c>
      <c r="AF238" s="23">
        <v>1.2543</v>
      </c>
      <c r="AG238" s="23">
        <v>1.14E-2</v>
      </c>
      <c r="AH238" s="23">
        <v>8.4864999999999995</v>
      </c>
      <c r="AI238" s="23">
        <v>2.2200000000000001E-2</v>
      </c>
      <c r="AJ238" s="23">
        <v>0.97550000000000003</v>
      </c>
      <c r="AK238" s="23">
        <v>6.3E-3</v>
      </c>
      <c r="AL238" s="23">
        <v>3.32E-2</v>
      </c>
      <c r="AM238" s="23">
        <v>7.4999999999999997E-3</v>
      </c>
      <c r="AN238" s="23">
        <v>3.2300000000000002E-2</v>
      </c>
      <c r="AO238" s="23">
        <v>3.8999999999999998E-3</v>
      </c>
      <c r="AP238" s="23">
        <v>8.1000000000000003E-2</v>
      </c>
      <c r="AQ238" s="23">
        <v>3.3999999999999998E-3</v>
      </c>
      <c r="AR238" s="23">
        <v>6.4808000000000003</v>
      </c>
      <c r="AS238" s="23">
        <v>2.23E-2</v>
      </c>
      <c r="AT238" s="23">
        <v>1.24E-2</v>
      </c>
      <c r="AU238" s="23">
        <v>2.8E-3</v>
      </c>
      <c r="AV238" s="23">
        <v>1.14E-2</v>
      </c>
      <c r="AW238" s="23">
        <v>8.9999999999999998E-4</v>
      </c>
      <c r="AX238" s="23">
        <v>8.2000000000000007E-3</v>
      </c>
      <c r="AY238" s="23">
        <v>5.9999999999999995E-4</v>
      </c>
      <c r="AZ238" s="23">
        <v>8.6E-3</v>
      </c>
      <c r="BA238" s="23">
        <v>5.9999999999999995E-4</v>
      </c>
      <c r="BB238" s="23">
        <v>1.2999999999999999E-3</v>
      </c>
      <c r="BC238" s="23">
        <v>4.0000000000000002E-4</v>
      </c>
      <c r="BD238" s="23">
        <v>4.0000000000000002E-4</v>
      </c>
      <c r="BE238" s="23">
        <v>2.9999999999999997E-4</v>
      </c>
      <c r="BF238" s="23" t="s">
        <v>181</v>
      </c>
      <c r="BG238" s="23">
        <v>1E-4</v>
      </c>
      <c r="BH238" s="23">
        <v>1.5E-3</v>
      </c>
      <c r="BI238" s="23">
        <v>2.0000000000000001E-4</v>
      </c>
      <c r="BJ238" s="23">
        <v>3.0499999999999999E-2</v>
      </c>
      <c r="BK238" s="23">
        <v>5.9999999999999995E-4</v>
      </c>
      <c r="BL238" s="23">
        <v>2.2000000000000001E-3</v>
      </c>
      <c r="BM238" s="23">
        <v>2.0000000000000001E-4</v>
      </c>
      <c r="BN238" s="23">
        <v>7.9000000000000008E-3</v>
      </c>
      <c r="BO238" s="23">
        <v>2.9999999999999997E-4</v>
      </c>
      <c r="BP238" s="23">
        <v>3.0000000000000001E-3</v>
      </c>
      <c r="BQ238" s="23">
        <v>2.9999999999999997E-4</v>
      </c>
      <c r="BR238" s="23">
        <v>1E-4</v>
      </c>
      <c r="BS238" s="23">
        <v>1E-4</v>
      </c>
      <c r="BT238" s="23" t="s">
        <v>181</v>
      </c>
      <c r="BU238" s="23">
        <v>5.0000000000000001E-4</v>
      </c>
      <c r="BV238" s="23" t="s">
        <v>20</v>
      </c>
      <c r="BX238" s="23" t="s">
        <v>181</v>
      </c>
      <c r="BY238" s="23">
        <v>8.0000000000000004E-4</v>
      </c>
      <c r="BZ238" s="23" t="s">
        <v>181</v>
      </c>
      <c r="CA238" s="23">
        <v>6.9999999999999999E-4</v>
      </c>
      <c r="CB238" s="23" t="s">
        <v>181</v>
      </c>
      <c r="CC238" s="23">
        <v>1.6999999999999999E-3</v>
      </c>
      <c r="CD238" s="23" t="s">
        <v>181</v>
      </c>
      <c r="CE238" s="23">
        <v>1.8E-3</v>
      </c>
      <c r="CF238" s="23" t="s">
        <v>20</v>
      </c>
      <c r="CH238" s="23">
        <v>2.4500000000000001E-2</v>
      </c>
      <c r="CI238" s="23">
        <v>4.1000000000000003E-3</v>
      </c>
      <c r="CJ238" s="23" t="s">
        <v>181</v>
      </c>
      <c r="CK238" s="23">
        <v>8.3000000000000001E-3</v>
      </c>
      <c r="CL238" s="23" t="s">
        <v>181</v>
      </c>
      <c r="CM238" s="23">
        <v>7.1999999999999998E-3</v>
      </c>
      <c r="CN238" s="23" t="s">
        <v>181</v>
      </c>
      <c r="CO238" s="23">
        <v>5.9999999999999995E-4</v>
      </c>
      <c r="CP238" s="23" t="s">
        <v>181</v>
      </c>
      <c r="CQ238" s="23">
        <v>2.5000000000000001E-3</v>
      </c>
      <c r="CR238" s="23" t="s">
        <v>181</v>
      </c>
      <c r="CS238" s="23">
        <v>1.5E-3</v>
      </c>
      <c r="CT238" s="23" t="s">
        <v>181</v>
      </c>
      <c r="CU238" s="23">
        <v>5.9999999999999995E-4</v>
      </c>
      <c r="CV238" s="23" t="s">
        <v>20</v>
      </c>
      <c r="CX238" s="23" t="s">
        <v>181</v>
      </c>
      <c r="CY238" s="23">
        <v>5.0000000000000001E-4</v>
      </c>
      <c r="CZ238" s="23" t="s">
        <v>181</v>
      </c>
      <c r="DA238" s="23">
        <v>5.9999999999999995E-4</v>
      </c>
      <c r="DB238" s="23" t="s">
        <v>181</v>
      </c>
      <c r="DC238" s="23">
        <v>5.0000000000000001E-4</v>
      </c>
      <c r="DD238" s="23" t="s">
        <v>181</v>
      </c>
      <c r="DE238" s="23">
        <v>5.9999999999999995E-4</v>
      </c>
      <c r="DF238" s="23">
        <v>5.0000000000000001E-4</v>
      </c>
      <c r="DG238" s="23">
        <v>4.0000000000000002E-4</v>
      </c>
      <c r="DH238" s="23" t="s">
        <v>181</v>
      </c>
      <c r="DI238" s="23">
        <v>1E-4</v>
      </c>
      <c r="DJ238" s="23" t="s">
        <v>393</v>
      </c>
      <c r="DK238" s="23" t="s">
        <v>394</v>
      </c>
      <c r="DL238" s="23">
        <v>31</v>
      </c>
      <c r="DM238" s="23" t="s">
        <v>197</v>
      </c>
      <c r="DN238" s="23" t="s">
        <v>20</v>
      </c>
      <c r="DW238" s="85"/>
      <c r="DY238" s="85">
        <v>44877.082638888889</v>
      </c>
    </row>
    <row r="239" spans="1:129" s="23" customFormat="1">
      <c r="A239" s="23">
        <v>288</v>
      </c>
      <c r="B239" s="88">
        <v>44877.085416666669</v>
      </c>
      <c r="C239" s="23" t="s">
        <v>192</v>
      </c>
      <c r="D239" s="23">
        <v>0</v>
      </c>
      <c r="E239" s="23">
        <v>0</v>
      </c>
      <c r="F239" s="23">
        <v>0</v>
      </c>
      <c r="G239" s="23" t="s">
        <v>58</v>
      </c>
      <c r="H239" s="23" t="s">
        <v>59</v>
      </c>
      <c r="I239" s="23" t="s">
        <v>59</v>
      </c>
      <c r="J239" s="23" t="s">
        <v>59</v>
      </c>
      <c r="K239" s="23">
        <v>150</v>
      </c>
      <c r="L239" s="23" t="s">
        <v>179</v>
      </c>
      <c r="M239" s="23">
        <v>0</v>
      </c>
      <c r="N239" s="23" t="s">
        <v>179</v>
      </c>
      <c r="O239" s="23">
        <v>0</v>
      </c>
      <c r="P239" s="23" t="s">
        <v>179</v>
      </c>
      <c r="Q239" s="23">
        <v>0</v>
      </c>
      <c r="R239" s="23">
        <v>2</v>
      </c>
      <c r="S239" s="23" t="s">
        <v>180</v>
      </c>
      <c r="T239" s="23">
        <v>9.4164999999999992</v>
      </c>
      <c r="U239" s="23">
        <v>0.62709999999999999</v>
      </c>
      <c r="V239" s="23">
        <v>19.139700000000001</v>
      </c>
      <c r="W239" s="23">
        <v>0.28460000000000002</v>
      </c>
      <c r="X239" s="23">
        <v>54.629300000000001</v>
      </c>
      <c r="Y239" s="23">
        <v>0.30620000000000003</v>
      </c>
      <c r="Z239" s="23">
        <v>0.14510000000000001</v>
      </c>
      <c r="AA239" s="23">
        <v>1.37E-2</v>
      </c>
      <c r="AB239" s="23" t="s">
        <v>181</v>
      </c>
      <c r="AC239" s="23">
        <v>6.1999999999999998E-3</v>
      </c>
      <c r="AD239" s="23" t="s">
        <v>181</v>
      </c>
      <c r="AE239" s="23">
        <v>0.01</v>
      </c>
      <c r="AF239" s="23">
        <v>0.995</v>
      </c>
      <c r="AG239" s="23">
        <v>1.03E-2</v>
      </c>
      <c r="AH239" s="23">
        <v>7.7557999999999998</v>
      </c>
      <c r="AI239" s="23">
        <v>2.1100000000000001E-2</v>
      </c>
      <c r="AJ239" s="23">
        <v>0.92230000000000001</v>
      </c>
      <c r="AK239" s="23">
        <v>6.1000000000000004E-3</v>
      </c>
      <c r="AL239" s="23">
        <v>3.1099999999999999E-2</v>
      </c>
      <c r="AM239" s="23">
        <v>7.3000000000000001E-3</v>
      </c>
      <c r="AN239" s="23">
        <v>2.63E-2</v>
      </c>
      <c r="AO239" s="23">
        <v>3.5000000000000001E-3</v>
      </c>
      <c r="AP239" s="23">
        <v>9.5699999999999993E-2</v>
      </c>
      <c r="AQ239" s="23">
        <v>3.5999999999999999E-3</v>
      </c>
      <c r="AR239" s="23">
        <v>6.2317</v>
      </c>
      <c r="AS239" s="23">
        <v>2.1600000000000001E-2</v>
      </c>
      <c r="AT239" s="23">
        <v>8.5000000000000006E-3</v>
      </c>
      <c r="AU239" s="23">
        <v>2.7000000000000001E-3</v>
      </c>
      <c r="AV239" s="23">
        <v>1.32E-2</v>
      </c>
      <c r="AW239" s="23">
        <v>8.9999999999999998E-4</v>
      </c>
      <c r="AX239" s="23">
        <v>8.0999999999999996E-3</v>
      </c>
      <c r="AY239" s="23">
        <v>5.9999999999999995E-4</v>
      </c>
      <c r="AZ239" s="23">
        <v>7.4000000000000003E-3</v>
      </c>
      <c r="BA239" s="23">
        <v>5.9999999999999995E-4</v>
      </c>
      <c r="BB239" s="23">
        <v>8.9999999999999998E-4</v>
      </c>
      <c r="BC239" s="23">
        <v>4.0000000000000002E-4</v>
      </c>
      <c r="BD239" s="23" t="s">
        <v>181</v>
      </c>
      <c r="BE239" s="23">
        <v>2.0000000000000001E-4</v>
      </c>
      <c r="BF239" s="23" t="s">
        <v>181</v>
      </c>
      <c r="BG239" s="23">
        <v>1E-4</v>
      </c>
      <c r="BH239" s="23">
        <v>1E-3</v>
      </c>
      <c r="BI239" s="23">
        <v>2.0000000000000001E-4</v>
      </c>
      <c r="BJ239" s="23">
        <v>3.1600000000000003E-2</v>
      </c>
      <c r="BK239" s="23">
        <v>5.9999999999999995E-4</v>
      </c>
      <c r="BL239" s="23">
        <v>2.2000000000000001E-3</v>
      </c>
      <c r="BM239" s="23">
        <v>2.0000000000000001E-4</v>
      </c>
      <c r="BN239" s="23">
        <v>8.0000000000000002E-3</v>
      </c>
      <c r="BO239" s="23">
        <v>2.9999999999999997E-4</v>
      </c>
      <c r="BP239" s="23">
        <v>3.3999999999999998E-3</v>
      </c>
      <c r="BQ239" s="23">
        <v>2.9999999999999997E-4</v>
      </c>
      <c r="BR239" s="23">
        <v>2.0000000000000001E-4</v>
      </c>
      <c r="BS239" s="23">
        <v>1E-4</v>
      </c>
      <c r="BT239" s="23" t="s">
        <v>20</v>
      </c>
      <c r="BV239" s="23" t="s">
        <v>20</v>
      </c>
      <c r="BX239" s="23" t="s">
        <v>181</v>
      </c>
      <c r="BY239" s="23">
        <v>8.0000000000000004E-4</v>
      </c>
      <c r="BZ239" s="23" t="s">
        <v>181</v>
      </c>
      <c r="CA239" s="23">
        <v>6.9999999999999999E-4</v>
      </c>
      <c r="CB239" s="23" t="s">
        <v>181</v>
      </c>
      <c r="CC239" s="23">
        <v>1.6999999999999999E-3</v>
      </c>
      <c r="CD239" s="23" t="s">
        <v>181</v>
      </c>
      <c r="CE239" s="23">
        <v>1.8E-3</v>
      </c>
      <c r="CF239" s="23" t="s">
        <v>20</v>
      </c>
      <c r="CH239" s="23">
        <v>2.9100000000000001E-2</v>
      </c>
      <c r="CI239" s="23">
        <v>4.3E-3</v>
      </c>
      <c r="CJ239" s="23" t="s">
        <v>181</v>
      </c>
      <c r="CK239" s="23">
        <v>8.2000000000000007E-3</v>
      </c>
      <c r="CL239" s="23" t="s">
        <v>181</v>
      </c>
      <c r="CM239" s="23">
        <v>7.0000000000000001E-3</v>
      </c>
      <c r="CN239" s="23" t="s">
        <v>181</v>
      </c>
      <c r="CO239" s="23">
        <v>5.9999999999999995E-4</v>
      </c>
      <c r="CP239" s="23" t="s">
        <v>181</v>
      </c>
      <c r="CQ239" s="23">
        <v>2.7000000000000001E-3</v>
      </c>
      <c r="CR239" s="23" t="s">
        <v>181</v>
      </c>
      <c r="CS239" s="23">
        <v>1.4E-3</v>
      </c>
      <c r="CT239" s="23" t="s">
        <v>181</v>
      </c>
      <c r="CU239" s="23">
        <v>5.9999999999999995E-4</v>
      </c>
      <c r="CV239" s="23" t="s">
        <v>20</v>
      </c>
      <c r="CX239" s="23" t="s">
        <v>181</v>
      </c>
      <c r="CY239" s="23">
        <v>5.9999999999999995E-4</v>
      </c>
      <c r="CZ239" s="23" t="s">
        <v>181</v>
      </c>
      <c r="DA239" s="23">
        <v>5.0000000000000001E-4</v>
      </c>
      <c r="DB239" s="23" t="s">
        <v>181</v>
      </c>
      <c r="DC239" s="23">
        <v>5.0000000000000001E-4</v>
      </c>
      <c r="DD239" s="23" t="s">
        <v>181</v>
      </c>
      <c r="DE239" s="23">
        <v>5.9999999999999995E-4</v>
      </c>
      <c r="DF239" s="23" t="s">
        <v>181</v>
      </c>
      <c r="DG239" s="23">
        <v>4.0000000000000002E-4</v>
      </c>
      <c r="DH239" s="23" t="s">
        <v>181</v>
      </c>
      <c r="DI239" s="23">
        <v>2.0000000000000001E-4</v>
      </c>
      <c r="DJ239" s="23" t="s">
        <v>393</v>
      </c>
      <c r="DK239" s="23" t="s">
        <v>394</v>
      </c>
      <c r="DL239" s="23">
        <v>63</v>
      </c>
      <c r="DM239" s="23" t="s">
        <v>197</v>
      </c>
      <c r="DN239" s="23" t="s">
        <v>20</v>
      </c>
      <c r="DW239" s="85"/>
      <c r="DY239" s="85">
        <v>44877.085416666669</v>
      </c>
    </row>
    <row r="240" spans="1:129" s="23" customFormat="1">
      <c r="A240" s="23">
        <v>289</v>
      </c>
      <c r="B240" s="88">
        <v>44877.087500000001</v>
      </c>
      <c r="C240" s="23" t="s">
        <v>192</v>
      </c>
      <c r="D240" s="23">
        <v>0</v>
      </c>
      <c r="E240" s="23">
        <v>0</v>
      </c>
      <c r="F240" s="23">
        <v>0</v>
      </c>
      <c r="G240" s="23" t="s">
        <v>58</v>
      </c>
      <c r="H240" s="23" t="s">
        <v>59</v>
      </c>
      <c r="I240" s="23" t="s">
        <v>59</v>
      </c>
      <c r="J240" s="23" t="s">
        <v>59</v>
      </c>
      <c r="K240" s="23">
        <v>150</v>
      </c>
      <c r="L240" s="23" t="s">
        <v>179</v>
      </c>
      <c r="M240" s="23">
        <v>0</v>
      </c>
      <c r="N240" s="23" t="s">
        <v>179</v>
      </c>
      <c r="O240" s="23">
        <v>0</v>
      </c>
      <c r="P240" s="23" t="s">
        <v>179</v>
      </c>
      <c r="Q240" s="23">
        <v>0</v>
      </c>
      <c r="R240" s="23">
        <v>2</v>
      </c>
      <c r="S240" s="23" t="s">
        <v>180</v>
      </c>
      <c r="T240" s="23">
        <v>6.0719000000000003</v>
      </c>
      <c r="U240" s="23">
        <v>0.59440000000000004</v>
      </c>
      <c r="V240" s="23">
        <v>19.899899999999999</v>
      </c>
      <c r="W240" s="23">
        <v>0.28960000000000002</v>
      </c>
      <c r="X240" s="23">
        <v>54.779600000000002</v>
      </c>
      <c r="Y240" s="23">
        <v>0.30930000000000002</v>
      </c>
      <c r="Z240" s="23">
        <v>0.17080000000000001</v>
      </c>
      <c r="AA240" s="23">
        <v>1.3899999999999999E-2</v>
      </c>
      <c r="AB240" s="23" t="s">
        <v>181</v>
      </c>
      <c r="AC240" s="23">
        <v>6.6E-3</v>
      </c>
      <c r="AD240" s="23" t="s">
        <v>181</v>
      </c>
      <c r="AE240" s="23">
        <v>1.06E-2</v>
      </c>
      <c r="AF240" s="23">
        <v>1.5817000000000001</v>
      </c>
      <c r="AG240" s="23">
        <v>1.2699999999999999E-2</v>
      </c>
      <c r="AH240" s="23">
        <v>7.2545000000000002</v>
      </c>
      <c r="AI240" s="23">
        <v>2.06E-2</v>
      </c>
      <c r="AJ240" s="23">
        <v>1.0063</v>
      </c>
      <c r="AK240" s="23">
        <v>6.3E-3</v>
      </c>
      <c r="AL240" s="23">
        <v>3.4299999999999997E-2</v>
      </c>
      <c r="AM240" s="23">
        <v>7.4000000000000003E-3</v>
      </c>
      <c r="AN240" s="23">
        <v>2.76E-2</v>
      </c>
      <c r="AO240" s="23">
        <v>3.7000000000000002E-3</v>
      </c>
      <c r="AP240" s="23">
        <v>0.1137</v>
      </c>
      <c r="AQ240" s="23">
        <v>3.8999999999999998E-3</v>
      </c>
      <c r="AR240" s="23">
        <v>6.7248999999999999</v>
      </c>
      <c r="AS240" s="23">
        <v>2.2499999999999999E-2</v>
      </c>
      <c r="AT240" s="23">
        <v>6.7999999999999996E-3</v>
      </c>
      <c r="AU240" s="23">
        <v>2.8999999999999998E-3</v>
      </c>
      <c r="AV240" s="23">
        <v>1.17E-2</v>
      </c>
      <c r="AW240" s="23">
        <v>8.9999999999999998E-4</v>
      </c>
      <c r="AX240" s="23">
        <v>9.4999999999999998E-3</v>
      </c>
      <c r="AY240" s="23">
        <v>6.9999999999999999E-4</v>
      </c>
      <c r="AZ240" s="23">
        <v>6.7999999999999996E-3</v>
      </c>
      <c r="BA240" s="23">
        <v>5.9999999999999995E-4</v>
      </c>
      <c r="BB240" s="23">
        <v>1.1000000000000001E-3</v>
      </c>
      <c r="BC240" s="23">
        <v>4.0000000000000002E-4</v>
      </c>
      <c r="BD240" s="23">
        <v>1E-3</v>
      </c>
      <c r="BE240" s="23">
        <v>2.9999999999999997E-4</v>
      </c>
      <c r="BF240" s="23" t="s">
        <v>181</v>
      </c>
      <c r="BG240" s="23">
        <v>1E-4</v>
      </c>
      <c r="BH240" s="23">
        <v>1.8E-3</v>
      </c>
      <c r="BI240" s="23">
        <v>2.0000000000000001E-4</v>
      </c>
      <c r="BJ240" s="23">
        <v>3.0800000000000001E-2</v>
      </c>
      <c r="BK240" s="23">
        <v>5.9999999999999995E-4</v>
      </c>
      <c r="BL240" s="23">
        <v>2.3E-3</v>
      </c>
      <c r="BM240" s="23">
        <v>2.0000000000000001E-4</v>
      </c>
      <c r="BN240" s="23">
        <v>8.6999999999999994E-3</v>
      </c>
      <c r="BO240" s="23">
        <v>2.9999999999999997E-4</v>
      </c>
      <c r="BP240" s="23">
        <v>3.0999999999999999E-3</v>
      </c>
      <c r="BQ240" s="23">
        <v>2.9999999999999997E-4</v>
      </c>
      <c r="BR240" s="23">
        <v>2.0000000000000001E-4</v>
      </c>
      <c r="BS240" s="23">
        <v>1E-4</v>
      </c>
      <c r="BT240" s="23" t="s">
        <v>181</v>
      </c>
      <c r="BU240" s="23">
        <v>5.0000000000000001E-4</v>
      </c>
      <c r="BV240" s="23" t="s">
        <v>20</v>
      </c>
      <c r="BX240" s="23" t="s">
        <v>20</v>
      </c>
      <c r="BZ240" s="23" t="s">
        <v>181</v>
      </c>
      <c r="CA240" s="23">
        <v>6.9999999999999999E-4</v>
      </c>
      <c r="CB240" s="23" t="s">
        <v>181</v>
      </c>
      <c r="CC240" s="23">
        <v>1.6999999999999999E-3</v>
      </c>
      <c r="CD240" s="23" t="s">
        <v>181</v>
      </c>
      <c r="CE240" s="23">
        <v>1.8E-3</v>
      </c>
      <c r="CF240" s="23" t="s">
        <v>20</v>
      </c>
      <c r="CH240" s="23">
        <v>2.9100000000000001E-2</v>
      </c>
      <c r="CI240" s="23">
        <v>4.3E-3</v>
      </c>
      <c r="CJ240" s="23" t="s">
        <v>181</v>
      </c>
      <c r="CK240" s="23">
        <v>8.3999999999999995E-3</v>
      </c>
      <c r="CL240" s="23" t="s">
        <v>181</v>
      </c>
      <c r="CM240" s="23">
        <v>7.1999999999999998E-3</v>
      </c>
      <c r="CN240" s="23" t="s">
        <v>181</v>
      </c>
      <c r="CO240" s="23">
        <v>5.9999999999999995E-4</v>
      </c>
      <c r="CP240" s="23" t="s">
        <v>181</v>
      </c>
      <c r="CQ240" s="23">
        <v>2.5000000000000001E-3</v>
      </c>
      <c r="CR240" s="23" t="s">
        <v>181</v>
      </c>
      <c r="CS240" s="23">
        <v>1.5E-3</v>
      </c>
      <c r="CT240" s="23" t="s">
        <v>181</v>
      </c>
      <c r="CU240" s="23">
        <v>5.9999999999999995E-4</v>
      </c>
      <c r="CV240" s="23" t="s">
        <v>20</v>
      </c>
      <c r="CX240" s="23" t="s">
        <v>181</v>
      </c>
      <c r="CY240" s="23">
        <v>5.0000000000000001E-4</v>
      </c>
      <c r="CZ240" s="23" t="s">
        <v>181</v>
      </c>
      <c r="DA240" s="23">
        <v>5.0000000000000001E-4</v>
      </c>
      <c r="DB240" s="23" t="s">
        <v>181</v>
      </c>
      <c r="DC240" s="23">
        <v>5.0000000000000001E-4</v>
      </c>
      <c r="DD240" s="23" t="s">
        <v>181</v>
      </c>
      <c r="DE240" s="23">
        <v>5.9999999999999995E-4</v>
      </c>
      <c r="DF240" s="23" t="s">
        <v>181</v>
      </c>
      <c r="DG240" s="23">
        <v>2.9999999999999997E-4</v>
      </c>
      <c r="DH240" s="23" t="s">
        <v>181</v>
      </c>
      <c r="DI240" s="23">
        <v>2.0000000000000001E-4</v>
      </c>
      <c r="DJ240" s="23" t="s">
        <v>393</v>
      </c>
      <c r="DK240" s="23" t="s">
        <v>394</v>
      </c>
      <c r="DL240" s="23">
        <v>117</v>
      </c>
      <c r="DM240" s="23" t="s">
        <v>65</v>
      </c>
      <c r="DN240" s="23" t="s">
        <v>20</v>
      </c>
      <c r="DW240" s="85"/>
      <c r="DY240" s="85">
        <v>44877.087500000001</v>
      </c>
    </row>
    <row r="241" spans="1:129" s="23" customFormat="1">
      <c r="A241" s="23">
        <v>290</v>
      </c>
      <c r="B241" s="88">
        <v>44877.091666666667</v>
      </c>
      <c r="C241" s="23" t="s">
        <v>192</v>
      </c>
      <c r="D241" s="23">
        <v>0</v>
      </c>
      <c r="E241" s="23">
        <v>0</v>
      </c>
      <c r="F241" s="23">
        <v>0</v>
      </c>
      <c r="G241" s="23" t="s">
        <v>58</v>
      </c>
      <c r="H241" s="23" t="s">
        <v>59</v>
      </c>
      <c r="I241" s="23" t="s">
        <v>59</v>
      </c>
      <c r="J241" s="23" t="s">
        <v>59</v>
      </c>
      <c r="K241" s="23">
        <v>150</v>
      </c>
      <c r="L241" s="23" t="s">
        <v>179</v>
      </c>
      <c r="M241" s="23">
        <v>0</v>
      </c>
      <c r="N241" s="23" t="s">
        <v>179</v>
      </c>
      <c r="O241" s="23">
        <v>0</v>
      </c>
      <c r="P241" s="23" t="s">
        <v>179</v>
      </c>
      <c r="Q241" s="23">
        <v>0</v>
      </c>
      <c r="R241" s="23">
        <v>2</v>
      </c>
      <c r="S241" s="23" t="s">
        <v>180</v>
      </c>
      <c r="T241" s="23">
        <v>15.531700000000001</v>
      </c>
      <c r="U241" s="23">
        <v>0.72430000000000005</v>
      </c>
      <c r="V241" s="23">
        <v>17.1875</v>
      </c>
      <c r="W241" s="23">
        <v>0.27839999999999998</v>
      </c>
      <c r="X241" s="23">
        <v>55.0398</v>
      </c>
      <c r="Y241" s="23">
        <v>0.30819999999999997</v>
      </c>
      <c r="Z241" s="23">
        <v>0.1361</v>
      </c>
      <c r="AA241" s="23">
        <v>1.3599999999999999E-2</v>
      </c>
      <c r="AB241" s="23" t="s">
        <v>181</v>
      </c>
      <c r="AC241" s="23">
        <v>7.1999999999999998E-3</v>
      </c>
      <c r="AD241" s="23" t="s">
        <v>181</v>
      </c>
      <c r="AE241" s="23">
        <v>1.09E-2</v>
      </c>
      <c r="AF241" s="23">
        <v>0.94879999999999998</v>
      </c>
      <c r="AG241" s="23">
        <v>1.0200000000000001E-2</v>
      </c>
      <c r="AH241" s="23">
        <v>7.0876999999999999</v>
      </c>
      <c r="AI241" s="23">
        <v>0.02</v>
      </c>
      <c r="AJ241" s="23">
        <v>0.90959999999999996</v>
      </c>
      <c r="AK241" s="23">
        <v>6.0000000000000001E-3</v>
      </c>
      <c r="AL241" s="23">
        <v>2.6599999999999999E-2</v>
      </c>
      <c r="AM241" s="23">
        <v>7.1000000000000004E-3</v>
      </c>
      <c r="AN241" s="23">
        <v>0.04</v>
      </c>
      <c r="AO241" s="23">
        <v>4.1000000000000003E-3</v>
      </c>
      <c r="AP241" s="23">
        <v>0.1132</v>
      </c>
      <c r="AQ241" s="23">
        <v>3.8E-3</v>
      </c>
      <c r="AR241" s="23">
        <v>7.218</v>
      </c>
      <c r="AS241" s="23">
        <v>2.29E-2</v>
      </c>
      <c r="AT241" s="23">
        <v>1.0500000000000001E-2</v>
      </c>
      <c r="AU241" s="23">
        <v>2.8E-3</v>
      </c>
      <c r="AV241" s="23">
        <v>2.58E-2</v>
      </c>
      <c r="AW241" s="23">
        <v>1.1999999999999999E-3</v>
      </c>
      <c r="AX241" s="23">
        <v>8.9999999999999993E-3</v>
      </c>
      <c r="AY241" s="23">
        <v>6.9999999999999999E-4</v>
      </c>
      <c r="AZ241" s="23">
        <v>7.3000000000000001E-3</v>
      </c>
      <c r="BA241" s="23">
        <v>5.9999999999999995E-4</v>
      </c>
      <c r="BB241" s="23">
        <v>1E-3</v>
      </c>
      <c r="BC241" s="23">
        <v>4.0000000000000002E-4</v>
      </c>
      <c r="BD241" s="23" t="s">
        <v>181</v>
      </c>
      <c r="BE241" s="23">
        <v>2.9999999999999997E-4</v>
      </c>
      <c r="BF241" s="23" t="s">
        <v>181</v>
      </c>
      <c r="BG241" s="23">
        <v>1E-4</v>
      </c>
      <c r="BH241" s="23">
        <v>1.6999999999999999E-3</v>
      </c>
      <c r="BI241" s="23">
        <v>2.0000000000000001E-4</v>
      </c>
      <c r="BJ241" s="23">
        <v>2.29E-2</v>
      </c>
      <c r="BK241" s="23">
        <v>5.0000000000000001E-4</v>
      </c>
      <c r="BL241" s="23">
        <v>2.0999999999999999E-3</v>
      </c>
      <c r="BM241" s="23">
        <v>2.0000000000000001E-4</v>
      </c>
      <c r="BN241" s="23">
        <v>5.7000000000000002E-3</v>
      </c>
      <c r="BO241" s="23">
        <v>2.0000000000000001E-4</v>
      </c>
      <c r="BP241" s="23">
        <v>2.8999999999999998E-3</v>
      </c>
      <c r="BQ241" s="23">
        <v>2.9999999999999997E-4</v>
      </c>
      <c r="BR241" s="23">
        <v>2.0000000000000001E-4</v>
      </c>
      <c r="BS241" s="23">
        <v>1E-4</v>
      </c>
      <c r="BT241" s="23" t="s">
        <v>181</v>
      </c>
      <c r="BU241" s="23">
        <v>5.0000000000000001E-4</v>
      </c>
      <c r="BV241" s="23" t="s">
        <v>181</v>
      </c>
      <c r="BW241" s="23">
        <v>5.9999999999999995E-4</v>
      </c>
      <c r="BX241" s="23" t="s">
        <v>181</v>
      </c>
      <c r="BY241" s="23">
        <v>8.0000000000000004E-4</v>
      </c>
      <c r="BZ241" s="23" t="s">
        <v>181</v>
      </c>
      <c r="CA241" s="23">
        <v>6.9999999999999999E-4</v>
      </c>
      <c r="CB241" s="23" t="s">
        <v>181</v>
      </c>
      <c r="CC241" s="23">
        <v>1.6999999999999999E-3</v>
      </c>
      <c r="CD241" s="23" t="s">
        <v>181</v>
      </c>
      <c r="CE241" s="23">
        <v>1.9E-3</v>
      </c>
      <c r="CF241" s="23" t="s">
        <v>20</v>
      </c>
      <c r="CH241" s="23">
        <v>1.8499999999999999E-2</v>
      </c>
      <c r="CI241" s="23">
        <v>4.4000000000000003E-3</v>
      </c>
      <c r="CJ241" s="23" t="s">
        <v>181</v>
      </c>
      <c r="CK241" s="23">
        <v>8.2000000000000007E-3</v>
      </c>
      <c r="CL241" s="23" t="s">
        <v>181</v>
      </c>
      <c r="CM241" s="23">
        <v>6.8999999999999999E-3</v>
      </c>
      <c r="CN241" s="23" t="s">
        <v>181</v>
      </c>
      <c r="CO241" s="23">
        <v>5.9999999999999995E-4</v>
      </c>
      <c r="CP241" s="23" t="s">
        <v>181</v>
      </c>
      <c r="CQ241" s="23">
        <v>2.5999999999999999E-3</v>
      </c>
      <c r="CR241" s="23" t="s">
        <v>181</v>
      </c>
      <c r="CS241" s="23">
        <v>1.4E-3</v>
      </c>
      <c r="CT241" s="23" t="s">
        <v>181</v>
      </c>
      <c r="CU241" s="23">
        <v>6.9999999999999999E-4</v>
      </c>
      <c r="CV241" s="23" t="s">
        <v>20</v>
      </c>
      <c r="CX241" s="23" t="s">
        <v>181</v>
      </c>
      <c r="CY241" s="23">
        <v>5.0000000000000001E-4</v>
      </c>
      <c r="CZ241" s="23" t="s">
        <v>181</v>
      </c>
      <c r="DA241" s="23">
        <v>5.0000000000000001E-4</v>
      </c>
      <c r="DB241" s="23" t="s">
        <v>181</v>
      </c>
      <c r="DC241" s="23">
        <v>5.0000000000000001E-4</v>
      </c>
      <c r="DD241" s="23" t="s">
        <v>181</v>
      </c>
      <c r="DE241" s="23">
        <v>5.9999999999999995E-4</v>
      </c>
      <c r="DF241" s="23" t="s">
        <v>181</v>
      </c>
      <c r="DG241" s="23">
        <v>4.0000000000000002E-4</v>
      </c>
      <c r="DH241" s="23" t="s">
        <v>181</v>
      </c>
      <c r="DI241" s="23">
        <v>1E-4</v>
      </c>
      <c r="DJ241" s="23" t="s">
        <v>395</v>
      </c>
      <c r="DK241" s="23" t="s">
        <v>396</v>
      </c>
      <c r="DL241" s="23">
        <v>6</v>
      </c>
      <c r="DM241" s="23" t="s">
        <v>197</v>
      </c>
      <c r="DN241" s="23" t="s">
        <v>20</v>
      </c>
      <c r="DW241" s="85"/>
      <c r="DY241" s="85">
        <v>44877.091666666667</v>
      </c>
    </row>
    <row r="242" spans="1:129" s="23" customFormat="1">
      <c r="A242" s="23">
        <v>291</v>
      </c>
      <c r="B242" s="88">
        <v>44877.09375</v>
      </c>
      <c r="C242" s="23" t="s">
        <v>192</v>
      </c>
      <c r="D242" s="23">
        <v>0</v>
      </c>
      <c r="E242" s="23">
        <v>0</v>
      </c>
      <c r="F242" s="23">
        <v>0</v>
      </c>
      <c r="G242" s="23" t="s">
        <v>58</v>
      </c>
      <c r="H242" s="23" t="s">
        <v>59</v>
      </c>
      <c r="I242" s="23" t="s">
        <v>59</v>
      </c>
      <c r="J242" s="23" t="s">
        <v>59</v>
      </c>
      <c r="K242" s="23">
        <v>150</v>
      </c>
      <c r="L242" s="23" t="s">
        <v>179</v>
      </c>
      <c r="M242" s="23">
        <v>0</v>
      </c>
      <c r="N242" s="23" t="s">
        <v>179</v>
      </c>
      <c r="O242" s="23">
        <v>0</v>
      </c>
      <c r="P242" s="23" t="s">
        <v>179</v>
      </c>
      <c r="Q242" s="23">
        <v>0</v>
      </c>
      <c r="R242" s="23">
        <v>2</v>
      </c>
      <c r="S242" s="23" t="s">
        <v>180</v>
      </c>
      <c r="T242" s="23">
        <v>2.9775999999999998</v>
      </c>
      <c r="U242" s="23">
        <v>0.55510000000000004</v>
      </c>
      <c r="V242" s="23">
        <v>20.205200000000001</v>
      </c>
      <c r="W242" s="23">
        <v>0.29149999999999998</v>
      </c>
      <c r="X242" s="23">
        <v>49.171599999999998</v>
      </c>
      <c r="Y242" s="23">
        <v>0.29099999999999998</v>
      </c>
      <c r="Z242" s="23">
        <v>0.2757</v>
      </c>
      <c r="AA242" s="23">
        <v>1.54E-2</v>
      </c>
      <c r="AB242" s="23" t="s">
        <v>181</v>
      </c>
      <c r="AC242" s="23">
        <v>6.6E-3</v>
      </c>
      <c r="AD242" s="23" t="s">
        <v>181</v>
      </c>
      <c r="AE242" s="23">
        <v>1.09E-2</v>
      </c>
      <c r="AF242" s="23">
        <v>1.3653999999999999</v>
      </c>
      <c r="AG242" s="23">
        <v>1.18E-2</v>
      </c>
      <c r="AH242" s="23">
        <v>8.2604000000000006</v>
      </c>
      <c r="AI242" s="23">
        <v>2.2100000000000002E-2</v>
      </c>
      <c r="AJ242" s="23">
        <v>1.1437999999999999</v>
      </c>
      <c r="AK242" s="23">
        <v>6.7000000000000002E-3</v>
      </c>
      <c r="AL242" s="23">
        <v>3.4599999999999999E-2</v>
      </c>
      <c r="AM242" s="23">
        <v>8.0000000000000002E-3</v>
      </c>
      <c r="AN242" s="23">
        <v>3.6299999999999999E-2</v>
      </c>
      <c r="AO242" s="23">
        <v>4.0000000000000001E-3</v>
      </c>
      <c r="AP242" s="23">
        <v>0.11890000000000001</v>
      </c>
      <c r="AQ242" s="23">
        <v>4.1000000000000003E-3</v>
      </c>
      <c r="AR242" s="23">
        <v>7.8247</v>
      </c>
      <c r="AS242" s="23">
        <v>2.47E-2</v>
      </c>
      <c r="AT242" s="23">
        <v>4.3E-3</v>
      </c>
      <c r="AU242" s="23">
        <v>3.0999999999999999E-3</v>
      </c>
      <c r="AV242" s="23">
        <v>1.3599999999999999E-2</v>
      </c>
      <c r="AW242" s="23">
        <v>8.9999999999999998E-4</v>
      </c>
      <c r="AX242" s="23">
        <v>9.1999999999999998E-3</v>
      </c>
      <c r="AY242" s="23">
        <v>6.9999999999999999E-4</v>
      </c>
      <c r="AZ242" s="23">
        <v>8.5000000000000006E-3</v>
      </c>
      <c r="BA242" s="23">
        <v>5.9999999999999995E-4</v>
      </c>
      <c r="BB242" s="23">
        <v>1.4E-3</v>
      </c>
      <c r="BC242" s="23">
        <v>4.0000000000000002E-4</v>
      </c>
      <c r="BD242" s="23">
        <v>1.6999999999999999E-3</v>
      </c>
      <c r="BE242" s="23">
        <v>2.9999999999999997E-4</v>
      </c>
      <c r="BF242" s="23" t="s">
        <v>181</v>
      </c>
      <c r="BG242" s="23">
        <v>1E-4</v>
      </c>
      <c r="BH242" s="23">
        <v>1.5E-3</v>
      </c>
      <c r="BI242" s="23">
        <v>2.0000000000000001E-4</v>
      </c>
      <c r="BJ242" s="23">
        <v>3.85E-2</v>
      </c>
      <c r="BK242" s="23">
        <v>6.9999999999999999E-4</v>
      </c>
      <c r="BL242" s="23">
        <v>2.5999999999999999E-3</v>
      </c>
      <c r="BM242" s="23">
        <v>2.0000000000000001E-4</v>
      </c>
      <c r="BN242" s="23">
        <v>1.1599999999999999E-2</v>
      </c>
      <c r="BO242" s="23">
        <v>4.0000000000000002E-4</v>
      </c>
      <c r="BP242" s="23">
        <v>3.5999999999999999E-3</v>
      </c>
      <c r="BQ242" s="23">
        <v>2.9999999999999997E-4</v>
      </c>
      <c r="BR242" s="23">
        <v>4.0000000000000002E-4</v>
      </c>
      <c r="BS242" s="23">
        <v>2.0000000000000001E-4</v>
      </c>
      <c r="BT242" s="23" t="s">
        <v>181</v>
      </c>
      <c r="BU242" s="23">
        <v>5.0000000000000001E-4</v>
      </c>
      <c r="BV242" s="23" t="s">
        <v>20</v>
      </c>
      <c r="BX242" s="23" t="s">
        <v>20</v>
      </c>
      <c r="BZ242" s="23" t="s">
        <v>181</v>
      </c>
      <c r="CA242" s="23">
        <v>6.9999999999999999E-4</v>
      </c>
      <c r="CB242" s="23" t="s">
        <v>181</v>
      </c>
      <c r="CC242" s="23">
        <v>1.6999999999999999E-3</v>
      </c>
      <c r="CD242" s="23" t="s">
        <v>181</v>
      </c>
      <c r="CE242" s="23">
        <v>1.8E-3</v>
      </c>
      <c r="CF242" s="23" t="s">
        <v>20</v>
      </c>
      <c r="CH242" s="23">
        <v>3.0700000000000002E-2</v>
      </c>
      <c r="CI242" s="23">
        <v>4.4000000000000003E-3</v>
      </c>
      <c r="CJ242" s="23" t="s">
        <v>181</v>
      </c>
      <c r="CK242" s="23">
        <v>8.6E-3</v>
      </c>
      <c r="CL242" s="23" t="s">
        <v>181</v>
      </c>
      <c r="CM242" s="23">
        <v>8.9999999999999993E-3</v>
      </c>
      <c r="CN242" s="23" t="s">
        <v>181</v>
      </c>
      <c r="CO242" s="23">
        <v>5.9999999999999995E-4</v>
      </c>
      <c r="CP242" s="23" t="s">
        <v>181</v>
      </c>
      <c r="CQ242" s="23">
        <v>2.7000000000000001E-3</v>
      </c>
      <c r="CR242" s="23" t="s">
        <v>181</v>
      </c>
      <c r="CS242" s="23">
        <v>1.5E-3</v>
      </c>
      <c r="CT242" s="23" t="s">
        <v>20</v>
      </c>
      <c r="CV242" s="23" t="s">
        <v>181</v>
      </c>
      <c r="CW242" s="23">
        <v>5.0000000000000001E-4</v>
      </c>
      <c r="CX242" s="23" t="s">
        <v>181</v>
      </c>
      <c r="CY242" s="23">
        <v>5.0000000000000001E-4</v>
      </c>
      <c r="CZ242" s="23" t="s">
        <v>181</v>
      </c>
      <c r="DA242" s="23">
        <v>5.9999999999999995E-4</v>
      </c>
      <c r="DB242" s="23" t="s">
        <v>181</v>
      </c>
      <c r="DC242" s="23">
        <v>5.0000000000000001E-4</v>
      </c>
      <c r="DD242" s="23" t="s">
        <v>181</v>
      </c>
      <c r="DE242" s="23">
        <v>5.9999999999999995E-4</v>
      </c>
      <c r="DF242" s="23">
        <v>4.0000000000000002E-4</v>
      </c>
      <c r="DG242" s="23">
        <v>4.0000000000000002E-4</v>
      </c>
      <c r="DH242" s="23" t="s">
        <v>181</v>
      </c>
      <c r="DI242" s="23">
        <v>2.0000000000000001E-4</v>
      </c>
      <c r="DJ242" s="23" t="s">
        <v>395</v>
      </c>
      <c r="DK242" s="23" t="s">
        <v>396</v>
      </c>
      <c r="DL242" s="23">
        <v>39</v>
      </c>
      <c r="DM242" s="23" t="s">
        <v>65</v>
      </c>
      <c r="DN242" s="23" t="s">
        <v>20</v>
      </c>
      <c r="DW242" s="85"/>
      <c r="DY242" s="85">
        <v>44877.09375</v>
      </c>
    </row>
    <row r="243" spans="1:129" s="23" customFormat="1">
      <c r="A243" s="23">
        <v>292</v>
      </c>
      <c r="B243" s="88">
        <v>44877.09652777778</v>
      </c>
      <c r="C243" s="23" t="s">
        <v>192</v>
      </c>
      <c r="D243" s="23">
        <v>0</v>
      </c>
      <c r="E243" s="23">
        <v>0</v>
      </c>
      <c r="F243" s="23">
        <v>0</v>
      </c>
      <c r="G243" s="23" t="s">
        <v>58</v>
      </c>
      <c r="H243" s="23" t="s">
        <v>59</v>
      </c>
      <c r="I243" s="23" t="s">
        <v>59</v>
      </c>
      <c r="J243" s="23" t="s">
        <v>59</v>
      </c>
      <c r="K243" s="23">
        <v>150</v>
      </c>
      <c r="L243" s="23" t="s">
        <v>179</v>
      </c>
      <c r="M243" s="23">
        <v>0</v>
      </c>
      <c r="N243" s="23" t="s">
        <v>179</v>
      </c>
      <c r="O243" s="23">
        <v>0</v>
      </c>
      <c r="P243" s="23" t="s">
        <v>179</v>
      </c>
      <c r="Q243" s="23">
        <v>0</v>
      </c>
      <c r="R243" s="23">
        <v>2</v>
      </c>
      <c r="S243" s="23" t="s">
        <v>180</v>
      </c>
      <c r="T243" s="23">
        <v>5.4234999999999998</v>
      </c>
      <c r="U243" s="23">
        <v>0.52849999999999997</v>
      </c>
      <c r="V243" s="23">
        <v>14.0535</v>
      </c>
      <c r="W243" s="23">
        <v>0.24360000000000001</v>
      </c>
      <c r="X243" s="23">
        <v>43.400399999999998</v>
      </c>
      <c r="Y243" s="23">
        <v>0.2646</v>
      </c>
      <c r="Z243" s="23">
        <v>0.1192</v>
      </c>
      <c r="AA243" s="23">
        <v>1.2500000000000001E-2</v>
      </c>
      <c r="AB243" s="23" t="s">
        <v>181</v>
      </c>
      <c r="AC243" s="23">
        <v>5.8999999999999999E-3</v>
      </c>
      <c r="AD243" s="23" t="s">
        <v>181</v>
      </c>
      <c r="AE243" s="23">
        <v>1.01E-2</v>
      </c>
      <c r="AF243" s="23">
        <v>0.77849999999999997</v>
      </c>
      <c r="AG243" s="23">
        <v>8.8999999999999999E-3</v>
      </c>
      <c r="AH243" s="23">
        <v>6.7804000000000002</v>
      </c>
      <c r="AI243" s="23">
        <v>1.9699999999999999E-2</v>
      </c>
      <c r="AJ243" s="23">
        <v>0.7601</v>
      </c>
      <c r="AK243" s="23">
        <v>5.5999999999999999E-3</v>
      </c>
      <c r="AL243" s="23">
        <v>1.2E-2</v>
      </c>
      <c r="AM243" s="23">
        <v>6.4999999999999997E-3</v>
      </c>
      <c r="AN243" s="23">
        <v>2.2499999999999999E-2</v>
      </c>
      <c r="AO243" s="23">
        <v>3.0999999999999999E-3</v>
      </c>
      <c r="AP243" s="23">
        <v>9.9199999999999997E-2</v>
      </c>
      <c r="AQ243" s="23">
        <v>3.8E-3</v>
      </c>
      <c r="AR243" s="23">
        <v>5.1645000000000003</v>
      </c>
      <c r="AS243" s="23">
        <v>1.9699999999999999E-2</v>
      </c>
      <c r="AT243" s="23">
        <v>5.7999999999999996E-3</v>
      </c>
      <c r="AU243" s="23">
        <v>2.5999999999999999E-3</v>
      </c>
      <c r="AV243" s="23">
        <v>1.2999999999999999E-2</v>
      </c>
      <c r="AW243" s="23">
        <v>1E-3</v>
      </c>
      <c r="AX243" s="23">
        <v>7.7000000000000002E-3</v>
      </c>
      <c r="AY243" s="23">
        <v>5.9999999999999995E-4</v>
      </c>
      <c r="AZ243" s="23">
        <v>6.7999999999999996E-3</v>
      </c>
      <c r="BA243" s="23">
        <v>5.9999999999999995E-4</v>
      </c>
      <c r="BB243" s="23">
        <v>8.9999999999999998E-4</v>
      </c>
      <c r="BC243" s="23">
        <v>4.0000000000000002E-4</v>
      </c>
      <c r="BD243" s="23" t="s">
        <v>181</v>
      </c>
      <c r="BE243" s="23">
        <v>2.9999999999999997E-4</v>
      </c>
      <c r="BF243" s="23" t="s">
        <v>181</v>
      </c>
      <c r="BG243" s="23">
        <v>1E-4</v>
      </c>
      <c r="BH243" s="23">
        <v>1.1000000000000001E-3</v>
      </c>
      <c r="BI243" s="23">
        <v>2.0000000000000001E-4</v>
      </c>
      <c r="BJ243" s="23">
        <v>2.8799999999999999E-2</v>
      </c>
      <c r="BK243" s="23">
        <v>5.9999999999999995E-4</v>
      </c>
      <c r="BL243" s="23">
        <v>2E-3</v>
      </c>
      <c r="BM243" s="23">
        <v>2.0000000000000001E-4</v>
      </c>
      <c r="BN243" s="23">
        <v>1.2E-2</v>
      </c>
      <c r="BO243" s="23">
        <v>5.0000000000000001E-4</v>
      </c>
      <c r="BP243" s="23">
        <v>3.0000000000000001E-3</v>
      </c>
      <c r="BQ243" s="23">
        <v>2.9999999999999997E-4</v>
      </c>
      <c r="BR243" s="23">
        <v>5.0000000000000001E-4</v>
      </c>
      <c r="BS243" s="23">
        <v>2.9999999999999997E-4</v>
      </c>
      <c r="BT243" s="23" t="s">
        <v>181</v>
      </c>
      <c r="BU243" s="23">
        <v>5.0000000000000001E-4</v>
      </c>
      <c r="BV243" s="23">
        <v>1E-3</v>
      </c>
      <c r="BW243" s="23">
        <v>5.9999999999999995E-4</v>
      </c>
      <c r="BX243" s="23" t="s">
        <v>20</v>
      </c>
      <c r="BZ243" s="23" t="s">
        <v>181</v>
      </c>
      <c r="CA243" s="23">
        <v>6.9999999999999999E-4</v>
      </c>
      <c r="CB243" s="23" t="s">
        <v>181</v>
      </c>
      <c r="CC243" s="23">
        <v>1.9E-3</v>
      </c>
      <c r="CD243" s="23" t="s">
        <v>181</v>
      </c>
      <c r="CE243" s="23">
        <v>1.6999999999999999E-3</v>
      </c>
      <c r="CF243" s="23" t="s">
        <v>20</v>
      </c>
      <c r="CH243" s="23">
        <v>3.4000000000000002E-2</v>
      </c>
      <c r="CI243" s="23">
        <v>6.1999999999999998E-3</v>
      </c>
      <c r="CJ243" s="23" t="s">
        <v>181</v>
      </c>
      <c r="CK243" s="23">
        <v>8.9999999999999993E-3</v>
      </c>
      <c r="CL243" s="23" t="s">
        <v>181</v>
      </c>
      <c r="CM243" s="23">
        <v>1.0699999999999999E-2</v>
      </c>
      <c r="CN243" s="23" t="s">
        <v>181</v>
      </c>
      <c r="CO243" s="23">
        <v>6.9999999999999999E-4</v>
      </c>
      <c r="CP243" s="23" t="s">
        <v>181</v>
      </c>
      <c r="CQ243" s="23">
        <v>2.5999999999999999E-3</v>
      </c>
      <c r="CR243" s="23" t="s">
        <v>181</v>
      </c>
      <c r="CS243" s="23">
        <v>1.6000000000000001E-3</v>
      </c>
      <c r="CT243" s="23" t="s">
        <v>20</v>
      </c>
      <c r="CV243" s="23" t="s">
        <v>20</v>
      </c>
      <c r="CX243" s="23" t="s">
        <v>181</v>
      </c>
      <c r="CY243" s="23">
        <v>5.0000000000000001E-4</v>
      </c>
      <c r="CZ243" s="23" t="s">
        <v>181</v>
      </c>
      <c r="DA243" s="23">
        <v>5.9999999999999995E-4</v>
      </c>
      <c r="DB243" s="23" t="s">
        <v>181</v>
      </c>
      <c r="DC243" s="23">
        <v>5.9999999999999995E-4</v>
      </c>
      <c r="DD243" s="23" t="s">
        <v>181</v>
      </c>
      <c r="DE243" s="23">
        <v>5.9999999999999995E-4</v>
      </c>
      <c r="DF243" s="23" t="s">
        <v>181</v>
      </c>
      <c r="DG243" s="23">
        <v>4.0000000000000002E-4</v>
      </c>
      <c r="DH243" s="23" t="s">
        <v>181</v>
      </c>
      <c r="DI243" s="23">
        <v>4.0000000000000002E-4</v>
      </c>
      <c r="DJ243" s="23" t="s">
        <v>395</v>
      </c>
      <c r="DK243" s="23" t="s">
        <v>396</v>
      </c>
      <c r="DL243" s="23">
        <v>89</v>
      </c>
      <c r="DM243" s="23" t="s">
        <v>197</v>
      </c>
      <c r="DN243" s="23" t="s">
        <v>20</v>
      </c>
      <c r="DW243" s="85"/>
      <c r="DY243" s="85">
        <v>44877.09652777778</v>
      </c>
    </row>
    <row r="244" spans="1:129" s="23" customFormat="1">
      <c r="A244" s="23">
        <v>293</v>
      </c>
      <c r="B244" s="88">
        <v>44877.1</v>
      </c>
      <c r="C244" s="23" t="s">
        <v>192</v>
      </c>
      <c r="D244" s="23">
        <v>0</v>
      </c>
      <c r="E244" s="23">
        <v>0</v>
      </c>
      <c r="F244" s="23">
        <v>0</v>
      </c>
      <c r="G244" s="23" t="s">
        <v>58</v>
      </c>
      <c r="H244" s="23" t="s">
        <v>59</v>
      </c>
      <c r="I244" s="23" t="s">
        <v>59</v>
      </c>
      <c r="J244" s="23" t="s">
        <v>59</v>
      </c>
      <c r="K244" s="23">
        <v>150</v>
      </c>
      <c r="L244" s="23" t="s">
        <v>179</v>
      </c>
      <c r="M244" s="23">
        <v>0</v>
      </c>
      <c r="N244" s="23" t="s">
        <v>179</v>
      </c>
      <c r="O244" s="23">
        <v>0</v>
      </c>
      <c r="P244" s="23" t="s">
        <v>179</v>
      </c>
      <c r="Q244" s="23">
        <v>0</v>
      </c>
      <c r="R244" s="23">
        <v>2</v>
      </c>
      <c r="S244" s="23" t="s">
        <v>180</v>
      </c>
      <c r="T244" s="23">
        <v>3.6842999999999999</v>
      </c>
      <c r="U244" s="23">
        <v>0.54869999999999997</v>
      </c>
      <c r="V244" s="23">
        <v>20.492999999999999</v>
      </c>
      <c r="W244" s="23">
        <v>0.29089999999999999</v>
      </c>
      <c r="X244" s="23">
        <v>53.795900000000003</v>
      </c>
      <c r="Y244" s="23">
        <v>0.30640000000000001</v>
      </c>
      <c r="Z244" s="23">
        <v>0.2427</v>
      </c>
      <c r="AA244" s="23">
        <v>1.4800000000000001E-2</v>
      </c>
      <c r="AB244" s="23" t="s">
        <v>181</v>
      </c>
      <c r="AC244" s="23">
        <v>6.4999999999999997E-3</v>
      </c>
      <c r="AD244" s="23" t="s">
        <v>181</v>
      </c>
      <c r="AE244" s="23">
        <v>1.0200000000000001E-2</v>
      </c>
      <c r="AF244" s="23">
        <v>2.1697000000000002</v>
      </c>
      <c r="AG244" s="23">
        <v>1.4500000000000001E-2</v>
      </c>
      <c r="AH244" s="23">
        <v>7.7961999999999998</v>
      </c>
      <c r="AI244" s="23">
        <v>2.1399999999999999E-2</v>
      </c>
      <c r="AJ244" s="23">
        <v>1.1122000000000001</v>
      </c>
      <c r="AK244" s="23">
        <v>6.6E-3</v>
      </c>
      <c r="AL244" s="23">
        <v>3.7499999999999999E-2</v>
      </c>
      <c r="AM244" s="23">
        <v>7.7999999999999996E-3</v>
      </c>
      <c r="AN244" s="23">
        <v>2.2499999999999999E-2</v>
      </c>
      <c r="AO244" s="23">
        <v>3.3E-3</v>
      </c>
      <c r="AP244" s="23">
        <v>6.54E-2</v>
      </c>
      <c r="AQ244" s="23">
        <v>3.0999999999999999E-3</v>
      </c>
      <c r="AR244" s="23">
        <v>5.7744999999999997</v>
      </c>
      <c r="AS244" s="23">
        <v>2.1100000000000001E-2</v>
      </c>
      <c r="AT244" s="23">
        <v>5.1999999999999998E-3</v>
      </c>
      <c r="AU244" s="23">
        <v>2.7000000000000001E-3</v>
      </c>
      <c r="AV244" s="23">
        <v>7.7999999999999996E-3</v>
      </c>
      <c r="AW244" s="23">
        <v>8.0000000000000004E-4</v>
      </c>
      <c r="AX244" s="23">
        <v>8.3999999999999995E-3</v>
      </c>
      <c r="AY244" s="23">
        <v>6.9999999999999999E-4</v>
      </c>
      <c r="AZ244" s="23">
        <v>8.0000000000000002E-3</v>
      </c>
      <c r="BA244" s="23">
        <v>5.9999999999999995E-4</v>
      </c>
      <c r="BB244" s="23">
        <v>1.6000000000000001E-3</v>
      </c>
      <c r="BC244" s="23">
        <v>4.0000000000000002E-4</v>
      </c>
      <c r="BD244" s="23">
        <v>8.0000000000000004E-4</v>
      </c>
      <c r="BE244" s="23">
        <v>2.9999999999999997E-4</v>
      </c>
      <c r="BF244" s="23" t="s">
        <v>181</v>
      </c>
      <c r="BG244" s="23">
        <v>1E-4</v>
      </c>
      <c r="BH244" s="23">
        <v>2.3999999999999998E-3</v>
      </c>
      <c r="BI244" s="23">
        <v>2.0000000000000001E-4</v>
      </c>
      <c r="BJ244" s="23">
        <v>3.6600000000000001E-2</v>
      </c>
      <c r="BK244" s="23">
        <v>6.9999999999999999E-4</v>
      </c>
      <c r="BL244" s="23">
        <v>2.3E-3</v>
      </c>
      <c r="BM244" s="23">
        <v>2.0000000000000001E-4</v>
      </c>
      <c r="BN244" s="23">
        <v>1.1900000000000001E-2</v>
      </c>
      <c r="BO244" s="23">
        <v>2.9999999999999997E-4</v>
      </c>
      <c r="BP244" s="23">
        <v>4.1000000000000003E-3</v>
      </c>
      <c r="BQ244" s="23">
        <v>2.9999999999999997E-4</v>
      </c>
      <c r="BR244" s="23">
        <v>2.0000000000000001E-4</v>
      </c>
      <c r="BS244" s="23">
        <v>1E-4</v>
      </c>
      <c r="BT244" s="23" t="s">
        <v>181</v>
      </c>
      <c r="BU244" s="23">
        <v>5.0000000000000001E-4</v>
      </c>
      <c r="BV244" s="23" t="s">
        <v>181</v>
      </c>
      <c r="BW244" s="23">
        <v>5.9999999999999995E-4</v>
      </c>
      <c r="BX244" s="23" t="s">
        <v>181</v>
      </c>
      <c r="BY244" s="23">
        <v>8.0000000000000004E-4</v>
      </c>
      <c r="BZ244" s="23" t="s">
        <v>181</v>
      </c>
      <c r="CA244" s="23">
        <v>6.9999999999999999E-4</v>
      </c>
      <c r="CB244" s="23" t="s">
        <v>181</v>
      </c>
      <c r="CC244" s="23">
        <v>1.6999999999999999E-3</v>
      </c>
      <c r="CD244" s="23" t="s">
        <v>181</v>
      </c>
      <c r="CE244" s="23">
        <v>1.8E-3</v>
      </c>
      <c r="CF244" s="23" t="s">
        <v>20</v>
      </c>
      <c r="CH244" s="23">
        <v>3.3000000000000002E-2</v>
      </c>
      <c r="CI244" s="23">
        <v>4.3E-3</v>
      </c>
      <c r="CJ244" s="23" t="s">
        <v>181</v>
      </c>
      <c r="CK244" s="23">
        <v>8.3999999999999995E-3</v>
      </c>
      <c r="CL244" s="23" t="s">
        <v>181</v>
      </c>
      <c r="CM244" s="23">
        <v>7.4999999999999997E-3</v>
      </c>
      <c r="CN244" s="23" t="s">
        <v>181</v>
      </c>
      <c r="CO244" s="23">
        <v>5.9999999999999995E-4</v>
      </c>
      <c r="CP244" s="23" t="s">
        <v>181</v>
      </c>
      <c r="CQ244" s="23">
        <v>2.7000000000000001E-3</v>
      </c>
      <c r="CR244" s="23" t="s">
        <v>181</v>
      </c>
      <c r="CS244" s="23">
        <v>1.4E-3</v>
      </c>
      <c r="CT244" s="23" t="s">
        <v>20</v>
      </c>
      <c r="CV244" s="23" t="s">
        <v>20</v>
      </c>
      <c r="CX244" s="23" t="s">
        <v>181</v>
      </c>
      <c r="CY244" s="23">
        <v>5.9999999999999995E-4</v>
      </c>
      <c r="CZ244" s="23" t="s">
        <v>181</v>
      </c>
      <c r="DA244" s="23">
        <v>5.0000000000000001E-4</v>
      </c>
      <c r="DB244" s="23" t="s">
        <v>181</v>
      </c>
      <c r="DC244" s="23">
        <v>5.9999999999999995E-4</v>
      </c>
      <c r="DD244" s="23" t="s">
        <v>181</v>
      </c>
      <c r="DE244" s="23">
        <v>5.9999999999999995E-4</v>
      </c>
      <c r="DF244" s="23" t="s">
        <v>181</v>
      </c>
      <c r="DG244" s="23">
        <v>4.0000000000000002E-4</v>
      </c>
      <c r="DH244" s="23" t="s">
        <v>181</v>
      </c>
      <c r="DI244" s="23">
        <v>2.0000000000000001E-4</v>
      </c>
      <c r="DJ244" s="23" t="s">
        <v>397</v>
      </c>
      <c r="DK244" s="23" t="s">
        <v>398</v>
      </c>
      <c r="DL244" s="23">
        <v>26</v>
      </c>
      <c r="DM244" s="23" t="s">
        <v>197</v>
      </c>
      <c r="DN244" s="23" t="s">
        <v>20</v>
      </c>
      <c r="DW244" s="85"/>
      <c r="DY244" s="85">
        <v>44877.1</v>
      </c>
    </row>
    <row r="245" spans="1:129" s="23" customFormat="1">
      <c r="A245" s="23">
        <v>294</v>
      </c>
      <c r="B245" s="88">
        <v>44877.102777777778</v>
      </c>
      <c r="C245" s="23" t="s">
        <v>192</v>
      </c>
      <c r="D245" s="23">
        <v>0</v>
      </c>
      <c r="E245" s="23">
        <v>0</v>
      </c>
      <c r="F245" s="23">
        <v>0</v>
      </c>
      <c r="G245" s="23" t="s">
        <v>58</v>
      </c>
      <c r="H245" s="23" t="s">
        <v>59</v>
      </c>
      <c r="I245" s="23" t="s">
        <v>59</v>
      </c>
      <c r="J245" s="23" t="s">
        <v>59</v>
      </c>
      <c r="K245" s="23">
        <v>150</v>
      </c>
      <c r="L245" s="23" t="s">
        <v>179</v>
      </c>
      <c r="M245" s="23">
        <v>0</v>
      </c>
      <c r="N245" s="23" t="s">
        <v>179</v>
      </c>
      <c r="O245" s="23">
        <v>0</v>
      </c>
      <c r="P245" s="23" t="s">
        <v>179</v>
      </c>
      <c r="Q245" s="23">
        <v>0</v>
      </c>
      <c r="R245" s="23">
        <v>2</v>
      </c>
      <c r="S245" s="23" t="s">
        <v>180</v>
      </c>
      <c r="T245" s="23">
        <v>5.3343999999999996</v>
      </c>
      <c r="U245" s="23">
        <v>0.58160000000000001</v>
      </c>
      <c r="V245" s="23">
        <v>19.5212</v>
      </c>
      <c r="W245" s="23">
        <v>0.28860000000000002</v>
      </c>
      <c r="X245" s="23">
        <v>50.162500000000001</v>
      </c>
      <c r="Y245" s="23">
        <v>0.29499999999999998</v>
      </c>
      <c r="Z245" s="23">
        <v>0.20030000000000001</v>
      </c>
      <c r="AA245" s="23">
        <v>1.3899999999999999E-2</v>
      </c>
      <c r="AB245" s="23" t="s">
        <v>181</v>
      </c>
      <c r="AC245" s="23">
        <v>6.4999999999999997E-3</v>
      </c>
      <c r="AD245" s="23" t="s">
        <v>181</v>
      </c>
      <c r="AE245" s="23">
        <v>1.0999999999999999E-2</v>
      </c>
      <c r="AF245" s="23">
        <v>1.7788999999999999</v>
      </c>
      <c r="AG245" s="23">
        <v>1.3299999999999999E-2</v>
      </c>
      <c r="AH245" s="23">
        <v>6.3768000000000002</v>
      </c>
      <c r="AI245" s="23">
        <v>1.9300000000000001E-2</v>
      </c>
      <c r="AJ245" s="23">
        <v>1.5724</v>
      </c>
      <c r="AK245" s="23">
        <v>7.4999999999999997E-3</v>
      </c>
      <c r="AL245" s="23">
        <v>3.0099999999999998E-2</v>
      </c>
      <c r="AM245" s="23">
        <v>8.5000000000000006E-3</v>
      </c>
      <c r="AN245" s="23">
        <v>2.87E-2</v>
      </c>
      <c r="AO245" s="23">
        <v>3.5999999999999999E-3</v>
      </c>
      <c r="AP245" s="23">
        <v>0.21529999999999999</v>
      </c>
      <c r="AQ245" s="23">
        <v>5.1999999999999998E-3</v>
      </c>
      <c r="AR245" s="23">
        <v>6.6778000000000004</v>
      </c>
      <c r="AS245" s="23">
        <v>2.2499999999999999E-2</v>
      </c>
      <c r="AT245" s="23">
        <v>3.8E-3</v>
      </c>
      <c r="AU245" s="23">
        <v>2.8E-3</v>
      </c>
      <c r="AV245" s="23">
        <v>1.38E-2</v>
      </c>
      <c r="AW245" s="23">
        <v>8.9999999999999998E-4</v>
      </c>
      <c r="AX245" s="23">
        <v>6.0000000000000001E-3</v>
      </c>
      <c r="AY245" s="23">
        <v>5.9999999999999995E-4</v>
      </c>
      <c r="AZ245" s="23">
        <v>6.7999999999999996E-3</v>
      </c>
      <c r="BA245" s="23">
        <v>5.9999999999999995E-4</v>
      </c>
      <c r="BB245" s="23">
        <v>1.4E-3</v>
      </c>
      <c r="BC245" s="23">
        <v>4.0000000000000002E-4</v>
      </c>
      <c r="BD245" s="23">
        <v>4.0000000000000002E-4</v>
      </c>
      <c r="BE245" s="23">
        <v>2.9999999999999997E-4</v>
      </c>
      <c r="BF245" s="23" t="s">
        <v>181</v>
      </c>
      <c r="BG245" s="23">
        <v>1E-4</v>
      </c>
      <c r="BH245" s="23">
        <v>2.5000000000000001E-3</v>
      </c>
      <c r="BI245" s="23">
        <v>2.0000000000000001E-4</v>
      </c>
      <c r="BJ245" s="23">
        <v>6.4899999999999999E-2</v>
      </c>
      <c r="BK245" s="23">
        <v>8.9999999999999998E-4</v>
      </c>
      <c r="BL245" s="23">
        <v>4.3E-3</v>
      </c>
      <c r="BM245" s="23">
        <v>2.9999999999999997E-4</v>
      </c>
      <c r="BN245" s="23">
        <v>1.83E-2</v>
      </c>
      <c r="BO245" s="23">
        <v>4.0000000000000002E-4</v>
      </c>
      <c r="BP245" s="23">
        <v>6.1000000000000004E-3</v>
      </c>
      <c r="BQ245" s="23">
        <v>2.9999999999999997E-4</v>
      </c>
      <c r="BR245" s="23">
        <v>2.9999999999999997E-4</v>
      </c>
      <c r="BS245" s="23">
        <v>2.0000000000000001E-4</v>
      </c>
      <c r="BT245" s="23" t="s">
        <v>181</v>
      </c>
      <c r="BU245" s="23">
        <v>5.0000000000000001E-4</v>
      </c>
      <c r="BV245" s="23" t="s">
        <v>20</v>
      </c>
      <c r="BX245" s="23" t="s">
        <v>20</v>
      </c>
      <c r="BZ245" s="23" t="s">
        <v>181</v>
      </c>
      <c r="CA245" s="23">
        <v>6.9999999999999999E-4</v>
      </c>
      <c r="CB245" s="23" t="s">
        <v>181</v>
      </c>
      <c r="CC245" s="23">
        <v>1.6999999999999999E-3</v>
      </c>
      <c r="CD245" s="23" t="s">
        <v>181</v>
      </c>
      <c r="CE245" s="23">
        <v>1.8E-3</v>
      </c>
      <c r="CF245" s="23" t="s">
        <v>20</v>
      </c>
      <c r="CH245" s="23">
        <v>5.7299999999999997E-2</v>
      </c>
      <c r="CI245" s="23">
        <v>4.8999999999999998E-3</v>
      </c>
      <c r="CJ245" s="23">
        <v>9.7999999999999997E-3</v>
      </c>
      <c r="CK245" s="23">
        <v>8.3000000000000001E-3</v>
      </c>
      <c r="CL245" s="23" t="s">
        <v>181</v>
      </c>
      <c r="CM245" s="23">
        <v>8.3000000000000001E-3</v>
      </c>
      <c r="CN245" s="23" t="s">
        <v>181</v>
      </c>
      <c r="CO245" s="23">
        <v>5.9999999999999995E-4</v>
      </c>
      <c r="CP245" s="23" t="s">
        <v>181</v>
      </c>
      <c r="CQ245" s="23">
        <v>2.7000000000000001E-3</v>
      </c>
      <c r="CR245" s="23" t="s">
        <v>181</v>
      </c>
      <c r="CS245" s="23">
        <v>1.4E-3</v>
      </c>
      <c r="CT245" s="23" t="s">
        <v>181</v>
      </c>
      <c r="CU245" s="23">
        <v>6.9999999999999999E-4</v>
      </c>
      <c r="CV245" s="23" t="s">
        <v>181</v>
      </c>
      <c r="CW245" s="23">
        <v>5.0000000000000001E-4</v>
      </c>
      <c r="CX245" s="23" t="s">
        <v>181</v>
      </c>
      <c r="CY245" s="23">
        <v>5.0000000000000001E-4</v>
      </c>
      <c r="CZ245" s="23" t="s">
        <v>181</v>
      </c>
      <c r="DA245" s="23">
        <v>5.9999999999999995E-4</v>
      </c>
      <c r="DB245" s="23" t="s">
        <v>181</v>
      </c>
      <c r="DC245" s="23">
        <v>5.0000000000000001E-4</v>
      </c>
      <c r="DD245" s="23" t="s">
        <v>181</v>
      </c>
      <c r="DE245" s="23">
        <v>5.9999999999999995E-4</v>
      </c>
      <c r="DF245" s="23" t="s">
        <v>181</v>
      </c>
      <c r="DG245" s="23">
        <v>4.0000000000000002E-4</v>
      </c>
      <c r="DH245" s="23" t="s">
        <v>181</v>
      </c>
      <c r="DI245" s="23">
        <v>2.9999999999999997E-4</v>
      </c>
      <c r="DJ245" s="23" t="s">
        <v>397</v>
      </c>
      <c r="DK245" s="23" t="s">
        <v>398</v>
      </c>
      <c r="DL245" s="23">
        <v>97</v>
      </c>
      <c r="DM245" s="23" t="s">
        <v>197</v>
      </c>
      <c r="DN245" s="23" t="s">
        <v>20</v>
      </c>
      <c r="DW245" s="85"/>
      <c r="DY245" s="85">
        <v>44877.102777777778</v>
      </c>
    </row>
    <row r="246" spans="1:129" s="23" customFormat="1">
      <c r="A246" s="23">
        <v>295</v>
      </c>
      <c r="B246" s="88">
        <v>44877.107638888891</v>
      </c>
      <c r="C246" s="23" t="s">
        <v>192</v>
      </c>
      <c r="D246" s="23">
        <v>0</v>
      </c>
      <c r="E246" s="23">
        <v>0</v>
      </c>
      <c r="F246" s="23">
        <v>0</v>
      </c>
      <c r="G246" s="23" t="s">
        <v>58</v>
      </c>
      <c r="H246" s="23" t="s">
        <v>59</v>
      </c>
      <c r="I246" s="23" t="s">
        <v>59</v>
      </c>
      <c r="J246" s="23" t="s">
        <v>59</v>
      </c>
      <c r="K246" s="23">
        <v>150</v>
      </c>
      <c r="L246" s="23" t="s">
        <v>179</v>
      </c>
      <c r="M246" s="23">
        <v>0</v>
      </c>
      <c r="N246" s="23" t="s">
        <v>179</v>
      </c>
      <c r="O246" s="23">
        <v>0</v>
      </c>
      <c r="P246" s="23" t="s">
        <v>179</v>
      </c>
      <c r="Q246" s="23">
        <v>0</v>
      </c>
      <c r="R246" s="23">
        <v>2</v>
      </c>
      <c r="S246" s="23" t="s">
        <v>180</v>
      </c>
      <c r="T246" s="23">
        <v>2.5459000000000001</v>
      </c>
      <c r="U246" s="23">
        <v>0.45229999999999998</v>
      </c>
      <c r="V246" s="23">
        <v>11.996700000000001</v>
      </c>
      <c r="W246" s="23">
        <v>0.22520000000000001</v>
      </c>
      <c r="X246" s="23">
        <v>36.781799999999997</v>
      </c>
      <c r="Y246" s="23">
        <v>0.2414</v>
      </c>
      <c r="Z246" s="23">
        <v>0.13789999999999999</v>
      </c>
      <c r="AA246" s="23">
        <v>1.2200000000000001E-2</v>
      </c>
      <c r="AB246" s="23" t="s">
        <v>181</v>
      </c>
      <c r="AC246" s="23">
        <v>5.7999999999999996E-3</v>
      </c>
      <c r="AD246" s="23" t="s">
        <v>181</v>
      </c>
      <c r="AE246" s="23">
        <v>1.04E-2</v>
      </c>
      <c r="AF246" s="23">
        <v>1.1678999999999999</v>
      </c>
      <c r="AG246" s="23">
        <v>1.03E-2</v>
      </c>
      <c r="AH246" s="23">
        <v>5.8392999999999997</v>
      </c>
      <c r="AI246" s="23">
        <v>1.83E-2</v>
      </c>
      <c r="AJ246" s="23">
        <v>0.81189999999999996</v>
      </c>
      <c r="AK246" s="23">
        <v>5.7000000000000002E-3</v>
      </c>
      <c r="AL246" s="23" t="s">
        <v>181</v>
      </c>
      <c r="AM246" s="23">
        <v>6.4000000000000003E-3</v>
      </c>
      <c r="AN246" s="23">
        <v>2.2700000000000001E-2</v>
      </c>
      <c r="AO246" s="23">
        <v>2.8999999999999998E-3</v>
      </c>
      <c r="AP246" s="23">
        <v>8.4500000000000006E-2</v>
      </c>
      <c r="AQ246" s="23">
        <v>3.5999999999999999E-3</v>
      </c>
      <c r="AR246" s="23">
        <v>4.2981999999999996</v>
      </c>
      <c r="AS246" s="23">
        <v>1.7899999999999999E-2</v>
      </c>
      <c r="AT246" s="23">
        <v>7.7999999999999996E-3</v>
      </c>
      <c r="AU246" s="23">
        <v>2.3999999999999998E-3</v>
      </c>
      <c r="AV246" s="23">
        <v>1.1599999999999999E-2</v>
      </c>
      <c r="AW246" s="23">
        <v>1E-3</v>
      </c>
      <c r="AX246" s="23">
        <v>6.7000000000000002E-3</v>
      </c>
      <c r="AY246" s="23">
        <v>5.9999999999999995E-4</v>
      </c>
      <c r="AZ246" s="23">
        <v>6.1000000000000004E-3</v>
      </c>
      <c r="BA246" s="23">
        <v>5.9999999999999995E-4</v>
      </c>
      <c r="BB246" s="23">
        <v>1.1000000000000001E-3</v>
      </c>
      <c r="BC246" s="23">
        <v>4.0000000000000002E-4</v>
      </c>
      <c r="BD246" s="23" t="s">
        <v>181</v>
      </c>
      <c r="BE246" s="23">
        <v>2.9999999999999997E-4</v>
      </c>
      <c r="BF246" s="23" t="s">
        <v>181</v>
      </c>
      <c r="BG246" s="23">
        <v>1E-4</v>
      </c>
      <c r="BH246" s="23">
        <v>2E-3</v>
      </c>
      <c r="BI246" s="23">
        <v>2.9999999999999997E-4</v>
      </c>
      <c r="BJ246" s="23">
        <v>3.2800000000000003E-2</v>
      </c>
      <c r="BK246" s="23">
        <v>6.9999999999999999E-4</v>
      </c>
      <c r="BL246" s="23">
        <v>2.3999999999999998E-3</v>
      </c>
      <c r="BM246" s="23">
        <v>2.0000000000000001E-4</v>
      </c>
      <c r="BN246" s="23">
        <v>1.5599999999999999E-2</v>
      </c>
      <c r="BO246" s="23">
        <v>5.9999999999999995E-4</v>
      </c>
      <c r="BP246" s="23">
        <v>3.5000000000000001E-3</v>
      </c>
      <c r="BQ246" s="23">
        <v>2.9999999999999997E-4</v>
      </c>
      <c r="BR246" s="23">
        <v>8.0000000000000004E-4</v>
      </c>
      <c r="BS246" s="23">
        <v>2.9999999999999997E-4</v>
      </c>
      <c r="BT246" s="23" t="s">
        <v>181</v>
      </c>
      <c r="BU246" s="23">
        <v>5.0000000000000001E-4</v>
      </c>
      <c r="BV246" s="23">
        <v>1.9E-3</v>
      </c>
      <c r="BW246" s="23">
        <v>5.9999999999999995E-4</v>
      </c>
      <c r="BX246" s="23" t="s">
        <v>20</v>
      </c>
      <c r="BZ246" s="23" t="s">
        <v>181</v>
      </c>
      <c r="CA246" s="23">
        <v>8.0000000000000004E-4</v>
      </c>
      <c r="CB246" s="23" t="s">
        <v>181</v>
      </c>
      <c r="CC246" s="23">
        <v>2.0999999999999999E-3</v>
      </c>
      <c r="CD246" s="23" t="s">
        <v>181</v>
      </c>
      <c r="CE246" s="23">
        <v>1.6000000000000001E-3</v>
      </c>
      <c r="CF246" s="23" t="s">
        <v>20</v>
      </c>
      <c r="CH246" s="23">
        <v>5.9299999999999999E-2</v>
      </c>
      <c r="CI246" s="23">
        <v>7.7000000000000002E-3</v>
      </c>
      <c r="CJ246" s="23" t="s">
        <v>181</v>
      </c>
      <c r="CK246" s="23">
        <v>9.5999999999999992E-3</v>
      </c>
      <c r="CL246" s="23" t="s">
        <v>181</v>
      </c>
      <c r="CM246" s="23">
        <v>1.3299999999999999E-2</v>
      </c>
      <c r="CN246" s="23" t="s">
        <v>181</v>
      </c>
      <c r="CO246" s="23">
        <v>6.9999999999999999E-4</v>
      </c>
      <c r="CP246" s="23" t="s">
        <v>181</v>
      </c>
      <c r="CQ246" s="23">
        <v>2.5000000000000001E-3</v>
      </c>
      <c r="CR246" s="23" t="s">
        <v>181</v>
      </c>
      <c r="CS246" s="23">
        <v>1.6999999999999999E-3</v>
      </c>
      <c r="CT246" s="23" t="s">
        <v>181</v>
      </c>
      <c r="CU246" s="23">
        <v>5.9999999999999995E-4</v>
      </c>
      <c r="CV246" s="23" t="s">
        <v>20</v>
      </c>
      <c r="CX246" s="23" t="s">
        <v>181</v>
      </c>
      <c r="CY246" s="23">
        <v>4.0000000000000002E-4</v>
      </c>
      <c r="CZ246" s="23" t="s">
        <v>181</v>
      </c>
      <c r="DA246" s="23">
        <v>5.9999999999999995E-4</v>
      </c>
      <c r="DB246" s="23" t="s">
        <v>181</v>
      </c>
      <c r="DC246" s="23">
        <v>5.0000000000000001E-4</v>
      </c>
      <c r="DD246" s="23" t="s">
        <v>181</v>
      </c>
      <c r="DE246" s="23">
        <v>6.9999999999999999E-4</v>
      </c>
      <c r="DF246" s="23" t="s">
        <v>181</v>
      </c>
      <c r="DG246" s="23">
        <v>4.0000000000000002E-4</v>
      </c>
      <c r="DH246" s="23" t="s">
        <v>181</v>
      </c>
      <c r="DI246" s="23">
        <v>5.0000000000000001E-4</v>
      </c>
      <c r="DJ246" s="23" t="s">
        <v>399</v>
      </c>
      <c r="DK246" s="23" t="s">
        <v>400</v>
      </c>
      <c r="DL246" s="23">
        <v>14</v>
      </c>
      <c r="DM246" s="23" t="s">
        <v>65</v>
      </c>
      <c r="DN246" s="23" t="s">
        <v>20</v>
      </c>
      <c r="DW246" s="85"/>
      <c r="DY246" s="85">
        <v>44877.107638888891</v>
      </c>
    </row>
    <row r="247" spans="1:129" s="23" customFormat="1">
      <c r="A247" s="23">
        <v>296</v>
      </c>
      <c r="B247" s="88">
        <v>44877.109722222223</v>
      </c>
      <c r="C247" s="23" t="s">
        <v>192</v>
      </c>
      <c r="D247" s="23">
        <v>0</v>
      </c>
      <c r="E247" s="23">
        <v>0</v>
      </c>
      <c r="F247" s="23">
        <v>0</v>
      </c>
      <c r="G247" s="23" t="s">
        <v>58</v>
      </c>
      <c r="H247" s="23" t="s">
        <v>59</v>
      </c>
      <c r="I247" s="23" t="s">
        <v>59</v>
      </c>
      <c r="J247" s="23" t="s">
        <v>59</v>
      </c>
      <c r="K247" s="23">
        <v>150</v>
      </c>
      <c r="L247" s="23" t="s">
        <v>179</v>
      </c>
      <c r="M247" s="23">
        <v>0</v>
      </c>
      <c r="N247" s="23" t="s">
        <v>179</v>
      </c>
      <c r="O247" s="23">
        <v>0</v>
      </c>
      <c r="P247" s="23" t="s">
        <v>179</v>
      </c>
      <c r="Q247" s="23">
        <v>0</v>
      </c>
      <c r="R247" s="23">
        <v>2</v>
      </c>
      <c r="S247" s="23" t="s">
        <v>180</v>
      </c>
      <c r="T247" s="23">
        <v>7.3815</v>
      </c>
      <c r="U247" s="23">
        <v>0.60040000000000004</v>
      </c>
      <c r="V247" s="23">
        <v>17.744299999999999</v>
      </c>
      <c r="W247" s="23">
        <v>0.2752</v>
      </c>
      <c r="X247" s="23">
        <v>51.632599999999996</v>
      </c>
      <c r="Y247" s="23">
        <v>0.29680000000000001</v>
      </c>
      <c r="Z247" s="23">
        <v>0.1615</v>
      </c>
      <c r="AA247" s="23">
        <v>1.38E-2</v>
      </c>
      <c r="AB247" s="23" t="s">
        <v>181</v>
      </c>
      <c r="AC247" s="23">
        <v>6.3E-3</v>
      </c>
      <c r="AD247" s="23" t="s">
        <v>181</v>
      </c>
      <c r="AE247" s="23">
        <v>1.0200000000000001E-2</v>
      </c>
      <c r="AF247" s="23">
        <v>1.4350000000000001</v>
      </c>
      <c r="AG247" s="23">
        <v>1.2E-2</v>
      </c>
      <c r="AH247" s="23">
        <v>7.5164999999999997</v>
      </c>
      <c r="AI247" s="23">
        <v>2.0799999999999999E-2</v>
      </c>
      <c r="AJ247" s="23">
        <v>0.99029999999999996</v>
      </c>
      <c r="AK247" s="23">
        <v>6.3E-3</v>
      </c>
      <c r="AL247" s="23">
        <v>2.5399999999999999E-2</v>
      </c>
      <c r="AM247" s="23">
        <v>7.3000000000000001E-3</v>
      </c>
      <c r="AN247" s="23">
        <v>2.8899999999999999E-2</v>
      </c>
      <c r="AO247" s="23">
        <v>3.5999999999999999E-3</v>
      </c>
      <c r="AP247" s="23">
        <v>7.3999999999999996E-2</v>
      </c>
      <c r="AQ247" s="23">
        <v>3.3E-3</v>
      </c>
      <c r="AR247" s="23">
        <v>5.5618999999999996</v>
      </c>
      <c r="AS247" s="23">
        <v>2.0500000000000001E-2</v>
      </c>
      <c r="AT247" s="23">
        <v>3.5000000000000001E-3</v>
      </c>
      <c r="AU247" s="23">
        <v>2.5999999999999999E-3</v>
      </c>
      <c r="AV247" s="23">
        <v>1.4500000000000001E-2</v>
      </c>
      <c r="AW247" s="23">
        <v>1E-3</v>
      </c>
      <c r="AX247" s="23">
        <v>7.6E-3</v>
      </c>
      <c r="AY247" s="23">
        <v>5.9999999999999995E-4</v>
      </c>
      <c r="AZ247" s="23">
        <v>8.8000000000000005E-3</v>
      </c>
      <c r="BA247" s="23">
        <v>5.9999999999999995E-4</v>
      </c>
      <c r="BB247" s="23">
        <v>1.4E-3</v>
      </c>
      <c r="BC247" s="23">
        <v>4.0000000000000002E-4</v>
      </c>
      <c r="BD247" s="23" t="s">
        <v>181</v>
      </c>
      <c r="BE247" s="23">
        <v>2.9999999999999997E-4</v>
      </c>
      <c r="BF247" s="23" t="s">
        <v>181</v>
      </c>
      <c r="BG247" s="23">
        <v>1E-4</v>
      </c>
      <c r="BH247" s="23">
        <v>2.2000000000000001E-3</v>
      </c>
      <c r="BI247" s="23">
        <v>2.0000000000000001E-4</v>
      </c>
      <c r="BJ247" s="23">
        <v>3.3300000000000003E-2</v>
      </c>
      <c r="BK247" s="23">
        <v>5.9999999999999995E-4</v>
      </c>
      <c r="BL247" s="23">
        <v>2.3E-3</v>
      </c>
      <c r="BM247" s="23">
        <v>2.0000000000000001E-4</v>
      </c>
      <c r="BN247" s="23">
        <v>1.1599999999999999E-2</v>
      </c>
      <c r="BO247" s="23">
        <v>4.0000000000000002E-4</v>
      </c>
      <c r="BP247" s="23">
        <v>3.7000000000000002E-3</v>
      </c>
      <c r="BQ247" s="23">
        <v>2.9999999999999997E-4</v>
      </c>
      <c r="BR247" s="23" t="s">
        <v>181</v>
      </c>
      <c r="BS247" s="23">
        <v>1E-4</v>
      </c>
      <c r="BT247" s="23" t="s">
        <v>181</v>
      </c>
      <c r="BU247" s="23">
        <v>5.0000000000000001E-4</v>
      </c>
      <c r="BV247" s="23" t="s">
        <v>181</v>
      </c>
      <c r="BW247" s="23">
        <v>5.9999999999999995E-4</v>
      </c>
      <c r="BX247" s="23" t="s">
        <v>20</v>
      </c>
      <c r="BZ247" s="23" t="s">
        <v>181</v>
      </c>
      <c r="CA247" s="23">
        <v>6.9999999999999999E-4</v>
      </c>
      <c r="CB247" s="23" t="s">
        <v>181</v>
      </c>
      <c r="CC247" s="23">
        <v>1.8E-3</v>
      </c>
      <c r="CD247" s="23" t="s">
        <v>181</v>
      </c>
      <c r="CE247" s="23">
        <v>1.8E-3</v>
      </c>
      <c r="CF247" s="23" t="s">
        <v>20</v>
      </c>
      <c r="CH247" s="23">
        <v>3.5099999999999999E-2</v>
      </c>
      <c r="CI247" s="23">
        <v>4.8999999999999998E-3</v>
      </c>
      <c r="CJ247" s="23" t="s">
        <v>181</v>
      </c>
      <c r="CK247" s="23">
        <v>8.3999999999999995E-3</v>
      </c>
      <c r="CL247" s="23" t="s">
        <v>181</v>
      </c>
      <c r="CM247" s="23">
        <v>8.0000000000000002E-3</v>
      </c>
      <c r="CN247" s="23" t="s">
        <v>181</v>
      </c>
      <c r="CO247" s="23">
        <v>5.9999999999999995E-4</v>
      </c>
      <c r="CP247" s="23" t="s">
        <v>181</v>
      </c>
      <c r="CQ247" s="23">
        <v>2.5999999999999999E-3</v>
      </c>
      <c r="CR247" s="23" t="s">
        <v>181</v>
      </c>
      <c r="CS247" s="23">
        <v>1.4E-3</v>
      </c>
      <c r="CT247" s="23" t="s">
        <v>20</v>
      </c>
      <c r="CV247" s="23" t="s">
        <v>181</v>
      </c>
      <c r="CW247" s="23">
        <v>5.0000000000000001E-4</v>
      </c>
      <c r="CX247" s="23" t="s">
        <v>181</v>
      </c>
      <c r="CY247" s="23">
        <v>5.0000000000000001E-4</v>
      </c>
      <c r="CZ247" s="23" t="s">
        <v>181</v>
      </c>
      <c r="DA247" s="23">
        <v>5.0000000000000001E-4</v>
      </c>
      <c r="DB247" s="23" t="s">
        <v>181</v>
      </c>
      <c r="DC247" s="23">
        <v>5.0000000000000001E-4</v>
      </c>
      <c r="DD247" s="23" t="s">
        <v>181</v>
      </c>
      <c r="DE247" s="23">
        <v>5.9999999999999995E-4</v>
      </c>
      <c r="DF247" s="23" t="s">
        <v>181</v>
      </c>
      <c r="DG247" s="23">
        <v>4.0000000000000002E-4</v>
      </c>
      <c r="DH247" s="23" t="s">
        <v>181</v>
      </c>
      <c r="DI247" s="23">
        <v>2.0000000000000001E-4</v>
      </c>
      <c r="DJ247" s="23" t="s">
        <v>399</v>
      </c>
      <c r="DK247" s="23" t="s">
        <v>400</v>
      </c>
      <c r="DL247" s="23">
        <v>74</v>
      </c>
      <c r="DM247" s="23" t="s">
        <v>197</v>
      </c>
      <c r="DN247" s="23" t="s">
        <v>20</v>
      </c>
      <c r="DW247" s="85"/>
      <c r="DY247" s="85">
        <v>44877.109722222223</v>
      </c>
    </row>
    <row r="248" spans="1:129" s="23" customFormat="1">
      <c r="A248" s="23">
        <v>297</v>
      </c>
      <c r="B248" s="88">
        <v>44877.113888888889</v>
      </c>
      <c r="C248" s="23" t="s">
        <v>192</v>
      </c>
      <c r="D248" s="23">
        <v>0</v>
      </c>
      <c r="E248" s="23">
        <v>0</v>
      </c>
      <c r="F248" s="23">
        <v>0</v>
      </c>
      <c r="G248" s="23" t="s">
        <v>58</v>
      </c>
      <c r="H248" s="23" t="s">
        <v>59</v>
      </c>
      <c r="I248" s="23" t="s">
        <v>59</v>
      </c>
      <c r="J248" s="23" t="s">
        <v>59</v>
      </c>
      <c r="K248" s="23">
        <v>150</v>
      </c>
      <c r="L248" s="23" t="s">
        <v>179</v>
      </c>
      <c r="M248" s="23">
        <v>0</v>
      </c>
      <c r="N248" s="23" t="s">
        <v>179</v>
      </c>
      <c r="O248" s="23">
        <v>0</v>
      </c>
      <c r="P248" s="23" t="s">
        <v>179</v>
      </c>
      <c r="Q248" s="23">
        <v>0</v>
      </c>
      <c r="R248" s="23">
        <v>2</v>
      </c>
      <c r="S248" s="23" t="s">
        <v>180</v>
      </c>
      <c r="T248" s="23">
        <v>10.3201</v>
      </c>
      <c r="U248" s="23">
        <v>0.67310000000000003</v>
      </c>
      <c r="V248" s="23">
        <v>18.0886</v>
      </c>
      <c r="W248" s="23">
        <v>0.28349999999999997</v>
      </c>
      <c r="X248" s="23">
        <v>50.588099999999997</v>
      </c>
      <c r="Y248" s="23">
        <v>0.2959</v>
      </c>
      <c r="Z248" s="23">
        <v>0.26540000000000002</v>
      </c>
      <c r="AA248" s="23">
        <v>1.5599999999999999E-2</v>
      </c>
      <c r="AB248" s="23" t="s">
        <v>181</v>
      </c>
      <c r="AC248" s="23">
        <v>6.6E-3</v>
      </c>
      <c r="AD248" s="23" t="s">
        <v>181</v>
      </c>
      <c r="AE248" s="23">
        <v>1.0699999999999999E-2</v>
      </c>
      <c r="AF248" s="23">
        <v>2.016</v>
      </c>
      <c r="AG248" s="23">
        <v>1.3899999999999999E-2</v>
      </c>
      <c r="AH248" s="23">
        <v>8.0172000000000008</v>
      </c>
      <c r="AI248" s="23">
        <v>2.1499999999999998E-2</v>
      </c>
      <c r="AJ248" s="23">
        <v>1.1956</v>
      </c>
      <c r="AK248" s="23">
        <v>6.8999999999999999E-3</v>
      </c>
      <c r="AL248" s="23">
        <v>3.7199999999999997E-2</v>
      </c>
      <c r="AM248" s="23">
        <v>8.2000000000000007E-3</v>
      </c>
      <c r="AN248" s="23">
        <v>3.1600000000000003E-2</v>
      </c>
      <c r="AO248" s="23">
        <v>3.8E-3</v>
      </c>
      <c r="AP248" s="23">
        <v>9.3700000000000006E-2</v>
      </c>
      <c r="AQ248" s="23">
        <v>3.7000000000000002E-3</v>
      </c>
      <c r="AR248" s="23">
        <v>5.7872000000000003</v>
      </c>
      <c r="AS248" s="23">
        <v>2.1100000000000001E-2</v>
      </c>
      <c r="AT248" s="23">
        <v>5.7000000000000002E-3</v>
      </c>
      <c r="AU248" s="23">
        <v>2.5999999999999999E-3</v>
      </c>
      <c r="AV248" s="23">
        <v>1.5800000000000002E-2</v>
      </c>
      <c r="AW248" s="23">
        <v>1E-3</v>
      </c>
      <c r="AX248" s="23">
        <v>6.6E-3</v>
      </c>
      <c r="AY248" s="23">
        <v>5.9999999999999995E-4</v>
      </c>
      <c r="AZ248" s="23">
        <v>6.3E-3</v>
      </c>
      <c r="BA248" s="23">
        <v>5.0000000000000001E-4</v>
      </c>
      <c r="BB248" s="23">
        <v>1.1999999999999999E-3</v>
      </c>
      <c r="BC248" s="23">
        <v>2.9999999999999997E-4</v>
      </c>
      <c r="BD248" s="23" t="s">
        <v>181</v>
      </c>
      <c r="BE248" s="23">
        <v>2.0000000000000001E-4</v>
      </c>
      <c r="BF248" s="23" t="s">
        <v>181</v>
      </c>
      <c r="BG248" s="23">
        <v>1E-4</v>
      </c>
      <c r="BH248" s="23">
        <v>3.5999999999999999E-3</v>
      </c>
      <c r="BI248" s="23">
        <v>2.9999999999999997E-4</v>
      </c>
      <c r="BJ248" s="23">
        <v>4.82E-2</v>
      </c>
      <c r="BK248" s="23">
        <v>6.9999999999999999E-4</v>
      </c>
      <c r="BL248" s="23">
        <v>2.5999999999999999E-3</v>
      </c>
      <c r="BM248" s="23">
        <v>2.0000000000000001E-4</v>
      </c>
      <c r="BN248" s="23">
        <v>1.46E-2</v>
      </c>
      <c r="BO248" s="23">
        <v>4.0000000000000002E-4</v>
      </c>
      <c r="BP248" s="23">
        <v>5.8999999999999999E-3</v>
      </c>
      <c r="BQ248" s="23">
        <v>2.9999999999999997E-4</v>
      </c>
      <c r="BR248" s="23">
        <v>4.0000000000000002E-4</v>
      </c>
      <c r="BS248" s="23">
        <v>1E-4</v>
      </c>
      <c r="BT248" s="23" t="s">
        <v>20</v>
      </c>
      <c r="BV248" s="23" t="s">
        <v>20</v>
      </c>
      <c r="BX248" s="23" t="s">
        <v>181</v>
      </c>
      <c r="BY248" s="23">
        <v>8.0000000000000004E-4</v>
      </c>
      <c r="BZ248" s="23" t="s">
        <v>181</v>
      </c>
      <c r="CA248" s="23">
        <v>6.9999999999999999E-4</v>
      </c>
      <c r="CB248" s="23" t="s">
        <v>181</v>
      </c>
      <c r="CC248" s="23">
        <v>1.6999999999999999E-3</v>
      </c>
      <c r="CD248" s="23" t="s">
        <v>181</v>
      </c>
      <c r="CE248" s="23">
        <v>1.9E-3</v>
      </c>
      <c r="CF248" s="23" t="s">
        <v>20</v>
      </c>
      <c r="CH248" s="23">
        <v>4.7899999999999998E-2</v>
      </c>
      <c r="CI248" s="23">
        <v>4.7000000000000002E-3</v>
      </c>
      <c r="CJ248" s="23" t="s">
        <v>181</v>
      </c>
      <c r="CK248" s="23">
        <v>8.3999999999999995E-3</v>
      </c>
      <c r="CL248" s="23" t="s">
        <v>181</v>
      </c>
      <c r="CM248" s="23">
        <v>8.2000000000000007E-3</v>
      </c>
      <c r="CN248" s="23" t="s">
        <v>181</v>
      </c>
      <c r="CO248" s="23">
        <v>5.0000000000000001E-4</v>
      </c>
      <c r="CP248" s="23" t="s">
        <v>181</v>
      </c>
      <c r="CQ248" s="23">
        <v>2.5000000000000001E-3</v>
      </c>
      <c r="CR248" s="23" t="s">
        <v>181</v>
      </c>
      <c r="CS248" s="23">
        <v>1.4E-3</v>
      </c>
      <c r="CT248" s="23" t="s">
        <v>181</v>
      </c>
      <c r="CU248" s="23">
        <v>5.9999999999999995E-4</v>
      </c>
      <c r="CV248" s="23" t="s">
        <v>181</v>
      </c>
      <c r="CW248" s="23">
        <v>5.0000000000000001E-4</v>
      </c>
      <c r="CX248" s="23" t="s">
        <v>181</v>
      </c>
      <c r="CY248" s="23">
        <v>5.0000000000000001E-4</v>
      </c>
      <c r="CZ248" s="23" t="s">
        <v>181</v>
      </c>
      <c r="DA248" s="23">
        <v>5.0000000000000001E-4</v>
      </c>
      <c r="DB248" s="23" t="s">
        <v>181</v>
      </c>
      <c r="DC248" s="23">
        <v>5.0000000000000001E-4</v>
      </c>
      <c r="DD248" s="23" t="s">
        <v>181</v>
      </c>
      <c r="DE248" s="23">
        <v>5.9999999999999995E-4</v>
      </c>
      <c r="DF248" s="23" t="s">
        <v>181</v>
      </c>
      <c r="DG248" s="23">
        <v>4.0000000000000002E-4</v>
      </c>
      <c r="DH248" s="23" t="s">
        <v>181</v>
      </c>
      <c r="DI248" s="23">
        <v>2.0000000000000001E-4</v>
      </c>
      <c r="DJ248" s="23" t="s">
        <v>401</v>
      </c>
      <c r="DK248" s="23" t="s">
        <v>402</v>
      </c>
      <c r="DL248" s="23">
        <v>19</v>
      </c>
      <c r="DM248" s="23" t="s">
        <v>197</v>
      </c>
      <c r="DN248" s="23" t="s">
        <v>20</v>
      </c>
      <c r="DW248" s="85"/>
      <c r="DY248" s="85">
        <v>44877.113888888889</v>
      </c>
    </row>
    <row r="249" spans="1:129" s="23" customFormat="1">
      <c r="A249" s="23">
        <v>298</v>
      </c>
      <c r="B249" s="88">
        <v>44877.118055555555</v>
      </c>
      <c r="C249" s="23" t="s">
        <v>192</v>
      </c>
      <c r="D249" s="23">
        <v>0</v>
      </c>
      <c r="E249" s="23">
        <v>0</v>
      </c>
      <c r="F249" s="23">
        <v>0</v>
      </c>
      <c r="G249" s="23" t="s">
        <v>58</v>
      </c>
      <c r="H249" s="23" t="s">
        <v>59</v>
      </c>
      <c r="I249" s="23" t="s">
        <v>59</v>
      </c>
      <c r="J249" s="23" t="s">
        <v>59</v>
      </c>
      <c r="K249" s="23">
        <v>150</v>
      </c>
      <c r="L249" s="23" t="s">
        <v>179</v>
      </c>
      <c r="M249" s="23">
        <v>0</v>
      </c>
      <c r="N249" s="23" t="s">
        <v>179</v>
      </c>
      <c r="O249" s="23">
        <v>0</v>
      </c>
      <c r="P249" s="23" t="s">
        <v>179</v>
      </c>
      <c r="Q249" s="23">
        <v>0</v>
      </c>
      <c r="R249" s="23">
        <v>2</v>
      </c>
      <c r="S249" s="23" t="s">
        <v>180</v>
      </c>
      <c r="T249" s="23">
        <v>5.4787999999999997</v>
      </c>
      <c r="U249" s="23">
        <v>0.59909999999999997</v>
      </c>
      <c r="V249" s="23">
        <v>20.451499999999999</v>
      </c>
      <c r="W249" s="23">
        <v>0.2949</v>
      </c>
      <c r="X249" s="23">
        <v>54.475000000000001</v>
      </c>
      <c r="Y249" s="23">
        <v>0.30980000000000002</v>
      </c>
      <c r="Z249" s="23">
        <v>0.17530000000000001</v>
      </c>
      <c r="AA249" s="23">
        <v>1.4200000000000001E-2</v>
      </c>
      <c r="AB249" s="23" t="s">
        <v>181</v>
      </c>
      <c r="AC249" s="23">
        <v>6.4999999999999997E-3</v>
      </c>
      <c r="AD249" s="23" t="s">
        <v>181</v>
      </c>
      <c r="AE249" s="23">
        <v>1.0500000000000001E-2</v>
      </c>
      <c r="AF249" s="23">
        <v>1.5394000000000001</v>
      </c>
      <c r="AG249" s="23">
        <v>1.26E-2</v>
      </c>
      <c r="AH249" s="23">
        <v>7.7160000000000002</v>
      </c>
      <c r="AI249" s="23">
        <v>2.1299999999999999E-2</v>
      </c>
      <c r="AJ249" s="23">
        <v>0.96960000000000002</v>
      </c>
      <c r="AK249" s="23">
        <v>6.1999999999999998E-3</v>
      </c>
      <c r="AL249" s="23">
        <v>3.44E-2</v>
      </c>
      <c r="AM249" s="23">
        <v>7.4999999999999997E-3</v>
      </c>
      <c r="AN249" s="23">
        <v>2.7900000000000001E-2</v>
      </c>
      <c r="AO249" s="23">
        <v>3.8E-3</v>
      </c>
      <c r="AP249" s="23">
        <v>0.1426</v>
      </c>
      <c r="AQ249" s="23">
        <v>4.3E-3</v>
      </c>
      <c r="AR249" s="23">
        <v>7.6447000000000003</v>
      </c>
      <c r="AS249" s="23">
        <v>2.41E-2</v>
      </c>
      <c r="AT249" s="23">
        <v>9.4000000000000004E-3</v>
      </c>
      <c r="AU249" s="23">
        <v>3.0999999999999999E-3</v>
      </c>
      <c r="AV249" s="23">
        <v>1.54E-2</v>
      </c>
      <c r="AW249" s="23">
        <v>1E-3</v>
      </c>
      <c r="AX249" s="23">
        <v>9.1000000000000004E-3</v>
      </c>
      <c r="AY249" s="23">
        <v>6.9999999999999999E-4</v>
      </c>
      <c r="AZ249" s="23">
        <v>1.12E-2</v>
      </c>
      <c r="BA249" s="23">
        <v>6.9999999999999999E-4</v>
      </c>
      <c r="BB249" s="23">
        <v>1.4E-3</v>
      </c>
      <c r="BC249" s="23">
        <v>4.0000000000000002E-4</v>
      </c>
      <c r="BD249" s="23">
        <v>1.1000000000000001E-3</v>
      </c>
      <c r="BE249" s="23">
        <v>2.9999999999999997E-4</v>
      </c>
      <c r="BF249" s="23" t="s">
        <v>181</v>
      </c>
      <c r="BG249" s="23">
        <v>1E-4</v>
      </c>
      <c r="BH249" s="23">
        <v>1.8E-3</v>
      </c>
      <c r="BI249" s="23">
        <v>2.0000000000000001E-4</v>
      </c>
      <c r="BJ249" s="23">
        <v>2.6800000000000001E-2</v>
      </c>
      <c r="BK249" s="23">
        <v>5.9999999999999995E-4</v>
      </c>
      <c r="BL249" s="23">
        <v>2.3999999999999998E-3</v>
      </c>
      <c r="BM249" s="23">
        <v>2.0000000000000001E-4</v>
      </c>
      <c r="BN249" s="23">
        <v>7.3000000000000001E-3</v>
      </c>
      <c r="BO249" s="23">
        <v>2.0000000000000001E-4</v>
      </c>
      <c r="BP249" s="23">
        <v>2.3E-3</v>
      </c>
      <c r="BQ249" s="23">
        <v>2.9999999999999997E-4</v>
      </c>
      <c r="BR249" s="23">
        <v>2.0000000000000001E-4</v>
      </c>
      <c r="BS249" s="23">
        <v>1E-4</v>
      </c>
      <c r="BT249" s="23" t="s">
        <v>181</v>
      </c>
      <c r="BU249" s="23">
        <v>5.0000000000000001E-4</v>
      </c>
      <c r="BV249" s="23" t="s">
        <v>20</v>
      </c>
      <c r="BX249" s="23" t="s">
        <v>20</v>
      </c>
      <c r="BZ249" s="23" t="s">
        <v>181</v>
      </c>
      <c r="CA249" s="23">
        <v>6.9999999999999999E-4</v>
      </c>
      <c r="CB249" s="23" t="s">
        <v>181</v>
      </c>
      <c r="CC249" s="23">
        <v>1.8E-3</v>
      </c>
      <c r="CD249" s="23" t="s">
        <v>181</v>
      </c>
      <c r="CE249" s="23">
        <v>1.8E-3</v>
      </c>
      <c r="CF249" s="23" t="s">
        <v>20</v>
      </c>
      <c r="CH249" s="23">
        <v>2.4799999999999999E-2</v>
      </c>
      <c r="CI249" s="23">
        <v>4.1000000000000003E-3</v>
      </c>
      <c r="CJ249" s="23" t="s">
        <v>181</v>
      </c>
      <c r="CK249" s="23">
        <v>8.6999999999999994E-3</v>
      </c>
      <c r="CL249" s="23" t="s">
        <v>181</v>
      </c>
      <c r="CM249" s="23">
        <v>7.4999999999999997E-3</v>
      </c>
      <c r="CN249" s="23" t="s">
        <v>181</v>
      </c>
      <c r="CO249" s="23">
        <v>5.9999999999999995E-4</v>
      </c>
      <c r="CP249" s="23" t="s">
        <v>181</v>
      </c>
      <c r="CQ249" s="23">
        <v>2.5999999999999999E-3</v>
      </c>
      <c r="CR249" s="23" t="s">
        <v>181</v>
      </c>
      <c r="CS249" s="23">
        <v>1.5E-3</v>
      </c>
      <c r="CT249" s="23" t="s">
        <v>20</v>
      </c>
      <c r="CV249" s="23" t="s">
        <v>20</v>
      </c>
      <c r="CX249" s="23" t="s">
        <v>181</v>
      </c>
      <c r="CY249" s="23">
        <v>5.0000000000000001E-4</v>
      </c>
      <c r="CZ249" s="23" t="s">
        <v>181</v>
      </c>
      <c r="DA249" s="23">
        <v>5.9999999999999995E-4</v>
      </c>
      <c r="DB249" s="23" t="s">
        <v>181</v>
      </c>
      <c r="DC249" s="23">
        <v>5.0000000000000001E-4</v>
      </c>
      <c r="DD249" s="23" t="s">
        <v>181</v>
      </c>
      <c r="DE249" s="23">
        <v>5.9999999999999995E-4</v>
      </c>
      <c r="DF249" s="23" t="s">
        <v>181</v>
      </c>
      <c r="DG249" s="23">
        <v>4.0000000000000002E-4</v>
      </c>
      <c r="DH249" s="23" t="s">
        <v>181</v>
      </c>
      <c r="DI249" s="23">
        <v>1E-4</v>
      </c>
      <c r="DJ249" s="23" t="s">
        <v>401</v>
      </c>
      <c r="DK249" s="23" t="s">
        <v>402</v>
      </c>
      <c r="DL249" s="23">
        <v>114</v>
      </c>
      <c r="DM249" s="23" t="s">
        <v>65</v>
      </c>
      <c r="DN249" s="23" t="s">
        <v>20</v>
      </c>
      <c r="DW249" s="85"/>
      <c r="DY249" s="85">
        <v>44877.118055555555</v>
      </c>
    </row>
    <row r="250" spans="1:129" s="23" customFormat="1">
      <c r="A250" s="23">
        <v>299</v>
      </c>
      <c r="B250" s="88">
        <v>44877.121527777781</v>
      </c>
      <c r="C250" s="23" t="s">
        <v>192</v>
      </c>
      <c r="D250" s="23">
        <v>0</v>
      </c>
      <c r="E250" s="23">
        <v>0</v>
      </c>
      <c r="F250" s="23">
        <v>0</v>
      </c>
      <c r="G250" s="23" t="s">
        <v>58</v>
      </c>
      <c r="H250" s="23" t="s">
        <v>59</v>
      </c>
      <c r="I250" s="23" t="s">
        <v>59</v>
      </c>
      <c r="J250" s="23" t="s">
        <v>59</v>
      </c>
      <c r="K250" s="23">
        <v>150</v>
      </c>
      <c r="L250" s="23" t="s">
        <v>179</v>
      </c>
      <c r="M250" s="23">
        <v>0</v>
      </c>
      <c r="N250" s="23" t="s">
        <v>179</v>
      </c>
      <c r="O250" s="23">
        <v>0</v>
      </c>
      <c r="P250" s="23" t="s">
        <v>179</v>
      </c>
      <c r="Q250" s="23">
        <v>0</v>
      </c>
      <c r="R250" s="23">
        <v>2</v>
      </c>
      <c r="S250" s="23" t="s">
        <v>180</v>
      </c>
      <c r="T250" s="23">
        <v>5.0772000000000004</v>
      </c>
      <c r="U250" s="23">
        <v>0.58109999999999995</v>
      </c>
      <c r="V250" s="23">
        <v>17.090699999999998</v>
      </c>
      <c r="W250" s="23">
        <v>0.27329999999999999</v>
      </c>
      <c r="X250" s="23">
        <v>46.872300000000003</v>
      </c>
      <c r="Y250" s="23">
        <v>0.28249999999999997</v>
      </c>
      <c r="Z250" s="23">
        <v>0.24990000000000001</v>
      </c>
      <c r="AA250" s="23">
        <v>1.5599999999999999E-2</v>
      </c>
      <c r="AB250" s="23" t="s">
        <v>181</v>
      </c>
      <c r="AC250" s="23">
        <v>6.7999999999999996E-3</v>
      </c>
      <c r="AD250" s="23" t="s">
        <v>181</v>
      </c>
      <c r="AE250" s="23">
        <v>1.04E-2</v>
      </c>
      <c r="AF250" s="23">
        <v>2.1863000000000001</v>
      </c>
      <c r="AG250" s="23">
        <v>1.43E-2</v>
      </c>
      <c r="AH250" s="23">
        <v>9.0578000000000003</v>
      </c>
      <c r="AI250" s="23">
        <v>2.3099999999999999E-2</v>
      </c>
      <c r="AJ250" s="23">
        <v>1.2170000000000001</v>
      </c>
      <c r="AK250" s="23">
        <v>7.1000000000000004E-3</v>
      </c>
      <c r="AL250" s="23">
        <v>3.1800000000000002E-2</v>
      </c>
      <c r="AM250" s="23">
        <v>8.0999999999999996E-3</v>
      </c>
      <c r="AN250" s="23">
        <v>2.93E-2</v>
      </c>
      <c r="AO250" s="23">
        <v>3.5999999999999999E-3</v>
      </c>
      <c r="AP250" s="23">
        <v>9.4200000000000006E-2</v>
      </c>
      <c r="AQ250" s="23">
        <v>3.7000000000000002E-3</v>
      </c>
      <c r="AR250" s="23">
        <v>5.6050000000000004</v>
      </c>
      <c r="AS250" s="23">
        <v>2.1299999999999999E-2</v>
      </c>
      <c r="AT250" s="23">
        <v>6.1000000000000004E-3</v>
      </c>
      <c r="AU250" s="23">
        <v>2.5999999999999999E-3</v>
      </c>
      <c r="AV250" s="23">
        <v>1.44E-2</v>
      </c>
      <c r="AW250" s="23">
        <v>1E-3</v>
      </c>
      <c r="AX250" s="23">
        <v>6.1999999999999998E-3</v>
      </c>
      <c r="AY250" s="23">
        <v>5.9999999999999995E-4</v>
      </c>
      <c r="AZ250" s="23">
        <v>5.1000000000000004E-3</v>
      </c>
      <c r="BA250" s="23">
        <v>5.0000000000000001E-4</v>
      </c>
      <c r="BB250" s="23">
        <v>1.1000000000000001E-3</v>
      </c>
      <c r="BC250" s="23">
        <v>4.0000000000000002E-4</v>
      </c>
      <c r="BD250" s="23" t="s">
        <v>181</v>
      </c>
      <c r="BE250" s="23">
        <v>2.9999999999999997E-4</v>
      </c>
      <c r="BF250" s="23" t="s">
        <v>181</v>
      </c>
      <c r="BG250" s="23">
        <v>1E-4</v>
      </c>
      <c r="BH250" s="23">
        <v>4.1000000000000003E-3</v>
      </c>
      <c r="BI250" s="23">
        <v>2.9999999999999997E-4</v>
      </c>
      <c r="BJ250" s="23">
        <v>5.57E-2</v>
      </c>
      <c r="BK250" s="23">
        <v>8.0000000000000004E-4</v>
      </c>
      <c r="BL250" s="23">
        <v>2.7000000000000001E-3</v>
      </c>
      <c r="BM250" s="23">
        <v>2.9999999999999997E-4</v>
      </c>
      <c r="BN250" s="23">
        <v>1.84E-2</v>
      </c>
      <c r="BO250" s="23">
        <v>5.0000000000000001E-4</v>
      </c>
      <c r="BP250" s="23">
        <v>5.8999999999999999E-3</v>
      </c>
      <c r="BQ250" s="23">
        <v>2.9999999999999997E-4</v>
      </c>
      <c r="BR250" s="23">
        <v>2.9999999999999997E-4</v>
      </c>
      <c r="BS250" s="23">
        <v>2.0000000000000001E-4</v>
      </c>
      <c r="BT250" s="23" t="s">
        <v>181</v>
      </c>
      <c r="BU250" s="23">
        <v>5.0000000000000001E-4</v>
      </c>
      <c r="BV250" s="23" t="s">
        <v>20</v>
      </c>
      <c r="BX250" s="23" t="s">
        <v>20</v>
      </c>
      <c r="BZ250" s="23" t="s">
        <v>181</v>
      </c>
      <c r="CA250" s="23">
        <v>6.9999999999999999E-4</v>
      </c>
      <c r="CB250" s="23" t="s">
        <v>181</v>
      </c>
      <c r="CC250" s="23">
        <v>1.8E-3</v>
      </c>
      <c r="CD250" s="23" t="s">
        <v>181</v>
      </c>
      <c r="CE250" s="23">
        <v>1.8E-3</v>
      </c>
      <c r="CF250" s="23" t="s">
        <v>20</v>
      </c>
      <c r="CH250" s="23">
        <v>5.5599999999999997E-2</v>
      </c>
      <c r="CI250" s="23">
        <v>5.1000000000000004E-3</v>
      </c>
      <c r="CJ250" s="23" t="s">
        <v>181</v>
      </c>
      <c r="CK250" s="23">
        <v>8.6999999999999994E-3</v>
      </c>
      <c r="CL250" s="23" t="s">
        <v>181</v>
      </c>
      <c r="CM250" s="23">
        <v>9.4999999999999998E-3</v>
      </c>
      <c r="CN250" s="23" t="s">
        <v>181</v>
      </c>
      <c r="CO250" s="23">
        <v>5.9999999999999995E-4</v>
      </c>
      <c r="CP250" s="23" t="s">
        <v>181</v>
      </c>
      <c r="CQ250" s="23">
        <v>2.7000000000000001E-3</v>
      </c>
      <c r="CR250" s="23" t="s">
        <v>181</v>
      </c>
      <c r="CS250" s="23">
        <v>1.4E-3</v>
      </c>
      <c r="CT250" s="23" t="s">
        <v>181</v>
      </c>
      <c r="CU250" s="23">
        <v>5.9999999999999995E-4</v>
      </c>
      <c r="CV250" s="23" t="s">
        <v>20</v>
      </c>
      <c r="CX250" s="23" t="s">
        <v>181</v>
      </c>
      <c r="CY250" s="23">
        <v>5.0000000000000001E-4</v>
      </c>
      <c r="CZ250" s="23" t="s">
        <v>181</v>
      </c>
      <c r="DA250" s="23">
        <v>5.9999999999999995E-4</v>
      </c>
      <c r="DB250" s="23" t="s">
        <v>181</v>
      </c>
      <c r="DC250" s="23">
        <v>5.9999999999999995E-4</v>
      </c>
      <c r="DD250" s="23" t="s">
        <v>181</v>
      </c>
      <c r="DE250" s="23">
        <v>5.9999999999999995E-4</v>
      </c>
      <c r="DF250" s="23" t="s">
        <v>181</v>
      </c>
      <c r="DG250" s="23">
        <v>4.0000000000000002E-4</v>
      </c>
      <c r="DH250" s="23" t="s">
        <v>181</v>
      </c>
      <c r="DI250" s="23">
        <v>2.9999999999999997E-4</v>
      </c>
      <c r="DJ250" s="23" t="s">
        <v>403</v>
      </c>
      <c r="DK250" s="23" t="s">
        <v>404</v>
      </c>
      <c r="DL250" s="23">
        <v>30</v>
      </c>
      <c r="DM250" s="23" t="s">
        <v>197</v>
      </c>
      <c r="DN250" s="23" t="s">
        <v>20</v>
      </c>
      <c r="DW250" s="85"/>
      <c r="DY250" s="85">
        <v>44877.121527777781</v>
      </c>
    </row>
    <row r="251" spans="1:129" s="23" customFormat="1">
      <c r="A251" s="23">
        <v>300</v>
      </c>
      <c r="B251" s="88">
        <v>44877.123611111114</v>
      </c>
      <c r="C251" s="23" t="s">
        <v>192</v>
      </c>
      <c r="D251" s="23">
        <v>0</v>
      </c>
      <c r="E251" s="23">
        <v>0</v>
      </c>
      <c r="F251" s="23">
        <v>0</v>
      </c>
      <c r="G251" s="23" t="s">
        <v>58</v>
      </c>
      <c r="H251" s="23" t="s">
        <v>59</v>
      </c>
      <c r="I251" s="23" t="s">
        <v>59</v>
      </c>
      <c r="J251" s="23" t="s">
        <v>59</v>
      </c>
      <c r="K251" s="23">
        <v>150</v>
      </c>
      <c r="L251" s="23" t="s">
        <v>179</v>
      </c>
      <c r="M251" s="23">
        <v>0</v>
      </c>
      <c r="N251" s="23" t="s">
        <v>179</v>
      </c>
      <c r="O251" s="23">
        <v>0</v>
      </c>
      <c r="P251" s="23" t="s">
        <v>179</v>
      </c>
      <c r="Q251" s="23">
        <v>0</v>
      </c>
      <c r="R251" s="23">
        <v>2</v>
      </c>
      <c r="S251" s="23" t="s">
        <v>180</v>
      </c>
      <c r="T251" s="23">
        <v>4.7457000000000003</v>
      </c>
      <c r="U251" s="23">
        <v>0.52769999999999995</v>
      </c>
      <c r="V251" s="23">
        <v>13.3659</v>
      </c>
      <c r="W251" s="23">
        <v>0.24160000000000001</v>
      </c>
      <c r="X251" s="23">
        <v>39.811</v>
      </c>
      <c r="Y251" s="23">
        <v>0.2555</v>
      </c>
      <c r="Z251" s="23">
        <v>0.20899999999999999</v>
      </c>
      <c r="AA251" s="23">
        <v>1.3899999999999999E-2</v>
      </c>
      <c r="AB251" s="23" t="s">
        <v>181</v>
      </c>
      <c r="AC251" s="23">
        <v>6.1999999999999998E-3</v>
      </c>
      <c r="AD251" s="23" t="s">
        <v>181</v>
      </c>
      <c r="AE251" s="23">
        <v>1.0500000000000001E-2</v>
      </c>
      <c r="AF251" s="23">
        <v>1.9386000000000001</v>
      </c>
      <c r="AG251" s="23">
        <v>1.3100000000000001E-2</v>
      </c>
      <c r="AH251" s="23">
        <v>6.9881000000000002</v>
      </c>
      <c r="AI251" s="23">
        <v>2.01E-2</v>
      </c>
      <c r="AJ251" s="23">
        <v>1.0613999999999999</v>
      </c>
      <c r="AK251" s="23">
        <v>6.4999999999999997E-3</v>
      </c>
      <c r="AL251" s="23" t="s">
        <v>181</v>
      </c>
      <c r="AM251" s="23">
        <v>7.1000000000000004E-3</v>
      </c>
      <c r="AN251" s="23">
        <v>1.7100000000000001E-2</v>
      </c>
      <c r="AO251" s="23">
        <v>2.7000000000000001E-3</v>
      </c>
      <c r="AP251" s="23">
        <v>9.4899999999999998E-2</v>
      </c>
      <c r="AQ251" s="23">
        <v>3.8E-3</v>
      </c>
      <c r="AR251" s="23">
        <v>4.3353999999999999</v>
      </c>
      <c r="AS251" s="23">
        <v>1.83E-2</v>
      </c>
      <c r="AT251" s="23">
        <v>3.0999999999999999E-3</v>
      </c>
      <c r="AU251" s="23">
        <v>2.3E-3</v>
      </c>
      <c r="AV251" s="23">
        <v>1.0800000000000001E-2</v>
      </c>
      <c r="AW251" s="23">
        <v>8.9999999999999998E-4</v>
      </c>
      <c r="AX251" s="23">
        <v>5.3E-3</v>
      </c>
      <c r="AY251" s="23">
        <v>5.9999999999999995E-4</v>
      </c>
      <c r="AZ251" s="23">
        <v>5.8999999999999999E-3</v>
      </c>
      <c r="BA251" s="23">
        <v>5.9999999999999995E-4</v>
      </c>
      <c r="BB251" s="23">
        <v>5.9999999999999995E-4</v>
      </c>
      <c r="BC251" s="23">
        <v>4.0000000000000002E-4</v>
      </c>
      <c r="BD251" s="23">
        <v>2.9999999999999997E-4</v>
      </c>
      <c r="BE251" s="23">
        <v>2.9999999999999997E-4</v>
      </c>
      <c r="BF251" s="23" t="s">
        <v>181</v>
      </c>
      <c r="BG251" s="23">
        <v>1E-4</v>
      </c>
      <c r="BH251" s="23">
        <v>4.8999999999999998E-3</v>
      </c>
      <c r="BI251" s="23">
        <v>2.9999999999999997E-4</v>
      </c>
      <c r="BJ251" s="23">
        <v>4.6300000000000001E-2</v>
      </c>
      <c r="BK251" s="23">
        <v>8.0000000000000004E-4</v>
      </c>
      <c r="BL251" s="23">
        <v>2.5000000000000001E-3</v>
      </c>
      <c r="BM251" s="23">
        <v>2.9999999999999997E-4</v>
      </c>
      <c r="BN251" s="23">
        <v>2.06E-2</v>
      </c>
      <c r="BO251" s="23">
        <v>6.9999999999999999E-4</v>
      </c>
      <c r="BP251" s="23">
        <v>5.0000000000000001E-3</v>
      </c>
      <c r="BQ251" s="23">
        <v>2.9999999999999997E-4</v>
      </c>
      <c r="BR251" s="23">
        <v>5.9999999999999995E-4</v>
      </c>
      <c r="BS251" s="23">
        <v>2.9999999999999997E-4</v>
      </c>
      <c r="BT251" s="23" t="s">
        <v>181</v>
      </c>
      <c r="BU251" s="23">
        <v>5.0000000000000001E-4</v>
      </c>
      <c r="BV251" s="23">
        <v>1.1000000000000001E-3</v>
      </c>
      <c r="BW251" s="23">
        <v>5.9999999999999995E-4</v>
      </c>
      <c r="BX251" s="23" t="s">
        <v>20</v>
      </c>
      <c r="BZ251" s="23" t="s">
        <v>181</v>
      </c>
      <c r="CA251" s="23">
        <v>8.0000000000000004E-4</v>
      </c>
      <c r="CB251" s="23" t="s">
        <v>181</v>
      </c>
      <c r="CC251" s="23">
        <v>2E-3</v>
      </c>
      <c r="CD251" s="23" t="s">
        <v>181</v>
      </c>
      <c r="CE251" s="23">
        <v>1.6999999999999999E-3</v>
      </c>
      <c r="CF251" s="23" t="s">
        <v>20</v>
      </c>
      <c r="CH251" s="23">
        <v>6.4899999999999999E-2</v>
      </c>
      <c r="CI251" s="23">
        <v>6.8999999999999999E-3</v>
      </c>
      <c r="CJ251" s="23" t="s">
        <v>181</v>
      </c>
      <c r="CK251" s="23">
        <v>9.2999999999999992E-3</v>
      </c>
      <c r="CL251" s="23" t="s">
        <v>181</v>
      </c>
      <c r="CM251" s="23">
        <v>1.1900000000000001E-2</v>
      </c>
      <c r="CN251" s="23" t="s">
        <v>181</v>
      </c>
      <c r="CO251" s="23">
        <v>5.9999999999999995E-4</v>
      </c>
      <c r="CP251" s="23" t="s">
        <v>181</v>
      </c>
      <c r="CQ251" s="23">
        <v>2.5000000000000001E-3</v>
      </c>
      <c r="CR251" s="23" t="s">
        <v>181</v>
      </c>
      <c r="CS251" s="23">
        <v>1.6000000000000001E-3</v>
      </c>
      <c r="CT251" s="23" t="s">
        <v>20</v>
      </c>
      <c r="CV251" s="23" t="s">
        <v>20</v>
      </c>
      <c r="CX251" s="23" t="s">
        <v>181</v>
      </c>
      <c r="CY251" s="23">
        <v>5.0000000000000001E-4</v>
      </c>
      <c r="CZ251" s="23" t="s">
        <v>181</v>
      </c>
      <c r="DA251" s="23">
        <v>5.9999999999999995E-4</v>
      </c>
      <c r="DB251" s="23" t="s">
        <v>181</v>
      </c>
      <c r="DC251" s="23">
        <v>5.9999999999999995E-4</v>
      </c>
      <c r="DD251" s="23" t="s">
        <v>181</v>
      </c>
      <c r="DE251" s="23">
        <v>6.9999999999999999E-4</v>
      </c>
      <c r="DF251" s="23" t="s">
        <v>181</v>
      </c>
      <c r="DG251" s="23">
        <v>4.0000000000000002E-4</v>
      </c>
      <c r="DH251" s="23" t="s">
        <v>181</v>
      </c>
      <c r="DI251" s="23">
        <v>5.0000000000000001E-4</v>
      </c>
      <c r="DJ251" s="23" t="s">
        <v>403</v>
      </c>
      <c r="DK251" s="23" t="s">
        <v>404</v>
      </c>
      <c r="DL251" s="23">
        <v>63</v>
      </c>
      <c r="DM251" s="23" t="s">
        <v>197</v>
      </c>
      <c r="DN251" s="23" t="s">
        <v>20</v>
      </c>
      <c r="DW251" s="85"/>
      <c r="DY251" s="85">
        <v>44877.123611111114</v>
      </c>
    </row>
    <row r="252" spans="1:129" s="23" customFormat="1">
      <c r="A252" s="23">
        <v>301</v>
      </c>
      <c r="B252" s="88">
        <v>44877.127083333333</v>
      </c>
      <c r="C252" s="23" t="s">
        <v>192</v>
      </c>
      <c r="D252" s="23">
        <v>0</v>
      </c>
      <c r="E252" s="23">
        <v>0</v>
      </c>
      <c r="F252" s="23">
        <v>0</v>
      </c>
      <c r="G252" s="23" t="s">
        <v>58</v>
      </c>
      <c r="H252" s="23" t="s">
        <v>59</v>
      </c>
      <c r="I252" s="23" t="s">
        <v>59</v>
      </c>
      <c r="J252" s="23" t="s">
        <v>59</v>
      </c>
      <c r="K252" s="23">
        <v>150</v>
      </c>
      <c r="L252" s="23" t="s">
        <v>179</v>
      </c>
      <c r="M252" s="23">
        <v>0</v>
      </c>
      <c r="N252" s="23" t="s">
        <v>179</v>
      </c>
      <c r="O252" s="23">
        <v>0</v>
      </c>
      <c r="P252" s="23" t="s">
        <v>179</v>
      </c>
      <c r="Q252" s="23">
        <v>0</v>
      </c>
      <c r="R252" s="23">
        <v>2</v>
      </c>
      <c r="S252" s="23" t="s">
        <v>180</v>
      </c>
      <c r="T252" s="23">
        <v>4.9962999999999997</v>
      </c>
      <c r="U252" s="23">
        <v>0.58740000000000003</v>
      </c>
      <c r="V252" s="23">
        <v>18.218800000000002</v>
      </c>
      <c r="W252" s="23">
        <v>0.28110000000000002</v>
      </c>
      <c r="X252" s="23">
        <v>48.015799999999999</v>
      </c>
      <c r="Y252" s="23">
        <v>0.2868</v>
      </c>
      <c r="Z252" s="23">
        <v>0.24809999999999999</v>
      </c>
      <c r="AA252" s="23">
        <v>1.5800000000000002E-2</v>
      </c>
      <c r="AB252" s="23" t="s">
        <v>181</v>
      </c>
      <c r="AC252" s="23">
        <v>6.8999999999999999E-3</v>
      </c>
      <c r="AD252" s="23" t="s">
        <v>181</v>
      </c>
      <c r="AE252" s="23">
        <v>1.03E-2</v>
      </c>
      <c r="AF252" s="23">
        <v>2.3662000000000001</v>
      </c>
      <c r="AG252" s="23">
        <v>1.4800000000000001E-2</v>
      </c>
      <c r="AH252" s="23">
        <v>9.7769999999999992</v>
      </c>
      <c r="AI252" s="23">
        <v>2.4E-2</v>
      </c>
      <c r="AJ252" s="23">
        <v>1.2759</v>
      </c>
      <c r="AK252" s="23">
        <v>7.3000000000000001E-3</v>
      </c>
      <c r="AL252" s="23">
        <v>3.0700000000000002E-2</v>
      </c>
      <c r="AM252" s="23">
        <v>8.2000000000000007E-3</v>
      </c>
      <c r="AN252" s="23">
        <v>1.1900000000000001E-2</v>
      </c>
      <c r="AO252" s="23">
        <v>3.0000000000000001E-3</v>
      </c>
      <c r="AP252" s="23">
        <v>0.1045</v>
      </c>
      <c r="AQ252" s="23">
        <v>3.8999999999999998E-3</v>
      </c>
      <c r="AR252" s="23">
        <v>5.2563000000000004</v>
      </c>
      <c r="AS252" s="23">
        <v>2.0799999999999999E-2</v>
      </c>
      <c r="AT252" s="23">
        <v>4.4999999999999997E-3</v>
      </c>
      <c r="AU252" s="23">
        <v>2.5000000000000001E-3</v>
      </c>
      <c r="AV252" s="23">
        <v>8.5000000000000006E-3</v>
      </c>
      <c r="AW252" s="23">
        <v>8.0000000000000004E-4</v>
      </c>
      <c r="AX252" s="23">
        <v>5.1999999999999998E-3</v>
      </c>
      <c r="AY252" s="23">
        <v>5.9999999999999995E-4</v>
      </c>
      <c r="AZ252" s="23">
        <v>5.4000000000000003E-3</v>
      </c>
      <c r="BA252" s="23">
        <v>5.9999999999999995E-4</v>
      </c>
      <c r="BB252" s="23">
        <v>1.1000000000000001E-3</v>
      </c>
      <c r="BC252" s="23">
        <v>4.0000000000000002E-4</v>
      </c>
      <c r="BD252" s="23">
        <v>5.9999999999999995E-4</v>
      </c>
      <c r="BE252" s="23">
        <v>2.9999999999999997E-4</v>
      </c>
      <c r="BF252" s="23" t="s">
        <v>181</v>
      </c>
      <c r="BG252" s="23">
        <v>1E-4</v>
      </c>
      <c r="BH252" s="23">
        <v>4.1999999999999997E-3</v>
      </c>
      <c r="BI252" s="23">
        <v>2.9999999999999997E-4</v>
      </c>
      <c r="BJ252" s="23">
        <v>5.2299999999999999E-2</v>
      </c>
      <c r="BK252" s="23">
        <v>8.0000000000000004E-4</v>
      </c>
      <c r="BL252" s="23">
        <v>2.5000000000000001E-3</v>
      </c>
      <c r="BM252" s="23">
        <v>2.0000000000000001E-4</v>
      </c>
      <c r="BN252" s="23">
        <v>1.7899999999999999E-2</v>
      </c>
      <c r="BO252" s="23">
        <v>5.0000000000000001E-4</v>
      </c>
      <c r="BP252" s="23">
        <v>5.7000000000000002E-3</v>
      </c>
      <c r="BQ252" s="23">
        <v>2.9999999999999997E-4</v>
      </c>
      <c r="BR252" s="23">
        <v>2.9999999999999997E-4</v>
      </c>
      <c r="BS252" s="23">
        <v>1E-4</v>
      </c>
      <c r="BT252" s="23" t="s">
        <v>181</v>
      </c>
      <c r="BU252" s="23">
        <v>5.0000000000000001E-4</v>
      </c>
      <c r="BV252" s="23" t="s">
        <v>20</v>
      </c>
      <c r="BX252" s="23" t="s">
        <v>20</v>
      </c>
      <c r="BZ252" s="23" t="s">
        <v>181</v>
      </c>
      <c r="CA252" s="23">
        <v>6.9999999999999999E-4</v>
      </c>
      <c r="CB252" s="23" t="s">
        <v>181</v>
      </c>
      <c r="CC252" s="23">
        <v>1.8E-3</v>
      </c>
      <c r="CD252" s="23" t="s">
        <v>181</v>
      </c>
      <c r="CE252" s="23">
        <v>1.6999999999999999E-3</v>
      </c>
      <c r="CF252" s="23" t="s">
        <v>20</v>
      </c>
      <c r="CH252" s="23">
        <v>5.79E-2</v>
      </c>
      <c r="CI252" s="23">
        <v>4.7999999999999996E-3</v>
      </c>
      <c r="CJ252" s="23" t="s">
        <v>181</v>
      </c>
      <c r="CK252" s="23">
        <v>8.6999999999999994E-3</v>
      </c>
      <c r="CL252" s="23" t="s">
        <v>181</v>
      </c>
      <c r="CM252" s="23">
        <v>9.2999999999999992E-3</v>
      </c>
      <c r="CN252" s="23" t="s">
        <v>181</v>
      </c>
      <c r="CO252" s="23">
        <v>5.9999999999999995E-4</v>
      </c>
      <c r="CP252" s="23" t="s">
        <v>181</v>
      </c>
      <c r="CQ252" s="23">
        <v>2.5000000000000001E-3</v>
      </c>
      <c r="CR252" s="23" t="s">
        <v>181</v>
      </c>
      <c r="CS252" s="23">
        <v>1.5E-3</v>
      </c>
      <c r="CT252" s="23" t="s">
        <v>20</v>
      </c>
      <c r="CV252" s="23" t="s">
        <v>20</v>
      </c>
      <c r="CX252" s="23" t="s">
        <v>181</v>
      </c>
      <c r="CY252" s="23">
        <v>5.0000000000000001E-4</v>
      </c>
      <c r="CZ252" s="23" t="s">
        <v>181</v>
      </c>
      <c r="DA252" s="23">
        <v>5.9999999999999995E-4</v>
      </c>
      <c r="DB252" s="23" t="s">
        <v>181</v>
      </c>
      <c r="DC252" s="23">
        <v>5.0000000000000001E-4</v>
      </c>
      <c r="DD252" s="23" t="s">
        <v>181</v>
      </c>
      <c r="DE252" s="23">
        <v>5.9999999999999995E-4</v>
      </c>
      <c r="DF252" s="23" t="s">
        <v>181</v>
      </c>
      <c r="DG252" s="23">
        <v>4.0000000000000002E-4</v>
      </c>
      <c r="DH252" s="23" t="s">
        <v>181</v>
      </c>
      <c r="DI252" s="23">
        <v>2.9999999999999997E-4</v>
      </c>
      <c r="DJ252" s="23" t="s">
        <v>405</v>
      </c>
      <c r="DK252" s="23" t="s">
        <v>406</v>
      </c>
      <c r="DL252" s="23">
        <v>47</v>
      </c>
      <c r="DM252" s="23" t="s">
        <v>197</v>
      </c>
      <c r="DN252" s="23" t="s">
        <v>20</v>
      </c>
      <c r="DW252" s="85"/>
      <c r="DY252" s="85">
        <v>44877.127083333333</v>
      </c>
    </row>
    <row r="253" spans="1:129" s="23" customFormat="1">
      <c r="A253" s="23">
        <v>302</v>
      </c>
      <c r="B253" s="88">
        <v>44877.131249999999</v>
      </c>
      <c r="C253" s="23" t="s">
        <v>192</v>
      </c>
      <c r="D253" s="23">
        <v>0</v>
      </c>
      <c r="E253" s="23">
        <v>0</v>
      </c>
      <c r="F253" s="23">
        <v>0</v>
      </c>
      <c r="G253" s="23" t="s">
        <v>58</v>
      </c>
      <c r="H253" s="23" t="s">
        <v>59</v>
      </c>
      <c r="I253" s="23" t="s">
        <v>59</v>
      </c>
      <c r="J253" s="23" t="s">
        <v>59</v>
      </c>
      <c r="K253" s="23">
        <v>150</v>
      </c>
      <c r="L253" s="23" t="s">
        <v>179</v>
      </c>
      <c r="M253" s="23">
        <v>0</v>
      </c>
      <c r="N253" s="23" t="s">
        <v>179</v>
      </c>
      <c r="O253" s="23">
        <v>0</v>
      </c>
      <c r="P253" s="23" t="s">
        <v>179</v>
      </c>
      <c r="Q253" s="23">
        <v>0</v>
      </c>
      <c r="R253" s="23">
        <v>2</v>
      </c>
      <c r="S253" s="23" t="s">
        <v>180</v>
      </c>
      <c r="T253" s="23">
        <v>7.0694999999999997</v>
      </c>
      <c r="U253" s="23">
        <v>0.62749999999999995</v>
      </c>
      <c r="V253" s="23">
        <v>19.4785</v>
      </c>
      <c r="W253" s="23">
        <v>0.29039999999999999</v>
      </c>
      <c r="X253" s="23">
        <v>51.874299999999998</v>
      </c>
      <c r="Y253" s="23">
        <v>0.30120000000000002</v>
      </c>
      <c r="Z253" s="23">
        <v>0.28039999999999998</v>
      </c>
      <c r="AA253" s="23">
        <v>1.5800000000000002E-2</v>
      </c>
      <c r="AB253" s="23" t="s">
        <v>181</v>
      </c>
      <c r="AC253" s="23">
        <v>6.8999999999999999E-3</v>
      </c>
      <c r="AD253" s="23" t="s">
        <v>181</v>
      </c>
      <c r="AE253" s="23">
        <v>1.04E-2</v>
      </c>
      <c r="AF253" s="23">
        <v>2.3367</v>
      </c>
      <c r="AG253" s="23">
        <v>1.4999999999999999E-2</v>
      </c>
      <c r="AH253" s="23">
        <v>8.3558000000000003</v>
      </c>
      <c r="AI253" s="23">
        <v>2.2100000000000002E-2</v>
      </c>
      <c r="AJ253" s="23">
        <v>1.1929000000000001</v>
      </c>
      <c r="AK253" s="23">
        <v>6.8999999999999999E-3</v>
      </c>
      <c r="AL253" s="23">
        <v>3.7699999999999997E-2</v>
      </c>
      <c r="AM253" s="23">
        <v>8.2000000000000007E-3</v>
      </c>
      <c r="AN253" s="23">
        <v>1.9599999999999999E-2</v>
      </c>
      <c r="AO253" s="23">
        <v>3.3999999999999998E-3</v>
      </c>
      <c r="AP253" s="23">
        <v>0.1096</v>
      </c>
      <c r="AQ253" s="23">
        <v>3.8999999999999998E-3</v>
      </c>
      <c r="AR253" s="23">
        <v>5.8023999999999996</v>
      </c>
      <c r="AS253" s="23">
        <v>2.1299999999999999E-2</v>
      </c>
      <c r="AT253" s="23">
        <v>4.4999999999999997E-3</v>
      </c>
      <c r="AU253" s="23">
        <v>2.5999999999999999E-3</v>
      </c>
      <c r="AV253" s="23">
        <v>1.29E-2</v>
      </c>
      <c r="AW253" s="23">
        <v>8.9999999999999998E-4</v>
      </c>
      <c r="AX253" s="23">
        <v>6.6E-3</v>
      </c>
      <c r="AY253" s="23">
        <v>5.9999999999999995E-4</v>
      </c>
      <c r="AZ253" s="23">
        <v>5.4000000000000003E-3</v>
      </c>
      <c r="BA253" s="23">
        <v>5.0000000000000001E-4</v>
      </c>
      <c r="BB253" s="23">
        <v>1E-3</v>
      </c>
      <c r="BC253" s="23">
        <v>4.0000000000000002E-4</v>
      </c>
      <c r="BD253" s="23" t="s">
        <v>181</v>
      </c>
      <c r="BE253" s="23">
        <v>2.0000000000000001E-4</v>
      </c>
      <c r="BF253" s="23" t="s">
        <v>181</v>
      </c>
      <c r="BG253" s="23">
        <v>1E-4</v>
      </c>
      <c r="BH253" s="23">
        <v>4.0000000000000001E-3</v>
      </c>
      <c r="BI253" s="23">
        <v>2.9999999999999997E-4</v>
      </c>
      <c r="BJ253" s="23">
        <v>5.33E-2</v>
      </c>
      <c r="BK253" s="23">
        <v>8.0000000000000004E-4</v>
      </c>
      <c r="BL253" s="23">
        <v>2.5000000000000001E-3</v>
      </c>
      <c r="BM253" s="23">
        <v>2.0000000000000001E-4</v>
      </c>
      <c r="BN253" s="23">
        <v>1.5100000000000001E-2</v>
      </c>
      <c r="BO253" s="23">
        <v>4.0000000000000002E-4</v>
      </c>
      <c r="BP253" s="23">
        <v>6.0000000000000001E-3</v>
      </c>
      <c r="BQ253" s="23">
        <v>2.9999999999999997E-4</v>
      </c>
      <c r="BR253" s="23">
        <v>1E-4</v>
      </c>
      <c r="BS253" s="23">
        <v>1E-4</v>
      </c>
      <c r="BT253" s="23" t="s">
        <v>181</v>
      </c>
      <c r="BU253" s="23">
        <v>5.0000000000000001E-4</v>
      </c>
      <c r="BV253" s="23" t="s">
        <v>20</v>
      </c>
      <c r="BX253" s="23" t="s">
        <v>181</v>
      </c>
      <c r="BY253" s="23">
        <v>8.0000000000000004E-4</v>
      </c>
      <c r="BZ253" s="23" t="s">
        <v>181</v>
      </c>
      <c r="CA253" s="23">
        <v>6.9999999999999999E-4</v>
      </c>
      <c r="CB253" s="23" t="s">
        <v>181</v>
      </c>
      <c r="CC253" s="23">
        <v>1.6999999999999999E-3</v>
      </c>
      <c r="CD253" s="23" t="s">
        <v>181</v>
      </c>
      <c r="CE253" s="23">
        <v>1.8E-3</v>
      </c>
      <c r="CF253" s="23" t="s">
        <v>20</v>
      </c>
      <c r="CH253" s="23">
        <v>4.9599999999999998E-2</v>
      </c>
      <c r="CI253" s="23">
        <v>4.4999999999999997E-3</v>
      </c>
      <c r="CJ253" s="23" t="s">
        <v>181</v>
      </c>
      <c r="CK253" s="23">
        <v>8.5000000000000006E-3</v>
      </c>
      <c r="CL253" s="23" t="s">
        <v>181</v>
      </c>
      <c r="CM253" s="23">
        <v>8.0999999999999996E-3</v>
      </c>
      <c r="CN253" s="23" t="s">
        <v>181</v>
      </c>
      <c r="CO253" s="23">
        <v>5.9999999999999995E-4</v>
      </c>
      <c r="CP253" s="23" t="s">
        <v>181</v>
      </c>
      <c r="CQ253" s="23">
        <v>2.8E-3</v>
      </c>
      <c r="CR253" s="23" t="s">
        <v>181</v>
      </c>
      <c r="CS253" s="23">
        <v>1.4E-3</v>
      </c>
      <c r="CT253" s="23" t="s">
        <v>181</v>
      </c>
      <c r="CU253" s="23">
        <v>5.9999999999999995E-4</v>
      </c>
      <c r="CV253" s="23" t="s">
        <v>181</v>
      </c>
      <c r="CW253" s="23">
        <v>5.0000000000000001E-4</v>
      </c>
      <c r="CX253" s="23" t="s">
        <v>181</v>
      </c>
      <c r="CY253" s="23">
        <v>5.0000000000000001E-4</v>
      </c>
      <c r="CZ253" s="23" t="s">
        <v>181</v>
      </c>
      <c r="DA253" s="23">
        <v>5.0000000000000001E-4</v>
      </c>
      <c r="DB253" s="23" t="s">
        <v>181</v>
      </c>
      <c r="DC253" s="23">
        <v>5.9999999999999995E-4</v>
      </c>
      <c r="DD253" s="23" t="s">
        <v>181</v>
      </c>
      <c r="DE253" s="23">
        <v>5.9999999999999995E-4</v>
      </c>
      <c r="DF253" s="23" t="s">
        <v>181</v>
      </c>
      <c r="DG253" s="23">
        <v>4.0000000000000002E-4</v>
      </c>
      <c r="DH253" s="23" t="s">
        <v>181</v>
      </c>
      <c r="DI253" s="23">
        <v>2.0000000000000001E-4</v>
      </c>
      <c r="DJ253" s="23" t="s">
        <v>407</v>
      </c>
      <c r="DK253" s="23" t="s">
        <v>408</v>
      </c>
      <c r="DL253" s="23">
        <v>10</v>
      </c>
      <c r="DM253" s="23" t="s">
        <v>197</v>
      </c>
      <c r="DN253" s="23" t="s">
        <v>20</v>
      </c>
      <c r="DW253" s="85"/>
      <c r="DY253" s="85">
        <v>44877.131249999999</v>
      </c>
    </row>
    <row r="254" spans="1:129" s="23" customFormat="1">
      <c r="A254" s="23">
        <v>303</v>
      </c>
      <c r="B254" s="88">
        <v>44877.133333333331</v>
      </c>
      <c r="C254" s="23" t="s">
        <v>192</v>
      </c>
      <c r="D254" s="23">
        <v>0</v>
      </c>
      <c r="E254" s="23">
        <v>0</v>
      </c>
      <c r="F254" s="23">
        <v>0</v>
      </c>
      <c r="G254" s="23" t="s">
        <v>58</v>
      </c>
      <c r="H254" s="23" t="s">
        <v>59</v>
      </c>
      <c r="I254" s="23" t="s">
        <v>59</v>
      </c>
      <c r="J254" s="23" t="s">
        <v>59</v>
      </c>
      <c r="K254" s="23">
        <v>150</v>
      </c>
      <c r="L254" s="23" t="s">
        <v>179</v>
      </c>
      <c r="M254" s="23">
        <v>0</v>
      </c>
      <c r="N254" s="23" t="s">
        <v>179</v>
      </c>
      <c r="O254" s="23">
        <v>0</v>
      </c>
      <c r="P254" s="23" t="s">
        <v>179</v>
      </c>
      <c r="Q254" s="23">
        <v>0</v>
      </c>
      <c r="R254" s="23">
        <v>2</v>
      </c>
      <c r="S254" s="23" t="s">
        <v>180</v>
      </c>
      <c r="T254" s="23">
        <v>3.3597000000000001</v>
      </c>
      <c r="U254" s="23">
        <v>0.55989999999999995</v>
      </c>
      <c r="V254" s="23">
        <v>19.112500000000001</v>
      </c>
      <c r="W254" s="23">
        <v>0.2853</v>
      </c>
      <c r="X254" s="23">
        <v>49.418900000000001</v>
      </c>
      <c r="Y254" s="23">
        <v>0.2928</v>
      </c>
      <c r="Z254" s="23">
        <v>0.27010000000000001</v>
      </c>
      <c r="AA254" s="23">
        <v>1.5900000000000001E-2</v>
      </c>
      <c r="AB254" s="23" t="s">
        <v>181</v>
      </c>
      <c r="AC254" s="23">
        <v>6.8999999999999999E-3</v>
      </c>
      <c r="AD254" s="23" t="s">
        <v>181</v>
      </c>
      <c r="AE254" s="23">
        <v>1.03E-2</v>
      </c>
      <c r="AF254" s="23">
        <v>2.8504</v>
      </c>
      <c r="AG254" s="23">
        <v>1.6199999999999999E-2</v>
      </c>
      <c r="AH254" s="23">
        <v>9.5609000000000002</v>
      </c>
      <c r="AI254" s="23">
        <v>2.3800000000000002E-2</v>
      </c>
      <c r="AJ254" s="23">
        <v>1.2264999999999999</v>
      </c>
      <c r="AK254" s="23">
        <v>7.1999999999999998E-3</v>
      </c>
      <c r="AL254" s="23">
        <v>3.9899999999999998E-2</v>
      </c>
      <c r="AM254" s="23">
        <v>8.3000000000000001E-3</v>
      </c>
      <c r="AN254" s="23">
        <v>1.34E-2</v>
      </c>
      <c r="AO254" s="23">
        <v>3.0999999999999999E-3</v>
      </c>
      <c r="AP254" s="23">
        <v>8.9499999999999996E-2</v>
      </c>
      <c r="AQ254" s="23">
        <v>3.5999999999999999E-3</v>
      </c>
      <c r="AR254" s="23">
        <v>5.0857999999999999</v>
      </c>
      <c r="AS254" s="23">
        <v>2.0400000000000001E-2</v>
      </c>
      <c r="AT254" s="23">
        <v>4.7000000000000002E-3</v>
      </c>
      <c r="AU254" s="23">
        <v>2.5000000000000001E-3</v>
      </c>
      <c r="AV254" s="23">
        <v>9.2999999999999992E-3</v>
      </c>
      <c r="AW254" s="23">
        <v>8.0000000000000004E-4</v>
      </c>
      <c r="AX254" s="23">
        <v>5.4000000000000003E-3</v>
      </c>
      <c r="AY254" s="23">
        <v>5.9999999999999995E-4</v>
      </c>
      <c r="AZ254" s="23">
        <v>5.4999999999999997E-3</v>
      </c>
      <c r="BA254" s="23">
        <v>5.0000000000000001E-4</v>
      </c>
      <c r="BB254" s="23">
        <v>1.1000000000000001E-3</v>
      </c>
      <c r="BC254" s="23">
        <v>4.0000000000000002E-4</v>
      </c>
      <c r="BD254" s="23">
        <v>5.0000000000000001E-4</v>
      </c>
      <c r="BE254" s="23">
        <v>2.9999999999999997E-4</v>
      </c>
      <c r="BF254" s="23" t="s">
        <v>181</v>
      </c>
      <c r="BG254" s="23">
        <v>1E-4</v>
      </c>
      <c r="BH254" s="23">
        <v>3.8E-3</v>
      </c>
      <c r="BI254" s="23">
        <v>2.9999999999999997E-4</v>
      </c>
      <c r="BJ254" s="23">
        <v>5.2299999999999999E-2</v>
      </c>
      <c r="BK254" s="23">
        <v>8.0000000000000004E-4</v>
      </c>
      <c r="BL254" s="23">
        <v>2.5999999999999999E-3</v>
      </c>
      <c r="BM254" s="23">
        <v>2.0000000000000001E-4</v>
      </c>
      <c r="BN254" s="23">
        <v>1.7299999999999999E-2</v>
      </c>
      <c r="BO254" s="23">
        <v>5.0000000000000001E-4</v>
      </c>
      <c r="BP254" s="23">
        <v>5.8999999999999999E-3</v>
      </c>
      <c r="BQ254" s="23">
        <v>2.9999999999999997E-4</v>
      </c>
      <c r="BR254" s="23" t="s">
        <v>181</v>
      </c>
      <c r="BS254" s="23">
        <v>1E-4</v>
      </c>
      <c r="BT254" s="23" t="s">
        <v>181</v>
      </c>
      <c r="BU254" s="23">
        <v>5.0000000000000001E-4</v>
      </c>
      <c r="BV254" s="23" t="s">
        <v>20</v>
      </c>
      <c r="BX254" s="23" t="s">
        <v>181</v>
      </c>
      <c r="BY254" s="23">
        <v>8.0000000000000004E-4</v>
      </c>
      <c r="BZ254" s="23" t="s">
        <v>181</v>
      </c>
      <c r="CA254" s="23">
        <v>6.9999999999999999E-4</v>
      </c>
      <c r="CB254" s="23" t="s">
        <v>181</v>
      </c>
      <c r="CC254" s="23">
        <v>1.8E-3</v>
      </c>
      <c r="CD254" s="23" t="s">
        <v>181</v>
      </c>
      <c r="CE254" s="23">
        <v>1.6999999999999999E-3</v>
      </c>
      <c r="CF254" s="23" t="s">
        <v>20</v>
      </c>
      <c r="CH254" s="23">
        <v>5.4100000000000002E-2</v>
      </c>
      <c r="CI254" s="23">
        <v>4.7000000000000002E-3</v>
      </c>
      <c r="CJ254" s="23" t="s">
        <v>181</v>
      </c>
      <c r="CK254" s="23">
        <v>8.6999999999999994E-3</v>
      </c>
      <c r="CL254" s="23" t="s">
        <v>181</v>
      </c>
      <c r="CM254" s="23">
        <v>8.8999999999999999E-3</v>
      </c>
      <c r="CN254" s="23" t="s">
        <v>181</v>
      </c>
      <c r="CO254" s="23">
        <v>5.9999999999999995E-4</v>
      </c>
      <c r="CP254" s="23" t="s">
        <v>181</v>
      </c>
      <c r="CQ254" s="23">
        <v>2.5999999999999999E-3</v>
      </c>
      <c r="CR254" s="23" t="s">
        <v>181</v>
      </c>
      <c r="CS254" s="23">
        <v>1.5E-3</v>
      </c>
      <c r="CT254" s="23" t="s">
        <v>181</v>
      </c>
      <c r="CU254" s="23">
        <v>5.9999999999999995E-4</v>
      </c>
      <c r="CV254" s="23" t="s">
        <v>20</v>
      </c>
      <c r="CX254" s="23" t="s">
        <v>181</v>
      </c>
      <c r="CY254" s="23">
        <v>5.0000000000000001E-4</v>
      </c>
      <c r="CZ254" s="23" t="s">
        <v>181</v>
      </c>
      <c r="DA254" s="23">
        <v>5.9999999999999995E-4</v>
      </c>
      <c r="DB254" s="23" t="s">
        <v>181</v>
      </c>
      <c r="DC254" s="23">
        <v>5.9999999999999995E-4</v>
      </c>
      <c r="DD254" s="23" t="s">
        <v>181</v>
      </c>
      <c r="DE254" s="23">
        <v>6.9999999999999999E-4</v>
      </c>
      <c r="DF254" s="23" t="s">
        <v>181</v>
      </c>
      <c r="DG254" s="23">
        <v>4.0000000000000002E-4</v>
      </c>
      <c r="DH254" s="23" t="s">
        <v>181</v>
      </c>
      <c r="DI254" s="23">
        <v>2.9999999999999997E-4</v>
      </c>
      <c r="DJ254" s="23" t="s">
        <v>407</v>
      </c>
      <c r="DK254" s="23" t="s">
        <v>408</v>
      </c>
      <c r="DL254" s="23">
        <v>55</v>
      </c>
      <c r="DM254" s="23" t="s">
        <v>197</v>
      </c>
      <c r="DN254" s="23" t="s">
        <v>20</v>
      </c>
      <c r="DW254" s="85"/>
      <c r="DY254" s="85">
        <v>44877.133333333331</v>
      </c>
    </row>
    <row r="255" spans="1:129" s="23" customFormat="1">
      <c r="A255" s="23">
        <v>304</v>
      </c>
      <c r="B255" s="88">
        <v>44877.137499999997</v>
      </c>
      <c r="C255" s="23" t="s">
        <v>192</v>
      </c>
      <c r="D255" s="23">
        <v>0</v>
      </c>
      <c r="E255" s="23">
        <v>0</v>
      </c>
      <c r="F255" s="23">
        <v>0</v>
      </c>
      <c r="G255" s="23" t="s">
        <v>58</v>
      </c>
      <c r="H255" s="23" t="s">
        <v>59</v>
      </c>
      <c r="I255" s="23" t="s">
        <v>59</v>
      </c>
      <c r="J255" s="23" t="s">
        <v>59</v>
      </c>
      <c r="K255" s="23">
        <v>150</v>
      </c>
      <c r="L255" s="23" t="s">
        <v>179</v>
      </c>
      <c r="M255" s="23">
        <v>0</v>
      </c>
      <c r="N255" s="23" t="s">
        <v>179</v>
      </c>
      <c r="O255" s="23">
        <v>0</v>
      </c>
      <c r="P255" s="23" t="s">
        <v>179</v>
      </c>
      <c r="Q255" s="23">
        <v>0</v>
      </c>
      <c r="R255" s="23">
        <v>2</v>
      </c>
      <c r="S255" s="23" t="s">
        <v>180</v>
      </c>
      <c r="T255" s="23">
        <v>5.7832999999999997</v>
      </c>
      <c r="U255" s="23">
        <v>0.61409999999999998</v>
      </c>
      <c r="V255" s="23">
        <v>19.074300000000001</v>
      </c>
      <c r="W255" s="23">
        <v>0.2878</v>
      </c>
      <c r="X255" s="23">
        <v>50.744999999999997</v>
      </c>
      <c r="Y255" s="23">
        <v>0.2964</v>
      </c>
      <c r="Z255" s="23">
        <v>0.26119999999999999</v>
      </c>
      <c r="AA255" s="23">
        <v>1.6E-2</v>
      </c>
      <c r="AB255" s="23" t="s">
        <v>181</v>
      </c>
      <c r="AC255" s="23">
        <v>7.0000000000000001E-3</v>
      </c>
      <c r="AD255" s="23" t="s">
        <v>181</v>
      </c>
      <c r="AE255" s="23">
        <v>1.06E-2</v>
      </c>
      <c r="AF255" s="23">
        <v>2.2389999999999999</v>
      </c>
      <c r="AG255" s="23">
        <v>1.46E-2</v>
      </c>
      <c r="AH255" s="23">
        <v>9.5549999999999997</v>
      </c>
      <c r="AI255" s="23">
        <v>2.3699999999999999E-2</v>
      </c>
      <c r="AJ255" s="23">
        <v>1.2496</v>
      </c>
      <c r="AK255" s="23">
        <v>7.1999999999999998E-3</v>
      </c>
      <c r="AL255" s="23">
        <v>0.04</v>
      </c>
      <c r="AM255" s="23">
        <v>8.3999999999999995E-3</v>
      </c>
      <c r="AN255" s="23">
        <v>1.84E-2</v>
      </c>
      <c r="AO255" s="23">
        <v>3.3E-3</v>
      </c>
      <c r="AP255" s="23">
        <v>0.1346</v>
      </c>
      <c r="AQ255" s="23">
        <v>4.3E-3</v>
      </c>
      <c r="AR255" s="23">
        <v>5.5075000000000003</v>
      </c>
      <c r="AS255" s="23">
        <v>2.1100000000000001E-2</v>
      </c>
      <c r="AT255" s="23">
        <v>6.8999999999999999E-3</v>
      </c>
      <c r="AU255" s="23">
        <v>2.5999999999999999E-3</v>
      </c>
      <c r="AV255" s="23">
        <v>1.49E-2</v>
      </c>
      <c r="AW255" s="23">
        <v>1E-3</v>
      </c>
      <c r="AX255" s="23">
        <v>7.1999999999999998E-3</v>
      </c>
      <c r="AY255" s="23">
        <v>5.9999999999999995E-4</v>
      </c>
      <c r="AZ255" s="23">
        <v>5.4999999999999997E-3</v>
      </c>
      <c r="BA255" s="23">
        <v>5.0000000000000001E-4</v>
      </c>
      <c r="BB255" s="23">
        <v>8.9999999999999998E-4</v>
      </c>
      <c r="BC255" s="23">
        <v>2.9999999999999997E-4</v>
      </c>
      <c r="BD255" s="23">
        <v>5.9999999999999995E-4</v>
      </c>
      <c r="BE255" s="23">
        <v>2.9999999999999997E-4</v>
      </c>
      <c r="BF255" s="23" t="s">
        <v>181</v>
      </c>
      <c r="BG255" s="23">
        <v>1E-4</v>
      </c>
      <c r="BH255" s="23">
        <v>4.1000000000000003E-3</v>
      </c>
      <c r="BI255" s="23">
        <v>2.9999999999999997E-4</v>
      </c>
      <c r="BJ255" s="23">
        <v>5.6500000000000002E-2</v>
      </c>
      <c r="BK255" s="23">
        <v>8.0000000000000004E-4</v>
      </c>
      <c r="BL255" s="23">
        <v>2.0999999999999999E-3</v>
      </c>
      <c r="BM255" s="23">
        <v>2.0000000000000001E-4</v>
      </c>
      <c r="BN255" s="23">
        <v>1.61E-2</v>
      </c>
      <c r="BO255" s="23">
        <v>4.0000000000000002E-4</v>
      </c>
      <c r="BP255" s="23">
        <v>5.8999999999999999E-3</v>
      </c>
      <c r="BQ255" s="23">
        <v>2.9999999999999997E-4</v>
      </c>
      <c r="BR255" s="23">
        <v>2.9999999999999997E-4</v>
      </c>
      <c r="BS255" s="23">
        <v>1E-4</v>
      </c>
      <c r="BT255" s="23" t="s">
        <v>20</v>
      </c>
      <c r="BV255" s="23" t="s">
        <v>20</v>
      </c>
      <c r="BX255" s="23" t="s">
        <v>20</v>
      </c>
      <c r="BZ255" s="23" t="s">
        <v>181</v>
      </c>
      <c r="CA255" s="23">
        <v>6.9999999999999999E-4</v>
      </c>
      <c r="CB255" s="23" t="s">
        <v>181</v>
      </c>
      <c r="CC255" s="23">
        <v>1.8E-3</v>
      </c>
      <c r="CD255" s="23" t="s">
        <v>181</v>
      </c>
      <c r="CE255" s="23">
        <v>1.8E-3</v>
      </c>
      <c r="CF255" s="23" t="s">
        <v>20</v>
      </c>
      <c r="CH255" s="23">
        <v>5.1499999999999997E-2</v>
      </c>
      <c r="CI255" s="23">
        <v>4.4999999999999997E-3</v>
      </c>
      <c r="CJ255" s="23" t="s">
        <v>181</v>
      </c>
      <c r="CK255" s="23">
        <v>8.6E-3</v>
      </c>
      <c r="CL255" s="23" t="s">
        <v>181</v>
      </c>
      <c r="CM255" s="23">
        <v>8.3999999999999995E-3</v>
      </c>
      <c r="CN255" s="23" t="s">
        <v>181</v>
      </c>
      <c r="CO255" s="23">
        <v>5.9999999999999995E-4</v>
      </c>
      <c r="CP255" s="23" t="s">
        <v>181</v>
      </c>
      <c r="CQ255" s="23">
        <v>2.5000000000000001E-3</v>
      </c>
      <c r="CR255" s="23" t="s">
        <v>181</v>
      </c>
      <c r="CS255" s="23">
        <v>1.5E-3</v>
      </c>
      <c r="CT255" s="23" t="s">
        <v>181</v>
      </c>
      <c r="CU255" s="23">
        <v>5.9999999999999995E-4</v>
      </c>
      <c r="CV255" s="23" t="s">
        <v>20</v>
      </c>
      <c r="CX255" s="23" t="s">
        <v>181</v>
      </c>
      <c r="CY255" s="23">
        <v>5.0000000000000001E-4</v>
      </c>
      <c r="CZ255" s="23" t="s">
        <v>181</v>
      </c>
      <c r="DA255" s="23">
        <v>5.9999999999999995E-4</v>
      </c>
      <c r="DB255" s="23" t="s">
        <v>181</v>
      </c>
      <c r="DC255" s="23">
        <v>5.9999999999999995E-4</v>
      </c>
      <c r="DD255" s="23" t="s">
        <v>181</v>
      </c>
      <c r="DE255" s="23">
        <v>5.9999999999999995E-4</v>
      </c>
      <c r="DF255" s="23" t="s">
        <v>181</v>
      </c>
      <c r="DG255" s="23">
        <v>4.0000000000000002E-4</v>
      </c>
      <c r="DH255" s="23" t="s">
        <v>181</v>
      </c>
      <c r="DI255" s="23">
        <v>2.0000000000000001E-4</v>
      </c>
      <c r="DJ255" s="23" t="s">
        <v>409</v>
      </c>
      <c r="DK255" s="23" t="s">
        <v>410</v>
      </c>
      <c r="DL255" s="23">
        <v>19</v>
      </c>
      <c r="DM255" s="23" t="s">
        <v>197</v>
      </c>
      <c r="DN255" s="23" t="s">
        <v>20</v>
      </c>
      <c r="DW255" s="85"/>
      <c r="DY255" s="85">
        <v>44877.137499999997</v>
      </c>
    </row>
    <row r="256" spans="1:129" s="23" customFormat="1">
      <c r="A256" s="23">
        <v>305</v>
      </c>
      <c r="B256" s="88">
        <v>44877.140972222223</v>
      </c>
      <c r="C256" s="23" t="s">
        <v>192</v>
      </c>
      <c r="D256" s="23">
        <v>0</v>
      </c>
      <c r="E256" s="23">
        <v>0</v>
      </c>
      <c r="F256" s="23">
        <v>0</v>
      </c>
      <c r="G256" s="23" t="s">
        <v>58</v>
      </c>
      <c r="H256" s="23" t="s">
        <v>59</v>
      </c>
      <c r="I256" s="23" t="s">
        <v>59</v>
      </c>
      <c r="J256" s="23" t="s">
        <v>59</v>
      </c>
      <c r="K256" s="23">
        <v>150</v>
      </c>
      <c r="L256" s="23" t="s">
        <v>179</v>
      </c>
      <c r="M256" s="23">
        <v>0</v>
      </c>
      <c r="N256" s="23" t="s">
        <v>179</v>
      </c>
      <c r="O256" s="23">
        <v>0</v>
      </c>
      <c r="P256" s="23" t="s">
        <v>179</v>
      </c>
      <c r="Q256" s="23">
        <v>0</v>
      </c>
      <c r="R256" s="23">
        <v>2</v>
      </c>
      <c r="S256" s="23" t="s">
        <v>180</v>
      </c>
      <c r="T256" s="23">
        <v>4.1471999999999998</v>
      </c>
      <c r="U256" s="23">
        <v>0.58620000000000005</v>
      </c>
      <c r="V256" s="23">
        <v>18.3813</v>
      </c>
      <c r="W256" s="23">
        <v>0.2828</v>
      </c>
      <c r="X256" s="23">
        <v>47.6569</v>
      </c>
      <c r="Y256" s="23">
        <v>0.28639999999999999</v>
      </c>
      <c r="Z256" s="23">
        <v>0.2742</v>
      </c>
      <c r="AA256" s="23">
        <v>1.6199999999999999E-2</v>
      </c>
      <c r="AB256" s="23" t="s">
        <v>181</v>
      </c>
      <c r="AC256" s="23">
        <v>6.8999999999999999E-3</v>
      </c>
      <c r="AD256" s="23" t="s">
        <v>181</v>
      </c>
      <c r="AE256" s="23">
        <v>1.09E-2</v>
      </c>
      <c r="AF256" s="23">
        <v>2.4931999999999999</v>
      </c>
      <c r="AG256" s="23">
        <v>1.52E-2</v>
      </c>
      <c r="AH256" s="23">
        <v>9.8199000000000005</v>
      </c>
      <c r="AI256" s="23">
        <v>2.4199999999999999E-2</v>
      </c>
      <c r="AJ256" s="23">
        <v>1.2726999999999999</v>
      </c>
      <c r="AK256" s="23">
        <v>7.3000000000000001E-3</v>
      </c>
      <c r="AL256" s="23">
        <v>3.2300000000000002E-2</v>
      </c>
      <c r="AM256" s="23">
        <v>8.3999999999999995E-3</v>
      </c>
      <c r="AN256" s="23">
        <v>1.89E-2</v>
      </c>
      <c r="AO256" s="23">
        <v>3.2000000000000002E-3</v>
      </c>
      <c r="AP256" s="23">
        <v>9.2299999999999993E-2</v>
      </c>
      <c r="AQ256" s="23">
        <v>3.7000000000000002E-3</v>
      </c>
      <c r="AR256" s="23">
        <v>5.6176000000000004</v>
      </c>
      <c r="AS256" s="23">
        <v>2.1499999999999998E-2</v>
      </c>
      <c r="AT256" s="23" t="s">
        <v>181</v>
      </c>
      <c r="AU256" s="23">
        <v>2.5999999999999999E-3</v>
      </c>
      <c r="AV256" s="23">
        <v>8.5000000000000006E-3</v>
      </c>
      <c r="AW256" s="23">
        <v>8.0000000000000004E-4</v>
      </c>
      <c r="AX256" s="23">
        <v>5.5999999999999999E-3</v>
      </c>
      <c r="AY256" s="23">
        <v>5.9999999999999995E-4</v>
      </c>
      <c r="AZ256" s="23">
        <v>5.3E-3</v>
      </c>
      <c r="BA256" s="23">
        <v>5.0000000000000001E-4</v>
      </c>
      <c r="BB256" s="23">
        <v>1.2999999999999999E-3</v>
      </c>
      <c r="BC256" s="23">
        <v>4.0000000000000002E-4</v>
      </c>
      <c r="BD256" s="23">
        <v>4.0000000000000002E-4</v>
      </c>
      <c r="BE256" s="23">
        <v>2.9999999999999997E-4</v>
      </c>
      <c r="BF256" s="23" t="s">
        <v>181</v>
      </c>
      <c r="BG256" s="23">
        <v>1E-4</v>
      </c>
      <c r="BH256" s="23">
        <v>4.7000000000000002E-3</v>
      </c>
      <c r="BI256" s="23">
        <v>2.9999999999999997E-4</v>
      </c>
      <c r="BJ256" s="23">
        <v>5.4100000000000002E-2</v>
      </c>
      <c r="BK256" s="23">
        <v>8.0000000000000004E-4</v>
      </c>
      <c r="BL256" s="23">
        <v>2.5000000000000001E-3</v>
      </c>
      <c r="BM256" s="23">
        <v>2.0000000000000001E-4</v>
      </c>
      <c r="BN256" s="23">
        <v>1.7600000000000001E-2</v>
      </c>
      <c r="BO256" s="23">
        <v>5.0000000000000001E-4</v>
      </c>
      <c r="BP256" s="23">
        <v>5.3E-3</v>
      </c>
      <c r="BQ256" s="23">
        <v>2.9999999999999997E-4</v>
      </c>
      <c r="BR256" s="23">
        <v>5.0000000000000001E-4</v>
      </c>
      <c r="BS256" s="23">
        <v>2.0000000000000001E-4</v>
      </c>
      <c r="BT256" s="23" t="s">
        <v>181</v>
      </c>
      <c r="BU256" s="23">
        <v>5.0000000000000001E-4</v>
      </c>
      <c r="BV256" s="23" t="s">
        <v>20</v>
      </c>
      <c r="BX256" s="23" t="s">
        <v>20</v>
      </c>
      <c r="BZ256" s="23" t="s">
        <v>181</v>
      </c>
      <c r="CA256" s="23">
        <v>6.9999999999999999E-4</v>
      </c>
      <c r="CB256" s="23" t="s">
        <v>181</v>
      </c>
      <c r="CC256" s="23">
        <v>1.8E-3</v>
      </c>
      <c r="CD256" s="23" t="s">
        <v>181</v>
      </c>
      <c r="CE256" s="23">
        <v>1.8E-3</v>
      </c>
      <c r="CF256" s="23" t="s">
        <v>20</v>
      </c>
      <c r="CH256" s="23">
        <v>5.3900000000000003E-2</v>
      </c>
      <c r="CI256" s="23">
        <v>4.7000000000000002E-3</v>
      </c>
      <c r="CJ256" s="23" t="s">
        <v>181</v>
      </c>
      <c r="CK256" s="23">
        <v>8.8000000000000005E-3</v>
      </c>
      <c r="CL256" s="23" t="s">
        <v>181</v>
      </c>
      <c r="CM256" s="23">
        <v>9.4999999999999998E-3</v>
      </c>
      <c r="CN256" s="23" t="s">
        <v>181</v>
      </c>
      <c r="CO256" s="23">
        <v>5.9999999999999995E-4</v>
      </c>
      <c r="CP256" s="23" t="s">
        <v>181</v>
      </c>
      <c r="CQ256" s="23">
        <v>2.5999999999999999E-3</v>
      </c>
      <c r="CR256" s="23" t="s">
        <v>181</v>
      </c>
      <c r="CS256" s="23">
        <v>1.5E-3</v>
      </c>
      <c r="CT256" s="23" t="s">
        <v>181</v>
      </c>
      <c r="CU256" s="23">
        <v>6.9999999999999999E-4</v>
      </c>
      <c r="CV256" s="23" t="s">
        <v>20</v>
      </c>
      <c r="CX256" s="23" t="s">
        <v>181</v>
      </c>
      <c r="CY256" s="23">
        <v>5.9999999999999995E-4</v>
      </c>
      <c r="CZ256" s="23" t="s">
        <v>181</v>
      </c>
      <c r="DA256" s="23">
        <v>5.0000000000000001E-4</v>
      </c>
      <c r="DB256" s="23" t="s">
        <v>181</v>
      </c>
      <c r="DC256" s="23">
        <v>5.9999999999999995E-4</v>
      </c>
      <c r="DD256" s="23" t="s">
        <v>181</v>
      </c>
      <c r="DE256" s="23">
        <v>5.9999999999999995E-4</v>
      </c>
      <c r="DF256" s="23">
        <v>4.0000000000000002E-4</v>
      </c>
      <c r="DG256" s="23">
        <v>4.0000000000000002E-4</v>
      </c>
      <c r="DH256" s="23" t="s">
        <v>181</v>
      </c>
      <c r="DI256" s="23">
        <v>2.9999999999999997E-4</v>
      </c>
      <c r="DJ256" s="23" t="s">
        <v>409</v>
      </c>
      <c r="DK256" s="23" t="s">
        <v>410</v>
      </c>
      <c r="DL256" s="23">
        <v>120</v>
      </c>
      <c r="DM256" s="23" t="s">
        <v>197</v>
      </c>
      <c r="DN256" s="23" t="s">
        <v>20</v>
      </c>
      <c r="DW256" s="85"/>
      <c r="DY256" s="85">
        <v>44877.140972222223</v>
      </c>
    </row>
    <row r="257" spans="1:129" s="23" customFormat="1">
      <c r="A257" s="23">
        <v>306</v>
      </c>
      <c r="B257" s="88">
        <v>44877.144444444442</v>
      </c>
      <c r="C257" s="23" t="s">
        <v>192</v>
      </c>
      <c r="D257" s="23">
        <v>0</v>
      </c>
      <c r="E257" s="23">
        <v>0</v>
      </c>
      <c r="F257" s="23">
        <v>0</v>
      </c>
      <c r="G257" s="23" t="s">
        <v>58</v>
      </c>
      <c r="H257" s="23" t="s">
        <v>59</v>
      </c>
      <c r="I257" s="23" t="s">
        <v>59</v>
      </c>
      <c r="J257" s="23" t="s">
        <v>59</v>
      </c>
      <c r="K257" s="23">
        <v>150</v>
      </c>
      <c r="L257" s="23" t="s">
        <v>179</v>
      </c>
      <c r="M257" s="23">
        <v>0</v>
      </c>
      <c r="N257" s="23" t="s">
        <v>179</v>
      </c>
      <c r="O257" s="23">
        <v>0</v>
      </c>
      <c r="P257" s="23" t="s">
        <v>179</v>
      </c>
      <c r="Q257" s="23">
        <v>0</v>
      </c>
      <c r="R257" s="23">
        <v>2</v>
      </c>
      <c r="S257" s="23" t="s">
        <v>180</v>
      </c>
      <c r="T257" s="23">
        <v>7.7523999999999997</v>
      </c>
      <c r="U257" s="23">
        <v>0.62160000000000004</v>
      </c>
      <c r="V257" s="23">
        <v>18.989000000000001</v>
      </c>
      <c r="W257" s="23">
        <v>0.28689999999999999</v>
      </c>
      <c r="X257" s="23">
        <v>51.487900000000003</v>
      </c>
      <c r="Y257" s="23">
        <v>0.29959999999999998</v>
      </c>
      <c r="Z257" s="23">
        <v>0.28120000000000001</v>
      </c>
      <c r="AA257" s="23">
        <v>1.54E-2</v>
      </c>
      <c r="AB257" s="23" t="s">
        <v>181</v>
      </c>
      <c r="AC257" s="23">
        <v>6.4000000000000003E-3</v>
      </c>
      <c r="AD257" s="23" t="s">
        <v>181</v>
      </c>
      <c r="AE257" s="23">
        <v>1.0500000000000001E-2</v>
      </c>
      <c r="AF257" s="23">
        <v>2.2145999999999999</v>
      </c>
      <c r="AG257" s="23">
        <v>1.46E-2</v>
      </c>
      <c r="AH257" s="23">
        <v>7.5804999999999998</v>
      </c>
      <c r="AI257" s="23">
        <v>2.1000000000000001E-2</v>
      </c>
      <c r="AJ257" s="23">
        <v>1.3373999999999999</v>
      </c>
      <c r="AK257" s="23">
        <v>7.1999999999999998E-3</v>
      </c>
      <c r="AL257" s="23">
        <v>4.02E-2</v>
      </c>
      <c r="AM257" s="23">
        <v>8.3999999999999995E-3</v>
      </c>
      <c r="AN257" s="23">
        <v>1.26E-2</v>
      </c>
      <c r="AO257" s="23">
        <v>3.2000000000000002E-3</v>
      </c>
      <c r="AP257" s="23">
        <v>8.4000000000000005E-2</v>
      </c>
      <c r="AQ257" s="23">
        <v>3.5000000000000001E-3</v>
      </c>
      <c r="AR257" s="23">
        <v>5.7190000000000003</v>
      </c>
      <c r="AS257" s="23">
        <v>2.1000000000000001E-2</v>
      </c>
      <c r="AT257" s="23">
        <v>4.1000000000000003E-3</v>
      </c>
      <c r="AU257" s="23">
        <v>2.5999999999999999E-3</v>
      </c>
      <c r="AV257" s="23">
        <v>1.38E-2</v>
      </c>
      <c r="AW257" s="23">
        <v>1E-3</v>
      </c>
      <c r="AX257" s="23">
        <v>6.3E-3</v>
      </c>
      <c r="AY257" s="23">
        <v>5.9999999999999995E-4</v>
      </c>
      <c r="AZ257" s="23">
        <v>6.6E-3</v>
      </c>
      <c r="BA257" s="23">
        <v>5.9999999999999995E-4</v>
      </c>
      <c r="BB257" s="23">
        <v>1.5E-3</v>
      </c>
      <c r="BC257" s="23">
        <v>4.0000000000000002E-4</v>
      </c>
      <c r="BD257" s="23">
        <v>4.0000000000000002E-4</v>
      </c>
      <c r="BE257" s="23">
        <v>2.9999999999999997E-4</v>
      </c>
      <c r="BF257" s="23" t="s">
        <v>181</v>
      </c>
      <c r="BG257" s="23">
        <v>1E-4</v>
      </c>
      <c r="BH257" s="23">
        <v>3.5999999999999999E-3</v>
      </c>
      <c r="BI257" s="23">
        <v>2.9999999999999997E-4</v>
      </c>
      <c r="BJ257" s="23">
        <v>5.4800000000000001E-2</v>
      </c>
      <c r="BK257" s="23">
        <v>8.0000000000000004E-4</v>
      </c>
      <c r="BL257" s="23">
        <v>2.5999999999999999E-3</v>
      </c>
      <c r="BM257" s="23">
        <v>2.0000000000000001E-4</v>
      </c>
      <c r="BN257" s="23">
        <v>1.61E-2</v>
      </c>
      <c r="BO257" s="23">
        <v>4.0000000000000002E-4</v>
      </c>
      <c r="BP257" s="23">
        <v>6.1000000000000004E-3</v>
      </c>
      <c r="BQ257" s="23">
        <v>2.9999999999999997E-4</v>
      </c>
      <c r="BR257" s="23">
        <v>2.9999999999999997E-4</v>
      </c>
      <c r="BS257" s="23">
        <v>1E-4</v>
      </c>
      <c r="BT257" s="23" t="s">
        <v>181</v>
      </c>
      <c r="BU257" s="23">
        <v>5.0000000000000001E-4</v>
      </c>
      <c r="BV257" s="23" t="s">
        <v>20</v>
      </c>
      <c r="BX257" s="23" t="s">
        <v>20</v>
      </c>
      <c r="BZ257" s="23" t="s">
        <v>181</v>
      </c>
      <c r="CA257" s="23">
        <v>6.9999999999999999E-4</v>
      </c>
      <c r="CB257" s="23" t="s">
        <v>181</v>
      </c>
      <c r="CC257" s="23">
        <v>1.6999999999999999E-3</v>
      </c>
      <c r="CD257" s="23" t="s">
        <v>181</v>
      </c>
      <c r="CE257" s="23">
        <v>1.8E-3</v>
      </c>
      <c r="CF257" s="23" t="s">
        <v>20</v>
      </c>
      <c r="CH257" s="23">
        <v>5.11E-2</v>
      </c>
      <c r="CI257" s="23">
        <v>4.7999999999999996E-3</v>
      </c>
      <c r="CJ257" s="23" t="s">
        <v>181</v>
      </c>
      <c r="CK257" s="23">
        <v>8.5000000000000006E-3</v>
      </c>
      <c r="CL257" s="23">
        <v>8.5000000000000006E-3</v>
      </c>
      <c r="CM257" s="23">
        <v>8.0000000000000002E-3</v>
      </c>
      <c r="CN257" s="23" t="s">
        <v>181</v>
      </c>
      <c r="CO257" s="23">
        <v>5.9999999999999995E-4</v>
      </c>
      <c r="CP257" s="23" t="s">
        <v>181</v>
      </c>
      <c r="CQ257" s="23">
        <v>2.5999999999999999E-3</v>
      </c>
      <c r="CR257" s="23" t="s">
        <v>181</v>
      </c>
      <c r="CS257" s="23">
        <v>1.4E-3</v>
      </c>
      <c r="CT257" s="23" t="s">
        <v>20</v>
      </c>
      <c r="CV257" s="23" t="s">
        <v>20</v>
      </c>
      <c r="CX257" s="23" t="s">
        <v>181</v>
      </c>
      <c r="CY257" s="23">
        <v>5.0000000000000001E-4</v>
      </c>
      <c r="CZ257" s="23" t="s">
        <v>181</v>
      </c>
      <c r="DA257" s="23">
        <v>5.9999999999999995E-4</v>
      </c>
      <c r="DB257" s="23" t="s">
        <v>181</v>
      </c>
      <c r="DC257" s="23">
        <v>5.0000000000000001E-4</v>
      </c>
      <c r="DD257" s="23" t="s">
        <v>181</v>
      </c>
      <c r="DE257" s="23">
        <v>5.9999999999999995E-4</v>
      </c>
      <c r="DF257" s="23" t="s">
        <v>181</v>
      </c>
      <c r="DG257" s="23">
        <v>4.0000000000000002E-4</v>
      </c>
      <c r="DH257" s="23" t="s">
        <v>181</v>
      </c>
      <c r="DI257" s="23">
        <v>2.0000000000000001E-4</v>
      </c>
      <c r="DJ257" s="23" t="s">
        <v>411</v>
      </c>
      <c r="DK257" s="23" t="s">
        <v>412</v>
      </c>
      <c r="DL257" s="23">
        <v>30</v>
      </c>
      <c r="DM257" s="23" t="s">
        <v>197</v>
      </c>
      <c r="DN257" s="23" t="s">
        <v>20</v>
      </c>
      <c r="DW257" s="85"/>
      <c r="DY257" s="85">
        <v>44877.144444444442</v>
      </c>
    </row>
    <row r="258" spans="1:129" s="23" customFormat="1">
      <c r="A258" s="23">
        <v>307</v>
      </c>
      <c r="B258" s="88">
        <v>44877.147916666669</v>
      </c>
      <c r="C258" s="23" t="s">
        <v>192</v>
      </c>
      <c r="D258" s="23">
        <v>0</v>
      </c>
      <c r="E258" s="23">
        <v>0</v>
      </c>
      <c r="F258" s="23">
        <v>0</v>
      </c>
      <c r="G258" s="23" t="s">
        <v>58</v>
      </c>
      <c r="H258" s="23" t="s">
        <v>59</v>
      </c>
      <c r="I258" s="23" t="s">
        <v>59</v>
      </c>
      <c r="J258" s="23" t="s">
        <v>59</v>
      </c>
      <c r="K258" s="23">
        <v>150</v>
      </c>
      <c r="L258" s="23" t="s">
        <v>179</v>
      </c>
      <c r="M258" s="23">
        <v>0</v>
      </c>
      <c r="N258" s="23" t="s">
        <v>179</v>
      </c>
      <c r="O258" s="23">
        <v>0</v>
      </c>
      <c r="P258" s="23" t="s">
        <v>179</v>
      </c>
      <c r="Q258" s="23">
        <v>0</v>
      </c>
      <c r="R258" s="23">
        <v>2</v>
      </c>
      <c r="S258" s="23" t="s">
        <v>180</v>
      </c>
      <c r="T258" s="23">
        <v>7.4474</v>
      </c>
      <c r="U258" s="23">
        <v>0.64590000000000003</v>
      </c>
      <c r="V258" s="23">
        <v>17.8779</v>
      </c>
      <c r="W258" s="23">
        <v>0.2828</v>
      </c>
      <c r="X258" s="23">
        <v>47.357999999999997</v>
      </c>
      <c r="Y258" s="23">
        <v>0.2843</v>
      </c>
      <c r="Z258" s="23">
        <v>0.25969999999999999</v>
      </c>
      <c r="AA258" s="23">
        <v>1.66E-2</v>
      </c>
      <c r="AB258" s="23" t="s">
        <v>181</v>
      </c>
      <c r="AC258" s="23">
        <v>7.1000000000000004E-3</v>
      </c>
      <c r="AD258" s="23" t="s">
        <v>181</v>
      </c>
      <c r="AE258" s="23">
        <v>1.04E-2</v>
      </c>
      <c r="AF258" s="23">
        <v>2.1857000000000002</v>
      </c>
      <c r="AG258" s="23">
        <v>1.43E-2</v>
      </c>
      <c r="AH258" s="23">
        <v>10.9176</v>
      </c>
      <c r="AI258" s="23">
        <v>2.5399999999999999E-2</v>
      </c>
      <c r="AJ258" s="23">
        <v>1.3232999999999999</v>
      </c>
      <c r="AK258" s="23">
        <v>7.4999999999999997E-3</v>
      </c>
      <c r="AL258" s="23">
        <v>2.93E-2</v>
      </c>
      <c r="AM258" s="23">
        <v>8.3999999999999995E-3</v>
      </c>
      <c r="AN258" s="23">
        <v>1.78E-2</v>
      </c>
      <c r="AO258" s="23">
        <v>3.2000000000000002E-3</v>
      </c>
      <c r="AP258" s="23">
        <v>9.98E-2</v>
      </c>
      <c r="AQ258" s="23">
        <v>3.8E-3</v>
      </c>
      <c r="AR258" s="23">
        <v>5.5449999999999999</v>
      </c>
      <c r="AS258" s="23">
        <v>2.1600000000000001E-2</v>
      </c>
      <c r="AT258" s="23">
        <v>5.4000000000000003E-3</v>
      </c>
      <c r="AU258" s="23">
        <v>2.5999999999999999E-3</v>
      </c>
      <c r="AV258" s="23">
        <v>1.18E-2</v>
      </c>
      <c r="AW258" s="23">
        <v>8.9999999999999998E-4</v>
      </c>
      <c r="AX258" s="23">
        <v>5.8999999999999999E-3</v>
      </c>
      <c r="AY258" s="23">
        <v>5.9999999999999995E-4</v>
      </c>
      <c r="AZ258" s="23">
        <v>6.1999999999999998E-3</v>
      </c>
      <c r="BA258" s="23">
        <v>5.9999999999999995E-4</v>
      </c>
      <c r="BB258" s="23">
        <v>1.2999999999999999E-3</v>
      </c>
      <c r="BC258" s="23">
        <v>4.0000000000000002E-4</v>
      </c>
      <c r="BD258" s="23" t="s">
        <v>181</v>
      </c>
      <c r="BE258" s="23">
        <v>2.9999999999999997E-4</v>
      </c>
      <c r="BF258" s="23" t="s">
        <v>181</v>
      </c>
      <c r="BG258" s="23">
        <v>1E-4</v>
      </c>
      <c r="BH258" s="23">
        <v>4.1999999999999997E-3</v>
      </c>
      <c r="BI258" s="23">
        <v>2.9999999999999997E-4</v>
      </c>
      <c r="BJ258" s="23">
        <v>5.1400000000000001E-2</v>
      </c>
      <c r="BK258" s="23">
        <v>8.0000000000000004E-4</v>
      </c>
      <c r="BL258" s="23">
        <v>2.5999999999999999E-3</v>
      </c>
      <c r="BM258" s="23">
        <v>2.9999999999999997E-4</v>
      </c>
      <c r="BN258" s="23">
        <v>1.6500000000000001E-2</v>
      </c>
      <c r="BO258" s="23">
        <v>4.0000000000000002E-4</v>
      </c>
      <c r="BP258" s="23">
        <v>6.1999999999999998E-3</v>
      </c>
      <c r="BQ258" s="23">
        <v>2.9999999999999997E-4</v>
      </c>
      <c r="BR258" s="23">
        <v>2.0000000000000001E-4</v>
      </c>
      <c r="BS258" s="23">
        <v>1E-4</v>
      </c>
      <c r="BT258" s="23" t="s">
        <v>181</v>
      </c>
      <c r="BU258" s="23">
        <v>5.0000000000000001E-4</v>
      </c>
      <c r="BV258" s="23" t="s">
        <v>181</v>
      </c>
      <c r="BW258" s="23">
        <v>5.9999999999999995E-4</v>
      </c>
      <c r="BX258" s="23" t="s">
        <v>20</v>
      </c>
      <c r="BZ258" s="23" t="s">
        <v>181</v>
      </c>
      <c r="CA258" s="23">
        <v>6.9999999999999999E-4</v>
      </c>
      <c r="CB258" s="23" t="s">
        <v>181</v>
      </c>
      <c r="CC258" s="23">
        <v>1.8E-3</v>
      </c>
      <c r="CD258" s="23" t="s">
        <v>181</v>
      </c>
      <c r="CE258" s="23">
        <v>1.8E-3</v>
      </c>
      <c r="CF258" s="23" t="s">
        <v>20</v>
      </c>
      <c r="CH258" s="23">
        <v>4.7399999999999998E-2</v>
      </c>
      <c r="CI258" s="23">
        <v>4.4999999999999997E-3</v>
      </c>
      <c r="CJ258" s="23" t="s">
        <v>181</v>
      </c>
      <c r="CK258" s="23">
        <v>8.6E-3</v>
      </c>
      <c r="CL258" s="23" t="s">
        <v>181</v>
      </c>
      <c r="CM258" s="23">
        <v>9.1999999999999998E-3</v>
      </c>
      <c r="CN258" s="23" t="s">
        <v>181</v>
      </c>
      <c r="CO258" s="23">
        <v>5.9999999999999995E-4</v>
      </c>
      <c r="CP258" s="23" t="s">
        <v>181</v>
      </c>
      <c r="CQ258" s="23">
        <v>2.7000000000000001E-3</v>
      </c>
      <c r="CR258" s="23" t="s">
        <v>181</v>
      </c>
      <c r="CS258" s="23">
        <v>1.4E-3</v>
      </c>
      <c r="CT258" s="23" t="s">
        <v>20</v>
      </c>
      <c r="CV258" s="23" t="s">
        <v>20</v>
      </c>
      <c r="CX258" s="23" t="s">
        <v>181</v>
      </c>
      <c r="CY258" s="23">
        <v>5.9999999999999995E-4</v>
      </c>
      <c r="CZ258" s="23" t="s">
        <v>181</v>
      </c>
      <c r="DA258" s="23">
        <v>5.9999999999999995E-4</v>
      </c>
      <c r="DB258" s="23" t="s">
        <v>181</v>
      </c>
      <c r="DC258" s="23">
        <v>5.9999999999999995E-4</v>
      </c>
      <c r="DD258" s="23" t="s">
        <v>181</v>
      </c>
      <c r="DE258" s="23">
        <v>6.9999999999999999E-4</v>
      </c>
      <c r="DF258" s="23">
        <v>5.0000000000000001E-4</v>
      </c>
      <c r="DG258" s="23">
        <v>4.0000000000000002E-4</v>
      </c>
      <c r="DH258" s="23" t="s">
        <v>181</v>
      </c>
      <c r="DI258" s="23">
        <v>2.0000000000000001E-4</v>
      </c>
      <c r="DJ258" s="23" t="s">
        <v>411</v>
      </c>
      <c r="DK258" s="23" t="s">
        <v>412</v>
      </c>
      <c r="DL258" s="23">
        <v>58</v>
      </c>
      <c r="DM258" s="23" t="s">
        <v>197</v>
      </c>
      <c r="DN258" s="23" t="s">
        <v>20</v>
      </c>
      <c r="DW258" s="85"/>
      <c r="DY258" s="85">
        <v>44877.147916666669</v>
      </c>
    </row>
    <row r="259" spans="1:129" s="23" customFormat="1">
      <c r="A259" s="23">
        <v>308</v>
      </c>
      <c r="B259" s="88">
        <v>44877.151388888888</v>
      </c>
      <c r="C259" s="23" t="s">
        <v>192</v>
      </c>
      <c r="D259" s="23">
        <v>0</v>
      </c>
      <c r="E259" s="23">
        <v>0</v>
      </c>
      <c r="F259" s="23">
        <v>0</v>
      </c>
      <c r="G259" s="23" t="s">
        <v>58</v>
      </c>
      <c r="H259" s="23" t="s">
        <v>59</v>
      </c>
      <c r="I259" s="23" t="s">
        <v>59</v>
      </c>
      <c r="J259" s="23" t="s">
        <v>59</v>
      </c>
      <c r="K259" s="23">
        <v>150</v>
      </c>
      <c r="L259" s="23" t="s">
        <v>179</v>
      </c>
      <c r="M259" s="23">
        <v>0</v>
      </c>
      <c r="N259" s="23" t="s">
        <v>179</v>
      </c>
      <c r="O259" s="23">
        <v>0</v>
      </c>
      <c r="P259" s="23" t="s">
        <v>179</v>
      </c>
      <c r="Q259" s="23">
        <v>0</v>
      </c>
      <c r="R259" s="23">
        <v>2</v>
      </c>
      <c r="S259" s="23" t="s">
        <v>180</v>
      </c>
      <c r="T259" s="23">
        <v>9.0274000000000001</v>
      </c>
      <c r="U259" s="23">
        <v>0.59609999999999996</v>
      </c>
      <c r="V259" s="23">
        <v>17.054500000000001</v>
      </c>
      <c r="W259" s="23">
        <v>0.27139999999999997</v>
      </c>
      <c r="X259" s="23">
        <v>50.977699999999999</v>
      </c>
      <c r="Y259" s="23">
        <v>0.2979</v>
      </c>
      <c r="Z259" s="23">
        <v>6.1400000000000003E-2</v>
      </c>
      <c r="AA259" s="23">
        <v>1.0800000000000001E-2</v>
      </c>
      <c r="AB259" s="23" t="s">
        <v>181</v>
      </c>
      <c r="AC259" s="23">
        <v>6.7999999999999996E-3</v>
      </c>
      <c r="AD259" s="23">
        <v>2.5100000000000001E-2</v>
      </c>
      <c r="AE259" s="23">
        <v>1.17E-2</v>
      </c>
      <c r="AF259" s="23">
        <v>1.6527000000000001</v>
      </c>
      <c r="AG259" s="23">
        <v>1.2800000000000001E-2</v>
      </c>
      <c r="AH259" s="23">
        <v>4.1832000000000003</v>
      </c>
      <c r="AI259" s="23">
        <v>1.5599999999999999E-2</v>
      </c>
      <c r="AJ259" s="23">
        <v>0.99170000000000003</v>
      </c>
      <c r="AK259" s="23">
        <v>6.0000000000000001E-3</v>
      </c>
      <c r="AL259" s="23">
        <v>8.6999999999999994E-3</v>
      </c>
      <c r="AM259" s="23">
        <v>6.4999999999999997E-3</v>
      </c>
      <c r="AN259" s="23">
        <v>3.3300000000000003E-2</v>
      </c>
      <c r="AO259" s="23">
        <v>3.7000000000000002E-3</v>
      </c>
      <c r="AP259" s="23">
        <v>0.1221</v>
      </c>
      <c r="AQ259" s="23">
        <v>4.0000000000000001E-3</v>
      </c>
      <c r="AR259" s="23">
        <v>7.7069000000000001</v>
      </c>
      <c r="AS259" s="23">
        <v>2.3099999999999999E-2</v>
      </c>
      <c r="AT259" s="23">
        <v>9.7000000000000003E-3</v>
      </c>
      <c r="AU259" s="23">
        <v>3.0999999999999999E-3</v>
      </c>
      <c r="AV259" s="23">
        <v>1.9E-2</v>
      </c>
      <c r="AW259" s="23">
        <v>1E-3</v>
      </c>
      <c r="AX259" s="23">
        <v>9.7999999999999997E-3</v>
      </c>
      <c r="AY259" s="23">
        <v>5.9999999999999995E-4</v>
      </c>
      <c r="AZ259" s="23">
        <v>8.8000000000000005E-3</v>
      </c>
      <c r="BA259" s="23">
        <v>5.9999999999999995E-4</v>
      </c>
      <c r="BB259" s="23">
        <v>8.9999999999999998E-4</v>
      </c>
      <c r="BC259" s="23">
        <v>2.9999999999999997E-4</v>
      </c>
      <c r="BD259" s="23" t="s">
        <v>181</v>
      </c>
      <c r="BE259" s="23">
        <v>2.0000000000000001E-4</v>
      </c>
      <c r="BF259" s="23" t="s">
        <v>181</v>
      </c>
      <c r="BG259" s="23">
        <v>1E-4</v>
      </c>
      <c r="BH259" s="23">
        <v>2.5999999999999999E-3</v>
      </c>
      <c r="BI259" s="23">
        <v>2.0000000000000001E-4</v>
      </c>
      <c r="BJ259" s="23">
        <v>1.89E-2</v>
      </c>
      <c r="BK259" s="23">
        <v>5.0000000000000001E-4</v>
      </c>
      <c r="BL259" s="23">
        <v>2E-3</v>
      </c>
      <c r="BM259" s="23">
        <v>2.0000000000000001E-4</v>
      </c>
      <c r="BN259" s="23">
        <v>8.8999999999999999E-3</v>
      </c>
      <c r="BO259" s="23">
        <v>2.9999999999999997E-4</v>
      </c>
      <c r="BP259" s="23">
        <v>2.5999999999999999E-3</v>
      </c>
      <c r="BQ259" s="23">
        <v>2.9999999999999997E-4</v>
      </c>
      <c r="BR259" s="23">
        <v>5.0000000000000001E-4</v>
      </c>
      <c r="BS259" s="23">
        <v>2.0000000000000001E-4</v>
      </c>
      <c r="BT259" s="23" t="s">
        <v>20</v>
      </c>
      <c r="BV259" s="23" t="s">
        <v>20</v>
      </c>
      <c r="BX259" s="23" t="s">
        <v>20</v>
      </c>
      <c r="BZ259" s="23">
        <v>5.9999999999999995E-4</v>
      </c>
      <c r="CA259" s="23">
        <v>5.9999999999999995E-4</v>
      </c>
      <c r="CB259" s="23" t="s">
        <v>181</v>
      </c>
      <c r="CC259" s="23">
        <v>1.6000000000000001E-3</v>
      </c>
      <c r="CD259" s="23" t="s">
        <v>181</v>
      </c>
      <c r="CE259" s="23">
        <v>1.9E-3</v>
      </c>
      <c r="CF259" s="23" t="s">
        <v>20</v>
      </c>
      <c r="CH259" s="23">
        <v>1.8700000000000001E-2</v>
      </c>
      <c r="CI259" s="23">
        <v>4.7000000000000002E-3</v>
      </c>
      <c r="CJ259" s="23" t="s">
        <v>181</v>
      </c>
      <c r="CK259" s="23">
        <v>7.7000000000000002E-3</v>
      </c>
      <c r="CL259" s="23" t="s">
        <v>181</v>
      </c>
      <c r="CM259" s="23">
        <v>7.4000000000000003E-3</v>
      </c>
      <c r="CN259" s="23" t="s">
        <v>181</v>
      </c>
      <c r="CO259" s="23">
        <v>5.9999999999999995E-4</v>
      </c>
      <c r="CP259" s="23" t="s">
        <v>181</v>
      </c>
      <c r="CQ259" s="23">
        <v>2.5999999999999999E-3</v>
      </c>
      <c r="CR259" s="23" t="s">
        <v>181</v>
      </c>
      <c r="CS259" s="23">
        <v>1.2999999999999999E-3</v>
      </c>
      <c r="CT259" s="23" t="s">
        <v>181</v>
      </c>
      <c r="CU259" s="23">
        <v>6.9999999999999999E-4</v>
      </c>
      <c r="CV259" s="23" t="s">
        <v>20</v>
      </c>
      <c r="CX259" s="23" t="s">
        <v>181</v>
      </c>
      <c r="CY259" s="23">
        <v>5.0000000000000001E-4</v>
      </c>
      <c r="CZ259" s="23" t="s">
        <v>181</v>
      </c>
      <c r="DA259" s="23">
        <v>5.0000000000000001E-4</v>
      </c>
      <c r="DB259" s="23" t="s">
        <v>181</v>
      </c>
      <c r="DC259" s="23">
        <v>5.0000000000000001E-4</v>
      </c>
      <c r="DD259" s="23" t="s">
        <v>181</v>
      </c>
      <c r="DE259" s="23">
        <v>5.0000000000000001E-4</v>
      </c>
      <c r="DF259" s="23" t="s">
        <v>181</v>
      </c>
      <c r="DG259" s="23">
        <v>4.0000000000000002E-4</v>
      </c>
      <c r="DH259" s="23" t="s">
        <v>181</v>
      </c>
      <c r="DI259" s="23">
        <v>2.9999999999999997E-4</v>
      </c>
      <c r="DJ259" s="23" t="s">
        <v>411</v>
      </c>
      <c r="DK259" s="23" t="s">
        <v>412</v>
      </c>
      <c r="DL259" s="23">
        <v>91</v>
      </c>
      <c r="DM259" s="23" t="s">
        <v>245</v>
      </c>
      <c r="DN259" s="23" t="s">
        <v>20</v>
      </c>
      <c r="DW259" s="85"/>
      <c r="DY259" s="85">
        <v>44877.151388888888</v>
      </c>
    </row>
    <row r="260" spans="1:129" s="23" customFormat="1">
      <c r="A260" s="23">
        <v>309</v>
      </c>
      <c r="B260" s="88">
        <v>44877.156944444447</v>
      </c>
      <c r="C260" s="23" t="s">
        <v>192</v>
      </c>
      <c r="D260" s="23">
        <v>0</v>
      </c>
      <c r="E260" s="23">
        <v>0</v>
      </c>
      <c r="F260" s="23">
        <v>0</v>
      </c>
      <c r="G260" s="23" t="s">
        <v>58</v>
      </c>
      <c r="H260" s="23" t="s">
        <v>59</v>
      </c>
      <c r="I260" s="23" t="s">
        <v>59</v>
      </c>
      <c r="J260" s="23" t="s">
        <v>59</v>
      </c>
      <c r="K260" s="23">
        <v>150</v>
      </c>
      <c r="L260" s="23" t="s">
        <v>179</v>
      </c>
      <c r="M260" s="23">
        <v>0</v>
      </c>
      <c r="N260" s="23" t="s">
        <v>179</v>
      </c>
      <c r="O260" s="23">
        <v>0</v>
      </c>
      <c r="P260" s="23" t="s">
        <v>179</v>
      </c>
      <c r="Q260" s="23">
        <v>0</v>
      </c>
      <c r="R260" s="23">
        <v>2</v>
      </c>
      <c r="S260" s="23" t="s">
        <v>180</v>
      </c>
      <c r="T260" s="23">
        <v>3.4657</v>
      </c>
      <c r="U260" s="23">
        <v>0.56479999999999997</v>
      </c>
      <c r="V260" s="23">
        <v>19.9998</v>
      </c>
      <c r="W260" s="23">
        <v>0.29220000000000002</v>
      </c>
      <c r="X260" s="23">
        <v>49.745100000000001</v>
      </c>
      <c r="Y260" s="23">
        <v>0.29480000000000001</v>
      </c>
      <c r="Z260" s="23">
        <v>0.49009999999999998</v>
      </c>
      <c r="AA260" s="23">
        <v>1.7399999999999999E-2</v>
      </c>
      <c r="AB260" s="23" t="s">
        <v>181</v>
      </c>
      <c r="AC260" s="23">
        <v>6.7999999999999996E-3</v>
      </c>
      <c r="AD260" s="23" t="s">
        <v>181</v>
      </c>
      <c r="AE260" s="23">
        <v>1.12E-2</v>
      </c>
      <c r="AF260" s="23">
        <v>1.2754000000000001</v>
      </c>
      <c r="AG260" s="23">
        <v>1.1599999999999999E-2</v>
      </c>
      <c r="AH260" s="23">
        <v>7.3712999999999997</v>
      </c>
      <c r="AI260" s="23">
        <v>2.1000000000000001E-2</v>
      </c>
      <c r="AJ260" s="23">
        <v>1.0578000000000001</v>
      </c>
      <c r="AK260" s="23">
        <v>6.4000000000000003E-3</v>
      </c>
      <c r="AL260" s="23">
        <v>4.0899999999999999E-2</v>
      </c>
      <c r="AM260" s="23">
        <v>7.7999999999999996E-3</v>
      </c>
      <c r="AN260" s="23">
        <v>0.02</v>
      </c>
      <c r="AO260" s="23">
        <v>3.5000000000000001E-3</v>
      </c>
      <c r="AP260" s="23">
        <v>0.16930000000000001</v>
      </c>
      <c r="AQ260" s="23">
        <v>4.7000000000000002E-3</v>
      </c>
      <c r="AR260" s="23">
        <v>8.9029000000000007</v>
      </c>
      <c r="AS260" s="23">
        <v>2.5999999999999999E-2</v>
      </c>
      <c r="AT260" s="23">
        <v>1.0800000000000001E-2</v>
      </c>
      <c r="AU260" s="23">
        <v>3.3999999999999998E-3</v>
      </c>
      <c r="AV260" s="23">
        <v>1.18E-2</v>
      </c>
      <c r="AW260" s="23">
        <v>8.9999999999999998E-4</v>
      </c>
      <c r="AX260" s="23">
        <v>8.8999999999999999E-3</v>
      </c>
      <c r="AY260" s="23">
        <v>6.9999999999999999E-4</v>
      </c>
      <c r="AZ260" s="23">
        <v>1.11E-2</v>
      </c>
      <c r="BA260" s="23">
        <v>6.9999999999999999E-4</v>
      </c>
      <c r="BB260" s="23">
        <v>1.6000000000000001E-3</v>
      </c>
      <c r="BC260" s="23">
        <v>4.0000000000000002E-4</v>
      </c>
      <c r="BD260" s="23">
        <v>2.2000000000000001E-3</v>
      </c>
      <c r="BE260" s="23">
        <v>4.0000000000000002E-4</v>
      </c>
      <c r="BF260" s="23" t="s">
        <v>181</v>
      </c>
      <c r="BG260" s="23">
        <v>1E-4</v>
      </c>
      <c r="BH260" s="23">
        <v>1.5E-3</v>
      </c>
      <c r="BI260" s="23">
        <v>2.0000000000000001E-4</v>
      </c>
      <c r="BJ260" s="23">
        <v>2.86E-2</v>
      </c>
      <c r="BK260" s="23">
        <v>5.9999999999999995E-4</v>
      </c>
      <c r="BL260" s="23">
        <v>3.3999999999999998E-3</v>
      </c>
      <c r="BM260" s="23">
        <v>2.0000000000000001E-4</v>
      </c>
      <c r="BN260" s="23">
        <v>7.3000000000000001E-3</v>
      </c>
      <c r="BO260" s="23">
        <v>2.9999999999999997E-4</v>
      </c>
      <c r="BP260" s="23">
        <v>1.9E-3</v>
      </c>
      <c r="BQ260" s="23">
        <v>2.9999999999999997E-4</v>
      </c>
      <c r="BR260" s="23">
        <v>5.0000000000000001E-4</v>
      </c>
      <c r="BS260" s="23">
        <v>2.0000000000000001E-4</v>
      </c>
      <c r="BT260" s="23" t="s">
        <v>181</v>
      </c>
      <c r="BU260" s="23">
        <v>5.0000000000000001E-4</v>
      </c>
      <c r="BV260" s="23" t="s">
        <v>20</v>
      </c>
      <c r="BX260" s="23" t="s">
        <v>20</v>
      </c>
      <c r="BZ260" s="23" t="s">
        <v>181</v>
      </c>
      <c r="CA260" s="23">
        <v>6.9999999999999999E-4</v>
      </c>
      <c r="CB260" s="23" t="s">
        <v>181</v>
      </c>
      <c r="CC260" s="23">
        <v>1.8E-3</v>
      </c>
      <c r="CD260" s="23">
        <v>1.8E-3</v>
      </c>
      <c r="CE260" s="23">
        <v>1.8E-3</v>
      </c>
      <c r="CF260" s="23" t="s">
        <v>20</v>
      </c>
      <c r="CH260" s="23">
        <v>2.01E-2</v>
      </c>
      <c r="CI260" s="23">
        <v>4.4000000000000003E-3</v>
      </c>
      <c r="CJ260" s="23" t="s">
        <v>181</v>
      </c>
      <c r="CK260" s="23">
        <v>8.8000000000000005E-3</v>
      </c>
      <c r="CL260" s="23" t="s">
        <v>181</v>
      </c>
      <c r="CM260" s="23">
        <v>8.8999999999999999E-3</v>
      </c>
      <c r="CN260" s="23" t="s">
        <v>181</v>
      </c>
      <c r="CO260" s="23">
        <v>5.9999999999999995E-4</v>
      </c>
      <c r="CP260" s="23" t="s">
        <v>181</v>
      </c>
      <c r="CQ260" s="23">
        <v>2.5999999999999999E-3</v>
      </c>
      <c r="CR260" s="23" t="s">
        <v>181</v>
      </c>
      <c r="CS260" s="23">
        <v>1.6000000000000001E-3</v>
      </c>
      <c r="CT260" s="23" t="s">
        <v>20</v>
      </c>
      <c r="CV260" s="23" t="s">
        <v>20</v>
      </c>
      <c r="CX260" s="23" t="s">
        <v>181</v>
      </c>
      <c r="CY260" s="23">
        <v>5.0000000000000001E-4</v>
      </c>
      <c r="CZ260" s="23" t="s">
        <v>181</v>
      </c>
      <c r="DA260" s="23">
        <v>5.9999999999999995E-4</v>
      </c>
      <c r="DB260" s="23" t="s">
        <v>181</v>
      </c>
      <c r="DC260" s="23">
        <v>5.0000000000000001E-4</v>
      </c>
      <c r="DD260" s="23" t="s">
        <v>181</v>
      </c>
      <c r="DE260" s="23">
        <v>5.9999999999999995E-4</v>
      </c>
      <c r="DF260" s="23" t="s">
        <v>181</v>
      </c>
      <c r="DG260" s="23">
        <v>4.0000000000000002E-4</v>
      </c>
      <c r="DH260" s="23" t="s">
        <v>181</v>
      </c>
      <c r="DI260" s="23">
        <v>2.0000000000000001E-4</v>
      </c>
      <c r="DJ260" s="23" t="s">
        <v>413</v>
      </c>
      <c r="DK260" s="23" t="s">
        <v>414</v>
      </c>
      <c r="DL260" s="23">
        <v>25</v>
      </c>
      <c r="DM260" s="23" t="s">
        <v>65</v>
      </c>
      <c r="DN260" s="23" t="s">
        <v>20</v>
      </c>
      <c r="DW260" s="85"/>
      <c r="DY260" s="85">
        <v>44877.156944444447</v>
      </c>
    </row>
    <row r="261" spans="1:129" s="23" customFormat="1">
      <c r="A261" s="23">
        <v>310</v>
      </c>
      <c r="B261" s="88">
        <v>44877.159722222219</v>
      </c>
      <c r="C261" s="23" t="s">
        <v>192</v>
      </c>
      <c r="D261" s="23">
        <v>0</v>
      </c>
      <c r="E261" s="23">
        <v>0</v>
      </c>
      <c r="F261" s="23">
        <v>0</v>
      </c>
      <c r="G261" s="23" t="s">
        <v>58</v>
      </c>
      <c r="H261" s="23" t="s">
        <v>59</v>
      </c>
      <c r="I261" s="23" t="s">
        <v>59</v>
      </c>
      <c r="J261" s="23" t="s">
        <v>59</v>
      </c>
      <c r="K261" s="23">
        <v>150</v>
      </c>
      <c r="L261" s="23" t="s">
        <v>179</v>
      </c>
      <c r="M261" s="23">
        <v>0</v>
      </c>
      <c r="N261" s="23" t="s">
        <v>179</v>
      </c>
      <c r="O261" s="23">
        <v>0</v>
      </c>
      <c r="P261" s="23" t="s">
        <v>179</v>
      </c>
      <c r="Q261" s="23">
        <v>0</v>
      </c>
      <c r="R261" s="23">
        <v>2</v>
      </c>
      <c r="S261" s="23" t="s">
        <v>180</v>
      </c>
      <c r="T261" s="23">
        <v>7.4325999999999999</v>
      </c>
      <c r="U261" s="23">
        <v>0.63319999999999999</v>
      </c>
      <c r="V261" s="23">
        <v>18.54</v>
      </c>
      <c r="W261" s="23">
        <v>0.2853</v>
      </c>
      <c r="X261" s="23">
        <v>49.233699999999999</v>
      </c>
      <c r="Y261" s="23">
        <v>0.29089999999999999</v>
      </c>
      <c r="Z261" s="23">
        <v>0.3034</v>
      </c>
      <c r="AA261" s="23">
        <v>1.6199999999999999E-2</v>
      </c>
      <c r="AB261" s="23" t="s">
        <v>181</v>
      </c>
      <c r="AC261" s="23">
        <v>6.7000000000000002E-3</v>
      </c>
      <c r="AD261" s="23" t="s">
        <v>181</v>
      </c>
      <c r="AE261" s="23">
        <v>1.06E-2</v>
      </c>
      <c r="AF261" s="23">
        <v>1.7954000000000001</v>
      </c>
      <c r="AG261" s="23">
        <v>1.32E-2</v>
      </c>
      <c r="AH261" s="23">
        <v>8.8978000000000002</v>
      </c>
      <c r="AI261" s="23">
        <v>2.2800000000000001E-2</v>
      </c>
      <c r="AJ261" s="23">
        <v>1.3496999999999999</v>
      </c>
      <c r="AK261" s="23">
        <v>7.3000000000000001E-3</v>
      </c>
      <c r="AL261" s="23">
        <v>2.9600000000000001E-2</v>
      </c>
      <c r="AM261" s="23">
        <v>8.3000000000000001E-3</v>
      </c>
      <c r="AN261" s="23">
        <v>2.2700000000000001E-2</v>
      </c>
      <c r="AO261" s="23">
        <v>3.3999999999999998E-3</v>
      </c>
      <c r="AP261" s="23">
        <v>0.14280000000000001</v>
      </c>
      <c r="AQ261" s="23">
        <v>4.4000000000000003E-3</v>
      </c>
      <c r="AR261" s="23">
        <v>5.9161999999999999</v>
      </c>
      <c r="AS261" s="23">
        <v>2.1700000000000001E-2</v>
      </c>
      <c r="AT261" s="23">
        <v>6.4000000000000003E-3</v>
      </c>
      <c r="AU261" s="23">
        <v>2.7000000000000001E-3</v>
      </c>
      <c r="AV261" s="23">
        <v>1.72E-2</v>
      </c>
      <c r="AW261" s="23">
        <v>1E-3</v>
      </c>
      <c r="AX261" s="23">
        <v>6.3E-3</v>
      </c>
      <c r="AY261" s="23">
        <v>5.9999999999999995E-4</v>
      </c>
      <c r="AZ261" s="23">
        <v>7.7000000000000002E-3</v>
      </c>
      <c r="BA261" s="23">
        <v>5.9999999999999995E-4</v>
      </c>
      <c r="BB261" s="23">
        <v>1.1000000000000001E-3</v>
      </c>
      <c r="BC261" s="23">
        <v>4.0000000000000002E-4</v>
      </c>
      <c r="BD261" s="23" t="s">
        <v>181</v>
      </c>
      <c r="BE261" s="23">
        <v>2.9999999999999997E-4</v>
      </c>
      <c r="BF261" s="23" t="s">
        <v>181</v>
      </c>
      <c r="BG261" s="23">
        <v>1E-4</v>
      </c>
      <c r="BH261" s="23">
        <v>3.2000000000000002E-3</v>
      </c>
      <c r="BI261" s="23">
        <v>2.9999999999999997E-4</v>
      </c>
      <c r="BJ261" s="23">
        <v>5.7700000000000001E-2</v>
      </c>
      <c r="BK261" s="23">
        <v>8.0000000000000004E-4</v>
      </c>
      <c r="BL261" s="23">
        <v>3.0000000000000001E-3</v>
      </c>
      <c r="BM261" s="23">
        <v>2.9999999999999997E-4</v>
      </c>
      <c r="BN261" s="23">
        <v>1.7100000000000001E-2</v>
      </c>
      <c r="BO261" s="23">
        <v>4.0000000000000002E-4</v>
      </c>
      <c r="BP261" s="23">
        <v>6.1999999999999998E-3</v>
      </c>
      <c r="BQ261" s="23">
        <v>2.9999999999999997E-4</v>
      </c>
      <c r="BR261" s="23">
        <v>2.0000000000000001E-4</v>
      </c>
      <c r="BS261" s="23">
        <v>1E-4</v>
      </c>
      <c r="BT261" s="23" t="s">
        <v>181</v>
      </c>
      <c r="BU261" s="23">
        <v>5.0000000000000001E-4</v>
      </c>
      <c r="BV261" s="23" t="s">
        <v>20</v>
      </c>
      <c r="BX261" s="23" t="s">
        <v>181</v>
      </c>
      <c r="BY261" s="23">
        <v>8.0000000000000004E-4</v>
      </c>
      <c r="BZ261" s="23" t="s">
        <v>181</v>
      </c>
      <c r="CA261" s="23">
        <v>6.9999999999999999E-4</v>
      </c>
      <c r="CB261" s="23" t="s">
        <v>181</v>
      </c>
      <c r="CC261" s="23">
        <v>1.8E-3</v>
      </c>
      <c r="CD261" s="23" t="s">
        <v>181</v>
      </c>
      <c r="CE261" s="23">
        <v>1.8E-3</v>
      </c>
      <c r="CF261" s="23" t="s">
        <v>20</v>
      </c>
      <c r="CH261" s="23">
        <v>5.6300000000000003E-2</v>
      </c>
      <c r="CI261" s="23">
        <v>4.7999999999999996E-3</v>
      </c>
      <c r="CJ261" s="23" t="s">
        <v>181</v>
      </c>
      <c r="CK261" s="23">
        <v>8.6E-3</v>
      </c>
      <c r="CL261" s="23" t="s">
        <v>181</v>
      </c>
      <c r="CM261" s="23">
        <v>8.8999999999999999E-3</v>
      </c>
      <c r="CN261" s="23" t="s">
        <v>181</v>
      </c>
      <c r="CO261" s="23">
        <v>5.9999999999999995E-4</v>
      </c>
      <c r="CP261" s="23" t="s">
        <v>181</v>
      </c>
      <c r="CQ261" s="23">
        <v>2.7000000000000001E-3</v>
      </c>
      <c r="CR261" s="23" t="s">
        <v>181</v>
      </c>
      <c r="CS261" s="23">
        <v>1.4E-3</v>
      </c>
      <c r="CT261" s="23" t="s">
        <v>181</v>
      </c>
      <c r="CU261" s="23">
        <v>5.9999999999999995E-4</v>
      </c>
      <c r="CV261" s="23" t="s">
        <v>20</v>
      </c>
      <c r="CX261" s="23" t="s">
        <v>181</v>
      </c>
      <c r="CY261" s="23">
        <v>5.9999999999999995E-4</v>
      </c>
      <c r="CZ261" s="23" t="s">
        <v>181</v>
      </c>
      <c r="DA261" s="23">
        <v>5.9999999999999995E-4</v>
      </c>
      <c r="DB261" s="23" t="s">
        <v>181</v>
      </c>
      <c r="DC261" s="23">
        <v>5.9999999999999995E-4</v>
      </c>
      <c r="DD261" s="23" t="s">
        <v>181</v>
      </c>
      <c r="DE261" s="23">
        <v>6.9999999999999999E-4</v>
      </c>
      <c r="DF261" s="23">
        <v>5.0000000000000001E-4</v>
      </c>
      <c r="DG261" s="23">
        <v>4.0000000000000002E-4</v>
      </c>
      <c r="DH261" s="23" t="s">
        <v>181</v>
      </c>
      <c r="DI261" s="23">
        <v>2.0000000000000001E-4</v>
      </c>
      <c r="DJ261" s="23" t="s">
        <v>413</v>
      </c>
      <c r="DK261" s="23" t="s">
        <v>414</v>
      </c>
      <c r="DL261" s="23">
        <v>93</v>
      </c>
      <c r="DM261" s="23" t="s">
        <v>197</v>
      </c>
      <c r="DN261" s="23" t="s">
        <v>20</v>
      </c>
      <c r="DW261" s="85"/>
      <c r="DY261" s="85">
        <v>44877.159722222219</v>
      </c>
    </row>
    <row r="262" spans="1:129" s="23" customFormat="1">
      <c r="A262" s="23">
        <v>311</v>
      </c>
      <c r="B262" s="88">
        <v>44877.163194444445</v>
      </c>
      <c r="C262" s="23" t="s">
        <v>192</v>
      </c>
      <c r="D262" s="23">
        <v>0</v>
      </c>
      <c r="E262" s="23">
        <v>0</v>
      </c>
      <c r="F262" s="23">
        <v>0</v>
      </c>
      <c r="G262" s="23" t="s">
        <v>58</v>
      </c>
      <c r="H262" s="23" t="s">
        <v>59</v>
      </c>
      <c r="I262" s="23" t="s">
        <v>59</v>
      </c>
      <c r="J262" s="23" t="s">
        <v>59</v>
      </c>
      <c r="K262" s="23">
        <v>150</v>
      </c>
      <c r="L262" s="23" t="s">
        <v>179</v>
      </c>
      <c r="M262" s="23">
        <v>0</v>
      </c>
      <c r="N262" s="23" t="s">
        <v>179</v>
      </c>
      <c r="O262" s="23">
        <v>0</v>
      </c>
      <c r="P262" s="23" t="s">
        <v>179</v>
      </c>
      <c r="Q262" s="23">
        <v>0</v>
      </c>
      <c r="R262" s="23">
        <v>2</v>
      </c>
      <c r="S262" s="23" t="s">
        <v>180</v>
      </c>
      <c r="T262" s="23">
        <v>4.7443999999999997</v>
      </c>
      <c r="U262" s="23">
        <v>0.61450000000000005</v>
      </c>
      <c r="V262" s="23">
        <v>19.093299999999999</v>
      </c>
      <c r="W262" s="23">
        <v>0.28920000000000001</v>
      </c>
      <c r="X262" s="23">
        <v>46.493000000000002</v>
      </c>
      <c r="Y262" s="23">
        <v>0.28179999999999999</v>
      </c>
      <c r="Z262" s="23">
        <v>0.39610000000000001</v>
      </c>
      <c r="AA262" s="23">
        <v>1.7600000000000001E-2</v>
      </c>
      <c r="AB262" s="23" t="s">
        <v>181</v>
      </c>
      <c r="AC262" s="23">
        <v>7.1000000000000004E-3</v>
      </c>
      <c r="AD262" s="23" t="s">
        <v>181</v>
      </c>
      <c r="AE262" s="23">
        <v>1.11E-2</v>
      </c>
      <c r="AF262" s="23">
        <v>1.5630999999999999</v>
      </c>
      <c r="AG262" s="23">
        <v>1.24E-2</v>
      </c>
      <c r="AH262" s="23">
        <v>9.8777000000000008</v>
      </c>
      <c r="AI262" s="23">
        <v>2.4299999999999999E-2</v>
      </c>
      <c r="AJ262" s="23">
        <v>1.4459</v>
      </c>
      <c r="AK262" s="23">
        <v>7.6E-3</v>
      </c>
      <c r="AL262" s="23">
        <v>3.1699999999999999E-2</v>
      </c>
      <c r="AM262" s="23">
        <v>8.8000000000000005E-3</v>
      </c>
      <c r="AN262" s="23">
        <v>2.53E-2</v>
      </c>
      <c r="AO262" s="23">
        <v>3.5000000000000001E-3</v>
      </c>
      <c r="AP262" s="23">
        <v>9.3200000000000005E-2</v>
      </c>
      <c r="AQ262" s="23">
        <v>3.8E-3</v>
      </c>
      <c r="AR262" s="23">
        <v>6.2385000000000002</v>
      </c>
      <c r="AS262" s="23">
        <v>2.2700000000000001E-2</v>
      </c>
      <c r="AT262" s="23" t="s">
        <v>181</v>
      </c>
      <c r="AU262" s="23">
        <v>2.7000000000000001E-3</v>
      </c>
      <c r="AV262" s="23">
        <v>7.4999999999999997E-3</v>
      </c>
      <c r="AW262" s="23">
        <v>8.0000000000000004E-4</v>
      </c>
      <c r="AX262" s="23">
        <v>6.7999999999999996E-3</v>
      </c>
      <c r="AY262" s="23">
        <v>5.9999999999999995E-4</v>
      </c>
      <c r="AZ262" s="23">
        <v>7.4999999999999997E-3</v>
      </c>
      <c r="BA262" s="23">
        <v>5.9999999999999995E-4</v>
      </c>
      <c r="BB262" s="23">
        <v>1E-3</v>
      </c>
      <c r="BC262" s="23">
        <v>4.0000000000000002E-4</v>
      </c>
      <c r="BD262" s="23">
        <v>8.0000000000000004E-4</v>
      </c>
      <c r="BE262" s="23">
        <v>2.9999999999999997E-4</v>
      </c>
      <c r="BF262" s="23" t="s">
        <v>181</v>
      </c>
      <c r="BG262" s="23">
        <v>1E-4</v>
      </c>
      <c r="BH262" s="23">
        <v>2.3E-3</v>
      </c>
      <c r="BI262" s="23">
        <v>2.0000000000000001E-4</v>
      </c>
      <c r="BJ262" s="23">
        <v>6.0199999999999997E-2</v>
      </c>
      <c r="BK262" s="23">
        <v>8.9999999999999998E-4</v>
      </c>
      <c r="BL262" s="23">
        <v>2.8999999999999998E-3</v>
      </c>
      <c r="BM262" s="23">
        <v>2.0000000000000001E-4</v>
      </c>
      <c r="BN262" s="23">
        <v>1.9E-2</v>
      </c>
      <c r="BO262" s="23">
        <v>5.0000000000000001E-4</v>
      </c>
      <c r="BP262" s="23">
        <v>6.1999999999999998E-3</v>
      </c>
      <c r="BQ262" s="23">
        <v>4.0000000000000002E-4</v>
      </c>
      <c r="BR262" s="23">
        <v>4.0000000000000002E-4</v>
      </c>
      <c r="BS262" s="23">
        <v>2.0000000000000001E-4</v>
      </c>
      <c r="BT262" s="23" t="s">
        <v>181</v>
      </c>
      <c r="BU262" s="23">
        <v>5.0000000000000001E-4</v>
      </c>
      <c r="BV262" s="23" t="s">
        <v>20</v>
      </c>
      <c r="BX262" s="23" t="s">
        <v>20</v>
      </c>
      <c r="BZ262" s="23" t="s">
        <v>181</v>
      </c>
      <c r="CA262" s="23">
        <v>6.9999999999999999E-4</v>
      </c>
      <c r="CB262" s="23" t="s">
        <v>181</v>
      </c>
      <c r="CC262" s="23">
        <v>1.6999999999999999E-3</v>
      </c>
      <c r="CD262" s="23" t="s">
        <v>181</v>
      </c>
      <c r="CE262" s="23">
        <v>1.8E-3</v>
      </c>
      <c r="CF262" s="23" t="s">
        <v>20</v>
      </c>
      <c r="CH262" s="23">
        <v>5.33E-2</v>
      </c>
      <c r="CI262" s="23">
        <v>4.5999999999999999E-3</v>
      </c>
      <c r="CJ262" s="23" t="s">
        <v>181</v>
      </c>
      <c r="CK262" s="23">
        <v>8.6999999999999994E-3</v>
      </c>
      <c r="CL262" s="23" t="s">
        <v>181</v>
      </c>
      <c r="CM262" s="23">
        <v>9.4999999999999998E-3</v>
      </c>
      <c r="CN262" s="23" t="s">
        <v>181</v>
      </c>
      <c r="CO262" s="23">
        <v>5.9999999999999995E-4</v>
      </c>
      <c r="CP262" s="23" t="s">
        <v>181</v>
      </c>
      <c r="CQ262" s="23">
        <v>2.5999999999999999E-3</v>
      </c>
      <c r="CR262" s="23" t="s">
        <v>181</v>
      </c>
      <c r="CS262" s="23">
        <v>1.5E-3</v>
      </c>
      <c r="CT262" s="23" t="s">
        <v>20</v>
      </c>
      <c r="CV262" s="23" t="s">
        <v>181</v>
      </c>
      <c r="CW262" s="23">
        <v>5.0000000000000001E-4</v>
      </c>
      <c r="CX262" s="23" t="s">
        <v>181</v>
      </c>
      <c r="CY262" s="23">
        <v>5.0000000000000001E-4</v>
      </c>
      <c r="CZ262" s="23" t="s">
        <v>181</v>
      </c>
      <c r="DA262" s="23">
        <v>5.9999999999999995E-4</v>
      </c>
      <c r="DB262" s="23" t="s">
        <v>181</v>
      </c>
      <c r="DC262" s="23">
        <v>5.9999999999999995E-4</v>
      </c>
      <c r="DD262" s="23" t="s">
        <v>181</v>
      </c>
      <c r="DE262" s="23">
        <v>5.9999999999999995E-4</v>
      </c>
      <c r="DF262" s="23" t="s">
        <v>181</v>
      </c>
      <c r="DG262" s="23">
        <v>4.0000000000000002E-4</v>
      </c>
      <c r="DH262" s="23" t="s">
        <v>181</v>
      </c>
      <c r="DI262" s="23">
        <v>2.9999999999999997E-4</v>
      </c>
      <c r="DJ262" s="23" t="s">
        <v>413</v>
      </c>
      <c r="DK262" s="23" t="s">
        <v>414</v>
      </c>
      <c r="DL262" s="23">
        <v>137</v>
      </c>
      <c r="DM262" s="23" t="s">
        <v>197</v>
      </c>
      <c r="DN262" s="23" t="s">
        <v>20</v>
      </c>
      <c r="DW262" s="85"/>
      <c r="DY262" s="85">
        <v>44877.163194444445</v>
      </c>
    </row>
    <row r="263" spans="1:129" s="23" customFormat="1">
      <c r="A263" s="23">
        <v>312</v>
      </c>
      <c r="B263" s="88">
        <v>44877.168749999997</v>
      </c>
      <c r="C263" s="23" t="s">
        <v>192</v>
      </c>
      <c r="D263" s="23">
        <v>0</v>
      </c>
      <c r="E263" s="23">
        <v>0</v>
      </c>
      <c r="F263" s="23">
        <v>0</v>
      </c>
      <c r="G263" s="23" t="s">
        <v>58</v>
      </c>
      <c r="H263" s="23" t="s">
        <v>59</v>
      </c>
      <c r="I263" s="23" t="s">
        <v>59</v>
      </c>
      <c r="J263" s="23" t="s">
        <v>59</v>
      </c>
      <c r="K263" s="23">
        <v>150</v>
      </c>
      <c r="L263" s="23" t="s">
        <v>179</v>
      </c>
      <c r="M263" s="23">
        <v>0</v>
      </c>
      <c r="N263" s="23" t="s">
        <v>179</v>
      </c>
      <c r="O263" s="23">
        <v>0</v>
      </c>
      <c r="P263" s="23" t="s">
        <v>179</v>
      </c>
      <c r="Q263" s="23">
        <v>0</v>
      </c>
      <c r="R263" s="23">
        <v>2</v>
      </c>
      <c r="S263" s="23" t="s">
        <v>180</v>
      </c>
      <c r="T263" s="23">
        <v>5.5415000000000001</v>
      </c>
      <c r="U263" s="23">
        <v>0.58679999999999999</v>
      </c>
      <c r="V263" s="23">
        <v>18.045999999999999</v>
      </c>
      <c r="W263" s="23">
        <v>0.27950000000000003</v>
      </c>
      <c r="X263" s="23">
        <v>48.843699999999998</v>
      </c>
      <c r="Y263" s="23">
        <v>0.29020000000000001</v>
      </c>
      <c r="Z263" s="23">
        <v>0.27679999999999999</v>
      </c>
      <c r="AA263" s="23">
        <v>1.55E-2</v>
      </c>
      <c r="AB263" s="23" t="s">
        <v>181</v>
      </c>
      <c r="AC263" s="23">
        <v>6.7000000000000002E-3</v>
      </c>
      <c r="AD263" s="23" t="s">
        <v>181</v>
      </c>
      <c r="AE263" s="23">
        <v>1.06E-2</v>
      </c>
      <c r="AF263" s="23">
        <v>2.2025999999999999</v>
      </c>
      <c r="AG263" s="23">
        <v>1.44E-2</v>
      </c>
      <c r="AH263" s="23">
        <v>7.8430999999999997</v>
      </c>
      <c r="AI263" s="23">
        <v>2.1399999999999999E-2</v>
      </c>
      <c r="AJ263" s="23">
        <v>1.3270999999999999</v>
      </c>
      <c r="AK263" s="23">
        <v>7.1999999999999998E-3</v>
      </c>
      <c r="AL263" s="23">
        <v>2.9600000000000001E-2</v>
      </c>
      <c r="AM263" s="23">
        <v>8.0999999999999996E-3</v>
      </c>
      <c r="AN263" s="23">
        <v>1.9099999999999999E-2</v>
      </c>
      <c r="AO263" s="23">
        <v>3.2000000000000002E-3</v>
      </c>
      <c r="AP263" s="23">
        <v>8.4199999999999997E-2</v>
      </c>
      <c r="AQ263" s="23">
        <v>3.5000000000000001E-3</v>
      </c>
      <c r="AR263" s="23">
        <v>5.5590999999999999</v>
      </c>
      <c r="AS263" s="23">
        <v>2.0899999999999998E-2</v>
      </c>
      <c r="AT263" s="23">
        <v>6.6E-3</v>
      </c>
      <c r="AU263" s="23">
        <v>2.5999999999999999E-3</v>
      </c>
      <c r="AV263" s="23">
        <v>1.2E-2</v>
      </c>
      <c r="AW263" s="23">
        <v>8.9999999999999998E-4</v>
      </c>
      <c r="AX263" s="23">
        <v>5.4999999999999997E-3</v>
      </c>
      <c r="AY263" s="23">
        <v>5.9999999999999995E-4</v>
      </c>
      <c r="AZ263" s="23">
        <v>8.6E-3</v>
      </c>
      <c r="BA263" s="23">
        <v>5.9999999999999995E-4</v>
      </c>
      <c r="BB263" s="23">
        <v>1.2999999999999999E-3</v>
      </c>
      <c r="BC263" s="23">
        <v>4.0000000000000002E-4</v>
      </c>
      <c r="BD263" s="23">
        <v>5.0000000000000001E-4</v>
      </c>
      <c r="BE263" s="23">
        <v>2.9999999999999997E-4</v>
      </c>
      <c r="BF263" s="23" t="s">
        <v>181</v>
      </c>
      <c r="BG263" s="23">
        <v>1E-4</v>
      </c>
      <c r="BH263" s="23">
        <v>3.3999999999999998E-3</v>
      </c>
      <c r="BI263" s="23">
        <v>2.9999999999999997E-4</v>
      </c>
      <c r="BJ263" s="23">
        <v>5.5399999999999998E-2</v>
      </c>
      <c r="BK263" s="23">
        <v>8.0000000000000004E-4</v>
      </c>
      <c r="BL263" s="23">
        <v>2.7000000000000001E-3</v>
      </c>
      <c r="BM263" s="23">
        <v>2.0000000000000001E-4</v>
      </c>
      <c r="BN263" s="23">
        <v>1.8200000000000001E-2</v>
      </c>
      <c r="BO263" s="23">
        <v>5.0000000000000001E-4</v>
      </c>
      <c r="BP263" s="23">
        <v>5.7999999999999996E-3</v>
      </c>
      <c r="BQ263" s="23">
        <v>2.9999999999999997E-4</v>
      </c>
      <c r="BR263" s="23">
        <v>2.9999999999999997E-4</v>
      </c>
      <c r="BS263" s="23">
        <v>2.0000000000000001E-4</v>
      </c>
      <c r="BT263" s="23" t="s">
        <v>181</v>
      </c>
      <c r="BU263" s="23">
        <v>5.0000000000000001E-4</v>
      </c>
      <c r="BV263" s="23" t="s">
        <v>20</v>
      </c>
      <c r="BX263" s="23" t="s">
        <v>20</v>
      </c>
      <c r="BZ263" s="23">
        <v>8.0000000000000004E-4</v>
      </c>
      <c r="CA263" s="23">
        <v>6.9999999999999999E-4</v>
      </c>
      <c r="CB263" s="23" t="s">
        <v>181</v>
      </c>
      <c r="CC263" s="23">
        <v>1.8E-3</v>
      </c>
      <c r="CD263" s="23" t="s">
        <v>181</v>
      </c>
      <c r="CE263" s="23">
        <v>1.8E-3</v>
      </c>
      <c r="CF263" s="23" t="s">
        <v>20</v>
      </c>
      <c r="CH263" s="23">
        <v>6.1699999999999998E-2</v>
      </c>
      <c r="CI263" s="23">
        <v>5.1999999999999998E-3</v>
      </c>
      <c r="CJ263" s="23" t="s">
        <v>181</v>
      </c>
      <c r="CK263" s="23">
        <v>8.6999999999999994E-3</v>
      </c>
      <c r="CL263" s="23" t="s">
        <v>181</v>
      </c>
      <c r="CM263" s="23">
        <v>8.9999999999999993E-3</v>
      </c>
      <c r="CN263" s="23" t="s">
        <v>181</v>
      </c>
      <c r="CO263" s="23">
        <v>5.9999999999999995E-4</v>
      </c>
      <c r="CP263" s="23" t="s">
        <v>181</v>
      </c>
      <c r="CQ263" s="23">
        <v>2.5999999999999999E-3</v>
      </c>
      <c r="CR263" s="23" t="s">
        <v>181</v>
      </c>
      <c r="CS263" s="23">
        <v>1.5E-3</v>
      </c>
      <c r="CT263" s="23" t="s">
        <v>181</v>
      </c>
      <c r="CU263" s="23">
        <v>6.9999999999999999E-4</v>
      </c>
      <c r="CV263" s="23" t="s">
        <v>20</v>
      </c>
      <c r="CX263" s="23" t="s">
        <v>181</v>
      </c>
      <c r="CY263" s="23">
        <v>5.0000000000000001E-4</v>
      </c>
      <c r="CZ263" s="23" t="s">
        <v>181</v>
      </c>
      <c r="DA263" s="23">
        <v>5.9999999999999995E-4</v>
      </c>
      <c r="DB263" s="23" t="s">
        <v>181</v>
      </c>
      <c r="DC263" s="23">
        <v>5.0000000000000001E-4</v>
      </c>
      <c r="DD263" s="23" t="s">
        <v>181</v>
      </c>
      <c r="DE263" s="23">
        <v>5.9999999999999995E-4</v>
      </c>
      <c r="DF263" s="23" t="s">
        <v>181</v>
      </c>
      <c r="DG263" s="23">
        <v>4.0000000000000002E-4</v>
      </c>
      <c r="DH263" s="23" t="s">
        <v>181</v>
      </c>
      <c r="DI263" s="23">
        <v>2.9999999999999997E-4</v>
      </c>
      <c r="DJ263" s="23" t="s">
        <v>415</v>
      </c>
      <c r="DK263" s="23" t="s">
        <v>416</v>
      </c>
      <c r="DL263" s="23">
        <v>41</v>
      </c>
      <c r="DM263" s="23" t="s">
        <v>197</v>
      </c>
      <c r="DN263" s="23" t="s">
        <v>20</v>
      </c>
      <c r="DW263" s="85"/>
      <c r="DY263" s="85">
        <v>44877.168749999997</v>
      </c>
    </row>
    <row r="264" spans="1:129" s="23" customFormat="1">
      <c r="A264" s="23">
        <v>313</v>
      </c>
      <c r="B264" s="88">
        <v>44877.172222222223</v>
      </c>
      <c r="C264" s="23" t="s">
        <v>192</v>
      </c>
      <c r="D264" s="23">
        <v>0</v>
      </c>
      <c r="E264" s="23">
        <v>0</v>
      </c>
      <c r="F264" s="23">
        <v>0</v>
      </c>
      <c r="G264" s="23" t="s">
        <v>58</v>
      </c>
      <c r="H264" s="23" t="s">
        <v>59</v>
      </c>
      <c r="I264" s="23" t="s">
        <v>59</v>
      </c>
      <c r="J264" s="23" t="s">
        <v>59</v>
      </c>
      <c r="K264" s="23">
        <v>150</v>
      </c>
      <c r="L264" s="23" t="s">
        <v>179</v>
      </c>
      <c r="M264" s="23">
        <v>0</v>
      </c>
      <c r="N264" s="23" t="s">
        <v>179</v>
      </c>
      <c r="O264" s="23">
        <v>0</v>
      </c>
      <c r="P264" s="23" t="s">
        <v>179</v>
      </c>
      <c r="Q264" s="23">
        <v>0</v>
      </c>
      <c r="R264" s="23">
        <v>2</v>
      </c>
      <c r="S264" s="23" t="s">
        <v>180</v>
      </c>
      <c r="T264" s="23">
        <v>6.5143000000000004</v>
      </c>
      <c r="U264" s="23">
        <v>0.53700000000000003</v>
      </c>
      <c r="V264" s="23">
        <v>17.071200000000001</v>
      </c>
      <c r="W264" s="23">
        <v>0.2702</v>
      </c>
      <c r="X264" s="23">
        <v>52.716999999999999</v>
      </c>
      <c r="Y264" s="23">
        <v>0.309</v>
      </c>
      <c r="Z264" s="23">
        <v>2.5999999999999999E-2</v>
      </c>
      <c r="AA264" s="23">
        <v>8.3999999999999995E-3</v>
      </c>
      <c r="AB264" s="23" t="s">
        <v>181</v>
      </c>
      <c r="AC264" s="23">
        <v>5.8999999999999999E-3</v>
      </c>
      <c r="AD264" s="23">
        <v>4.4600000000000001E-2</v>
      </c>
      <c r="AE264" s="23">
        <v>1.2200000000000001E-2</v>
      </c>
      <c r="AF264" s="23">
        <v>3.5613000000000001</v>
      </c>
      <c r="AG264" s="23">
        <v>1.83E-2</v>
      </c>
      <c r="AH264" s="23">
        <v>1.6826000000000001</v>
      </c>
      <c r="AI264" s="23">
        <v>1.04E-2</v>
      </c>
      <c r="AJ264" s="23">
        <v>0.98570000000000002</v>
      </c>
      <c r="AK264" s="23">
        <v>5.7999999999999996E-3</v>
      </c>
      <c r="AL264" s="23">
        <v>1.6299999999999999E-2</v>
      </c>
      <c r="AM264" s="23">
        <v>6.4000000000000003E-3</v>
      </c>
      <c r="AN264" s="23">
        <v>1.8700000000000001E-2</v>
      </c>
      <c r="AO264" s="23">
        <v>3.3E-3</v>
      </c>
      <c r="AP264" s="23">
        <v>0.1305</v>
      </c>
      <c r="AQ264" s="23">
        <v>4.0000000000000001E-3</v>
      </c>
      <c r="AR264" s="23">
        <v>7.9115000000000002</v>
      </c>
      <c r="AS264" s="23">
        <v>2.29E-2</v>
      </c>
      <c r="AT264" s="23">
        <v>1.11E-2</v>
      </c>
      <c r="AU264" s="23">
        <v>3.0999999999999999E-3</v>
      </c>
      <c r="AV264" s="23">
        <v>1.78E-2</v>
      </c>
      <c r="AW264" s="23">
        <v>1E-3</v>
      </c>
      <c r="AX264" s="23">
        <v>8.6E-3</v>
      </c>
      <c r="AY264" s="23">
        <v>5.9999999999999995E-4</v>
      </c>
      <c r="AZ264" s="23">
        <v>1.3899999999999999E-2</v>
      </c>
      <c r="BA264" s="23">
        <v>5.9999999999999995E-4</v>
      </c>
      <c r="BB264" s="23">
        <v>8.9999999999999998E-4</v>
      </c>
      <c r="BC264" s="23">
        <v>2.9999999999999997E-4</v>
      </c>
      <c r="BD264" s="23">
        <v>5.0000000000000001E-4</v>
      </c>
      <c r="BE264" s="23">
        <v>2.0000000000000001E-4</v>
      </c>
      <c r="BF264" s="23" t="s">
        <v>181</v>
      </c>
      <c r="BG264" s="23">
        <v>1E-4</v>
      </c>
      <c r="BH264" s="23">
        <v>5.1000000000000004E-3</v>
      </c>
      <c r="BI264" s="23">
        <v>2.9999999999999997E-4</v>
      </c>
      <c r="BJ264" s="23">
        <v>1.5800000000000002E-2</v>
      </c>
      <c r="BK264" s="23">
        <v>5.0000000000000001E-4</v>
      </c>
      <c r="BL264" s="23">
        <v>1.1000000000000001E-3</v>
      </c>
      <c r="BM264" s="23">
        <v>2.0000000000000001E-4</v>
      </c>
      <c r="BN264" s="23">
        <v>8.3999999999999995E-3</v>
      </c>
      <c r="BO264" s="23">
        <v>2.9999999999999997E-4</v>
      </c>
      <c r="BP264" s="23">
        <v>2.0999999999999999E-3</v>
      </c>
      <c r="BQ264" s="23">
        <v>2.9999999999999997E-4</v>
      </c>
      <c r="BR264" s="23">
        <v>5.0000000000000001E-4</v>
      </c>
      <c r="BS264" s="23">
        <v>2.0000000000000001E-4</v>
      </c>
      <c r="BT264" s="23" t="s">
        <v>20</v>
      </c>
      <c r="BV264" s="23">
        <v>1.1000000000000001E-3</v>
      </c>
      <c r="BW264" s="23">
        <v>6.9999999999999999E-4</v>
      </c>
      <c r="BX264" s="23" t="s">
        <v>20</v>
      </c>
      <c r="BZ264" s="23">
        <v>5.9999999999999995E-4</v>
      </c>
      <c r="CA264" s="23">
        <v>5.9999999999999995E-4</v>
      </c>
      <c r="CB264" s="23" t="s">
        <v>181</v>
      </c>
      <c r="CC264" s="23">
        <v>1.6000000000000001E-3</v>
      </c>
      <c r="CD264" s="23" t="s">
        <v>181</v>
      </c>
      <c r="CE264" s="23">
        <v>2E-3</v>
      </c>
      <c r="CF264" s="23" t="s">
        <v>20</v>
      </c>
      <c r="CH264" s="23">
        <v>9.5999999999999992E-3</v>
      </c>
      <c r="CI264" s="23">
        <v>4.7000000000000002E-3</v>
      </c>
      <c r="CJ264" s="23" t="s">
        <v>181</v>
      </c>
      <c r="CK264" s="23">
        <v>7.3000000000000001E-3</v>
      </c>
      <c r="CL264" s="23" t="s">
        <v>181</v>
      </c>
      <c r="CM264" s="23">
        <v>6.6E-3</v>
      </c>
      <c r="CN264" s="23" t="s">
        <v>181</v>
      </c>
      <c r="CO264" s="23">
        <v>5.9999999999999995E-4</v>
      </c>
      <c r="CP264" s="23" t="s">
        <v>181</v>
      </c>
      <c r="CQ264" s="23">
        <v>2.8E-3</v>
      </c>
      <c r="CR264" s="23" t="s">
        <v>181</v>
      </c>
      <c r="CS264" s="23">
        <v>1.2999999999999999E-3</v>
      </c>
      <c r="CT264" s="23" t="s">
        <v>181</v>
      </c>
      <c r="CU264" s="23">
        <v>5.9999999999999995E-4</v>
      </c>
      <c r="CV264" s="23" t="s">
        <v>20</v>
      </c>
      <c r="CX264" s="23" t="s">
        <v>181</v>
      </c>
      <c r="CY264" s="23">
        <v>5.0000000000000001E-4</v>
      </c>
      <c r="CZ264" s="23" t="s">
        <v>181</v>
      </c>
      <c r="DA264" s="23">
        <v>5.0000000000000001E-4</v>
      </c>
      <c r="DB264" s="23" t="s">
        <v>181</v>
      </c>
      <c r="DC264" s="23">
        <v>4.0000000000000002E-4</v>
      </c>
      <c r="DD264" s="23" t="s">
        <v>181</v>
      </c>
      <c r="DE264" s="23">
        <v>5.0000000000000001E-4</v>
      </c>
      <c r="DF264" s="23" t="s">
        <v>181</v>
      </c>
      <c r="DG264" s="23">
        <v>4.0000000000000002E-4</v>
      </c>
      <c r="DH264" s="23" t="s">
        <v>181</v>
      </c>
      <c r="DI264" s="23">
        <v>2.9999999999999997E-4</v>
      </c>
      <c r="DJ264" s="23" t="s">
        <v>415</v>
      </c>
      <c r="DK264" s="23" t="s">
        <v>416</v>
      </c>
      <c r="DL264" s="23">
        <v>60</v>
      </c>
      <c r="DM264" s="23" t="s">
        <v>245</v>
      </c>
      <c r="DN264" s="23" t="s">
        <v>20</v>
      </c>
      <c r="DW264" s="85"/>
      <c r="DY264" s="85">
        <v>44877.172222222223</v>
      </c>
    </row>
    <row r="265" spans="1:129" s="23" customFormat="1">
      <c r="A265" s="23">
        <v>314</v>
      </c>
      <c r="B265" s="88">
        <v>44877.175000000003</v>
      </c>
      <c r="C265" s="23" t="s">
        <v>192</v>
      </c>
      <c r="D265" s="23">
        <v>0</v>
      </c>
      <c r="E265" s="23">
        <v>0</v>
      </c>
      <c r="F265" s="23">
        <v>0</v>
      </c>
      <c r="G265" s="23" t="s">
        <v>58</v>
      </c>
      <c r="H265" s="23" t="s">
        <v>59</v>
      </c>
      <c r="I265" s="23" t="s">
        <v>59</v>
      </c>
      <c r="J265" s="23" t="s">
        <v>59</v>
      </c>
      <c r="K265" s="23">
        <v>150</v>
      </c>
      <c r="L265" s="23" t="s">
        <v>179</v>
      </c>
      <c r="M265" s="23">
        <v>0</v>
      </c>
      <c r="N265" s="23" t="s">
        <v>179</v>
      </c>
      <c r="O265" s="23">
        <v>0</v>
      </c>
      <c r="P265" s="23" t="s">
        <v>179</v>
      </c>
      <c r="Q265" s="23">
        <v>0</v>
      </c>
      <c r="R265" s="23">
        <v>2</v>
      </c>
      <c r="S265" s="23" t="s">
        <v>180</v>
      </c>
      <c r="T265" s="23">
        <v>5.6143000000000001</v>
      </c>
      <c r="U265" s="23">
        <v>0.58599999999999997</v>
      </c>
      <c r="V265" s="23">
        <v>20.505800000000001</v>
      </c>
      <c r="W265" s="23">
        <v>0.29509999999999997</v>
      </c>
      <c r="X265" s="23">
        <v>55.134799999999998</v>
      </c>
      <c r="Y265" s="23">
        <v>0.312</v>
      </c>
      <c r="Z265" s="23">
        <v>0.1241</v>
      </c>
      <c r="AA265" s="23">
        <v>1.34E-2</v>
      </c>
      <c r="AB265" s="23" t="s">
        <v>181</v>
      </c>
      <c r="AC265" s="23">
        <v>6.4000000000000003E-3</v>
      </c>
      <c r="AD265" s="23" t="s">
        <v>181</v>
      </c>
      <c r="AE265" s="23">
        <v>1.0500000000000001E-2</v>
      </c>
      <c r="AF265" s="23">
        <v>1.49</v>
      </c>
      <c r="AG265" s="23">
        <v>1.2500000000000001E-2</v>
      </c>
      <c r="AH265" s="23">
        <v>7.7690000000000001</v>
      </c>
      <c r="AI265" s="23">
        <v>2.1399999999999999E-2</v>
      </c>
      <c r="AJ265" s="23">
        <v>0.97250000000000003</v>
      </c>
      <c r="AK265" s="23">
        <v>6.1999999999999998E-3</v>
      </c>
      <c r="AL265" s="23">
        <v>3.6900000000000002E-2</v>
      </c>
      <c r="AM265" s="23">
        <v>7.4999999999999997E-3</v>
      </c>
      <c r="AN265" s="23">
        <v>2.64E-2</v>
      </c>
      <c r="AO265" s="23">
        <v>3.8E-3</v>
      </c>
      <c r="AP265" s="23">
        <v>7.17E-2</v>
      </c>
      <c r="AQ265" s="23">
        <v>3.2000000000000002E-3</v>
      </c>
      <c r="AR265" s="23">
        <v>8.2307000000000006</v>
      </c>
      <c r="AS265" s="23">
        <v>2.5000000000000001E-2</v>
      </c>
      <c r="AT265" s="23">
        <v>4.3E-3</v>
      </c>
      <c r="AU265" s="23">
        <v>3.0999999999999999E-3</v>
      </c>
      <c r="AV265" s="23">
        <v>1.2500000000000001E-2</v>
      </c>
      <c r="AW265" s="23">
        <v>8.9999999999999998E-4</v>
      </c>
      <c r="AX265" s="23">
        <v>8.3000000000000001E-3</v>
      </c>
      <c r="AY265" s="23">
        <v>6.9999999999999999E-4</v>
      </c>
      <c r="AZ265" s="23">
        <v>1.1299999999999999E-2</v>
      </c>
      <c r="BA265" s="23">
        <v>6.9999999999999999E-4</v>
      </c>
      <c r="BB265" s="23">
        <v>1.1999999999999999E-3</v>
      </c>
      <c r="BC265" s="23">
        <v>4.0000000000000002E-4</v>
      </c>
      <c r="BD265" s="23">
        <v>1.1000000000000001E-3</v>
      </c>
      <c r="BE265" s="23">
        <v>2.9999999999999997E-4</v>
      </c>
      <c r="BF265" s="23" t="s">
        <v>181</v>
      </c>
      <c r="BG265" s="23">
        <v>1E-4</v>
      </c>
      <c r="BH265" s="23">
        <v>1.1999999999999999E-3</v>
      </c>
      <c r="BI265" s="23">
        <v>2.0000000000000001E-4</v>
      </c>
      <c r="BJ265" s="23">
        <v>2.3400000000000001E-2</v>
      </c>
      <c r="BK265" s="23">
        <v>5.0000000000000001E-4</v>
      </c>
      <c r="BL265" s="23">
        <v>2.3E-3</v>
      </c>
      <c r="BM265" s="23">
        <v>2.0000000000000001E-4</v>
      </c>
      <c r="BN265" s="23">
        <v>5.8999999999999999E-3</v>
      </c>
      <c r="BO265" s="23">
        <v>2.0000000000000001E-4</v>
      </c>
      <c r="BP265" s="23">
        <v>1.6999999999999999E-3</v>
      </c>
      <c r="BQ265" s="23">
        <v>2.9999999999999997E-4</v>
      </c>
      <c r="BR265" s="23">
        <v>2.9999999999999997E-4</v>
      </c>
      <c r="BS265" s="23">
        <v>1E-4</v>
      </c>
      <c r="BT265" s="23" t="s">
        <v>20</v>
      </c>
      <c r="BV265" s="23" t="s">
        <v>20</v>
      </c>
      <c r="BX265" s="23" t="s">
        <v>20</v>
      </c>
      <c r="BZ265" s="23" t="s">
        <v>181</v>
      </c>
      <c r="CA265" s="23">
        <v>6.9999999999999999E-4</v>
      </c>
      <c r="CB265" s="23" t="s">
        <v>181</v>
      </c>
      <c r="CC265" s="23">
        <v>1.6999999999999999E-3</v>
      </c>
      <c r="CD265" s="23" t="s">
        <v>181</v>
      </c>
      <c r="CE265" s="23">
        <v>1.8E-3</v>
      </c>
      <c r="CF265" s="23" t="s">
        <v>20</v>
      </c>
      <c r="CH265" s="23">
        <v>1.6799999999999999E-2</v>
      </c>
      <c r="CI265" s="23">
        <v>3.8E-3</v>
      </c>
      <c r="CJ265" s="23" t="s">
        <v>181</v>
      </c>
      <c r="CK265" s="23">
        <v>8.5000000000000006E-3</v>
      </c>
      <c r="CL265" s="23" t="s">
        <v>181</v>
      </c>
      <c r="CM265" s="23">
        <v>7.1999999999999998E-3</v>
      </c>
      <c r="CN265" s="23" t="s">
        <v>181</v>
      </c>
      <c r="CO265" s="23">
        <v>5.9999999999999995E-4</v>
      </c>
      <c r="CP265" s="23" t="s">
        <v>181</v>
      </c>
      <c r="CQ265" s="23">
        <v>2.5999999999999999E-3</v>
      </c>
      <c r="CR265" s="23" t="s">
        <v>181</v>
      </c>
      <c r="CS265" s="23">
        <v>1.5E-3</v>
      </c>
      <c r="CT265" s="23" t="s">
        <v>20</v>
      </c>
      <c r="CV265" s="23" t="s">
        <v>181</v>
      </c>
      <c r="CW265" s="23">
        <v>5.0000000000000001E-4</v>
      </c>
      <c r="CX265" s="23" t="s">
        <v>181</v>
      </c>
      <c r="CY265" s="23">
        <v>5.0000000000000001E-4</v>
      </c>
      <c r="CZ265" s="23" t="s">
        <v>181</v>
      </c>
      <c r="DA265" s="23">
        <v>5.9999999999999995E-4</v>
      </c>
      <c r="DB265" s="23" t="s">
        <v>181</v>
      </c>
      <c r="DC265" s="23">
        <v>5.0000000000000001E-4</v>
      </c>
      <c r="DD265" s="23" t="s">
        <v>181</v>
      </c>
      <c r="DE265" s="23">
        <v>5.9999999999999995E-4</v>
      </c>
      <c r="DF265" s="23" t="s">
        <v>181</v>
      </c>
      <c r="DG265" s="23">
        <v>4.0000000000000002E-4</v>
      </c>
      <c r="DH265" s="23" t="s">
        <v>181</v>
      </c>
      <c r="DI265" s="23">
        <v>1E-4</v>
      </c>
      <c r="DJ265" s="23" t="s">
        <v>415</v>
      </c>
      <c r="DK265" s="23" t="s">
        <v>416</v>
      </c>
      <c r="DL265" s="23">
        <v>103</v>
      </c>
      <c r="DM265" s="23" t="s">
        <v>65</v>
      </c>
      <c r="DN265" s="23" t="s">
        <v>20</v>
      </c>
      <c r="DW265" s="85"/>
      <c r="DY265" s="85">
        <v>44877.175000000003</v>
      </c>
    </row>
    <row r="266" spans="1:129" s="23" customFormat="1">
      <c r="A266" s="23">
        <v>315</v>
      </c>
      <c r="B266" s="88">
        <v>44877.179861111108</v>
      </c>
      <c r="C266" s="23" t="s">
        <v>192</v>
      </c>
      <c r="D266" s="23">
        <v>0</v>
      </c>
      <c r="E266" s="23">
        <v>0</v>
      </c>
      <c r="F266" s="23">
        <v>0</v>
      </c>
      <c r="G266" s="23" t="s">
        <v>58</v>
      </c>
      <c r="H266" s="23" t="s">
        <v>59</v>
      </c>
      <c r="I266" s="23" t="s">
        <v>59</v>
      </c>
      <c r="J266" s="23" t="s">
        <v>59</v>
      </c>
      <c r="K266" s="23">
        <v>150</v>
      </c>
      <c r="L266" s="23" t="s">
        <v>179</v>
      </c>
      <c r="M266" s="23">
        <v>0</v>
      </c>
      <c r="N266" s="23" t="s">
        <v>179</v>
      </c>
      <c r="O266" s="23">
        <v>0</v>
      </c>
      <c r="P266" s="23" t="s">
        <v>179</v>
      </c>
      <c r="Q266" s="23">
        <v>0</v>
      </c>
      <c r="R266" s="23">
        <v>2</v>
      </c>
      <c r="S266" s="23" t="s">
        <v>180</v>
      </c>
      <c r="T266" s="23">
        <v>9.7882999999999996</v>
      </c>
      <c r="U266" s="23">
        <v>0.65629999999999999</v>
      </c>
      <c r="V266" s="23">
        <v>18.3428</v>
      </c>
      <c r="W266" s="23">
        <v>0.28360000000000002</v>
      </c>
      <c r="X266" s="23">
        <v>50.252699999999997</v>
      </c>
      <c r="Y266" s="23">
        <v>0.29499999999999998</v>
      </c>
      <c r="Z266" s="23">
        <v>0.2666</v>
      </c>
      <c r="AA266" s="23">
        <v>1.5299999999999999E-2</v>
      </c>
      <c r="AB266" s="23" t="s">
        <v>181</v>
      </c>
      <c r="AC266" s="23">
        <v>6.4999999999999997E-3</v>
      </c>
      <c r="AD266" s="23" t="s">
        <v>181</v>
      </c>
      <c r="AE266" s="23">
        <v>1.04E-2</v>
      </c>
      <c r="AF266" s="23">
        <v>2.2010999999999998</v>
      </c>
      <c r="AG266" s="23">
        <v>1.4500000000000001E-2</v>
      </c>
      <c r="AH266" s="23">
        <v>7.4587000000000003</v>
      </c>
      <c r="AI266" s="23">
        <v>2.07E-2</v>
      </c>
      <c r="AJ266" s="23">
        <v>1.2325999999999999</v>
      </c>
      <c r="AK266" s="23">
        <v>6.8999999999999999E-3</v>
      </c>
      <c r="AL266" s="23">
        <v>3.6200000000000003E-2</v>
      </c>
      <c r="AM266" s="23">
        <v>8.0999999999999996E-3</v>
      </c>
      <c r="AN266" s="23">
        <v>1.4999999999999999E-2</v>
      </c>
      <c r="AO266" s="23">
        <v>3.0000000000000001E-3</v>
      </c>
      <c r="AP266" s="23">
        <v>7.9100000000000004E-2</v>
      </c>
      <c r="AQ266" s="23">
        <v>3.3999999999999998E-3</v>
      </c>
      <c r="AR266" s="23">
        <v>5.4006999999999996</v>
      </c>
      <c r="AS266" s="23">
        <v>2.0299999999999999E-2</v>
      </c>
      <c r="AT266" s="23">
        <v>7.0000000000000001E-3</v>
      </c>
      <c r="AU266" s="23">
        <v>2.5000000000000001E-3</v>
      </c>
      <c r="AV266" s="23">
        <v>1.46E-2</v>
      </c>
      <c r="AW266" s="23">
        <v>1E-3</v>
      </c>
      <c r="AX266" s="23">
        <v>6.4999999999999997E-3</v>
      </c>
      <c r="AY266" s="23">
        <v>5.9999999999999995E-4</v>
      </c>
      <c r="AZ266" s="23">
        <v>7.4000000000000003E-3</v>
      </c>
      <c r="BA266" s="23">
        <v>5.9999999999999995E-4</v>
      </c>
      <c r="BB266" s="23">
        <v>1.1000000000000001E-3</v>
      </c>
      <c r="BC266" s="23">
        <v>2.9999999999999997E-4</v>
      </c>
      <c r="BD266" s="23">
        <v>5.0000000000000001E-4</v>
      </c>
      <c r="BE266" s="23">
        <v>2.9999999999999997E-4</v>
      </c>
      <c r="BF266" s="23" t="s">
        <v>181</v>
      </c>
      <c r="BG266" s="23">
        <v>1E-4</v>
      </c>
      <c r="BH266" s="23">
        <v>4.0000000000000001E-3</v>
      </c>
      <c r="BI266" s="23">
        <v>2.9999999999999997E-4</v>
      </c>
      <c r="BJ266" s="23">
        <v>4.9399999999999999E-2</v>
      </c>
      <c r="BK266" s="23">
        <v>6.9999999999999999E-4</v>
      </c>
      <c r="BL266" s="23">
        <v>2.5000000000000001E-3</v>
      </c>
      <c r="BM266" s="23">
        <v>2.0000000000000001E-4</v>
      </c>
      <c r="BN266" s="23">
        <v>1.61E-2</v>
      </c>
      <c r="BO266" s="23">
        <v>4.0000000000000002E-4</v>
      </c>
      <c r="BP266" s="23">
        <v>5.7000000000000002E-3</v>
      </c>
      <c r="BQ266" s="23">
        <v>2.9999999999999997E-4</v>
      </c>
      <c r="BR266" s="23">
        <v>2.0000000000000001E-4</v>
      </c>
      <c r="BS266" s="23">
        <v>1E-4</v>
      </c>
      <c r="BT266" s="23" t="s">
        <v>181</v>
      </c>
      <c r="BU266" s="23">
        <v>5.0000000000000001E-4</v>
      </c>
      <c r="BV266" s="23" t="s">
        <v>181</v>
      </c>
      <c r="BW266" s="23">
        <v>5.9999999999999995E-4</v>
      </c>
      <c r="BX266" s="23" t="s">
        <v>181</v>
      </c>
      <c r="BY266" s="23">
        <v>8.0000000000000004E-4</v>
      </c>
      <c r="BZ266" s="23" t="s">
        <v>181</v>
      </c>
      <c r="CA266" s="23">
        <v>6.9999999999999999E-4</v>
      </c>
      <c r="CB266" s="23" t="s">
        <v>181</v>
      </c>
      <c r="CC266" s="23">
        <v>1.6999999999999999E-3</v>
      </c>
      <c r="CD266" s="23" t="s">
        <v>181</v>
      </c>
      <c r="CE266" s="23">
        <v>1.8E-3</v>
      </c>
      <c r="CF266" s="23" t="s">
        <v>20</v>
      </c>
      <c r="CH266" s="23">
        <v>5.33E-2</v>
      </c>
      <c r="CI266" s="23">
        <v>5.0000000000000001E-3</v>
      </c>
      <c r="CJ266" s="23" t="s">
        <v>181</v>
      </c>
      <c r="CK266" s="23">
        <v>8.3999999999999995E-3</v>
      </c>
      <c r="CL266" s="23" t="s">
        <v>181</v>
      </c>
      <c r="CM266" s="23">
        <v>8.3999999999999995E-3</v>
      </c>
      <c r="CN266" s="23" t="s">
        <v>181</v>
      </c>
      <c r="CO266" s="23">
        <v>5.9999999999999995E-4</v>
      </c>
      <c r="CP266" s="23" t="s">
        <v>181</v>
      </c>
      <c r="CQ266" s="23">
        <v>2.7000000000000001E-3</v>
      </c>
      <c r="CR266" s="23" t="s">
        <v>181</v>
      </c>
      <c r="CS266" s="23">
        <v>1.4E-3</v>
      </c>
      <c r="CT266" s="23" t="s">
        <v>20</v>
      </c>
      <c r="CV266" s="23" t="s">
        <v>20</v>
      </c>
      <c r="CX266" s="23" t="s">
        <v>181</v>
      </c>
      <c r="CY266" s="23">
        <v>5.0000000000000001E-4</v>
      </c>
      <c r="CZ266" s="23" t="s">
        <v>181</v>
      </c>
      <c r="DA266" s="23">
        <v>5.0000000000000001E-4</v>
      </c>
      <c r="DB266" s="23" t="s">
        <v>181</v>
      </c>
      <c r="DC266" s="23">
        <v>5.0000000000000001E-4</v>
      </c>
      <c r="DD266" s="23" t="s">
        <v>181</v>
      </c>
      <c r="DE266" s="23">
        <v>5.9999999999999995E-4</v>
      </c>
      <c r="DF266" s="23" t="s">
        <v>181</v>
      </c>
      <c r="DG266" s="23">
        <v>4.0000000000000002E-4</v>
      </c>
      <c r="DH266" s="23" t="s">
        <v>181</v>
      </c>
      <c r="DI266" s="23">
        <v>2.9999999999999997E-4</v>
      </c>
      <c r="DJ266" s="23" t="s">
        <v>417</v>
      </c>
      <c r="DK266" s="23" t="s">
        <v>418</v>
      </c>
      <c r="DL266" s="23">
        <v>30</v>
      </c>
      <c r="DM266" s="23" t="s">
        <v>197</v>
      </c>
      <c r="DN266" s="23" t="s">
        <v>20</v>
      </c>
      <c r="DW266" s="85"/>
      <c r="DY266" s="85">
        <v>44877.179861111108</v>
      </c>
    </row>
    <row r="267" spans="1:129" s="23" customFormat="1">
      <c r="A267" s="23">
        <v>316</v>
      </c>
      <c r="B267" s="88">
        <v>44877.182638888888</v>
      </c>
      <c r="C267" s="23" t="s">
        <v>192</v>
      </c>
      <c r="D267" s="23">
        <v>0</v>
      </c>
      <c r="E267" s="23">
        <v>0</v>
      </c>
      <c r="F267" s="23">
        <v>0</v>
      </c>
      <c r="G267" s="23" t="s">
        <v>58</v>
      </c>
      <c r="H267" s="23" t="s">
        <v>59</v>
      </c>
      <c r="I267" s="23" t="s">
        <v>59</v>
      </c>
      <c r="J267" s="23" t="s">
        <v>59</v>
      </c>
      <c r="K267" s="23">
        <v>150</v>
      </c>
      <c r="L267" s="23" t="s">
        <v>179</v>
      </c>
      <c r="M267" s="23">
        <v>0</v>
      </c>
      <c r="N267" s="23" t="s">
        <v>179</v>
      </c>
      <c r="O267" s="23">
        <v>0</v>
      </c>
      <c r="P267" s="23" t="s">
        <v>179</v>
      </c>
      <c r="Q267" s="23">
        <v>0</v>
      </c>
      <c r="R267" s="23">
        <v>2</v>
      </c>
      <c r="S267" s="23" t="s">
        <v>180</v>
      </c>
      <c r="T267" s="23">
        <v>6.0368000000000004</v>
      </c>
      <c r="U267" s="23">
        <v>0.60589999999999999</v>
      </c>
      <c r="V267" s="23">
        <v>19.838100000000001</v>
      </c>
      <c r="W267" s="23">
        <v>0.29310000000000003</v>
      </c>
      <c r="X267" s="23">
        <v>52.118000000000002</v>
      </c>
      <c r="Y267" s="23">
        <v>0.3034</v>
      </c>
      <c r="Z267" s="23">
        <v>0.28210000000000002</v>
      </c>
      <c r="AA267" s="23">
        <v>1.5800000000000002E-2</v>
      </c>
      <c r="AB267" s="23" t="s">
        <v>181</v>
      </c>
      <c r="AC267" s="23">
        <v>6.7000000000000002E-3</v>
      </c>
      <c r="AD267" s="23" t="s">
        <v>181</v>
      </c>
      <c r="AE267" s="23">
        <v>1.03E-2</v>
      </c>
      <c r="AF267" s="23">
        <v>2.8862999999999999</v>
      </c>
      <c r="AG267" s="23">
        <v>1.6500000000000001E-2</v>
      </c>
      <c r="AH267" s="23">
        <v>8.5731000000000002</v>
      </c>
      <c r="AI267" s="23">
        <v>2.2499999999999999E-2</v>
      </c>
      <c r="AJ267" s="23">
        <v>1.3705000000000001</v>
      </c>
      <c r="AK267" s="23">
        <v>7.4000000000000003E-3</v>
      </c>
      <c r="AL267" s="23">
        <v>3.7199999999999997E-2</v>
      </c>
      <c r="AM267" s="23">
        <v>8.3000000000000001E-3</v>
      </c>
      <c r="AN267" s="23">
        <v>1.72E-2</v>
      </c>
      <c r="AO267" s="23">
        <v>3.2000000000000002E-3</v>
      </c>
      <c r="AP267" s="23">
        <v>0.1114</v>
      </c>
      <c r="AQ267" s="23">
        <v>3.8999999999999998E-3</v>
      </c>
      <c r="AR267" s="23">
        <v>5.8674999999999997</v>
      </c>
      <c r="AS267" s="23">
        <v>2.1600000000000001E-2</v>
      </c>
      <c r="AT267" s="23">
        <v>6.8999999999999999E-3</v>
      </c>
      <c r="AU267" s="23">
        <v>2.7000000000000001E-3</v>
      </c>
      <c r="AV267" s="23">
        <v>1.2699999999999999E-2</v>
      </c>
      <c r="AW267" s="23">
        <v>8.9999999999999998E-4</v>
      </c>
      <c r="AX267" s="23">
        <v>7.0000000000000001E-3</v>
      </c>
      <c r="AY267" s="23">
        <v>5.9999999999999995E-4</v>
      </c>
      <c r="AZ267" s="23">
        <v>6.4999999999999997E-3</v>
      </c>
      <c r="BA267" s="23">
        <v>5.9999999999999995E-4</v>
      </c>
      <c r="BB267" s="23">
        <v>1.2999999999999999E-3</v>
      </c>
      <c r="BC267" s="23">
        <v>4.0000000000000002E-4</v>
      </c>
      <c r="BD267" s="23">
        <v>2.9999999999999997E-4</v>
      </c>
      <c r="BE267" s="23">
        <v>2.9999999999999997E-4</v>
      </c>
      <c r="BF267" s="23" t="s">
        <v>181</v>
      </c>
      <c r="BG267" s="23">
        <v>1E-4</v>
      </c>
      <c r="BH267" s="23">
        <v>5.1000000000000004E-3</v>
      </c>
      <c r="BI267" s="23">
        <v>2.9999999999999997E-4</v>
      </c>
      <c r="BJ267" s="23">
        <v>5.1400000000000001E-2</v>
      </c>
      <c r="BK267" s="23">
        <v>8.0000000000000004E-4</v>
      </c>
      <c r="BL267" s="23">
        <v>2.7000000000000001E-3</v>
      </c>
      <c r="BM267" s="23">
        <v>2.0000000000000001E-4</v>
      </c>
      <c r="BN267" s="23">
        <v>1.6E-2</v>
      </c>
      <c r="BO267" s="23">
        <v>4.0000000000000002E-4</v>
      </c>
      <c r="BP267" s="23">
        <v>6.4000000000000003E-3</v>
      </c>
      <c r="BQ267" s="23">
        <v>2.9999999999999997E-4</v>
      </c>
      <c r="BR267" s="23">
        <v>2.0000000000000001E-4</v>
      </c>
      <c r="BS267" s="23">
        <v>1E-4</v>
      </c>
      <c r="BT267" s="23" t="s">
        <v>181</v>
      </c>
      <c r="BU267" s="23">
        <v>5.0000000000000001E-4</v>
      </c>
      <c r="BV267" s="23" t="s">
        <v>181</v>
      </c>
      <c r="BW267" s="23">
        <v>5.9999999999999995E-4</v>
      </c>
      <c r="BX267" s="23" t="s">
        <v>181</v>
      </c>
      <c r="BY267" s="23">
        <v>8.0000000000000004E-4</v>
      </c>
      <c r="BZ267" s="23" t="s">
        <v>181</v>
      </c>
      <c r="CA267" s="23">
        <v>6.9999999999999999E-4</v>
      </c>
      <c r="CB267" s="23" t="s">
        <v>181</v>
      </c>
      <c r="CC267" s="23">
        <v>1.8E-3</v>
      </c>
      <c r="CD267" s="23" t="s">
        <v>181</v>
      </c>
      <c r="CE267" s="23">
        <v>1.8E-3</v>
      </c>
      <c r="CF267" s="23" t="s">
        <v>20</v>
      </c>
      <c r="CH267" s="23">
        <v>5.1200000000000002E-2</v>
      </c>
      <c r="CI267" s="23">
        <v>4.4999999999999997E-3</v>
      </c>
      <c r="CJ267" s="23" t="s">
        <v>181</v>
      </c>
      <c r="CK267" s="23">
        <v>8.6999999999999994E-3</v>
      </c>
      <c r="CL267" s="23" t="s">
        <v>181</v>
      </c>
      <c r="CM267" s="23">
        <v>8.0999999999999996E-3</v>
      </c>
      <c r="CN267" s="23" t="s">
        <v>181</v>
      </c>
      <c r="CO267" s="23">
        <v>5.9999999999999995E-4</v>
      </c>
      <c r="CP267" s="23" t="s">
        <v>181</v>
      </c>
      <c r="CQ267" s="23">
        <v>2.5999999999999999E-3</v>
      </c>
      <c r="CR267" s="23" t="s">
        <v>181</v>
      </c>
      <c r="CS267" s="23">
        <v>1.5E-3</v>
      </c>
      <c r="CT267" s="23" t="s">
        <v>20</v>
      </c>
      <c r="CV267" s="23" t="s">
        <v>20</v>
      </c>
      <c r="CX267" s="23" t="s">
        <v>181</v>
      </c>
      <c r="CY267" s="23">
        <v>5.9999999999999995E-4</v>
      </c>
      <c r="CZ267" s="23" t="s">
        <v>181</v>
      </c>
      <c r="DA267" s="23">
        <v>5.0000000000000001E-4</v>
      </c>
      <c r="DB267" s="23" t="s">
        <v>181</v>
      </c>
      <c r="DC267" s="23">
        <v>5.9999999999999995E-4</v>
      </c>
      <c r="DD267" s="23" t="s">
        <v>181</v>
      </c>
      <c r="DE267" s="23">
        <v>5.9999999999999995E-4</v>
      </c>
      <c r="DF267" s="23" t="s">
        <v>181</v>
      </c>
      <c r="DG267" s="23">
        <v>4.0000000000000002E-4</v>
      </c>
      <c r="DH267" s="23" t="s">
        <v>181</v>
      </c>
      <c r="DI267" s="23">
        <v>2.0000000000000001E-4</v>
      </c>
      <c r="DJ267" s="23" t="s">
        <v>417</v>
      </c>
      <c r="DK267" s="23" t="s">
        <v>418</v>
      </c>
      <c r="DL267" s="23">
        <v>99</v>
      </c>
      <c r="DM267" s="23" t="s">
        <v>65</v>
      </c>
      <c r="DN267" s="23" t="s">
        <v>20</v>
      </c>
      <c r="DW267" s="85"/>
      <c r="DY267" s="85">
        <v>44877.182638888888</v>
      </c>
    </row>
    <row r="268" spans="1:129" s="23" customFormat="1">
      <c r="A268" s="23">
        <v>317</v>
      </c>
      <c r="B268" s="88">
        <v>44877.185416666667</v>
      </c>
      <c r="C268" s="23" t="s">
        <v>192</v>
      </c>
      <c r="D268" s="23">
        <v>0</v>
      </c>
      <c r="E268" s="23">
        <v>0</v>
      </c>
      <c r="F268" s="23">
        <v>0</v>
      </c>
      <c r="G268" s="23" t="s">
        <v>58</v>
      </c>
      <c r="H268" s="23" t="s">
        <v>59</v>
      </c>
      <c r="I268" s="23" t="s">
        <v>59</v>
      </c>
      <c r="J268" s="23" t="s">
        <v>59</v>
      </c>
      <c r="K268" s="23">
        <v>150</v>
      </c>
      <c r="L268" s="23" t="s">
        <v>179</v>
      </c>
      <c r="M268" s="23">
        <v>0</v>
      </c>
      <c r="N268" s="23" t="s">
        <v>179</v>
      </c>
      <c r="O268" s="23">
        <v>0</v>
      </c>
      <c r="P268" s="23" t="s">
        <v>179</v>
      </c>
      <c r="Q268" s="23">
        <v>0</v>
      </c>
      <c r="R268" s="23">
        <v>2</v>
      </c>
      <c r="S268" s="23" t="s">
        <v>180</v>
      </c>
      <c r="T268" s="23">
        <v>7.2492000000000001</v>
      </c>
      <c r="U268" s="23">
        <v>0.62090000000000001</v>
      </c>
      <c r="V268" s="23">
        <v>19.261099999999999</v>
      </c>
      <c r="W268" s="23">
        <v>0.29010000000000002</v>
      </c>
      <c r="X268" s="23">
        <v>51.930700000000002</v>
      </c>
      <c r="Y268" s="23">
        <v>0.30209999999999998</v>
      </c>
      <c r="Z268" s="23">
        <v>0.23710000000000001</v>
      </c>
      <c r="AA268" s="23">
        <v>1.5299999999999999E-2</v>
      </c>
      <c r="AB268" s="23" t="s">
        <v>181</v>
      </c>
      <c r="AC268" s="23">
        <v>6.7999999999999996E-3</v>
      </c>
      <c r="AD268" s="23" t="s">
        <v>181</v>
      </c>
      <c r="AE268" s="23">
        <v>1.04E-2</v>
      </c>
      <c r="AF268" s="23">
        <v>2.6307</v>
      </c>
      <c r="AG268" s="23">
        <v>1.5800000000000002E-2</v>
      </c>
      <c r="AH268" s="23">
        <v>8.4024999999999999</v>
      </c>
      <c r="AI268" s="23">
        <v>2.2200000000000001E-2</v>
      </c>
      <c r="AJ268" s="23">
        <v>1.3904000000000001</v>
      </c>
      <c r="AK268" s="23">
        <v>7.4000000000000003E-3</v>
      </c>
      <c r="AL268" s="23">
        <v>4.1799999999999997E-2</v>
      </c>
      <c r="AM268" s="23">
        <v>8.5000000000000006E-3</v>
      </c>
      <c r="AN268" s="23">
        <v>2.2599999999999999E-2</v>
      </c>
      <c r="AO268" s="23">
        <v>3.3999999999999998E-3</v>
      </c>
      <c r="AP268" s="23">
        <v>0.1195</v>
      </c>
      <c r="AQ268" s="23">
        <v>4.0000000000000001E-3</v>
      </c>
      <c r="AR268" s="23">
        <v>5.9435000000000002</v>
      </c>
      <c r="AS268" s="23">
        <v>2.1700000000000001E-2</v>
      </c>
      <c r="AT268" s="23">
        <v>4.5999999999999999E-3</v>
      </c>
      <c r="AU268" s="23">
        <v>2.5999999999999999E-3</v>
      </c>
      <c r="AV268" s="23">
        <v>1.41E-2</v>
      </c>
      <c r="AW268" s="23">
        <v>1E-3</v>
      </c>
      <c r="AX268" s="23">
        <v>6.7000000000000002E-3</v>
      </c>
      <c r="AY268" s="23">
        <v>5.9999999999999995E-4</v>
      </c>
      <c r="AZ268" s="23">
        <v>7.1000000000000004E-3</v>
      </c>
      <c r="BA268" s="23">
        <v>5.9999999999999995E-4</v>
      </c>
      <c r="BB268" s="23">
        <v>1.1999999999999999E-3</v>
      </c>
      <c r="BC268" s="23">
        <v>4.0000000000000002E-4</v>
      </c>
      <c r="BD268" s="23" t="s">
        <v>181</v>
      </c>
      <c r="BE268" s="23">
        <v>2.9999999999999997E-4</v>
      </c>
      <c r="BF268" s="23" t="s">
        <v>181</v>
      </c>
      <c r="BG268" s="23">
        <v>1E-4</v>
      </c>
      <c r="BH268" s="23">
        <v>5.5999999999999999E-3</v>
      </c>
      <c r="BI268" s="23">
        <v>2.9999999999999997E-4</v>
      </c>
      <c r="BJ268" s="23">
        <v>5.3900000000000003E-2</v>
      </c>
      <c r="BK268" s="23">
        <v>8.0000000000000004E-4</v>
      </c>
      <c r="BL268" s="23">
        <v>2.8E-3</v>
      </c>
      <c r="BM268" s="23">
        <v>2.0000000000000001E-4</v>
      </c>
      <c r="BN268" s="23">
        <v>1.5800000000000002E-2</v>
      </c>
      <c r="BO268" s="23">
        <v>4.0000000000000002E-4</v>
      </c>
      <c r="BP268" s="23">
        <v>6.3E-3</v>
      </c>
      <c r="BQ268" s="23">
        <v>2.9999999999999997E-4</v>
      </c>
      <c r="BR268" s="23">
        <v>2.9999999999999997E-4</v>
      </c>
      <c r="BS268" s="23">
        <v>1E-4</v>
      </c>
      <c r="BT268" s="23" t="s">
        <v>20</v>
      </c>
      <c r="BV268" s="23" t="s">
        <v>20</v>
      </c>
      <c r="BX268" s="23" t="s">
        <v>20</v>
      </c>
      <c r="BZ268" s="23" t="s">
        <v>181</v>
      </c>
      <c r="CA268" s="23">
        <v>6.9999999999999999E-4</v>
      </c>
      <c r="CB268" s="23" t="s">
        <v>181</v>
      </c>
      <c r="CC268" s="23">
        <v>1.8E-3</v>
      </c>
      <c r="CD268" s="23" t="s">
        <v>181</v>
      </c>
      <c r="CE268" s="23">
        <v>1.8E-3</v>
      </c>
      <c r="CF268" s="23" t="s">
        <v>20</v>
      </c>
      <c r="CH268" s="23">
        <v>5.5800000000000002E-2</v>
      </c>
      <c r="CI268" s="23">
        <v>4.5999999999999999E-3</v>
      </c>
      <c r="CJ268" s="23" t="s">
        <v>181</v>
      </c>
      <c r="CK268" s="23">
        <v>8.6999999999999994E-3</v>
      </c>
      <c r="CL268" s="23" t="s">
        <v>181</v>
      </c>
      <c r="CM268" s="23">
        <v>8.2000000000000007E-3</v>
      </c>
      <c r="CN268" s="23" t="s">
        <v>181</v>
      </c>
      <c r="CO268" s="23">
        <v>5.9999999999999995E-4</v>
      </c>
      <c r="CP268" s="23" t="s">
        <v>181</v>
      </c>
      <c r="CQ268" s="23">
        <v>2.5999999999999999E-3</v>
      </c>
      <c r="CR268" s="23" t="s">
        <v>181</v>
      </c>
      <c r="CS268" s="23">
        <v>1.4E-3</v>
      </c>
      <c r="CT268" s="23" t="s">
        <v>20</v>
      </c>
      <c r="CV268" s="23" t="s">
        <v>20</v>
      </c>
      <c r="CX268" s="23" t="s">
        <v>181</v>
      </c>
      <c r="CY268" s="23">
        <v>5.9999999999999995E-4</v>
      </c>
      <c r="CZ268" s="23" t="s">
        <v>181</v>
      </c>
      <c r="DA268" s="23">
        <v>5.9999999999999995E-4</v>
      </c>
      <c r="DB268" s="23" t="s">
        <v>181</v>
      </c>
      <c r="DC268" s="23">
        <v>5.0000000000000001E-4</v>
      </c>
      <c r="DD268" s="23" t="s">
        <v>181</v>
      </c>
      <c r="DE268" s="23">
        <v>5.9999999999999995E-4</v>
      </c>
      <c r="DF268" s="23">
        <v>8.0000000000000004E-4</v>
      </c>
      <c r="DG268" s="23">
        <v>4.0000000000000002E-4</v>
      </c>
      <c r="DH268" s="23" t="s">
        <v>181</v>
      </c>
      <c r="DI268" s="23">
        <v>2.0000000000000001E-4</v>
      </c>
      <c r="DJ268" s="23" t="s">
        <v>417</v>
      </c>
      <c r="DK268" s="23" t="s">
        <v>418</v>
      </c>
      <c r="DL268" s="23">
        <v>146</v>
      </c>
      <c r="DM268" s="23" t="s">
        <v>197</v>
      </c>
      <c r="DN268" s="23" t="s">
        <v>20</v>
      </c>
      <c r="DW268" s="85"/>
      <c r="DY268" s="85">
        <v>44877.185416666667</v>
      </c>
    </row>
    <row r="269" spans="1:129" s="23" customFormat="1">
      <c r="B269" s="88"/>
      <c r="DW269" s="85"/>
      <c r="DY269" s="85"/>
    </row>
    <row r="270" spans="1:129" s="23" customFormat="1">
      <c r="B270" s="88"/>
      <c r="DW270" s="85"/>
      <c r="DY270" s="85"/>
    </row>
    <row r="271" spans="1:129" s="23" customFormat="1">
      <c r="B271" s="88"/>
      <c r="DW271" s="85"/>
      <c r="DY271" s="85"/>
    </row>
    <row r="272" spans="1:129" s="23" customFormat="1">
      <c r="B272" s="88"/>
      <c r="DW272" s="85"/>
      <c r="DY272" s="85"/>
    </row>
    <row r="273" spans="1:129" s="23" customFormat="1">
      <c r="A273" s="23">
        <v>323</v>
      </c>
      <c r="B273" s="88">
        <v>44877.198611111111</v>
      </c>
      <c r="C273" s="23" t="s">
        <v>192</v>
      </c>
      <c r="D273" s="23">
        <v>0</v>
      </c>
      <c r="E273" s="23">
        <v>0</v>
      </c>
      <c r="F273" s="23">
        <v>0</v>
      </c>
      <c r="G273" s="23" t="s">
        <v>58</v>
      </c>
      <c r="H273" s="23" t="s">
        <v>59</v>
      </c>
      <c r="I273" s="23" t="s">
        <v>59</v>
      </c>
      <c r="J273" s="23" t="s">
        <v>59</v>
      </c>
      <c r="K273" s="23">
        <v>150</v>
      </c>
      <c r="L273" s="23" t="s">
        <v>179</v>
      </c>
      <c r="M273" s="23">
        <v>0</v>
      </c>
      <c r="N273" s="23" t="s">
        <v>179</v>
      </c>
      <c r="O273" s="23">
        <v>0</v>
      </c>
      <c r="P273" s="23" t="s">
        <v>179</v>
      </c>
      <c r="Q273" s="23">
        <v>0</v>
      </c>
      <c r="R273" s="23">
        <v>2</v>
      </c>
      <c r="S273" s="23" t="s">
        <v>180</v>
      </c>
      <c r="T273" s="23">
        <v>7.9844999999999997</v>
      </c>
      <c r="U273" s="23">
        <v>0.65080000000000005</v>
      </c>
      <c r="V273" s="23">
        <v>18.978400000000001</v>
      </c>
      <c r="W273" s="23">
        <v>0.28899999999999998</v>
      </c>
      <c r="X273" s="23">
        <v>51.736699999999999</v>
      </c>
      <c r="Y273" s="23">
        <v>0.29980000000000001</v>
      </c>
      <c r="Z273" s="23">
        <v>0.254</v>
      </c>
      <c r="AA273" s="23">
        <v>1.5900000000000001E-2</v>
      </c>
      <c r="AB273" s="23" t="s">
        <v>181</v>
      </c>
      <c r="AC273" s="23">
        <v>7.0000000000000001E-3</v>
      </c>
      <c r="AD273" s="23" t="s">
        <v>181</v>
      </c>
      <c r="AE273" s="23">
        <v>1.06E-2</v>
      </c>
      <c r="AF273" s="23">
        <v>2.5009000000000001</v>
      </c>
      <c r="AG273" s="23">
        <v>1.54E-2</v>
      </c>
      <c r="AH273" s="23">
        <v>9.2970000000000006</v>
      </c>
      <c r="AI273" s="23">
        <v>2.3300000000000001E-2</v>
      </c>
      <c r="AJ273" s="23">
        <v>1.3352999999999999</v>
      </c>
      <c r="AK273" s="23">
        <v>7.3000000000000001E-3</v>
      </c>
      <c r="AL273" s="23">
        <v>3.49E-2</v>
      </c>
      <c r="AM273" s="23">
        <v>8.3999999999999995E-3</v>
      </c>
      <c r="AN273" s="23">
        <v>1.8100000000000002E-2</v>
      </c>
      <c r="AO273" s="23">
        <v>3.3E-3</v>
      </c>
      <c r="AP273" s="23">
        <v>9.0999999999999998E-2</v>
      </c>
      <c r="AQ273" s="23">
        <v>3.5999999999999999E-3</v>
      </c>
      <c r="AR273" s="23">
        <v>5.5808999999999997</v>
      </c>
      <c r="AS273" s="23">
        <v>2.12E-2</v>
      </c>
      <c r="AT273" s="23">
        <v>7.4999999999999997E-3</v>
      </c>
      <c r="AU273" s="23">
        <v>2.5999999999999999E-3</v>
      </c>
      <c r="AV273" s="23">
        <v>1.41E-2</v>
      </c>
      <c r="AW273" s="23">
        <v>1E-3</v>
      </c>
      <c r="AX273" s="23">
        <v>5.7999999999999996E-3</v>
      </c>
      <c r="AY273" s="23">
        <v>5.9999999999999995E-4</v>
      </c>
      <c r="AZ273" s="23">
        <v>6.7000000000000002E-3</v>
      </c>
      <c r="BA273" s="23">
        <v>5.9999999999999995E-4</v>
      </c>
      <c r="BB273" s="23">
        <v>6.9999999999999999E-4</v>
      </c>
      <c r="BC273" s="23">
        <v>2.9999999999999997E-4</v>
      </c>
      <c r="BD273" s="23" t="s">
        <v>181</v>
      </c>
      <c r="BE273" s="23">
        <v>2.9999999999999997E-4</v>
      </c>
      <c r="BF273" s="23" t="s">
        <v>181</v>
      </c>
      <c r="BG273" s="23">
        <v>1E-4</v>
      </c>
      <c r="BH273" s="23">
        <v>4.8999999999999998E-3</v>
      </c>
      <c r="BI273" s="23">
        <v>2.9999999999999997E-4</v>
      </c>
      <c r="BJ273" s="23">
        <v>0.05</v>
      </c>
      <c r="BK273" s="23">
        <v>6.9999999999999999E-4</v>
      </c>
      <c r="BL273" s="23">
        <v>2.5999999999999999E-3</v>
      </c>
      <c r="BM273" s="23">
        <v>2.0000000000000001E-4</v>
      </c>
      <c r="BN273" s="23">
        <v>1.4999999999999999E-2</v>
      </c>
      <c r="BO273" s="23">
        <v>4.0000000000000002E-4</v>
      </c>
      <c r="BP273" s="23">
        <v>6.0000000000000001E-3</v>
      </c>
      <c r="BQ273" s="23">
        <v>2.9999999999999997E-4</v>
      </c>
      <c r="BR273" s="23">
        <v>2.0000000000000001E-4</v>
      </c>
      <c r="BS273" s="23">
        <v>1E-4</v>
      </c>
      <c r="BT273" s="23" t="s">
        <v>181</v>
      </c>
      <c r="BU273" s="23">
        <v>5.0000000000000001E-4</v>
      </c>
      <c r="BV273" s="23" t="s">
        <v>20</v>
      </c>
      <c r="BX273" s="23" t="s">
        <v>20</v>
      </c>
      <c r="BZ273" s="23" t="s">
        <v>181</v>
      </c>
      <c r="CA273" s="23">
        <v>6.9999999999999999E-4</v>
      </c>
      <c r="CB273" s="23" t="s">
        <v>181</v>
      </c>
      <c r="CC273" s="23">
        <v>1.6999999999999999E-3</v>
      </c>
      <c r="CD273" s="23" t="s">
        <v>181</v>
      </c>
      <c r="CE273" s="23">
        <v>1.8E-3</v>
      </c>
      <c r="CF273" s="23" t="s">
        <v>20</v>
      </c>
      <c r="CH273" s="23">
        <v>4.99E-2</v>
      </c>
      <c r="CI273" s="23">
        <v>4.4000000000000003E-3</v>
      </c>
      <c r="CJ273" s="23">
        <v>8.9999999999999993E-3</v>
      </c>
      <c r="CK273" s="23">
        <v>8.5000000000000006E-3</v>
      </c>
      <c r="CL273" s="23" t="s">
        <v>181</v>
      </c>
      <c r="CM273" s="23">
        <v>8.0000000000000002E-3</v>
      </c>
      <c r="CN273" s="23" t="s">
        <v>181</v>
      </c>
      <c r="CO273" s="23">
        <v>5.9999999999999995E-4</v>
      </c>
      <c r="CP273" s="23" t="s">
        <v>181</v>
      </c>
      <c r="CQ273" s="23">
        <v>2.5000000000000001E-3</v>
      </c>
      <c r="CR273" s="23" t="s">
        <v>181</v>
      </c>
      <c r="CS273" s="23">
        <v>1.4E-3</v>
      </c>
      <c r="CT273" s="23" t="s">
        <v>20</v>
      </c>
      <c r="CV273" s="23" t="s">
        <v>20</v>
      </c>
      <c r="CX273" s="23" t="s">
        <v>181</v>
      </c>
      <c r="CY273" s="23">
        <v>5.0000000000000001E-4</v>
      </c>
      <c r="CZ273" s="23" t="s">
        <v>181</v>
      </c>
      <c r="DA273" s="23">
        <v>5.0000000000000001E-4</v>
      </c>
      <c r="DB273" s="23">
        <v>8.0000000000000004E-4</v>
      </c>
      <c r="DC273" s="23">
        <v>5.9999999999999995E-4</v>
      </c>
      <c r="DD273" s="23" t="s">
        <v>181</v>
      </c>
      <c r="DE273" s="23">
        <v>5.9999999999999995E-4</v>
      </c>
      <c r="DF273" s="23" t="s">
        <v>181</v>
      </c>
      <c r="DG273" s="23">
        <v>4.0000000000000002E-4</v>
      </c>
      <c r="DH273" s="23" t="s">
        <v>181</v>
      </c>
      <c r="DI273" s="23">
        <v>2.0000000000000001E-4</v>
      </c>
      <c r="DJ273" s="23" t="s">
        <v>420</v>
      </c>
      <c r="DK273" s="23" t="s">
        <v>419</v>
      </c>
      <c r="DL273" s="23">
        <v>46</v>
      </c>
      <c r="DM273" s="23" t="s">
        <v>197</v>
      </c>
      <c r="DN273" s="23" t="s">
        <v>20</v>
      </c>
      <c r="DW273" s="85"/>
      <c r="DY273" s="85">
        <v>44877.198611111111</v>
      </c>
    </row>
    <row r="274" spans="1:129" s="23" customFormat="1">
      <c r="A274" s="23">
        <v>324</v>
      </c>
      <c r="B274" s="88">
        <v>44877.201388888891</v>
      </c>
      <c r="C274" s="23" t="s">
        <v>192</v>
      </c>
      <c r="D274" s="23">
        <v>0</v>
      </c>
      <c r="E274" s="23">
        <v>0</v>
      </c>
      <c r="F274" s="23">
        <v>0</v>
      </c>
      <c r="G274" s="23" t="s">
        <v>58</v>
      </c>
      <c r="H274" s="23" t="s">
        <v>59</v>
      </c>
      <c r="I274" s="23" t="s">
        <v>59</v>
      </c>
      <c r="J274" s="23" t="s">
        <v>59</v>
      </c>
      <c r="K274" s="23">
        <v>150</v>
      </c>
      <c r="L274" s="23" t="s">
        <v>179</v>
      </c>
      <c r="M274" s="23">
        <v>0</v>
      </c>
      <c r="N274" s="23" t="s">
        <v>179</v>
      </c>
      <c r="O274" s="23">
        <v>0</v>
      </c>
      <c r="P274" s="23" t="s">
        <v>179</v>
      </c>
      <c r="Q274" s="23">
        <v>0</v>
      </c>
      <c r="R274" s="23">
        <v>2</v>
      </c>
      <c r="S274" s="23" t="s">
        <v>180</v>
      </c>
      <c r="T274" s="23">
        <v>5.8731999999999998</v>
      </c>
      <c r="U274" s="23">
        <v>0.54849999999999999</v>
      </c>
      <c r="V274" s="23">
        <v>16.038799999999998</v>
      </c>
      <c r="W274" s="23">
        <v>0.26040000000000002</v>
      </c>
      <c r="X274" s="23">
        <v>48.09</v>
      </c>
      <c r="Y274" s="23">
        <v>0.28320000000000001</v>
      </c>
      <c r="Z274" s="23">
        <v>6.4100000000000004E-2</v>
      </c>
      <c r="AA274" s="23">
        <v>1.18E-2</v>
      </c>
      <c r="AB274" s="23" t="s">
        <v>181</v>
      </c>
      <c r="AC274" s="23">
        <v>6.1999999999999998E-3</v>
      </c>
      <c r="AD274" s="23" t="s">
        <v>181</v>
      </c>
      <c r="AE274" s="23">
        <v>1.06E-2</v>
      </c>
      <c r="AF274" s="23">
        <v>1.0358000000000001</v>
      </c>
      <c r="AG274" s="23">
        <v>1.03E-2</v>
      </c>
      <c r="AH274" s="23">
        <v>6.7392000000000003</v>
      </c>
      <c r="AI274" s="23">
        <v>1.9699999999999999E-2</v>
      </c>
      <c r="AJ274" s="23">
        <v>0.81469999999999998</v>
      </c>
      <c r="AK274" s="23">
        <v>5.7000000000000002E-3</v>
      </c>
      <c r="AL274" s="23">
        <v>2.75E-2</v>
      </c>
      <c r="AM274" s="23">
        <v>6.8999999999999999E-3</v>
      </c>
      <c r="AN274" s="23">
        <v>2.41E-2</v>
      </c>
      <c r="AO274" s="23">
        <v>3.3E-3</v>
      </c>
      <c r="AP274" s="23">
        <v>9.3200000000000005E-2</v>
      </c>
      <c r="AQ274" s="23">
        <v>3.5999999999999999E-3</v>
      </c>
      <c r="AR274" s="23">
        <v>6.9162999999999997</v>
      </c>
      <c r="AS274" s="23">
        <v>2.2700000000000001E-2</v>
      </c>
      <c r="AT274" s="23">
        <v>9.1000000000000004E-3</v>
      </c>
      <c r="AU274" s="23">
        <v>3.0000000000000001E-3</v>
      </c>
      <c r="AV274" s="23">
        <v>1.61E-2</v>
      </c>
      <c r="AW274" s="23">
        <v>1E-3</v>
      </c>
      <c r="AX274" s="23">
        <v>9.1999999999999998E-3</v>
      </c>
      <c r="AY274" s="23">
        <v>6.9999999999999999E-4</v>
      </c>
      <c r="AZ274" s="23">
        <v>8.6999999999999994E-3</v>
      </c>
      <c r="BA274" s="23">
        <v>5.9999999999999995E-4</v>
      </c>
      <c r="BB274" s="23">
        <v>1E-3</v>
      </c>
      <c r="BC274" s="23">
        <v>4.0000000000000002E-4</v>
      </c>
      <c r="BD274" s="23">
        <v>5.0000000000000001E-4</v>
      </c>
      <c r="BE274" s="23">
        <v>2.9999999999999997E-4</v>
      </c>
      <c r="BF274" s="23" t="s">
        <v>181</v>
      </c>
      <c r="BG274" s="23">
        <v>1E-4</v>
      </c>
      <c r="BH274" s="23">
        <v>2E-3</v>
      </c>
      <c r="BI274" s="23">
        <v>2.0000000000000001E-4</v>
      </c>
      <c r="BJ274" s="23">
        <v>1.9800000000000002E-2</v>
      </c>
      <c r="BK274" s="23">
        <v>5.0000000000000001E-4</v>
      </c>
      <c r="BL274" s="23">
        <v>2.3999999999999998E-3</v>
      </c>
      <c r="BM274" s="23">
        <v>2.0000000000000001E-4</v>
      </c>
      <c r="BN274" s="23">
        <v>8.3000000000000001E-3</v>
      </c>
      <c r="BO274" s="23">
        <v>2.9999999999999997E-4</v>
      </c>
      <c r="BP274" s="23">
        <v>1.6999999999999999E-3</v>
      </c>
      <c r="BQ274" s="23">
        <v>2.9999999999999997E-4</v>
      </c>
      <c r="BR274" s="23">
        <v>4.0000000000000002E-4</v>
      </c>
      <c r="BS274" s="23">
        <v>2.0000000000000001E-4</v>
      </c>
      <c r="BT274" s="23" t="s">
        <v>181</v>
      </c>
      <c r="BU274" s="23">
        <v>5.0000000000000001E-4</v>
      </c>
      <c r="BV274" s="23" t="s">
        <v>20</v>
      </c>
      <c r="BX274" s="23" t="s">
        <v>20</v>
      </c>
      <c r="BZ274" s="23" t="s">
        <v>181</v>
      </c>
      <c r="CA274" s="23">
        <v>6.9999999999999999E-4</v>
      </c>
      <c r="CB274" s="23" t="s">
        <v>181</v>
      </c>
      <c r="CC274" s="23">
        <v>1.9E-3</v>
      </c>
      <c r="CD274" s="23" t="s">
        <v>181</v>
      </c>
      <c r="CE274" s="23">
        <v>1.6999999999999999E-3</v>
      </c>
      <c r="CF274" s="23" t="s">
        <v>20</v>
      </c>
      <c r="CH274" s="23">
        <v>2.2800000000000001E-2</v>
      </c>
      <c r="CI274" s="23">
        <v>5.3E-3</v>
      </c>
      <c r="CJ274" s="23" t="s">
        <v>181</v>
      </c>
      <c r="CK274" s="23">
        <v>8.8000000000000005E-3</v>
      </c>
      <c r="CL274" s="23" t="s">
        <v>181</v>
      </c>
      <c r="CM274" s="23">
        <v>9.1999999999999998E-3</v>
      </c>
      <c r="CN274" s="23" t="s">
        <v>181</v>
      </c>
      <c r="CO274" s="23">
        <v>6.9999999999999999E-4</v>
      </c>
      <c r="CP274" s="23" t="s">
        <v>181</v>
      </c>
      <c r="CQ274" s="23">
        <v>2.5999999999999999E-3</v>
      </c>
      <c r="CR274" s="23" t="s">
        <v>181</v>
      </c>
      <c r="CS274" s="23">
        <v>1.6000000000000001E-3</v>
      </c>
      <c r="CT274" s="23" t="s">
        <v>20</v>
      </c>
      <c r="CV274" s="23" t="s">
        <v>181</v>
      </c>
      <c r="CW274" s="23">
        <v>5.0000000000000001E-4</v>
      </c>
      <c r="CX274" s="23" t="s">
        <v>181</v>
      </c>
      <c r="CY274" s="23">
        <v>5.0000000000000001E-4</v>
      </c>
      <c r="CZ274" s="23" t="s">
        <v>181</v>
      </c>
      <c r="DA274" s="23">
        <v>5.9999999999999995E-4</v>
      </c>
      <c r="DB274" s="23" t="s">
        <v>181</v>
      </c>
      <c r="DC274" s="23">
        <v>5.0000000000000001E-4</v>
      </c>
      <c r="DD274" s="23" t="s">
        <v>181</v>
      </c>
      <c r="DE274" s="23">
        <v>5.9999999999999995E-4</v>
      </c>
      <c r="DF274" s="23">
        <v>4.0000000000000002E-4</v>
      </c>
      <c r="DG274" s="23">
        <v>4.0000000000000002E-4</v>
      </c>
      <c r="DH274" s="23" t="s">
        <v>181</v>
      </c>
      <c r="DI274" s="23">
        <v>2.0000000000000001E-4</v>
      </c>
      <c r="DJ274" s="23" t="s">
        <v>420</v>
      </c>
      <c r="DK274" s="23" t="s">
        <v>419</v>
      </c>
      <c r="DL274" s="23">
        <v>61</v>
      </c>
      <c r="DM274" s="23" t="s">
        <v>197</v>
      </c>
      <c r="DN274" s="23" t="s">
        <v>20</v>
      </c>
      <c r="DW274" s="85"/>
      <c r="DY274" s="85">
        <v>44877.201388888891</v>
      </c>
    </row>
    <row r="275" spans="1:129" s="23" customFormat="1">
      <c r="A275" s="23">
        <v>325</v>
      </c>
      <c r="B275" s="88">
        <v>44877.207638888889</v>
      </c>
      <c r="C275" s="23" t="s">
        <v>192</v>
      </c>
      <c r="D275" s="23">
        <v>0</v>
      </c>
      <c r="E275" s="23">
        <v>0</v>
      </c>
      <c r="F275" s="23">
        <v>0</v>
      </c>
      <c r="G275" s="23" t="s">
        <v>58</v>
      </c>
      <c r="H275" s="23" t="s">
        <v>59</v>
      </c>
      <c r="I275" s="23" t="s">
        <v>59</v>
      </c>
      <c r="J275" s="23" t="s">
        <v>59</v>
      </c>
      <c r="K275" s="23">
        <v>150</v>
      </c>
      <c r="L275" s="23" t="s">
        <v>179</v>
      </c>
      <c r="M275" s="23">
        <v>0</v>
      </c>
      <c r="N275" s="23" t="s">
        <v>179</v>
      </c>
      <c r="O275" s="23">
        <v>0</v>
      </c>
      <c r="P275" s="23" t="s">
        <v>179</v>
      </c>
      <c r="Q275" s="23">
        <v>0</v>
      </c>
      <c r="R275" s="23">
        <v>2</v>
      </c>
      <c r="S275" s="23" t="s">
        <v>180</v>
      </c>
      <c r="T275" s="23">
        <v>2.8159000000000001</v>
      </c>
      <c r="U275" s="23">
        <v>0.46260000000000001</v>
      </c>
      <c r="V275" s="23">
        <v>11.4785</v>
      </c>
      <c r="W275" s="23">
        <v>0.22389999999999999</v>
      </c>
      <c r="X275" s="23">
        <v>34.660499999999999</v>
      </c>
      <c r="Y275" s="23">
        <v>0.23480000000000001</v>
      </c>
      <c r="Z275" s="23">
        <v>0.22209999999999999</v>
      </c>
      <c r="AA275" s="23">
        <v>1.4E-2</v>
      </c>
      <c r="AB275" s="23" t="s">
        <v>181</v>
      </c>
      <c r="AC275" s="23">
        <v>6.0000000000000001E-3</v>
      </c>
      <c r="AD275" s="23" t="s">
        <v>181</v>
      </c>
      <c r="AE275" s="23">
        <v>1.06E-2</v>
      </c>
      <c r="AF275" s="23">
        <v>1.7562</v>
      </c>
      <c r="AG275" s="23">
        <v>1.23E-2</v>
      </c>
      <c r="AH275" s="23">
        <v>7.4111000000000002</v>
      </c>
      <c r="AI275" s="23">
        <v>2.07E-2</v>
      </c>
      <c r="AJ275" s="23">
        <v>0.95599999999999996</v>
      </c>
      <c r="AK275" s="23">
        <v>6.3E-3</v>
      </c>
      <c r="AL275" s="23" t="s">
        <v>181</v>
      </c>
      <c r="AM275" s="23">
        <v>6.8999999999999999E-3</v>
      </c>
      <c r="AN275" s="23">
        <v>2.1899999999999999E-2</v>
      </c>
      <c r="AO275" s="23">
        <v>3.0000000000000001E-3</v>
      </c>
      <c r="AP275" s="23">
        <v>8.2500000000000004E-2</v>
      </c>
      <c r="AQ275" s="23">
        <v>3.5999999999999999E-3</v>
      </c>
      <c r="AR275" s="23">
        <v>4.2438000000000002</v>
      </c>
      <c r="AS275" s="23">
        <v>1.83E-2</v>
      </c>
      <c r="AT275" s="23">
        <v>4.4999999999999997E-3</v>
      </c>
      <c r="AU275" s="23">
        <v>2.3999999999999998E-3</v>
      </c>
      <c r="AV275" s="23">
        <v>9.7999999999999997E-3</v>
      </c>
      <c r="AW275" s="23">
        <v>8.9999999999999998E-4</v>
      </c>
      <c r="AX275" s="23">
        <v>6.1000000000000004E-3</v>
      </c>
      <c r="AY275" s="23">
        <v>5.9999999999999995E-4</v>
      </c>
      <c r="AZ275" s="23">
        <v>5.7999999999999996E-3</v>
      </c>
      <c r="BA275" s="23">
        <v>5.9999999999999995E-4</v>
      </c>
      <c r="BB275" s="23">
        <v>1E-3</v>
      </c>
      <c r="BC275" s="23">
        <v>4.0000000000000002E-4</v>
      </c>
      <c r="BD275" s="23">
        <v>8.0000000000000004E-4</v>
      </c>
      <c r="BE275" s="23">
        <v>2.9999999999999997E-4</v>
      </c>
      <c r="BF275" s="23" t="s">
        <v>181</v>
      </c>
      <c r="BG275" s="23">
        <v>1E-4</v>
      </c>
      <c r="BH275" s="23">
        <v>4.7999999999999996E-3</v>
      </c>
      <c r="BI275" s="23">
        <v>2.9999999999999997E-4</v>
      </c>
      <c r="BJ275" s="23">
        <v>4.4499999999999998E-2</v>
      </c>
      <c r="BK275" s="23">
        <v>8.0000000000000004E-4</v>
      </c>
      <c r="BL275" s="23">
        <v>2.3E-3</v>
      </c>
      <c r="BM275" s="23">
        <v>2.9999999999999997E-4</v>
      </c>
      <c r="BN275" s="23">
        <v>2.01E-2</v>
      </c>
      <c r="BO275" s="23">
        <v>6.9999999999999999E-4</v>
      </c>
      <c r="BP275" s="23">
        <v>4.7999999999999996E-3</v>
      </c>
      <c r="BQ275" s="23">
        <v>2.9999999999999997E-4</v>
      </c>
      <c r="BR275" s="23">
        <v>5.0000000000000001E-4</v>
      </c>
      <c r="BS275" s="23">
        <v>4.0000000000000002E-4</v>
      </c>
      <c r="BT275" s="23" t="s">
        <v>181</v>
      </c>
      <c r="BU275" s="23">
        <v>5.0000000000000001E-4</v>
      </c>
      <c r="BV275" s="23">
        <v>1.8E-3</v>
      </c>
      <c r="BW275" s="23">
        <v>5.9999999999999995E-4</v>
      </c>
      <c r="BX275" s="23" t="s">
        <v>181</v>
      </c>
      <c r="BY275" s="23">
        <v>8.9999999999999998E-4</v>
      </c>
      <c r="BZ275" s="23" t="s">
        <v>181</v>
      </c>
      <c r="CA275" s="23">
        <v>8.0000000000000004E-4</v>
      </c>
      <c r="CB275" s="23" t="s">
        <v>181</v>
      </c>
      <c r="CC275" s="23">
        <v>2.0999999999999999E-3</v>
      </c>
      <c r="CD275" s="23" t="s">
        <v>181</v>
      </c>
      <c r="CE275" s="23">
        <v>1.6000000000000001E-3</v>
      </c>
      <c r="CF275" s="23" t="s">
        <v>20</v>
      </c>
      <c r="CH275" s="23">
        <v>7.4499999999999997E-2</v>
      </c>
      <c r="CI275" s="23">
        <v>7.7999999999999996E-3</v>
      </c>
      <c r="CJ275" s="23" t="s">
        <v>181</v>
      </c>
      <c r="CK275" s="23">
        <v>0.01</v>
      </c>
      <c r="CL275" s="23" t="s">
        <v>181</v>
      </c>
      <c r="CM275" s="23">
        <v>1.44E-2</v>
      </c>
      <c r="CN275" s="23" t="s">
        <v>181</v>
      </c>
      <c r="CO275" s="23">
        <v>6.9999999999999999E-4</v>
      </c>
      <c r="CP275" s="23" t="s">
        <v>181</v>
      </c>
      <c r="CQ275" s="23">
        <v>2.5000000000000001E-3</v>
      </c>
      <c r="CR275" s="23" t="s">
        <v>181</v>
      </c>
      <c r="CS275" s="23">
        <v>1.6999999999999999E-3</v>
      </c>
      <c r="CT275" s="23" t="s">
        <v>20</v>
      </c>
      <c r="CV275" s="23" t="s">
        <v>181</v>
      </c>
      <c r="CW275" s="23">
        <v>5.0000000000000001E-4</v>
      </c>
      <c r="CX275" s="23" t="s">
        <v>181</v>
      </c>
      <c r="CY275" s="23">
        <v>5.0000000000000001E-4</v>
      </c>
      <c r="CZ275" s="23" t="s">
        <v>181</v>
      </c>
      <c r="DA275" s="23">
        <v>5.9999999999999995E-4</v>
      </c>
      <c r="DB275" s="23" t="s">
        <v>181</v>
      </c>
      <c r="DC275" s="23">
        <v>5.9999999999999995E-4</v>
      </c>
      <c r="DD275" s="23" t="s">
        <v>181</v>
      </c>
      <c r="DE275" s="23">
        <v>6.9999999999999999E-4</v>
      </c>
      <c r="DF275" s="23">
        <v>5.0000000000000001E-4</v>
      </c>
      <c r="DG275" s="23">
        <v>4.0000000000000002E-4</v>
      </c>
      <c r="DH275" s="23" t="s">
        <v>181</v>
      </c>
      <c r="DI275" s="23">
        <v>5.0000000000000001E-4</v>
      </c>
      <c r="DJ275" s="23" t="s">
        <v>420</v>
      </c>
      <c r="DK275" s="23" t="s">
        <v>419</v>
      </c>
      <c r="DL275" s="23">
        <v>80</v>
      </c>
      <c r="DM275" s="23" t="s">
        <v>197</v>
      </c>
      <c r="DN275" s="23" t="s">
        <v>20</v>
      </c>
      <c r="DW275" s="85"/>
      <c r="DY275" s="85">
        <v>44877.207638888889</v>
      </c>
    </row>
    <row r="276" spans="1:129" s="23" customFormat="1">
      <c r="B276" s="88"/>
      <c r="DW276" s="85"/>
      <c r="DY276" s="85"/>
    </row>
    <row r="277" spans="1:129" s="23" customFormat="1">
      <c r="A277" s="23">
        <v>327</v>
      </c>
      <c r="B277" s="88">
        <v>44877.222222222219</v>
      </c>
      <c r="C277" s="23" t="s">
        <v>192</v>
      </c>
      <c r="D277" s="23">
        <v>0</v>
      </c>
      <c r="E277" s="23">
        <v>0</v>
      </c>
      <c r="F277" s="23">
        <v>0</v>
      </c>
      <c r="G277" s="23" t="s">
        <v>58</v>
      </c>
      <c r="H277" s="23" t="s">
        <v>59</v>
      </c>
      <c r="I277" s="23" t="s">
        <v>59</v>
      </c>
      <c r="J277" s="23" t="s">
        <v>59</v>
      </c>
      <c r="K277" s="23">
        <v>150</v>
      </c>
      <c r="L277" s="23" t="s">
        <v>179</v>
      </c>
      <c r="M277" s="23">
        <v>0</v>
      </c>
      <c r="N277" s="23" t="s">
        <v>179</v>
      </c>
      <c r="O277" s="23">
        <v>0</v>
      </c>
      <c r="P277" s="23" t="s">
        <v>179</v>
      </c>
      <c r="Q277" s="23">
        <v>0</v>
      </c>
      <c r="R277" s="23">
        <v>2</v>
      </c>
      <c r="S277" s="23" t="s">
        <v>180</v>
      </c>
      <c r="T277" s="23">
        <v>11.2315</v>
      </c>
      <c r="U277" s="23">
        <v>0.64959999999999996</v>
      </c>
      <c r="V277" s="23">
        <v>18.293700000000001</v>
      </c>
      <c r="W277" s="23">
        <v>0.27739999999999998</v>
      </c>
      <c r="X277" s="23">
        <v>56.436300000000003</v>
      </c>
      <c r="Y277" s="23">
        <v>0.30840000000000001</v>
      </c>
      <c r="Z277" s="23">
        <v>2.9600000000000001E-2</v>
      </c>
      <c r="AA277" s="23">
        <v>1.24E-2</v>
      </c>
      <c r="AB277" s="23" t="s">
        <v>181</v>
      </c>
      <c r="AC277" s="23">
        <v>7.0000000000000001E-3</v>
      </c>
      <c r="AD277" s="23" t="s">
        <v>181</v>
      </c>
      <c r="AE277" s="23">
        <v>9.9000000000000008E-3</v>
      </c>
      <c r="AF277" s="23">
        <v>6.5799999999999997E-2</v>
      </c>
      <c r="AG277" s="23">
        <v>4.7999999999999996E-3</v>
      </c>
      <c r="AH277" s="23">
        <v>8.5464000000000002</v>
      </c>
      <c r="AI277" s="23">
        <v>2.1999999999999999E-2</v>
      </c>
      <c r="AJ277" s="23">
        <v>0.5917</v>
      </c>
      <c r="AK277" s="23">
        <v>5.1000000000000004E-3</v>
      </c>
      <c r="AL277" s="23">
        <v>2.3900000000000001E-2</v>
      </c>
      <c r="AM277" s="23">
        <v>6.1999999999999998E-3</v>
      </c>
      <c r="AN277" s="23">
        <v>2.9100000000000001E-2</v>
      </c>
      <c r="AO277" s="23">
        <v>3.7000000000000002E-3</v>
      </c>
      <c r="AP277" s="23">
        <v>0.1096</v>
      </c>
      <c r="AQ277" s="23">
        <v>3.7000000000000002E-3</v>
      </c>
      <c r="AR277" s="23">
        <v>5.9173</v>
      </c>
      <c r="AS277" s="23">
        <v>2.1000000000000001E-2</v>
      </c>
      <c r="AT277" s="23">
        <v>9.2999999999999992E-3</v>
      </c>
      <c r="AU277" s="23">
        <v>2.7000000000000001E-3</v>
      </c>
      <c r="AV277" s="23">
        <v>1.11E-2</v>
      </c>
      <c r="AW277" s="23">
        <v>8.9999999999999998E-4</v>
      </c>
      <c r="AX277" s="23">
        <v>9.4999999999999998E-3</v>
      </c>
      <c r="AY277" s="23">
        <v>6.9999999999999999E-4</v>
      </c>
      <c r="AZ277" s="23">
        <v>6.6E-3</v>
      </c>
      <c r="BA277" s="23">
        <v>5.9999999999999995E-4</v>
      </c>
      <c r="BB277" s="23">
        <v>8.9999999999999998E-4</v>
      </c>
      <c r="BC277" s="23">
        <v>4.0000000000000002E-4</v>
      </c>
      <c r="BD277" s="23" t="s">
        <v>181</v>
      </c>
      <c r="BE277" s="23">
        <v>2.0000000000000001E-4</v>
      </c>
      <c r="BF277" s="23" t="s">
        <v>181</v>
      </c>
      <c r="BG277" s="23">
        <v>1E-4</v>
      </c>
      <c r="BH277" s="23" t="s">
        <v>181</v>
      </c>
      <c r="BI277" s="23">
        <v>1E-4</v>
      </c>
      <c r="BJ277" s="23">
        <v>8.3999999999999995E-3</v>
      </c>
      <c r="BK277" s="23">
        <v>2.9999999999999997E-4</v>
      </c>
      <c r="BL277" s="23">
        <v>1.6999999999999999E-3</v>
      </c>
      <c r="BM277" s="23">
        <v>2.0000000000000001E-4</v>
      </c>
      <c r="BN277" s="23">
        <v>3.0000000000000001E-3</v>
      </c>
      <c r="BO277" s="23">
        <v>2.0000000000000001E-4</v>
      </c>
      <c r="BP277" s="23" t="s">
        <v>181</v>
      </c>
      <c r="BQ277" s="23">
        <v>2.0000000000000001E-4</v>
      </c>
      <c r="BR277" s="23">
        <v>1E-4</v>
      </c>
      <c r="BS277" s="23">
        <v>0</v>
      </c>
      <c r="BT277" s="23" t="s">
        <v>181</v>
      </c>
      <c r="BU277" s="23">
        <v>5.0000000000000001E-4</v>
      </c>
      <c r="BV277" s="23" t="s">
        <v>20</v>
      </c>
      <c r="BX277" s="23" t="s">
        <v>181</v>
      </c>
      <c r="BY277" s="23">
        <v>8.0000000000000004E-4</v>
      </c>
      <c r="BZ277" s="23" t="s">
        <v>181</v>
      </c>
      <c r="CA277" s="23">
        <v>6.9999999999999999E-4</v>
      </c>
      <c r="CB277" s="23">
        <v>3.0000000000000001E-3</v>
      </c>
      <c r="CC277" s="23">
        <v>1.8E-3</v>
      </c>
      <c r="CD277" s="23" t="s">
        <v>181</v>
      </c>
      <c r="CE277" s="23">
        <v>1.8E-3</v>
      </c>
      <c r="CF277" s="23" t="s">
        <v>20</v>
      </c>
      <c r="CH277" s="23" t="s">
        <v>181</v>
      </c>
      <c r="CI277" s="23">
        <v>4.1000000000000003E-3</v>
      </c>
      <c r="CJ277" s="23" t="s">
        <v>181</v>
      </c>
      <c r="CK277" s="23">
        <v>8.3999999999999995E-3</v>
      </c>
      <c r="CL277" s="23" t="s">
        <v>181</v>
      </c>
      <c r="CM277" s="23">
        <v>6.6E-3</v>
      </c>
      <c r="CN277" s="23" t="s">
        <v>181</v>
      </c>
      <c r="CO277" s="23">
        <v>5.9999999999999995E-4</v>
      </c>
      <c r="CP277" s="23" t="s">
        <v>181</v>
      </c>
      <c r="CQ277" s="23">
        <v>2.3999999999999998E-3</v>
      </c>
      <c r="CR277" s="23">
        <v>2.0999999999999999E-3</v>
      </c>
      <c r="CS277" s="23">
        <v>1.5E-3</v>
      </c>
      <c r="CT277" s="23" t="s">
        <v>20</v>
      </c>
      <c r="CV277" s="23" t="s">
        <v>181</v>
      </c>
      <c r="CW277" s="23">
        <v>5.0000000000000001E-4</v>
      </c>
      <c r="CX277" s="23" t="s">
        <v>181</v>
      </c>
      <c r="CY277" s="23">
        <v>5.0000000000000001E-4</v>
      </c>
      <c r="CZ277" s="23" t="s">
        <v>181</v>
      </c>
      <c r="DA277" s="23">
        <v>5.0000000000000001E-4</v>
      </c>
      <c r="DB277" s="23" t="s">
        <v>181</v>
      </c>
      <c r="DC277" s="23">
        <v>5.0000000000000001E-4</v>
      </c>
      <c r="DD277" s="23" t="s">
        <v>181</v>
      </c>
      <c r="DE277" s="23">
        <v>5.0000000000000001E-4</v>
      </c>
      <c r="DF277" s="23" t="s">
        <v>181</v>
      </c>
      <c r="DG277" s="23">
        <v>2.9999999999999997E-4</v>
      </c>
      <c r="DH277" s="23" t="s">
        <v>181</v>
      </c>
      <c r="DI277" s="23">
        <v>1E-4</v>
      </c>
      <c r="DJ277" s="23" t="s">
        <v>847</v>
      </c>
      <c r="DK277" s="23" t="s">
        <v>274</v>
      </c>
      <c r="DL277" s="23" t="s">
        <v>20</v>
      </c>
      <c r="DM277" s="23" t="s">
        <v>421</v>
      </c>
      <c r="DN277" s="23" t="s">
        <v>20</v>
      </c>
      <c r="DW277" s="85"/>
      <c r="DY277" s="85">
        <v>44877.222222222219</v>
      </c>
    </row>
    <row r="278" spans="1:129" s="23" customFormat="1">
      <c r="A278" s="23">
        <v>328</v>
      </c>
      <c r="B278" s="88">
        <v>44877.223611111112</v>
      </c>
      <c r="C278" s="23" t="s">
        <v>192</v>
      </c>
      <c r="D278" s="23">
        <v>0</v>
      </c>
      <c r="E278" s="23">
        <v>0</v>
      </c>
      <c r="F278" s="23">
        <v>0</v>
      </c>
      <c r="G278" s="23" t="s">
        <v>58</v>
      </c>
      <c r="H278" s="23" t="s">
        <v>59</v>
      </c>
      <c r="I278" s="23" t="s">
        <v>59</v>
      </c>
      <c r="J278" s="23" t="s">
        <v>59</v>
      </c>
      <c r="K278" s="23">
        <v>150</v>
      </c>
      <c r="L278" s="23" t="s">
        <v>179</v>
      </c>
      <c r="M278" s="23">
        <v>0</v>
      </c>
      <c r="N278" s="23" t="s">
        <v>179</v>
      </c>
      <c r="O278" s="23">
        <v>0</v>
      </c>
      <c r="P278" s="23" t="s">
        <v>179</v>
      </c>
      <c r="Q278" s="23">
        <v>0</v>
      </c>
      <c r="R278" s="23">
        <v>2</v>
      </c>
      <c r="S278" s="23" t="s">
        <v>180</v>
      </c>
      <c r="T278" s="23">
        <v>11.1608</v>
      </c>
      <c r="U278" s="23">
        <v>0.64659999999999995</v>
      </c>
      <c r="V278" s="23">
        <v>18.2743</v>
      </c>
      <c r="W278" s="23">
        <v>0.27710000000000001</v>
      </c>
      <c r="X278" s="23">
        <v>56.464399999999998</v>
      </c>
      <c r="Y278" s="23">
        <v>0.30840000000000001</v>
      </c>
      <c r="Z278" s="23">
        <v>2.7099999999999999E-2</v>
      </c>
      <c r="AA278" s="23">
        <v>1.2200000000000001E-2</v>
      </c>
      <c r="AB278" s="23" t="s">
        <v>181</v>
      </c>
      <c r="AC278" s="23">
        <v>7.0000000000000001E-3</v>
      </c>
      <c r="AD278" s="23" t="s">
        <v>181</v>
      </c>
      <c r="AE278" s="23">
        <v>1.01E-2</v>
      </c>
      <c r="AF278" s="23">
        <v>6.0400000000000002E-2</v>
      </c>
      <c r="AG278" s="23">
        <v>4.8999999999999998E-3</v>
      </c>
      <c r="AH278" s="23">
        <v>8.5419999999999998</v>
      </c>
      <c r="AI278" s="23">
        <v>2.1999999999999999E-2</v>
      </c>
      <c r="AJ278" s="23">
        <v>0.58460000000000001</v>
      </c>
      <c r="AK278" s="23">
        <v>5.1000000000000004E-3</v>
      </c>
      <c r="AL278" s="23">
        <v>2.81E-2</v>
      </c>
      <c r="AM278" s="23">
        <v>6.1999999999999998E-3</v>
      </c>
      <c r="AN278" s="23">
        <v>3.27E-2</v>
      </c>
      <c r="AO278" s="23">
        <v>3.5999999999999999E-3</v>
      </c>
      <c r="AP278" s="23">
        <v>0.10879999999999999</v>
      </c>
      <c r="AQ278" s="23">
        <v>3.5999999999999999E-3</v>
      </c>
      <c r="AR278" s="23">
        <v>5.9332000000000003</v>
      </c>
      <c r="AS278" s="23">
        <v>2.1000000000000001E-2</v>
      </c>
      <c r="AT278" s="23">
        <v>4.1000000000000003E-3</v>
      </c>
      <c r="AU278" s="23">
        <v>2.5999999999999999E-3</v>
      </c>
      <c r="AV278" s="23">
        <v>1.1599999999999999E-2</v>
      </c>
      <c r="AW278" s="23">
        <v>8.9999999999999998E-4</v>
      </c>
      <c r="AX278" s="23">
        <v>9.1000000000000004E-3</v>
      </c>
      <c r="AY278" s="23">
        <v>6.9999999999999999E-4</v>
      </c>
      <c r="AZ278" s="23">
        <v>7.0000000000000001E-3</v>
      </c>
      <c r="BA278" s="23">
        <v>5.9999999999999995E-4</v>
      </c>
      <c r="BB278" s="23">
        <v>8.9999999999999998E-4</v>
      </c>
      <c r="BC278" s="23">
        <v>4.0000000000000002E-4</v>
      </c>
      <c r="BD278" s="23" t="s">
        <v>181</v>
      </c>
      <c r="BE278" s="23">
        <v>2.9999999999999997E-4</v>
      </c>
      <c r="BF278" s="23" t="s">
        <v>181</v>
      </c>
      <c r="BG278" s="23">
        <v>1E-4</v>
      </c>
      <c r="BH278" s="23" t="s">
        <v>181</v>
      </c>
      <c r="BI278" s="23">
        <v>1E-4</v>
      </c>
      <c r="BJ278" s="23">
        <v>8.0000000000000002E-3</v>
      </c>
      <c r="BK278" s="23">
        <v>2.9999999999999997E-4</v>
      </c>
      <c r="BL278" s="23">
        <v>1.9E-3</v>
      </c>
      <c r="BM278" s="23">
        <v>2.0000000000000001E-4</v>
      </c>
      <c r="BN278" s="23">
        <v>3.0000000000000001E-3</v>
      </c>
      <c r="BO278" s="23">
        <v>2.0000000000000001E-4</v>
      </c>
      <c r="BP278" s="23" t="s">
        <v>181</v>
      </c>
      <c r="BQ278" s="23">
        <v>2.0000000000000001E-4</v>
      </c>
      <c r="BR278" s="23">
        <v>1E-4</v>
      </c>
      <c r="BS278" s="23">
        <v>0</v>
      </c>
      <c r="BT278" s="23" t="s">
        <v>181</v>
      </c>
      <c r="BU278" s="23">
        <v>5.0000000000000001E-4</v>
      </c>
      <c r="BV278" s="23" t="s">
        <v>20</v>
      </c>
      <c r="BX278" s="23" t="s">
        <v>20</v>
      </c>
      <c r="BZ278" s="23" t="s">
        <v>181</v>
      </c>
      <c r="CA278" s="23">
        <v>6.9999999999999999E-4</v>
      </c>
      <c r="CB278" s="23" t="s">
        <v>181</v>
      </c>
      <c r="CC278" s="23">
        <v>1.8E-3</v>
      </c>
      <c r="CD278" s="23" t="s">
        <v>181</v>
      </c>
      <c r="CE278" s="23">
        <v>1.8E-3</v>
      </c>
      <c r="CF278" s="23" t="s">
        <v>20</v>
      </c>
      <c r="CH278" s="23" t="s">
        <v>181</v>
      </c>
      <c r="CI278" s="23">
        <v>4.1000000000000003E-3</v>
      </c>
      <c r="CJ278" s="23" t="s">
        <v>181</v>
      </c>
      <c r="CK278" s="23">
        <v>8.5000000000000006E-3</v>
      </c>
      <c r="CL278" s="23" t="s">
        <v>181</v>
      </c>
      <c r="CM278" s="23">
        <v>6.7000000000000002E-3</v>
      </c>
      <c r="CN278" s="23" t="s">
        <v>181</v>
      </c>
      <c r="CO278" s="23">
        <v>5.9999999999999995E-4</v>
      </c>
      <c r="CP278" s="23" t="s">
        <v>181</v>
      </c>
      <c r="CQ278" s="23">
        <v>2.5999999999999999E-3</v>
      </c>
      <c r="CR278" s="23" t="s">
        <v>181</v>
      </c>
      <c r="CS278" s="23">
        <v>1.5E-3</v>
      </c>
      <c r="CT278" s="23" t="s">
        <v>20</v>
      </c>
      <c r="CV278" s="23" t="s">
        <v>20</v>
      </c>
      <c r="CX278" s="23" t="s">
        <v>181</v>
      </c>
      <c r="CY278" s="23">
        <v>5.0000000000000001E-4</v>
      </c>
      <c r="CZ278" s="23" t="s">
        <v>181</v>
      </c>
      <c r="DA278" s="23">
        <v>5.9999999999999995E-4</v>
      </c>
      <c r="DB278" s="23" t="s">
        <v>181</v>
      </c>
      <c r="DC278" s="23">
        <v>5.0000000000000001E-4</v>
      </c>
      <c r="DD278" s="23" t="s">
        <v>181</v>
      </c>
      <c r="DE278" s="23">
        <v>5.9999999999999995E-4</v>
      </c>
      <c r="DF278" s="23" t="s">
        <v>181</v>
      </c>
      <c r="DG278" s="23">
        <v>2.9999999999999997E-4</v>
      </c>
      <c r="DH278" s="23" t="s">
        <v>181</v>
      </c>
      <c r="DI278" s="23">
        <v>1E-4</v>
      </c>
      <c r="DJ278" s="23" t="s">
        <v>847</v>
      </c>
      <c r="DK278" s="23" t="s">
        <v>274</v>
      </c>
      <c r="DL278" s="23" t="s">
        <v>20</v>
      </c>
      <c r="DM278" s="23" t="s">
        <v>421</v>
      </c>
      <c r="DN278" s="23" t="s">
        <v>20</v>
      </c>
      <c r="DW278" s="85"/>
      <c r="DY278" s="85">
        <v>44877.223611111112</v>
      </c>
    </row>
    <row r="279" spans="1:129" s="23" customFormat="1">
      <c r="A279" s="23">
        <v>329</v>
      </c>
      <c r="B279" s="88">
        <v>44877.227777777778</v>
      </c>
      <c r="C279" s="23" t="s">
        <v>192</v>
      </c>
      <c r="D279" s="23">
        <v>0</v>
      </c>
      <c r="E279" s="23">
        <v>0</v>
      </c>
      <c r="F279" s="23">
        <v>0</v>
      </c>
      <c r="G279" s="23" t="s">
        <v>58</v>
      </c>
      <c r="H279" s="23" t="s">
        <v>59</v>
      </c>
      <c r="I279" s="23" t="s">
        <v>59</v>
      </c>
      <c r="J279" s="23" t="s">
        <v>59</v>
      </c>
      <c r="K279" s="23">
        <v>150</v>
      </c>
      <c r="L279" s="23" t="s">
        <v>179</v>
      </c>
      <c r="M279" s="23">
        <v>0</v>
      </c>
      <c r="N279" s="23" t="s">
        <v>179</v>
      </c>
      <c r="O279" s="23">
        <v>0</v>
      </c>
      <c r="P279" s="23" t="s">
        <v>179</v>
      </c>
      <c r="Q279" s="23">
        <v>0</v>
      </c>
      <c r="R279" s="23">
        <v>2</v>
      </c>
      <c r="S279" s="23" t="s">
        <v>180</v>
      </c>
      <c r="T279" s="23">
        <v>10.9193</v>
      </c>
      <c r="U279" s="23">
        <v>0.62590000000000001</v>
      </c>
      <c r="V279" s="23">
        <v>17.603899999999999</v>
      </c>
      <c r="W279" s="23">
        <v>0.26950000000000002</v>
      </c>
      <c r="X279" s="23">
        <v>52.591900000000003</v>
      </c>
      <c r="Y279" s="23">
        <v>0.29459999999999997</v>
      </c>
      <c r="Z279" s="23">
        <v>3.7400000000000003E-2</v>
      </c>
      <c r="AA279" s="23">
        <v>1.18E-2</v>
      </c>
      <c r="AB279" s="23">
        <v>3.9600000000000003E-2</v>
      </c>
      <c r="AC279" s="23">
        <v>7.4999999999999997E-3</v>
      </c>
      <c r="AD279" s="23" t="s">
        <v>181</v>
      </c>
      <c r="AE279" s="23">
        <v>9.7999999999999997E-3</v>
      </c>
      <c r="AF279" s="23">
        <v>3.6299999999999999E-2</v>
      </c>
      <c r="AG279" s="23">
        <v>4.4000000000000003E-3</v>
      </c>
      <c r="AH279" s="23">
        <v>7.6105</v>
      </c>
      <c r="AI279" s="23">
        <v>2.06E-2</v>
      </c>
      <c r="AJ279" s="23">
        <v>0.50370000000000004</v>
      </c>
      <c r="AK279" s="23">
        <v>4.7000000000000002E-3</v>
      </c>
      <c r="AL279" s="23">
        <v>2.0500000000000001E-2</v>
      </c>
      <c r="AM279" s="23">
        <v>5.8999999999999999E-3</v>
      </c>
      <c r="AN279" s="23">
        <v>2.4899999999999999E-2</v>
      </c>
      <c r="AO279" s="23">
        <v>3.3E-3</v>
      </c>
      <c r="AP279" s="23">
        <v>8.6699999999999999E-2</v>
      </c>
      <c r="AQ279" s="23">
        <v>3.3E-3</v>
      </c>
      <c r="AR279" s="23">
        <v>5.4831000000000003</v>
      </c>
      <c r="AS279" s="23">
        <v>0.02</v>
      </c>
      <c r="AT279" s="23">
        <v>7.1999999999999998E-3</v>
      </c>
      <c r="AU279" s="23">
        <v>2.5999999999999999E-3</v>
      </c>
      <c r="AV279" s="23">
        <v>8.3000000000000001E-3</v>
      </c>
      <c r="AW279" s="23">
        <v>8.0000000000000004E-4</v>
      </c>
      <c r="AX279" s="23">
        <v>6.8999999999999999E-3</v>
      </c>
      <c r="AY279" s="23">
        <v>5.9999999999999995E-4</v>
      </c>
      <c r="AZ279" s="23">
        <v>5.0000000000000001E-3</v>
      </c>
      <c r="BA279" s="23">
        <v>5.0000000000000001E-4</v>
      </c>
      <c r="BB279" s="23">
        <v>1.1999999999999999E-3</v>
      </c>
      <c r="BC279" s="23">
        <v>2.9999999999999997E-4</v>
      </c>
      <c r="BD279" s="23" t="s">
        <v>181</v>
      </c>
      <c r="BE279" s="23">
        <v>2.0000000000000001E-4</v>
      </c>
      <c r="BF279" s="23" t="s">
        <v>181</v>
      </c>
      <c r="BG279" s="23">
        <v>1E-4</v>
      </c>
      <c r="BH279" s="23" t="s">
        <v>181</v>
      </c>
      <c r="BI279" s="23">
        <v>1E-4</v>
      </c>
      <c r="BJ279" s="23">
        <v>7.7999999999999996E-3</v>
      </c>
      <c r="BK279" s="23">
        <v>2.9999999999999997E-4</v>
      </c>
      <c r="BL279" s="23">
        <v>1.6999999999999999E-3</v>
      </c>
      <c r="BM279" s="23">
        <v>2.0000000000000001E-4</v>
      </c>
      <c r="BN279" s="23">
        <v>3.3E-3</v>
      </c>
      <c r="BO279" s="23">
        <v>2.0000000000000001E-4</v>
      </c>
      <c r="BP279" s="23" t="s">
        <v>181</v>
      </c>
      <c r="BQ279" s="23">
        <v>2.0000000000000001E-4</v>
      </c>
      <c r="BR279" s="23">
        <v>2.0000000000000001E-4</v>
      </c>
      <c r="BS279" s="23">
        <v>1E-4</v>
      </c>
      <c r="BT279" s="23" t="s">
        <v>181</v>
      </c>
      <c r="BU279" s="23">
        <v>5.0000000000000001E-4</v>
      </c>
      <c r="BV279" s="23" t="s">
        <v>20</v>
      </c>
      <c r="BX279" s="23" t="s">
        <v>181</v>
      </c>
      <c r="BY279" s="23">
        <v>8.0000000000000004E-4</v>
      </c>
      <c r="BZ279" s="23" t="s">
        <v>181</v>
      </c>
      <c r="CA279" s="23">
        <v>6.9999999999999999E-4</v>
      </c>
      <c r="CB279" s="23" t="s">
        <v>181</v>
      </c>
      <c r="CC279" s="23">
        <v>1.8E-3</v>
      </c>
      <c r="CD279" s="23" t="s">
        <v>181</v>
      </c>
      <c r="CE279" s="23">
        <v>1.8E-3</v>
      </c>
      <c r="CF279" s="23" t="s">
        <v>20</v>
      </c>
      <c r="CH279" s="23" t="s">
        <v>181</v>
      </c>
      <c r="CI279" s="23">
        <v>4.5999999999999999E-3</v>
      </c>
      <c r="CJ279" s="23" t="s">
        <v>181</v>
      </c>
      <c r="CK279" s="23">
        <v>8.6E-3</v>
      </c>
      <c r="CL279" s="23" t="s">
        <v>181</v>
      </c>
      <c r="CM279" s="23">
        <v>7.7999999999999996E-3</v>
      </c>
      <c r="CN279" s="23" t="s">
        <v>181</v>
      </c>
      <c r="CO279" s="23">
        <v>5.9999999999999995E-4</v>
      </c>
      <c r="CP279" s="23" t="s">
        <v>181</v>
      </c>
      <c r="CQ279" s="23">
        <v>2.3999999999999998E-3</v>
      </c>
      <c r="CR279" s="23" t="s">
        <v>181</v>
      </c>
      <c r="CS279" s="23">
        <v>1.4E-3</v>
      </c>
      <c r="CT279" s="23" t="s">
        <v>181</v>
      </c>
      <c r="CU279" s="23">
        <v>5.9999999999999995E-4</v>
      </c>
      <c r="CV279" s="23" t="s">
        <v>181</v>
      </c>
      <c r="CW279" s="23">
        <v>5.0000000000000001E-4</v>
      </c>
      <c r="CX279" s="23" t="s">
        <v>181</v>
      </c>
      <c r="CY279" s="23">
        <v>5.0000000000000001E-4</v>
      </c>
      <c r="CZ279" s="23" t="s">
        <v>181</v>
      </c>
      <c r="DA279" s="23">
        <v>5.0000000000000001E-4</v>
      </c>
      <c r="DB279" s="23" t="s">
        <v>181</v>
      </c>
      <c r="DC279" s="23">
        <v>5.0000000000000001E-4</v>
      </c>
      <c r="DD279" s="23" t="s">
        <v>181</v>
      </c>
      <c r="DE279" s="23">
        <v>5.0000000000000001E-4</v>
      </c>
      <c r="DF279" s="23" t="s">
        <v>181</v>
      </c>
      <c r="DG279" s="23">
        <v>2.9999999999999997E-4</v>
      </c>
      <c r="DH279" s="23" t="s">
        <v>181</v>
      </c>
      <c r="DI279" s="23">
        <v>2.0000000000000001E-4</v>
      </c>
      <c r="DJ279" s="23" t="s">
        <v>846</v>
      </c>
      <c r="DK279" s="23" t="s">
        <v>20</v>
      </c>
      <c r="DL279" s="23" t="s">
        <v>20</v>
      </c>
      <c r="DM279" s="23" t="s">
        <v>421</v>
      </c>
      <c r="DN279" s="23" t="s">
        <v>20</v>
      </c>
      <c r="DW279" s="85"/>
      <c r="DY279" s="85">
        <v>44877.227777777778</v>
      </c>
    </row>
    <row r="280" spans="1:129" s="23" customFormat="1">
      <c r="A280" s="23">
        <v>330</v>
      </c>
      <c r="B280" s="88">
        <v>44877.229166666664</v>
      </c>
      <c r="C280" s="23" t="s">
        <v>192</v>
      </c>
      <c r="D280" s="23">
        <v>0</v>
      </c>
      <c r="E280" s="23">
        <v>0</v>
      </c>
      <c r="F280" s="23">
        <v>0</v>
      </c>
      <c r="G280" s="23" t="s">
        <v>58</v>
      </c>
      <c r="H280" s="23" t="s">
        <v>59</v>
      </c>
      <c r="I280" s="23" t="s">
        <v>59</v>
      </c>
      <c r="J280" s="23" t="s">
        <v>59</v>
      </c>
      <c r="K280" s="23">
        <v>150</v>
      </c>
      <c r="L280" s="23" t="s">
        <v>179</v>
      </c>
      <c r="M280" s="23">
        <v>0</v>
      </c>
      <c r="N280" s="23" t="s">
        <v>179</v>
      </c>
      <c r="O280" s="23">
        <v>0</v>
      </c>
      <c r="P280" s="23" t="s">
        <v>179</v>
      </c>
      <c r="Q280" s="23">
        <v>0</v>
      </c>
      <c r="R280" s="23">
        <v>2</v>
      </c>
      <c r="S280" s="23" t="s">
        <v>180</v>
      </c>
      <c r="T280" s="23">
        <v>10.728300000000001</v>
      </c>
      <c r="U280" s="23">
        <v>0.62360000000000004</v>
      </c>
      <c r="V280" s="23">
        <v>17.735299999999999</v>
      </c>
      <c r="W280" s="23">
        <v>0.27029999999999998</v>
      </c>
      <c r="X280" s="23">
        <v>52.699199999999998</v>
      </c>
      <c r="Y280" s="23">
        <v>0.29499999999999998</v>
      </c>
      <c r="Z280" s="23">
        <v>4.1000000000000002E-2</v>
      </c>
      <c r="AA280" s="23">
        <v>1.1900000000000001E-2</v>
      </c>
      <c r="AB280" s="23">
        <v>3.9399999999999998E-2</v>
      </c>
      <c r="AC280" s="23">
        <v>7.4999999999999997E-3</v>
      </c>
      <c r="AD280" s="23" t="s">
        <v>181</v>
      </c>
      <c r="AE280" s="23">
        <v>9.7999999999999997E-3</v>
      </c>
      <c r="AF280" s="23">
        <v>3.15E-2</v>
      </c>
      <c r="AG280" s="23">
        <v>4.4000000000000003E-3</v>
      </c>
      <c r="AH280" s="23">
        <v>7.6109999999999998</v>
      </c>
      <c r="AI280" s="23">
        <v>2.06E-2</v>
      </c>
      <c r="AJ280" s="23">
        <v>0.4995</v>
      </c>
      <c r="AK280" s="23">
        <v>4.7000000000000002E-3</v>
      </c>
      <c r="AL280" s="23">
        <v>2.2700000000000001E-2</v>
      </c>
      <c r="AM280" s="23">
        <v>5.8999999999999999E-3</v>
      </c>
      <c r="AN280" s="23">
        <v>2.3199999999999998E-2</v>
      </c>
      <c r="AO280" s="23">
        <v>3.3E-3</v>
      </c>
      <c r="AP280" s="23">
        <v>8.7300000000000003E-2</v>
      </c>
      <c r="AQ280" s="23">
        <v>3.3999999999999998E-3</v>
      </c>
      <c r="AR280" s="23">
        <v>5.4720000000000004</v>
      </c>
      <c r="AS280" s="23">
        <v>1.9900000000000001E-2</v>
      </c>
      <c r="AT280" s="23" t="s">
        <v>181</v>
      </c>
      <c r="AU280" s="23">
        <v>2.5000000000000001E-3</v>
      </c>
      <c r="AV280" s="23">
        <v>8.0999999999999996E-3</v>
      </c>
      <c r="AW280" s="23">
        <v>8.0000000000000004E-4</v>
      </c>
      <c r="AX280" s="23">
        <v>7.4000000000000003E-3</v>
      </c>
      <c r="AY280" s="23">
        <v>5.9999999999999995E-4</v>
      </c>
      <c r="AZ280" s="23">
        <v>4.7000000000000002E-3</v>
      </c>
      <c r="BA280" s="23">
        <v>5.0000000000000001E-4</v>
      </c>
      <c r="BB280" s="23">
        <v>8.9999999999999998E-4</v>
      </c>
      <c r="BC280" s="23">
        <v>2.9999999999999997E-4</v>
      </c>
      <c r="BD280" s="23" t="s">
        <v>181</v>
      </c>
      <c r="BE280" s="23">
        <v>2.0000000000000001E-4</v>
      </c>
      <c r="BF280" s="23" t="s">
        <v>181</v>
      </c>
      <c r="BG280" s="23">
        <v>1E-4</v>
      </c>
      <c r="BH280" s="23" t="s">
        <v>181</v>
      </c>
      <c r="BI280" s="23">
        <v>1E-4</v>
      </c>
      <c r="BJ280" s="23">
        <v>7.7000000000000002E-3</v>
      </c>
      <c r="BK280" s="23">
        <v>2.9999999999999997E-4</v>
      </c>
      <c r="BL280" s="23">
        <v>1.8E-3</v>
      </c>
      <c r="BM280" s="23">
        <v>2.0000000000000001E-4</v>
      </c>
      <c r="BN280" s="23">
        <v>3.5000000000000001E-3</v>
      </c>
      <c r="BO280" s="23">
        <v>2.0000000000000001E-4</v>
      </c>
      <c r="BP280" s="23" t="s">
        <v>181</v>
      </c>
      <c r="BQ280" s="23">
        <v>2.0000000000000001E-4</v>
      </c>
      <c r="BR280" s="23">
        <v>2.0000000000000001E-4</v>
      </c>
      <c r="BS280" s="23">
        <v>1E-4</v>
      </c>
      <c r="BT280" s="23" t="s">
        <v>181</v>
      </c>
      <c r="BU280" s="23">
        <v>5.0000000000000001E-4</v>
      </c>
      <c r="BV280" s="23" t="s">
        <v>20</v>
      </c>
      <c r="BX280" s="23" t="s">
        <v>20</v>
      </c>
      <c r="BZ280" s="23" t="s">
        <v>181</v>
      </c>
      <c r="CA280" s="23">
        <v>6.9999999999999999E-4</v>
      </c>
      <c r="CB280" s="23" t="s">
        <v>181</v>
      </c>
      <c r="CC280" s="23">
        <v>1.8E-3</v>
      </c>
      <c r="CD280" s="23" t="s">
        <v>181</v>
      </c>
      <c r="CE280" s="23">
        <v>1.8E-3</v>
      </c>
      <c r="CF280" s="23" t="s">
        <v>20</v>
      </c>
      <c r="CH280" s="23" t="s">
        <v>181</v>
      </c>
      <c r="CI280" s="23">
        <v>4.5999999999999999E-3</v>
      </c>
      <c r="CJ280" s="23" t="s">
        <v>181</v>
      </c>
      <c r="CK280" s="23">
        <v>8.5000000000000006E-3</v>
      </c>
      <c r="CL280" s="23" t="s">
        <v>181</v>
      </c>
      <c r="CM280" s="23">
        <v>7.7000000000000002E-3</v>
      </c>
      <c r="CN280" s="23" t="s">
        <v>181</v>
      </c>
      <c r="CO280" s="23">
        <v>5.9999999999999995E-4</v>
      </c>
      <c r="CP280" s="23" t="s">
        <v>181</v>
      </c>
      <c r="CQ280" s="23">
        <v>2.5999999999999999E-3</v>
      </c>
      <c r="CR280" s="23" t="s">
        <v>181</v>
      </c>
      <c r="CS280" s="23">
        <v>1.4E-3</v>
      </c>
      <c r="CT280" s="23" t="s">
        <v>20</v>
      </c>
      <c r="CV280" s="23" t="s">
        <v>20</v>
      </c>
      <c r="CX280" s="23" t="s">
        <v>181</v>
      </c>
      <c r="CY280" s="23">
        <v>5.0000000000000001E-4</v>
      </c>
      <c r="CZ280" s="23" t="s">
        <v>181</v>
      </c>
      <c r="DA280" s="23">
        <v>5.0000000000000001E-4</v>
      </c>
      <c r="DB280" s="23" t="s">
        <v>181</v>
      </c>
      <c r="DC280" s="23">
        <v>5.0000000000000001E-4</v>
      </c>
      <c r="DD280" s="23" t="s">
        <v>181</v>
      </c>
      <c r="DE280" s="23">
        <v>5.0000000000000001E-4</v>
      </c>
      <c r="DF280" s="23" t="s">
        <v>181</v>
      </c>
      <c r="DG280" s="23">
        <v>2.9999999999999997E-4</v>
      </c>
      <c r="DH280" s="23" t="s">
        <v>181</v>
      </c>
      <c r="DI280" s="23">
        <v>2.0000000000000001E-4</v>
      </c>
      <c r="DJ280" s="23" t="s">
        <v>846</v>
      </c>
      <c r="DK280" s="23" t="s">
        <v>20</v>
      </c>
      <c r="DL280" s="23" t="s">
        <v>20</v>
      </c>
      <c r="DM280" s="23" t="s">
        <v>421</v>
      </c>
      <c r="DN280" s="23" t="s">
        <v>20</v>
      </c>
      <c r="DW280" s="85"/>
      <c r="DY280" s="85">
        <v>44877.229166666664</v>
      </c>
    </row>
    <row r="281" spans="1:129" s="23" customFormat="1">
      <c r="A281" s="23">
        <v>331</v>
      </c>
      <c r="B281" s="88">
        <v>44877.231944444444</v>
      </c>
      <c r="C281" s="23" t="s">
        <v>192</v>
      </c>
      <c r="D281" s="23">
        <v>0</v>
      </c>
      <c r="E281" s="23">
        <v>0</v>
      </c>
      <c r="F281" s="23">
        <v>0</v>
      </c>
      <c r="G281" s="23" t="s">
        <v>58</v>
      </c>
      <c r="H281" s="23" t="s">
        <v>59</v>
      </c>
      <c r="I281" s="23" t="s">
        <v>59</v>
      </c>
      <c r="J281" s="23" t="s">
        <v>59</v>
      </c>
      <c r="K281" s="23">
        <v>150</v>
      </c>
      <c r="L281" s="23" t="s">
        <v>179</v>
      </c>
      <c r="M281" s="23">
        <v>0</v>
      </c>
      <c r="N281" s="23" t="s">
        <v>179</v>
      </c>
      <c r="O281" s="23">
        <v>0</v>
      </c>
      <c r="P281" s="23" t="s">
        <v>179</v>
      </c>
      <c r="Q281" s="23">
        <v>0</v>
      </c>
      <c r="R281" s="23">
        <v>2</v>
      </c>
      <c r="S281" s="23" t="s">
        <v>180</v>
      </c>
      <c r="T281" s="23">
        <v>27.337399999999999</v>
      </c>
      <c r="U281" s="23">
        <v>0.85309999999999997</v>
      </c>
      <c r="V281" s="23">
        <v>15.738200000000001</v>
      </c>
      <c r="W281" s="23">
        <v>0.26479999999999998</v>
      </c>
      <c r="X281" s="23">
        <v>41.7849</v>
      </c>
      <c r="Y281" s="23">
        <v>0.25850000000000001</v>
      </c>
      <c r="Z281" s="23">
        <v>7.7299999999999994E-2</v>
      </c>
      <c r="AA281" s="23">
        <v>1.24E-2</v>
      </c>
      <c r="AB281" s="23" t="s">
        <v>181</v>
      </c>
      <c r="AC281" s="23">
        <v>6.1000000000000004E-3</v>
      </c>
      <c r="AD281" s="23" t="s">
        <v>181</v>
      </c>
      <c r="AE281" s="23">
        <v>1.1299999999999999E-2</v>
      </c>
      <c r="AF281" s="23" t="s">
        <v>181</v>
      </c>
      <c r="AG281" s="23">
        <v>3.7000000000000002E-3</v>
      </c>
      <c r="AH281" s="23">
        <v>6.4798999999999998</v>
      </c>
      <c r="AI281" s="23">
        <v>1.8499999999999999E-2</v>
      </c>
      <c r="AJ281" s="23">
        <v>6.1000000000000004E-3</v>
      </c>
      <c r="AK281" s="23">
        <v>2E-3</v>
      </c>
      <c r="AL281" s="23" t="s">
        <v>181</v>
      </c>
      <c r="AM281" s="23">
        <v>2.7000000000000001E-3</v>
      </c>
      <c r="AN281" s="23">
        <v>4.24E-2</v>
      </c>
      <c r="AO281" s="23">
        <v>3.8E-3</v>
      </c>
      <c r="AP281" s="23">
        <v>6.2399999999999997E-2</v>
      </c>
      <c r="AQ281" s="23">
        <v>2.8E-3</v>
      </c>
      <c r="AR281" s="23">
        <v>4.4107000000000003</v>
      </c>
      <c r="AS281" s="23">
        <v>1.7100000000000001E-2</v>
      </c>
      <c r="AT281" s="23">
        <v>7.1999999999999998E-3</v>
      </c>
      <c r="AU281" s="23">
        <v>2.2000000000000001E-3</v>
      </c>
      <c r="AV281" s="23">
        <v>6.6199999999999995E-2</v>
      </c>
      <c r="AW281" s="23">
        <v>1.6999999999999999E-3</v>
      </c>
      <c r="AX281" s="23">
        <v>5.8999999999999999E-3</v>
      </c>
      <c r="AY281" s="23">
        <v>5.0000000000000001E-4</v>
      </c>
      <c r="AZ281" s="23">
        <v>3.5000000000000001E-3</v>
      </c>
      <c r="BA281" s="23">
        <v>4.0000000000000002E-4</v>
      </c>
      <c r="BB281" s="23">
        <v>5.9999999999999995E-4</v>
      </c>
      <c r="BC281" s="23">
        <v>2.9999999999999997E-4</v>
      </c>
      <c r="BD281" s="23" t="s">
        <v>181</v>
      </c>
      <c r="BE281" s="23">
        <v>2.0000000000000001E-4</v>
      </c>
      <c r="BF281" s="23" t="s">
        <v>181</v>
      </c>
      <c r="BG281" s="23">
        <v>1E-4</v>
      </c>
      <c r="BH281" s="23" t="s">
        <v>181</v>
      </c>
      <c r="BI281" s="23">
        <v>1E-4</v>
      </c>
      <c r="BJ281" s="23">
        <v>1.5800000000000002E-2</v>
      </c>
      <c r="BK281" s="23">
        <v>4.0000000000000002E-4</v>
      </c>
      <c r="BL281" s="23" t="s">
        <v>181</v>
      </c>
      <c r="BM281" s="23">
        <v>2.0000000000000001E-4</v>
      </c>
      <c r="BN281" s="23" t="s">
        <v>181</v>
      </c>
      <c r="BO281" s="23">
        <v>2.0000000000000001E-4</v>
      </c>
      <c r="BP281" s="23" t="s">
        <v>181</v>
      </c>
      <c r="BQ281" s="23">
        <v>2.9999999999999997E-4</v>
      </c>
      <c r="BR281" s="23">
        <v>4.0000000000000002E-4</v>
      </c>
      <c r="BS281" s="23">
        <v>2.0000000000000001E-4</v>
      </c>
      <c r="BT281" s="23" t="s">
        <v>20</v>
      </c>
      <c r="BV281" s="23" t="s">
        <v>20</v>
      </c>
      <c r="BX281" s="23" t="s">
        <v>20</v>
      </c>
      <c r="BZ281" s="23" t="s">
        <v>181</v>
      </c>
      <c r="CA281" s="23">
        <v>5.9999999999999995E-4</v>
      </c>
      <c r="CB281" s="23" t="s">
        <v>181</v>
      </c>
      <c r="CC281" s="23">
        <v>1.6000000000000001E-3</v>
      </c>
      <c r="CD281" s="23" t="s">
        <v>181</v>
      </c>
      <c r="CE281" s="23">
        <v>1.9E-3</v>
      </c>
      <c r="CF281" s="23" t="s">
        <v>20</v>
      </c>
      <c r="CH281" s="23" t="s">
        <v>181</v>
      </c>
      <c r="CI281" s="23">
        <v>4.7999999999999996E-3</v>
      </c>
      <c r="CJ281" s="23" t="s">
        <v>181</v>
      </c>
      <c r="CK281" s="23">
        <v>7.0000000000000001E-3</v>
      </c>
      <c r="CL281" s="23" t="s">
        <v>181</v>
      </c>
      <c r="CM281" s="23">
        <v>8.6E-3</v>
      </c>
      <c r="CN281" s="23" t="s">
        <v>181</v>
      </c>
      <c r="CO281" s="23">
        <v>5.0000000000000001E-4</v>
      </c>
      <c r="CP281" s="23" t="s">
        <v>181</v>
      </c>
      <c r="CQ281" s="23">
        <v>2.5000000000000001E-3</v>
      </c>
      <c r="CR281" s="23">
        <v>2.6100000000000002E-2</v>
      </c>
      <c r="CS281" s="23">
        <v>1.9E-3</v>
      </c>
      <c r="CT281" s="23" t="s">
        <v>181</v>
      </c>
      <c r="CU281" s="23">
        <v>6.9999999999999999E-4</v>
      </c>
      <c r="CV281" s="23" t="s">
        <v>181</v>
      </c>
      <c r="CW281" s="23">
        <v>5.0000000000000001E-4</v>
      </c>
      <c r="CX281" s="23" t="s">
        <v>181</v>
      </c>
      <c r="CY281" s="23">
        <v>6.9999999999999999E-4</v>
      </c>
      <c r="CZ281" s="23" t="s">
        <v>181</v>
      </c>
      <c r="DA281" s="23">
        <v>4.0000000000000002E-4</v>
      </c>
      <c r="DB281" s="23" t="s">
        <v>181</v>
      </c>
      <c r="DC281" s="23">
        <v>4.0000000000000002E-4</v>
      </c>
      <c r="DD281" s="23" t="s">
        <v>181</v>
      </c>
      <c r="DE281" s="23">
        <v>4.0000000000000002E-4</v>
      </c>
      <c r="DF281" s="23">
        <v>5.0000000000000001E-4</v>
      </c>
      <c r="DG281" s="23">
        <v>4.0000000000000002E-4</v>
      </c>
      <c r="DH281" s="23" t="s">
        <v>181</v>
      </c>
      <c r="DI281" s="23">
        <v>2.0000000000000001E-4</v>
      </c>
      <c r="DJ281" s="23" t="s">
        <v>185</v>
      </c>
      <c r="DK281" s="23" t="s">
        <v>20</v>
      </c>
      <c r="DL281" s="23" t="s">
        <v>20</v>
      </c>
      <c r="DM281" s="23" t="s">
        <v>421</v>
      </c>
      <c r="DN281" s="23" t="s">
        <v>20</v>
      </c>
      <c r="DW281" s="85"/>
      <c r="DY281" s="85">
        <v>44877.231944444444</v>
      </c>
    </row>
    <row r="282" spans="1:129" s="23" customFormat="1">
      <c r="A282" s="23">
        <v>332</v>
      </c>
      <c r="B282" s="88">
        <v>44877.234027777777</v>
      </c>
      <c r="C282" s="23" t="s">
        <v>192</v>
      </c>
      <c r="D282" s="23">
        <v>0</v>
      </c>
      <c r="E282" s="23">
        <v>0</v>
      </c>
      <c r="F282" s="23">
        <v>0</v>
      </c>
      <c r="G282" s="23" t="s">
        <v>58</v>
      </c>
      <c r="H282" s="23" t="s">
        <v>59</v>
      </c>
      <c r="I282" s="23" t="s">
        <v>59</v>
      </c>
      <c r="J282" s="23" t="s">
        <v>59</v>
      </c>
      <c r="K282" s="23">
        <v>150</v>
      </c>
      <c r="L282" s="23" t="s">
        <v>179</v>
      </c>
      <c r="M282" s="23">
        <v>0</v>
      </c>
      <c r="N282" s="23" t="s">
        <v>179</v>
      </c>
      <c r="O282" s="23">
        <v>0</v>
      </c>
      <c r="P282" s="23" t="s">
        <v>179</v>
      </c>
      <c r="Q282" s="23">
        <v>0</v>
      </c>
      <c r="R282" s="23">
        <v>2</v>
      </c>
      <c r="S282" s="23" t="s">
        <v>180</v>
      </c>
      <c r="T282" s="23">
        <v>11.913500000000001</v>
      </c>
      <c r="U282" s="23">
        <v>0.70679999999999998</v>
      </c>
      <c r="V282" s="23">
        <v>10.1328</v>
      </c>
      <c r="W282" s="23">
        <v>0.23449999999999999</v>
      </c>
      <c r="X282" s="23">
        <v>37.377800000000001</v>
      </c>
      <c r="Y282" s="23">
        <v>0.248</v>
      </c>
      <c r="Z282" s="23">
        <v>0.60150000000000003</v>
      </c>
      <c r="AA282" s="23">
        <v>1.9699999999999999E-2</v>
      </c>
      <c r="AB282" s="23" t="s">
        <v>181</v>
      </c>
      <c r="AC282" s="23">
        <v>6.8999999999999999E-3</v>
      </c>
      <c r="AD282" s="23" t="s">
        <v>181</v>
      </c>
      <c r="AE282" s="23">
        <v>1.1299999999999999E-2</v>
      </c>
      <c r="AF282" s="23">
        <v>1.3513999999999999</v>
      </c>
      <c r="AG282" s="23">
        <v>1.1299999999999999E-2</v>
      </c>
      <c r="AH282" s="23">
        <v>9.7478999999999996</v>
      </c>
      <c r="AI282" s="23">
        <v>2.4E-2</v>
      </c>
      <c r="AJ282" s="23">
        <v>1.6788000000000001</v>
      </c>
      <c r="AK282" s="23">
        <v>8.2000000000000007E-3</v>
      </c>
      <c r="AL282" s="23">
        <v>1.9900000000000001E-2</v>
      </c>
      <c r="AM282" s="23">
        <v>9.2999999999999992E-3</v>
      </c>
      <c r="AN282" s="23">
        <v>3.49E-2</v>
      </c>
      <c r="AO282" s="23">
        <v>4.0000000000000001E-3</v>
      </c>
      <c r="AP282" s="23">
        <v>0.15740000000000001</v>
      </c>
      <c r="AQ282" s="23">
        <v>5.1000000000000004E-3</v>
      </c>
      <c r="AR282" s="23">
        <v>9.1</v>
      </c>
      <c r="AS282" s="23">
        <v>2.7799999999999998E-2</v>
      </c>
      <c r="AT282" s="23" t="s">
        <v>181</v>
      </c>
      <c r="AU282" s="23">
        <v>3.2000000000000002E-3</v>
      </c>
      <c r="AV282" s="23">
        <v>2.8199999999999999E-2</v>
      </c>
      <c r="AW282" s="23">
        <v>1.4E-3</v>
      </c>
      <c r="AX282" s="23">
        <v>8.2000000000000007E-3</v>
      </c>
      <c r="AY282" s="23">
        <v>6.9999999999999999E-4</v>
      </c>
      <c r="AZ282" s="23">
        <v>1.0699999999999999E-2</v>
      </c>
      <c r="BA282" s="23">
        <v>6.9999999999999999E-4</v>
      </c>
      <c r="BB282" s="23">
        <v>1.6000000000000001E-3</v>
      </c>
      <c r="BC282" s="23">
        <v>4.0000000000000002E-4</v>
      </c>
      <c r="BD282" s="23" t="s">
        <v>181</v>
      </c>
      <c r="BE282" s="23">
        <v>2.9999999999999997E-4</v>
      </c>
      <c r="BF282" s="23" t="s">
        <v>181</v>
      </c>
      <c r="BG282" s="23">
        <v>1E-4</v>
      </c>
      <c r="BH282" s="23">
        <v>4.1999999999999997E-3</v>
      </c>
      <c r="BI282" s="23">
        <v>2.9999999999999997E-4</v>
      </c>
      <c r="BJ282" s="23">
        <v>0.1285</v>
      </c>
      <c r="BK282" s="23">
        <v>1.2999999999999999E-3</v>
      </c>
      <c r="BL282" s="23">
        <v>2.7000000000000001E-3</v>
      </c>
      <c r="BM282" s="23">
        <v>2.9999999999999997E-4</v>
      </c>
      <c r="BN282" s="23">
        <v>2.3699999999999999E-2</v>
      </c>
      <c r="BO282" s="23">
        <v>5.9999999999999995E-4</v>
      </c>
      <c r="BP282" s="23">
        <v>9.9000000000000008E-3</v>
      </c>
      <c r="BQ282" s="23">
        <v>4.0000000000000002E-4</v>
      </c>
      <c r="BR282" s="23">
        <v>8.0000000000000004E-4</v>
      </c>
      <c r="BS282" s="23">
        <v>4.0000000000000002E-4</v>
      </c>
      <c r="BT282" s="23" t="s">
        <v>181</v>
      </c>
      <c r="BU282" s="23">
        <v>5.0000000000000001E-4</v>
      </c>
      <c r="BV282" s="23" t="s">
        <v>181</v>
      </c>
      <c r="BW282" s="23">
        <v>5.9999999999999995E-4</v>
      </c>
      <c r="BX282" s="23" t="s">
        <v>20</v>
      </c>
      <c r="BZ282" s="23" t="s">
        <v>181</v>
      </c>
      <c r="CA282" s="23">
        <v>6.9999999999999999E-4</v>
      </c>
      <c r="CB282" s="23" t="s">
        <v>181</v>
      </c>
      <c r="CC282" s="23">
        <v>1.9E-3</v>
      </c>
      <c r="CD282" s="23" t="s">
        <v>181</v>
      </c>
      <c r="CE282" s="23">
        <v>1.6999999999999999E-3</v>
      </c>
      <c r="CF282" s="23" t="s">
        <v>20</v>
      </c>
      <c r="CH282" s="23">
        <v>9.74E-2</v>
      </c>
      <c r="CI282" s="23">
        <v>6.0000000000000001E-3</v>
      </c>
      <c r="CJ282" s="23" t="s">
        <v>181</v>
      </c>
      <c r="CK282" s="23">
        <v>8.8000000000000005E-3</v>
      </c>
      <c r="CL282" s="23" t="s">
        <v>181</v>
      </c>
      <c r="CM282" s="23">
        <v>1.17E-2</v>
      </c>
      <c r="CN282" s="23" t="s">
        <v>181</v>
      </c>
      <c r="CO282" s="23">
        <v>6.9999999999999999E-4</v>
      </c>
      <c r="CP282" s="23" t="s">
        <v>181</v>
      </c>
      <c r="CQ282" s="23">
        <v>2.7000000000000001E-3</v>
      </c>
      <c r="CR282" s="23" t="s">
        <v>181</v>
      </c>
      <c r="CS282" s="23">
        <v>1.8E-3</v>
      </c>
      <c r="CT282" s="23" t="s">
        <v>181</v>
      </c>
      <c r="CU282" s="23">
        <v>6.9999999999999999E-4</v>
      </c>
      <c r="CV282" s="23" t="s">
        <v>20</v>
      </c>
      <c r="CX282" s="23" t="s">
        <v>181</v>
      </c>
      <c r="CY282" s="23">
        <v>5.0000000000000001E-4</v>
      </c>
      <c r="CZ282" s="23" t="s">
        <v>181</v>
      </c>
      <c r="DA282" s="23">
        <v>5.9999999999999995E-4</v>
      </c>
      <c r="DB282" s="23" t="s">
        <v>181</v>
      </c>
      <c r="DC282" s="23">
        <v>5.9999999999999995E-4</v>
      </c>
      <c r="DD282" s="23" t="s">
        <v>181</v>
      </c>
      <c r="DE282" s="23">
        <v>8.0000000000000004E-4</v>
      </c>
      <c r="DF282" s="23">
        <v>1.2999999999999999E-3</v>
      </c>
      <c r="DG282" s="23">
        <v>5.0000000000000001E-4</v>
      </c>
      <c r="DH282" s="23" t="s">
        <v>181</v>
      </c>
      <c r="DI282" s="23">
        <v>2.9999999999999997E-4</v>
      </c>
      <c r="DJ282" s="23" t="s">
        <v>32</v>
      </c>
      <c r="DK282" s="23" t="s">
        <v>20</v>
      </c>
      <c r="DL282" s="23" t="s">
        <v>20</v>
      </c>
      <c r="DM282" s="23" t="s">
        <v>421</v>
      </c>
      <c r="DN282" s="23" t="s">
        <v>20</v>
      </c>
      <c r="DW282" s="85"/>
      <c r="DY282" s="85">
        <v>44877.234027777777</v>
      </c>
    </row>
    <row r="283" spans="1:129" s="23" customFormat="1">
      <c r="A283" s="23">
        <v>333</v>
      </c>
      <c r="B283" s="88">
        <v>44877.236805555556</v>
      </c>
      <c r="C283" s="23" t="s">
        <v>192</v>
      </c>
      <c r="D283" s="23">
        <v>0</v>
      </c>
      <c r="E283" s="23">
        <v>0</v>
      </c>
      <c r="F283" s="23">
        <v>0</v>
      </c>
      <c r="G283" s="23" t="s">
        <v>58</v>
      </c>
      <c r="H283" s="23" t="s">
        <v>59</v>
      </c>
      <c r="I283" s="23" t="s">
        <v>59</v>
      </c>
      <c r="J283" s="23" t="s">
        <v>59</v>
      </c>
      <c r="K283" s="23">
        <v>150</v>
      </c>
      <c r="L283" s="23" t="s">
        <v>179</v>
      </c>
      <c r="M283" s="23">
        <v>0</v>
      </c>
      <c r="N283" s="23" t="s">
        <v>179</v>
      </c>
      <c r="O283" s="23">
        <v>0</v>
      </c>
      <c r="P283" s="23" t="s">
        <v>179</v>
      </c>
      <c r="Q283" s="23">
        <v>0</v>
      </c>
      <c r="R283" s="23">
        <v>2</v>
      </c>
      <c r="S283" s="23" t="s">
        <v>180</v>
      </c>
      <c r="T283" s="23">
        <v>5.0069999999999997</v>
      </c>
      <c r="U283" s="23">
        <v>0.55840000000000001</v>
      </c>
      <c r="V283" s="23">
        <v>14.1119</v>
      </c>
      <c r="W283" s="23">
        <v>0.25409999999999999</v>
      </c>
      <c r="X283" s="23">
        <v>47.694200000000002</v>
      </c>
      <c r="Y283" s="23">
        <v>0.28110000000000002</v>
      </c>
      <c r="Z283" s="23">
        <v>7.7600000000000002E-2</v>
      </c>
      <c r="AA283" s="23">
        <v>1.29E-2</v>
      </c>
      <c r="AB283" s="23" t="s">
        <v>181</v>
      </c>
      <c r="AC283" s="23">
        <v>6.4999999999999997E-3</v>
      </c>
      <c r="AD283" s="23" t="s">
        <v>181</v>
      </c>
      <c r="AE283" s="23">
        <v>1.0500000000000001E-2</v>
      </c>
      <c r="AF283" s="23">
        <v>0.43569999999999998</v>
      </c>
      <c r="AG283" s="23">
        <v>7.4999999999999997E-3</v>
      </c>
      <c r="AH283" s="23">
        <v>7.9081999999999999</v>
      </c>
      <c r="AI283" s="23">
        <v>2.1499999999999998E-2</v>
      </c>
      <c r="AJ283" s="23">
        <v>1.6891</v>
      </c>
      <c r="AK283" s="23">
        <v>7.9000000000000008E-3</v>
      </c>
      <c r="AL283" s="23">
        <v>3.0200000000000001E-2</v>
      </c>
      <c r="AM283" s="23">
        <v>8.8999999999999999E-3</v>
      </c>
      <c r="AN283" s="23">
        <v>3.1699999999999999E-2</v>
      </c>
      <c r="AO283" s="23">
        <v>3.5999999999999999E-3</v>
      </c>
      <c r="AP283" s="23">
        <v>0.13789999999999999</v>
      </c>
      <c r="AQ283" s="23">
        <v>4.4999999999999997E-3</v>
      </c>
      <c r="AR283" s="23">
        <v>8.8658000000000001</v>
      </c>
      <c r="AS283" s="23">
        <v>2.6700000000000002E-2</v>
      </c>
      <c r="AT283" s="23" t="s">
        <v>181</v>
      </c>
      <c r="AU283" s="23">
        <v>3.2000000000000002E-3</v>
      </c>
      <c r="AV283" s="23">
        <v>1.38E-2</v>
      </c>
      <c r="AW283" s="23">
        <v>1E-3</v>
      </c>
      <c r="AX283" s="23">
        <v>1.2800000000000001E-2</v>
      </c>
      <c r="AY283" s="23">
        <v>8.0000000000000004E-4</v>
      </c>
      <c r="AZ283" s="23">
        <v>9.7999999999999997E-3</v>
      </c>
      <c r="BA283" s="23">
        <v>6.9999999999999999E-4</v>
      </c>
      <c r="BB283" s="23">
        <v>1.8E-3</v>
      </c>
      <c r="BC283" s="23">
        <v>4.0000000000000002E-4</v>
      </c>
      <c r="BD283" s="23" t="s">
        <v>181</v>
      </c>
      <c r="BE283" s="23">
        <v>2.9999999999999997E-4</v>
      </c>
      <c r="BF283" s="23" t="s">
        <v>181</v>
      </c>
      <c r="BG283" s="23">
        <v>1E-4</v>
      </c>
      <c r="BH283" s="23">
        <v>6.9999999999999999E-4</v>
      </c>
      <c r="BI283" s="23">
        <v>2.0000000000000001E-4</v>
      </c>
      <c r="BJ283" s="23">
        <v>3.7600000000000001E-2</v>
      </c>
      <c r="BK283" s="23">
        <v>6.9999999999999999E-4</v>
      </c>
      <c r="BL283" s="23">
        <v>2.3E-3</v>
      </c>
      <c r="BM283" s="23">
        <v>2.0000000000000001E-4</v>
      </c>
      <c r="BN283" s="23">
        <v>1.3899999999999999E-2</v>
      </c>
      <c r="BO283" s="23">
        <v>4.0000000000000002E-4</v>
      </c>
      <c r="BP283" s="23">
        <v>1.1000000000000001E-3</v>
      </c>
      <c r="BQ283" s="23">
        <v>2.9999999999999997E-4</v>
      </c>
      <c r="BR283" s="23">
        <v>6.9999999999999999E-4</v>
      </c>
      <c r="BS283" s="23">
        <v>2.9999999999999997E-4</v>
      </c>
      <c r="BT283" s="23" t="s">
        <v>181</v>
      </c>
      <c r="BU283" s="23">
        <v>5.0000000000000001E-4</v>
      </c>
      <c r="BV283" s="23" t="s">
        <v>181</v>
      </c>
      <c r="BW283" s="23">
        <v>5.9999999999999995E-4</v>
      </c>
      <c r="BX283" s="23" t="s">
        <v>20</v>
      </c>
      <c r="BZ283" s="23" t="s">
        <v>181</v>
      </c>
      <c r="CA283" s="23">
        <v>6.9999999999999999E-4</v>
      </c>
      <c r="CB283" s="23" t="s">
        <v>181</v>
      </c>
      <c r="CC283" s="23">
        <v>1.8E-3</v>
      </c>
      <c r="CD283" s="23" t="s">
        <v>181</v>
      </c>
      <c r="CE283" s="23">
        <v>1.8E-3</v>
      </c>
      <c r="CF283" s="23" t="s">
        <v>20</v>
      </c>
      <c r="CH283" s="23">
        <v>9.5999999999999992E-3</v>
      </c>
      <c r="CI283" s="23">
        <v>4.5999999999999999E-3</v>
      </c>
      <c r="CJ283" s="23" t="s">
        <v>181</v>
      </c>
      <c r="CK283" s="23">
        <v>8.2000000000000007E-3</v>
      </c>
      <c r="CL283" s="23" t="s">
        <v>181</v>
      </c>
      <c r="CM283" s="23">
        <v>8.6E-3</v>
      </c>
      <c r="CN283" s="23" t="s">
        <v>181</v>
      </c>
      <c r="CO283" s="23">
        <v>6.9999999999999999E-4</v>
      </c>
      <c r="CP283" s="23" t="s">
        <v>181</v>
      </c>
      <c r="CQ283" s="23">
        <v>2.7000000000000001E-3</v>
      </c>
      <c r="CR283" s="23" t="s">
        <v>181</v>
      </c>
      <c r="CS283" s="23">
        <v>1.6000000000000001E-3</v>
      </c>
      <c r="CT283" s="23" t="s">
        <v>20</v>
      </c>
      <c r="CV283" s="23" t="s">
        <v>20</v>
      </c>
      <c r="CX283" s="23" t="s">
        <v>181</v>
      </c>
      <c r="CY283" s="23">
        <v>5.0000000000000001E-4</v>
      </c>
      <c r="CZ283" s="23" t="s">
        <v>181</v>
      </c>
      <c r="DA283" s="23">
        <v>5.9999999999999995E-4</v>
      </c>
      <c r="DB283" s="23" t="s">
        <v>181</v>
      </c>
      <c r="DC283" s="23">
        <v>5.0000000000000001E-4</v>
      </c>
      <c r="DD283" s="23" t="s">
        <v>181</v>
      </c>
      <c r="DE283" s="23">
        <v>5.0000000000000001E-4</v>
      </c>
      <c r="DF283" s="23" t="s">
        <v>181</v>
      </c>
      <c r="DG283" s="23">
        <v>2.9999999999999997E-4</v>
      </c>
      <c r="DH283" s="23" t="s">
        <v>181</v>
      </c>
      <c r="DI283" s="23">
        <v>2.0000000000000001E-4</v>
      </c>
      <c r="DJ283" s="23" t="s">
        <v>16</v>
      </c>
      <c r="DK283" s="23" t="s">
        <v>20</v>
      </c>
      <c r="DL283" s="23" t="s">
        <v>20</v>
      </c>
      <c r="DM283" s="23" t="s">
        <v>421</v>
      </c>
      <c r="DN283" s="23" t="s">
        <v>20</v>
      </c>
      <c r="DW283" s="85"/>
      <c r="DY283" s="85">
        <v>44877.236805555556</v>
      </c>
    </row>
    <row r="284" spans="1:129" s="23" customFormat="1">
      <c r="A284" s="23">
        <v>334</v>
      </c>
      <c r="B284" s="88">
        <v>44877.238888888889</v>
      </c>
      <c r="C284" s="23" t="s">
        <v>192</v>
      </c>
      <c r="D284" s="23">
        <v>0</v>
      </c>
      <c r="E284" s="23">
        <v>0</v>
      </c>
      <c r="F284" s="23">
        <v>0</v>
      </c>
      <c r="G284" s="23" t="s">
        <v>58</v>
      </c>
      <c r="H284" s="23" t="s">
        <v>59</v>
      </c>
      <c r="I284" s="23" t="s">
        <v>59</v>
      </c>
      <c r="J284" s="23" t="s">
        <v>59</v>
      </c>
      <c r="K284" s="23">
        <v>150</v>
      </c>
      <c r="L284" s="23" t="s">
        <v>179</v>
      </c>
      <c r="M284" s="23">
        <v>0</v>
      </c>
      <c r="N284" s="23" t="s">
        <v>179</v>
      </c>
      <c r="O284" s="23">
        <v>0</v>
      </c>
      <c r="P284" s="23" t="s">
        <v>179</v>
      </c>
      <c r="Q284" s="23">
        <v>0</v>
      </c>
      <c r="R284" s="23">
        <v>2</v>
      </c>
      <c r="S284" s="23" t="s">
        <v>180</v>
      </c>
      <c r="T284" s="23">
        <v>5.3120000000000003</v>
      </c>
      <c r="U284" s="23">
        <v>0.5927</v>
      </c>
      <c r="V284" s="23">
        <v>20.910799999999998</v>
      </c>
      <c r="W284" s="23">
        <v>0.29409999999999997</v>
      </c>
      <c r="X284" s="23">
        <v>48.4497</v>
      </c>
      <c r="Y284" s="23">
        <v>0.28470000000000001</v>
      </c>
      <c r="Z284" s="23" t="s">
        <v>181</v>
      </c>
      <c r="AA284" s="23">
        <v>1.2200000000000001E-2</v>
      </c>
      <c r="AB284" s="23">
        <v>0.16819999999999999</v>
      </c>
      <c r="AC284" s="23">
        <v>8.9999999999999993E-3</v>
      </c>
      <c r="AD284" s="23" t="s">
        <v>181</v>
      </c>
      <c r="AE284" s="23">
        <v>1.0500000000000001E-2</v>
      </c>
      <c r="AF284" s="23">
        <v>0.1467</v>
      </c>
      <c r="AG284" s="23">
        <v>5.7000000000000002E-3</v>
      </c>
      <c r="AH284" s="23">
        <v>9.0725999999999996</v>
      </c>
      <c r="AI284" s="23">
        <v>2.3E-2</v>
      </c>
      <c r="AJ284" s="23">
        <v>0.77459999999999996</v>
      </c>
      <c r="AK284" s="23">
        <v>5.7000000000000002E-3</v>
      </c>
      <c r="AL284" s="23">
        <v>8.2100000000000006E-2</v>
      </c>
      <c r="AM284" s="23">
        <v>8.3999999999999995E-3</v>
      </c>
      <c r="AN284" s="23" t="s">
        <v>181</v>
      </c>
      <c r="AO284" s="23">
        <v>2.8E-3</v>
      </c>
      <c r="AP284" s="23">
        <v>0.10730000000000001</v>
      </c>
      <c r="AQ284" s="23">
        <v>3.7000000000000002E-3</v>
      </c>
      <c r="AR284" s="23">
        <v>8.8309999999999995</v>
      </c>
      <c r="AS284" s="23">
        <v>2.5999999999999999E-2</v>
      </c>
      <c r="AT284" s="23" t="s">
        <v>181</v>
      </c>
      <c r="AU284" s="23">
        <v>3.2000000000000002E-3</v>
      </c>
      <c r="AV284" s="23">
        <v>2.5999999999999999E-3</v>
      </c>
      <c r="AW284" s="23">
        <v>5.9999999999999995E-4</v>
      </c>
      <c r="AX284" s="23">
        <v>9.1999999999999998E-3</v>
      </c>
      <c r="AY284" s="23">
        <v>6.9999999999999999E-4</v>
      </c>
      <c r="AZ284" s="23">
        <v>8.8000000000000005E-3</v>
      </c>
      <c r="BA284" s="23">
        <v>6.9999999999999999E-4</v>
      </c>
      <c r="BB284" s="23">
        <v>1.1999999999999999E-3</v>
      </c>
      <c r="BC284" s="23">
        <v>4.0000000000000002E-4</v>
      </c>
      <c r="BD284" s="23">
        <v>5.9999999999999995E-4</v>
      </c>
      <c r="BE284" s="23">
        <v>2.9999999999999997E-4</v>
      </c>
      <c r="BF284" s="23" t="s">
        <v>181</v>
      </c>
      <c r="BG284" s="23">
        <v>1E-4</v>
      </c>
      <c r="BH284" s="23">
        <v>4.0000000000000002E-4</v>
      </c>
      <c r="BI284" s="23">
        <v>2.0000000000000001E-4</v>
      </c>
      <c r="BJ284" s="23">
        <v>3.5900000000000001E-2</v>
      </c>
      <c r="BK284" s="23">
        <v>6.9999999999999999E-4</v>
      </c>
      <c r="BL284" s="23">
        <v>8.0000000000000004E-4</v>
      </c>
      <c r="BM284" s="23">
        <v>2.0000000000000001E-4</v>
      </c>
      <c r="BN284" s="23">
        <v>2.8999999999999998E-3</v>
      </c>
      <c r="BO284" s="23">
        <v>2.0000000000000001E-4</v>
      </c>
      <c r="BP284" s="23" t="s">
        <v>181</v>
      </c>
      <c r="BQ284" s="23">
        <v>2.0000000000000001E-4</v>
      </c>
      <c r="BR284" s="23">
        <v>4.0000000000000002E-4</v>
      </c>
      <c r="BS284" s="23">
        <v>2.0000000000000001E-4</v>
      </c>
      <c r="BT284" s="23" t="s">
        <v>181</v>
      </c>
      <c r="BU284" s="23">
        <v>5.0000000000000001E-4</v>
      </c>
      <c r="BV284" s="23" t="s">
        <v>20</v>
      </c>
      <c r="BX284" s="23" t="s">
        <v>20</v>
      </c>
      <c r="BZ284" s="23" t="s">
        <v>181</v>
      </c>
      <c r="CA284" s="23">
        <v>6.9999999999999999E-4</v>
      </c>
      <c r="CB284" s="23" t="s">
        <v>181</v>
      </c>
      <c r="CC284" s="23">
        <v>1.8E-3</v>
      </c>
      <c r="CD284" s="23" t="s">
        <v>181</v>
      </c>
      <c r="CE284" s="23">
        <v>1.6999999999999999E-3</v>
      </c>
      <c r="CF284" s="23" t="s">
        <v>20</v>
      </c>
      <c r="CH284" s="23" t="s">
        <v>181</v>
      </c>
      <c r="CI284" s="23">
        <v>3.8E-3</v>
      </c>
      <c r="CJ284" s="23" t="s">
        <v>181</v>
      </c>
      <c r="CK284" s="23">
        <v>8.3000000000000001E-3</v>
      </c>
      <c r="CL284" s="23" t="s">
        <v>181</v>
      </c>
      <c r="CM284" s="23">
        <v>8.6999999999999994E-3</v>
      </c>
      <c r="CN284" s="23" t="s">
        <v>181</v>
      </c>
      <c r="CO284" s="23">
        <v>6.9999999999999999E-4</v>
      </c>
      <c r="CP284" s="23" t="s">
        <v>181</v>
      </c>
      <c r="CQ284" s="23">
        <v>2.5000000000000001E-3</v>
      </c>
      <c r="CR284" s="23" t="s">
        <v>181</v>
      </c>
      <c r="CS284" s="23">
        <v>1.6000000000000001E-3</v>
      </c>
      <c r="CT284" s="23" t="s">
        <v>181</v>
      </c>
      <c r="CU284" s="23">
        <v>5.9999999999999995E-4</v>
      </c>
      <c r="CV284" s="23" t="s">
        <v>181</v>
      </c>
      <c r="CW284" s="23">
        <v>5.0000000000000001E-4</v>
      </c>
      <c r="CX284" s="23" t="s">
        <v>181</v>
      </c>
      <c r="CY284" s="23">
        <v>5.0000000000000001E-4</v>
      </c>
      <c r="CZ284" s="23" t="s">
        <v>181</v>
      </c>
      <c r="DA284" s="23">
        <v>5.9999999999999995E-4</v>
      </c>
      <c r="DB284" s="23">
        <v>1.4E-3</v>
      </c>
      <c r="DC284" s="23">
        <v>5.9999999999999995E-4</v>
      </c>
      <c r="DD284" s="23" t="s">
        <v>181</v>
      </c>
      <c r="DE284" s="23">
        <v>5.9999999999999995E-4</v>
      </c>
      <c r="DF284" s="23" t="s">
        <v>181</v>
      </c>
      <c r="DG284" s="23">
        <v>2.9999999999999997E-4</v>
      </c>
      <c r="DH284" s="23" t="s">
        <v>181</v>
      </c>
      <c r="DI284" s="23">
        <v>2.0000000000000001E-4</v>
      </c>
      <c r="DJ284" s="23" t="s">
        <v>189</v>
      </c>
      <c r="DK284" s="23" t="s">
        <v>20</v>
      </c>
      <c r="DL284" s="23" t="s">
        <v>20</v>
      </c>
      <c r="DM284" s="23" t="s">
        <v>421</v>
      </c>
      <c r="DN284" s="23" t="s">
        <v>20</v>
      </c>
      <c r="DW284" s="85"/>
      <c r="DY284" s="85">
        <v>44877.238888888889</v>
      </c>
    </row>
    <row r="285" spans="1:129" s="23" customFormat="1">
      <c r="A285" s="23">
        <v>335</v>
      </c>
      <c r="B285" s="88">
        <v>44877.241666666669</v>
      </c>
      <c r="C285" s="23" t="s">
        <v>192</v>
      </c>
      <c r="D285" s="23">
        <v>0</v>
      </c>
      <c r="E285" s="23">
        <v>0</v>
      </c>
      <c r="F285" s="23">
        <v>0</v>
      </c>
      <c r="G285" s="23" t="s">
        <v>58</v>
      </c>
      <c r="H285" s="23" t="s">
        <v>59</v>
      </c>
      <c r="I285" s="23" t="s">
        <v>59</v>
      </c>
      <c r="J285" s="23" t="s">
        <v>59</v>
      </c>
      <c r="K285" s="23">
        <v>150</v>
      </c>
      <c r="L285" s="23" t="s">
        <v>179</v>
      </c>
      <c r="M285" s="23">
        <v>0</v>
      </c>
      <c r="N285" s="23" t="s">
        <v>179</v>
      </c>
      <c r="O285" s="23">
        <v>0</v>
      </c>
      <c r="P285" s="23" t="s">
        <v>179</v>
      </c>
      <c r="Q285" s="23">
        <v>0</v>
      </c>
      <c r="R285" s="23">
        <v>2</v>
      </c>
      <c r="S285" s="23" t="s">
        <v>180</v>
      </c>
      <c r="T285" s="23">
        <v>4.3101000000000003</v>
      </c>
      <c r="U285" s="23">
        <v>0.52659999999999996</v>
      </c>
      <c r="V285" s="23">
        <v>13.7318</v>
      </c>
      <c r="W285" s="23">
        <v>0.25</v>
      </c>
      <c r="X285" s="23">
        <v>51.2027</v>
      </c>
      <c r="Y285" s="23">
        <v>0.29499999999999998</v>
      </c>
      <c r="Z285" s="23">
        <v>0.16520000000000001</v>
      </c>
      <c r="AA285" s="23">
        <v>1.3299999999999999E-2</v>
      </c>
      <c r="AB285" s="23" t="s">
        <v>181</v>
      </c>
      <c r="AC285" s="23">
        <v>6.8999999999999999E-3</v>
      </c>
      <c r="AD285" s="23" t="s">
        <v>181</v>
      </c>
      <c r="AE285" s="23">
        <v>1.04E-2</v>
      </c>
      <c r="AF285" s="23">
        <v>0.98399999999999999</v>
      </c>
      <c r="AG285" s="23">
        <v>1.03E-2</v>
      </c>
      <c r="AH285" s="23">
        <v>6.2191000000000001</v>
      </c>
      <c r="AI285" s="23">
        <v>1.9099999999999999E-2</v>
      </c>
      <c r="AJ285" s="23">
        <v>1.4350000000000001</v>
      </c>
      <c r="AK285" s="23">
        <v>7.3000000000000001E-3</v>
      </c>
      <c r="AL285" s="23">
        <v>4.58E-2</v>
      </c>
      <c r="AM285" s="23">
        <v>8.5000000000000006E-3</v>
      </c>
      <c r="AN285" s="23">
        <v>1.66E-2</v>
      </c>
      <c r="AO285" s="23">
        <v>3.0999999999999999E-3</v>
      </c>
      <c r="AP285" s="23">
        <v>0.13689999999999999</v>
      </c>
      <c r="AQ285" s="23">
        <v>4.4000000000000003E-3</v>
      </c>
      <c r="AR285" s="23">
        <v>9.2132000000000005</v>
      </c>
      <c r="AS285" s="23">
        <v>2.6599999999999999E-2</v>
      </c>
      <c r="AT285" s="23" t="s">
        <v>181</v>
      </c>
      <c r="AU285" s="23">
        <v>3.2000000000000002E-3</v>
      </c>
      <c r="AV285" s="23">
        <v>6.8999999999999999E-3</v>
      </c>
      <c r="AW285" s="23">
        <v>8.0000000000000004E-4</v>
      </c>
      <c r="AX285" s="23">
        <v>6.7000000000000002E-3</v>
      </c>
      <c r="AY285" s="23">
        <v>6.9999999999999999E-4</v>
      </c>
      <c r="AZ285" s="23">
        <v>9.5999999999999992E-3</v>
      </c>
      <c r="BA285" s="23">
        <v>6.9999999999999999E-4</v>
      </c>
      <c r="BB285" s="23">
        <v>1.9E-3</v>
      </c>
      <c r="BC285" s="23">
        <v>4.0000000000000002E-4</v>
      </c>
      <c r="BD285" s="23" t="s">
        <v>181</v>
      </c>
      <c r="BE285" s="23">
        <v>2.9999999999999997E-4</v>
      </c>
      <c r="BF285" s="23" t="s">
        <v>181</v>
      </c>
      <c r="BG285" s="23">
        <v>1E-4</v>
      </c>
      <c r="BH285" s="23">
        <v>2.2000000000000001E-3</v>
      </c>
      <c r="BI285" s="23">
        <v>2.0000000000000001E-4</v>
      </c>
      <c r="BJ285" s="23">
        <v>3.78E-2</v>
      </c>
      <c r="BK285" s="23">
        <v>6.9999999999999999E-4</v>
      </c>
      <c r="BL285" s="23">
        <v>2.5000000000000001E-3</v>
      </c>
      <c r="BM285" s="23">
        <v>2.0000000000000001E-4</v>
      </c>
      <c r="BN285" s="23">
        <v>1.47E-2</v>
      </c>
      <c r="BO285" s="23">
        <v>4.0000000000000002E-4</v>
      </c>
      <c r="BP285" s="23">
        <v>8.0000000000000004E-4</v>
      </c>
      <c r="BQ285" s="23">
        <v>2.9999999999999997E-4</v>
      </c>
      <c r="BR285" s="23">
        <v>5.0000000000000001E-4</v>
      </c>
      <c r="BS285" s="23">
        <v>2.0000000000000001E-4</v>
      </c>
      <c r="BT285" s="23" t="s">
        <v>181</v>
      </c>
      <c r="BU285" s="23">
        <v>5.0000000000000001E-4</v>
      </c>
      <c r="BV285" s="23" t="s">
        <v>181</v>
      </c>
      <c r="BW285" s="23">
        <v>5.9999999999999995E-4</v>
      </c>
      <c r="BX285" s="23" t="s">
        <v>181</v>
      </c>
      <c r="BY285" s="23">
        <v>8.0000000000000004E-4</v>
      </c>
      <c r="BZ285" s="23">
        <v>6.9999999999999999E-4</v>
      </c>
      <c r="CA285" s="23">
        <v>6.9999999999999999E-4</v>
      </c>
      <c r="CB285" s="23" t="s">
        <v>181</v>
      </c>
      <c r="CC285" s="23">
        <v>1.8E-3</v>
      </c>
      <c r="CD285" s="23" t="s">
        <v>181</v>
      </c>
      <c r="CE285" s="23">
        <v>1.8E-3</v>
      </c>
      <c r="CF285" s="23" t="s">
        <v>20</v>
      </c>
      <c r="CH285" s="23">
        <v>2.4899999999999999E-2</v>
      </c>
      <c r="CI285" s="23">
        <v>4.7000000000000002E-3</v>
      </c>
      <c r="CJ285" s="23" t="s">
        <v>181</v>
      </c>
      <c r="CK285" s="23">
        <v>7.7000000000000002E-3</v>
      </c>
      <c r="CL285" s="23" t="s">
        <v>181</v>
      </c>
      <c r="CM285" s="23">
        <v>7.4000000000000003E-3</v>
      </c>
      <c r="CN285" s="23" t="s">
        <v>181</v>
      </c>
      <c r="CO285" s="23">
        <v>6.9999999999999999E-4</v>
      </c>
      <c r="CP285" s="23" t="s">
        <v>181</v>
      </c>
      <c r="CQ285" s="23">
        <v>2.7000000000000001E-3</v>
      </c>
      <c r="CR285" s="23" t="s">
        <v>181</v>
      </c>
      <c r="CS285" s="23">
        <v>1.6000000000000001E-3</v>
      </c>
      <c r="CT285" s="23" t="s">
        <v>181</v>
      </c>
      <c r="CU285" s="23">
        <v>6.9999999999999999E-4</v>
      </c>
      <c r="CV285" s="23" t="s">
        <v>20</v>
      </c>
      <c r="CX285" s="23" t="s">
        <v>181</v>
      </c>
      <c r="CY285" s="23">
        <v>5.0000000000000001E-4</v>
      </c>
      <c r="CZ285" s="23" t="s">
        <v>181</v>
      </c>
      <c r="DA285" s="23">
        <v>5.9999999999999995E-4</v>
      </c>
      <c r="DB285" s="23">
        <v>6.9999999999999999E-4</v>
      </c>
      <c r="DC285" s="23">
        <v>5.9999999999999995E-4</v>
      </c>
      <c r="DD285" s="23" t="s">
        <v>181</v>
      </c>
      <c r="DE285" s="23">
        <v>5.9999999999999995E-4</v>
      </c>
      <c r="DF285" s="23" t="s">
        <v>181</v>
      </c>
      <c r="DG285" s="23">
        <v>4.0000000000000002E-4</v>
      </c>
      <c r="DH285" s="23" t="s">
        <v>181</v>
      </c>
      <c r="DI285" s="23">
        <v>2.0000000000000001E-4</v>
      </c>
      <c r="DJ285" s="23" t="s">
        <v>182</v>
      </c>
      <c r="DK285" s="23" t="s">
        <v>20</v>
      </c>
      <c r="DL285" s="23" t="s">
        <v>20</v>
      </c>
      <c r="DM285" s="23" t="s">
        <v>421</v>
      </c>
      <c r="DN285" s="23" t="s">
        <v>20</v>
      </c>
      <c r="DW285" s="85"/>
      <c r="DY285" s="85">
        <v>44877.241666666669</v>
      </c>
    </row>
    <row r="286" spans="1:129" s="23" customFormat="1">
      <c r="B286" s="88"/>
      <c r="DW286" s="85"/>
      <c r="DY286" s="85"/>
    </row>
    <row r="287" spans="1:129" s="23" customFormat="1">
      <c r="B287" s="88"/>
      <c r="DW287" s="85"/>
      <c r="DY287" s="85"/>
    </row>
    <row r="288" spans="1:129" s="23" customFormat="1">
      <c r="B288" s="88"/>
      <c r="DW288" s="85"/>
      <c r="DY288" s="85"/>
    </row>
    <row r="289" spans="1:129" s="23" customFormat="1">
      <c r="B289" s="88"/>
      <c r="DW289" s="85"/>
      <c r="DY289" s="85"/>
    </row>
    <row r="290" spans="1:129" s="23" customFormat="1">
      <c r="A290" s="23">
        <v>343</v>
      </c>
      <c r="B290" s="88">
        <v>44877.265277777777</v>
      </c>
      <c r="C290" s="23" t="s">
        <v>192</v>
      </c>
      <c r="D290" s="23">
        <v>0</v>
      </c>
      <c r="E290" s="23">
        <v>0</v>
      </c>
      <c r="F290" s="23">
        <v>0</v>
      </c>
      <c r="G290" s="23" t="s">
        <v>58</v>
      </c>
      <c r="H290" s="23" t="s">
        <v>59</v>
      </c>
      <c r="I290" s="23" t="s">
        <v>59</v>
      </c>
      <c r="J290" s="23" t="s">
        <v>59</v>
      </c>
      <c r="K290" s="23">
        <v>150</v>
      </c>
      <c r="L290" s="23" t="s">
        <v>179</v>
      </c>
      <c r="M290" s="23">
        <v>0</v>
      </c>
      <c r="N290" s="23" t="s">
        <v>179</v>
      </c>
      <c r="O290" s="23">
        <v>0</v>
      </c>
      <c r="P290" s="23" t="s">
        <v>179</v>
      </c>
      <c r="Q290" s="23">
        <v>0</v>
      </c>
      <c r="R290" s="23">
        <v>2</v>
      </c>
      <c r="S290" s="23" t="s">
        <v>180</v>
      </c>
      <c r="T290" s="23">
        <v>8.5176999999999996</v>
      </c>
      <c r="U290" s="23">
        <v>0.628</v>
      </c>
      <c r="V290" s="23">
        <v>16.321300000000001</v>
      </c>
      <c r="W290" s="23">
        <v>0.26919999999999999</v>
      </c>
      <c r="X290" s="23">
        <v>46.671900000000001</v>
      </c>
      <c r="Y290" s="23">
        <v>0.28100000000000003</v>
      </c>
      <c r="Z290" s="23">
        <v>0.2379</v>
      </c>
      <c r="AA290" s="23">
        <v>1.4999999999999999E-2</v>
      </c>
      <c r="AB290" s="23" t="s">
        <v>181</v>
      </c>
      <c r="AC290" s="23">
        <v>6.7000000000000002E-3</v>
      </c>
      <c r="AD290" s="23">
        <v>2.5000000000000001E-2</v>
      </c>
      <c r="AE290" s="23">
        <v>1.17E-2</v>
      </c>
      <c r="AF290" s="23">
        <v>1.9327000000000001</v>
      </c>
      <c r="AG290" s="23">
        <v>1.35E-2</v>
      </c>
      <c r="AH290" s="23">
        <v>7.7876000000000003</v>
      </c>
      <c r="AI290" s="23">
        <v>2.12E-2</v>
      </c>
      <c r="AJ290" s="23">
        <v>1.2402</v>
      </c>
      <c r="AK290" s="23">
        <v>7.0000000000000001E-3</v>
      </c>
      <c r="AL290" s="23">
        <v>3.0499999999999999E-2</v>
      </c>
      <c r="AM290" s="23">
        <v>8.0999999999999996E-3</v>
      </c>
      <c r="AN290" s="23">
        <v>2.3199999999999998E-2</v>
      </c>
      <c r="AO290" s="23">
        <v>3.7000000000000002E-3</v>
      </c>
      <c r="AP290" s="23">
        <v>9.8400000000000001E-2</v>
      </c>
      <c r="AQ290" s="23">
        <v>3.8E-3</v>
      </c>
      <c r="AR290" s="23">
        <v>6.1775000000000002</v>
      </c>
      <c r="AS290" s="23">
        <v>2.1899999999999999E-2</v>
      </c>
      <c r="AT290" s="23">
        <v>1.2200000000000001E-2</v>
      </c>
      <c r="AU290" s="23">
        <v>2.8E-3</v>
      </c>
      <c r="AV290" s="23">
        <v>1.46E-2</v>
      </c>
      <c r="AW290" s="23">
        <v>1E-3</v>
      </c>
      <c r="AX290" s="23">
        <v>6.8999999999999999E-3</v>
      </c>
      <c r="AY290" s="23">
        <v>5.9999999999999995E-4</v>
      </c>
      <c r="AZ290" s="23">
        <v>6.3E-3</v>
      </c>
      <c r="BA290" s="23">
        <v>5.9999999999999995E-4</v>
      </c>
      <c r="BB290" s="23">
        <v>1.1000000000000001E-3</v>
      </c>
      <c r="BC290" s="23">
        <v>2.9999999999999997E-4</v>
      </c>
      <c r="BD290" s="23">
        <v>2.9999999999999997E-4</v>
      </c>
      <c r="BE290" s="23">
        <v>2.0000000000000001E-4</v>
      </c>
      <c r="BF290" s="23" t="s">
        <v>181</v>
      </c>
      <c r="BG290" s="23">
        <v>1E-4</v>
      </c>
      <c r="BH290" s="23">
        <v>4.4999999999999997E-3</v>
      </c>
      <c r="BI290" s="23">
        <v>2.9999999999999997E-4</v>
      </c>
      <c r="BJ290" s="23">
        <v>5.2299999999999999E-2</v>
      </c>
      <c r="BK290" s="23">
        <v>8.0000000000000004E-4</v>
      </c>
      <c r="BL290" s="23">
        <v>2.7000000000000001E-3</v>
      </c>
      <c r="BM290" s="23">
        <v>2.9999999999999997E-4</v>
      </c>
      <c r="BN290" s="23">
        <v>1.7899999999999999E-2</v>
      </c>
      <c r="BO290" s="23">
        <v>5.0000000000000001E-4</v>
      </c>
      <c r="BP290" s="23">
        <v>6.1000000000000004E-3</v>
      </c>
      <c r="BQ290" s="23">
        <v>4.0000000000000002E-4</v>
      </c>
      <c r="BR290" s="23">
        <v>5.0000000000000001E-4</v>
      </c>
      <c r="BS290" s="23">
        <v>2.0000000000000001E-4</v>
      </c>
      <c r="BT290" s="23" t="s">
        <v>181</v>
      </c>
      <c r="BU290" s="23">
        <v>5.0000000000000001E-4</v>
      </c>
      <c r="BV290" s="23" t="s">
        <v>20</v>
      </c>
      <c r="BX290" s="23" t="s">
        <v>20</v>
      </c>
      <c r="BZ290" s="23">
        <v>8.0000000000000004E-4</v>
      </c>
      <c r="CA290" s="23">
        <v>6.9999999999999999E-4</v>
      </c>
      <c r="CB290" s="23" t="s">
        <v>181</v>
      </c>
      <c r="CC290" s="23">
        <v>1.8E-3</v>
      </c>
      <c r="CD290" s="23" t="s">
        <v>181</v>
      </c>
      <c r="CE290" s="23">
        <v>1.8E-3</v>
      </c>
      <c r="CF290" s="23" t="s">
        <v>20</v>
      </c>
      <c r="CH290" s="23">
        <v>5.7700000000000001E-2</v>
      </c>
      <c r="CI290" s="23">
        <v>5.3E-3</v>
      </c>
      <c r="CJ290" s="23" t="s">
        <v>181</v>
      </c>
      <c r="CK290" s="23">
        <v>8.6E-3</v>
      </c>
      <c r="CL290" s="23" t="s">
        <v>181</v>
      </c>
      <c r="CM290" s="23">
        <v>9.4000000000000004E-3</v>
      </c>
      <c r="CN290" s="23" t="s">
        <v>181</v>
      </c>
      <c r="CO290" s="23">
        <v>5.9999999999999995E-4</v>
      </c>
      <c r="CP290" s="23" t="s">
        <v>181</v>
      </c>
      <c r="CQ290" s="23">
        <v>2.7000000000000001E-3</v>
      </c>
      <c r="CR290" s="23" t="s">
        <v>181</v>
      </c>
      <c r="CS290" s="23">
        <v>1.4E-3</v>
      </c>
      <c r="CT290" s="23" t="s">
        <v>20</v>
      </c>
      <c r="CV290" s="23" t="s">
        <v>20</v>
      </c>
      <c r="CX290" s="23" t="s">
        <v>181</v>
      </c>
      <c r="CY290" s="23">
        <v>5.0000000000000001E-4</v>
      </c>
      <c r="CZ290" s="23" t="s">
        <v>181</v>
      </c>
      <c r="DA290" s="23">
        <v>5.0000000000000001E-4</v>
      </c>
      <c r="DB290" s="23" t="s">
        <v>181</v>
      </c>
      <c r="DC290" s="23">
        <v>5.0000000000000001E-4</v>
      </c>
      <c r="DD290" s="23" t="s">
        <v>181</v>
      </c>
      <c r="DE290" s="23">
        <v>5.9999999999999995E-4</v>
      </c>
      <c r="DF290" s="23" t="s">
        <v>181</v>
      </c>
      <c r="DG290" s="23">
        <v>4.0000000000000002E-4</v>
      </c>
      <c r="DH290" s="23" t="s">
        <v>181</v>
      </c>
      <c r="DI290" s="23">
        <v>2.9999999999999997E-4</v>
      </c>
      <c r="DJ290" s="23" t="s">
        <v>422</v>
      </c>
      <c r="DK290" s="23" t="s">
        <v>423</v>
      </c>
      <c r="DL290" s="23">
        <v>18</v>
      </c>
      <c r="DM290" s="23" t="s">
        <v>197</v>
      </c>
      <c r="DN290" s="23" t="s">
        <v>20</v>
      </c>
      <c r="DW290" s="85"/>
      <c r="DY290" s="85">
        <v>44877.265277777777</v>
      </c>
    </row>
    <row r="291" spans="1:129" s="23" customFormat="1">
      <c r="A291" s="23">
        <v>344</v>
      </c>
      <c r="B291" s="88">
        <v>44877.267361111109</v>
      </c>
      <c r="C291" s="23" t="s">
        <v>192</v>
      </c>
      <c r="D291" s="23">
        <v>0</v>
      </c>
      <c r="E291" s="23">
        <v>0</v>
      </c>
      <c r="F291" s="23">
        <v>0</v>
      </c>
      <c r="G291" s="23" t="s">
        <v>58</v>
      </c>
      <c r="H291" s="23" t="s">
        <v>59</v>
      </c>
      <c r="I291" s="23" t="s">
        <v>59</v>
      </c>
      <c r="J291" s="23" t="s">
        <v>59</v>
      </c>
      <c r="K291" s="23">
        <v>150</v>
      </c>
      <c r="L291" s="23" t="s">
        <v>179</v>
      </c>
      <c r="M291" s="23">
        <v>0</v>
      </c>
      <c r="N291" s="23" t="s">
        <v>179</v>
      </c>
      <c r="O291" s="23">
        <v>0</v>
      </c>
      <c r="P291" s="23" t="s">
        <v>179</v>
      </c>
      <c r="Q291" s="23">
        <v>0</v>
      </c>
      <c r="R291" s="23">
        <v>2</v>
      </c>
      <c r="S291" s="23" t="s">
        <v>180</v>
      </c>
      <c r="T291" s="23">
        <v>6.6539000000000001</v>
      </c>
      <c r="U291" s="23">
        <v>0.5867</v>
      </c>
      <c r="V291" s="23">
        <v>14.39</v>
      </c>
      <c r="W291" s="23">
        <v>0.254</v>
      </c>
      <c r="X291" s="23">
        <v>45.645600000000002</v>
      </c>
      <c r="Y291" s="23">
        <v>0.27579999999999999</v>
      </c>
      <c r="Z291" s="23">
        <v>9.3100000000000002E-2</v>
      </c>
      <c r="AA291" s="23">
        <v>1.2800000000000001E-2</v>
      </c>
      <c r="AB291" s="23" t="s">
        <v>181</v>
      </c>
      <c r="AC291" s="23">
        <v>6.6E-3</v>
      </c>
      <c r="AD291" s="23">
        <v>0.1401</v>
      </c>
      <c r="AE291" s="23">
        <v>1.29E-2</v>
      </c>
      <c r="AF291" s="23">
        <v>1.0229999999999999</v>
      </c>
      <c r="AG291" s="23">
        <v>1.03E-2</v>
      </c>
      <c r="AH291" s="23">
        <v>7.2350000000000003</v>
      </c>
      <c r="AI291" s="23">
        <v>2.0500000000000001E-2</v>
      </c>
      <c r="AJ291" s="23">
        <v>0.94710000000000005</v>
      </c>
      <c r="AK291" s="23">
        <v>6.1999999999999998E-3</v>
      </c>
      <c r="AL291" s="23">
        <v>2.0299999999999999E-2</v>
      </c>
      <c r="AM291" s="23">
        <v>7.1999999999999998E-3</v>
      </c>
      <c r="AN291" s="23">
        <v>2.41E-2</v>
      </c>
      <c r="AO291" s="23">
        <v>3.5999999999999999E-3</v>
      </c>
      <c r="AP291" s="23">
        <v>0.22009999999999999</v>
      </c>
      <c r="AQ291" s="23">
        <v>5.4000000000000003E-3</v>
      </c>
      <c r="AR291" s="23">
        <v>8.3617000000000008</v>
      </c>
      <c r="AS291" s="23">
        <v>2.53E-2</v>
      </c>
      <c r="AT291" s="23">
        <v>1.5900000000000001E-2</v>
      </c>
      <c r="AU291" s="23">
        <v>3.3E-3</v>
      </c>
      <c r="AV291" s="23">
        <v>1.52E-2</v>
      </c>
      <c r="AW291" s="23">
        <v>1E-3</v>
      </c>
      <c r="AX291" s="23">
        <v>8.8000000000000005E-3</v>
      </c>
      <c r="AY291" s="23">
        <v>6.9999999999999999E-4</v>
      </c>
      <c r="AZ291" s="23">
        <v>8.6999999999999994E-3</v>
      </c>
      <c r="BA291" s="23">
        <v>5.9999999999999995E-4</v>
      </c>
      <c r="BB291" s="23">
        <v>1.1999999999999999E-3</v>
      </c>
      <c r="BC291" s="23">
        <v>4.0000000000000002E-4</v>
      </c>
      <c r="BD291" s="23">
        <v>6.9999999999999999E-4</v>
      </c>
      <c r="BE291" s="23">
        <v>2.9999999999999997E-4</v>
      </c>
      <c r="BF291" s="23" t="s">
        <v>181</v>
      </c>
      <c r="BG291" s="23">
        <v>1E-4</v>
      </c>
      <c r="BH291" s="23">
        <v>1.5E-3</v>
      </c>
      <c r="BI291" s="23">
        <v>2.0000000000000001E-4</v>
      </c>
      <c r="BJ291" s="23">
        <v>1.83E-2</v>
      </c>
      <c r="BK291" s="23">
        <v>5.0000000000000001E-4</v>
      </c>
      <c r="BL291" s="23">
        <v>3.0000000000000001E-3</v>
      </c>
      <c r="BM291" s="23">
        <v>2.9999999999999997E-4</v>
      </c>
      <c r="BN291" s="23">
        <v>9.2999999999999992E-3</v>
      </c>
      <c r="BO291" s="23">
        <v>4.0000000000000002E-4</v>
      </c>
      <c r="BP291" s="23">
        <v>1.9E-3</v>
      </c>
      <c r="BQ291" s="23">
        <v>2.9999999999999997E-4</v>
      </c>
      <c r="BR291" s="23">
        <v>4.0000000000000002E-4</v>
      </c>
      <c r="BS291" s="23">
        <v>2.9999999999999997E-4</v>
      </c>
      <c r="BT291" s="23" t="s">
        <v>181</v>
      </c>
      <c r="BU291" s="23">
        <v>5.0000000000000001E-4</v>
      </c>
      <c r="BV291" s="23" t="s">
        <v>20</v>
      </c>
      <c r="BX291" s="23" t="s">
        <v>181</v>
      </c>
      <c r="BY291" s="23">
        <v>8.0000000000000004E-4</v>
      </c>
      <c r="BZ291" s="23" t="s">
        <v>181</v>
      </c>
      <c r="CA291" s="23">
        <v>6.9999999999999999E-4</v>
      </c>
      <c r="CB291" s="23" t="s">
        <v>181</v>
      </c>
      <c r="CC291" s="23">
        <v>1.8E-3</v>
      </c>
      <c r="CD291" s="23" t="s">
        <v>181</v>
      </c>
      <c r="CE291" s="23">
        <v>1.9E-3</v>
      </c>
      <c r="CF291" s="23" t="s">
        <v>20</v>
      </c>
      <c r="CH291" s="23">
        <v>8.5000000000000006E-3</v>
      </c>
      <c r="CI291" s="23">
        <v>5.0000000000000001E-3</v>
      </c>
      <c r="CJ291" s="23" t="s">
        <v>181</v>
      </c>
      <c r="CK291" s="23">
        <v>8.6E-3</v>
      </c>
      <c r="CL291" s="23" t="s">
        <v>181</v>
      </c>
      <c r="CM291" s="23">
        <v>9.5999999999999992E-3</v>
      </c>
      <c r="CN291" s="23" t="s">
        <v>181</v>
      </c>
      <c r="CO291" s="23">
        <v>5.9999999999999995E-4</v>
      </c>
      <c r="CP291" s="23">
        <v>3.8E-3</v>
      </c>
      <c r="CQ291" s="23">
        <v>2.8E-3</v>
      </c>
      <c r="CR291" s="23" t="s">
        <v>181</v>
      </c>
      <c r="CS291" s="23">
        <v>1.5E-3</v>
      </c>
      <c r="CT291" s="23" t="s">
        <v>181</v>
      </c>
      <c r="CU291" s="23">
        <v>6.9999999999999999E-4</v>
      </c>
      <c r="CV291" s="23" t="s">
        <v>20</v>
      </c>
      <c r="CX291" s="23" t="s">
        <v>181</v>
      </c>
      <c r="CY291" s="23">
        <v>5.0000000000000001E-4</v>
      </c>
      <c r="CZ291" s="23" t="s">
        <v>181</v>
      </c>
      <c r="DA291" s="23">
        <v>5.9999999999999995E-4</v>
      </c>
      <c r="DB291" s="23" t="s">
        <v>181</v>
      </c>
      <c r="DC291" s="23">
        <v>5.0000000000000001E-4</v>
      </c>
      <c r="DD291" s="23" t="s">
        <v>181</v>
      </c>
      <c r="DE291" s="23">
        <v>5.9999999999999995E-4</v>
      </c>
      <c r="DF291" s="23" t="s">
        <v>181</v>
      </c>
      <c r="DG291" s="23">
        <v>4.0000000000000002E-4</v>
      </c>
      <c r="DH291" s="23" t="s">
        <v>181</v>
      </c>
      <c r="DI291" s="23">
        <v>2.9999999999999997E-4</v>
      </c>
      <c r="DJ291" s="23" t="s">
        <v>422</v>
      </c>
      <c r="DK291" s="23" t="s">
        <v>423</v>
      </c>
      <c r="DL291" s="23">
        <v>52</v>
      </c>
      <c r="DM291" s="23" t="s">
        <v>197</v>
      </c>
      <c r="DN291" s="23" t="s">
        <v>20</v>
      </c>
      <c r="DW291" s="85"/>
      <c r="DY291" s="85">
        <v>44877.267361111109</v>
      </c>
    </row>
    <row r="292" spans="1:129" s="23" customFormat="1">
      <c r="B292" s="88"/>
      <c r="DW292" s="85"/>
      <c r="DY292" s="85"/>
    </row>
    <row r="293" spans="1:129" s="23" customFormat="1">
      <c r="A293" s="23">
        <v>347</v>
      </c>
      <c r="B293" s="88">
        <v>44877.885416666664</v>
      </c>
      <c r="C293" s="23" t="s">
        <v>192</v>
      </c>
      <c r="D293" s="23">
        <v>0</v>
      </c>
      <c r="E293" s="23">
        <v>0</v>
      </c>
      <c r="F293" s="23">
        <v>0</v>
      </c>
      <c r="G293" s="23" t="s">
        <v>58</v>
      </c>
      <c r="H293" s="23" t="s">
        <v>59</v>
      </c>
      <c r="I293" s="23" t="s">
        <v>59</v>
      </c>
      <c r="J293" s="23" t="s">
        <v>59</v>
      </c>
      <c r="K293" s="23">
        <v>150</v>
      </c>
      <c r="L293" s="23" t="s">
        <v>179</v>
      </c>
      <c r="M293" s="23">
        <v>0</v>
      </c>
      <c r="N293" s="23" t="s">
        <v>179</v>
      </c>
      <c r="O293" s="23">
        <v>0</v>
      </c>
      <c r="P293" s="23" t="s">
        <v>179</v>
      </c>
      <c r="Q293" s="23">
        <v>0</v>
      </c>
      <c r="R293" s="23">
        <v>2</v>
      </c>
      <c r="S293" s="23" t="s">
        <v>180</v>
      </c>
      <c r="T293" s="23">
        <v>6.8124000000000002</v>
      </c>
      <c r="U293" s="23">
        <v>0.61119999999999997</v>
      </c>
      <c r="V293" s="23">
        <v>16.823499999999999</v>
      </c>
      <c r="W293" s="23">
        <v>0.27310000000000001</v>
      </c>
      <c r="X293" s="23">
        <v>47.145499999999998</v>
      </c>
      <c r="Y293" s="23">
        <v>0.28410000000000002</v>
      </c>
      <c r="Z293" s="23">
        <v>0.21110000000000001</v>
      </c>
      <c r="AA293" s="23">
        <v>1.4800000000000001E-2</v>
      </c>
      <c r="AB293" s="23" t="s">
        <v>181</v>
      </c>
      <c r="AC293" s="23">
        <v>6.4999999999999997E-3</v>
      </c>
      <c r="AD293" s="23" t="s">
        <v>181</v>
      </c>
      <c r="AE293" s="23">
        <v>1.06E-2</v>
      </c>
      <c r="AF293" s="23">
        <v>2.4922</v>
      </c>
      <c r="AG293" s="23">
        <v>1.5100000000000001E-2</v>
      </c>
      <c r="AH293" s="23">
        <v>7.8582000000000001</v>
      </c>
      <c r="AI293" s="23">
        <v>2.1399999999999999E-2</v>
      </c>
      <c r="AJ293" s="23">
        <v>1.3352999999999999</v>
      </c>
      <c r="AK293" s="23">
        <v>7.1999999999999998E-3</v>
      </c>
      <c r="AL293" s="23">
        <v>2.0400000000000001E-2</v>
      </c>
      <c r="AM293" s="23">
        <v>8.0000000000000002E-3</v>
      </c>
      <c r="AN293" s="23">
        <v>1.72E-2</v>
      </c>
      <c r="AO293" s="23">
        <v>3.5999999999999999E-3</v>
      </c>
      <c r="AP293" s="23">
        <v>9.5600000000000004E-2</v>
      </c>
      <c r="AQ293" s="23">
        <v>3.8E-3</v>
      </c>
      <c r="AR293" s="23">
        <v>6.0777999999999999</v>
      </c>
      <c r="AS293" s="23">
        <v>2.1899999999999999E-2</v>
      </c>
      <c r="AT293" s="23">
        <v>2.69E-2</v>
      </c>
      <c r="AU293" s="23">
        <v>2.8999999999999998E-3</v>
      </c>
      <c r="AV293" s="23">
        <v>1.7100000000000001E-2</v>
      </c>
      <c r="AW293" s="23">
        <v>1.1000000000000001E-3</v>
      </c>
      <c r="AX293" s="23">
        <v>6.3E-3</v>
      </c>
      <c r="AY293" s="23">
        <v>5.9999999999999995E-4</v>
      </c>
      <c r="AZ293" s="23">
        <v>8.2000000000000007E-3</v>
      </c>
      <c r="BA293" s="23">
        <v>5.9999999999999995E-4</v>
      </c>
      <c r="BB293" s="23">
        <v>1E-3</v>
      </c>
      <c r="BC293" s="23">
        <v>4.0000000000000002E-4</v>
      </c>
      <c r="BD293" s="23" t="s">
        <v>181</v>
      </c>
      <c r="BE293" s="23">
        <v>2.9999999999999997E-4</v>
      </c>
      <c r="BF293" s="23" t="s">
        <v>181</v>
      </c>
      <c r="BG293" s="23">
        <v>1E-4</v>
      </c>
      <c r="BH293" s="23">
        <v>5.7999999999999996E-3</v>
      </c>
      <c r="BI293" s="23">
        <v>2.9999999999999997E-4</v>
      </c>
      <c r="BJ293" s="23">
        <v>5.4100000000000002E-2</v>
      </c>
      <c r="BK293" s="23">
        <v>8.0000000000000004E-4</v>
      </c>
      <c r="BL293" s="23">
        <v>2.8999999999999998E-3</v>
      </c>
      <c r="BM293" s="23">
        <v>2.9999999999999997E-4</v>
      </c>
      <c r="BN293" s="23">
        <v>1.8800000000000001E-2</v>
      </c>
      <c r="BO293" s="23">
        <v>5.0000000000000001E-4</v>
      </c>
      <c r="BP293" s="23">
        <v>6.3E-3</v>
      </c>
      <c r="BQ293" s="23">
        <v>4.0000000000000002E-4</v>
      </c>
      <c r="BR293" s="23">
        <v>2.9999999999999997E-4</v>
      </c>
      <c r="BS293" s="23">
        <v>2.0000000000000001E-4</v>
      </c>
      <c r="BT293" s="23" t="s">
        <v>181</v>
      </c>
      <c r="BU293" s="23">
        <v>5.0000000000000001E-4</v>
      </c>
      <c r="BV293" s="23" t="s">
        <v>20</v>
      </c>
      <c r="BX293" s="23" t="s">
        <v>181</v>
      </c>
      <c r="BY293" s="23">
        <v>8.0000000000000004E-4</v>
      </c>
      <c r="BZ293" s="23" t="s">
        <v>181</v>
      </c>
      <c r="CA293" s="23">
        <v>6.9999999999999999E-4</v>
      </c>
      <c r="CB293" s="23" t="s">
        <v>181</v>
      </c>
      <c r="CC293" s="23">
        <v>1.8E-3</v>
      </c>
      <c r="CD293" s="23" t="s">
        <v>181</v>
      </c>
      <c r="CE293" s="23">
        <v>1.8E-3</v>
      </c>
      <c r="CF293" s="23" t="s">
        <v>20</v>
      </c>
      <c r="CH293" s="23">
        <v>5.9900000000000002E-2</v>
      </c>
      <c r="CI293" s="23">
        <v>5.1999999999999998E-3</v>
      </c>
      <c r="CJ293" s="23" t="s">
        <v>181</v>
      </c>
      <c r="CK293" s="23">
        <v>8.6E-3</v>
      </c>
      <c r="CL293" s="23" t="s">
        <v>181</v>
      </c>
      <c r="CM293" s="23">
        <v>9.2999999999999992E-3</v>
      </c>
      <c r="CN293" s="23" t="s">
        <v>181</v>
      </c>
      <c r="CO293" s="23">
        <v>5.9999999999999995E-4</v>
      </c>
      <c r="CP293" s="23" t="s">
        <v>181</v>
      </c>
      <c r="CQ293" s="23">
        <v>2.7000000000000001E-3</v>
      </c>
      <c r="CR293" s="23" t="s">
        <v>181</v>
      </c>
      <c r="CS293" s="23">
        <v>1.5E-3</v>
      </c>
      <c r="CT293" s="23" t="s">
        <v>181</v>
      </c>
      <c r="CU293" s="23">
        <v>6.9999999999999999E-4</v>
      </c>
      <c r="CV293" s="23" t="s">
        <v>20</v>
      </c>
      <c r="CX293" s="23" t="s">
        <v>181</v>
      </c>
      <c r="CY293" s="23">
        <v>5.0000000000000001E-4</v>
      </c>
      <c r="CZ293" s="23" t="s">
        <v>181</v>
      </c>
      <c r="DA293" s="23">
        <v>5.9999999999999995E-4</v>
      </c>
      <c r="DB293" s="23" t="s">
        <v>181</v>
      </c>
      <c r="DC293" s="23">
        <v>5.9999999999999995E-4</v>
      </c>
      <c r="DD293" s="23" t="s">
        <v>181</v>
      </c>
      <c r="DE293" s="23">
        <v>5.9999999999999995E-4</v>
      </c>
      <c r="DF293" s="23" t="s">
        <v>181</v>
      </c>
      <c r="DG293" s="23">
        <v>4.0000000000000002E-4</v>
      </c>
      <c r="DH293" s="23" t="s">
        <v>181</v>
      </c>
      <c r="DI293" s="23">
        <v>2.9999999999999997E-4</v>
      </c>
      <c r="DJ293" s="23" t="s">
        <v>422</v>
      </c>
      <c r="DK293" s="23" t="s">
        <v>423</v>
      </c>
      <c r="DL293" s="23">
        <v>87</v>
      </c>
      <c r="DM293" s="23" t="s">
        <v>424</v>
      </c>
      <c r="DN293" s="23" t="s">
        <v>20</v>
      </c>
      <c r="DW293" s="85"/>
      <c r="DY293" s="85">
        <v>44877.885416666664</v>
      </c>
    </row>
    <row r="294" spans="1:129" s="23" customFormat="1">
      <c r="A294" s="23">
        <v>348</v>
      </c>
      <c r="B294" s="88">
        <v>44877.890277777777</v>
      </c>
      <c r="C294" s="23" t="s">
        <v>192</v>
      </c>
      <c r="D294" s="23">
        <v>0</v>
      </c>
      <c r="E294" s="23">
        <v>0</v>
      </c>
      <c r="F294" s="23">
        <v>0</v>
      </c>
      <c r="G294" s="23" t="s">
        <v>58</v>
      </c>
      <c r="H294" s="23" t="s">
        <v>59</v>
      </c>
      <c r="I294" s="23" t="s">
        <v>59</v>
      </c>
      <c r="J294" s="23" t="s">
        <v>59</v>
      </c>
      <c r="K294" s="23">
        <v>150</v>
      </c>
      <c r="L294" s="23" t="s">
        <v>179</v>
      </c>
      <c r="M294" s="23">
        <v>0</v>
      </c>
      <c r="N294" s="23" t="s">
        <v>179</v>
      </c>
      <c r="O294" s="23">
        <v>0</v>
      </c>
      <c r="P294" s="23" t="s">
        <v>179</v>
      </c>
      <c r="Q294" s="23">
        <v>0</v>
      </c>
      <c r="R294" s="23">
        <v>2</v>
      </c>
      <c r="S294" s="23" t="s">
        <v>180</v>
      </c>
      <c r="T294" s="23">
        <v>4.7523999999999997</v>
      </c>
      <c r="U294" s="23">
        <v>0.55459999999999998</v>
      </c>
      <c r="V294" s="23">
        <v>18.593399999999999</v>
      </c>
      <c r="W294" s="23">
        <v>0.2802</v>
      </c>
      <c r="X294" s="23">
        <v>50.115000000000002</v>
      </c>
      <c r="Y294" s="23">
        <v>0.29330000000000001</v>
      </c>
      <c r="Z294" s="23">
        <v>0.1401</v>
      </c>
      <c r="AA294" s="23">
        <v>1.32E-2</v>
      </c>
      <c r="AB294" s="23" t="s">
        <v>181</v>
      </c>
      <c r="AC294" s="23">
        <v>6.1999999999999998E-3</v>
      </c>
      <c r="AD294" s="23" t="s">
        <v>181</v>
      </c>
      <c r="AE294" s="23">
        <v>1.0500000000000001E-2</v>
      </c>
      <c r="AF294" s="23">
        <v>1.4138999999999999</v>
      </c>
      <c r="AG294" s="23">
        <v>1.1900000000000001E-2</v>
      </c>
      <c r="AH294" s="23">
        <v>6.9955999999999996</v>
      </c>
      <c r="AI294" s="23">
        <v>2.0199999999999999E-2</v>
      </c>
      <c r="AJ294" s="23">
        <v>0.97</v>
      </c>
      <c r="AK294" s="23">
        <v>6.1000000000000004E-3</v>
      </c>
      <c r="AL294" s="23">
        <v>3.7199999999999997E-2</v>
      </c>
      <c r="AM294" s="23">
        <v>7.4999999999999997E-3</v>
      </c>
      <c r="AN294" s="23">
        <v>1.9900000000000001E-2</v>
      </c>
      <c r="AO294" s="23">
        <v>3.7000000000000002E-3</v>
      </c>
      <c r="AP294" s="23">
        <v>9.7500000000000003E-2</v>
      </c>
      <c r="AQ294" s="23">
        <v>3.7000000000000002E-3</v>
      </c>
      <c r="AR294" s="23">
        <v>8.0543999999999993</v>
      </c>
      <c r="AS294" s="23">
        <v>2.46E-2</v>
      </c>
      <c r="AT294" s="23">
        <v>3.4200000000000001E-2</v>
      </c>
      <c r="AU294" s="23">
        <v>3.3999999999999998E-3</v>
      </c>
      <c r="AV294" s="23">
        <v>1.34E-2</v>
      </c>
      <c r="AW294" s="23">
        <v>1E-3</v>
      </c>
      <c r="AX294" s="23">
        <v>9.4999999999999998E-3</v>
      </c>
      <c r="AY294" s="23">
        <v>6.9999999999999999E-4</v>
      </c>
      <c r="AZ294" s="23">
        <v>1.34E-2</v>
      </c>
      <c r="BA294" s="23">
        <v>8.0000000000000004E-4</v>
      </c>
      <c r="BB294" s="23">
        <v>1.5E-3</v>
      </c>
      <c r="BC294" s="23">
        <v>4.0000000000000002E-4</v>
      </c>
      <c r="BD294" s="23">
        <v>1.1999999999999999E-3</v>
      </c>
      <c r="BE294" s="23">
        <v>2.9999999999999997E-4</v>
      </c>
      <c r="BF294" s="23" t="s">
        <v>181</v>
      </c>
      <c r="BG294" s="23">
        <v>1E-4</v>
      </c>
      <c r="BH294" s="23">
        <v>1.1999999999999999E-3</v>
      </c>
      <c r="BI294" s="23">
        <v>2.0000000000000001E-4</v>
      </c>
      <c r="BJ294" s="23">
        <v>2.4500000000000001E-2</v>
      </c>
      <c r="BK294" s="23">
        <v>5.9999999999999995E-4</v>
      </c>
      <c r="BL294" s="23">
        <v>2.3E-3</v>
      </c>
      <c r="BM294" s="23">
        <v>2.0000000000000001E-4</v>
      </c>
      <c r="BN294" s="23">
        <v>8.8999999999999999E-3</v>
      </c>
      <c r="BO294" s="23">
        <v>2.9999999999999997E-4</v>
      </c>
      <c r="BP294" s="23">
        <v>2.5000000000000001E-3</v>
      </c>
      <c r="BQ294" s="23">
        <v>2.9999999999999997E-4</v>
      </c>
      <c r="BR294" s="23">
        <v>4.0000000000000002E-4</v>
      </c>
      <c r="BS294" s="23">
        <v>2.0000000000000001E-4</v>
      </c>
      <c r="BT294" s="23" t="s">
        <v>181</v>
      </c>
      <c r="BU294" s="23">
        <v>5.0000000000000001E-4</v>
      </c>
      <c r="BV294" s="23" t="s">
        <v>20</v>
      </c>
      <c r="BX294" s="23" t="s">
        <v>181</v>
      </c>
      <c r="BY294" s="23">
        <v>8.0000000000000004E-4</v>
      </c>
      <c r="BZ294" s="23" t="s">
        <v>181</v>
      </c>
      <c r="CA294" s="23">
        <v>6.9999999999999999E-4</v>
      </c>
      <c r="CB294" s="23" t="s">
        <v>181</v>
      </c>
      <c r="CC294" s="23">
        <v>1.8E-3</v>
      </c>
      <c r="CD294" s="23" t="s">
        <v>181</v>
      </c>
      <c r="CE294" s="23">
        <v>1.8E-3</v>
      </c>
      <c r="CF294" s="23" t="s">
        <v>20</v>
      </c>
      <c r="CH294" s="23">
        <v>1.4200000000000001E-2</v>
      </c>
      <c r="CI294" s="23">
        <v>4.4999999999999997E-3</v>
      </c>
      <c r="CJ294" s="23" t="s">
        <v>181</v>
      </c>
      <c r="CK294" s="23">
        <v>8.6E-3</v>
      </c>
      <c r="CL294" s="23" t="s">
        <v>181</v>
      </c>
      <c r="CM294" s="23">
        <v>8.5000000000000006E-3</v>
      </c>
      <c r="CN294" s="23" t="s">
        <v>181</v>
      </c>
      <c r="CO294" s="23">
        <v>5.9999999999999995E-4</v>
      </c>
      <c r="CP294" s="23" t="s">
        <v>181</v>
      </c>
      <c r="CQ294" s="23">
        <v>2.7000000000000001E-3</v>
      </c>
      <c r="CR294" s="23" t="s">
        <v>181</v>
      </c>
      <c r="CS294" s="23">
        <v>1.5E-3</v>
      </c>
      <c r="CT294" s="23" t="s">
        <v>181</v>
      </c>
      <c r="CU294" s="23">
        <v>5.9999999999999995E-4</v>
      </c>
      <c r="CV294" s="23" t="s">
        <v>20</v>
      </c>
      <c r="CX294" s="23" t="s">
        <v>181</v>
      </c>
      <c r="CY294" s="23">
        <v>5.0000000000000001E-4</v>
      </c>
      <c r="CZ294" s="23" t="s">
        <v>181</v>
      </c>
      <c r="DA294" s="23">
        <v>5.0000000000000001E-4</v>
      </c>
      <c r="DB294" s="23" t="s">
        <v>181</v>
      </c>
      <c r="DC294" s="23">
        <v>5.0000000000000001E-4</v>
      </c>
      <c r="DD294" s="23" t="s">
        <v>181</v>
      </c>
      <c r="DE294" s="23">
        <v>5.9999999999999995E-4</v>
      </c>
      <c r="DF294" s="23" t="s">
        <v>181</v>
      </c>
      <c r="DG294" s="23">
        <v>4.0000000000000002E-4</v>
      </c>
      <c r="DH294" s="23" t="s">
        <v>181</v>
      </c>
      <c r="DI294" s="23">
        <v>2.0000000000000001E-4</v>
      </c>
      <c r="DJ294" s="23" t="s">
        <v>425</v>
      </c>
      <c r="DK294" s="23" t="s">
        <v>426</v>
      </c>
      <c r="DL294" s="23">
        <v>6</v>
      </c>
      <c r="DM294" s="23" t="s">
        <v>65</v>
      </c>
      <c r="DN294" s="23" t="s">
        <v>20</v>
      </c>
      <c r="DW294" s="85"/>
      <c r="DY294" s="85">
        <v>44877.890277777777</v>
      </c>
    </row>
    <row r="295" spans="1:129" s="23" customFormat="1">
      <c r="A295" s="23">
        <v>349</v>
      </c>
      <c r="B295" s="88">
        <v>44877.894444444442</v>
      </c>
      <c r="C295" s="23" t="s">
        <v>192</v>
      </c>
      <c r="D295" s="23">
        <v>0</v>
      </c>
      <c r="E295" s="23">
        <v>0</v>
      </c>
      <c r="F295" s="23">
        <v>0</v>
      </c>
      <c r="G295" s="23" t="s">
        <v>58</v>
      </c>
      <c r="H295" s="23" t="s">
        <v>59</v>
      </c>
      <c r="I295" s="23" t="s">
        <v>59</v>
      </c>
      <c r="J295" s="23" t="s">
        <v>59</v>
      </c>
      <c r="K295" s="23">
        <v>150</v>
      </c>
      <c r="L295" s="23" t="s">
        <v>179</v>
      </c>
      <c r="M295" s="23">
        <v>0</v>
      </c>
      <c r="N295" s="23" t="s">
        <v>179</v>
      </c>
      <c r="O295" s="23">
        <v>0</v>
      </c>
      <c r="P295" s="23" t="s">
        <v>179</v>
      </c>
      <c r="Q295" s="23">
        <v>0</v>
      </c>
      <c r="R295" s="23">
        <v>2</v>
      </c>
      <c r="S295" s="23" t="s">
        <v>180</v>
      </c>
      <c r="T295" s="23">
        <v>7.6154999999999999</v>
      </c>
      <c r="U295" s="23">
        <v>0.61470000000000002</v>
      </c>
      <c r="V295" s="23">
        <v>16.658200000000001</v>
      </c>
      <c r="W295" s="23">
        <v>0.27089999999999997</v>
      </c>
      <c r="X295" s="23">
        <v>47.075699999999998</v>
      </c>
      <c r="Y295" s="23">
        <v>0.2828</v>
      </c>
      <c r="Z295" s="23">
        <v>0.2142</v>
      </c>
      <c r="AA295" s="23">
        <v>1.47E-2</v>
      </c>
      <c r="AB295" s="23" t="s">
        <v>181</v>
      </c>
      <c r="AC295" s="23">
        <v>6.4000000000000003E-3</v>
      </c>
      <c r="AD295" s="23" t="s">
        <v>181</v>
      </c>
      <c r="AE295" s="23">
        <v>1.04E-2</v>
      </c>
      <c r="AF295" s="23">
        <v>2.1985999999999999</v>
      </c>
      <c r="AG295" s="23">
        <v>1.43E-2</v>
      </c>
      <c r="AH295" s="23">
        <v>7.6021999999999998</v>
      </c>
      <c r="AI295" s="23">
        <v>2.1000000000000001E-2</v>
      </c>
      <c r="AJ295" s="23">
        <v>1.3075000000000001</v>
      </c>
      <c r="AK295" s="23">
        <v>7.1000000000000004E-3</v>
      </c>
      <c r="AL295" s="23">
        <v>2.63E-2</v>
      </c>
      <c r="AM295" s="23">
        <v>8.0999999999999996E-3</v>
      </c>
      <c r="AN295" s="23">
        <v>1.4500000000000001E-2</v>
      </c>
      <c r="AO295" s="23">
        <v>3.3E-3</v>
      </c>
      <c r="AP295" s="23">
        <v>9.2499999999999999E-2</v>
      </c>
      <c r="AQ295" s="23">
        <v>3.7000000000000002E-3</v>
      </c>
      <c r="AR295" s="23">
        <v>5.6845999999999997</v>
      </c>
      <c r="AS295" s="23">
        <v>2.1000000000000001E-2</v>
      </c>
      <c r="AT295" s="23">
        <v>1.9400000000000001E-2</v>
      </c>
      <c r="AU295" s="23">
        <v>2.7000000000000001E-3</v>
      </c>
      <c r="AV295" s="23">
        <v>1.46E-2</v>
      </c>
      <c r="AW295" s="23">
        <v>1E-3</v>
      </c>
      <c r="AX295" s="23">
        <v>6.1999999999999998E-3</v>
      </c>
      <c r="AY295" s="23">
        <v>5.9999999999999995E-4</v>
      </c>
      <c r="AZ295" s="23">
        <v>6.4999999999999997E-3</v>
      </c>
      <c r="BA295" s="23">
        <v>5.9999999999999995E-4</v>
      </c>
      <c r="BB295" s="23">
        <v>1.2999999999999999E-3</v>
      </c>
      <c r="BC295" s="23">
        <v>4.0000000000000002E-4</v>
      </c>
      <c r="BD295" s="23">
        <v>2.9999999999999997E-4</v>
      </c>
      <c r="BE295" s="23">
        <v>2.9999999999999997E-4</v>
      </c>
      <c r="BF295" s="23" t="s">
        <v>181</v>
      </c>
      <c r="BG295" s="23">
        <v>1E-4</v>
      </c>
      <c r="BH295" s="23">
        <v>4.5999999999999999E-3</v>
      </c>
      <c r="BI295" s="23">
        <v>2.9999999999999997E-4</v>
      </c>
      <c r="BJ295" s="23">
        <v>5.0599999999999999E-2</v>
      </c>
      <c r="BK295" s="23">
        <v>8.0000000000000004E-4</v>
      </c>
      <c r="BL295" s="23">
        <v>2.8999999999999998E-3</v>
      </c>
      <c r="BM295" s="23">
        <v>2.9999999999999997E-4</v>
      </c>
      <c r="BN295" s="23">
        <v>1.9199999999999998E-2</v>
      </c>
      <c r="BO295" s="23">
        <v>5.0000000000000001E-4</v>
      </c>
      <c r="BP295" s="23">
        <v>6.4999999999999997E-3</v>
      </c>
      <c r="BQ295" s="23">
        <v>4.0000000000000002E-4</v>
      </c>
      <c r="BR295" s="23">
        <v>4.0000000000000002E-4</v>
      </c>
      <c r="BS295" s="23">
        <v>2.0000000000000001E-4</v>
      </c>
      <c r="BT295" s="23" t="s">
        <v>181</v>
      </c>
      <c r="BU295" s="23">
        <v>5.0000000000000001E-4</v>
      </c>
      <c r="BV295" s="23" t="s">
        <v>20</v>
      </c>
      <c r="BX295" s="23" t="s">
        <v>181</v>
      </c>
      <c r="BY295" s="23">
        <v>8.0000000000000004E-4</v>
      </c>
      <c r="BZ295" s="23" t="s">
        <v>181</v>
      </c>
      <c r="CA295" s="23">
        <v>6.9999999999999999E-4</v>
      </c>
      <c r="CB295" s="23" t="s">
        <v>181</v>
      </c>
      <c r="CC295" s="23">
        <v>1.8E-3</v>
      </c>
      <c r="CD295" s="23" t="s">
        <v>181</v>
      </c>
      <c r="CE295" s="23">
        <v>1.8E-3</v>
      </c>
      <c r="CF295" s="23" t="s">
        <v>20</v>
      </c>
      <c r="CH295" s="23">
        <v>6.1400000000000003E-2</v>
      </c>
      <c r="CI295" s="23">
        <v>5.4000000000000003E-3</v>
      </c>
      <c r="CJ295" s="23" t="s">
        <v>181</v>
      </c>
      <c r="CK295" s="23">
        <v>8.6999999999999994E-3</v>
      </c>
      <c r="CL295" s="23" t="s">
        <v>181</v>
      </c>
      <c r="CM295" s="23">
        <v>9.2999999999999992E-3</v>
      </c>
      <c r="CN295" s="23" t="s">
        <v>181</v>
      </c>
      <c r="CO295" s="23">
        <v>5.9999999999999995E-4</v>
      </c>
      <c r="CP295" s="23" t="s">
        <v>181</v>
      </c>
      <c r="CQ295" s="23">
        <v>2.5999999999999999E-3</v>
      </c>
      <c r="CR295" s="23" t="s">
        <v>181</v>
      </c>
      <c r="CS295" s="23">
        <v>1.4E-3</v>
      </c>
      <c r="CT295" s="23" t="s">
        <v>20</v>
      </c>
      <c r="CV295" s="23" t="s">
        <v>181</v>
      </c>
      <c r="CW295" s="23">
        <v>5.0000000000000001E-4</v>
      </c>
      <c r="CX295" s="23" t="s">
        <v>181</v>
      </c>
      <c r="CY295" s="23">
        <v>5.0000000000000001E-4</v>
      </c>
      <c r="CZ295" s="23" t="s">
        <v>181</v>
      </c>
      <c r="DA295" s="23">
        <v>5.0000000000000001E-4</v>
      </c>
      <c r="DB295" s="23" t="s">
        <v>181</v>
      </c>
      <c r="DC295" s="23">
        <v>5.9999999999999995E-4</v>
      </c>
      <c r="DD295" s="23" t="s">
        <v>181</v>
      </c>
      <c r="DE295" s="23">
        <v>5.9999999999999995E-4</v>
      </c>
      <c r="DF295" s="23" t="s">
        <v>181</v>
      </c>
      <c r="DG295" s="23">
        <v>4.0000000000000002E-4</v>
      </c>
      <c r="DH295" s="23" t="s">
        <v>181</v>
      </c>
      <c r="DI295" s="23">
        <v>2.9999999999999997E-4</v>
      </c>
      <c r="DJ295" s="23" t="s">
        <v>425</v>
      </c>
      <c r="DK295" s="23" t="s">
        <v>426</v>
      </c>
      <c r="DL295" s="23">
        <v>63</v>
      </c>
      <c r="DM295" s="23" t="s">
        <v>197</v>
      </c>
      <c r="DN295" s="23" t="s">
        <v>20</v>
      </c>
      <c r="DW295" s="85"/>
      <c r="DY295" s="85">
        <v>44877.894444444442</v>
      </c>
    </row>
    <row r="296" spans="1:129" s="23" customFormat="1">
      <c r="A296" s="23">
        <v>350</v>
      </c>
      <c r="B296" s="88">
        <v>44877.897916666669</v>
      </c>
      <c r="C296" s="23" t="s">
        <v>192</v>
      </c>
      <c r="D296" s="23">
        <v>0</v>
      </c>
      <c r="E296" s="23">
        <v>0</v>
      </c>
      <c r="F296" s="23">
        <v>0</v>
      </c>
      <c r="G296" s="23" t="s">
        <v>58</v>
      </c>
      <c r="H296" s="23" t="s">
        <v>59</v>
      </c>
      <c r="I296" s="23" t="s">
        <v>59</v>
      </c>
      <c r="J296" s="23" t="s">
        <v>59</v>
      </c>
      <c r="K296" s="23">
        <v>150</v>
      </c>
      <c r="L296" s="23" t="s">
        <v>179</v>
      </c>
      <c r="M296" s="23">
        <v>0</v>
      </c>
      <c r="N296" s="23" t="s">
        <v>179</v>
      </c>
      <c r="O296" s="23">
        <v>0</v>
      </c>
      <c r="P296" s="23" t="s">
        <v>179</v>
      </c>
      <c r="Q296" s="23">
        <v>0</v>
      </c>
      <c r="R296" s="23">
        <v>2</v>
      </c>
      <c r="S296" s="23" t="s">
        <v>180</v>
      </c>
      <c r="T296" s="23">
        <v>4.9341999999999997</v>
      </c>
      <c r="U296" s="23">
        <v>0.55779999999999996</v>
      </c>
      <c r="V296" s="23">
        <v>14.7087</v>
      </c>
      <c r="W296" s="23">
        <v>0.25459999999999999</v>
      </c>
      <c r="X296" s="23">
        <v>41.725299999999997</v>
      </c>
      <c r="Y296" s="23">
        <v>0.26350000000000001</v>
      </c>
      <c r="Z296" s="23">
        <v>0.26879999999999998</v>
      </c>
      <c r="AA296" s="23">
        <v>1.5100000000000001E-2</v>
      </c>
      <c r="AB296" s="23" t="s">
        <v>181</v>
      </c>
      <c r="AC296" s="23">
        <v>6.1999999999999998E-3</v>
      </c>
      <c r="AD296" s="23" t="s">
        <v>181</v>
      </c>
      <c r="AE296" s="23">
        <v>1.06E-2</v>
      </c>
      <c r="AF296" s="23">
        <v>2.2090000000000001</v>
      </c>
      <c r="AG296" s="23">
        <v>1.41E-2</v>
      </c>
      <c r="AH296" s="23">
        <v>7.8251999999999997</v>
      </c>
      <c r="AI296" s="23">
        <v>2.1299999999999999E-2</v>
      </c>
      <c r="AJ296" s="23">
        <v>1.1314</v>
      </c>
      <c r="AK296" s="23">
        <v>6.7999999999999996E-3</v>
      </c>
      <c r="AL296" s="23">
        <v>1.6899999999999998E-2</v>
      </c>
      <c r="AM296" s="23">
        <v>7.7000000000000002E-3</v>
      </c>
      <c r="AN296" s="23">
        <v>1.54E-2</v>
      </c>
      <c r="AO296" s="23">
        <v>3.2000000000000002E-3</v>
      </c>
      <c r="AP296" s="23">
        <v>0.1041</v>
      </c>
      <c r="AQ296" s="23">
        <v>4.0000000000000001E-3</v>
      </c>
      <c r="AR296" s="23">
        <v>5.5730000000000004</v>
      </c>
      <c r="AS296" s="23">
        <v>2.1000000000000001E-2</v>
      </c>
      <c r="AT296" s="23">
        <v>1.6400000000000001E-2</v>
      </c>
      <c r="AU296" s="23">
        <v>2.7000000000000001E-3</v>
      </c>
      <c r="AV296" s="23">
        <v>1.72E-2</v>
      </c>
      <c r="AW296" s="23">
        <v>1.1000000000000001E-3</v>
      </c>
      <c r="AX296" s="23">
        <v>5.4999999999999997E-3</v>
      </c>
      <c r="AY296" s="23">
        <v>5.9999999999999995E-4</v>
      </c>
      <c r="AZ296" s="23">
        <v>9.5999999999999992E-3</v>
      </c>
      <c r="BA296" s="23">
        <v>5.9999999999999995E-4</v>
      </c>
      <c r="BB296" s="23">
        <v>1.1000000000000001E-3</v>
      </c>
      <c r="BC296" s="23">
        <v>4.0000000000000002E-4</v>
      </c>
      <c r="BD296" s="23">
        <v>2.9999999999999997E-4</v>
      </c>
      <c r="BE296" s="23">
        <v>2.9999999999999997E-4</v>
      </c>
      <c r="BF296" s="23" t="s">
        <v>181</v>
      </c>
      <c r="BG296" s="23">
        <v>1E-4</v>
      </c>
      <c r="BH296" s="23">
        <v>5.0000000000000001E-3</v>
      </c>
      <c r="BI296" s="23">
        <v>2.9999999999999997E-4</v>
      </c>
      <c r="BJ296" s="23">
        <v>5.4399999999999997E-2</v>
      </c>
      <c r="BK296" s="23">
        <v>8.0000000000000004E-4</v>
      </c>
      <c r="BL296" s="23">
        <v>2.8E-3</v>
      </c>
      <c r="BM296" s="23">
        <v>2.9999999999999997E-4</v>
      </c>
      <c r="BN296" s="23">
        <v>2.1700000000000001E-2</v>
      </c>
      <c r="BO296" s="23">
        <v>5.9999999999999995E-4</v>
      </c>
      <c r="BP296" s="23">
        <v>6.1999999999999998E-3</v>
      </c>
      <c r="BQ296" s="23">
        <v>4.0000000000000002E-4</v>
      </c>
      <c r="BR296" s="23">
        <v>6.9999999999999999E-4</v>
      </c>
      <c r="BS296" s="23">
        <v>2.9999999999999997E-4</v>
      </c>
      <c r="BT296" s="23" t="s">
        <v>181</v>
      </c>
      <c r="BU296" s="23">
        <v>5.0000000000000001E-4</v>
      </c>
      <c r="BV296" s="23" t="s">
        <v>20</v>
      </c>
      <c r="BX296" s="23" t="s">
        <v>20</v>
      </c>
      <c r="BZ296" s="23" t="s">
        <v>181</v>
      </c>
      <c r="CA296" s="23">
        <v>6.9999999999999999E-4</v>
      </c>
      <c r="CB296" s="23" t="s">
        <v>181</v>
      </c>
      <c r="CC296" s="23">
        <v>1.8E-3</v>
      </c>
      <c r="CD296" s="23" t="s">
        <v>181</v>
      </c>
      <c r="CE296" s="23">
        <v>1.8E-3</v>
      </c>
      <c r="CF296" s="23" t="s">
        <v>20</v>
      </c>
      <c r="CH296" s="23">
        <v>6.6900000000000001E-2</v>
      </c>
      <c r="CI296" s="23">
        <v>6.0000000000000001E-3</v>
      </c>
      <c r="CJ296" s="23">
        <v>1.14E-2</v>
      </c>
      <c r="CK296" s="23">
        <v>8.8999999999999999E-3</v>
      </c>
      <c r="CL296" s="23" t="s">
        <v>181</v>
      </c>
      <c r="CM296" s="23">
        <v>1.0999999999999999E-2</v>
      </c>
      <c r="CN296" s="23" t="s">
        <v>181</v>
      </c>
      <c r="CO296" s="23">
        <v>5.9999999999999995E-4</v>
      </c>
      <c r="CP296" s="23" t="s">
        <v>181</v>
      </c>
      <c r="CQ296" s="23">
        <v>2.7000000000000001E-3</v>
      </c>
      <c r="CR296" s="23" t="s">
        <v>181</v>
      </c>
      <c r="CS296" s="23">
        <v>1.5E-3</v>
      </c>
      <c r="CT296" s="23" t="s">
        <v>181</v>
      </c>
      <c r="CU296" s="23">
        <v>6.9999999999999999E-4</v>
      </c>
      <c r="CV296" s="23" t="s">
        <v>20</v>
      </c>
      <c r="CX296" s="23" t="s">
        <v>181</v>
      </c>
      <c r="CY296" s="23">
        <v>5.0000000000000001E-4</v>
      </c>
      <c r="CZ296" s="23" t="s">
        <v>181</v>
      </c>
      <c r="DA296" s="23">
        <v>5.9999999999999995E-4</v>
      </c>
      <c r="DB296" s="23" t="s">
        <v>181</v>
      </c>
      <c r="DC296" s="23">
        <v>5.0000000000000001E-4</v>
      </c>
      <c r="DD296" s="23" t="s">
        <v>181</v>
      </c>
      <c r="DE296" s="23">
        <v>6.9999999999999999E-4</v>
      </c>
      <c r="DF296" s="23" t="s">
        <v>181</v>
      </c>
      <c r="DG296" s="23">
        <v>4.0000000000000002E-4</v>
      </c>
      <c r="DH296" s="23" t="s">
        <v>181</v>
      </c>
      <c r="DI296" s="23">
        <v>4.0000000000000002E-4</v>
      </c>
      <c r="DJ296" s="23" t="s">
        <v>427</v>
      </c>
      <c r="DK296" s="23" t="s">
        <v>428</v>
      </c>
      <c r="DL296" s="23">
        <v>17</v>
      </c>
      <c r="DM296" s="23" t="s">
        <v>197</v>
      </c>
      <c r="DN296" s="23" t="s">
        <v>20</v>
      </c>
      <c r="DW296" s="85"/>
      <c r="DY296" s="85">
        <v>44877.897916666669</v>
      </c>
    </row>
    <row r="297" spans="1:129" s="23" customFormat="1">
      <c r="A297" s="23">
        <v>351</v>
      </c>
      <c r="B297" s="88">
        <v>44877.90347222222</v>
      </c>
      <c r="C297" s="23" t="s">
        <v>192</v>
      </c>
      <c r="D297" s="23">
        <v>0</v>
      </c>
      <c r="E297" s="23">
        <v>0</v>
      </c>
      <c r="F297" s="23">
        <v>0</v>
      </c>
      <c r="G297" s="23" t="s">
        <v>58</v>
      </c>
      <c r="H297" s="23" t="s">
        <v>59</v>
      </c>
      <c r="I297" s="23" t="s">
        <v>59</v>
      </c>
      <c r="J297" s="23" t="s">
        <v>59</v>
      </c>
      <c r="K297" s="23">
        <v>150</v>
      </c>
      <c r="L297" s="23" t="s">
        <v>179</v>
      </c>
      <c r="M297" s="23">
        <v>0</v>
      </c>
      <c r="N297" s="23" t="s">
        <v>179</v>
      </c>
      <c r="O297" s="23">
        <v>0</v>
      </c>
      <c r="P297" s="23" t="s">
        <v>179</v>
      </c>
      <c r="Q297" s="23">
        <v>0</v>
      </c>
      <c r="R297" s="23">
        <v>2</v>
      </c>
      <c r="S297" s="23" t="s">
        <v>180</v>
      </c>
      <c r="T297" s="23">
        <v>3.9203999999999999</v>
      </c>
      <c r="U297" s="23">
        <v>0.56730000000000003</v>
      </c>
      <c r="V297" s="23">
        <v>18.382300000000001</v>
      </c>
      <c r="W297" s="23">
        <v>0.28060000000000002</v>
      </c>
      <c r="X297" s="23">
        <v>48.615600000000001</v>
      </c>
      <c r="Y297" s="23">
        <v>0.28910000000000002</v>
      </c>
      <c r="Z297" s="23">
        <v>0.28589999999999999</v>
      </c>
      <c r="AA297" s="23">
        <v>1.5699999999999999E-2</v>
      </c>
      <c r="AB297" s="23" t="s">
        <v>181</v>
      </c>
      <c r="AC297" s="23">
        <v>6.7999999999999996E-3</v>
      </c>
      <c r="AD297" s="23" t="s">
        <v>181</v>
      </c>
      <c r="AE297" s="23">
        <v>1.06E-2</v>
      </c>
      <c r="AF297" s="23">
        <v>2.6238000000000001</v>
      </c>
      <c r="AG297" s="23">
        <v>1.5599999999999999E-2</v>
      </c>
      <c r="AH297" s="23">
        <v>8.75</v>
      </c>
      <c r="AI297" s="23">
        <v>2.2700000000000001E-2</v>
      </c>
      <c r="AJ297" s="23">
        <v>1.2830999999999999</v>
      </c>
      <c r="AK297" s="23">
        <v>7.1999999999999998E-3</v>
      </c>
      <c r="AL297" s="23">
        <v>3.4000000000000002E-2</v>
      </c>
      <c r="AM297" s="23">
        <v>8.3999999999999995E-3</v>
      </c>
      <c r="AN297" s="23">
        <v>1.54E-2</v>
      </c>
      <c r="AO297" s="23">
        <v>3.3E-3</v>
      </c>
      <c r="AP297" s="23">
        <v>0.1004</v>
      </c>
      <c r="AQ297" s="23">
        <v>3.8999999999999998E-3</v>
      </c>
      <c r="AR297" s="23">
        <v>5.8015999999999996</v>
      </c>
      <c r="AS297" s="23">
        <v>2.1600000000000001E-2</v>
      </c>
      <c r="AT297" s="23">
        <v>1.47E-2</v>
      </c>
      <c r="AU297" s="23">
        <v>2.8E-3</v>
      </c>
      <c r="AV297" s="23">
        <v>8.3000000000000001E-3</v>
      </c>
      <c r="AW297" s="23">
        <v>8.0000000000000004E-4</v>
      </c>
      <c r="AX297" s="23">
        <v>5.4000000000000003E-3</v>
      </c>
      <c r="AY297" s="23">
        <v>5.9999999999999995E-4</v>
      </c>
      <c r="AZ297" s="23">
        <v>6.0000000000000001E-3</v>
      </c>
      <c r="BA297" s="23">
        <v>5.9999999999999995E-4</v>
      </c>
      <c r="BB297" s="23">
        <v>8.9999999999999998E-4</v>
      </c>
      <c r="BC297" s="23">
        <v>4.0000000000000002E-4</v>
      </c>
      <c r="BD297" s="23">
        <v>4.0000000000000002E-4</v>
      </c>
      <c r="BE297" s="23">
        <v>2.9999999999999997E-4</v>
      </c>
      <c r="BF297" s="23" t="s">
        <v>181</v>
      </c>
      <c r="BG297" s="23">
        <v>1E-4</v>
      </c>
      <c r="BH297" s="23">
        <v>4.4000000000000003E-3</v>
      </c>
      <c r="BI297" s="23">
        <v>2.9999999999999997E-4</v>
      </c>
      <c r="BJ297" s="23">
        <v>5.9700000000000003E-2</v>
      </c>
      <c r="BK297" s="23">
        <v>8.0000000000000004E-4</v>
      </c>
      <c r="BL297" s="23">
        <v>2.8E-3</v>
      </c>
      <c r="BM297" s="23">
        <v>2.0000000000000001E-4</v>
      </c>
      <c r="BN297" s="23">
        <v>1.78E-2</v>
      </c>
      <c r="BO297" s="23">
        <v>5.0000000000000001E-4</v>
      </c>
      <c r="BP297" s="23">
        <v>5.7999999999999996E-3</v>
      </c>
      <c r="BQ297" s="23">
        <v>2.9999999999999997E-4</v>
      </c>
      <c r="BR297" s="23">
        <v>4.0000000000000002E-4</v>
      </c>
      <c r="BS297" s="23">
        <v>2.0000000000000001E-4</v>
      </c>
      <c r="BT297" s="23" t="s">
        <v>181</v>
      </c>
      <c r="BU297" s="23">
        <v>5.0000000000000001E-4</v>
      </c>
      <c r="BV297" s="23" t="s">
        <v>20</v>
      </c>
      <c r="BX297" s="23" t="s">
        <v>20</v>
      </c>
      <c r="BZ297" s="23" t="s">
        <v>181</v>
      </c>
      <c r="CA297" s="23">
        <v>6.9999999999999999E-4</v>
      </c>
      <c r="CB297" s="23" t="s">
        <v>181</v>
      </c>
      <c r="CC297" s="23">
        <v>1.8E-3</v>
      </c>
      <c r="CD297" s="23" t="s">
        <v>181</v>
      </c>
      <c r="CE297" s="23">
        <v>1.8E-3</v>
      </c>
      <c r="CF297" s="23" t="s">
        <v>20</v>
      </c>
      <c r="CH297" s="23">
        <v>5.74E-2</v>
      </c>
      <c r="CI297" s="23">
        <v>4.8999999999999998E-3</v>
      </c>
      <c r="CJ297" s="23">
        <v>0.01</v>
      </c>
      <c r="CK297" s="23">
        <v>8.6999999999999994E-3</v>
      </c>
      <c r="CL297" s="23" t="s">
        <v>181</v>
      </c>
      <c r="CM297" s="23">
        <v>9.1000000000000004E-3</v>
      </c>
      <c r="CN297" s="23" t="s">
        <v>181</v>
      </c>
      <c r="CO297" s="23">
        <v>5.9999999999999995E-4</v>
      </c>
      <c r="CP297" s="23" t="s">
        <v>181</v>
      </c>
      <c r="CQ297" s="23">
        <v>2.5999999999999999E-3</v>
      </c>
      <c r="CR297" s="23" t="s">
        <v>181</v>
      </c>
      <c r="CS297" s="23">
        <v>1.5E-3</v>
      </c>
      <c r="CT297" s="23" t="s">
        <v>181</v>
      </c>
      <c r="CU297" s="23">
        <v>6.9999999999999999E-4</v>
      </c>
      <c r="CV297" s="23" t="s">
        <v>181</v>
      </c>
      <c r="CW297" s="23">
        <v>5.0000000000000001E-4</v>
      </c>
      <c r="CX297" s="23" t="s">
        <v>181</v>
      </c>
      <c r="CY297" s="23">
        <v>5.0000000000000001E-4</v>
      </c>
      <c r="CZ297" s="23" t="s">
        <v>181</v>
      </c>
      <c r="DA297" s="23">
        <v>5.9999999999999995E-4</v>
      </c>
      <c r="DB297" s="23" t="s">
        <v>181</v>
      </c>
      <c r="DC297" s="23">
        <v>5.9999999999999995E-4</v>
      </c>
      <c r="DD297" s="23" t="s">
        <v>181</v>
      </c>
      <c r="DE297" s="23">
        <v>6.9999999999999999E-4</v>
      </c>
      <c r="DF297" s="23" t="s">
        <v>181</v>
      </c>
      <c r="DG297" s="23">
        <v>4.0000000000000002E-4</v>
      </c>
      <c r="DH297" s="23" t="s">
        <v>181</v>
      </c>
      <c r="DI297" s="23">
        <v>2.9999999999999997E-4</v>
      </c>
      <c r="DJ297" s="23" t="s">
        <v>429</v>
      </c>
      <c r="DK297" s="23" t="s">
        <v>430</v>
      </c>
      <c r="DL297" s="23">
        <v>38</v>
      </c>
      <c r="DM297" s="23" t="s">
        <v>197</v>
      </c>
      <c r="DN297" s="23" t="s">
        <v>20</v>
      </c>
      <c r="DW297" s="85"/>
      <c r="DY297" s="85">
        <v>44877.90347222222</v>
      </c>
    </row>
    <row r="298" spans="1:129" s="23" customFormat="1">
      <c r="A298" s="23">
        <v>352</v>
      </c>
      <c r="B298" s="88">
        <v>44877.907638888886</v>
      </c>
      <c r="C298" s="23" t="s">
        <v>192</v>
      </c>
      <c r="D298" s="23">
        <v>0</v>
      </c>
      <c r="E298" s="23">
        <v>0</v>
      </c>
      <c r="F298" s="23">
        <v>0</v>
      </c>
      <c r="G298" s="23" t="s">
        <v>58</v>
      </c>
      <c r="H298" s="23" t="s">
        <v>59</v>
      </c>
      <c r="I298" s="23" t="s">
        <v>59</v>
      </c>
      <c r="J298" s="23" t="s">
        <v>59</v>
      </c>
      <c r="K298" s="23">
        <v>150</v>
      </c>
      <c r="L298" s="23" t="s">
        <v>179</v>
      </c>
      <c r="M298" s="23">
        <v>0</v>
      </c>
      <c r="N298" s="23" t="s">
        <v>179</v>
      </c>
      <c r="O298" s="23">
        <v>0</v>
      </c>
      <c r="P298" s="23" t="s">
        <v>179</v>
      </c>
      <c r="Q298" s="23">
        <v>0</v>
      </c>
      <c r="R298" s="23">
        <v>2</v>
      </c>
      <c r="S298" s="23" t="s">
        <v>180</v>
      </c>
      <c r="T298" s="23">
        <v>9.0181000000000004</v>
      </c>
      <c r="U298" s="23">
        <v>0.62280000000000002</v>
      </c>
      <c r="V298" s="23">
        <v>16.784500000000001</v>
      </c>
      <c r="W298" s="23">
        <v>0.27050000000000002</v>
      </c>
      <c r="X298" s="23">
        <v>52.975299999999997</v>
      </c>
      <c r="Y298" s="23">
        <v>0.29959999999999998</v>
      </c>
      <c r="Z298" s="23">
        <v>8.5699999999999998E-2</v>
      </c>
      <c r="AA298" s="23">
        <v>1.2999999999999999E-2</v>
      </c>
      <c r="AB298" s="23" t="s">
        <v>181</v>
      </c>
      <c r="AC298" s="23">
        <v>6.4000000000000003E-3</v>
      </c>
      <c r="AD298" s="23" t="s">
        <v>181</v>
      </c>
      <c r="AE298" s="23">
        <v>1.04E-2</v>
      </c>
      <c r="AF298" s="23">
        <v>0.74319999999999997</v>
      </c>
      <c r="AG298" s="23">
        <v>9.1000000000000004E-3</v>
      </c>
      <c r="AH298" s="23">
        <v>8.17</v>
      </c>
      <c r="AI298" s="23">
        <v>2.1700000000000001E-2</v>
      </c>
      <c r="AJ298" s="23">
        <v>0.86699999999999999</v>
      </c>
      <c r="AK298" s="23">
        <v>6.0000000000000001E-3</v>
      </c>
      <c r="AL298" s="23">
        <v>2.75E-2</v>
      </c>
      <c r="AM298" s="23">
        <v>7.1000000000000004E-3</v>
      </c>
      <c r="AN298" s="23">
        <v>1.9099999999999999E-2</v>
      </c>
      <c r="AO298" s="23">
        <v>3.5000000000000001E-3</v>
      </c>
      <c r="AP298" s="23">
        <v>0.1265</v>
      </c>
      <c r="AQ298" s="23">
        <v>4.1000000000000003E-3</v>
      </c>
      <c r="AR298" s="23">
        <v>7.5065999999999997</v>
      </c>
      <c r="AS298" s="23">
        <v>2.3900000000000001E-2</v>
      </c>
      <c r="AT298" s="23">
        <v>2.1999999999999999E-2</v>
      </c>
      <c r="AU298" s="23">
        <v>3.0999999999999999E-3</v>
      </c>
      <c r="AV298" s="23">
        <v>1.4E-2</v>
      </c>
      <c r="AW298" s="23">
        <v>1E-3</v>
      </c>
      <c r="AX298" s="23">
        <v>9.4999999999999998E-3</v>
      </c>
      <c r="AY298" s="23">
        <v>6.9999999999999999E-4</v>
      </c>
      <c r="AZ298" s="23">
        <v>7.7000000000000002E-3</v>
      </c>
      <c r="BA298" s="23">
        <v>5.9999999999999995E-4</v>
      </c>
      <c r="BB298" s="23">
        <v>1E-3</v>
      </c>
      <c r="BC298" s="23">
        <v>4.0000000000000002E-4</v>
      </c>
      <c r="BD298" s="23" t="s">
        <v>181</v>
      </c>
      <c r="BE298" s="23">
        <v>2.9999999999999997E-4</v>
      </c>
      <c r="BF298" s="23" t="s">
        <v>181</v>
      </c>
      <c r="BG298" s="23">
        <v>1E-4</v>
      </c>
      <c r="BH298" s="23">
        <v>1.9E-3</v>
      </c>
      <c r="BI298" s="23">
        <v>2.0000000000000001E-4</v>
      </c>
      <c r="BJ298" s="23">
        <v>2.06E-2</v>
      </c>
      <c r="BK298" s="23">
        <v>5.0000000000000001E-4</v>
      </c>
      <c r="BL298" s="23">
        <v>2.3999999999999998E-3</v>
      </c>
      <c r="BM298" s="23">
        <v>2.0000000000000001E-4</v>
      </c>
      <c r="BN298" s="23">
        <v>6.7999999999999996E-3</v>
      </c>
      <c r="BO298" s="23">
        <v>2.9999999999999997E-4</v>
      </c>
      <c r="BP298" s="23">
        <v>1.9E-3</v>
      </c>
      <c r="BQ298" s="23">
        <v>2.9999999999999997E-4</v>
      </c>
      <c r="BR298" s="23">
        <v>2.0000000000000001E-4</v>
      </c>
      <c r="BS298" s="23">
        <v>1E-4</v>
      </c>
      <c r="BT298" s="23" t="s">
        <v>181</v>
      </c>
      <c r="BU298" s="23">
        <v>5.0000000000000001E-4</v>
      </c>
      <c r="BV298" s="23" t="s">
        <v>20</v>
      </c>
      <c r="BX298" s="23" t="s">
        <v>181</v>
      </c>
      <c r="BY298" s="23">
        <v>8.0000000000000004E-4</v>
      </c>
      <c r="BZ298" s="23" t="s">
        <v>181</v>
      </c>
      <c r="CA298" s="23">
        <v>6.9999999999999999E-4</v>
      </c>
      <c r="CB298" s="23" t="s">
        <v>181</v>
      </c>
      <c r="CC298" s="23">
        <v>1.8E-3</v>
      </c>
      <c r="CD298" s="23" t="s">
        <v>181</v>
      </c>
      <c r="CE298" s="23">
        <v>1.9E-3</v>
      </c>
      <c r="CF298" s="23" t="s">
        <v>20</v>
      </c>
      <c r="CH298" s="23">
        <v>1.6400000000000001E-2</v>
      </c>
      <c r="CI298" s="23">
        <v>4.4000000000000003E-3</v>
      </c>
      <c r="CJ298" s="23" t="s">
        <v>181</v>
      </c>
      <c r="CK298" s="23">
        <v>8.6999999999999994E-3</v>
      </c>
      <c r="CL298" s="23" t="s">
        <v>181</v>
      </c>
      <c r="CM298" s="23">
        <v>7.7999999999999996E-3</v>
      </c>
      <c r="CN298" s="23" t="s">
        <v>181</v>
      </c>
      <c r="CO298" s="23">
        <v>5.9999999999999995E-4</v>
      </c>
      <c r="CP298" s="23" t="s">
        <v>181</v>
      </c>
      <c r="CQ298" s="23">
        <v>2.5999999999999999E-3</v>
      </c>
      <c r="CR298" s="23" t="s">
        <v>181</v>
      </c>
      <c r="CS298" s="23">
        <v>1.4E-3</v>
      </c>
      <c r="CT298" s="23" t="s">
        <v>181</v>
      </c>
      <c r="CU298" s="23">
        <v>6.9999999999999999E-4</v>
      </c>
      <c r="CV298" s="23" t="s">
        <v>20</v>
      </c>
      <c r="CX298" s="23" t="s">
        <v>181</v>
      </c>
      <c r="CY298" s="23">
        <v>5.0000000000000001E-4</v>
      </c>
      <c r="CZ298" s="23" t="s">
        <v>181</v>
      </c>
      <c r="DA298" s="23">
        <v>5.9999999999999995E-4</v>
      </c>
      <c r="DB298" s="23" t="s">
        <v>181</v>
      </c>
      <c r="DC298" s="23">
        <v>5.0000000000000001E-4</v>
      </c>
      <c r="DD298" s="23" t="s">
        <v>181</v>
      </c>
      <c r="DE298" s="23">
        <v>5.9999999999999995E-4</v>
      </c>
      <c r="DF298" s="23" t="s">
        <v>181</v>
      </c>
      <c r="DG298" s="23">
        <v>4.0000000000000002E-4</v>
      </c>
      <c r="DH298" s="23" t="s">
        <v>181</v>
      </c>
      <c r="DI298" s="23">
        <v>2.0000000000000001E-4</v>
      </c>
      <c r="DJ298" s="23" t="s">
        <v>431</v>
      </c>
      <c r="DK298" s="23" t="s">
        <v>432</v>
      </c>
      <c r="DL298" s="23">
        <v>19</v>
      </c>
      <c r="DM298" s="23" t="s">
        <v>433</v>
      </c>
      <c r="DN298" s="23" t="s">
        <v>20</v>
      </c>
      <c r="DW298" s="85"/>
      <c r="DY298" s="85">
        <v>44877.907638888886</v>
      </c>
    </row>
    <row r="299" spans="1:129" s="23" customFormat="1">
      <c r="A299" s="23">
        <v>353</v>
      </c>
      <c r="B299" s="88">
        <v>44877.911111111112</v>
      </c>
      <c r="C299" s="23" t="s">
        <v>192</v>
      </c>
      <c r="D299" s="23">
        <v>0</v>
      </c>
      <c r="E299" s="23">
        <v>0</v>
      </c>
      <c r="F299" s="23">
        <v>0</v>
      </c>
      <c r="G299" s="23" t="s">
        <v>58</v>
      </c>
      <c r="H299" s="23" t="s">
        <v>59</v>
      </c>
      <c r="I299" s="23" t="s">
        <v>59</v>
      </c>
      <c r="J299" s="23" t="s">
        <v>59</v>
      </c>
      <c r="K299" s="23">
        <v>150</v>
      </c>
      <c r="L299" s="23" t="s">
        <v>179</v>
      </c>
      <c r="M299" s="23">
        <v>0</v>
      </c>
      <c r="N299" s="23" t="s">
        <v>179</v>
      </c>
      <c r="O299" s="23">
        <v>0</v>
      </c>
      <c r="P299" s="23" t="s">
        <v>179</v>
      </c>
      <c r="Q299" s="23">
        <v>0</v>
      </c>
      <c r="R299" s="23">
        <v>2</v>
      </c>
      <c r="S299" s="23" t="s">
        <v>180</v>
      </c>
      <c r="T299" s="23">
        <v>7.3357000000000001</v>
      </c>
      <c r="U299" s="23">
        <v>0.61260000000000003</v>
      </c>
      <c r="V299" s="23">
        <v>17.2104</v>
      </c>
      <c r="W299" s="23">
        <v>0.27410000000000001</v>
      </c>
      <c r="X299" s="23">
        <v>47.615499999999997</v>
      </c>
      <c r="Y299" s="23">
        <v>0.28449999999999998</v>
      </c>
      <c r="Z299" s="23">
        <v>0.26519999999999999</v>
      </c>
      <c r="AA299" s="23">
        <v>1.5299999999999999E-2</v>
      </c>
      <c r="AB299" s="23" t="s">
        <v>181</v>
      </c>
      <c r="AC299" s="23">
        <v>6.4000000000000003E-3</v>
      </c>
      <c r="AD299" s="23" t="s">
        <v>181</v>
      </c>
      <c r="AE299" s="23">
        <v>1.0200000000000001E-2</v>
      </c>
      <c r="AF299" s="23">
        <v>2.1907999999999999</v>
      </c>
      <c r="AG299" s="23">
        <v>1.4200000000000001E-2</v>
      </c>
      <c r="AH299" s="23">
        <v>8.0023999999999997</v>
      </c>
      <c r="AI299" s="23">
        <v>2.1499999999999998E-2</v>
      </c>
      <c r="AJ299" s="23">
        <v>1.296</v>
      </c>
      <c r="AK299" s="23">
        <v>7.1000000000000004E-3</v>
      </c>
      <c r="AL299" s="23">
        <v>2.18E-2</v>
      </c>
      <c r="AM299" s="23">
        <v>8.0000000000000002E-3</v>
      </c>
      <c r="AN299" s="23">
        <v>1.1599999999999999E-2</v>
      </c>
      <c r="AO299" s="23">
        <v>3.0999999999999999E-3</v>
      </c>
      <c r="AP299" s="23">
        <v>8.4400000000000003E-2</v>
      </c>
      <c r="AQ299" s="23">
        <v>3.5999999999999999E-3</v>
      </c>
      <c r="AR299" s="23">
        <v>5.4557000000000002</v>
      </c>
      <c r="AS299" s="23">
        <v>2.07E-2</v>
      </c>
      <c r="AT299" s="23">
        <v>1.17E-2</v>
      </c>
      <c r="AU299" s="23">
        <v>2.5999999999999999E-3</v>
      </c>
      <c r="AV299" s="23">
        <v>1.67E-2</v>
      </c>
      <c r="AW299" s="23">
        <v>1.1000000000000001E-3</v>
      </c>
      <c r="AX299" s="23">
        <v>5.7999999999999996E-3</v>
      </c>
      <c r="AY299" s="23">
        <v>5.9999999999999995E-4</v>
      </c>
      <c r="AZ299" s="23">
        <v>8.3999999999999995E-3</v>
      </c>
      <c r="BA299" s="23">
        <v>5.9999999999999995E-4</v>
      </c>
      <c r="BB299" s="23">
        <v>1E-3</v>
      </c>
      <c r="BC299" s="23">
        <v>4.0000000000000002E-4</v>
      </c>
      <c r="BD299" s="23" t="s">
        <v>181</v>
      </c>
      <c r="BE299" s="23">
        <v>2.9999999999999997E-4</v>
      </c>
      <c r="BF299" s="23" t="s">
        <v>181</v>
      </c>
      <c r="BG299" s="23">
        <v>1E-4</v>
      </c>
      <c r="BH299" s="23">
        <v>5.0000000000000001E-3</v>
      </c>
      <c r="BI299" s="23">
        <v>2.9999999999999997E-4</v>
      </c>
      <c r="BJ299" s="23">
        <v>5.3400000000000003E-2</v>
      </c>
      <c r="BK299" s="23">
        <v>8.0000000000000004E-4</v>
      </c>
      <c r="BL299" s="23">
        <v>2.8E-3</v>
      </c>
      <c r="BM299" s="23">
        <v>2.9999999999999997E-4</v>
      </c>
      <c r="BN299" s="23">
        <v>1.9400000000000001E-2</v>
      </c>
      <c r="BO299" s="23">
        <v>5.0000000000000001E-4</v>
      </c>
      <c r="BP299" s="23">
        <v>6.6E-3</v>
      </c>
      <c r="BQ299" s="23">
        <v>4.0000000000000002E-4</v>
      </c>
      <c r="BR299" s="23" t="s">
        <v>181</v>
      </c>
      <c r="BS299" s="23">
        <v>2.0000000000000001E-4</v>
      </c>
      <c r="BT299" s="23" t="s">
        <v>181</v>
      </c>
      <c r="BU299" s="23">
        <v>5.0000000000000001E-4</v>
      </c>
      <c r="BV299" s="23" t="s">
        <v>20</v>
      </c>
      <c r="BX299" s="23" t="s">
        <v>20</v>
      </c>
      <c r="BZ299" s="23" t="s">
        <v>181</v>
      </c>
      <c r="CA299" s="23">
        <v>6.9999999999999999E-4</v>
      </c>
      <c r="CB299" s="23" t="s">
        <v>181</v>
      </c>
      <c r="CC299" s="23">
        <v>1.8E-3</v>
      </c>
      <c r="CD299" s="23" t="s">
        <v>181</v>
      </c>
      <c r="CE299" s="23">
        <v>1.8E-3</v>
      </c>
      <c r="CF299" s="23" t="s">
        <v>20</v>
      </c>
      <c r="CH299" s="23">
        <v>6.08E-2</v>
      </c>
      <c r="CI299" s="23">
        <v>5.3E-3</v>
      </c>
      <c r="CJ299" s="23" t="s">
        <v>181</v>
      </c>
      <c r="CK299" s="23">
        <v>8.6999999999999994E-3</v>
      </c>
      <c r="CL299" s="23" t="s">
        <v>181</v>
      </c>
      <c r="CM299" s="23">
        <v>9.1999999999999998E-3</v>
      </c>
      <c r="CN299" s="23" t="s">
        <v>181</v>
      </c>
      <c r="CO299" s="23">
        <v>5.9999999999999995E-4</v>
      </c>
      <c r="CP299" s="23" t="s">
        <v>181</v>
      </c>
      <c r="CQ299" s="23">
        <v>2.7000000000000001E-3</v>
      </c>
      <c r="CR299" s="23" t="s">
        <v>181</v>
      </c>
      <c r="CS299" s="23">
        <v>1.5E-3</v>
      </c>
      <c r="CT299" s="23" t="s">
        <v>20</v>
      </c>
      <c r="CV299" s="23" t="s">
        <v>20</v>
      </c>
      <c r="CX299" s="23" t="s">
        <v>181</v>
      </c>
      <c r="CY299" s="23">
        <v>5.0000000000000001E-4</v>
      </c>
      <c r="CZ299" s="23" t="s">
        <v>181</v>
      </c>
      <c r="DA299" s="23">
        <v>5.9999999999999995E-4</v>
      </c>
      <c r="DB299" s="23" t="s">
        <v>181</v>
      </c>
      <c r="DC299" s="23">
        <v>5.9999999999999995E-4</v>
      </c>
      <c r="DD299" s="23" t="s">
        <v>181</v>
      </c>
      <c r="DE299" s="23">
        <v>6.9999999999999999E-4</v>
      </c>
      <c r="DF299" s="23" t="s">
        <v>181</v>
      </c>
      <c r="DG299" s="23">
        <v>4.0000000000000002E-4</v>
      </c>
      <c r="DH299" s="23" t="s">
        <v>181</v>
      </c>
      <c r="DI299" s="23">
        <v>2.9999999999999997E-4</v>
      </c>
      <c r="DJ299" s="23" t="s">
        <v>431</v>
      </c>
      <c r="DK299" s="23" t="s">
        <v>432</v>
      </c>
      <c r="DL299" s="23">
        <v>99</v>
      </c>
      <c r="DM299" s="23" t="s">
        <v>197</v>
      </c>
      <c r="DN299" s="23" t="s">
        <v>20</v>
      </c>
      <c r="DW299" s="85"/>
      <c r="DY299" s="85">
        <v>44877.911111111112</v>
      </c>
    </row>
    <row r="300" spans="1:129" s="23" customFormat="1">
      <c r="A300" s="23">
        <v>354</v>
      </c>
      <c r="B300" s="88">
        <v>44877.916666666664</v>
      </c>
      <c r="C300" s="23" t="s">
        <v>192</v>
      </c>
      <c r="D300" s="23">
        <v>0</v>
      </c>
      <c r="E300" s="23">
        <v>0</v>
      </c>
      <c r="F300" s="23">
        <v>0</v>
      </c>
      <c r="G300" s="23" t="s">
        <v>58</v>
      </c>
      <c r="H300" s="23" t="s">
        <v>59</v>
      </c>
      <c r="I300" s="23" t="s">
        <v>59</v>
      </c>
      <c r="J300" s="23" t="s">
        <v>59</v>
      </c>
      <c r="K300" s="23">
        <v>150</v>
      </c>
      <c r="L300" s="23" t="s">
        <v>179</v>
      </c>
      <c r="M300" s="23">
        <v>0</v>
      </c>
      <c r="N300" s="23" t="s">
        <v>179</v>
      </c>
      <c r="O300" s="23">
        <v>0</v>
      </c>
      <c r="P300" s="23" t="s">
        <v>179</v>
      </c>
      <c r="Q300" s="23">
        <v>0</v>
      </c>
      <c r="R300" s="23">
        <v>2</v>
      </c>
      <c r="S300" s="23" t="s">
        <v>180</v>
      </c>
      <c r="T300" s="23">
        <v>4.399</v>
      </c>
      <c r="U300" s="23">
        <v>0.58030000000000004</v>
      </c>
      <c r="V300" s="23">
        <v>19.353100000000001</v>
      </c>
      <c r="W300" s="23">
        <v>0.2883</v>
      </c>
      <c r="X300" s="23">
        <v>50.546900000000001</v>
      </c>
      <c r="Y300" s="23">
        <v>0.2964</v>
      </c>
      <c r="Z300" s="23">
        <v>0.30609999999999998</v>
      </c>
      <c r="AA300" s="23">
        <v>1.61E-2</v>
      </c>
      <c r="AB300" s="23" t="s">
        <v>181</v>
      </c>
      <c r="AC300" s="23">
        <v>6.7000000000000002E-3</v>
      </c>
      <c r="AD300" s="23" t="s">
        <v>181</v>
      </c>
      <c r="AE300" s="23">
        <v>1.06E-2</v>
      </c>
      <c r="AF300" s="23">
        <v>2.5493000000000001</v>
      </c>
      <c r="AG300" s="23">
        <v>1.55E-2</v>
      </c>
      <c r="AH300" s="23">
        <v>8.6479999999999997</v>
      </c>
      <c r="AI300" s="23">
        <v>2.2599999999999999E-2</v>
      </c>
      <c r="AJ300" s="23">
        <v>1.4387000000000001</v>
      </c>
      <c r="AK300" s="23">
        <v>7.4999999999999997E-3</v>
      </c>
      <c r="AL300" s="23">
        <v>3.2399999999999998E-2</v>
      </c>
      <c r="AM300" s="23">
        <v>8.5000000000000006E-3</v>
      </c>
      <c r="AN300" s="23">
        <v>1.0800000000000001E-2</v>
      </c>
      <c r="AO300" s="23">
        <v>3.0999999999999999E-3</v>
      </c>
      <c r="AP300" s="23">
        <v>9.5100000000000004E-2</v>
      </c>
      <c r="AQ300" s="23">
        <v>3.7000000000000002E-3</v>
      </c>
      <c r="AR300" s="23">
        <v>5.7832999999999997</v>
      </c>
      <c r="AS300" s="23">
        <v>2.1499999999999998E-2</v>
      </c>
      <c r="AT300" s="23">
        <v>1.34E-2</v>
      </c>
      <c r="AU300" s="23">
        <v>2.7000000000000001E-3</v>
      </c>
      <c r="AV300" s="23">
        <v>7.6E-3</v>
      </c>
      <c r="AW300" s="23">
        <v>8.0000000000000004E-4</v>
      </c>
      <c r="AX300" s="23">
        <v>5.4000000000000003E-3</v>
      </c>
      <c r="AY300" s="23">
        <v>5.9999999999999995E-4</v>
      </c>
      <c r="AZ300" s="23">
        <v>5.8999999999999999E-3</v>
      </c>
      <c r="BA300" s="23">
        <v>5.0000000000000001E-4</v>
      </c>
      <c r="BB300" s="23">
        <v>1.1999999999999999E-3</v>
      </c>
      <c r="BC300" s="23">
        <v>2.9999999999999997E-4</v>
      </c>
      <c r="BD300" s="23">
        <v>6.9999999999999999E-4</v>
      </c>
      <c r="BE300" s="23">
        <v>2.9999999999999997E-4</v>
      </c>
      <c r="BF300" s="23" t="s">
        <v>181</v>
      </c>
      <c r="BG300" s="23">
        <v>1E-4</v>
      </c>
      <c r="BH300" s="23">
        <v>5.1999999999999998E-3</v>
      </c>
      <c r="BI300" s="23">
        <v>2.9999999999999997E-4</v>
      </c>
      <c r="BJ300" s="23">
        <v>5.7200000000000001E-2</v>
      </c>
      <c r="BK300" s="23">
        <v>8.0000000000000004E-4</v>
      </c>
      <c r="BL300" s="23">
        <v>2.5999999999999999E-3</v>
      </c>
      <c r="BM300" s="23">
        <v>2.0000000000000001E-4</v>
      </c>
      <c r="BN300" s="23">
        <v>1.7999999999999999E-2</v>
      </c>
      <c r="BO300" s="23">
        <v>4.0000000000000002E-4</v>
      </c>
      <c r="BP300" s="23">
        <v>6.3E-3</v>
      </c>
      <c r="BQ300" s="23">
        <v>2.9999999999999997E-4</v>
      </c>
      <c r="BR300" s="23">
        <v>2.9999999999999997E-4</v>
      </c>
      <c r="BS300" s="23">
        <v>1E-4</v>
      </c>
      <c r="BT300" s="23" t="s">
        <v>181</v>
      </c>
      <c r="BU300" s="23">
        <v>5.0000000000000001E-4</v>
      </c>
      <c r="BV300" s="23" t="s">
        <v>181</v>
      </c>
      <c r="BW300" s="23">
        <v>5.9999999999999995E-4</v>
      </c>
      <c r="BX300" s="23" t="s">
        <v>181</v>
      </c>
      <c r="BY300" s="23">
        <v>8.0000000000000004E-4</v>
      </c>
      <c r="BZ300" s="23" t="s">
        <v>181</v>
      </c>
      <c r="CA300" s="23">
        <v>6.9999999999999999E-4</v>
      </c>
      <c r="CB300" s="23" t="s">
        <v>181</v>
      </c>
      <c r="CC300" s="23">
        <v>1.6999999999999999E-3</v>
      </c>
      <c r="CD300" s="23" t="s">
        <v>181</v>
      </c>
      <c r="CE300" s="23">
        <v>1.8E-3</v>
      </c>
      <c r="CF300" s="23" t="s">
        <v>20</v>
      </c>
      <c r="CH300" s="23">
        <v>5.8900000000000001E-2</v>
      </c>
      <c r="CI300" s="23">
        <v>4.5999999999999999E-3</v>
      </c>
      <c r="CJ300" s="23" t="s">
        <v>181</v>
      </c>
      <c r="CK300" s="23">
        <v>8.6E-3</v>
      </c>
      <c r="CL300" s="23" t="s">
        <v>181</v>
      </c>
      <c r="CM300" s="23">
        <v>8.3999999999999995E-3</v>
      </c>
      <c r="CN300" s="23" t="s">
        <v>181</v>
      </c>
      <c r="CO300" s="23">
        <v>5.9999999999999995E-4</v>
      </c>
      <c r="CP300" s="23" t="s">
        <v>181</v>
      </c>
      <c r="CQ300" s="23">
        <v>2.5999999999999999E-3</v>
      </c>
      <c r="CR300" s="23" t="s">
        <v>181</v>
      </c>
      <c r="CS300" s="23">
        <v>1.4E-3</v>
      </c>
      <c r="CT300" s="23" t="s">
        <v>20</v>
      </c>
      <c r="CV300" s="23" t="s">
        <v>20</v>
      </c>
      <c r="CX300" s="23" t="s">
        <v>181</v>
      </c>
      <c r="CY300" s="23">
        <v>5.0000000000000001E-4</v>
      </c>
      <c r="CZ300" s="23" t="s">
        <v>181</v>
      </c>
      <c r="DA300" s="23">
        <v>5.9999999999999995E-4</v>
      </c>
      <c r="DB300" s="23" t="s">
        <v>181</v>
      </c>
      <c r="DC300" s="23">
        <v>5.0000000000000001E-4</v>
      </c>
      <c r="DD300" s="23" t="s">
        <v>181</v>
      </c>
      <c r="DE300" s="23">
        <v>5.9999999999999995E-4</v>
      </c>
      <c r="DF300" s="23">
        <v>5.0000000000000001E-4</v>
      </c>
      <c r="DG300" s="23">
        <v>4.0000000000000002E-4</v>
      </c>
      <c r="DH300" s="23" t="s">
        <v>181</v>
      </c>
      <c r="DI300" s="23">
        <v>2.9999999999999997E-4</v>
      </c>
      <c r="DJ300" s="23" t="s">
        <v>434</v>
      </c>
      <c r="DK300" s="23" t="s">
        <v>435</v>
      </c>
      <c r="DL300" s="23">
        <v>45</v>
      </c>
      <c r="DM300" s="23" t="s">
        <v>197</v>
      </c>
      <c r="DN300" s="23" t="s">
        <v>20</v>
      </c>
      <c r="DW300" s="85"/>
      <c r="DY300" s="85">
        <v>44877.916666666664</v>
      </c>
    </row>
    <row r="301" spans="1:129" s="23" customFormat="1">
      <c r="A301" s="23">
        <v>355</v>
      </c>
      <c r="B301" s="88">
        <v>44877.920138888891</v>
      </c>
      <c r="C301" s="23" t="s">
        <v>192</v>
      </c>
      <c r="D301" s="23">
        <v>0</v>
      </c>
      <c r="E301" s="23">
        <v>0</v>
      </c>
      <c r="F301" s="23">
        <v>0</v>
      </c>
      <c r="G301" s="23" t="s">
        <v>58</v>
      </c>
      <c r="H301" s="23" t="s">
        <v>59</v>
      </c>
      <c r="I301" s="23" t="s">
        <v>59</v>
      </c>
      <c r="J301" s="23" t="s">
        <v>59</v>
      </c>
      <c r="K301" s="23">
        <v>150</v>
      </c>
      <c r="L301" s="23" t="s">
        <v>179</v>
      </c>
      <c r="M301" s="23">
        <v>0</v>
      </c>
      <c r="N301" s="23" t="s">
        <v>179</v>
      </c>
      <c r="O301" s="23">
        <v>0</v>
      </c>
      <c r="P301" s="23" t="s">
        <v>179</v>
      </c>
      <c r="Q301" s="23">
        <v>0</v>
      </c>
      <c r="R301" s="23">
        <v>2</v>
      </c>
      <c r="S301" s="23" t="s">
        <v>180</v>
      </c>
      <c r="T301" s="23">
        <v>6.7417999999999996</v>
      </c>
      <c r="U301" s="23">
        <v>0.5948</v>
      </c>
      <c r="V301" s="23">
        <v>17.789899999999999</v>
      </c>
      <c r="W301" s="23">
        <v>0.27560000000000001</v>
      </c>
      <c r="X301" s="23">
        <v>49.875399999999999</v>
      </c>
      <c r="Y301" s="23">
        <v>0.28970000000000001</v>
      </c>
      <c r="Z301" s="23">
        <v>9.8900000000000002E-2</v>
      </c>
      <c r="AA301" s="23">
        <v>1.3100000000000001E-2</v>
      </c>
      <c r="AB301" s="23" t="s">
        <v>181</v>
      </c>
      <c r="AC301" s="23">
        <v>6.1000000000000004E-3</v>
      </c>
      <c r="AD301" s="23" t="s">
        <v>181</v>
      </c>
      <c r="AE301" s="23">
        <v>1.06E-2</v>
      </c>
      <c r="AF301" s="23">
        <v>0.61150000000000004</v>
      </c>
      <c r="AG301" s="23">
        <v>8.5000000000000006E-3</v>
      </c>
      <c r="AH301" s="23">
        <v>7.8704000000000001</v>
      </c>
      <c r="AI301" s="23">
        <v>2.1399999999999999E-2</v>
      </c>
      <c r="AJ301" s="23">
        <v>0.89359999999999995</v>
      </c>
      <c r="AK301" s="23">
        <v>6.0000000000000001E-3</v>
      </c>
      <c r="AL301" s="23">
        <v>3.4099999999999998E-2</v>
      </c>
      <c r="AM301" s="23">
        <v>7.4000000000000003E-3</v>
      </c>
      <c r="AN301" s="23">
        <v>2.8299999999999999E-2</v>
      </c>
      <c r="AO301" s="23">
        <v>3.7000000000000002E-3</v>
      </c>
      <c r="AP301" s="23">
        <v>0.1076</v>
      </c>
      <c r="AQ301" s="23">
        <v>3.8E-3</v>
      </c>
      <c r="AR301" s="23">
        <v>7.9524999999999997</v>
      </c>
      <c r="AS301" s="23">
        <v>2.46E-2</v>
      </c>
      <c r="AT301" s="23">
        <v>1.72E-2</v>
      </c>
      <c r="AU301" s="23">
        <v>3.2000000000000002E-3</v>
      </c>
      <c r="AV301" s="23">
        <v>1.0699999999999999E-2</v>
      </c>
      <c r="AW301" s="23">
        <v>8.9999999999999998E-4</v>
      </c>
      <c r="AX301" s="23">
        <v>9.1999999999999998E-3</v>
      </c>
      <c r="AY301" s="23">
        <v>6.9999999999999999E-4</v>
      </c>
      <c r="AZ301" s="23">
        <v>1.03E-2</v>
      </c>
      <c r="BA301" s="23">
        <v>6.9999999999999999E-4</v>
      </c>
      <c r="BB301" s="23">
        <v>1.2999999999999999E-3</v>
      </c>
      <c r="BC301" s="23">
        <v>4.0000000000000002E-4</v>
      </c>
      <c r="BD301" s="23">
        <v>8.0000000000000004E-4</v>
      </c>
      <c r="BE301" s="23">
        <v>2.9999999999999997E-4</v>
      </c>
      <c r="BF301" s="23" t="s">
        <v>181</v>
      </c>
      <c r="BG301" s="23">
        <v>1E-4</v>
      </c>
      <c r="BH301" s="23">
        <v>8.0000000000000004E-4</v>
      </c>
      <c r="BI301" s="23">
        <v>2.0000000000000001E-4</v>
      </c>
      <c r="BJ301" s="23">
        <v>2.2200000000000001E-2</v>
      </c>
      <c r="BK301" s="23">
        <v>5.0000000000000001E-4</v>
      </c>
      <c r="BL301" s="23">
        <v>2.5000000000000001E-3</v>
      </c>
      <c r="BM301" s="23">
        <v>2.0000000000000001E-4</v>
      </c>
      <c r="BN301" s="23">
        <v>8.0000000000000002E-3</v>
      </c>
      <c r="BO301" s="23">
        <v>2.9999999999999997E-4</v>
      </c>
      <c r="BP301" s="23">
        <v>2E-3</v>
      </c>
      <c r="BQ301" s="23">
        <v>2.9999999999999997E-4</v>
      </c>
      <c r="BR301" s="23">
        <v>5.0000000000000001E-4</v>
      </c>
      <c r="BS301" s="23">
        <v>2.0000000000000001E-4</v>
      </c>
      <c r="BT301" s="23" t="s">
        <v>181</v>
      </c>
      <c r="BU301" s="23">
        <v>5.0000000000000001E-4</v>
      </c>
      <c r="BV301" s="23" t="s">
        <v>181</v>
      </c>
      <c r="BW301" s="23">
        <v>5.9999999999999995E-4</v>
      </c>
      <c r="BX301" s="23" t="s">
        <v>181</v>
      </c>
      <c r="BY301" s="23">
        <v>8.0000000000000004E-4</v>
      </c>
      <c r="BZ301" s="23" t="s">
        <v>181</v>
      </c>
      <c r="CA301" s="23">
        <v>6.9999999999999999E-4</v>
      </c>
      <c r="CB301" s="23" t="s">
        <v>181</v>
      </c>
      <c r="CC301" s="23">
        <v>1.8E-3</v>
      </c>
      <c r="CD301" s="23" t="s">
        <v>181</v>
      </c>
      <c r="CE301" s="23">
        <v>1.8E-3</v>
      </c>
      <c r="CF301" s="23" t="s">
        <v>20</v>
      </c>
      <c r="CH301" s="23">
        <v>1.54E-2</v>
      </c>
      <c r="CI301" s="23">
        <v>4.4999999999999997E-3</v>
      </c>
      <c r="CJ301" s="23" t="s">
        <v>181</v>
      </c>
      <c r="CK301" s="23">
        <v>8.6E-3</v>
      </c>
      <c r="CL301" s="23" t="s">
        <v>181</v>
      </c>
      <c r="CM301" s="23">
        <v>8.6E-3</v>
      </c>
      <c r="CN301" s="23" t="s">
        <v>181</v>
      </c>
      <c r="CO301" s="23">
        <v>5.9999999999999995E-4</v>
      </c>
      <c r="CP301" s="23" t="s">
        <v>181</v>
      </c>
      <c r="CQ301" s="23">
        <v>2.5999999999999999E-3</v>
      </c>
      <c r="CR301" s="23" t="s">
        <v>181</v>
      </c>
      <c r="CS301" s="23">
        <v>1.5E-3</v>
      </c>
      <c r="CT301" s="23" t="s">
        <v>20</v>
      </c>
      <c r="CV301" s="23" t="s">
        <v>20</v>
      </c>
      <c r="CX301" s="23" t="s">
        <v>181</v>
      </c>
      <c r="CY301" s="23">
        <v>5.0000000000000001E-4</v>
      </c>
      <c r="CZ301" s="23" t="s">
        <v>181</v>
      </c>
      <c r="DA301" s="23">
        <v>5.9999999999999995E-4</v>
      </c>
      <c r="DB301" s="23" t="s">
        <v>181</v>
      </c>
      <c r="DC301" s="23">
        <v>5.0000000000000001E-4</v>
      </c>
      <c r="DD301" s="23" t="s">
        <v>181</v>
      </c>
      <c r="DE301" s="23">
        <v>5.9999999999999995E-4</v>
      </c>
      <c r="DF301" s="23" t="s">
        <v>181</v>
      </c>
      <c r="DG301" s="23">
        <v>4.0000000000000002E-4</v>
      </c>
      <c r="DH301" s="23" t="s">
        <v>181</v>
      </c>
      <c r="DI301" s="23">
        <v>2.0000000000000001E-4</v>
      </c>
      <c r="DJ301" s="23" t="s">
        <v>434</v>
      </c>
      <c r="DK301" s="23" t="s">
        <v>435</v>
      </c>
      <c r="DL301" s="23">
        <v>101</v>
      </c>
      <c r="DM301" s="23" t="s">
        <v>197</v>
      </c>
      <c r="DN301" s="23" t="s">
        <v>20</v>
      </c>
      <c r="DW301" s="85"/>
      <c r="DY301" s="85">
        <v>44877.920138888891</v>
      </c>
    </row>
    <row r="302" spans="1:129" s="23" customFormat="1">
      <c r="A302" s="23">
        <v>356</v>
      </c>
      <c r="B302" s="88">
        <v>44877.923611111109</v>
      </c>
      <c r="C302" s="23" t="s">
        <v>192</v>
      </c>
      <c r="D302" s="23">
        <v>0</v>
      </c>
      <c r="E302" s="23">
        <v>0</v>
      </c>
      <c r="F302" s="23">
        <v>0</v>
      </c>
      <c r="G302" s="23" t="s">
        <v>58</v>
      </c>
      <c r="H302" s="23" t="s">
        <v>59</v>
      </c>
      <c r="I302" s="23" t="s">
        <v>59</v>
      </c>
      <c r="J302" s="23" t="s">
        <v>59</v>
      </c>
      <c r="K302" s="23">
        <v>150</v>
      </c>
      <c r="L302" s="23" t="s">
        <v>179</v>
      </c>
      <c r="M302" s="23">
        <v>0</v>
      </c>
      <c r="N302" s="23" t="s">
        <v>179</v>
      </c>
      <c r="O302" s="23">
        <v>0</v>
      </c>
      <c r="P302" s="23" t="s">
        <v>179</v>
      </c>
      <c r="Q302" s="23">
        <v>0</v>
      </c>
      <c r="R302" s="23">
        <v>2</v>
      </c>
      <c r="S302" s="23" t="s">
        <v>180</v>
      </c>
      <c r="T302" s="23">
        <v>8.4343000000000004</v>
      </c>
      <c r="U302" s="23">
        <v>0.59240000000000004</v>
      </c>
      <c r="V302" s="23">
        <v>15.590400000000001</v>
      </c>
      <c r="W302" s="23">
        <v>0.25890000000000002</v>
      </c>
      <c r="X302" s="23">
        <v>48.616900000000001</v>
      </c>
      <c r="Y302" s="23">
        <v>0.28360000000000002</v>
      </c>
      <c r="Z302" s="23">
        <v>7.6999999999999999E-2</v>
      </c>
      <c r="AA302" s="23">
        <v>1.24E-2</v>
      </c>
      <c r="AB302" s="23" t="s">
        <v>181</v>
      </c>
      <c r="AC302" s="23">
        <v>6.1000000000000004E-3</v>
      </c>
      <c r="AD302" s="23" t="s">
        <v>181</v>
      </c>
      <c r="AE302" s="23">
        <v>1.0200000000000001E-2</v>
      </c>
      <c r="AF302" s="23">
        <v>0.52659999999999996</v>
      </c>
      <c r="AG302" s="23">
        <v>7.9000000000000008E-3</v>
      </c>
      <c r="AH302" s="23">
        <v>7.3441999999999998</v>
      </c>
      <c r="AI302" s="23">
        <v>2.0500000000000001E-2</v>
      </c>
      <c r="AJ302" s="23">
        <v>0.76259999999999994</v>
      </c>
      <c r="AK302" s="23">
        <v>5.5999999999999999E-3</v>
      </c>
      <c r="AL302" s="23">
        <v>2.1000000000000001E-2</v>
      </c>
      <c r="AM302" s="23">
        <v>6.7999999999999996E-3</v>
      </c>
      <c r="AN302" s="23">
        <v>1.9E-2</v>
      </c>
      <c r="AO302" s="23">
        <v>3.5000000000000001E-3</v>
      </c>
      <c r="AP302" s="23">
        <v>0.16339999999999999</v>
      </c>
      <c r="AQ302" s="23">
        <v>4.5999999999999999E-3</v>
      </c>
      <c r="AR302" s="23">
        <v>7.1841999999999997</v>
      </c>
      <c r="AS302" s="23">
        <v>2.3199999999999998E-2</v>
      </c>
      <c r="AT302" s="23">
        <v>1.8200000000000001E-2</v>
      </c>
      <c r="AU302" s="23">
        <v>3.0000000000000001E-3</v>
      </c>
      <c r="AV302" s="23">
        <v>1.55E-2</v>
      </c>
      <c r="AW302" s="23">
        <v>1E-3</v>
      </c>
      <c r="AX302" s="23">
        <v>9.7000000000000003E-3</v>
      </c>
      <c r="AY302" s="23">
        <v>6.9999999999999999E-4</v>
      </c>
      <c r="AZ302" s="23">
        <v>8.3999999999999995E-3</v>
      </c>
      <c r="BA302" s="23">
        <v>5.9999999999999995E-4</v>
      </c>
      <c r="BB302" s="23">
        <v>1.2999999999999999E-3</v>
      </c>
      <c r="BC302" s="23">
        <v>4.0000000000000002E-4</v>
      </c>
      <c r="BD302" s="23" t="s">
        <v>181</v>
      </c>
      <c r="BE302" s="23">
        <v>2.9999999999999997E-4</v>
      </c>
      <c r="BF302" s="23" t="s">
        <v>181</v>
      </c>
      <c r="BG302" s="23">
        <v>1E-4</v>
      </c>
      <c r="BH302" s="23">
        <v>6.9999999999999999E-4</v>
      </c>
      <c r="BI302" s="23">
        <v>2.0000000000000001E-4</v>
      </c>
      <c r="BJ302" s="23">
        <v>2.07E-2</v>
      </c>
      <c r="BK302" s="23">
        <v>5.0000000000000001E-4</v>
      </c>
      <c r="BL302" s="23">
        <v>2.5000000000000001E-3</v>
      </c>
      <c r="BM302" s="23">
        <v>2.0000000000000001E-4</v>
      </c>
      <c r="BN302" s="23">
        <v>8.0999999999999996E-3</v>
      </c>
      <c r="BO302" s="23">
        <v>2.9999999999999997E-4</v>
      </c>
      <c r="BP302" s="23">
        <v>2.0999999999999999E-3</v>
      </c>
      <c r="BQ302" s="23">
        <v>2.9999999999999997E-4</v>
      </c>
      <c r="BR302" s="23">
        <v>5.9999999999999995E-4</v>
      </c>
      <c r="BS302" s="23">
        <v>2.0000000000000001E-4</v>
      </c>
      <c r="BT302" s="23" t="s">
        <v>181</v>
      </c>
      <c r="BU302" s="23">
        <v>5.0000000000000001E-4</v>
      </c>
      <c r="BV302" s="23" t="s">
        <v>20</v>
      </c>
      <c r="BX302" s="23" t="s">
        <v>181</v>
      </c>
      <c r="BY302" s="23">
        <v>8.0000000000000004E-4</v>
      </c>
      <c r="BZ302" s="23" t="s">
        <v>181</v>
      </c>
      <c r="CA302" s="23">
        <v>6.9999999999999999E-4</v>
      </c>
      <c r="CB302" s="23" t="s">
        <v>181</v>
      </c>
      <c r="CC302" s="23">
        <v>1.8E-3</v>
      </c>
      <c r="CD302" s="23" t="s">
        <v>181</v>
      </c>
      <c r="CE302" s="23">
        <v>1.8E-3</v>
      </c>
      <c r="CF302" s="23" t="s">
        <v>20</v>
      </c>
      <c r="CH302" s="23">
        <v>1.3299999999999999E-2</v>
      </c>
      <c r="CI302" s="23">
        <v>5.0000000000000001E-3</v>
      </c>
      <c r="CJ302" s="23" t="s">
        <v>181</v>
      </c>
      <c r="CK302" s="23">
        <v>8.6E-3</v>
      </c>
      <c r="CL302" s="23" t="s">
        <v>181</v>
      </c>
      <c r="CM302" s="23">
        <v>8.8999999999999999E-3</v>
      </c>
      <c r="CN302" s="23" t="s">
        <v>181</v>
      </c>
      <c r="CO302" s="23">
        <v>5.9999999999999995E-4</v>
      </c>
      <c r="CP302" s="23" t="s">
        <v>181</v>
      </c>
      <c r="CQ302" s="23">
        <v>2.5999999999999999E-3</v>
      </c>
      <c r="CR302" s="23" t="s">
        <v>181</v>
      </c>
      <c r="CS302" s="23">
        <v>1.5E-3</v>
      </c>
      <c r="CT302" s="23" t="s">
        <v>181</v>
      </c>
      <c r="CU302" s="23">
        <v>6.9999999999999999E-4</v>
      </c>
      <c r="CV302" s="23" t="s">
        <v>20</v>
      </c>
      <c r="CX302" s="23" t="s">
        <v>181</v>
      </c>
      <c r="CY302" s="23">
        <v>5.0000000000000001E-4</v>
      </c>
      <c r="CZ302" s="23" t="s">
        <v>181</v>
      </c>
      <c r="DA302" s="23">
        <v>5.9999999999999995E-4</v>
      </c>
      <c r="DB302" s="23" t="s">
        <v>181</v>
      </c>
      <c r="DC302" s="23">
        <v>5.0000000000000001E-4</v>
      </c>
      <c r="DD302" s="23" t="s">
        <v>181</v>
      </c>
      <c r="DE302" s="23">
        <v>5.9999999999999995E-4</v>
      </c>
      <c r="DF302" s="23">
        <v>4.0000000000000002E-4</v>
      </c>
      <c r="DG302" s="23">
        <v>4.0000000000000002E-4</v>
      </c>
      <c r="DH302" s="23" t="s">
        <v>181</v>
      </c>
      <c r="DI302" s="23">
        <v>2.0000000000000001E-4</v>
      </c>
      <c r="DJ302" s="23" t="s">
        <v>436</v>
      </c>
      <c r="DK302" s="23" t="s">
        <v>437</v>
      </c>
      <c r="DL302" s="23">
        <v>34</v>
      </c>
      <c r="DM302" s="23" t="s">
        <v>197</v>
      </c>
      <c r="DN302" s="23" t="s">
        <v>20</v>
      </c>
      <c r="DW302" s="85"/>
      <c r="DY302" s="85">
        <v>44877.923611111109</v>
      </c>
    </row>
    <row r="303" spans="1:129" s="23" customFormat="1">
      <c r="A303" s="23">
        <v>357</v>
      </c>
      <c r="B303" s="88">
        <v>44877.927083333336</v>
      </c>
      <c r="C303" s="23" t="s">
        <v>192</v>
      </c>
      <c r="D303" s="23">
        <v>0</v>
      </c>
      <c r="E303" s="23">
        <v>0</v>
      </c>
      <c r="F303" s="23">
        <v>0</v>
      </c>
      <c r="G303" s="23" t="s">
        <v>58</v>
      </c>
      <c r="H303" s="23" t="s">
        <v>59</v>
      </c>
      <c r="I303" s="23" t="s">
        <v>59</v>
      </c>
      <c r="J303" s="23" t="s">
        <v>59</v>
      </c>
      <c r="K303" s="23">
        <v>150</v>
      </c>
      <c r="L303" s="23" t="s">
        <v>179</v>
      </c>
      <c r="M303" s="23">
        <v>0</v>
      </c>
      <c r="N303" s="23" t="s">
        <v>179</v>
      </c>
      <c r="O303" s="23">
        <v>0</v>
      </c>
      <c r="P303" s="23" t="s">
        <v>179</v>
      </c>
      <c r="Q303" s="23">
        <v>0</v>
      </c>
      <c r="R303" s="23">
        <v>2</v>
      </c>
      <c r="S303" s="23" t="s">
        <v>180</v>
      </c>
      <c r="T303" s="23">
        <v>10.115399999999999</v>
      </c>
      <c r="U303" s="23">
        <v>0.62019999999999997</v>
      </c>
      <c r="V303" s="23">
        <v>16.936599999999999</v>
      </c>
      <c r="W303" s="23">
        <v>0.26989999999999997</v>
      </c>
      <c r="X303" s="23">
        <v>53.422499999999999</v>
      </c>
      <c r="Y303" s="23">
        <v>0.3009</v>
      </c>
      <c r="Z303" s="23">
        <v>8.4400000000000003E-2</v>
      </c>
      <c r="AA303" s="23">
        <v>1.2500000000000001E-2</v>
      </c>
      <c r="AB303" s="23" t="s">
        <v>181</v>
      </c>
      <c r="AC303" s="23">
        <v>6.0000000000000001E-3</v>
      </c>
      <c r="AD303" s="23" t="s">
        <v>181</v>
      </c>
      <c r="AE303" s="23">
        <v>0.01</v>
      </c>
      <c r="AF303" s="23">
        <v>0.59770000000000001</v>
      </c>
      <c r="AG303" s="23">
        <v>8.3999999999999995E-3</v>
      </c>
      <c r="AH303" s="23">
        <v>7.2435999999999998</v>
      </c>
      <c r="AI303" s="23">
        <v>2.0299999999999999E-2</v>
      </c>
      <c r="AJ303" s="23">
        <v>0.76929999999999998</v>
      </c>
      <c r="AK303" s="23">
        <v>5.5999999999999999E-3</v>
      </c>
      <c r="AL303" s="23">
        <v>2.9399999999999999E-2</v>
      </c>
      <c r="AM303" s="23">
        <v>6.7999999999999996E-3</v>
      </c>
      <c r="AN303" s="23">
        <v>2.5499999999999998E-2</v>
      </c>
      <c r="AO303" s="23">
        <v>3.5999999999999999E-3</v>
      </c>
      <c r="AP303" s="23">
        <v>0.1089</v>
      </c>
      <c r="AQ303" s="23">
        <v>3.8E-3</v>
      </c>
      <c r="AR303" s="23">
        <v>7.5179999999999998</v>
      </c>
      <c r="AS303" s="23">
        <v>2.3599999999999999E-2</v>
      </c>
      <c r="AT303" s="23">
        <v>1.49E-2</v>
      </c>
      <c r="AU303" s="23">
        <v>3.0000000000000001E-3</v>
      </c>
      <c r="AV303" s="23">
        <v>1.5699999999999999E-2</v>
      </c>
      <c r="AW303" s="23">
        <v>1E-3</v>
      </c>
      <c r="AX303" s="23">
        <v>8.6E-3</v>
      </c>
      <c r="AY303" s="23">
        <v>6.9999999999999999E-4</v>
      </c>
      <c r="AZ303" s="23">
        <v>7.7999999999999996E-3</v>
      </c>
      <c r="BA303" s="23">
        <v>5.9999999999999995E-4</v>
      </c>
      <c r="BB303" s="23">
        <v>1.1999999999999999E-3</v>
      </c>
      <c r="BC303" s="23">
        <v>4.0000000000000002E-4</v>
      </c>
      <c r="BD303" s="23" t="s">
        <v>181</v>
      </c>
      <c r="BE303" s="23">
        <v>2.9999999999999997E-4</v>
      </c>
      <c r="BF303" s="23" t="s">
        <v>181</v>
      </c>
      <c r="BG303" s="23">
        <v>1E-4</v>
      </c>
      <c r="BH303" s="23">
        <v>8.9999999999999998E-4</v>
      </c>
      <c r="BI303" s="23">
        <v>2.0000000000000001E-4</v>
      </c>
      <c r="BJ303" s="23">
        <v>2.0199999999999999E-2</v>
      </c>
      <c r="BK303" s="23">
        <v>5.0000000000000001E-4</v>
      </c>
      <c r="BL303" s="23">
        <v>2.0999999999999999E-3</v>
      </c>
      <c r="BM303" s="23">
        <v>2.0000000000000001E-4</v>
      </c>
      <c r="BN303" s="23">
        <v>6.0000000000000001E-3</v>
      </c>
      <c r="BO303" s="23">
        <v>2.0000000000000001E-4</v>
      </c>
      <c r="BP303" s="23">
        <v>2E-3</v>
      </c>
      <c r="BQ303" s="23">
        <v>2.9999999999999997E-4</v>
      </c>
      <c r="BR303" s="23">
        <v>2.9999999999999997E-4</v>
      </c>
      <c r="BS303" s="23">
        <v>1E-4</v>
      </c>
      <c r="BT303" s="23" t="s">
        <v>181</v>
      </c>
      <c r="BU303" s="23">
        <v>5.0000000000000001E-4</v>
      </c>
      <c r="BV303" s="23" t="s">
        <v>20</v>
      </c>
      <c r="BX303" s="23" t="s">
        <v>181</v>
      </c>
      <c r="BY303" s="23">
        <v>8.0000000000000004E-4</v>
      </c>
      <c r="BZ303" s="23" t="s">
        <v>181</v>
      </c>
      <c r="CA303" s="23">
        <v>6.9999999999999999E-4</v>
      </c>
      <c r="CB303" s="23" t="s">
        <v>181</v>
      </c>
      <c r="CC303" s="23">
        <v>1.8E-3</v>
      </c>
      <c r="CD303" s="23" t="s">
        <v>181</v>
      </c>
      <c r="CE303" s="23">
        <v>1.8E-3</v>
      </c>
      <c r="CF303" s="23" t="s">
        <v>20</v>
      </c>
      <c r="CH303" s="23">
        <v>1.3899999999999999E-2</v>
      </c>
      <c r="CI303" s="23">
        <v>4.4999999999999997E-3</v>
      </c>
      <c r="CJ303" s="23" t="s">
        <v>181</v>
      </c>
      <c r="CK303" s="23">
        <v>8.5000000000000006E-3</v>
      </c>
      <c r="CL303" s="23" t="s">
        <v>181</v>
      </c>
      <c r="CM303" s="23">
        <v>7.4999999999999997E-3</v>
      </c>
      <c r="CN303" s="23" t="s">
        <v>181</v>
      </c>
      <c r="CO303" s="23">
        <v>5.9999999999999995E-4</v>
      </c>
      <c r="CP303" s="23" t="s">
        <v>181</v>
      </c>
      <c r="CQ303" s="23">
        <v>2.5999999999999999E-3</v>
      </c>
      <c r="CR303" s="23" t="s">
        <v>181</v>
      </c>
      <c r="CS303" s="23">
        <v>1.5E-3</v>
      </c>
      <c r="CT303" s="23" t="s">
        <v>181</v>
      </c>
      <c r="CU303" s="23">
        <v>5.9999999999999995E-4</v>
      </c>
      <c r="CV303" s="23" t="s">
        <v>20</v>
      </c>
      <c r="CX303" s="23" t="s">
        <v>181</v>
      </c>
      <c r="CY303" s="23">
        <v>5.0000000000000001E-4</v>
      </c>
      <c r="CZ303" s="23" t="s">
        <v>181</v>
      </c>
      <c r="DA303" s="23">
        <v>5.0000000000000001E-4</v>
      </c>
      <c r="DB303" s="23" t="s">
        <v>181</v>
      </c>
      <c r="DC303" s="23">
        <v>5.0000000000000001E-4</v>
      </c>
      <c r="DD303" s="23" t="s">
        <v>181</v>
      </c>
      <c r="DE303" s="23">
        <v>5.9999999999999995E-4</v>
      </c>
      <c r="DF303" s="23" t="s">
        <v>181</v>
      </c>
      <c r="DG303" s="23">
        <v>4.0000000000000002E-4</v>
      </c>
      <c r="DH303" s="23" t="s">
        <v>181</v>
      </c>
      <c r="DI303" s="23">
        <v>2.0000000000000001E-4</v>
      </c>
      <c r="DJ303" s="23" t="s">
        <v>436</v>
      </c>
      <c r="DK303" s="23" t="s">
        <v>437</v>
      </c>
      <c r="DL303" s="23">
        <v>82</v>
      </c>
      <c r="DM303" s="23" t="s">
        <v>197</v>
      </c>
      <c r="DN303" s="23" t="s">
        <v>20</v>
      </c>
      <c r="DW303" s="85"/>
      <c r="DY303" s="85">
        <v>44877.927083333336</v>
      </c>
    </row>
    <row r="304" spans="1:129" s="23" customFormat="1">
      <c r="A304" s="23">
        <v>358</v>
      </c>
      <c r="B304" s="88">
        <v>44877.929166666669</v>
      </c>
      <c r="C304" s="23" t="s">
        <v>192</v>
      </c>
      <c r="D304" s="23">
        <v>0</v>
      </c>
      <c r="E304" s="23">
        <v>0</v>
      </c>
      <c r="F304" s="23">
        <v>0</v>
      </c>
      <c r="G304" s="23" t="s">
        <v>58</v>
      </c>
      <c r="H304" s="23" t="s">
        <v>59</v>
      </c>
      <c r="I304" s="23" t="s">
        <v>59</v>
      </c>
      <c r="J304" s="23" t="s">
        <v>59</v>
      </c>
      <c r="K304" s="23">
        <v>150</v>
      </c>
      <c r="L304" s="23" t="s">
        <v>179</v>
      </c>
      <c r="M304" s="23">
        <v>0</v>
      </c>
      <c r="N304" s="23" t="s">
        <v>179</v>
      </c>
      <c r="O304" s="23">
        <v>0</v>
      </c>
      <c r="P304" s="23" t="s">
        <v>179</v>
      </c>
      <c r="Q304" s="23">
        <v>0</v>
      </c>
      <c r="R304" s="23">
        <v>2</v>
      </c>
      <c r="S304" s="23" t="s">
        <v>180</v>
      </c>
      <c r="T304" s="23">
        <v>10.398199999999999</v>
      </c>
      <c r="U304" s="23">
        <v>0.65110000000000001</v>
      </c>
      <c r="V304" s="23">
        <v>17.315000000000001</v>
      </c>
      <c r="W304" s="23">
        <v>0.27689999999999998</v>
      </c>
      <c r="X304" s="23">
        <v>50.113700000000001</v>
      </c>
      <c r="Y304" s="23">
        <v>0.2928</v>
      </c>
      <c r="Z304" s="23">
        <v>0.221</v>
      </c>
      <c r="AA304" s="23">
        <v>1.47E-2</v>
      </c>
      <c r="AB304" s="23" t="s">
        <v>181</v>
      </c>
      <c r="AC304" s="23">
        <v>7.4000000000000003E-3</v>
      </c>
      <c r="AD304" s="23" t="s">
        <v>181</v>
      </c>
      <c r="AE304" s="23">
        <v>1.12E-2</v>
      </c>
      <c r="AF304" s="23">
        <v>1.72</v>
      </c>
      <c r="AG304" s="23">
        <v>1.29E-2</v>
      </c>
      <c r="AH304" s="23">
        <v>7.3132999999999999</v>
      </c>
      <c r="AI304" s="23">
        <v>2.0500000000000001E-2</v>
      </c>
      <c r="AJ304" s="23">
        <v>1.357</v>
      </c>
      <c r="AK304" s="23">
        <v>7.1999999999999998E-3</v>
      </c>
      <c r="AL304" s="23">
        <v>2.64E-2</v>
      </c>
      <c r="AM304" s="23">
        <v>8.0000000000000002E-3</v>
      </c>
      <c r="AN304" s="23">
        <v>3.0599999999999999E-2</v>
      </c>
      <c r="AO304" s="23">
        <v>3.7000000000000002E-3</v>
      </c>
      <c r="AP304" s="23">
        <v>0.1069</v>
      </c>
      <c r="AQ304" s="23">
        <v>3.8E-3</v>
      </c>
      <c r="AR304" s="23">
        <v>5.9394</v>
      </c>
      <c r="AS304" s="23">
        <v>2.1299999999999999E-2</v>
      </c>
      <c r="AT304" s="23">
        <v>1.15E-2</v>
      </c>
      <c r="AU304" s="23">
        <v>2.7000000000000001E-3</v>
      </c>
      <c r="AV304" s="23">
        <v>1.49E-2</v>
      </c>
      <c r="AW304" s="23">
        <v>1E-3</v>
      </c>
      <c r="AX304" s="23">
        <v>6.1999999999999998E-3</v>
      </c>
      <c r="AY304" s="23">
        <v>5.9999999999999995E-4</v>
      </c>
      <c r="AZ304" s="23">
        <v>5.7999999999999996E-3</v>
      </c>
      <c r="BA304" s="23">
        <v>5.0000000000000001E-4</v>
      </c>
      <c r="BB304" s="23">
        <v>1.1000000000000001E-3</v>
      </c>
      <c r="BC304" s="23">
        <v>4.0000000000000002E-4</v>
      </c>
      <c r="BD304" s="23">
        <v>2.9999999999999997E-4</v>
      </c>
      <c r="BE304" s="23">
        <v>2.0000000000000001E-4</v>
      </c>
      <c r="BF304" s="23" t="s">
        <v>181</v>
      </c>
      <c r="BG304" s="23">
        <v>1E-4</v>
      </c>
      <c r="BH304" s="23">
        <v>3.5000000000000001E-3</v>
      </c>
      <c r="BI304" s="23">
        <v>2.9999999999999997E-4</v>
      </c>
      <c r="BJ304" s="23">
        <v>5.0099999999999999E-2</v>
      </c>
      <c r="BK304" s="23">
        <v>8.0000000000000004E-4</v>
      </c>
      <c r="BL304" s="23">
        <v>2.3999999999999998E-3</v>
      </c>
      <c r="BM304" s="23">
        <v>2.0000000000000001E-4</v>
      </c>
      <c r="BN304" s="23">
        <v>1.61E-2</v>
      </c>
      <c r="BO304" s="23">
        <v>4.0000000000000002E-4</v>
      </c>
      <c r="BP304" s="23">
        <v>6.3E-3</v>
      </c>
      <c r="BQ304" s="23">
        <v>4.0000000000000002E-4</v>
      </c>
      <c r="BR304" s="23">
        <v>4.0000000000000002E-4</v>
      </c>
      <c r="BS304" s="23">
        <v>1E-4</v>
      </c>
      <c r="BT304" s="23" t="s">
        <v>181</v>
      </c>
      <c r="BU304" s="23">
        <v>5.0000000000000001E-4</v>
      </c>
      <c r="BV304" s="23" t="s">
        <v>20</v>
      </c>
      <c r="BX304" s="23" t="s">
        <v>20</v>
      </c>
      <c r="BZ304" s="23" t="s">
        <v>181</v>
      </c>
      <c r="CA304" s="23">
        <v>6.9999999999999999E-4</v>
      </c>
      <c r="CB304" s="23" t="s">
        <v>181</v>
      </c>
      <c r="CC304" s="23">
        <v>1.8E-3</v>
      </c>
      <c r="CD304" s="23" t="s">
        <v>181</v>
      </c>
      <c r="CE304" s="23">
        <v>1.8E-3</v>
      </c>
      <c r="CF304" s="23" t="s">
        <v>20</v>
      </c>
      <c r="CH304" s="23">
        <v>5.6599999999999998E-2</v>
      </c>
      <c r="CI304" s="23">
        <v>5.1000000000000004E-3</v>
      </c>
      <c r="CJ304" s="23">
        <v>1.06E-2</v>
      </c>
      <c r="CK304" s="23">
        <v>8.5000000000000006E-3</v>
      </c>
      <c r="CL304" s="23" t="s">
        <v>181</v>
      </c>
      <c r="CM304" s="23">
        <v>8.3000000000000001E-3</v>
      </c>
      <c r="CN304" s="23" t="s">
        <v>181</v>
      </c>
      <c r="CO304" s="23">
        <v>5.9999999999999995E-4</v>
      </c>
      <c r="CP304" s="23" t="s">
        <v>181</v>
      </c>
      <c r="CQ304" s="23">
        <v>2.5999999999999999E-3</v>
      </c>
      <c r="CR304" s="23" t="s">
        <v>181</v>
      </c>
      <c r="CS304" s="23">
        <v>1.5E-3</v>
      </c>
      <c r="CT304" s="23" t="s">
        <v>20</v>
      </c>
      <c r="CV304" s="23" t="s">
        <v>181</v>
      </c>
      <c r="CW304" s="23">
        <v>5.0000000000000001E-4</v>
      </c>
      <c r="CX304" s="23" t="s">
        <v>181</v>
      </c>
      <c r="CY304" s="23">
        <v>5.0000000000000001E-4</v>
      </c>
      <c r="CZ304" s="23" t="s">
        <v>181</v>
      </c>
      <c r="DA304" s="23">
        <v>5.0000000000000001E-4</v>
      </c>
      <c r="DB304" s="23" t="s">
        <v>181</v>
      </c>
      <c r="DC304" s="23">
        <v>5.0000000000000001E-4</v>
      </c>
      <c r="DD304" s="23" t="s">
        <v>181</v>
      </c>
      <c r="DE304" s="23">
        <v>5.9999999999999995E-4</v>
      </c>
      <c r="DF304" s="23" t="s">
        <v>181</v>
      </c>
      <c r="DG304" s="23">
        <v>4.0000000000000002E-4</v>
      </c>
      <c r="DH304" s="23" t="s">
        <v>181</v>
      </c>
      <c r="DI304" s="23">
        <v>2.9999999999999997E-4</v>
      </c>
      <c r="DJ304" s="23" t="s">
        <v>436</v>
      </c>
      <c r="DK304" s="23" t="s">
        <v>437</v>
      </c>
      <c r="DL304" s="23">
        <v>92</v>
      </c>
      <c r="DM304" s="23" t="s">
        <v>438</v>
      </c>
      <c r="DN304" s="23" t="s">
        <v>20</v>
      </c>
      <c r="DW304" s="85"/>
      <c r="DY304" s="85">
        <v>44877.929166666669</v>
      </c>
    </row>
    <row r="305" spans="1:129" s="23" customFormat="1">
      <c r="A305" s="23">
        <v>359</v>
      </c>
      <c r="B305" s="88">
        <v>44877.934027777781</v>
      </c>
      <c r="C305" s="23" t="s">
        <v>192</v>
      </c>
      <c r="D305" s="23">
        <v>0</v>
      </c>
      <c r="E305" s="23">
        <v>0</v>
      </c>
      <c r="F305" s="23">
        <v>0</v>
      </c>
      <c r="G305" s="23" t="s">
        <v>58</v>
      </c>
      <c r="H305" s="23" t="s">
        <v>59</v>
      </c>
      <c r="I305" s="23" t="s">
        <v>59</v>
      </c>
      <c r="J305" s="23" t="s">
        <v>59</v>
      </c>
      <c r="K305" s="23">
        <v>150</v>
      </c>
      <c r="L305" s="23" t="s">
        <v>179</v>
      </c>
      <c r="M305" s="23">
        <v>0</v>
      </c>
      <c r="N305" s="23" t="s">
        <v>179</v>
      </c>
      <c r="O305" s="23">
        <v>0</v>
      </c>
      <c r="P305" s="23" t="s">
        <v>179</v>
      </c>
      <c r="Q305" s="23">
        <v>0</v>
      </c>
      <c r="R305" s="23">
        <v>2</v>
      </c>
      <c r="S305" s="23" t="s">
        <v>180</v>
      </c>
      <c r="T305" s="23">
        <v>9.1678999999999995</v>
      </c>
      <c r="U305" s="23">
        <v>0.62839999999999996</v>
      </c>
      <c r="V305" s="23">
        <v>18.639700000000001</v>
      </c>
      <c r="W305" s="23">
        <v>0.28170000000000001</v>
      </c>
      <c r="X305" s="23">
        <v>55.432899999999997</v>
      </c>
      <c r="Y305" s="23">
        <v>0.30880000000000002</v>
      </c>
      <c r="Z305" s="23">
        <v>0.10340000000000001</v>
      </c>
      <c r="AA305" s="23">
        <v>1.3100000000000001E-2</v>
      </c>
      <c r="AB305" s="23" t="s">
        <v>181</v>
      </c>
      <c r="AC305" s="23">
        <v>6.6E-3</v>
      </c>
      <c r="AD305" s="23" t="s">
        <v>181</v>
      </c>
      <c r="AE305" s="23">
        <v>1.0200000000000001E-2</v>
      </c>
      <c r="AF305" s="23">
        <v>0.72540000000000004</v>
      </c>
      <c r="AG305" s="23">
        <v>9.1000000000000004E-3</v>
      </c>
      <c r="AH305" s="23">
        <v>7.6024000000000003</v>
      </c>
      <c r="AI305" s="23">
        <v>2.0899999999999998E-2</v>
      </c>
      <c r="AJ305" s="23">
        <v>0.79569999999999996</v>
      </c>
      <c r="AK305" s="23">
        <v>5.7000000000000002E-3</v>
      </c>
      <c r="AL305" s="23">
        <v>3.8199999999999998E-2</v>
      </c>
      <c r="AM305" s="23">
        <v>7.1000000000000004E-3</v>
      </c>
      <c r="AN305" s="23">
        <v>2.29E-2</v>
      </c>
      <c r="AO305" s="23">
        <v>3.5999999999999999E-3</v>
      </c>
      <c r="AP305" s="23">
        <v>9.8100000000000007E-2</v>
      </c>
      <c r="AQ305" s="23">
        <v>3.5999999999999999E-3</v>
      </c>
      <c r="AR305" s="23">
        <v>6.7416999999999998</v>
      </c>
      <c r="AS305" s="23">
        <v>2.24E-2</v>
      </c>
      <c r="AT305" s="23">
        <v>1.2699999999999999E-2</v>
      </c>
      <c r="AU305" s="23">
        <v>2.8999999999999998E-3</v>
      </c>
      <c r="AV305" s="23">
        <v>1.43E-2</v>
      </c>
      <c r="AW305" s="23">
        <v>1E-3</v>
      </c>
      <c r="AX305" s="23">
        <v>8.3000000000000001E-3</v>
      </c>
      <c r="AY305" s="23">
        <v>5.9999999999999995E-4</v>
      </c>
      <c r="AZ305" s="23">
        <v>8.0000000000000002E-3</v>
      </c>
      <c r="BA305" s="23">
        <v>5.9999999999999995E-4</v>
      </c>
      <c r="BB305" s="23">
        <v>1.1000000000000001E-3</v>
      </c>
      <c r="BC305" s="23">
        <v>4.0000000000000002E-4</v>
      </c>
      <c r="BD305" s="23" t="s">
        <v>181</v>
      </c>
      <c r="BE305" s="23">
        <v>2.9999999999999997E-4</v>
      </c>
      <c r="BF305" s="23" t="s">
        <v>181</v>
      </c>
      <c r="BG305" s="23">
        <v>1E-4</v>
      </c>
      <c r="BH305" s="23">
        <v>1E-3</v>
      </c>
      <c r="BI305" s="23">
        <v>2.0000000000000001E-4</v>
      </c>
      <c r="BJ305" s="23">
        <v>2.3800000000000002E-2</v>
      </c>
      <c r="BK305" s="23">
        <v>5.0000000000000001E-4</v>
      </c>
      <c r="BL305" s="23">
        <v>2.3999999999999998E-3</v>
      </c>
      <c r="BM305" s="23">
        <v>2.0000000000000001E-4</v>
      </c>
      <c r="BN305" s="23">
        <v>6.1999999999999998E-3</v>
      </c>
      <c r="BO305" s="23">
        <v>2.0000000000000001E-4</v>
      </c>
      <c r="BP305" s="23">
        <v>2E-3</v>
      </c>
      <c r="BQ305" s="23">
        <v>2.9999999999999997E-4</v>
      </c>
      <c r="BR305" s="23">
        <v>2.0000000000000001E-4</v>
      </c>
      <c r="BS305" s="23">
        <v>1E-4</v>
      </c>
      <c r="BT305" s="23" t="s">
        <v>181</v>
      </c>
      <c r="BU305" s="23">
        <v>5.0000000000000001E-4</v>
      </c>
      <c r="BV305" s="23" t="s">
        <v>181</v>
      </c>
      <c r="BW305" s="23">
        <v>5.9999999999999995E-4</v>
      </c>
      <c r="BX305" s="23" t="s">
        <v>181</v>
      </c>
      <c r="BY305" s="23">
        <v>8.0000000000000004E-4</v>
      </c>
      <c r="BZ305" s="23" t="s">
        <v>181</v>
      </c>
      <c r="CA305" s="23">
        <v>6.9999999999999999E-4</v>
      </c>
      <c r="CB305" s="23" t="s">
        <v>181</v>
      </c>
      <c r="CC305" s="23">
        <v>1.8E-3</v>
      </c>
      <c r="CD305" s="23" t="s">
        <v>181</v>
      </c>
      <c r="CE305" s="23">
        <v>1.8E-3</v>
      </c>
      <c r="CF305" s="23" t="s">
        <v>20</v>
      </c>
      <c r="CH305" s="23">
        <v>2.47E-2</v>
      </c>
      <c r="CI305" s="23">
        <v>4.4000000000000003E-3</v>
      </c>
      <c r="CJ305" s="23" t="s">
        <v>181</v>
      </c>
      <c r="CK305" s="23">
        <v>8.5000000000000006E-3</v>
      </c>
      <c r="CL305" s="23" t="s">
        <v>181</v>
      </c>
      <c r="CM305" s="23">
        <v>7.0000000000000001E-3</v>
      </c>
      <c r="CN305" s="23" t="s">
        <v>181</v>
      </c>
      <c r="CO305" s="23">
        <v>5.9999999999999995E-4</v>
      </c>
      <c r="CP305" s="23" t="s">
        <v>181</v>
      </c>
      <c r="CQ305" s="23">
        <v>2.5999999999999999E-3</v>
      </c>
      <c r="CR305" s="23" t="s">
        <v>181</v>
      </c>
      <c r="CS305" s="23">
        <v>1.5E-3</v>
      </c>
      <c r="CT305" s="23" t="s">
        <v>20</v>
      </c>
      <c r="CV305" s="23" t="s">
        <v>181</v>
      </c>
      <c r="CW305" s="23">
        <v>5.0000000000000001E-4</v>
      </c>
      <c r="CX305" s="23" t="s">
        <v>181</v>
      </c>
      <c r="CY305" s="23">
        <v>5.0000000000000001E-4</v>
      </c>
      <c r="CZ305" s="23" t="s">
        <v>181</v>
      </c>
      <c r="DA305" s="23">
        <v>5.0000000000000001E-4</v>
      </c>
      <c r="DB305" s="23" t="s">
        <v>181</v>
      </c>
      <c r="DC305" s="23">
        <v>5.0000000000000001E-4</v>
      </c>
      <c r="DD305" s="23" t="s">
        <v>181</v>
      </c>
      <c r="DE305" s="23">
        <v>5.9999999999999995E-4</v>
      </c>
      <c r="DF305" s="23" t="s">
        <v>181</v>
      </c>
      <c r="DG305" s="23">
        <v>2.9999999999999997E-4</v>
      </c>
      <c r="DH305" s="23" t="s">
        <v>181</v>
      </c>
      <c r="DI305" s="23">
        <v>1E-4</v>
      </c>
      <c r="DJ305" s="23" t="s">
        <v>439</v>
      </c>
      <c r="DK305" s="23" t="s">
        <v>440</v>
      </c>
      <c r="DL305" s="23">
        <v>39</v>
      </c>
      <c r="DM305" s="23" t="s">
        <v>197</v>
      </c>
      <c r="DN305" s="23" t="s">
        <v>20</v>
      </c>
      <c r="DW305" s="85"/>
      <c r="DY305" s="85">
        <v>44877.934027777781</v>
      </c>
    </row>
    <row r="306" spans="1:129" s="23" customFormat="1">
      <c r="A306" s="23">
        <v>360</v>
      </c>
      <c r="B306" s="88">
        <v>44877.938194444447</v>
      </c>
      <c r="C306" s="23" t="s">
        <v>192</v>
      </c>
      <c r="D306" s="23">
        <v>0</v>
      </c>
      <c r="E306" s="23">
        <v>0</v>
      </c>
      <c r="F306" s="23">
        <v>0</v>
      </c>
      <c r="G306" s="23" t="s">
        <v>58</v>
      </c>
      <c r="H306" s="23" t="s">
        <v>59</v>
      </c>
      <c r="I306" s="23" t="s">
        <v>59</v>
      </c>
      <c r="J306" s="23" t="s">
        <v>59</v>
      </c>
      <c r="K306" s="23">
        <v>150</v>
      </c>
      <c r="L306" s="23" t="s">
        <v>179</v>
      </c>
      <c r="M306" s="23">
        <v>0</v>
      </c>
      <c r="N306" s="23" t="s">
        <v>179</v>
      </c>
      <c r="O306" s="23">
        <v>0</v>
      </c>
      <c r="P306" s="23" t="s">
        <v>179</v>
      </c>
      <c r="Q306" s="23">
        <v>0</v>
      </c>
      <c r="R306" s="23">
        <v>2</v>
      </c>
      <c r="S306" s="23" t="s">
        <v>180</v>
      </c>
      <c r="T306" s="23">
        <v>7.0469999999999997</v>
      </c>
      <c r="U306" s="23">
        <v>0.58799999999999997</v>
      </c>
      <c r="V306" s="23">
        <v>17.439399999999999</v>
      </c>
      <c r="W306" s="23">
        <v>0.27260000000000001</v>
      </c>
      <c r="X306" s="23">
        <v>49.1267</v>
      </c>
      <c r="Y306" s="23">
        <v>0.28699999999999998</v>
      </c>
      <c r="Z306" s="23">
        <v>9.9599999999999994E-2</v>
      </c>
      <c r="AA306" s="23">
        <v>1.2999999999999999E-2</v>
      </c>
      <c r="AB306" s="23" t="s">
        <v>181</v>
      </c>
      <c r="AC306" s="23">
        <v>6.1000000000000004E-3</v>
      </c>
      <c r="AD306" s="23" t="s">
        <v>181</v>
      </c>
      <c r="AE306" s="23">
        <v>1.04E-2</v>
      </c>
      <c r="AF306" s="23">
        <v>0.51080000000000003</v>
      </c>
      <c r="AG306" s="23">
        <v>7.9000000000000008E-3</v>
      </c>
      <c r="AH306" s="23">
        <v>7.9892000000000003</v>
      </c>
      <c r="AI306" s="23">
        <v>2.1499999999999998E-2</v>
      </c>
      <c r="AJ306" s="23">
        <v>0.83730000000000004</v>
      </c>
      <c r="AK306" s="23">
        <v>5.8999999999999999E-3</v>
      </c>
      <c r="AL306" s="23">
        <v>2.9600000000000001E-2</v>
      </c>
      <c r="AM306" s="23">
        <v>7.1999999999999998E-3</v>
      </c>
      <c r="AN306" s="23">
        <v>2.47E-2</v>
      </c>
      <c r="AO306" s="23">
        <v>3.5999999999999999E-3</v>
      </c>
      <c r="AP306" s="23">
        <v>0.1123</v>
      </c>
      <c r="AQ306" s="23">
        <v>3.8999999999999998E-3</v>
      </c>
      <c r="AR306" s="23">
        <v>7.5140000000000002</v>
      </c>
      <c r="AS306" s="23">
        <v>2.3900000000000001E-2</v>
      </c>
      <c r="AT306" s="23">
        <v>1.37E-2</v>
      </c>
      <c r="AU306" s="23">
        <v>3.0999999999999999E-3</v>
      </c>
      <c r="AV306" s="23">
        <v>1.0699999999999999E-2</v>
      </c>
      <c r="AW306" s="23">
        <v>8.9999999999999998E-4</v>
      </c>
      <c r="AX306" s="23">
        <v>8.8000000000000005E-3</v>
      </c>
      <c r="AY306" s="23">
        <v>6.9999999999999999E-4</v>
      </c>
      <c r="AZ306" s="23">
        <v>9.5999999999999992E-3</v>
      </c>
      <c r="BA306" s="23">
        <v>6.9999999999999999E-4</v>
      </c>
      <c r="BB306" s="23">
        <v>1E-3</v>
      </c>
      <c r="BC306" s="23">
        <v>4.0000000000000002E-4</v>
      </c>
      <c r="BD306" s="23">
        <v>2.9999999999999997E-4</v>
      </c>
      <c r="BE306" s="23">
        <v>2.9999999999999997E-4</v>
      </c>
      <c r="BF306" s="23" t="s">
        <v>181</v>
      </c>
      <c r="BG306" s="23">
        <v>1E-4</v>
      </c>
      <c r="BH306" s="23">
        <v>6.9999999999999999E-4</v>
      </c>
      <c r="BI306" s="23">
        <v>2.0000000000000001E-4</v>
      </c>
      <c r="BJ306" s="23">
        <v>2.0500000000000001E-2</v>
      </c>
      <c r="BK306" s="23">
        <v>5.0000000000000001E-4</v>
      </c>
      <c r="BL306" s="23">
        <v>2.5999999999999999E-3</v>
      </c>
      <c r="BM306" s="23">
        <v>2.0000000000000001E-4</v>
      </c>
      <c r="BN306" s="23">
        <v>8.0000000000000002E-3</v>
      </c>
      <c r="BO306" s="23">
        <v>2.9999999999999997E-4</v>
      </c>
      <c r="BP306" s="23">
        <v>1.8E-3</v>
      </c>
      <c r="BQ306" s="23">
        <v>2.9999999999999997E-4</v>
      </c>
      <c r="BR306" s="23">
        <v>2.9999999999999997E-4</v>
      </c>
      <c r="BS306" s="23">
        <v>2.0000000000000001E-4</v>
      </c>
      <c r="BT306" s="23" t="s">
        <v>181</v>
      </c>
      <c r="BU306" s="23">
        <v>5.0000000000000001E-4</v>
      </c>
      <c r="BV306" s="23" t="s">
        <v>20</v>
      </c>
      <c r="BX306" s="23" t="s">
        <v>181</v>
      </c>
      <c r="BY306" s="23">
        <v>8.0000000000000004E-4</v>
      </c>
      <c r="BZ306" s="23" t="s">
        <v>181</v>
      </c>
      <c r="CA306" s="23">
        <v>6.9999999999999999E-4</v>
      </c>
      <c r="CB306" s="23" t="s">
        <v>181</v>
      </c>
      <c r="CC306" s="23">
        <v>1.8E-3</v>
      </c>
      <c r="CD306" s="23" t="s">
        <v>181</v>
      </c>
      <c r="CE306" s="23">
        <v>1.8E-3</v>
      </c>
      <c r="CF306" s="23" t="s">
        <v>20</v>
      </c>
      <c r="CH306" s="23">
        <v>1.3100000000000001E-2</v>
      </c>
      <c r="CI306" s="23">
        <v>4.5999999999999999E-3</v>
      </c>
      <c r="CJ306" s="23" t="s">
        <v>181</v>
      </c>
      <c r="CK306" s="23">
        <v>8.6E-3</v>
      </c>
      <c r="CL306" s="23" t="s">
        <v>181</v>
      </c>
      <c r="CM306" s="23">
        <v>8.8999999999999999E-3</v>
      </c>
      <c r="CN306" s="23" t="s">
        <v>181</v>
      </c>
      <c r="CO306" s="23">
        <v>5.9999999999999995E-4</v>
      </c>
      <c r="CP306" s="23" t="s">
        <v>181</v>
      </c>
      <c r="CQ306" s="23">
        <v>2.7000000000000001E-3</v>
      </c>
      <c r="CR306" s="23" t="s">
        <v>181</v>
      </c>
      <c r="CS306" s="23">
        <v>1.5E-3</v>
      </c>
      <c r="CT306" s="23" t="s">
        <v>20</v>
      </c>
      <c r="CV306" s="23" t="s">
        <v>20</v>
      </c>
      <c r="CX306" s="23" t="s">
        <v>181</v>
      </c>
      <c r="CY306" s="23">
        <v>5.0000000000000001E-4</v>
      </c>
      <c r="CZ306" s="23" t="s">
        <v>181</v>
      </c>
      <c r="DA306" s="23">
        <v>5.9999999999999995E-4</v>
      </c>
      <c r="DB306" s="23" t="s">
        <v>181</v>
      </c>
      <c r="DC306" s="23">
        <v>5.0000000000000001E-4</v>
      </c>
      <c r="DD306" s="23" t="s">
        <v>181</v>
      </c>
      <c r="DE306" s="23">
        <v>5.9999999999999995E-4</v>
      </c>
      <c r="DF306" s="23" t="s">
        <v>181</v>
      </c>
      <c r="DG306" s="23">
        <v>4.0000000000000002E-4</v>
      </c>
      <c r="DH306" s="23" t="s">
        <v>181</v>
      </c>
      <c r="DI306" s="23">
        <v>2.0000000000000001E-4</v>
      </c>
      <c r="DJ306" s="23" t="s">
        <v>439</v>
      </c>
      <c r="DK306" s="23" t="s">
        <v>440</v>
      </c>
      <c r="DL306" s="23">
        <v>91</v>
      </c>
      <c r="DM306" s="23" t="s">
        <v>65</v>
      </c>
      <c r="DN306" s="23" t="s">
        <v>20</v>
      </c>
      <c r="DW306" s="85"/>
      <c r="DY306" s="85">
        <v>44877.938194444447</v>
      </c>
    </row>
    <row r="307" spans="1:129" s="23" customFormat="1">
      <c r="A307" s="23">
        <v>361</v>
      </c>
      <c r="B307" s="88">
        <v>44877.94027777778</v>
      </c>
      <c r="C307" s="23" t="s">
        <v>192</v>
      </c>
      <c r="D307" s="23">
        <v>0</v>
      </c>
      <c r="E307" s="23">
        <v>0</v>
      </c>
      <c r="F307" s="23">
        <v>0</v>
      </c>
      <c r="G307" s="23" t="s">
        <v>58</v>
      </c>
      <c r="H307" s="23" t="s">
        <v>59</v>
      </c>
      <c r="I307" s="23" t="s">
        <v>59</v>
      </c>
      <c r="J307" s="23" t="s">
        <v>59</v>
      </c>
      <c r="K307" s="23">
        <v>150</v>
      </c>
      <c r="L307" s="23" t="s">
        <v>179</v>
      </c>
      <c r="M307" s="23">
        <v>0</v>
      </c>
      <c r="N307" s="23" t="s">
        <v>179</v>
      </c>
      <c r="O307" s="23">
        <v>0</v>
      </c>
      <c r="P307" s="23" t="s">
        <v>179</v>
      </c>
      <c r="Q307" s="23">
        <v>0</v>
      </c>
      <c r="R307" s="23">
        <v>2</v>
      </c>
      <c r="S307" s="23" t="s">
        <v>180</v>
      </c>
      <c r="T307" s="23">
        <v>5.8346</v>
      </c>
      <c r="U307" s="23">
        <v>0.56430000000000002</v>
      </c>
      <c r="V307" s="23">
        <v>16.5349</v>
      </c>
      <c r="W307" s="23">
        <v>0.2661</v>
      </c>
      <c r="X307" s="23">
        <v>47.304000000000002</v>
      </c>
      <c r="Y307" s="23">
        <v>0.28129999999999999</v>
      </c>
      <c r="Z307" s="23">
        <v>0.13900000000000001</v>
      </c>
      <c r="AA307" s="23">
        <v>1.34E-2</v>
      </c>
      <c r="AB307" s="23" t="s">
        <v>181</v>
      </c>
      <c r="AC307" s="23">
        <v>6.1999999999999998E-3</v>
      </c>
      <c r="AD307" s="23" t="s">
        <v>181</v>
      </c>
      <c r="AE307" s="23">
        <v>1.0500000000000001E-2</v>
      </c>
      <c r="AF307" s="23">
        <v>0.81289999999999996</v>
      </c>
      <c r="AG307" s="23">
        <v>9.4000000000000004E-3</v>
      </c>
      <c r="AH307" s="23">
        <v>7.5974000000000004</v>
      </c>
      <c r="AI307" s="23">
        <v>2.1000000000000001E-2</v>
      </c>
      <c r="AJ307" s="23">
        <v>0.86419999999999997</v>
      </c>
      <c r="AK307" s="23">
        <v>5.8999999999999999E-3</v>
      </c>
      <c r="AL307" s="23">
        <v>3.2500000000000001E-2</v>
      </c>
      <c r="AM307" s="23">
        <v>7.3000000000000001E-3</v>
      </c>
      <c r="AN307" s="23">
        <v>2.4199999999999999E-2</v>
      </c>
      <c r="AO307" s="23">
        <v>3.5999999999999999E-3</v>
      </c>
      <c r="AP307" s="23">
        <v>9.6699999999999994E-2</v>
      </c>
      <c r="AQ307" s="23">
        <v>3.7000000000000002E-3</v>
      </c>
      <c r="AR307" s="23">
        <v>7.3841999999999999</v>
      </c>
      <c r="AS307" s="23">
        <v>2.3699999999999999E-2</v>
      </c>
      <c r="AT307" s="23">
        <v>8.6E-3</v>
      </c>
      <c r="AU307" s="23">
        <v>3.0000000000000001E-3</v>
      </c>
      <c r="AV307" s="23">
        <v>1.1299999999999999E-2</v>
      </c>
      <c r="AW307" s="23">
        <v>8.9999999999999998E-4</v>
      </c>
      <c r="AX307" s="23">
        <v>8.2000000000000007E-3</v>
      </c>
      <c r="AY307" s="23">
        <v>6.9999999999999999E-4</v>
      </c>
      <c r="AZ307" s="23">
        <v>1.12E-2</v>
      </c>
      <c r="BA307" s="23">
        <v>6.9999999999999999E-4</v>
      </c>
      <c r="BB307" s="23">
        <v>1.1000000000000001E-3</v>
      </c>
      <c r="BC307" s="23">
        <v>4.0000000000000002E-4</v>
      </c>
      <c r="BD307" s="23">
        <v>8.0000000000000004E-4</v>
      </c>
      <c r="BE307" s="23">
        <v>2.9999999999999997E-4</v>
      </c>
      <c r="BF307" s="23" t="s">
        <v>181</v>
      </c>
      <c r="BG307" s="23">
        <v>1E-4</v>
      </c>
      <c r="BH307" s="23">
        <v>1.1000000000000001E-3</v>
      </c>
      <c r="BI307" s="23">
        <v>2.0000000000000001E-4</v>
      </c>
      <c r="BJ307" s="23">
        <v>2.23E-2</v>
      </c>
      <c r="BK307" s="23">
        <v>5.0000000000000001E-4</v>
      </c>
      <c r="BL307" s="23">
        <v>2.3E-3</v>
      </c>
      <c r="BM307" s="23">
        <v>2.0000000000000001E-4</v>
      </c>
      <c r="BN307" s="23">
        <v>8.8000000000000005E-3</v>
      </c>
      <c r="BO307" s="23">
        <v>2.9999999999999997E-4</v>
      </c>
      <c r="BP307" s="23">
        <v>1.9E-3</v>
      </c>
      <c r="BQ307" s="23">
        <v>2.9999999999999997E-4</v>
      </c>
      <c r="BR307" s="23">
        <v>4.0000000000000002E-4</v>
      </c>
      <c r="BS307" s="23">
        <v>2.0000000000000001E-4</v>
      </c>
      <c r="BT307" s="23" t="s">
        <v>181</v>
      </c>
      <c r="BU307" s="23">
        <v>5.0000000000000001E-4</v>
      </c>
      <c r="BV307" s="23" t="s">
        <v>181</v>
      </c>
      <c r="BW307" s="23">
        <v>5.9999999999999995E-4</v>
      </c>
      <c r="BX307" s="23" t="s">
        <v>181</v>
      </c>
      <c r="BY307" s="23">
        <v>8.0000000000000004E-4</v>
      </c>
      <c r="BZ307" s="23" t="s">
        <v>181</v>
      </c>
      <c r="CA307" s="23">
        <v>6.9999999999999999E-4</v>
      </c>
      <c r="CB307" s="23" t="s">
        <v>181</v>
      </c>
      <c r="CC307" s="23">
        <v>1.8E-3</v>
      </c>
      <c r="CD307" s="23" t="s">
        <v>181</v>
      </c>
      <c r="CE307" s="23">
        <v>1.8E-3</v>
      </c>
      <c r="CF307" s="23" t="s">
        <v>20</v>
      </c>
      <c r="CH307" s="23">
        <v>1.2999999999999999E-2</v>
      </c>
      <c r="CI307" s="23">
        <v>4.7999999999999996E-3</v>
      </c>
      <c r="CJ307" s="23" t="s">
        <v>181</v>
      </c>
      <c r="CK307" s="23">
        <v>8.6E-3</v>
      </c>
      <c r="CL307" s="23" t="s">
        <v>181</v>
      </c>
      <c r="CM307" s="23">
        <v>9.2999999999999992E-3</v>
      </c>
      <c r="CN307" s="23" t="s">
        <v>181</v>
      </c>
      <c r="CO307" s="23">
        <v>5.9999999999999995E-4</v>
      </c>
      <c r="CP307" s="23" t="s">
        <v>181</v>
      </c>
      <c r="CQ307" s="23">
        <v>2.5999999999999999E-3</v>
      </c>
      <c r="CR307" s="23" t="s">
        <v>181</v>
      </c>
      <c r="CS307" s="23">
        <v>1.6000000000000001E-3</v>
      </c>
      <c r="CT307" s="23" t="s">
        <v>181</v>
      </c>
      <c r="CU307" s="23">
        <v>6.9999999999999999E-4</v>
      </c>
      <c r="CV307" s="23" t="s">
        <v>20</v>
      </c>
      <c r="CX307" s="23" t="s">
        <v>181</v>
      </c>
      <c r="CY307" s="23">
        <v>5.0000000000000001E-4</v>
      </c>
      <c r="CZ307" s="23" t="s">
        <v>181</v>
      </c>
      <c r="DA307" s="23">
        <v>5.9999999999999995E-4</v>
      </c>
      <c r="DB307" s="23" t="s">
        <v>181</v>
      </c>
      <c r="DC307" s="23">
        <v>5.0000000000000001E-4</v>
      </c>
      <c r="DD307" s="23" t="s">
        <v>181</v>
      </c>
      <c r="DE307" s="23">
        <v>5.9999999999999995E-4</v>
      </c>
      <c r="DF307" s="23" t="s">
        <v>181</v>
      </c>
      <c r="DG307" s="23">
        <v>4.0000000000000002E-4</v>
      </c>
      <c r="DH307" s="23" t="s">
        <v>181</v>
      </c>
      <c r="DI307" s="23">
        <v>2.0000000000000001E-4</v>
      </c>
      <c r="DJ307" s="23" t="s">
        <v>439</v>
      </c>
      <c r="DK307" s="23" t="s">
        <v>440</v>
      </c>
      <c r="DL307" s="23">
        <v>135</v>
      </c>
      <c r="DM307" s="23" t="s">
        <v>65</v>
      </c>
      <c r="DN307" s="23" t="s">
        <v>20</v>
      </c>
      <c r="DW307" s="85"/>
      <c r="DY307" s="85">
        <v>44877.94027777778</v>
      </c>
    </row>
    <row r="308" spans="1:129" s="23" customFormat="1">
      <c r="A308" s="23">
        <v>362</v>
      </c>
      <c r="B308" s="88">
        <v>44877.944444444445</v>
      </c>
      <c r="C308" s="23" t="s">
        <v>192</v>
      </c>
      <c r="D308" s="23">
        <v>0</v>
      </c>
      <c r="E308" s="23">
        <v>0</v>
      </c>
      <c r="F308" s="23">
        <v>0</v>
      </c>
      <c r="G308" s="23" t="s">
        <v>58</v>
      </c>
      <c r="H308" s="23" t="s">
        <v>59</v>
      </c>
      <c r="I308" s="23" t="s">
        <v>59</v>
      </c>
      <c r="J308" s="23" t="s">
        <v>59</v>
      </c>
      <c r="K308" s="23">
        <v>150</v>
      </c>
      <c r="L308" s="23" t="s">
        <v>179</v>
      </c>
      <c r="M308" s="23">
        <v>0</v>
      </c>
      <c r="N308" s="23" t="s">
        <v>179</v>
      </c>
      <c r="O308" s="23">
        <v>0</v>
      </c>
      <c r="P308" s="23" t="s">
        <v>179</v>
      </c>
      <c r="Q308" s="23">
        <v>0</v>
      </c>
      <c r="R308" s="23">
        <v>2</v>
      </c>
      <c r="S308" s="23" t="s">
        <v>180</v>
      </c>
      <c r="T308" s="23">
        <v>5.4787999999999997</v>
      </c>
      <c r="U308" s="23">
        <v>0.58479999999999999</v>
      </c>
      <c r="V308" s="23">
        <v>19.868300000000001</v>
      </c>
      <c r="W308" s="23">
        <v>0.29049999999999998</v>
      </c>
      <c r="X308" s="23">
        <v>51.831899999999997</v>
      </c>
      <c r="Y308" s="23">
        <v>0.3</v>
      </c>
      <c r="Z308" s="23">
        <v>0.1409</v>
      </c>
      <c r="AA308" s="23">
        <v>1.3599999999999999E-2</v>
      </c>
      <c r="AB308" s="23" t="s">
        <v>181</v>
      </c>
      <c r="AC308" s="23">
        <v>6.4000000000000003E-3</v>
      </c>
      <c r="AD308" s="23" t="s">
        <v>181</v>
      </c>
      <c r="AE308" s="23">
        <v>1.0500000000000001E-2</v>
      </c>
      <c r="AF308" s="23">
        <v>1.1557999999999999</v>
      </c>
      <c r="AG308" s="23">
        <v>1.11E-2</v>
      </c>
      <c r="AH308" s="23">
        <v>7.6116000000000001</v>
      </c>
      <c r="AI308" s="23">
        <v>2.12E-2</v>
      </c>
      <c r="AJ308" s="23">
        <v>0.93330000000000002</v>
      </c>
      <c r="AK308" s="23">
        <v>6.1000000000000004E-3</v>
      </c>
      <c r="AL308" s="23">
        <v>3.9699999999999999E-2</v>
      </c>
      <c r="AM308" s="23">
        <v>7.7000000000000002E-3</v>
      </c>
      <c r="AN308" s="23">
        <v>2.8500000000000001E-2</v>
      </c>
      <c r="AO308" s="23">
        <v>3.8999999999999998E-3</v>
      </c>
      <c r="AP308" s="23">
        <v>0.1236</v>
      </c>
      <c r="AQ308" s="23">
        <v>4.1000000000000003E-3</v>
      </c>
      <c r="AR308" s="23">
        <v>8.5056999999999992</v>
      </c>
      <c r="AS308" s="23">
        <v>2.53E-2</v>
      </c>
      <c r="AT308" s="23">
        <v>1.41E-2</v>
      </c>
      <c r="AU308" s="23">
        <v>3.3E-3</v>
      </c>
      <c r="AV308" s="23">
        <v>1.32E-2</v>
      </c>
      <c r="AW308" s="23">
        <v>1E-3</v>
      </c>
      <c r="AX308" s="23">
        <v>1.0500000000000001E-2</v>
      </c>
      <c r="AY308" s="23">
        <v>6.9999999999999999E-4</v>
      </c>
      <c r="AZ308" s="23">
        <v>1.1299999999999999E-2</v>
      </c>
      <c r="BA308" s="23">
        <v>6.9999999999999999E-4</v>
      </c>
      <c r="BB308" s="23">
        <v>1.6000000000000001E-3</v>
      </c>
      <c r="BC308" s="23">
        <v>4.0000000000000002E-4</v>
      </c>
      <c r="BD308" s="23">
        <v>1.5E-3</v>
      </c>
      <c r="BE308" s="23">
        <v>2.9999999999999997E-4</v>
      </c>
      <c r="BF308" s="23" t="s">
        <v>181</v>
      </c>
      <c r="BG308" s="23">
        <v>1E-4</v>
      </c>
      <c r="BH308" s="23">
        <v>1.4E-3</v>
      </c>
      <c r="BI308" s="23">
        <v>2.0000000000000001E-4</v>
      </c>
      <c r="BJ308" s="23">
        <v>2.2800000000000001E-2</v>
      </c>
      <c r="BK308" s="23">
        <v>5.0000000000000001E-4</v>
      </c>
      <c r="BL308" s="23">
        <v>2.7000000000000001E-3</v>
      </c>
      <c r="BM308" s="23">
        <v>2.0000000000000001E-4</v>
      </c>
      <c r="BN308" s="23">
        <v>6.8999999999999999E-3</v>
      </c>
      <c r="BO308" s="23">
        <v>2.9999999999999997E-4</v>
      </c>
      <c r="BP308" s="23">
        <v>1.8E-3</v>
      </c>
      <c r="BQ308" s="23">
        <v>2.9999999999999997E-4</v>
      </c>
      <c r="BR308" s="23">
        <v>2.9999999999999997E-4</v>
      </c>
      <c r="BS308" s="23">
        <v>1E-4</v>
      </c>
      <c r="BT308" s="23" t="s">
        <v>181</v>
      </c>
      <c r="BU308" s="23">
        <v>5.0000000000000001E-4</v>
      </c>
      <c r="BV308" s="23" t="s">
        <v>181</v>
      </c>
      <c r="BW308" s="23">
        <v>5.9999999999999995E-4</v>
      </c>
      <c r="BX308" s="23" t="s">
        <v>181</v>
      </c>
      <c r="BY308" s="23">
        <v>8.0000000000000004E-4</v>
      </c>
      <c r="BZ308" s="23" t="s">
        <v>181</v>
      </c>
      <c r="CA308" s="23">
        <v>6.9999999999999999E-4</v>
      </c>
      <c r="CB308" s="23" t="s">
        <v>181</v>
      </c>
      <c r="CC308" s="23">
        <v>1.8E-3</v>
      </c>
      <c r="CD308" s="23" t="s">
        <v>181</v>
      </c>
      <c r="CE308" s="23">
        <v>1.8E-3</v>
      </c>
      <c r="CF308" s="23" t="s">
        <v>20</v>
      </c>
      <c r="CH308" s="23">
        <v>1.47E-2</v>
      </c>
      <c r="CI308" s="23">
        <v>4.1999999999999997E-3</v>
      </c>
      <c r="CJ308" s="23">
        <v>1.06E-2</v>
      </c>
      <c r="CK308" s="23">
        <v>8.6999999999999994E-3</v>
      </c>
      <c r="CL308" s="23">
        <v>1.09E-2</v>
      </c>
      <c r="CM308" s="23">
        <v>8.3000000000000001E-3</v>
      </c>
      <c r="CN308" s="23" t="s">
        <v>181</v>
      </c>
      <c r="CO308" s="23">
        <v>5.9999999999999995E-4</v>
      </c>
      <c r="CP308" s="23" t="s">
        <v>181</v>
      </c>
      <c r="CQ308" s="23">
        <v>2.5999999999999999E-3</v>
      </c>
      <c r="CR308" s="23" t="s">
        <v>181</v>
      </c>
      <c r="CS308" s="23">
        <v>1.5E-3</v>
      </c>
      <c r="CT308" s="23" t="s">
        <v>181</v>
      </c>
      <c r="CU308" s="23">
        <v>5.9999999999999995E-4</v>
      </c>
      <c r="CV308" s="23" t="s">
        <v>20</v>
      </c>
      <c r="CX308" s="23" t="s">
        <v>181</v>
      </c>
      <c r="CY308" s="23">
        <v>5.0000000000000001E-4</v>
      </c>
      <c r="CZ308" s="23" t="s">
        <v>181</v>
      </c>
      <c r="DA308" s="23">
        <v>5.0000000000000001E-4</v>
      </c>
      <c r="DB308" s="23" t="s">
        <v>181</v>
      </c>
      <c r="DC308" s="23">
        <v>5.0000000000000001E-4</v>
      </c>
      <c r="DD308" s="23" t="s">
        <v>181</v>
      </c>
      <c r="DE308" s="23">
        <v>5.9999999999999995E-4</v>
      </c>
      <c r="DF308" s="23">
        <v>5.0000000000000001E-4</v>
      </c>
      <c r="DG308" s="23">
        <v>2.9999999999999997E-4</v>
      </c>
      <c r="DH308" s="23" t="s">
        <v>181</v>
      </c>
      <c r="DI308" s="23">
        <v>2.0000000000000001E-4</v>
      </c>
      <c r="DJ308" s="23" t="s">
        <v>441</v>
      </c>
      <c r="DK308" s="23" t="s">
        <v>442</v>
      </c>
      <c r="DL308" s="23">
        <v>14</v>
      </c>
      <c r="DM308" s="23" t="s">
        <v>65</v>
      </c>
      <c r="DN308" s="23" t="s">
        <v>20</v>
      </c>
      <c r="DW308" s="85"/>
      <c r="DY308" s="85">
        <v>44877.944444444445</v>
      </c>
    </row>
    <row r="309" spans="1:129" s="23" customFormat="1">
      <c r="A309" s="23">
        <v>363</v>
      </c>
      <c r="B309" s="88">
        <v>44877.946527777778</v>
      </c>
      <c r="C309" s="23" t="s">
        <v>192</v>
      </c>
      <c r="D309" s="23">
        <v>0</v>
      </c>
      <c r="E309" s="23">
        <v>0</v>
      </c>
      <c r="F309" s="23">
        <v>0</v>
      </c>
      <c r="G309" s="23" t="s">
        <v>58</v>
      </c>
      <c r="H309" s="23" t="s">
        <v>59</v>
      </c>
      <c r="I309" s="23" t="s">
        <v>59</v>
      </c>
      <c r="J309" s="23" t="s">
        <v>59</v>
      </c>
      <c r="K309" s="23">
        <v>150</v>
      </c>
      <c r="L309" s="23" t="s">
        <v>179</v>
      </c>
      <c r="M309" s="23">
        <v>0</v>
      </c>
      <c r="N309" s="23" t="s">
        <v>179</v>
      </c>
      <c r="O309" s="23">
        <v>0</v>
      </c>
      <c r="P309" s="23" t="s">
        <v>179</v>
      </c>
      <c r="Q309" s="23">
        <v>0</v>
      </c>
      <c r="R309" s="23">
        <v>2</v>
      </c>
      <c r="S309" s="23" t="s">
        <v>180</v>
      </c>
      <c r="T309" s="23">
        <v>6.2683</v>
      </c>
      <c r="U309" s="23">
        <v>0.58599999999999997</v>
      </c>
      <c r="V309" s="23">
        <v>18.296199999999999</v>
      </c>
      <c r="W309" s="23">
        <v>0.2797</v>
      </c>
      <c r="X309" s="23">
        <v>48.562899999999999</v>
      </c>
      <c r="Y309" s="23">
        <v>0.28749999999999998</v>
      </c>
      <c r="Z309" s="23">
        <v>0.1207</v>
      </c>
      <c r="AA309" s="23">
        <v>1.3100000000000001E-2</v>
      </c>
      <c r="AB309" s="23" t="s">
        <v>181</v>
      </c>
      <c r="AC309" s="23">
        <v>6.1999999999999998E-3</v>
      </c>
      <c r="AD309" s="23" t="s">
        <v>181</v>
      </c>
      <c r="AE309" s="23">
        <v>1.0500000000000001E-2</v>
      </c>
      <c r="AF309" s="23">
        <v>0.87970000000000004</v>
      </c>
      <c r="AG309" s="23">
        <v>9.7999999999999997E-3</v>
      </c>
      <c r="AH309" s="23">
        <v>7.4901</v>
      </c>
      <c r="AI309" s="23">
        <v>2.0899999999999998E-2</v>
      </c>
      <c r="AJ309" s="23">
        <v>0.89419999999999999</v>
      </c>
      <c r="AK309" s="23">
        <v>6.0000000000000001E-3</v>
      </c>
      <c r="AL309" s="23">
        <v>3.4000000000000002E-2</v>
      </c>
      <c r="AM309" s="23">
        <v>7.4000000000000003E-3</v>
      </c>
      <c r="AN309" s="23">
        <v>2.81E-2</v>
      </c>
      <c r="AO309" s="23">
        <v>3.8E-3</v>
      </c>
      <c r="AP309" s="23">
        <v>0.16450000000000001</v>
      </c>
      <c r="AQ309" s="23">
        <v>4.5999999999999999E-3</v>
      </c>
      <c r="AR309" s="23">
        <v>8.4311000000000007</v>
      </c>
      <c r="AS309" s="23">
        <v>2.52E-2</v>
      </c>
      <c r="AT309" s="23">
        <v>8.3000000000000001E-3</v>
      </c>
      <c r="AU309" s="23">
        <v>3.2000000000000002E-3</v>
      </c>
      <c r="AV309" s="23">
        <v>1.34E-2</v>
      </c>
      <c r="AW309" s="23">
        <v>1E-3</v>
      </c>
      <c r="AX309" s="23">
        <v>9.7000000000000003E-3</v>
      </c>
      <c r="AY309" s="23">
        <v>6.9999999999999999E-4</v>
      </c>
      <c r="AZ309" s="23">
        <v>1.17E-2</v>
      </c>
      <c r="BA309" s="23">
        <v>6.9999999999999999E-4</v>
      </c>
      <c r="BB309" s="23">
        <v>1E-3</v>
      </c>
      <c r="BC309" s="23">
        <v>4.0000000000000002E-4</v>
      </c>
      <c r="BD309" s="23">
        <v>1.4E-3</v>
      </c>
      <c r="BE309" s="23">
        <v>2.9999999999999997E-4</v>
      </c>
      <c r="BF309" s="23" t="s">
        <v>181</v>
      </c>
      <c r="BG309" s="23">
        <v>1E-4</v>
      </c>
      <c r="BH309" s="23">
        <v>1.1999999999999999E-3</v>
      </c>
      <c r="BI309" s="23">
        <v>2.0000000000000001E-4</v>
      </c>
      <c r="BJ309" s="23">
        <v>2.3400000000000001E-2</v>
      </c>
      <c r="BK309" s="23">
        <v>5.9999999999999995E-4</v>
      </c>
      <c r="BL309" s="23">
        <v>2.5999999999999999E-3</v>
      </c>
      <c r="BM309" s="23">
        <v>2.0000000000000001E-4</v>
      </c>
      <c r="BN309" s="23">
        <v>7.7000000000000002E-3</v>
      </c>
      <c r="BO309" s="23">
        <v>2.9999999999999997E-4</v>
      </c>
      <c r="BP309" s="23">
        <v>1.9E-3</v>
      </c>
      <c r="BQ309" s="23">
        <v>2.9999999999999997E-4</v>
      </c>
      <c r="BR309" s="23">
        <v>5.0000000000000001E-4</v>
      </c>
      <c r="BS309" s="23">
        <v>2.0000000000000001E-4</v>
      </c>
      <c r="BT309" s="23" t="s">
        <v>181</v>
      </c>
      <c r="BU309" s="23">
        <v>5.0000000000000001E-4</v>
      </c>
      <c r="BV309" s="23" t="s">
        <v>181</v>
      </c>
      <c r="BW309" s="23">
        <v>5.9999999999999995E-4</v>
      </c>
      <c r="BX309" s="23" t="s">
        <v>20</v>
      </c>
      <c r="BZ309" s="23" t="s">
        <v>181</v>
      </c>
      <c r="CA309" s="23">
        <v>6.9999999999999999E-4</v>
      </c>
      <c r="CB309" s="23" t="s">
        <v>181</v>
      </c>
      <c r="CC309" s="23">
        <v>1.8E-3</v>
      </c>
      <c r="CD309" s="23" t="s">
        <v>181</v>
      </c>
      <c r="CE309" s="23">
        <v>1.8E-3</v>
      </c>
      <c r="CF309" s="23" t="s">
        <v>20</v>
      </c>
      <c r="CH309" s="23">
        <v>1.21E-2</v>
      </c>
      <c r="CI309" s="23">
        <v>4.4999999999999997E-3</v>
      </c>
      <c r="CJ309" s="23" t="s">
        <v>181</v>
      </c>
      <c r="CK309" s="23">
        <v>8.6999999999999994E-3</v>
      </c>
      <c r="CL309" s="23" t="s">
        <v>181</v>
      </c>
      <c r="CM309" s="23">
        <v>9.1999999999999998E-3</v>
      </c>
      <c r="CN309" s="23" t="s">
        <v>181</v>
      </c>
      <c r="CO309" s="23">
        <v>6.9999999999999999E-4</v>
      </c>
      <c r="CP309" s="23" t="s">
        <v>181</v>
      </c>
      <c r="CQ309" s="23">
        <v>2.8E-3</v>
      </c>
      <c r="CR309" s="23" t="s">
        <v>181</v>
      </c>
      <c r="CS309" s="23">
        <v>1.5E-3</v>
      </c>
      <c r="CT309" s="23" t="s">
        <v>181</v>
      </c>
      <c r="CU309" s="23">
        <v>6.9999999999999999E-4</v>
      </c>
      <c r="CV309" s="23" t="s">
        <v>181</v>
      </c>
      <c r="CW309" s="23">
        <v>5.0000000000000001E-4</v>
      </c>
      <c r="CX309" s="23" t="s">
        <v>181</v>
      </c>
      <c r="CY309" s="23">
        <v>5.0000000000000001E-4</v>
      </c>
      <c r="CZ309" s="23" t="s">
        <v>181</v>
      </c>
      <c r="DA309" s="23">
        <v>5.9999999999999995E-4</v>
      </c>
      <c r="DB309" s="23" t="s">
        <v>181</v>
      </c>
      <c r="DC309" s="23">
        <v>5.0000000000000001E-4</v>
      </c>
      <c r="DD309" s="23" t="s">
        <v>181</v>
      </c>
      <c r="DE309" s="23">
        <v>5.9999999999999995E-4</v>
      </c>
      <c r="DF309" s="23" t="s">
        <v>181</v>
      </c>
      <c r="DG309" s="23">
        <v>4.0000000000000002E-4</v>
      </c>
      <c r="DH309" s="23" t="s">
        <v>181</v>
      </c>
      <c r="DI309" s="23">
        <v>2.0000000000000001E-4</v>
      </c>
      <c r="DJ309" s="23" t="s">
        <v>441</v>
      </c>
      <c r="DK309" s="23" t="s">
        <v>442</v>
      </c>
      <c r="DL309" s="23">
        <v>74</v>
      </c>
      <c r="DM309" s="23" t="s">
        <v>65</v>
      </c>
      <c r="DN309" s="23" t="s">
        <v>20</v>
      </c>
      <c r="DW309" s="85"/>
      <c r="DY309" s="85">
        <v>44877.946527777778</v>
      </c>
    </row>
    <row r="310" spans="1:129" s="23" customFormat="1">
      <c r="A310" s="23">
        <v>364</v>
      </c>
      <c r="B310" s="88">
        <v>44877.95</v>
      </c>
      <c r="C310" s="23" t="s">
        <v>192</v>
      </c>
      <c r="D310" s="23">
        <v>0</v>
      </c>
      <c r="E310" s="23">
        <v>0</v>
      </c>
      <c r="F310" s="23">
        <v>0</v>
      </c>
      <c r="G310" s="23" t="s">
        <v>58</v>
      </c>
      <c r="H310" s="23" t="s">
        <v>59</v>
      </c>
      <c r="I310" s="23" t="s">
        <v>59</v>
      </c>
      <c r="J310" s="23" t="s">
        <v>59</v>
      </c>
      <c r="K310" s="23">
        <v>150</v>
      </c>
      <c r="L310" s="23" t="s">
        <v>179</v>
      </c>
      <c r="M310" s="23">
        <v>0</v>
      </c>
      <c r="N310" s="23" t="s">
        <v>179</v>
      </c>
      <c r="O310" s="23">
        <v>0</v>
      </c>
      <c r="P310" s="23" t="s">
        <v>179</v>
      </c>
      <c r="Q310" s="23">
        <v>0</v>
      </c>
      <c r="R310" s="23">
        <v>2</v>
      </c>
      <c r="S310" s="23" t="s">
        <v>180</v>
      </c>
      <c r="T310" s="23">
        <v>8.4643999999999995</v>
      </c>
      <c r="U310" s="23">
        <v>0.61229999999999996</v>
      </c>
      <c r="V310" s="23">
        <v>17.679400000000001</v>
      </c>
      <c r="W310" s="23">
        <v>0.27510000000000001</v>
      </c>
      <c r="X310" s="23">
        <v>52.958799999999997</v>
      </c>
      <c r="Y310" s="23">
        <v>0.30049999999999999</v>
      </c>
      <c r="Z310" s="23">
        <v>0.1016</v>
      </c>
      <c r="AA310" s="23">
        <v>1.29E-2</v>
      </c>
      <c r="AB310" s="23" t="s">
        <v>181</v>
      </c>
      <c r="AC310" s="23">
        <v>6.4000000000000003E-3</v>
      </c>
      <c r="AD310" s="23" t="s">
        <v>181</v>
      </c>
      <c r="AE310" s="23">
        <v>1.04E-2</v>
      </c>
      <c r="AF310" s="23">
        <v>0.7016</v>
      </c>
      <c r="AG310" s="23">
        <v>8.9999999999999993E-3</v>
      </c>
      <c r="AH310" s="23">
        <v>7.4325999999999999</v>
      </c>
      <c r="AI310" s="23">
        <v>2.07E-2</v>
      </c>
      <c r="AJ310" s="23">
        <v>0.80710000000000004</v>
      </c>
      <c r="AK310" s="23">
        <v>5.7000000000000002E-3</v>
      </c>
      <c r="AL310" s="23">
        <v>3.2399999999999998E-2</v>
      </c>
      <c r="AM310" s="23">
        <v>7.0000000000000001E-3</v>
      </c>
      <c r="AN310" s="23">
        <v>2.47E-2</v>
      </c>
      <c r="AO310" s="23">
        <v>3.5000000000000001E-3</v>
      </c>
      <c r="AP310" s="23">
        <v>0.1138</v>
      </c>
      <c r="AQ310" s="23">
        <v>3.8E-3</v>
      </c>
      <c r="AR310" s="23">
        <v>7.1523000000000003</v>
      </c>
      <c r="AS310" s="23">
        <v>2.3099999999999999E-2</v>
      </c>
      <c r="AT310" s="23">
        <v>1.3100000000000001E-2</v>
      </c>
      <c r="AU310" s="23">
        <v>3.0000000000000001E-3</v>
      </c>
      <c r="AV310" s="23">
        <v>1.8599999999999998E-2</v>
      </c>
      <c r="AW310" s="23">
        <v>1.1000000000000001E-3</v>
      </c>
      <c r="AX310" s="23">
        <v>8.8999999999999999E-3</v>
      </c>
      <c r="AY310" s="23">
        <v>6.9999999999999999E-4</v>
      </c>
      <c r="AZ310" s="23">
        <v>8.0000000000000002E-3</v>
      </c>
      <c r="BA310" s="23">
        <v>5.9999999999999995E-4</v>
      </c>
      <c r="BB310" s="23">
        <v>1.5E-3</v>
      </c>
      <c r="BC310" s="23">
        <v>4.0000000000000002E-4</v>
      </c>
      <c r="BD310" s="23" t="s">
        <v>181</v>
      </c>
      <c r="BE310" s="23">
        <v>2.9999999999999997E-4</v>
      </c>
      <c r="BF310" s="23" t="s">
        <v>181</v>
      </c>
      <c r="BG310" s="23">
        <v>1E-4</v>
      </c>
      <c r="BH310" s="23">
        <v>1.4E-3</v>
      </c>
      <c r="BI310" s="23">
        <v>2.0000000000000001E-4</v>
      </c>
      <c r="BJ310" s="23">
        <v>2.0299999999999999E-2</v>
      </c>
      <c r="BK310" s="23">
        <v>5.0000000000000001E-4</v>
      </c>
      <c r="BL310" s="23">
        <v>2.3999999999999998E-3</v>
      </c>
      <c r="BM310" s="23">
        <v>2.0000000000000001E-4</v>
      </c>
      <c r="BN310" s="23">
        <v>6.4999999999999997E-3</v>
      </c>
      <c r="BO310" s="23">
        <v>2.9999999999999997E-4</v>
      </c>
      <c r="BP310" s="23">
        <v>1.6999999999999999E-3</v>
      </c>
      <c r="BQ310" s="23">
        <v>2.9999999999999997E-4</v>
      </c>
      <c r="BR310" s="23">
        <v>4.0000000000000002E-4</v>
      </c>
      <c r="BS310" s="23">
        <v>1E-4</v>
      </c>
      <c r="BT310" s="23" t="s">
        <v>181</v>
      </c>
      <c r="BU310" s="23">
        <v>5.0000000000000001E-4</v>
      </c>
      <c r="BV310" s="23" t="s">
        <v>181</v>
      </c>
      <c r="BW310" s="23">
        <v>5.9999999999999995E-4</v>
      </c>
      <c r="BX310" s="23" t="s">
        <v>181</v>
      </c>
      <c r="BY310" s="23">
        <v>8.0000000000000004E-4</v>
      </c>
      <c r="BZ310" s="23" t="s">
        <v>181</v>
      </c>
      <c r="CA310" s="23">
        <v>6.9999999999999999E-4</v>
      </c>
      <c r="CB310" s="23" t="s">
        <v>181</v>
      </c>
      <c r="CC310" s="23">
        <v>1.8E-3</v>
      </c>
      <c r="CD310" s="23" t="s">
        <v>181</v>
      </c>
      <c r="CE310" s="23">
        <v>1.8E-3</v>
      </c>
      <c r="CF310" s="23" t="s">
        <v>20</v>
      </c>
      <c r="CH310" s="23">
        <v>1.5100000000000001E-2</v>
      </c>
      <c r="CI310" s="23">
        <v>4.5999999999999999E-3</v>
      </c>
      <c r="CJ310" s="23" t="s">
        <v>181</v>
      </c>
      <c r="CK310" s="23">
        <v>8.6E-3</v>
      </c>
      <c r="CL310" s="23" t="s">
        <v>181</v>
      </c>
      <c r="CM310" s="23">
        <v>7.7999999999999996E-3</v>
      </c>
      <c r="CN310" s="23" t="s">
        <v>181</v>
      </c>
      <c r="CO310" s="23">
        <v>5.9999999999999995E-4</v>
      </c>
      <c r="CP310" s="23" t="s">
        <v>181</v>
      </c>
      <c r="CQ310" s="23">
        <v>2.5999999999999999E-3</v>
      </c>
      <c r="CR310" s="23" t="s">
        <v>181</v>
      </c>
      <c r="CS310" s="23">
        <v>1.5E-3</v>
      </c>
      <c r="CT310" s="23" t="s">
        <v>181</v>
      </c>
      <c r="CU310" s="23">
        <v>5.9999999999999995E-4</v>
      </c>
      <c r="CV310" s="23" t="s">
        <v>20</v>
      </c>
      <c r="CX310" s="23" t="s">
        <v>181</v>
      </c>
      <c r="CY310" s="23">
        <v>5.0000000000000001E-4</v>
      </c>
      <c r="CZ310" s="23" t="s">
        <v>181</v>
      </c>
      <c r="DA310" s="23">
        <v>5.9999999999999995E-4</v>
      </c>
      <c r="DB310" s="23" t="s">
        <v>181</v>
      </c>
      <c r="DC310" s="23">
        <v>5.0000000000000001E-4</v>
      </c>
      <c r="DD310" s="23" t="s">
        <v>181</v>
      </c>
      <c r="DE310" s="23">
        <v>5.9999999999999995E-4</v>
      </c>
      <c r="DF310" s="23" t="s">
        <v>181</v>
      </c>
      <c r="DG310" s="23">
        <v>2.9999999999999997E-4</v>
      </c>
      <c r="DH310" s="23" t="s">
        <v>181</v>
      </c>
      <c r="DI310" s="23">
        <v>2.0000000000000001E-4</v>
      </c>
      <c r="DJ310" s="23" t="s">
        <v>443</v>
      </c>
      <c r="DK310" s="23" t="s">
        <v>444</v>
      </c>
      <c r="DL310" s="23">
        <v>56</v>
      </c>
      <c r="DM310" s="23" t="s">
        <v>197</v>
      </c>
      <c r="DN310" s="23" t="s">
        <v>20</v>
      </c>
      <c r="DW310" s="85"/>
      <c r="DY310" s="85">
        <v>44877.95</v>
      </c>
    </row>
    <row r="311" spans="1:129" s="23" customFormat="1">
      <c r="A311" s="23">
        <v>365</v>
      </c>
      <c r="B311" s="88">
        <v>44877.952777777777</v>
      </c>
      <c r="C311" s="23" t="s">
        <v>192</v>
      </c>
      <c r="D311" s="23">
        <v>0</v>
      </c>
      <c r="E311" s="23">
        <v>0</v>
      </c>
      <c r="F311" s="23">
        <v>0</v>
      </c>
      <c r="G311" s="23" t="s">
        <v>58</v>
      </c>
      <c r="H311" s="23" t="s">
        <v>59</v>
      </c>
      <c r="I311" s="23" t="s">
        <v>59</v>
      </c>
      <c r="J311" s="23" t="s">
        <v>59</v>
      </c>
      <c r="K311" s="23">
        <v>150</v>
      </c>
      <c r="L311" s="23" t="s">
        <v>179</v>
      </c>
      <c r="M311" s="23">
        <v>0</v>
      </c>
      <c r="N311" s="23" t="s">
        <v>179</v>
      </c>
      <c r="O311" s="23">
        <v>0</v>
      </c>
      <c r="P311" s="23" t="s">
        <v>179</v>
      </c>
      <c r="Q311" s="23">
        <v>0</v>
      </c>
      <c r="R311" s="23">
        <v>2</v>
      </c>
      <c r="S311" s="23" t="s">
        <v>180</v>
      </c>
      <c r="T311" s="23">
        <v>4.3901000000000003</v>
      </c>
      <c r="U311" s="23">
        <v>0.57020000000000004</v>
      </c>
      <c r="V311" s="23">
        <v>19.631599999999999</v>
      </c>
      <c r="W311" s="23">
        <v>0.28970000000000001</v>
      </c>
      <c r="X311" s="23">
        <v>49.079500000000003</v>
      </c>
      <c r="Y311" s="23">
        <v>0.29239999999999999</v>
      </c>
      <c r="Z311" s="23">
        <v>0.21870000000000001</v>
      </c>
      <c r="AA311" s="23">
        <v>1.4200000000000001E-2</v>
      </c>
      <c r="AB311" s="23" t="s">
        <v>181</v>
      </c>
      <c r="AC311" s="23">
        <v>6.3E-3</v>
      </c>
      <c r="AD311" s="23" t="s">
        <v>181</v>
      </c>
      <c r="AE311" s="23">
        <v>1.0699999999999999E-2</v>
      </c>
      <c r="AF311" s="23">
        <v>1.3963000000000001</v>
      </c>
      <c r="AG311" s="23">
        <v>1.2E-2</v>
      </c>
      <c r="AH311" s="23">
        <v>6.8407</v>
      </c>
      <c r="AI311" s="23">
        <v>2.0199999999999999E-2</v>
      </c>
      <c r="AJ311" s="23">
        <v>1.0207999999999999</v>
      </c>
      <c r="AK311" s="23">
        <v>6.3E-3</v>
      </c>
      <c r="AL311" s="23">
        <v>4.2900000000000001E-2</v>
      </c>
      <c r="AM311" s="23">
        <v>7.7000000000000002E-3</v>
      </c>
      <c r="AN311" s="23">
        <v>2.86E-2</v>
      </c>
      <c r="AO311" s="23">
        <v>3.8E-3</v>
      </c>
      <c r="AP311" s="23">
        <v>0.14710000000000001</v>
      </c>
      <c r="AQ311" s="23">
        <v>4.3E-3</v>
      </c>
      <c r="AR311" s="23">
        <v>9.3284000000000002</v>
      </c>
      <c r="AS311" s="23">
        <v>2.64E-2</v>
      </c>
      <c r="AT311" s="23">
        <v>1.11E-2</v>
      </c>
      <c r="AU311" s="23">
        <v>3.3999999999999998E-3</v>
      </c>
      <c r="AV311" s="23">
        <v>1.4200000000000001E-2</v>
      </c>
      <c r="AW311" s="23">
        <v>1E-3</v>
      </c>
      <c r="AX311" s="23">
        <v>8.9999999999999993E-3</v>
      </c>
      <c r="AY311" s="23">
        <v>6.9999999999999999E-4</v>
      </c>
      <c r="AZ311" s="23">
        <v>1.1299999999999999E-2</v>
      </c>
      <c r="BA311" s="23">
        <v>6.9999999999999999E-4</v>
      </c>
      <c r="BB311" s="23">
        <v>1.6999999999999999E-3</v>
      </c>
      <c r="BC311" s="23">
        <v>4.0000000000000002E-4</v>
      </c>
      <c r="BD311" s="23">
        <v>2.3999999999999998E-3</v>
      </c>
      <c r="BE311" s="23">
        <v>4.0000000000000002E-4</v>
      </c>
      <c r="BF311" s="23" t="s">
        <v>181</v>
      </c>
      <c r="BG311" s="23">
        <v>1E-4</v>
      </c>
      <c r="BH311" s="23">
        <v>1.6000000000000001E-3</v>
      </c>
      <c r="BI311" s="23">
        <v>2.0000000000000001E-4</v>
      </c>
      <c r="BJ311" s="23">
        <v>2.6499999999999999E-2</v>
      </c>
      <c r="BK311" s="23">
        <v>5.9999999999999995E-4</v>
      </c>
      <c r="BL311" s="23">
        <v>2.7000000000000001E-3</v>
      </c>
      <c r="BM311" s="23">
        <v>2.0000000000000001E-4</v>
      </c>
      <c r="BN311" s="23">
        <v>7.7000000000000002E-3</v>
      </c>
      <c r="BO311" s="23">
        <v>2.9999999999999997E-4</v>
      </c>
      <c r="BP311" s="23">
        <v>1.9E-3</v>
      </c>
      <c r="BQ311" s="23">
        <v>2.9999999999999997E-4</v>
      </c>
      <c r="BR311" s="23">
        <v>5.9999999999999995E-4</v>
      </c>
      <c r="BS311" s="23">
        <v>2.0000000000000001E-4</v>
      </c>
      <c r="BT311" s="23" t="s">
        <v>181</v>
      </c>
      <c r="BU311" s="23">
        <v>5.0000000000000001E-4</v>
      </c>
      <c r="BV311" s="23" t="s">
        <v>181</v>
      </c>
      <c r="BW311" s="23">
        <v>5.9999999999999995E-4</v>
      </c>
      <c r="BX311" s="23" t="s">
        <v>181</v>
      </c>
      <c r="BY311" s="23">
        <v>8.0000000000000004E-4</v>
      </c>
      <c r="BZ311" s="23" t="s">
        <v>181</v>
      </c>
      <c r="CA311" s="23">
        <v>5.9999999999999995E-4</v>
      </c>
      <c r="CB311" s="23" t="s">
        <v>181</v>
      </c>
      <c r="CC311" s="23">
        <v>1.6999999999999999E-3</v>
      </c>
      <c r="CD311" s="23">
        <v>2E-3</v>
      </c>
      <c r="CE311" s="23">
        <v>1.8E-3</v>
      </c>
      <c r="CF311" s="23" t="s">
        <v>20</v>
      </c>
      <c r="CH311" s="23">
        <v>1.66E-2</v>
      </c>
      <c r="CI311" s="23">
        <v>4.4000000000000003E-3</v>
      </c>
      <c r="CJ311" s="23" t="s">
        <v>181</v>
      </c>
      <c r="CK311" s="23">
        <v>8.6E-3</v>
      </c>
      <c r="CL311" s="23" t="s">
        <v>181</v>
      </c>
      <c r="CM311" s="23">
        <v>8.8999999999999999E-3</v>
      </c>
      <c r="CN311" s="23" t="s">
        <v>181</v>
      </c>
      <c r="CO311" s="23">
        <v>5.9999999999999995E-4</v>
      </c>
      <c r="CP311" s="23" t="s">
        <v>181</v>
      </c>
      <c r="CQ311" s="23">
        <v>2.8E-3</v>
      </c>
      <c r="CR311" s="23" t="s">
        <v>181</v>
      </c>
      <c r="CS311" s="23">
        <v>1.5E-3</v>
      </c>
      <c r="CT311" s="23" t="s">
        <v>20</v>
      </c>
      <c r="CV311" s="23" t="s">
        <v>20</v>
      </c>
      <c r="CX311" s="23" t="s">
        <v>181</v>
      </c>
      <c r="CY311" s="23">
        <v>5.0000000000000001E-4</v>
      </c>
      <c r="CZ311" s="23" t="s">
        <v>181</v>
      </c>
      <c r="DA311" s="23">
        <v>5.9999999999999995E-4</v>
      </c>
      <c r="DB311" s="23" t="s">
        <v>181</v>
      </c>
      <c r="DC311" s="23">
        <v>5.0000000000000001E-4</v>
      </c>
      <c r="DD311" s="23" t="s">
        <v>181</v>
      </c>
      <c r="DE311" s="23">
        <v>5.9999999999999995E-4</v>
      </c>
      <c r="DF311" s="23" t="s">
        <v>181</v>
      </c>
      <c r="DG311" s="23">
        <v>4.0000000000000002E-4</v>
      </c>
      <c r="DH311" s="23" t="s">
        <v>181</v>
      </c>
      <c r="DI311" s="23">
        <v>2.0000000000000001E-4</v>
      </c>
      <c r="DJ311" s="23" t="s">
        <v>443</v>
      </c>
      <c r="DK311" s="23" t="s">
        <v>444</v>
      </c>
      <c r="DL311" s="23">
        <v>99</v>
      </c>
      <c r="DM311" s="23" t="s">
        <v>65</v>
      </c>
      <c r="DN311" s="23" t="s">
        <v>20</v>
      </c>
      <c r="DW311" s="85"/>
      <c r="DY311" s="85">
        <v>44877.952777777777</v>
      </c>
    </row>
    <row r="312" spans="1:129" s="23" customFormat="1">
      <c r="A312" s="23">
        <v>366</v>
      </c>
      <c r="B312" s="88">
        <v>44877.956944444442</v>
      </c>
      <c r="C312" s="23" t="s">
        <v>192</v>
      </c>
      <c r="D312" s="23">
        <v>0</v>
      </c>
      <c r="E312" s="23">
        <v>0</v>
      </c>
      <c r="F312" s="23">
        <v>0</v>
      </c>
      <c r="G312" s="23" t="s">
        <v>58</v>
      </c>
      <c r="H312" s="23" t="s">
        <v>59</v>
      </c>
      <c r="I312" s="23" t="s">
        <v>59</v>
      </c>
      <c r="J312" s="23" t="s">
        <v>59</v>
      </c>
      <c r="K312" s="23">
        <v>150</v>
      </c>
      <c r="L312" s="23" t="s">
        <v>179</v>
      </c>
      <c r="M312" s="23">
        <v>0</v>
      </c>
      <c r="N312" s="23" t="s">
        <v>179</v>
      </c>
      <c r="O312" s="23">
        <v>0</v>
      </c>
      <c r="P312" s="23" t="s">
        <v>179</v>
      </c>
      <c r="Q312" s="23">
        <v>0</v>
      </c>
      <c r="R312" s="23">
        <v>2</v>
      </c>
      <c r="S312" s="23" t="s">
        <v>180</v>
      </c>
      <c r="T312" s="23">
        <v>4.5091000000000001</v>
      </c>
      <c r="U312" s="23">
        <v>0.57779999999999998</v>
      </c>
      <c r="V312" s="23">
        <v>18.868500000000001</v>
      </c>
      <c r="W312" s="23">
        <v>0.28510000000000002</v>
      </c>
      <c r="X312" s="23">
        <v>49.355400000000003</v>
      </c>
      <c r="Y312" s="23">
        <v>0.29089999999999999</v>
      </c>
      <c r="Z312" s="23">
        <v>0.1943</v>
      </c>
      <c r="AA312" s="23">
        <v>1.46E-2</v>
      </c>
      <c r="AB312" s="23" t="s">
        <v>181</v>
      </c>
      <c r="AC312" s="23">
        <v>6.4999999999999997E-3</v>
      </c>
      <c r="AD312" s="23" t="s">
        <v>181</v>
      </c>
      <c r="AE312" s="23">
        <v>1.0800000000000001E-2</v>
      </c>
      <c r="AF312" s="23">
        <v>0.90949999999999998</v>
      </c>
      <c r="AG312" s="23">
        <v>0.01</v>
      </c>
      <c r="AH312" s="23">
        <v>8.6399000000000008</v>
      </c>
      <c r="AI312" s="23">
        <v>2.2700000000000001E-2</v>
      </c>
      <c r="AJ312" s="23">
        <v>0.94179999999999997</v>
      </c>
      <c r="AK312" s="23">
        <v>6.1999999999999998E-3</v>
      </c>
      <c r="AL312" s="23">
        <v>4.0800000000000003E-2</v>
      </c>
      <c r="AM312" s="23">
        <v>7.7000000000000002E-3</v>
      </c>
      <c r="AN312" s="23">
        <v>3.0200000000000001E-2</v>
      </c>
      <c r="AO312" s="23">
        <v>3.8999999999999998E-3</v>
      </c>
      <c r="AP312" s="23">
        <v>0.1331</v>
      </c>
      <c r="AQ312" s="23">
        <v>4.1999999999999997E-3</v>
      </c>
      <c r="AR312" s="23">
        <v>9.0280000000000005</v>
      </c>
      <c r="AS312" s="23">
        <v>2.6499999999999999E-2</v>
      </c>
      <c r="AT312" s="23">
        <v>1.01E-2</v>
      </c>
      <c r="AU312" s="23">
        <v>3.3999999999999998E-3</v>
      </c>
      <c r="AV312" s="23">
        <v>1.17E-2</v>
      </c>
      <c r="AW312" s="23">
        <v>8.9999999999999998E-4</v>
      </c>
      <c r="AX312" s="23">
        <v>9.4999999999999998E-3</v>
      </c>
      <c r="AY312" s="23">
        <v>6.9999999999999999E-4</v>
      </c>
      <c r="AZ312" s="23">
        <v>1.01E-2</v>
      </c>
      <c r="BA312" s="23">
        <v>6.9999999999999999E-4</v>
      </c>
      <c r="BB312" s="23">
        <v>1.4E-3</v>
      </c>
      <c r="BC312" s="23">
        <v>4.0000000000000002E-4</v>
      </c>
      <c r="BD312" s="23">
        <v>6.9999999999999999E-4</v>
      </c>
      <c r="BE312" s="23">
        <v>2.9999999999999997E-4</v>
      </c>
      <c r="BF312" s="23" t="s">
        <v>181</v>
      </c>
      <c r="BG312" s="23">
        <v>1E-4</v>
      </c>
      <c r="BH312" s="23">
        <v>1.4E-3</v>
      </c>
      <c r="BI312" s="23">
        <v>2.0000000000000001E-4</v>
      </c>
      <c r="BJ312" s="23">
        <v>2.3300000000000001E-2</v>
      </c>
      <c r="BK312" s="23">
        <v>5.9999999999999995E-4</v>
      </c>
      <c r="BL312" s="23">
        <v>2.5999999999999999E-3</v>
      </c>
      <c r="BM312" s="23">
        <v>2.0000000000000001E-4</v>
      </c>
      <c r="BN312" s="23">
        <v>7.4000000000000003E-3</v>
      </c>
      <c r="BO312" s="23">
        <v>2.9999999999999997E-4</v>
      </c>
      <c r="BP312" s="23">
        <v>2E-3</v>
      </c>
      <c r="BQ312" s="23">
        <v>2.9999999999999997E-4</v>
      </c>
      <c r="BR312" s="23">
        <v>5.0000000000000001E-4</v>
      </c>
      <c r="BS312" s="23">
        <v>2.0000000000000001E-4</v>
      </c>
      <c r="BT312" s="23" t="s">
        <v>181</v>
      </c>
      <c r="BU312" s="23">
        <v>5.0000000000000001E-4</v>
      </c>
      <c r="BV312" s="23" t="s">
        <v>20</v>
      </c>
      <c r="BX312" s="23" t="s">
        <v>20</v>
      </c>
      <c r="BZ312" s="23">
        <v>8.0000000000000004E-4</v>
      </c>
      <c r="CA312" s="23">
        <v>6.9999999999999999E-4</v>
      </c>
      <c r="CB312" s="23" t="s">
        <v>181</v>
      </c>
      <c r="CC312" s="23">
        <v>1.8E-3</v>
      </c>
      <c r="CD312" s="23" t="s">
        <v>181</v>
      </c>
      <c r="CE312" s="23">
        <v>1.8E-3</v>
      </c>
      <c r="CF312" s="23" t="s">
        <v>20</v>
      </c>
      <c r="CH312" s="23">
        <v>9.4000000000000004E-3</v>
      </c>
      <c r="CI312" s="23">
        <v>4.1999999999999997E-3</v>
      </c>
      <c r="CJ312" s="23" t="s">
        <v>181</v>
      </c>
      <c r="CK312" s="23">
        <v>8.9999999999999993E-3</v>
      </c>
      <c r="CL312" s="23" t="s">
        <v>181</v>
      </c>
      <c r="CM312" s="23">
        <v>9.1999999999999998E-3</v>
      </c>
      <c r="CN312" s="23" t="s">
        <v>181</v>
      </c>
      <c r="CO312" s="23">
        <v>6.9999999999999999E-4</v>
      </c>
      <c r="CP312" s="23" t="s">
        <v>181</v>
      </c>
      <c r="CQ312" s="23">
        <v>2.5999999999999999E-3</v>
      </c>
      <c r="CR312" s="23" t="s">
        <v>181</v>
      </c>
      <c r="CS312" s="23">
        <v>1.5E-3</v>
      </c>
      <c r="CT312" s="23" t="s">
        <v>181</v>
      </c>
      <c r="CU312" s="23">
        <v>6.9999999999999999E-4</v>
      </c>
      <c r="CV312" s="23" t="s">
        <v>20</v>
      </c>
      <c r="CX312" s="23" t="s">
        <v>181</v>
      </c>
      <c r="CY312" s="23">
        <v>5.0000000000000001E-4</v>
      </c>
      <c r="CZ312" s="23" t="s">
        <v>181</v>
      </c>
      <c r="DA312" s="23">
        <v>5.9999999999999995E-4</v>
      </c>
      <c r="DB312" s="23">
        <v>6.9999999999999999E-4</v>
      </c>
      <c r="DC312" s="23">
        <v>5.9999999999999995E-4</v>
      </c>
      <c r="DD312" s="23" t="s">
        <v>181</v>
      </c>
      <c r="DE312" s="23">
        <v>5.9999999999999995E-4</v>
      </c>
      <c r="DF312" s="23" t="s">
        <v>181</v>
      </c>
      <c r="DG312" s="23">
        <v>4.0000000000000002E-4</v>
      </c>
      <c r="DH312" s="23" t="s">
        <v>181</v>
      </c>
      <c r="DI312" s="23">
        <v>2.0000000000000001E-4</v>
      </c>
      <c r="DJ312" s="23" t="s">
        <v>445</v>
      </c>
      <c r="DK312" s="23" t="s">
        <v>446</v>
      </c>
      <c r="DL312" s="23">
        <v>31</v>
      </c>
      <c r="DM312" s="23" t="s">
        <v>65</v>
      </c>
      <c r="DN312" s="23" t="s">
        <v>20</v>
      </c>
      <c r="DW312" s="85"/>
      <c r="DY312" s="85">
        <v>44877.956944444442</v>
      </c>
    </row>
    <row r="313" spans="1:129" s="23" customFormat="1">
      <c r="A313" s="23">
        <v>367</v>
      </c>
      <c r="B313" s="88">
        <v>44877.959722222222</v>
      </c>
      <c r="C313" s="23" t="s">
        <v>192</v>
      </c>
      <c r="D313" s="23">
        <v>0</v>
      </c>
      <c r="E313" s="23">
        <v>0</v>
      </c>
      <c r="F313" s="23">
        <v>0</v>
      </c>
      <c r="G313" s="23" t="s">
        <v>58</v>
      </c>
      <c r="H313" s="23" t="s">
        <v>59</v>
      </c>
      <c r="I313" s="23" t="s">
        <v>59</v>
      </c>
      <c r="J313" s="23" t="s">
        <v>59</v>
      </c>
      <c r="K313" s="23">
        <v>150</v>
      </c>
      <c r="L313" s="23" t="s">
        <v>179</v>
      </c>
      <c r="M313" s="23">
        <v>0</v>
      </c>
      <c r="N313" s="23" t="s">
        <v>179</v>
      </c>
      <c r="O313" s="23">
        <v>0</v>
      </c>
      <c r="P313" s="23" t="s">
        <v>179</v>
      </c>
      <c r="Q313" s="23">
        <v>0</v>
      </c>
      <c r="R313" s="23">
        <v>2</v>
      </c>
      <c r="S313" s="23" t="s">
        <v>180</v>
      </c>
      <c r="T313" s="23">
        <v>5.6802999999999999</v>
      </c>
      <c r="U313" s="23">
        <v>0.58240000000000003</v>
      </c>
      <c r="V313" s="23">
        <v>16.546800000000001</v>
      </c>
      <c r="W313" s="23">
        <v>0.26860000000000001</v>
      </c>
      <c r="X313" s="23">
        <v>42.743899999999996</v>
      </c>
      <c r="Y313" s="23">
        <v>0.2671</v>
      </c>
      <c r="Z313" s="23">
        <v>0.34229999999999999</v>
      </c>
      <c r="AA313" s="23">
        <v>1.6E-2</v>
      </c>
      <c r="AB313" s="23" t="s">
        <v>181</v>
      </c>
      <c r="AC313" s="23">
        <v>6.6E-3</v>
      </c>
      <c r="AD313" s="23" t="s">
        <v>181</v>
      </c>
      <c r="AE313" s="23">
        <v>1.0999999999999999E-2</v>
      </c>
      <c r="AF313" s="23">
        <v>1.0539000000000001</v>
      </c>
      <c r="AG313" s="23">
        <v>1.03E-2</v>
      </c>
      <c r="AH313" s="23">
        <v>7.2317999999999998</v>
      </c>
      <c r="AI313" s="23">
        <v>2.0500000000000001E-2</v>
      </c>
      <c r="AJ313" s="23">
        <v>1.3467</v>
      </c>
      <c r="AK313" s="23">
        <v>7.1999999999999998E-3</v>
      </c>
      <c r="AL313" s="23">
        <v>1.5800000000000002E-2</v>
      </c>
      <c r="AM313" s="23">
        <v>8.0999999999999996E-3</v>
      </c>
      <c r="AN313" s="23">
        <v>2.5899999999999999E-2</v>
      </c>
      <c r="AO313" s="23">
        <v>3.3999999999999998E-3</v>
      </c>
      <c r="AP313" s="23">
        <v>9.9500000000000005E-2</v>
      </c>
      <c r="AQ313" s="23">
        <v>3.8E-3</v>
      </c>
      <c r="AR313" s="23">
        <v>6.2910000000000004</v>
      </c>
      <c r="AS313" s="23">
        <v>2.1999999999999999E-2</v>
      </c>
      <c r="AT313" s="23">
        <v>6.3E-3</v>
      </c>
      <c r="AU313" s="23">
        <v>2.8E-3</v>
      </c>
      <c r="AV313" s="23">
        <v>9.9000000000000008E-3</v>
      </c>
      <c r="AW313" s="23">
        <v>8.9999999999999998E-4</v>
      </c>
      <c r="AX313" s="23">
        <v>6.8999999999999999E-3</v>
      </c>
      <c r="AY313" s="23">
        <v>5.9999999999999995E-4</v>
      </c>
      <c r="AZ313" s="23">
        <v>5.8999999999999999E-3</v>
      </c>
      <c r="BA313" s="23">
        <v>5.0000000000000001E-4</v>
      </c>
      <c r="BB313" s="23">
        <v>1.4E-3</v>
      </c>
      <c r="BC313" s="23">
        <v>4.0000000000000002E-4</v>
      </c>
      <c r="BD313" s="23">
        <v>8.0000000000000004E-4</v>
      </c>
      <c r="BE313" s="23">
        <v>2.9999999999999997E-4</v>
      </c>
      <c r="BF313" s="23" t="s">
        <v>181</v>
      </c>
      <c r="BG313" s="23">
        <v>1E-4</v>
      </c>
      <c r="BH313" s="23">
        <v>1.9E-3</v>
      </c>
      <c r="BI313" s="23">
        <v>2.0000000000000001E-4</v>
      </c>
      <c r="BJ313" s="23">
        <v>5.7099999999999998E-2</v>
      </c>
      <c r="BK313" s="23">
        <v>8.9999999999999998E-4</v>
      </c>
      <c r="BL313" s="23">
        <v>3.5000000000000001E-3</v>
      </c>
      <c r="BM313" s="23">
        <v>2.9999999999999997E-4</v>
      </c>
      <c r="BN313" s="23">
        <v>2.0899999999999998E-2</v>
      </c>
      <c r="BO313" s="23">
        <v>5.9999999999999995E-4</v>
      </c>
      <c r="BP313" s="23">
        <v>6.0000000000000001E-3</v>
      </c>
      <c r="BQ313" s="23">
        <v>4.0000000000000002E-4</v>
      </c>
      <c r="BR313" s="23">
        <v>4.0000000000000002E-4</v>
      </c>
      <c r="BS313" s="23">
        <v>2.9999999999999997E-4</v>
      </c>
      <c r="BT313" s="23" t="s">
        <v>181</v>
      </c>
      <c r="BU313" s="23">
        <v>5.0000000000000001E-4</v>
      </c>
      <c r="BV313" s="23" t="s">
        <v>20</v>
      </c>
      <c r="BX313" s="23" t="s">
        <v>20</v>
      </c>
      <c r="BZ313" s="23" t="s">
        <v>181</v>
      </c>
      <c r="CA313" s="23">
        <v>6.9999999999999999E-4</v>
      </c>
      <c r="CB313" s="23" t="s">
        <v>181</v>
      </c>
      <c r="CC313" s="23">
        <v>1.8E-3</v>
      </c>
      <c r="CD313" s="23" t="s">
        <v>181</v>
      </c>
      <c r="CE313" s="23">
        <v>1.8E-3</v>
      </c>
      <c r="CF313" s="23" t="s">
        <v>20</v>
      </c>
      <c r="CH313" s="23">
        <v>6.3200000000000006E-2</v>
      </c>
      <c r="CI313" s="23">
        <v>5.7999999999999996E-3</v>
      </c>
      <c r="CJ313" s="23">
        <v>8.8999999999999999E-3</v>
      </c>
      <c r="CK313" s="23">
        <v>8.8000000000000005E-3</v>
      </c>
      <c r="CL313" s="23" t="s">
        <v>181</v>
      </c>
      <c r="CM313" s="23">
        <v>1.0699999999999999E-2</v>
      </c>
      <c r="CN313" s="23" t="s">
        <v>181</v>
      </c>
      <c r="CO313" s="23">
        <v>5.9999999999999995E-4</v>
      </c>
      <c r="CP313" s="23" t="s">
        <v>181</v>
      </c>
      <c r="CQ313" s="23">
        <v>2.5999999999999999E-3</v>
      </c>
      <c r="CR313" s="23" t="s">
        <v>181</v>
      </c>
      <c r="CS313" s="23">
        <v>1.5E-3</v>
      </c>
      <c r="CT313" s="23" t="s">
        <v>181</v>
      </c>
      <c r="CU313" s="23">
        <v>6.9999999999999999E-4</v>
      </c>
      <c r="CV313" s="23" t="s">
        <v>20</v>
      </c>
      <c r="CX313" s="23" t="s">
        <v>181</v>
      </c>
      <c r="CY313" s="23">
        <v>5.0000000000000001E-4</v>
      </c>
      <c r="CZ313" s="23" t="s">
        <v>181</v>
      </c>
      <c r="DA313" s="23">
        <v>5.9999999999999995E-4</v>
      </c>
      <c r="DB313" s="23" t="s">
        <v>181</v>
      </c>
      <c r="DC313" s="23">
        <v>5.0000000000000001E-4</v>
      </c>
      <c r="DD313" s="23" t="s">
        <v>181</v>
      </c>
      <c r="DE313" s="23">
        <v>5.9999999999999995E-4</v>
      </c>
      <c r="DF313" s="23">
        <v>4.0000000000000002E-4</v>
      </c>
      <c r="DG313" s="23">
        <v>4.0000000000000002E-4</v>
      </c>
      <c r="DH313" s="23" t="s">
        <v>181</v>
      </c>
      <c r="DI313" s="23">
        <v>2.9999999999999997E-4</v>
      </c>
      <c r="DJ313" s="23" t="s">
        <v>445</v>
      </c>
      <c r="DK313" s="23" t="s">
        <v>446</v>
      </c>
      <c r="DL313" s="23">
        <v>102</v>
      </c>
      <c r="DM313" s="23" t="s">
        <v>197</v>
      </c>
      <c r="DN313" s="23" t="s">
        <v>20</v>
      </c>
      <c r="DW313" s="85"/>
      <c r="DY313" s="85">
        <v>44877.959722222222</v>
      </c>
    </row>
    <row r="314" spans="1:129" s="23" customFormat="1">
      <c r="A314" s="23">
        <v>368</v>
      </c>
      <c r="B314" s="88">
        <v>44877.963888888888</v>
      </c>
      <c r="C314" s="23" t="s">
        <v>192</v>
      </c>
      <c r="D314" s="23">
        <v>0</v>
      </c>
      <c r="E314" s="23">
        <v>0</v>
      </c>
      <c r="F314" s="23">
        <v>0</v>
      </c>
      <c r="G314" s="23" t="s">
        <v>58</v>
      </c>
      <c r="H314" s="23" t="s">
        <v>59</v>
      </c>
      <c r="I314" s="23" t="s">
        <v>59</v>
      </c>
      <c r="J314" s="23" t="s">
        <v>59</v>
      </c>
      <c r="K314" s="23">
        <v>150</v>
      </c>
      <c r="L314" s="23" t="s">
        <v>179</v>
      </c>
      <c r="M314" s="23">
        <v>0</v>
      </c>
      <c r="N314" s="23" t="s">
        <v>179</v>
      </c>
      <c r="O314" s="23">
        <v>0</v>
      </c>
      <c r="P314" s="23" t="s">
        <v>179</v>
      </c>
      <c r="Q314" s="23">
        <v>0</v>
      </c>
      <c r="R314" s="23">
        <v>2</v>
      </c>
      <c r="S314" s="23" t="s">
        <v>180</v>
      </c>
      <c r="T314" s="23">
        <v>4.9610000000000003</v>
      </c>
      <c r="U314" s="23">
        <v>0.51870000000000005</v>
      </c>
      <c r="V314" s="23">
        <v>13.7697</v>
      </c>
      <c r="W314" s="23">
        <v>0.24360000000000001</v>
      </c>
      <c r="X314" s="23">
        <v>43.427199999999999</v>
      </c>
      <c r="Y314" s="23">
        <v>0.26729999999999998</v>
      </c>
      <c r="Z314" s="23">
        <v>4.3799999999999999E-2</v>
      </c>
      <c r="AA314" s="23">
        <v>1.11E-2</v>
      </c>
      <c r="AB314" s="23" t="s">
        <v>181</v>
      </c>
      <c r="AC314" s="23">
        <v>5.8999999999999999E-3</v>
      </c>
      <c r="AD314" s="23" t="s">
        <v>181</v>
      </c>
      <c r="AE314" s="23">
        <v>1.06E-2</v>
      </c>
      <c r="AF314" s="23">
        <v>1.0539000000000001</v>
      </c>
      <c r="AG314" s="23">
        <v>1.03E-2</v>
      </c>
      <c r="AH314" s="23">
        <v>5.774</v>
      </c>
      <c r="AI314" s="23">
        <v>1.83E-2</v>
      </c>
      <c r="AJ314" s="23">
        <v>0.77590000000000003</v>
      </c>
      <c r="AK314" s="23">
        <v>5.5999999999999999E-3</v>
      </c>
      <c r="AL314" s="23">
        <v>1.6400000000000001E-2</v>
      </c>
      <c r="AM314" s="23">
        <v>6.4999999999999997E-3</v>
      </c>
      <c r="AN314" s="23">
        <v>2.64E-2</v>
      </c>
      <c r="AO314" s="23">
        <v>3.3E-3</v>
      </c>
      <c r="AP314" s="23">
        <v>0.1111</v>
      </c>
      <c r="AQ314" s="23">
        <v>4.0000000000000001E-3</v>
      </c>
      <c r="AR314" s="23">
        <v>6.9206000000000003</v>
      </c>
      <c r="AS314" s="23">
        <v>2.2499999999999999E-2</v>
      </c>
      <c r="AT314" s="23">
        <v>8.8000000000000005E-3</v>
      </c>
      <c r="AU314" s="23">
        <v>3.0000000000000001E-3</v>
      </c>
      <c r="AV314" s="23">
        <v>1.26E-2</v>
      </c>
      <c r="AW314" s="23">
        <v>1E-3</v>
      </c>
      <c r="AX314" s="23">
        <v>8.0000000000000002E-3</v>
      </c>
      <c r="AY314" s="23">
        <v>6.9999999999999999E-4</v>
      </c>
      <c r="AZ314" s="23">
        <v>1.0699999999999999E-2</v>
      </c>
      <c r="BA314" s="23">
        <v>6.9999999999999999E-4</v>
      </c>
      <c r="BB314" s="23">
        <v>1.2999999999999999E-3</v>
      </c>
      <c r="BC314" s="23">
        <v>4.0000000000000002E-4</v>
      </c>
      <c r="BD314" s="23">
        <v>6.9999999999999999E-4</v>
      </c>
      <c r="BE314" s="23">
        <v>2.9999999999999997E-4</v>
      </c>
      <c r="BF314" s="23" t="s">
        <v>181</v>
      </c>
      <c r="BG314" s="23">
        <v>1E-4</v>
      </c>
      <c r="BH314" s="23">
        <v>1.1999999999999999E-3</v>
      </c>
      <c r="BI314" s="23">
        <v>2.0000000000000001E-4</v>
      </c>
      <c r="BJ314" s="23">
        <v>2.0299999999999999E-2</v>
      </c>
      <c r="BK314" s="23">
        <v>5.0000000000000001E-4</v>
      </c>
      <c r="BL314" s="23">
        <v>2.3999999999999998E-3</v>
      </c>
      <c r="BM314" s="23">
        <v>2.0000000000000001E-4</v>
      </c>
      <c r="BN314" s="23">
        <v>9.4000000000000004E-3</v>
      </c>
      <c r="BO314" s="23">
        <v>4.0000000000000002E-4</v>
      </c>
      <c r="BP314" s="23">
        <v>1.8E-3</v>
      </c>
      <c r="BQ314" s="23">
        <v>2.9999999999999997E-4</v>
      </c>
      <c r="BR314" s="23">
        <v>5.9999999999999995E-4</v>
      </c>
      <c r="BS314" s="23">
        <v>2.9999999999999997E-4</v>
      </c>
      <c r="BT314" s="23" t="s">
        <v>181</v>
      </c>
      <c r="BU314" s="23">
        <v>5.0000000000000001E-4</v>
      </c>
      <c r="BV314" s="23" t="s">
        <v>20</v>
      </c>
      <c r="BX314" s="23" t="s">
        <v>20</v>
      </c>
      <c r="BZ314" s="23">
        <v>8.0000000000000004E-4</v>
      </c>
      <c r="CA314" s="23">
        <v>6.9999999999999999E-4</v>
      </c>
      <c r="CB314" s="23" t="s">
        <v>181</v>
      </c>
      <c r="CC314" s="23">
        <v>1.9E-3</v>
      </c>
      <c r="CD314" s="23">
        <v>1.9E-3</v>
      </c>
      <c r="CE314" s="23">
        <v>1.6999999999999999E-3</v>
      </c>
      <c r="CF314" s="23" t="s">
        <v>20</v>
      </c>
      <c r="CH314" s="23">
        <v>1.9400000000000001E-2</v>
      </c>
      <c r="CI314" s="23">
        <v>6.1999999999999998E-3</v>
      </c>
      <c r="CJ314" s="23" t="s">
        <v>181</v>
      </c>
      <c r="CK314" s="23">
        <v>9.1999999999999998E-3</v>
      </c>
      <c r="CL314" s="23" t="s">
        <v>181</v>
      </c>
      <c r="CM314" s="23">
        <v>1.09E-2</v>
      </c>
      <c r="CN314" s="23" t="s">
        <v>181</v>
      </c>
      <c r="CO314" s="23">
        <v>6.9999999999999999E-4</v>
      </c>
      <c r="CP314" s="23" t="s">
        <v>181</v>
      </c>
      <c r="CQ314" s="23">
        <v>2.5999999999999999E-3</v>
      </c>
      <c r="CR314" s="23" t="s">
        <v>181</v>
      </c>
      <c r="CS314" s="23">
        <v>1.6000000000000001E-3</v>
      </c>
      <c r="CT314" s="23" t="s">
        <v>181</v>
      </c>
      <c r="CU314" s="23">
        <v>5.9999999999999995E-4</v>
      </c>
      <c r="CV314" s="23" t="s">
        <v>20</v>
      </c>
      <c r="CX314" s="23" t="s">
        <v>181</v>
      </c>
      <c r="CY314" s="23">
        <v>5.0000000000000001E-4</v>
      </c>
      <c r="CZ314" s="23" t="s">
        <v>181</v>
      </c>
      <c r="DA314" s="23">
        <v>5.9999999999999995E-4</v>
      </c>
      <c r="DB314" s="23" t="s">
        <v>181</v>
      </c>
      <c r="DC314" s="23">
        <v>5.9999999999999995E-4</v>
      </c>
      <c r="DD314" s="23" t="s">
        <v>181</v>
      </c>
      <c r="DE314" s="23">
        <v>5.9999999999999995E-4</v>
      </c>
      <c r="DF314" s="23" t="s">
        <v>181</v>
      </c>
      <c r="DG314" s="23">
        <v>4.0000000000000002E-4</v>
      </c>
      <c r="DH314" s="23" t="s">
        <v>181</v>
      </c>
      <c r="DI314" s="23">
        <v>2.9999999999999997E-4</v>
      </c>
      <c r="DJ314" s="23" t="s">
        <v>447</v>
      </c>
      <c r="DK314" s="23" t="s">
        <v>448</v>
      </c>
      <c r="DL314" s="23">
        <v>28</v>
      </c>
      <c r="DM314" s="23" t="s">
        <v>65</v>
      </c>
      <c r="DN314" s="23" t="s">
        <v>20</v>
      </c>
      <c r="DW314" s="85"/>
      <c r="DY314" s="85">
        <v>44877.963888888888</v>
      </c>
    </row>
    <row r="315" spans="1:129" s="23" customFormat="1">
      <c r="A315" s="23">
        <v>369</v>
      </c>
      <c r="B315" s="88">
        <v>44877.966666666667</v>
      </c>
      <c r="C315" s="23" t="s">
        <v>192</v>
      </c>
      <c r="D315" s="23">
        <v>0</v>
      </c>
      <c r="E315" s="23">
        <v>0</v>
      </c>
      <c r="F315" s="23">
        <v>0</v>
      </c>
      <c r="G315" s="23" t="s">
        <v>58</v>
      </c>
      <c r="H315" s="23" t="s">
        <v>59</v>
      </c>
      <c r="I315" s="23" t="s">
        <v>59</v>
      </c>
      <c r="J315" s="23" t="s">
        <v>59</v>
      </c>
      <c r="K315" s="23">
        <v>150</v>
      </c>
      <c r="L315" s="23" t="s">
        <v>179</v>
      </c>
      <c r="M315" s="23">
        <v>0</v>
      </c>
      <c r="N315" s="23" t="s">
        <v>179</v>
      </c>
      <c r="O315" s="23">
        <v>0</v>
      </c>
      <c r="P315" s="23" t="s">
        <v>179</v>
      </c>
      <c r="Q315" s="23">
        <v>0</v>
      </c>
      <c r="R315" s="23">
        <v>2</v>
      </c>
      <c r="S315" s="23" t="s">
        <v>180</v>
      </c>
      <c r="T315" s="23">
        <v>9.0373000000000001</v>
      </c>
      <c r="U315" s="23">
        <v>0.60709999999999997</v>
      </c>
      <c r="V315" s="23">
        <v>16.523700000000002</v>
      </c>
      <c r="W315" s="23">
        <v>0.26600000000000001</v>
      </c>
      <c r="X315" s="23">
        <v>51.813200000000002</v>
      </c>
      <c r="Y315" s="23">
        <v>0.29530000000000001</v>
      </c>
      <c r="Z315" s="23">
        <v>9.1300000000000006E-2</v>
      </c>
      <c r="AA315" s="23">
        <v>1.26E-2</v>
      </c>
      <c r="AB315" s="23" t="s">
        <v>181</v>
      </c>
      <c r="AC315" s="23">
        <v>6.4999999999999997E-3</v>
      </c>
      <c r="AD315" s="23" t="s">
        <v>181</v>
      </c>
      <c r="AE315" s="23">
        <v>1.03E-2</v>
      </c>
      <c r="AF315" s="23">
        <v>0.60770000000000002</v>
      </c>
      <c r="AG315" s="23">
        <v>8.3999999999999995E-3</v>
      </c>
      <c r="AH315" s="23">
        <v>7.1913999999999998</v>
      </c>
      <c r="AI315" s="23">
        <v>2.0299999999999999E-2</v>
      </c>
      <c r="AJ315" s="23">
        <v>0.754</v>
      </c>
      <c r="AK315" s="23">
        <v>5.5999999999999999E-3</v>
      </c>
      <c r="AL315" s="23">
        <v>2.1600000000000001E-2</v>
      </c>
      <c r="AM315" s="23">
        <v>6.6E-3</v>
      </c>
      <c r="AN315" s="23">
        <v>2.12E-2</v>
      </c>
      <c r="AO315" s="23">
        <v>3.3999999999999998E-3</v>
      </c>
      <c r="AP315" s="23">
        <v>9.8699999999999996E-2</v>
      </c>
      <c r="AQ315" s="23">
        <v>3.5999999999999999E-3</v>
      </c>
      <c r="AR315" s="23">
        <v>6.4763999999999999</v>
      </c>
      <c r="AS315" s="23">
        <v>2.1899999999999999E-2</v>
      </c>
      <c r="AT315" s="23">
        <v>8.3999999999999995E-3</v>
      </c>
      <c r="AU315" s="23">
        <v>2.8E-3</v>
      </c>
      <c r="AV315" s="23">
        <v>1.7500000000000002E-2</v>
      </c>
      <c r="AW315" s="23">
        <v>1.1000000000000001E-3</v>
      </c>
      <c r="AX315" s="23">
        <v>8.3999999999999995E-3</v>
      </c>
      <c r="AY315" s="23">
        <v>6.9999999999999999E-4</v>
      </c>
      <c r="AZ315" s="23">
        <v>7.4999999999999997E-3</v>
      </c>
      <c r="BA315" s="23">
        <v>5.9999999999999995E-4</v>
      </c>
      <c r="BB315" s="23">
        <v>1.1999999999999999E-3</v>
      </c>
      <c r="BC315" s="23">
        <v>4.0000000000000002E-4</v>
      </c>
      <c r="BD315" s="23" t="s">
        <v>181</v>
      </c>
      <c r="BE315" s="23">
        <v>2.0000000000000001E-4</v>
      </c>
      <c r="BF315" s="23" t="s">
        <v>181</v>
      </c>
      <c r="BG315" s="23">
        <v>1E-4</v>
      </c>
      <c r="BH315" s="23">
        <v>1.1000000000000001E-3</v>
      </c>
      <c r="BI315" s="23">
        <v>2.0000000000000001E-4</v>
      </c>
      <c r="BJ315" s="23">
        <v>1.89E-2</v>
      </c>
      <c r="BK315" s="23">
        <v>5.0000000000000001E-4</v>
      </c>
      <c r="BL315" s="23">
        <v>2.2000000000000001E-3</v>
      </c>
      <c r="BM315" s="23">
        <v>2.0000000000000001E-4</v>
      </c>
      <c r="BN315" s="23">
        <v>6.8999999999999999E-3</v>
      </c>
      <c r="BO315" s="23">
        <v>2.9999999999999997E-4</v>
      </c>
      <c r="BP315" s="23">
        <v>1.9E-3</v>
      </c>
      <c r="BQ315" s="23">
        <v>2.9999999999999997E-4</v>
      </c>
      <c r="BR315" s="23">
        <v>4.0000000000000002E-4</v>
      </c>
      <c r="BS315" s="23">
        <v>1E-4</v>
      </c>
      <c r="BT315" s="23" t="s">
        <v>181</v>
      </c>
      <c r="BU315" s="23">
        <v>5.0000000000000001E-4</v>
      </c>
      <c r="BV315" s="23" t="s">
        <v>20</v>
      </c>
      <c r="BX315" s="23" t="s">
        <v>181</v>
      </c>
      <c r="BY315" s="23">
        <v>8.0000000000000004E-4</v>
      </c>
      <c r="BZ315" s="23" t="s">
        <v>181</v>
      </c>
      <c r="CA315" s="23">
        <v>6.9999999999999999E-4</v>
      </c>
      <c r="CB315" s="23" t="s">
        <v>181</v>
      </c>
      <c r="CC315" s="23">
        <v>1.8E-3</v>
      </c>
      <c r="CD315" s="23" t="s">
        <v>181</v>
      </c>
      <c r="CE315" s="23">
        <v>1.8E-3</v>
      </c>
      <c r="CF315" s="23" t="s">
        <v>20</v>
      </c>
      <c r="CH315" s="23">
        <v>1.55E-2</v>
      </c>
      <c r="CI315" s="23">
        <v>4.7999999999999996E-3</v>
      </c>
      <c r="CJ315" s="23" t="s">
        <v>181</v>
      </c>
      <c r="CK315" s="23">
        <v>8.5000000000000006E-3</v>
      </c>
      <c r="CL315" s="23" t="s">
        <v>181</v>
      </c>
      <c r="CM315" s="23">
        <v>7.9000000000000008E-3</v>
      </c>
      <c r="CN315" s="23" t="s">
        <v>181</v>
      </c>
      <c r="CO315" s="23">
        <v>5.9999999999999995E-4</v>
      </c>
      <c r="CP315" s="23" t="s">
        <v>181</v>
      </c>
      <c r="CQ315" s="23">
        <v>2.5999999999999999E-3</v>
      </c>
      <c r="CR315" s="23" t="s">
        <v>181</v>
      </c>
      <c r="CS315" s="23">
        <v>1.5E-3</v>
      </c>
      <c r="CT315" s="23" t="s">
        <v>181</v>
      </c>
      <c r="CU315" s="23">
        <v>5.9999999999999995E-4</v>
      </c>
      <c r="CV315" s="23" t="s">
        <v>20</v>
      </c>
      <c r="CX315" s="23" t="s">
        <v>181</v>
      </c>
      <c r="CY315" s="23">
        <v>5.0000000000000001E-4</v>
      </c>
      <c r="CZ315" s="23" t="s">
        <v>181</v>
      </c>
      <c r="DA315" s="23">
        <v>5.9999999999999995E-4</v>
      </c>
      <c r="DB315" s="23" t="s">
        <v>181</v>
      </c>
      <c r="DC315" s="23">
        <v>5.0000000000000001E-4</v>
      </c>
      <c r="DD315" s="23" t="s">
        <v>181</v>
      </c>
      <c r="DE315" s="23">
        <v>5.9999999999999995E-4</v>
      </c>
      <c r="DF315" s="23" t="s">
        <v>181</v>
      </c>
      <c r="DG315" s="23">
        <v>4.0000000000000002E-4</v>
      </c>
      <c r="DH315" s="23" t="s">
        <v>181</v>
      </c>
      <c r="DI315" s="23">
        <v>2.0000000000000001E-4</v>
      </c>
      <c r="DJ315" s="23" t="s">
        <v>447</v>
      </c>
      <c r="DK315" s="23" t="s">
        <v>448</v>
      </c>
      <c r="DL315" s="23">
        <v>80</v>
      </c>
      <c r="DM315" s="23" t="s">
        <v>197</v>
      </c>
      <c r="DN315" s="23" t="s">
        <v>20</v>
      </c>
      <c r="DW315" s="85"/>
      <c r="DY315" s="85">
        <v>44877.966666666667</v>
      </c>
    </row>
    <row r="316" spans="1:129" s="23" customFormat="1">
      <c r="A316" s="23">
        <v>370</v>
      </c>
      <c r="B316" s="88">
        <v>44877.970138888886</v>
      </c>
      <c r="C316" s="23" t="s">
        <v>192</v>
      </c>
      <c r="D316" s="23">
        <v>0</v>
      </c>
      <c r="E316" s="23">
        <v>0</v>
      </c>
      <c r="F316" s="23">
        <v>0</v>
      </c>
      <c r="G316" s="23" t="s">
        <v>58</v>
      </c>
      <c r="H316" s="23" t="s">
        <v>59</v>
      </c>
      <c r="I316" s="23" t="s">
        <v>59</v>
      </c>
      <c r="J316" s="23" t="s">
        <v>59</v>
      </c>
      <c r="K316" s="23">
        <v>150</v>
      </c>
      <c r="L316" s="23" t="s">
        <v>179</v>
      </c>
      <c r="M316" s="23">
        <v>0</v>
      </c>
      <c r="N316" s="23" t="s">
        <v>179</v>
      </c>
      <c r="O316" s="23">
        <v>0</v>
      </c>
      <c r="P316" s="23" t="s">
        <v>179</v>
      </c>
      <c r="Q316" s="23">
        <v>0</v>
      </c>
      <c r="R316" s="23">
        <v>2</v>
      </c>
      <c r="S316" s="23" t="s">
        <v>180</v>
      </c>
      <c r="T316" s="23">
        <v>10.7758</v>
      </c>
      <c r="U316" s="23">
        <v>0.65549999999999997</v>
      </c>
      <c r="V316" s="23">
        <v>16.9254</v>
      </c>
      <c r="W316" s="23">
        <v>0.2737</v>
      </c>
      <c r="X316" s="23">
        <v>52.4559</v>
      </c>
      <c r="Y316" s="23">
        <v>0.29909999999999998</v>
      </c>
      <c r="Z316" s="23">
        <v>9.2600000000000002E-2</v>
      </c>
      <c r="AA316" s="23">
        <v>1.32E-2</v>
      </c>
      <c r="AB316" s="23" t="s">
        <v>181</v>
      </c>
      <c r="AC316" s="23">
        <v>7.0000000000000001E-3</v>
      </c>
      <c r="AD316" s="23" t="s">
        <v>181</v>
      </c>
      <c r="AE316" s="23">
        <v>1.0699999999999999E-2</v>
      </c>
      <c r="AF316" s="23">
        <v>0.72989999999999999</v>
      </c>
      <c r="AG316" s="23">
        <v>9.1000000000000004E-3</v>
      </c>
      <c r="AH316" s="23">
        <v>7.9473000000000003</v>
      </c>
      <c r="AI316" s="23">
        <v>2.1399999999999999E-2</v>
      </c>
      <c r="AJ316" s="23">
        <v>0.89580000000000004</v>
      </c>
      <c r="AK316" s="23">
        <v>6.0000000000000001E-3</v>
      </c>
      <c r="AL316" s="23">
        <v>3.1800000000000002E-2</v>
      </c>
      <c r="AM316" s="23">
        <v>7.1999999999999998E-3</v>
      </c>
      <c r="AN316" s="23">
        <v>3.1300000000000001E-2</v>
      </c>
      <c r="AO316" s="23">
        <v>3.8E-3</v>
      </c>
      <c r="AP316" s="23">
        <v>0.1205</v>
      </c>
      <c r="AQ316" s="23">
        <v>4.0000000000000001E-3</v>
      </c>
      <c r="AR316" s="23">
        <v>7.6135999999999999</v>
      </c>
      <c r="AS316" s="23">
        <v>2.4E-2</v>
      </c>
      <c r="AT316" s="23">
        <v>8.8999999999999999E-3</v>
      </c>
      <c r="AU316" s="23">
        <v>3.0000000000000001E-3</v>
      </c>
      <c r="AV316" s="23">
        <v>1.4800000000000001E-2</v>
      </c>
      <c r="AW316" s="23">
        <v>1E-3</v>
      </c>
      <c r="AX316" s="23">
        <v>8.8000000000000005E-3</v>
      </c>
      <c r="AY316" s="23">
        <v>6.9999999999999999E-4</v>
      </c>
      <c r="AZ316" s="23">
        <v>8.3000000000000001E-3</v>
      </c>
      <c r="BA316" s="23">
        <v>5.9999999999999995E-4</v>
      </c>
      <c r="BB316" s="23">
        <v>1.1999999999999999E-3</v>
      </c>
      <c r="BC316" s="23">
        <v>4.0000000000000002E-4</v>
      </c>
      <c r="BD316" s="23" t="s">
        <v>181</v>
      </c>
      <c r="BE316" s="23">
        <v>2.9999999999999997E-4</v>
      </c>
      <c r="BF316" s="23" t="s">
        <v>181</v>
      </c>
      <c r="BG316" s="23">
        <v>1E-4</v>
      </c>
      <c r="BH316" s="23">
        <v>1.1999999999999999E-3</v>
      </c>
      <c r="BI316" s="23">
        <v>2.0000000000000001E-4</v>
      </c>
      <c r="BJ316" s="23">
        <v>1.5900000000000001E-2</v>
      </c>
      <c r="BK316" s="23">
        <v>5.0000000000000001E-4</v>
      </c>
      <c r="BL316" s="23">
        <v>2.2000000000000001E-3</v>
      </c>
      <c r="BM316" s="23">
        <v>2.0000000000000001E-4</v>
      </c>
      <c r="BN316" s="23">
        <v>6.6E-3</v>
      </c>
      <c r="BO316" s="23">
        <v>2.0000000000000001E-4</v>
      </c>
      <c r="BP316" s="23">
        <v>2.3999999999999998E-3</v>
      </c>
      <c r="BQ316" s="23">
        <v>2.9999999999999997E-4</v>
      </c>
      <c r="BR316" s="23">
        <v>2.9999999999999997E-4</v>
      </c>
      <c r="BS316" s="23">
        <v>1E-4</v>
      </c>
      <c r="BT316" s="23" t="s">
        <v>181</v>
      </c>
      <c r="BU316" s="23">
        <v>5.0000000000000001E-4</v>
      </c>
      <c r="BV316" s="23" t="s">
        <v>20</v>
      </c>
      <c r="BX316" s="23" t="s">
        <v>20</v>
      </c>
      <c r="BZ316" s="23" t="s">
        <v>181</v>
      </c>
      <c r="CA316" s="23">
        <v>6.9999999999999999E-4</v>
      </c>
      <c r="CB316" s="23" t="s">
        <v>181</v>
      </c>
      <c r="CC316" s="23">
        <v>1.8E-3</v>
      </c>
      <c r="CD316" s="23" t="s">
        <v>181</v>
      </c>
      <c r="CE316" s="23">
        <v>1.9E-3</v>
      </c>
      <c r="CF316" s="23" t="s">
        <v>20</v>
      </c>
      <c r="CH316" s="23">
        <v>1.29E-2</v>
      </c>
      <c r="CI316" s="23">
        <v>4.4000000000000003E-3</v>
      </c>
      <c r="CJ316" s="23" t="s">
        <v>181</v>
      </c>
      <c r="CK316" s="23">
        <v>8.6E-3</v>
      </c>
      <c r="CL316" s="23" t="s">
        <v>181</v>
      </c>
      <c r="CM316" s="23">
        <v>7.9000000000000008E-3</v>
      </c>
      <c r="CN316" s="23" t="s">
        <v>181</v>
      </c>
      <c r="CO316" s="23">
        <v>5.9999999999999995E-4</v>
      </c>
      <c r="CP316" s="23" t="s">
        <v>181</v>
      </c>
      <c r="CQ316" s="23">
        <v>2.5999999999999999E-3</v>
      </c>
      <c r="CR316" s="23" t="s">
        <v>181</v>
      </c>
      <c r="CS316" s="23">
        <v>1.4E-3</v>
      </c>
      <c r="CT316" s="23" t="s">
        <v>181</v>
      </c>
      <c r="CU316" s="23">
        <v>6.9999999999999999E-4</v>
      </c>
      <c r="CV316" s="23" t="s">
        <v>20</v>
      </c>
      <c r="CX316" s="23" t="s">
        <v>181</v>
      </c>
      <c r="CY316" s="23">
        <v>5.0000000000000001E-4</v>
      </c>
      <c r="CZ316" s="23" t="s">
        <v>181</v>
      </c>
      <c r="DA316" s="23">
        <v>5.0000000000000001E-4</v>
      </c>
      <c r="DB316" s="23" t="s">
        <v>181</v>
      </c>
      <c r="DC316" s="23">
        <v>5.0000000000000001E-4</v>
      </c>
      <c r="DD316" s="23" t="s">
        <v>181</v>
      </c>
      <c r="DE316" s="23">
        <v>5.9999999999999995E-4</v>
      </c>
      <c r="DF316" s="23" t="s">
        <v>181</v>
      </c>
      <c r="DG316" s="23">
        <v>4.0000000000000002E-4</v>
      </c>
      <c r="DH316" s="23" t="s">
        <v>181</v>
      </c>
      <c r="DI316" s="23">
        <v>1E-4</v>
      </c>
      <c r="DJ316" s="23" t="s">
        <v>449</v>
      </c>
      <c r="DK316" s="23" t="s">
        <v>450</v>
      </c>
      <c r="DL316" s="23">
        <v>41</v>
      </c>
      <c r="DM316" s="23" t="s">
        <v>197</v>
      </c>
      <c r="DN316" s="23" t="s">
        <v>20</v>
      </c>
      <c r="DW316" s="85"/>
      <c r="DY316" s="85">
        <v>44877.970138888886</v>
      </c>
    </row>
    <row r="317" spans="1:129" s="23" customFormat="1">
      <c r="A317" s="23">
        <v>371</v>
      </c>
      <c r="B317" s="88">
        <v>44877.972222222219</v>
      </c>
      <c r="C317" s="23" t="s">
        <v>192</v>
      </c>
      <c r="D317" s="23">
        <v>0</v>
      </c>
      <c r="E317" s="23">
        <v>0</v>
      </c>
      <c r="F317" s="23">
        <v>0</v>
      </c>
      <c r="G317" s="23" t="s">
        <v>58</v>
      </c>
      <c r="H317" s="23" t="s">
        <v>59</v>
      </c>
      <c r="I317" s="23" t="s">
        <v>59</v>
      </c>
      <c r="J317" s="23" t="s">
        <v>59</v>
      </c>
      <c r="K317" s="23">
        <v>150</v>
      </c>
      <c r="L317" s="23" t="s">
        <v>179</v>
      </c>
      <c r="M317" s="23">
        <v>0</v>
      </c>
      <c r="N317" s="23" t="s">
        <v>179</v>
      </c>
      <c r="O317" s="23">
        <v>0</v>
      </c>
      <c r="P317" s="23" t="s">
        <v>179</v>
      </c>
      <c r="Q317" s="23">
        <v>0</v>
      </c>
      <c r="R317" s="23">
        <v>2</v>
      </c>
      <c r="S317" s="23" t="s">
        <v>180</v>
      </c>
      <c r="T317" s="23">
        <v>6.1666999999999996</v>
      </c>
      <c r="U317" s="23">
        <v>0.57979999999999998</v>
      </c>
      <c r="V317" s="23">
        <v>17.583100000000002</v>
      </c>
      <c r="W317" s="23">
        <v>0.27379999999999999</v>
      </c>
      <c r="X317" s="23">
        <v>49.202599999999997</v>
      </c>
      <c r="Y317" s="23">
        <v>0.28789999999999999</v>
      </c>
      <c r="Z317" s="23">
        <v>9.5500000000000002E-2</v>
      </c>
      <c r="AA317" s="23">
        <v>1.2999999999999999E-2</v>
      </c>
      <c r="AB317" s="23" t="s">
        <v>181</v>
      </c>
      <c r="AC317" s="23">
        <v>6.1999999999999998E-3</v>
      </c>
      <c r="AD317" s="23" t="s">
        <v>181</v>
      </c>
      <c r="AE317" s="23">
        <v>1.04E-2</v>
      </c>
      <c r="AF317" s="23">
        <v>0.58819999999999995</v>
      </c>
      <c r="AG317" s="23">
        <v>8.3000000000000001E-3</v>
      </c>
      <c r="AH317" s="23">
        <v>7.6207000000000003</v>
      </c>
      <c r="AI317" s="23">
        <v>2.1100000000000001E-2</v>
      </c>
      <c r="AJ317" s="23">
        <v>0.86070000000000002</v>
      </c>
      <c r="AK317" s="23">
        <v>5.8999999999999999E-3</v>
      </c>
      <c r="AL317" s="23">
        <v>3.4200000000000001E-2</v>
      </c>
      <c r="AM317" s="23">
        <v>7.4000000000000003E-3</v>
      </c>
      <c r="AN317" s="23">
        <v>2.53E-2</v>
      </c>
      <c r="AO317" s="23">
        <v>3.5999999999999999E-3</v>
      </c>
      <c r="AP317" s="23">
        <v>0.10199999999999999</v>
      </c>
      <c r="AQ317" s="23">
        <v>3.8E-3</v>
      </c>
      <c r="AR317" s="23">
        <v>7.6741999999999999</v>
      </c>
      <c r="AS317" s="23">
        <v>2.41E-2</v>
      </c>
      <c r="AT317" s="23">
        <v>7.4999999999999997E-3</v>
      </c>
      <c r="AU317" s="23">
        <v>3.0999999999999999E-3</v>
      </c>
      <c r="AV317" s="23">
        <v>1.01E-2</v>
      </c>
      <c r="AW317" s="23">
        <v>8.9999999999999998E-4</v>
      </c>
      <c r="AX317" s="23">
        <v>8.5000000000000006E-3</v>
      </c>
      <c r="AY317" s="23">
        <v>6.9999999999999999E-4</v>
      </c>
      <c r="AZ317" s="23">
        <v>8.8999999999999999E-3</v>
      </c>
      <c r="BA317" s="23">
        <v>5.9999999999999995E-4</v>
      </c>
      <c r="BB317" s="23">
        <v>1E-3</v>
      </c>
      <c r="BC317" s="23">
        <v>4.0000000000000002E-4</v>
      </c>
      <c r="BD317" s="23">
        <v>5.9999999999999995E-4</v>
      </c>
      <c r="BE317" s="23">
        <v>2.9999999999999997E-4</v>
      </c>
      <c r="BF317" s="23" t="s">
        <v>181</v>
      </c>
      <c r="BG317" s="23">
        <v>1E-4</v>
      </c>
      <c r="BH317" s="23">
        <v>1E-3</v>
      </c>
      <c r="BI317" s="23">
        <v>2.0000000000000001E-4</v>
      </c>
      <c r="BJ317" s="23">
        <v>2.1700000000000001E-2</v>
      </c>
      <c r="BK317" s="23">
        <v>5.0000000000000001E-4</v>
      </c>
      <c r="BL317" s="23">
        <v>2.3999999999999998E-3</v>
      </c>
      <c r="BM317" s="23">
        <v>2.0000000000000001E-4</v>
      </c>
      <c r="BN317" s="23">
        <v>8.2000000000000007E-3</v>
      </c>
      <c r="BO317" s="23">
        <v>2.9999999999999997E-4</v>
      </c>
      <c r="BP317" s="23">
        <v>2.0999999999999999E-3</v>
      </c>
      <c r="BQ317" s="23">
        <v>2.9999999999999997E-4</v>
      </c>
      <c r="BR317" s="23">
        <v>2.9999999999999997E-4</v>
      </c>
      <c r="BS317" s="23">
        <v>2.0000000000000001E-4</v>
      </c>
      <c r="BT317" s="23" t="s">
        <v>181</v>
      </c>
      <c r="BU317" s="23">
        <v>5.0000000000000001E-4</v>
      </c>
      <c r="BV317" s="23" t="s">
        <v>20</v>
      </c>
      <c r="BX317" s="23" t="s">
        <v>20</v>
      </c>
      <c r="BZ317" s="23" t="s">
        <v>181</v>
      </c>
      <c r="CA317" s="23">
        <v>6.9999999999999999E-4</v>
      </c>
      <c r="CB317" s="23" t="s">
        <v>181</v>
      </c>
      <c r="CC317" s="23">
        <v>1.6999999999999999E-3</v>
      </c>
      <c r="CD317" s="23" t="s">
        <v>181</v>
      </c>
      <c r="CE317" s="23">
        <v>1.8E-3</v>
      </c>
      <c r="CF317" s="23" t="s">
        <v>20</v>
      </c>
      <c r="CH317" s="23">
        <v>1.3100000000000001E-2</v>
      </c>
      <c r="CI317" s="23">
        <v>4.5999999999999999E-3</v>
      </c>
      <c r="CJ317" s="23" t="s">
        <v>181</v>
      </c>
      <c r="CK317" s="23">
        <v>8.3999999999999995E-3</v>
      </c>
      <c r="CL317" s="23" t="s">
        <v>181</v>
      </c>
      <c r="CM317" s="23">
        <v>8.6999999999999994E-3</v>
      </c>
      <c r="CN317" s="23" t="s">
        <v>181</v>
      </c>
      <c r="CO317" s="23">
        <v>5.9999999999999995E-4</v>
      </c>
      <c r="CP317" s="23" t="s">
        <v>181</v>
      </c>
      <c r="CQ317" s="23">
        <v>2.7000000000000001E-3</v>
      </c>
      <c r="CR317" s="23" t="s">
        <v>181</v>
      </c>
      <c r="CS317" s="23">
        <v>1.5E-3</v>
      </c>
      <c r="CT317" s="23" t="s">
        <v>181</v>
      </c>
      <c r="CU317" s="23">
        <v>6.9999999999999999E-4</v>
      </c>
      <c r="CV317" s="23" t="s">
        <v>181</v>
      </c>
      <c r="CW317" s="23">
        <v>5.0000000000000001E-4</v>
      </c>
      <c r="CX317" s="23" t="s">
        <v>181</v>
      </c>
      <c r="CY317" s="23">
        <v>5.0000000000000001E-4</v>
      </c>
      <c r="CZ317" s="23" t="s">
        <v>181</v>
      </c>
      <c r="DA317" s="23">
        <v>5.9999999999999995E-4</v>
      </c>
      <c r="DB317" s="23">
        <v>6.9999999999999999E-4</v>
      </c>
      <c r="DC317" s="23">
        <v>5.0000000000000001E-4</v>
      </c>
      <c r="DD317" s="23" t="s">
        <v>181</v>
      </c>
      <c r="DE317" s="23">
        <v>5.9999999999999995E-4</v>
      </c>
      <c r="DF317" s="23" t="s">
        <v>181</v>
      </c>
      <c r="DG317" s="23">
        <v>4.0000000000000002E-4</v>
      </c>
      <c r="DH317" s="23" t="s">
        <v>181</v>
      </c>
      <c r="DI317" s="23">
        <v>2.0000000000000001E-4</v>
      </c>
      <c r="DJ317" s="23" t="s">
        <v>449</v>
      </c>
      <c r="DK317" s="23" t="s">
        <v>450</v>
      </c>
      <c r="DL317" s="23">
        <v>115</v>
      </c>
      <c r="DM317" s="23" t="s">
        <v>197</v>
      </c>
      <c r="DN317" s="23" t="s">
        <v>20</v>
      </c>
      <c r="DW317" s="85"/>
      <c r="DY317" s="85">
        <v>44877.972222222219</v>
      </c>
    </row>
    <row r="318" spans="1:129" s="23" customFormat="1">
      <c r="A318" s="23">
        <v>372</v>
      </c>
      <c r="B318" s="88">
        <v>44877.975694444445</v>
      </c>
      <c r="C318" s="23" t="s">
        <v>192</v>
      </c>
      <c r="D318" s="23">
        <v>0</v>
      </c>
      <c r="E318" s="23">
        <v>0</v>
      </c>
      <c r="F318" s="23">
        <v>0</v>
      </c>
      <c r="G318" s="23" t="s">
        <v>58</v>
      </c>
      <c r="H318" s="23" t="s">
        <v>59</v>
      </c>
      <c r="I318" s="23" t="s">
        <v>59</v>
      </c>
      <c r="J318" s="23" t="s">
        <v>59</v>
      </c>
      <c r="K318" s="23">
        <v>150</v>
      </c>
      <c r="L318" s="23" t="s">
        <v>179</v>
      </c>
      <c r="M318" s="23">
        <v>0</v>
      </c>
      <c r="N318" s="23" t="s">
        <v>179</v>
      </c>
      <c r="O318" s="23">
        <v>0</v>
      </c>
      <c r="P318" s="23" t="s">
        <v>179</v>
      </c>
      <c r="Q318" s="23">
        <v>0</v>
      </c>
      <c r="R318" s="23">
        <v>2</v>
      </c>
      <c r="S318" s="23" t="s">
        <v>180</v>
      </c>
      <c r="T318" s="23">
        <v>6.4798999999999998</v>
      </c>
      <c r="U318" s="23">
        <v>0.59409999999999996</v>
      </c>
      <c r="V318" s="23">
        <v>18.9237</v>
      </c>
      <c r="W318" s="23">
        <v>0.28499999999999998</v>
      </c>
      <c r="X318" s="23">
        <v>53.414999999999999</v>
      </c>
      <c r="Y318" s="23">
        <v>0.30499999999999999</v>
      </c>
      <c r="Z318" s="23">
        <v>0.1293</v>
      </c>
      <c r="AA318" s="23">
        <v>1.34E-2</v>
      </c>
      <c r="AB318" s="23" t="s">
        <v>181</v>
      </c>
      <c r="AC318" s="23">
        <v>6.3E-3</v>
      </c>
      <c r="AD318" s="23" t="s">
        <v>181</v>
      </c>
      <c r="AE318" s="23">
        <v>1.0500000000000001E-2</v>
      </c>
      <c r="AF318" s="23">
        <v>1.3013999999999999</v>
      </c>
      <c r="AG318" s="23">
        <v>1.17E-2</v>
      </c>
      <c r="AH318" s="23">
        <v>7.4878</v>
      </c>
      <c r="AI318" s="23">
        <v>2.1000000000000001E-2</v>
      </c>
      <c r="AJ318" s="23">
        <v>0.95309999999999995</v>
      </c>
      <c r="AK318" s="23">
        <v>6.1999999999999998E-3</v>
      </c>
      <c r="AL318" s="23">
        <v>3.7900000000000003E-2</v>
      </c>
      <c r="AM318" s="23">
        <v>7.4000000000000003E-3</v>
      </c>
      <c r="AN318" s="23">
        <v>2.7400000000000001E-2</v>
      </c>
      <c r="AO318" s="23">
        <v>3.8E-3</v>
      </c>
      <c r="AP318" s="23">
        <v>0.1089</v>
      </c>
      <c r="AQ318" s="23">
        <v>3.8E-3</v>
      </c>
      <c r="AR318" s="23">
        <v>8.1404999999999994</v>
      </c>
      <c r="AS318" s="23">
        <v>2.4799999999999999E-2</v>
      </c>
      <c r="AT318" s="23">
        <v>9.4000000000000004E-3</v>
      </c>
      <c r="AU318" s="23">
        <v>3.0999999999999999E-3</v>
      </c>
      <c r="AV318" s="23">
        <v>1.37E-2</v>
      </c>
      <c r="AW318" s="23">
        <v>1E-3</v>
      </c>
      <c r="AX318" s="23">
        <v>9.1000000000000004E-3</v>
      </c>
      <c r="AY318" s="23">
        <v>6.9999999999999999E-4</v>
      </c>
      <c r="AZ318" s="23">
        <v>1.12E-2</v>
      </c>
      <c r="BA318" s="23">
        <v>6.9999999999999999E-4</v>
      </c>
      <c r="BB318" s="23">
        <v>1.6000000000000001E-3</v>
      </c>
      <c r="BC318" s="23">
        <v>4.0000000000000002E-4</v>
      </c>
      <c r="BD318" s="23">
        <v>8.9999999999999998E-4</v>
      </c>
      <c r="BE318" s="23">
        <v>2.9999999999999997E-4</v>
      </c>
      <c r="BF318" s="23" t="s">
        <v>181</v>
      </c>
      <c r="BG318" s="23">
        <v>1E-4</v>
      </c>
      <c r="BH318" s="23">
        <v>1.1000000000000001E-3</v>
      </c>
      <c r="BI318" s="23">
        <v>2.0000000000000001E-4</v>
      </c>
      <c r="BJ318" s="23">
        <v>2.29E-2</v>
      </c>
      <c r="BK318" s="23">
        <v>5.0000000000000001E-4</v>
      </c>
      <c r="BL318" s="23">
        <v>2.3999999999999998E-3</v>
      </c>
      <c r="BM318" s="23">
        <v>2.0000000000000001E-4</v>
      </c>
      <c r="BN318" s="23">
        <v>6.6E-3</v>
      </c>
      <c r="BO318" s="23">
        <v>2.0000000000000001E-4</v>
      </c>
      <c r="BP318" s="23">
        <v>2E-3</v>
      </c>
      <c r="BQ318" s="23">
        <v>2.9999999999999997E-4</v>
      </c>
      <c r="BR318" s="23">
        <v>2.0000000000000001E-4</v>
      </c>
      <c r="BS318" s="23">
        <v>1E-4</v>
      </c>
      <c r="BT318" s="23" t="s">
        <v>181</v>
      </c>
      <c r="BU318" s="23">
        <v>5.0000000000000001E-4</v>
      </c>
      <c r="BV318" s="23" t="s">
        <v>20</v>
      </c>
      <c r="BX318" s="23" t="s">
        <v>20</v>
      </c>
      <c r="BZ318" s="23" t="s">
        <v>181</v>
      </c>
      <c r="CA318" s="23">
        <v>6.9999999999999999E-4</v>
      </c>
      <c r="CB318" s="23" t="s">
        <v>181</v>
      </c>
      <c r="CC318" s="23">
        <v>1.8E-3</v>
      </c>
      <c r="CD318" s="23" t="s">
        <v>181</v>
      </c>
      <c r="CE318" s="23">
        <v>1.8E-3</v>
      </c>
      <c r="CF318" s="23" t="s">
        <v>20</v>
      </c>
      <c r="CH318" s="23">
        <v>1.7000000000000001E-2</v>
      </c>
      <c r="CI318" s="23">
        <v>4.1999999999999997E-3</v>
      </c>
      <c r="CJ318" s="23" t="s">
        <v>181</v>
      </c>
      <c r="CK318" s="23">
        <v>8.5000000000000006E-3</v>
      </c>
      <c r="CL318" s="23" t="s">
        <v>181</v>
      </c>
      <c r="CM318" s="23">
        <v>7.6E-3</v>
      </c>
      <c r="CN318" s="23" t="s">
        <v>181</v>
      </c>
      <c r="CO318" s="23">
        <v>5.9999999999999995E-4</v>
      </c>
      <c r="CP318" s="23" t="s">
        <v>181</v>
      </c>
      <c r="CQ318" s="23">
        <v>2.5999999999999999E-3</v>
      </c>
      <c r="CR318" s="23" t="s">
        <v>181</v>
      </c>
      <c r="CS318" s="23">
        <v>1.5E-3</v>
      </c>
      <c r="CT318" s="23" t="s">
        <v>181</v>
      </c>
      <c r="CU318" s="23">
        <v>6.9999999999999999E-4</v>
      </c>
      <c r="CV318" s="23" t="s">
        <v>181</v>
      </c>
      <c r="CW318" s="23">
        <v>5.0000000000000001E-4</v>
      </c>
      <c r="CX318" s="23" t="s">
        <v>181</v>
      </c>
      <c r="CY318" s="23">
        <v>5.0000000000000001E-4</v>
      </c>
      <c r="CZ318" s="23" t="s">
        <v>181</v>
      </c>
      <c r="DA318" s="23">
        <v>5.9999999999999995E-4</v>
      </c>
      <c r="DB318" s="23" t="s">
        <v>181</v>
      </c>
      <c r="DC318" s="23">
        <v>5.0000000000000001E-4</v>
      </c>
      <c r="DD318" s="23" t="s">
        <v>181</v>
      </c>
      <c r="DE318" s="23">
        <v>5.9999999999999995E-4</v>
      </c>
      <c r="DF318" s="23" t="s">
        <v>181</v>
      </c>
      <c r="DG318" s="23">
        <v>4.0000000000000002E-4</v>
      </c>
      <c r="DH318" s="23" t="s">
        <v>181</v>
      </c>
      <c r="DI318" s="23">
        <v>2.0000000000000001E-4</v>
      </c>
      <c r="DJ318" s="23" t="s">
        <v>451</v>
      </c>
      <c r="DK318" s="23" t="s">
        <v>450</v>
      </c>
      <c r="DL318" s="23">
        <v>29</v>
      </c>
      <c r="DM318" s="23" t="s">
        <v>65</v>
      </c>
      <c r="DN318" s="23" t="s">
        <v>20</v>
      </c>
      <c r="DW318" s="85"/>
      <c r="DY318" s="85">
        <v>44877.975694444445</v>
      </c>
    </row>
    <row r="319" spans="1:129" s="23" customFormat="1">
      <c r="A319" s="23">
        <v>373</v>
      </c>
      <c r="B319" s="88">
        <v>44877.977777777778</v>
      </c>
      <c r="C319" s="23" t="s">
        <v>192</v>
      </c>
      <c r="D319" s="23">
        <v>0</v>
      </c>
      <c r="E319" s="23">
        <v>0</v>
      </c>
      <c r="F319" s="23">
        <v>0</v>
      </c>
      <c r="G319" s="23" t="s">
        <v>58</v>
      </c>
      <c r="H319" s="23" t="s">
        <v>59</v>
      </c>
      <c r="I319" s="23" t="s">
        <v>59</v>
      </c>
      <c r="J319" s="23" t="s">
        <v>59</v>
      </c>
      <c r="K319" s="23">
        <v>150</v>
      </c>
      <c r="L319" s="23" t="s">
        <v>179</v>
      </c>
      <c r="M319" s="23">
        <v>0</v>
      </c>
      <c r="N319" s="23" t="s">
        <v>179</v>
      </c>
      <c r="O319" s="23">
        <v>0</v>
      </c>
      <c r="P319" s="23" t="s">
        <v>179</v>
      </c>
      <c r="Q319" s="23">
        <v>0</v>
      </c>
      <c r="R319" s="23">
        <v>2</v>
      </c>
      <c r="S319" s="23" t="s">
        <v>180</v>
      </c>
      <c r="T319" s="23">
        <v>11.71</v>
      </c>
      <c r="U319" s="23">
        <v>0.67149999999999999</v>
      </c>
      <c r="V319" s="23">
        <v>17.4222</v>
      </c>
      <c r="W319" s="23">
        <v>0.27810000000000001</v>
      </c>
      <c r="X319" s="23">
        <v>57.329099999999997</v>
      </c>
      <c r="Y319" s="23">
        <v>0.31569999999999998</v>
      </c>
      <c r="Z319" s="23">
        <v>0.1211</v>
      </c>
      <c r="AA319" s="23">
        <v>1.3599999999999999E-2</v>
      </c>
      <c r="AB319" s="23">
        <v>3.0300000000000001E-2</v>
      </c>
      <c r="AC319" s="23">
        <v>7.9000000000000008E-3</v>
      </c>
      <c r="AD319" s="23" t="s">
        <v>181</v>
      </c>
      <c r="AE319" s="23">
        <v>1.0800000000000001E-2</v>
      </c>
      <c r="AF319" s="23">
        <v>0.70130000000000003</v>
      </c>
      <c r="AG319" s="23">
        <v>9.1000000000000004E-3</v>
      </c>
      <c r="AH319" s="23">
        <v>7.7678000000000003</v>
      </c>
      <c r="AI319" s="23">
        <v>2.1100000000000001E-2</v>
      </c>
      <c r="AJ319" s="23">
        <v>0.86499999999999999</v>
      </c>
      <c r="AK319" s="23">
        <v>5.8999999999999999E-3</v>
      </c>
      <c r="AL319" s="23">
        <v>3.4700000000000002E-2</v>
      </c>
      <c r="AM319" s="23">
        <v>7.1999999999999998E-3</v>
      </c>
      <c r="AN319" s="23">
        <v>2.6800000000000001E-2</v>
      </c>
      <c r="AO319" s="23">
        <v>3.7000000000000002E-3</v>
      </c>
      <c r="AP319" s="23">
        <v>0.1234</v>
      </c>
      <c r="AQ319" s="23">
        <v>4.0000000000000001E-3</v>
      </c>
      <c r="AR319" s="23">
        <v>7.4054000000000002</v>
      </c>
      <c r="AS319" s="23">
        <v>2.35E-2</v>
      </c>
      <c r="AT319" s="23">
        <v>6.4999999999999997E-3</v>
      </c>
      <c r="AU319" s="23">
        <v>2.8999999999999998E-3</v>
      </c>
      <c r="AV319" s="23">
        <v>1.5100000000000001E-2</v>
      </c>
      <c r="AW319" s="23">
        <v>1E-3</v>
      </c>
      <c r="AX319" s="23">
        <v>9.1999999999999998E-3</v>
      </c>
      <c r="AY319" s="23">
        <v>6.9999999999999999E-4</v>
      </c>
      <c r="AZ319" s="23">
        <v>7.6E-3</v>
      </c>
      <c r="BA319" s="23">
        <v>5.9999999999999995E-4</v>
      </c>
      <c r="BB319" s="23">
        <v>8.9999999999999998E-4</v>
      </c>
      <c r="BC319" s="23">
        <v>4.0000000000000002E-4</v>
      </c>
      <c r="BD319" s="23" t="s">
        <v>181</v>
      </c>
      <c r="BE319" s="23">
        <v>2.9999999999999997E-4</v>
      </c>
      <c r="BF319" s="23" t="s">
        <v>181</v>
      </c>
      <c r="BG319" s="23">
        <v>1E-4</v>
      </c>
      <c r="BH319" s="23">
        <v>1.6000000000000001E-3</v>
      </c>
      <c r="BI319" s="23">
        <v>2.0000000000000001E-4</v>
      </c>
      <c r="BJ319" s="23">
        <v>1.8200000000000001E-2</v>
      </c>
      <c r="BK319" s="23">
        <v>5.0000000000000001E-4</v>
      </c>
      <c r="BL319" s="23">
        <v>2.3E-3</v>
      </c>
      <c r="BM319" s="23">
        <v>2.0000000000000001E-4</v>
      </c>
      <c r="BN319" s="23">
        <v>4.7999999999999996E-3</v>
      </c>
      <c r="BO319" s="23">
        <v>2.0000000000000001E-4</v>
      </c>
      <c r="BP319" s="23">
        <v>1.9E-3</v>
      </c>
      <c r="BQ319" s="23">
        <v>2.9999999999999997E-4</v>
      </c>
      <c r="BR319" s="23">
        <v>2.0000000000000001E-4</v>
      </c>
      <c r="BS319" s="23">
        <v>1E-4</v>
      </c>
      <c r="BT319" s="23" t="s">
        <v>181</v>
      </c>
      <c r="BU319" s="23">
        <v>5.0000000000000001E-4</v>
      </c>
      <c r="BV319" s="23" t="s">
        <v>181</v>
      </c>
      <c r="BW319" s="23">
        <v>5.9999999999999995E-4</v>
      </c>
      <c r="BX319" s="23" t="s">
        <v>20</v>
      </c>
      <c r="BZ319" s="23" t="s">
        <v>181</v>
      </c>
      <c r="CA319" s="23">
        <v>6.9999999999999999E-4</v>
      </c>
      <c r="CB319" s="23" t="s">
        <v>181</v>
      </c>
      <c r="CC319" s="23">
        <v>1.8E-3</v>
      </c>
      <c r="CD319" s="23" t="s">
        <v>181</v>
      </c>
      <c r="CE319" s="23">
        <v>1.8E-3</v>
      </c>
      <c r="CF319" s="23" t="s">
        <v>20</v>
      </c>
      <c r="CH319" s="23">
        <v>1.9699999999999999E-2</v>
      </c>
      <c r="CI319" s="23">
        <v>4.1999999999999997E-3</v>
      </c>
      <c r="CJ319" s="23" t="s">
        <v>181</v>
      </c>
      <c r="CK319" s="23">
        <v>8.5000000000000006E-3</v>
      </c>
      <c r="CL319" s="23" t="s">
        <v>181</v>
      </c>
      <c r="CM319" s="23">
        <v>6.4000000000000003E-3</v>
      </c>
      <c r="CN319" s="23" t="s">
        <v>181</v>
      </c>
      <c r="CO319" s="23">
        <v>5.9999999999999995E-4</v>
      </c>
      <c r="CP319" s="23" t="s">
        <v>181</v>
      </c>
      <c r="CQ319" s="23">
        <v>2.3999999999999998E-3</v>
      </c>
      <c r="CR319" s="23" t="s">
        <v>181</v>
      </c>
      <c r="CS319" s="23">
        <v>1.4E-3</v>
      </c>
      <c r="CT319" s="23" t="s">
        <v>20</v>
      </c>
      <c r="CV319" s="23" t="s">
        <v>181</v>
      </c>
      <c r="CW319" s="23">
        <v>5.0000000000000001E-4</v>
      </c>
      <c r="CX319" s="23" t="s">
        <v>181</v>
      </c>
      <c r="CY319" s="23">
        <v>5.0000000000000001E-4</v>
      </c>
      <c r="CZ319" s="23" t="s">
        <v>181</v>
      </c>
      <c r="DA319" s="23">
        <v>5.0000000000000001E-4</v>
      </c>
      <c r="DB319" s="23" t="s">
        <v>181</v>
      </c>
      <c r="DC319" s="23">
        <v>5.0000000000000001E-4</v>
      </c>
      <c r="DD319" s="23" t="s">
        <v>181</v>
      </c>
      <c r="DE319" s="23">
        <v>5.9999999999999995E-4</v>
      </c>
      <c r="DF319" s="23" t="s">
        <v>181</v>
      </c>
      <c r="DG319" s="23">
        <v>2.9999999999999997E-4</v>
      </c>
      <c r="DH319" s="23" t="s">
        <v>181</v>
      </c>
      <c r="DI319" s="23">
        <v>1E-4</v>
      </c>
      <c r="DJ319" s="23" t="s">
        <v>451</v>
      </c>
      <c r="DK319" s="23" t="s">
        <v>450</v>
      </c>
      <c r="DL319" s="23">
        <v>62</v>
      </c>
      <c r="DM319" s="23" t="s">
        <v>197</v>
      </c>
      <c r="DN319" s="23" t="s">
        <v>20</v>
      </c>
      <c r="DW319" s="85"/>
      <c r="DY319" s="85">
        <v>44877.977777777778</v>
      </c>
    </row>
    <row r="320" spans="1:129" s="23" customFormat="1">
      <c r="A320" s="23">
        <v>374</v>
      </c>
      <c r="B320" s="88">
        <v>44877.981944444444</v>
      </c>
      <c r="C320" s="23" t="s">
        <v>192</v>
      </c>
      <c r="D320" s="23">
        <v>0</v>
      </c>
      <c r="E320" s="23">
        <v>0</v>
      </c>
      <c r="F320" s="23">
        <v>0</v>
      </c>
      <c r="G320" s="23" t="s">
        <v>58</v>
      </c>
      <c r="H320" s="23" t="s">
        <v>59</v>
      </c>
      <c r="I320" s="23" t="s">
        <v>59</v>
      </c>
      <c r="J320" s="23" t="s">
        <v>59</v>
      </c>
      <c r="K320" s="23">
        <v>150</v>
      </c>
      <c r="L320" s="23" t="s">
        <v>179</v>
      </c>
      <c r="M320" s="23">
        <v>0</v>
      </c>
      <c r="N320" s="23" t="s">
        <v>179</v>
      </c>
      <c r="O320" s="23">
        <v>0</v>
      </c>
      <c r="P320" s="23" t="s">
        <v>179</v>
      </c>
      <c r="Q320" s="23">
        <v>0</v>
      </c>
      <c r="R320" s="23">
        <v>2</v>
      </c>
      <c r="S320" s="23" t="s">
        <v>180</v>
      </c>
      <c r="T320" s="23">
        <v>9.1118000000000006</v>
      </c>
      <c r="U320" s="23">
        <v>0.62839999999999996</v>
      </c>
      <c r="V320" s="23">
        <v>18.3294</v>
      </c>
      <c r="W320" s="23">
        <v>0.28029999999999999</v>
      </c>
      <c r="X320" s="23">
        <v>54.648000000000003</v>
      </c>
      <c r="Y320" s="23">
        <v>0.30620000000000003</v>
      </c>
      <c r="Z320" s="23">
        <v>9.4600000000000004E-2</v>
      </c>
      <c r="AA320" s="23">
        <v>1.3100000000000001E-2</v>
      </c>
      <c r="AB320" s="23" t="s">
        <v>181</v>
      </c>
      <c r="AC320" s="23">
        <v>6.4999999999999997E-3</v>
      </c>
      <c r="AD320" s="23" t="s">
        <v>181</v>
      </c>
      <c r="AE320" s="23">
        <v>1.03E-2</v>
      </c>
      <c r="AF320" s="23">
        <v>0.64</v>
      </c>
      <c r="AG320" s="23">
        <v>8.6999999999999994E-3</v>
      </c>
      <c r="AH320" s="23">
        <v>7.8018999999999998</v>
      </c>
      <c r="AI320" s="23">
        <v>2.12E-2</v>
      </c>
      <c r="AJ320" s="23">
        <v>0.81259999999999999</v>
      </c>
      <c r="AK320" s="23">
        <v>5.7999999999999996E-3</v>
      </c>
      <c r="AL320" s="23">
        <v>3.85E-2</v>
      </c>
      <c r="AM320" s="23">
        <v>7.1999999999999998E-3</v>
      </c>
      <c r="AN320" s="23">
        <v>2.63E-2</v>
      </c>
      <c r="AO320" s="23">
        <v>3.5999999999999999E-3</v>
      </c>
      <c r="AP320" s="23">
        <v>0.1061</v>
      </c>
      <c r="AQ320" s="23">
        <v>3.7000000000000002E-3</v>
      </c>
      <c r="AR320" s="23">
        <v>7.0399000000000003</v>
      </c>
      <c r="AS320" s="23">
        <v>2.29E-2</v>
      </c>
      <c r="AT320" s="23">
        <v>9.1999999999999998E-3</v>
      </c>
      <c r="AU320" s="23">
        <v>2.8999999999999998E-3</v>
      </c>
      <c r="AV320" s="23">
        <v>1.6500000000000001E-2</v>
      </c>
      <c r="AW320" s="23">
        <v>1E-3</v>
      </c>
      <c r="AX320" s="23">
        <v>8.8000000000000005E-3</v>
      </c>
      <c r="AY320" s="23">
        <v>6.9999999999999999E-4</v>
      </c>
      <c r="AZ320" s="23">
        <v>7.7999999999999996E-3</v>
      </c>
      <c r="BA320" s="23">
        <v>5.9999999999999995E-4</v>
      </c>
      <c r="BB320" s="23">
        <v>1E-3</v>
      </c>
      <c r="BC320" s="23">
        <v>4.0000000000000002E-4</v>
      </c>
      <c r="BD320" s="23">
        <v>2.9999999999999997E-4</v>
      </c>
      <c r="BE320" s="23">
        <v>2.9999999999999997E-4</v>
      </c>
      <c r="BF320" s="23" t="s">
        <v>181</v>
      </c>
      <c r="BG320" s="23">
        <v>1E-4</v>
      </c>
      <c r="BH320" s="23">
        <v>1.1999999999999999E-3</v>
      </c>
      <c r="BI320" s="23">
        <v>2.0000000000000001E-4</v>
      </c>
      <c r="BJ320" s="23">
        <v>2.0299999999999999E-2</v>
      </c>
      <c r="BK320" s="23">
        <v>5.0000000000000001E-4</v>
      </c>
      <c r="BL320" s="23">
        <v>2.3999999999999998E-3</v>
      </c>
      <c r="BM320" s="23">
        <v>2.0000000000000001E-4</v>
      </c>
      <c r="BN320" s="23">
        <v>6.0000000000000001E-3</v>
      </c>
      <c r="BO320" s="23">
        <v>2.0000000000000001E-4</v>
      </c>
      <c r="BP320" s="23">
        <v>1.8E-3</v>
      </c>
      <c r="BQ320" s="23">
        <v>2.9999999999999997E-4</v>
      </c>
      <c r="BR320" s="23">
        <v>2.0000000000000001E-4</v>
      </c>
      <c r="BS320" s="23">
        <v>1E-4</v>
      </c>
      <c r="BT320" s="23" t="s">
        <v>181</v>
      </c>
      <c r="BU320" s="23">
        <v>5.0000000000000001E-4</v>
      </c>
      <c r="BV320" s="23" t="s">
        <v>20</v>
      </c>
      <c r="BX320" s="23" t="s">
        <v>20</v>
      </c>
      <c r="BZ320" s="23" t="s">
        <v>181</v>
      </c>
      <c r="CA320" s="23">
        <v>6.9999999999999999E-4</v>
      </c>
      <c r="CB320" s="23" t="s">
        <v>181</v>
      </c>
      <c r="CC320" s="23">
        <v>1.8E-3</v>
      </c>
      <c r="CD320" s="23" t="s">
        <v>181</v>
      </c>
      <c r="CE320" s="23">
        <v>1.8E-3</v>
      </c>
      <c r="CF320" s="23" t="s">
        <v>20</v>
      </c>
      <c r="CH320" s="23">
        <v>1.9E-2</v>
      </c>
      <c r="CI320" s="23">
        <v>4.3E-3</v>
      </c>
      <c r="CJ320" s="23" t="s">
        <v>181</v>
      </c>
      <c r="CK320" s="23">
        <v>8.5000000000000006E-3</v>
      </c>
      <c r="CL320" s="23" t="s">
        <v>181</v>
      </c>
      <c r="CM320" s="23">
        <v>7.3000000000000001E-3</v>
      </c>
      <c r="CN320" s="23" t="s">
        <v>181</v>
      </c>
      <c r="CO320" s="23">
        <v>5.9999999999999995E-4</v>
      </c>
      <c r="CP320" s="23" t="s">
        <v>181</v>
      </c>
      <c r="CQ320" s="23">
        <v>2.5999999999999999E-3</v>
      </c>
      <c r="CR320" s="23" t="s">
        <v>181</v>
      </c>
      <c r="CS320" s="23">
        <v>1.5E-3</v>
      </c>
      <c r="CT320" s="23" t="s">
        <v>20</v>
      </c>
      <c r="CV320" s="23" t="s">
        <v>20</v>
      </c>
      <c r="CX320" s="23" t="s">
        <v>181</v>
      </c>
      <c r="CY320" s="23">
        <v>5.0000000000000001E-4</v>
      </c>
      <c r="CZ320" s="23" t="s">
        <v>181</v>
      </c>
      <c r="DA320" s="23">
        <v>5.9999999999999995E-4</v>
      </c>
      <c r="DB320" s="23" t="s">
        <v>181</v>
      </c>
      <c r="DC320" s="23">
        <v>5.0000000000000001E-4</v>
      </c>
      <c r="DD320" s="23" t="s">
        <v>181</v>
      </c>
      <c r="DE320" s="23">
        <v>5.9999999999999995E-4</v>
      </c>
      <c r="DF320" s="23" t="s">
        <v>181</v>
      </c>
      <c r="DG320" s="23">
        <v>2.9999999999999997E-4</v>
      </c>
      <c r="DH320" s="23" t="s">
        <v>181</v>
      </c>
      <c r="DI320" s="23">
        <v>1E-4</v>
      </c>
      <c r="DJ320" s="23" t="s">
        <v>452</v>
      </c>
      <c r="DK320" s="23" t="s">
        <v>453</v>
      </c>
      <c r="DL320" s="23">
        <v>16</v>
      </c>
      <c r="DM320" s="23" t="s">
        <v>197</v>
      </c>
      <c r="DN320" s="23" t="s">
        <v>20</v>
      </c>
      <c r="DW320" s="85"/>
      <c r="DY320" s="85">
        <v>44877.981944444444</v>
      </c>
    </row>
    <row r="321" spans="1:129" s="23" customFormat="1">
      <c r="A321" s="23">
        <v>375</v>
      </c>
      <c r="B321" s="88">
        <v>44877.984027777777</v>
      </c>
      <c r="C321" s="23" t="s">
        <v>192</v>
      </c>
      <c r="D321" s="23">
        <v>0</v>
      </c>
      <c r="E321" s="23">
        <v>0</v>
      </c>
      <c r="F321" s="23">
        <v>0</v>
      </c>
      <c r="G321" s="23" t="s">
        <v>58</v>
      </c>
      <c r="H321" s="23" t="s">
        <v>59</v>
      </c>
      <c r="I321" s="23" t="s">
        <v>59</v>
      </c>
      <c r="J321" s="23" t="s">
        <v>59</v>
      </c>
      <c r="K321" s="23">
        <v>150</v>
      </c>
      <c r="L321" s="23" t="s">
        <v>179</v>
      </c>
      <c r="M321" s="23">
        <v>0</v>
      </c>
      <c r="N321" s="23" t="s">
        <v>179</v>
      </c>
      <c r="O321" s="23">
        <v>0</v>
      </c>
      <c r="P321" s="23" t="s">
        <v>179</v>
      </c>
      <c r="Q321" s="23">
        <v>0</v>
      </c>
      <c r="R321" s="23">
        <v>2</v>
      </c>
      <c r="S321" s="23" t="s">
        <v>180</v>
      </c>
      <c r="T321" s="23">
        <v>7.3342999999999998</v>
      </c>
      <c r="U321" s="23">
        <v>0.60680000000000001</v>
      </c>
      <c r="V321" s="23">
        <v>17.394500000000001</v>
      </c>
      <c r="W321" s="23">
        <v>0.27450000000000002</v>
      </c>
      <c r="X321" s="23">
        <v>52.298299999999998</v>
      </c>
      <c r="Y321" s="23">
        <v>0.29909999999999998</v>
      </c>
      <c r="Z321" s="23">
        <v>8.48E-2</v>
      </c>
      <c r="AA321" s="23">
        <v>1.2699999999999999E-2</v>
      </c>
      <c r="AB321" s="23" t="s">
        <v>181</v>
      </c>
      <c r="AC321" s="23">
        <v>6.3E-3</v>
      </c>
      <c r="AD321" s="23" t="s">
        <v>181</v>
      </c>
      <c r="AE321" s="23">
        <v>1.06E-2</v>
      </c>
      <c r="AF321" s="23">
        <v>0.80700000000000005</v>
      </c>
      <c r="AG321" s="23">
        <v>9.5999999999999992E-3</v>
      </c>
      <c r="AH321" s="23">
        <v>7.4034000000000004</v>
      </c>
      <c r="AI321" s="23">
        <v>2.0799999999999999E-2</v>
      </c>
      <c r="AJ321" s="23">
        <v>0.872</v>
      </c>
      <c r="AK321" s="23">
        <v>6.0000000000000001E-3</v>
      </c>
      <c r="AL321" s="23">
        <v>3.3500000000000002E-2</v>
      </c>
      <c r="AM321" s="23">
        <v>7.1999999999999998E-3</v>
      </c>
      <c r="AN321" s="23">
        <v>0.03</v>
      </c>
      <c r="AO321" s="23">
        <v>3.7000000000000002E-3</v>
      </c>
      <c r="AP321" s="23">
        <v>8.8300000000000003E-2</v>
      </c>
      <c r="AQ321" s="23">
        <v>3.5000000000000001E-3</v>
      </c>
      <c r="AR321" s="23">
        <v>7.7763999999999998</v>
      </c>
      <c r="AS321" s="23">
        <v>2.4199999999999999E-2</v>
      </c>
      <c r="AT321" s="23">
        <v>4.3E-3</v>
      </c>
      <c r="AU321" s="23">
        <v>3.0000000000000001E-3</v>
      </c>
      <c r="AV321" s="23">
        <v>1.32E-2</v>
      </c>
      <c r="AW321" s="23">
        <v>8.9999999999999998E-4</v>
      </c>
      <c r="AX321" s="23">
        <v>8.0000000000000002E-3</v>
      </c>
      <c r="AY321" s="23">
        <v>5.9999999999999995E-4</v>
      </c>
      <c r="AZ321" s="23">
        <v>1.26E-2</v>
      </c>
      <c r="BA321" s="23">
        <v>6.9999999999999999E-4</v>
      </c>
      <c r="BB321" s="23">
        <v>1.1000000000000001E-3</v>
      </c>
      <c r="BC321" s="23">
        <v>4.0000000000000002E-4</v>
      </c>
      <c r="BD321" s="23">
        <v>5.0000000000000001E-4</v>
      </c>
      <c r="BE321" s="23">
        <v>2.9999999999999997E-4</v>
      </c>
      <c r="BF321" s="23" t="s">
        <v>181</v>
      </c>
      <c r="BG321" s="23">
        <v>1E-4</v>
      </c>
      <c r="BH321" s="23">
        <v>8.9999999999999998E-4</v>
      </c>
      <c r="BI321" s="23">
        <v>2.0000000000000001E-4</v>
      </c>
      <c r="BJ321" s="23">
        <v>2.1499999999999998E-2</v>
      </c>
      <c r="BK321" s="23">
        <v>5.0000000000000001E-4</v>
      </c>
      <c r="BL321" s="23">
        <v>2.3999999999999998E-3</v>
      </c>
      <c r="BM321" s="23">
        <v>2.0000000000000001E-4</v>
      </c>
      <c r="BN321" s="23">
        <v>7.4000000000000003E-3</v>
      </c>
      <c r="BO321" s="23">
        <v>2.9999999999999997E-4</v>
      </c>
      <c r="BP321" s="23">
        <v>2.3E-3</v>
      </c>
      <c r="BQ321" s="23">
        <v>2.9999999999999997E-4</v>
      </c>
      <c r="BR321" s="23">
        <v>2.0000000000000001E-4</v>
      </c>
      <c r="BS321" s="23">
        <v>1E-4</v>
      </c>
      <c r="BT321" s="23" t="s">
        <v>181</v>
      </c>
      <c r="BU321" s="23">
        <v>5.0000000000000001E-4</v>
      </c>
      <c r="BV321" s="23" t="s">
        <v>20</v>
      </c>
      <c r="BX321" s="23" t="s">
        <v>20</v>
      </c>
      <c r="BZ321" s="23" t="s">
        <v>181</v>
      </c>
      <c r="CA321" s="23">
        <v>6.9999999999999999E-4</v>
      </c>
      <c r="CB321" s="23" t="s">
        <v>181</v>
      </c>
      <c r="CC321" s="23">
        <v>1.8E-3</v>
      </c>
      <c r="CD321" s="23" t="s">
        <v>181</v>
      </c>
      <c r="CE321" s="23">
        <v>1.9E-3</v>
      </c>
      <c r="CF321" s="23" t="s">
        <v>20</v>
      </c>
      <c r="CH321" s="23">
        <v>1.83E-2</v>
      </c>
      <c r="CI321" s="23">
        <v>4.4999999999999997E-3</v>
      </c>
      <c r="CJ321" s="23" t="s">
        <v>181</v>
      </c>
      <c r="CK321" s="23">
        <v>8.5000000000000006E-3</v>
      </c>
      <c r="CL321" s="23" t="s">
        <v>181</v>
      </c>
      <c r="CM321" s="23">
        <v>7.7999999999999996E-3</v>
      </c>
      <c r="CN321" s="23" t="s">
        <v>181</v>
      </c>
      <c r="CO321" s="23">
        <v>5.9999999999999995E-4</v>
      </c>
      <c r="CP321" s="23" t="s">
        <v>181</v>
      </c>
      <c r="CQ321" s="23">
        <v>2.7000000000000001E-3</v>
      </c>
      <c r="CR321" s="23" t="s">
        <v>181</v>
      </c>
      <c r="CS321" s="23">
        <v>1.5E-3</v>
      </c>
      <c r="CT321" s="23" t="s">
        <v>181</v>
      </c>
      <c r="CU321" s="23">
        <v>5.9999999999999995E-4</v>
      </c>
      <c r="CV321" s="23" t="s">
        <v>20</v>
      </c>
      <c r="CX321" s="23" t="s">
        <v>181</v>
      </c>
      <c r="CY321" s="23">
        <v>5.0000000000000001E-4</v>
      </c>
      <c r="CZ321" s="23" t="s">
        <v>181</v>
      </c>
      <c r="DA321" s="23">
        <v>5.0000000000000001E-4</v>
      </c>
      <c r="DB321" s="23" t="s">
        <v>181</v>
      </c>
      <c r="DC321" s="23">
        <v>5.0000000000000001E-4</v>
      </c>
      <c r="DD321" s="23" t="s">
        <v>181</v>
      </c>
      <c r="DE321" s="23">
        <v>5.9999999999999995E-4</v>
      </c>
      <c r="DF321" s="23" t="s">
        <v>181</v>
      </c>
      <c r="DG321" s="23">
        <v>4.0000000000000002E-4</v>
      </c>
      <c r="DH321" s="23" t="s">
        <v>181</v>
      </c>
      <c r="DI321" s="23">
        <v>2.0000000000000001E-4</v>
      </c>
      <c r="DJ321" s="23" t="s">
        <v>452</v>
      </c>
      <c r="DK321" s="23" t="s">
        <v>453</v>
      </c>
      <c r="DL321" s="23">
        <v>123</v>
      </c>
      <c r="DM321" s="23" t="s">
        <v>65</v>
      </c>
      <c r="DN321" s="23" t="s">
        <v>20</v>
      </c>
      <c r="DW321" s="85"/>
      <c r="DY321" s="85">
        <v>44877.984027777777</v>
      </c>
    </row>
    <row r="322" spans="1:129" s="23" customFormat="1">
      <c r="A322" s="23">
        <v>376</v>
      </c>
      <c r="B322" s="88">
        <v>44877.990277777775</v>
      </c>
      <c r="C322" s="23" t="s">
        <v>192</v>
      </c>
      <c r="D322" s="23">
        <v>0</v>
      </c>
      <c r="E322" s="23">
        <v>0</v>
      </c>
      <c r="F322" s="23">
        <v>0</v>
      </c>
      <c r="G322" s="23" t="s">
        <v>58</v>
      </c>
      <c r="H322" s="23" t="s">
        <v>59</v>
      </c>
      <c r="I322" s="23" t="s">
        <v>59</v>
      </c>
      <c r="J322" s="23" t="s">
        <v>59</v>
      </c>
      <c r="K322" s="23">
        <v>150</v>
      </c>
      <c r="L322" s="23" t="s">
        <v>179</v>
      </c>
      <c r="M322" s="23">
        <v>0</v>
      </c>
      <c r="N322" s="23" t="s">
        <v>179</v>
      </c>
      <c r="O322" s="23">
        <v>0</v>
      </c>
      <c r="P322" s="23" t="s">
        <v>179</v>
      </c>
      <c r="Q322" s="23">
        <v>0</v>
      </c>
      <c r="R322" s="23">
        <v>2</v>
      </c>
      <c r="S322" s="23" t="s">
        <v>180</v>
      </c>
      <c r="T322" s="23">
        <v>5.3989000000000003</v>
      </c>
      <c r="U322" s="23">
        <v>0.5806</v>
      </c>
      <c r="V322" s="23">
        <v>18.5444</v>
      </c>
      <c r="W322" s="23">
        <v>0.28189999999999998</v>
      </c>
      <c r="X322" s="23">
        <v>52.014299999999999</v>
      </c>
      <c r="Y322" s="23">
        <v>0.3004</v>
      </c>
      <c r="Z322" s="23">
        <v>7.4700000000000003E-2</v>
      </c>
      <c r="AA322" s="23">
        <v>1.24E-2</v>
      </c>
      <c r="AB322" s="23" t="s">
        <v>181</v>
      </c>
      <c r="AC322" s="23">
        <v>6.3E-3</v>
      </c>
      <c r="AD322" s="23" t="s">
        <v>181</v>
      </c>
      <c r="AE322" s="23">
        <v>1.06E-2</v>
      </c>
      <c r="AF322" s="23">
        <v>1.3444</v>
      </c>
      <c r="AG322" s="23">
        <v>1.18E-2</v>
      </c>
      <c r="AH322" s="23">
        <v>7.0415999999999999</v>
      </c>
      <c r="AI322" s="23">
        <v>2.0299999999999999E-2</v>
      </c>
      <c r="AJ322" s="23">
        <v>0.96350000000000002</v>
      </c>
      <c r="AK322" s="23">
        <v>6.1999999999999998E-3</v>
      </c>
      <c r="AL322" s="23">
        <v>3.4799999999999998E-2</v>
      </c>
      <c r="AM322" s="23">
        <v>7.4999999999999997E-3</v>
      </c>
      <c r="AN322" s="23">
        <v>2.4500000000000001E-2</v>
      </c>
      <c r="AO322" s="23">
        <v>3.7000000000000002E-3</v>
      </c>
      <c r="AP322" s="23">
        <v>0.12230000000000001</v>
      </c>
      <c r="AQ322" s="23">
        <v>4.0000000000000001E-3</v>
      </c>
      <c r="AR322" s="23">
        <v>8.1844999999999999</v>
      </c>
      <c r="AS322" s="23">
        <v>2.4799999999999999E-2</v>
      </c>
      <c r="AT322" s="23">
        <v>1.09E-2</v>
      </c>
      <c r="AU322" s="23">
        <v>3.2000000000000002E-3</v>
      </c>
      <c r="AV322" s="23">
        <v>1.12E-2</v>
      </c>
      <c r="AW322" s="23">
        <v>8.9999999999999998E-4</v>
      </c>
      <c r="AX322" s="23">
        <v>8.3000000000000001E-3</v>
      </c>
      <c r="AY322" s="23">
        <v>6.9999999999999999E-4</v>
      </c>
      <c r="AZ322" s="23">
        <v>1.2E-2</v>
      </c>
      <c r="BA322" s="23">
        <v>6.9999999999999999E-4</v>
      </c>
      <c r="BB322" s="23">
        <v>1.4E-3</v>
      </c>
      <c r="BC322" s="23">
        <v>4.0000000000000002E-4</v>
      </c>
      <c r="BD322" s="23">
        <v>1.2999999999999999E-3</v>
      </c>
      <c r="BE322" s="23">
        <v>2.9999999999999997E-4</v>
      </c>
      <c r="BF322" s="23" t="s">
        <v>181</v>
      </c>
      <c r="BG322" s="23">
        <v>1E-4</v>
      </c>
      <c r="BH322" s="23">
        <v>1.2999999999999999E-3</v>
      </c>
      <c r="BI322" s="23">
        <v>2.0000000000000001E-4</v>
      </c>
      <c r="BJ322" s="23">
        <v>2.3199999999999998E-2</v>
      </c>
      <c r="BK322" s="23">
        <v>5.9999999999999995E-4</v>
      </c>
      <c r="BL322" s="23">
        <v>2.3E-3</v>
      </c>
      <c r="BM322" s="23">
        <v>2.0000000000000001E-4</v>
      </c>
      <c r="BN322" s="23">
        <v>7.4999999999999997E-3</v>
      </c>
      <c r="BO322" s="23">
        <v>2.9999999999999997E-4</v>
      </c>
      <c r="BP322" s="23">
        <v>2E-3</v>
      </c>
      <c r="BQ322" s="23">
        <v>2.9999999999999997E-4</v>
      </c>
      <c r="BR322" s="23">
        <v>2.9999999999999997E-4</v>
      </c>
      <c r="BS322" s="23">
        <v>2.0000000000000001E-4</v>
      </c>
      <c r="BT322" s="23" t="s">
        <v>181</v>
      </c>
      <c r="BU322" s="23">
        <v>5.0000000000000001E-4</v>
      </c>
      <c r="BV322" s="23" t="s">
        <v>20</v>
      </c>
      <c r="BX322" s="23" t="s">
        <v>181</v>
      </c>
      <c r="BY322" s="23">
        <v>8.0000000000000004E-4</v>
      </c>
      <c r="BZ322" s="23" t="s">
        <v>181</v>
      </c>
      <c r="CA322" s="23">
        <v>6.9999999999999999E-4</v>
      </c>
      <c r="CB322" s="23" t="s">
        <v>181</v>
      </c>
      <c r="CC322" s="23">
        <v>1.8E-3</v>
      </c>
      <c r="CD322" s="23" t="s">
        <v>181</v>
      </c>
      <c r="CE322" s="23">
        <v>1.8E-3</v>
      </c>
      <c r="CF322" s="23" t="s">
        <v>20</v>
      </c>
      <c r="CH322" s="23">
        <v>1.3100000000000001E-2</v>
      </c>
      <c r="CI322" s="23">
        <v>4.4000000000000003E-3</v>
      </c>
      <c r="CJ322" s="23" t="s">
        <v>181</v>
      </c>
      <c r="CK322" s="23">
        <v>8.3999999999999995E-3</v>
      </c>
      <c r="CL322" s="23" t="s">
        <v>181</v>
      </c>
      <c r="CM322" s="23">
        <v>8.0000000000000002E-3</v>
      </c>
      <c r="CN322" s="23" t="s">
        <v>181</v>
      </c>
      <c r="CO322" s="23">
        <v>5.9999999999999995E-4</v>
      </c>
      <c r="CP322" s="23" t="s">
        <v>181</v>
      </c>
      <c r="CQ322" s="23">
        <v>2.7000000000000001E-3</v>
      </c>
      <c r="CR322" s="23" t="s">
        <v>181</v>
      </c>
      <c r="CS322" s="23">
        <v>1.5E-3</v>
      </c>
      <c r="CT322" s="23" t="s">
        <v>20</v>
      </c>
      <c r="CV322" s="23" t="s">
        <v>20</v>
      </c>
      <c r="CX322" s="23" t="s">
        <v>181</v>
      </c>
      <c r="CY322" s="23">
        <v>5.0000000000000001E-4</v>
      </c>
      <c r="CZ322" s="23" t="s">
        <v>181</v>
      </c>
      <c r="DA322" s="23">
        <v>5.9999999999999995E-4</v>
      </c>
      <c r="DB322" s="23" t="s">
        <v>181</v>
      </c>
      <c r="DC322" s="23">
        <v>5.0000000000000001E-4</v>
      </c>
      <c r="DD322" s="23" t="s">
        <v>181</v>
      </c>
      <c r="DE322" s="23">
        <v>5.9999999999999995E-4</v>
      </c>
      <c r="DF322" s="23" t="s">
        <v>181</v>
      </c>
      <c r="DG322" s="23">
        <v>4.0000000000000002E-4</v>
      </c>
      <c r="DH322" s="23" t="s">
        <v>181</v>
      </c>
      <c r="DI322" s="23">
        <v>2.0000000000000001E-4</v>
      </c>
      <c r="DJ322" s="23" t="s">
        <v>454</v>
      </c>
      <c r="DK322" s="23" t="s">
        <v>455</v>
      </c>
      <c r="DL322" s="23">
        <v>57</v>
      </c>
      <c r="DM322" s="23" t="s">
        <v>65</v>
      </c>
      <c r="DN322" s="23" t="s">
        <v>20</v>
      </c>
      <c r="DW322" s="85"/>
      <c r="DY322" s="85">
        <v>44877.990277777775</v>
      </c>
    </row>
    <row r="323" spans="1:129" s="23" customFormat="1">
      <c r="A323" s="23">
        <v>377</v>
      </c>
      <c r="B323" s="88">
        <v>44877.993055555555</v>
      </c>
      <c r="C323" s="23" t="s">
        <v>192</v>
      </c>
      <c r="D323" s="23">
        <v>0</v>
      </c>
      <c r="E323" s="23">
        <v>0</v>
      </c>
      <c r="F323" s="23">
        <v>0</v>
      </c>
      <c r="G323" s="23" t="s">
        <v>58</v>
      </c>
      <c r="H323" s="23" t="s">
        <v>59</v>
      </c>
      <c r="I323" s="23" t="s">
        <v>59</v>
      </c>
      <c r="J323" s="23" t="s">
        <v>59</v>
      </c>
      <c r="K323" s="23">
        <v>150</v>
      </c>
      <c r="L323" s="23" t="s">
        <v>179</v>
      </c>
      <c r="M323" s="23">
        <v>0</v>
      </c>
      <c r="N323" s="23" t="s">
        <v>179</v>
      </c>
      <c r="O323" s="23">
        <v>0</v>
      </c>
      <c r="P323" s="23" t="s">
        <v>179</v>
      </c>
      <c r="Q323" s="23">
        <v>0</v>
      </c>
      <c r="R323" s="23">
        <v>2</v>
      </c>
      <c r="S323" s="23" t="s">
        <v>180</v>
      </c>
      <c r="T323" s="23">
        <v>2.0712000000000002</v>
      </c>
      <c r="U323" s="23">
        <v>0.5212</v>
      </c>
      <c r="V323" s="23">
        <v>17.835899999999999</v>
      </c>
      <c r="W323" s="23">
        <v>0.27760000000000001</v>
      </c>
      <c r="X323" s="23">
        <v>46.235199999999999</v>
      </c>
      <c r="Y323" s="23">
        <v>0.2828</v>
      </c>
      <c r="Z323" s="23">
        <v>0.39179999999999998</v>
      </c>
      <c r="AA323" s="23">
        <v>1.6199999999999999E-2</v>
      </c>
      <c r="AB323" s="23" t="s">
        <v>181</v>
      </c>
      <c r="AC323" s="23">
        <v>6.7000000000000002E-3</v>
      </c>
      <c r="AD323" s="23" t="s">
        <v>181</v>
      </c>
      <c r="AE323" s="23">
        <v>1.1599999999999999E-2</v>
      </c>
      <c r="AF323" s="23">
        <v>1.5829</v>
      </c>
      <c r="AG323" s="23">
        <v>1.26E-2</v>
      </c>
      <c r="AH323" s="23">
        <v>6.8695000000000004</v>
      </c>
      <c r="AI323" s="23">
        <v>2.0299999999999999E-2</v>
      </c>
      <c r="AJ323" s="23">
        <v>1.0743</v>
      </c>
      <c r="AK323" s="23">
        <v>6.4999999999999997E-3</v>
      </c>
      <c r="AL323" s="23">
        <v>3.1099999999999999E-2</v>
      </c>
      <c r="AM323" s="23">
        <v>7.7000000000000002E-3</v>
      </c>
      <c r="AN323" s="23">
        <v>2.9499999999999998E-2</v>
      </c>
      <c r="AO323" s="23">
        <v>3.8999999999999998E-3</v>
      </c>
      <c r="AP323" s="23">
        <v>7.0499999999999993E-2</v>
      </c>
      <c r="AQ323" s="23">
        <v>3.3E-3</v>
      </c>
      <c r="AR323" s="23">
        <v>9.4627999999999997</v>
      </c>
      <c r="AS323" s="23">
        <v>2.6800000000000001E-2</v>
      </c>
      <c r="AT323" s="23" t="s">
        <v>181</v>
      </c>
      <c r="AU323" s="23">
        <v>3.3999999999999998E-3</v>
      </c>
      <c r="AV323" s="23">
        <v>1.43E-2</v>
      </c>
      <c r="AW323" s="23">
        <v>1E-3</v>
      </c>
      <c r="AX323" s="23">
        <v>8.3000000000000001E-3</v>
      </c>
      <c r="AY323" s="23">
        <v>6.9999999999999999E-4</v>
      </c>
      <c r="AZ323" s="23">
        <v>1.0500000000000001E-2</v>
      </c>
      <c r="BA323" s="23">
        <v>6.9999999999999999E-4</v>
      </c>
      <c r="BB323" s="23">
        <v>1.1000000000000001E-3</v>
      </c>
      <c r="BC323" s="23">
        <v>4.0000000000000002E-4</v>
      </c>
      <c r="BD323" s="23">
        <v>2.3999999999999998E-3</v>
      </c>
      <c r="BE323" s="23">
        <v>4.0000000000000002E-4</v>
      </c>
      <c r="BF323" s="23" t="s">
        <v>181</v>
      </c>
      <c r="BG323" s="23">
        <v>1E-4</v>
      </c>
      <c r="BH323" s="23">
        <v>1.6000000000000001E-3</v>
      </c>
      <c r="BI323" s="23">
        <v>2.0000000000000001E-4</v>
      </c>
      <c r="BJ323" s="23">
        <v>2.75E-2</v>
      </c>
      <c r="BK323" s="23">
        <v>5.9999999999999995E-4</v>
      </c>
      <c r="BL323" s="23">
        <v>3.3999999999999998E-3</v>
      </c>
      <c r="BM323" s="23">
        <v>2.9999999999999997E-4</v>
      </c>
      <c r="BN323" s="23">
        <v>8.6999999999999994E-3</v>
      </c>
      <c r="BO323" s="23">
        <v>2.9999999999999997E-4</v>
      </c>
      <c r="BP323" s="23">
        <v>1.8E-3</v>
      </c>
      <c r="BQ323" s="23">
        <v>2.9999999999999997E-4</v>
      </c>
      <c r="BR323" s="23">
        <v>5.0000000000000001E-4</v>
      </c>
      <c r="BS323" s="23">
        <v>2.9999999999999997E-4</v>
      </c>
      <c r="BT323" s="23" t="s">
        <v>181</v>
      </c>
      <c r="BU323" s="23">
        <v>5.0000000000000001E-4</v>
      </c>
      <c r="BV323" s="23" t="s">
        <v>20</v>
      </c>
      <c r="BX323" s="23" t="s">
        <v>20</v>
      </c>
      <c r="BZ323" s="23" t="s">
        <v>181</v>
      </c>
      <c r="CA323" s="23">
        <v>6.9999999999999999E-4</v>
      </c>
      <c r="CB323" s="23" t="s">
        <v>181</v>
      </c>
      <c r="CC323" s="23">
        <v>1.8E-3</v>
      </c>
      <c r="CD323" s="23" t="s">
        <v>181</v>
      </c>
      <c r="CE323" s="23">
        <v>1.8E-3</v>
      </c>
      <c r="CF323" s="23" t="s">
        <v>20</v>
      </c>
      <c r="CH323" s="23">
        <v>1.5800000000000002E-2</v>
      </c>
      <c r="CI323" s="23">
        <v>4.7999999999999996E-3</v>
      </c>
      <c r="CJ323" s="23" t="s">
        <v>181</v>
      </c>
      <c r="CK323" s="23">
        <v>8.8000000000000005E-3</v>
      </c>
      <c r="CL323" s="23" t="s">
        <v>181</v>
      </c>
      <c r="CM323" s="23">
        <v>0.01</v>
      </c>
      <c r="CN323" s="23" t="s">
        <v>181</v>
      </c>
      <c r="CO323" s="23">
        <v>6.9999999999999999E-4</v>
      </c>
      <c r="CP323" s="23" t="s">
        <v>181</v>
      </c>
      <c r="CQ323" s="23">
        <v>2.8E-3</v>
      </c>
      <c r="CR323" s="23" t="s">
        <v>181</v>
      </c>
      <c r="CS323" s="23">
        <v>1.5E-3</v>
      </c>
      <c r="CT323" s="23" t="s">
        <v>20</v>
      </c>
      <c r="CV323" s="23" t="s">
        <v>181</v>
      </c>
      <c r="CW323" s="23">
        <v>5.0000000000000001E-4</v>
      </c>
      <c r="CX323" s="23" t="s">
        <v>181</v>
      </c>
      <c r="CY323" s="23">
        <v>5.0000000000000001E-4</v>
      </c>
      <c r="CZ323" s="23" t="s">
        <v>181</v>
      </c>
      <c r="DA323" s="23">
        <v>5.0000000000000001E-4</v>
      </c>
      <c r="DB323" s="23" t="s">
        <v>181</v>
      </c>
      <c r="DC323" s="23">
        <v>5.0000000000000001E-4</v>
      </c>
      <c r="DD323" s="23" t="s">
        <v>181</v>
      </c>
      <c r="DE323" s="23">
        <v>5.9999999999999995E-4</v>
      </c>
      <c r="DF323" s="23" t="s">
        <v>181</v>
      </c>
      <c r="DG323" s="23">
        <v>4.0000000000000002E-4</v>
      </c>
      <c r="DH323" s="23" t="s">
        <v>181</v>
      </c>
      <c r="DI323" s="23">
        <v>2.9999999999999997E-4</v>
      </c>
      <c r="DJ323" s="23" t="s">
        <v>454</v>
      </c>
      <c r="DK323" s="23" t="s">
        <v>455</v>
      </c>
      <c r="DL323" s="23">
        <v>87</v>
      </c>
      <c r="DM323" s="23" t="s">
        <v>65</v>
      </c>
      <c r="DN323" s="23" t="s">
        <v>20</v>
      </c>
      <c r="DW323" s="85"/>
      <c r="DY323" s="85">
        <v>44877.993055555555</v>
      </c>
    </row>
    <row r="324" spans="1:129" s="23" customFormat="1">
      <c r="A324" s="23">
        <v>378</v>
      </c>
      <c r="B324" s="88">
        <v>44877.995833333334</v>
      </c>
      <c r="C324" s="23" t="s">
        <v>192</v>
      </c>
      <c r="D324" s="23">
        <v>0</v>
      </c>
      <c r="E324" s="23">
        <v>0</v>
      </c>
      <c r="F324" s="23">
        <v>0</v>
      </c>
      <c r="G324" s="23" t="s">
        <v>58</v>
      </c>
      <c r="H324" s="23" t="s">
        <v>59</v>
      </c>
      <c r="I324" s="23" t="s">
        <v>59</v>
      </c>
      <c r="J324" s="23" t="s">
        <v>59</v>
      </c>
      <c r="K324" s="23">
        <v>150</v>
      </c>
      <c r="L324" s="23" t="s">
        <v>179</v>
      </c>
      <c r="M324" s="23">
        <v>0</v>
      </c>
      <c r="N324" s="23" t="s">
        <v>179</v>
      </c>
      <c r="O324" s="23">
        <v>0</v>
      </c>
      <c r="P324" s="23" t="s">
        <v>179</v>
      </c>
      <c r="Q324" s="23">
        <v>0</v>
      </c>
      <c r="R324" s="23">
        <v>2</v>
      </c>
      <c r="S324" s="23" t="s">
        <v>180</v>
      </c>
      <c r="T324" s="23">
        <v>2.9519000000000002</v>
      </c>
      <c r="U324" s="23">
        <v>0.54149999999999998</v>
      </c>
      <c r="V324" s="23">
        <v>16.679400000000001</v>
      </c>
      <c r="W324" s="23">
        <v>0.27039999999999997</v>
      </c>
      <c r="X324" s="23">
        <v>43.375500000000002</v>
      </c>
      <c r="Y324" s="23">
        <v>0.2707</v>
      </c>
      <c r="Z324" s="23">
        <v>8.4599999999999995E-2</v>
      </c>
      <c r="AA324" s="23">
        <v>1.3899999999999999E-2</v>
      </c>
      <c r="AB324" s="23" t="s">
        <v>181</v>
      </c>
      <c r="AC324" s="23">
        <v>6.6E-3</v>
      </c>
      <c r="AD324" s="23" t="s">
        <v>181</v>
      </c>
      <c r="AE324" s="23">
        <v>1.0699999999999999E-2</v>
      </c>
      <c r="AF324" s="23">
        <v>1.9705999999999999</v>
      </c>
      <c r="AG324" s="23">
        <v>1.3599999999999999E-2</v>
      </c>
      <c r="AH324" s="23">
        <v>10.0777</v>
      </c>
      <c r="AI324" s="23">
        <v>2.46E-2</v>
      </c>
      <c r="AJ324" s="23">
        <v>0.91210000000000002</v>
      </c>
      <c r="AK324" s="23">
        <v>6.4000000000000003E-3</v>
      </c>
      <c r="AL324" s="23">
        <v>3.3399999999999999E-2</v>
      </c>
      <c r="AM324" s="23">
        <v>7.7999999999999996E-3</v>
      </c>
      <c r="AN324" s="23">
        <v>1.1299999999999999E-2</v>
      </c>
      <c r="AO324" s="23">
        <v>3.3E-3</v>
      </c>
      <c r="AP324" s="23">
        <v>0.27129999999999999</v>
      </c>
      <c r="AQ324" s="23">
        <v>6.0000000000000001E-3</v>
      </c>
      <c r="AR324" s="23">
        <v>8.1874000000000002</v>
      </c>
      <c r="AS324" s="23">
        <v>2.5999999999999999E-2</v>
      </c>
      <c r="AT324" s="23">
        <v>6.4000000000000003E-3</v>
      </c>
      <c r="AU324" s="23">
        <v>3.2000000000000002E-3</v>
      </c>
      <c r="AV324" s="23">
        <v>2.1000000000000001E-2</v>
      </c>
      <c r="AW324" s="23">
        <v>1.1999999999999999E-3</v>
      </c>
      <c r="AX324" s="23">
        <v>9.2999999999999992E-3</v>
      </c>
      <c r="AY324" s="23">
        <v>6.9999999999999999E-4</v>
      </c>
      <c r="AZ324" s="23">
        <v>7.7000000000000002E-3</v>
      </c>
      <c r="BA324" s="23">
        <v>5.9999999999999995E-4</v>
      </c>
      <c r="BB324" s="23">
        <v>1.5E-3</v>
      </c>
      <c r="BC324" s="23">
        <v>4.0000000000000002E-4</v>
      </c>
      <c r="BD324" s="23">
        <v>1.5E-3</v>
      </c>
      <c r="BE324" s="23">
        <v>2.9999999999999997E-4</v>
      </c>
      <c r="BF324" s="23" t="s">
        <v>181</v>
      </c>
      <c r="BG324" s="23">
        <v>1E-4</v>
      </c>
      <c r="BH324" s="23">
        <v>1.9E-3</v>
      </c>
      <c r="BI324" s="23">
        <v>2.0000000000000001E-4</v>
      </c>
      <c r="BJ324" s="23">
        <v>2.53E-2</v>
      </c>
      <c r="BK324" s="23">
        <v>5.9999999999999995E-4</v>
      </c>
      <c r="BL324" s="23">
        <v>2.8999999999999998E-3</v>
      </c>
      <c r="BM324" s="23">
        <v>2.0000000000000001E-4</v>
      </c>
      <c r="BN324" s="23">
        <v>9.7999999999999997E-3</v>
      </c>
      <c r="BO324" s="23">
        <v>4.0000000000000002E-4</v>
      </c>
      <c r="BP324" s="23">
        <v>2.0999999999999999E-3</v>
      </c>
      <c r="BQ324" s="23">
        <v>2.9999999999999997E-4</v>
      </c>
      <c r="BR324" s="23">
        <v>8.9999999999999998E-4</v>
      </c>
      <c r="BS324" s="23">
        <v>2.9999999999999997E-4</v>
      </c>
      <c r="BT324" s="23" t="s">
        <v>181</v>
      </c>
      <c r="BU324" s="23">
        <v>5.0000000000000001E-4</v>
      </c>
      <c r="BV324" s="23">
        <v>1.2999999999999999E-3</v>
      </c>
      <c r="BW324" s="23">
        <v>5.9999999999999995E-4</v>
      </c>
      <c r="BX324" s="23" t="s">
        <v>20</v>
      </c>
      <c r="BZ324" s="23" t="s">
        <v>181</v>
      </c>
      <c r="CA324" s="23">
        <v>6.9999999999999999E-4</v>
      </c>
      <c r="CB324" s="23" t="s">
        <v>181</v>
      </c>
      <c r="CC324" s="23">
        <v>1.8E-3</v>
      </c>
      <c r="CD324" s="23" t="s">
        <v>181</v>
      </c>
      <c r="CE324" s="23">
        <v>1.8E-3</v>
      </c>
      <c r="CF324" s="23" t="s">
        <v>20</v>
      </c>
      <c r="CH324" s="23">
        <v>2.2700000000000001E-2</v>
      </c>
      <c r="CI324" s="23">
        <v>4.4999999999999997E-3</v>
      </c>
      <c r="CJ324" s="23" t="s">
        <v>181</v>
      </c>
      <c r="CK324" s="23">
        <v>8.9999999999999993E-3</v>
      </c>
      <c r="CL324" s="23" t="s">
        <v>181</v>
      </c>
      <c r="CM324" s="23">
        <v>1.0699999999999999E-2</v>
      </c>
      <c r="CN324" s="23" t="s">
        <v>181</v>
      </c>
      <c r="CO324" s="23">
        <v>6.9999999999999999E-4</v>
      </c>
      <c r="CP324" s="23" t="s">
        <v>181</v>
      </c>
      <c r="CQ324" s="23">
        <v>2.7000000000000001E-3</v>
      </c>
      <c r="CR324" s="23" t="s">
        <v>181</v>
      </c>
      <c r="CS324" s="23">
        <v>1.6000000000000001E-3</v>
      </c>
      <c r="CT324" s="23" t="s">
        <v>181</v>
      </c>
      <c r="CU324" s="23">
        <v>5.9999999999999995E-4</v>
      </c>
      <c r="CV324" s="23" t="s">
        <v>20</v>
      </c>
      <c r="CX324" s="23" t="s">
        <v>181</v>
      </c>
      <c r="CY324" s="23">
        <v>5.0000000000000001E-4</v>
      </c>
      <c r="CZ324" s="23" t="s">
        <v>181</v>
      </c>
      <c r="DA324" s="23">
        <v>5.9999999999999995E-4</v>
      </c>
      <c r="DB324" s="23" t="s">
        <v>181</v>
      </c>
      <c r="DC324" s="23">
        <v>5.9999999999999995E-4</v>
      </c>
      <c r="DD324" s="23" t="s">
        <v>181</v>
      </c>
      <c r="DE324" s="23">
        <v>5.9999999999999995E-4</v>
      </c>
      <c r="DF324" s="23" t="s">
        <v>181</v>
      </c>
      <c r="DG324" s="23">
        <v>4.0000000000000002E-4</v>
      </c>
      <c r="DH324" s="23" t="s">
        <v>181</v>
      </c>
      <c r="DI324" s="23">
        <v>2.0000000000000001E-4</v>
      </c>
      <c r="DJ324" s="23" t="s">
        <v>454</v>
      </c>
      <c r="DK324" s="23" t="s">
        <v>455</v>
      </c>
      <c r="DL324" s="23">
        <v>122</v>
      </c>
      <c r="DM324" s="23" t="s">
        <v>65</v>
      </c>
      <c r="DN324" s="23" t="s">
        <v>20</v>
      </c>
      <c r="DW324" s="85"/>
      <c r="DY324" s="85">
        <v>44877.995833333334</v>
      </c>
    </row>
    <row r="325" spans="1:129" s="23" customFormat="1">
      <c r="A325" s="23">
        <v>379</v>
      </c>
      <c r="B325" s="88">
        <v>44878</v>
      </c>
      <c r="C325" s="23" t="s">
        <v>192</v>
      </c>
      <c r="D325" s="23">
        <v>0</v>
      </c>
      <c r="E325" s="23">
        <v>0</v>
      </c>
      <c r="F325" s="23">
        <v>0</v>
      </c>
      <c r="G325" s="23" t="s">
        <v>58</v>
      </c>
      <c r="H325" s="23" t="s">
        <v>59</v>
      </c>
      <c r="I325" s="23" t="s">
        <v>59</v>
      </c>
      <c r="J325" s="23" t="s">
        <v>59</v>
      </c>
      <c r="K325" s="23">
        <v>150</v>
      </c>
      <c r="L325" s="23" t="s">
        <v>179</v>
      </c>
      <c r="M325" s="23">
        <v>0</v>
      </c>
      <c r="N325" s="23" t="s">
        <v>179</v>
      </c>
      <c r="O325" s="23">
        <v>0</v>
      </c>
      <c r="P325" s="23" t="s">
        <v>179</v>
      </c>
      <c r="Q325" s="23">
        <v>0</v>
      </c>
      <c r="R325" s="23">
        <v>2</v>
      </c>
      <c r="S325" s="23" t="s">
        <v>180</v>
      </c>
      <c r="T325" s="23">
        <v>5.5872999999999999</v>
      </c>
      <c r="U325" s="23">
        <v>0.57089999999999996</v>
      </c>
      <c r="V325" s="23">
        <v>16.939599999999999</v>
      </c>
      <c r="W325" s="23">
        <v>0.27039999999999997</v>
      </c>
      <c r="X325" s="23">
        <v>49.747</v>
      </c>
      <c r="Y325" s="23">
        <v>0.29170000000000001</v>
      </c>
      <c r="Z325" s="23">
        <v>0.19189999999999999</v>
      </c>
      <c r="AA325" s="23">
        <v>1.38E-2</v>
      </c>
      <c r="AB325" s="23" t="s">
        <v>181</v>
      </c>
      <c r="AC325" s="23">
        <v>6.4000000000000003E-3</v>
      </c>
      <c r="AD325" s="23" t="s">
        <v>181</v>
      </c>
      <c r="AE325" s="23">
        <v>1.0699999999999999E-2</v>
      </c>
      <c r="AF325" s="23">
        <v>1.2323999999999999</v>
      </c>
      <c r="AG325" s="23">
        <v>1.1299999999999999E-2</v>
      </c>
      <c r="AH325" s="23">
        <v>6.8437999999999999</v>
      </c>
      <c r="AI325" s="23">
        <v>0.02</v>
      </c>
      <c r="AJ325" s="23">
        <v>0.91320000000000001</v>
      </c>
      <c r="AK325" s="23">
        <v>6.1000000000000004E-3</v>
      </c>
      <c r="AL325" s="23">
        <v>2.8299999999999999E-2</v>
      </c>
      <c r="AM325" s="23">
        <v>7.1999999999999998E-3</v>
      </c>
      <c r="AN325" s="23">
        <v>2.58E-2</v>
      </c>
      <c r="AO325" s="23">
        <v>3.5999999999999999E-3</v>
      </c>
      <c r="AP325" s="23">
        <v>0.14680000000000001</v>
      </c>
      <c r="AQ325" s="23">
        <v>4.4000000000000003E-3</v>
      </c>
      <c r="AR325" s="23">
        <v>7.7720000000000002</v>
      </c>
      <c r="AS325" s="23">
        <v>2.41E-2</v>
      </c>
      <c r="AT325" s="23">
        <v>1.11E-2</v>
      </c>
      <c r="AU325" s="23">
        <v>3.0999999999999999E-3</v>
      </c>
      <c r="AV325" s="23">
        <v>1.2E-2</v>
      </c>
      <c r="AW325" s="23">
        <v>8.9999999999999998E-4</v>
      </c>
      <c r="AX325" s="23">
        <v>8.3999999999999995E-3</v>
      </c>
      <c r="AY325" s="23">
        <v>6.9999999999999999E-4</v>
      </c>
      <c r="AZ325" s="23">
        <v>1.21E-2</v>
      </c>
      <c r="BA325" s="23">
        <v>6.9999999999999999E-4</v>
      </c>
      <c r="BB325" s="23">
        <v>1.1999999999999999E-3</v>
      </c>
      <c r="BC325" s="23">
        <v>4.0000000000000002E-4</v>
      </c>
      <c r="BD325" s="23">
        <v>8.9999999999999998E-4</v>
      </c>
      <c r="BE325" s="23">
        <v>2.9999999999999997E-4</v>
      </c>
      <c r="BF325" s="23" t="s">
        <v>181</v>
      </c>
      <c r="BG325" s="23">
        <v>1E-4</v>
      </c>
      <c r="BH325" s="23">
        <v>1.2999999999999999E-3</v>
      </c>
      <c r="BI325" s="23">
        <v>2.0000000000000001E-4</v>
      </c>
      <c r="BJ325" s="23">
        <v>2.4199999999999999E-2</v>
      </c>
      <c r="BK325" s="23">
        <v>5.9999999999999995E-4</v>
      </c>
      <c r="BL325" s="23">
        <v>2.8999999999999998E-3</v>
      </c>
      <c r="BM325" s="23">
        <v>2.0000000000000001E-4</v>
      </c>
      <c r="BN325" s="23">
        <v>8.6999999999999994E-3</v>
      </c>
      <c r="BO325" s="23">
        <v>2.9999999999999997E-4</v>
      </c>
      <c r="BP325" s="23">
        <v>2.0999999999999999E-3</v>
      </c>
      <c r="BQ325" s="23">
        <v>2.9999999999999997E-4</v>
      </c>
      <c r="BR325" s="23">
        <v>5.0000000000000001E-4</v>
      </c>
      <c r="BS325" s="23">
        <v>2.0000000000000001E-4</v>
      </c>
      <c r="BT325" s="23" t="s">
        <v>181</v>
      </c>
      <c r="BU325" s="23">
        <v>5.0000000000000001E-4</v>
      </c>
      <c r="BV325" s="23" t="s">
        <v>20</v>
      </c>
      <c r="BX325" s="23" t="s">
        <v>181</v>
      </c>
      <c r="BY325" s="23">
        <v>8.0000000000000004E-4</v>
      </c>
      <c r="BZ325" s="23" t="s">
        <v>181</v>
      </c>
      <c r="CA325" s="23">
        <v>6.9999999999999999E-4</v>
      </c>
      <c r="CB325" s="23" t="s">
        <v>181</v>
      </c>
      <c r="CC325" s="23">
        <v>1.8E-3</v>
      </c>
      <c r="CD325" s="23" t="s">
        <v>181</v>
      </c>
      <c r="CE325" s="23">
        <v>1.8E-3</v>
      </c>
      <c r="CF325" s="23" t="s">
        <v>20</v>
      </c>
      <c r="CH325" s="23">
        <v>1.9300000000000001E-2</v>
      </c>
      <c r="CI325" s="23">
        <v>4.7999999999999996E-3</v>
      </c>
      <c r="CJ325" s="23" t="s">
        <v>181</v>
      </c>
      <c r="CK325" s="23">
        <v>8.5000000000000006E-3</v>
      </c>
      <c r="CL325" s="23" t="s">
        <v>181</v>
      </c>
      <c r="CM325" s="23">
        <v>8.6E-3</v>
      </c>
      <c r="CN325" s="23" t="s">
        <v>181</v>
      </c>
      <c r="CO325" s="23">
        <v>6.9999999999999999E-4</v>
      </c>
      <c r="CP325" s="23" t="s">
        <v>181</v>
      </c>
      <c r="CQ325" s="23">
        <v>2.5999999999999999E-3</v>
      </c>
      <c r="CR325" s="23" t="s">
        <v>181</v>
      </c>
      <c r="CS325" s="23">
        <v>1.5E-3</v>
      </c>
      <c r="CT325" s="23" t="s">
        <v>20</v>
      </c>
      <c r="CV325" s="23" t="s">
        <v>181</v>
      </c>
      <c r="CW325" s="23">
        <v>5.0000000000000001E-4</v>
      </c>
      <c r="CX325" s="23" t="s">
        <v>181</v>
      </c>
      <c r="CY325" s="23">
        <v>5.0000000000000001E-4</v>
      </c>
      <c r="CZ325" s="23" t="s">
        <v>181</v>
      </c>
      <c r="DA325" s="23">
        <v>5.9999999999999995E-4</v>
      </c>
      <c r="DB325" s="23" t="s">
        <v>181</v>
      </c>
      <c r="DC325" s="23">
        <v>5.0000000000000001E-4</v>
      </c>
      <c r="DD325" s="23" t="s">
        <v>181</v>
      </c>
      <c r="DE325" s="23">
        <v>5.9999999999999995E-4</v>
      </c>
      <c r="DF325" s="23" t="s">
        <v>181</v>
      </c>
      <c r="DG325" s="23">
        <v>4.0000000000000002E-4</v>
      </c>
      <c r="DH325" s="23" t="s">
        <v>181</v>
      </c>
      <c r="DI325" s="23">
        <v>2.0000000000000001E-4</v>
      </c>
      <c r="DJ325" s="23" t="s">
        <v>456</v>
      </c>
      <c r="DK325" s="23" t="s">
        <v>457</v>
      </c>
      <c r="DL325" s="23">
        <v>33</v>
      </c>
      <c r="DM325" s="23" t="s">
        <v>65</v>
      </c>
      <c r="DN325" s="23" t="s">
        <v>20</v>
      </c>
      <c r="DW325" s="85"/>
      <c r="DY325" s="85">
        <v>44878</v>
      </c>
    </row>
    <row r="326" spans="1:129" s="23" customFormat="1">
      <c r="A326" s="23">
        <v>380</v>
      </c>
      <c r="B326" s="88">
        <v>44878.003472222219</v>
      </c>
      <c r="C326" s="23" t="s">
        <v>192</v>
      </c>
      <c r="D326" s="23">
        <v>0</v>
      </c>
      <c r="E326" s="23">
        <v>0</v>
      </c>
      <c r="F326" s="23">
        <v>0</v>
      </c>
      <c r="G326" s="23" t="s">
        <v>58</v>
      </c>
      <c r="H326" s="23" t="s">
        <v>59</v>
      </c>
      <c r="I326" s="23" t="s">
        <v>59</v>
      </c>
      <c r="J326" s="23" t="s">
        <v>59</v>
      </c>
      <c r="K326" s="23">
        <v>150</v>
      </c>
      <c r="L326" s="23" t="s">
        <v>179</v>
      </c>
      <c r="M326" s="23">
        <v>0</v>
      </c>
      <c r="N326" s="23" t="s">
        <v>179</v>
      </c>
      <c r="O326" s="23">
        <v>0</v>
      </c>
      <c r="P326" s="23" t="s">
        <v>179</v>
      </c>
      <c r="Q326" s="23">
        <v>0</v>
      </c>
      <c r="R326" s="23">
        <v>2</v>
      </c>
      <c r="S326" s="23" t="s">
        <v>180</v>
      </c>
      <c r="T326" s="23">
        <v>6.7637999999999998</v>
      </c>
      <c r="U326" s="23">
        <v>0.59640000000000004</v>
      </c>
      <c r="V326" s="23">
        <v>18.810099999999998</v>
      </c>
      <c r="W326" s="23">
        <v>0.28239999999999998</v>
      </c>
      <c r="X326" s="23">
        <v>52.186799999999998</v>
      </c>
      <c r="Y326" s="23">
        <v>0.29820000000000002</v>
      </c>
      <c r="Z326" s="23">
        <v>0.1065</v>
      </c>
      <c r="AA326" s="23">
        <v>1.34E-2</v>
      </c>
      <c r="AB326" s="23" t="s">
        <v>181</v>
      </c>
      <c r="AC326" s="23">
        <v>6.4000000000000003E-3</v>
      </c>
      <c r="AD326" s="23" t="s">
        <v>181</v>
      </c>
      <c r="AE326" s="23">
        <v>1.04E-2</v>
      </c>
      <c r="AF326" s="23">
        <v>0.66800000000000004</v>
      </c>
      <c r="AG326" s="23">
        <v>8.8000000000000005E-3</v>
      </c>
      <c r="AH326" s="23">
        <v>8.3308999999999997</v>
      </c>
      <c r="AI326" s="23">
        <v>2.1999999999999999E-2</v>
      </c>
      <c r="AJ326" s="23">
        <v>0.89880000000000004</v>
      </c>
      <c r="AK326" s="23">
        <v>6.1000000000000004E-3</v>
      </c>
      <c r="AL326" s="23">
        <v>3.49E-2</v>
      </c>
      <c r="AM326" s="23">
        <v>7.4000000000000003E-3</v>
      </c>
      <c r="AN326" s="23">
        <v>3.2399999999999998E-2</v>
      </c>
      <c r="AO326" s="23">
        <v>3.8E-3</v>
      </c>
      <c r="AP326" s="23">
        <v>8.72E-2</v>
      </c>
      <c r="AQ326" s="23">
        <v>3.5000000000000001E-3</v>
      </c>
      <c r="AR326" s="23">
        <v>7.0505000000000004</v>
      </c>
      <c r="AS326" s="23">
        <v>2.3199999999999998E-2</v>
      </c>
      <c r="AT326" s="23">
        <v>5.4000000000000003E-3</v>
      </c>
      <c r="AU326" s="23">
        <v>2.8999999999999998E-3</v>
      </c>
      <c r="AV326" s="23">
        <v>1.2E-2</v>
      </c>
      <c r="AW326" s="23">
        <v>8.9999999999999998E-4</v>
      </c>
      <c r="AX326" s="23">
        <v>7.4999999999999997E-3</v>
      </c>
      <c r="AY326" s="23">
        <v>5.9999999999999995E-4</v>
      </c>
      <c r="AZ326" s="23">
        <v>1.26E-2</v>
      </c>
      <c r="BA326" s="23">
        <v>6.9999999999999999E-4</v>
      </c>
      <c r="BB326" s="23">
        <v>1.2999999999999999E-3</v>
      </c>
      <c r="BC326" s="23">
        <v>4.0000000000000002E-4</v>
      </c>
      <c r="BD326" s="23">
        <v>4.0000000000000002E-4</v>
      </c>
      <c r="BE326" s="23">
        <v>2.9999999999999997E-4</v>
      </c>
      <c r="BF326" s="23" t="s">
        <v>181</v>
      </c>
      <c r="BG326" s="23">
        <v>1E-4</v>
      </c>
      <c r="BH326" s="23">
        <v>1E-3</v>
      </c>
      <c r="BI326" s="23">
        <v>2.0000000000000001E-4</v>
      </c>
      <c r="BJ326" s="23">
        <v>2.18E-2</v>
      </c>
      <c r="BK326" s="23">
        <v>5.0000000000000001E-4</v>
      </c>
      <c r="BL326" s="23">
        <v>2.3E-3</v>
      </c>
      <c r="BM326" s="23">
        <v>2.0000000000000001E-4</v>
      </c>
      <c r="BN326" s="23">
        <v>7.7000000000000002E-3</v>
      </c>
      <c r="BO326" s="23">
        <v>2.9999999999999997E-4</v>
      </c>
      <c r="BP326" s="23">
        <v>2.3E-3</v>
      </c>
      <c r="BQ326" s="23">
        <v>2.9999999999999997E-4</v>
      </c>
      <c r="BR326" s="23">
        <v>2.9999999999999997E-4</v>
      </c>
      <c r="BS326" s="23">
        <v>1E-4</v>
      </c>
      <c r="BT326" s="23" t="s">
        <v>181</v>
      </c>
      <c r="BU326" s="23">
        <v>5.0000000000000001E-4</v>
      </c>
      <c r="BV326" s="23" t="s">
        <v>20</v>
      </c>
      <c r="BX326" s="23" t="s">
        <v>181</v>
      </c>
      <c r="BY326" s="23">
        <v>8.0000000000000004E-4</v>
      </c>
      <c r="BZ326" s="23" t="s">
        <v>181</v>
      </c>
      <c r="CA326" s="23">
        <v>6.9999999999999999E-4</v>
      </c>
      <c r="CB326" s="23" t="s">
        <v>181</v>
      </c>
      <c r="CC326" s="23">
        <v>1.6999999999999999E-3</v>
      </c>
      <c r="CD326" s="23" t="s">
        <v>181</v>
      </c>
      <c r="CE326" s="23">
        <v>1.8E-3</v>
      </c>
      <c r="CF326" s="23" t="s">
        <v>20</v>
      </c>
      <c r="CH326" s="23">
        <v>1.2800000000000001E-2</v>
      </c>
      <c r="CI326" s="23">
        <v>4.1999999999999997E-3</v>
      </c>
      <c r="CJ326" s="23" t="s">
        <v>181</v>
      </c>
      <c r="CK326" s="23">
        <v>8.3999999999999995E-3</v>
      </c>
      <c r="CL326" s="23" t="s">
        <v>181</v>
      </c>
      <c r="CM326" s="23">
        <v>7.9000000000000008E-3</v>
      </c>
      <c r="CN326" s="23" t="s">
        <v>181</v>
      </c>
      <c r="CO326" s="23">
        <v>5.9999999999999995E-4</v>
      </c>
      <c r="CP326" s="23" t="s">
        <v>181</v>
      </c>
      <c r="CQ326" s="23">
        <v>2.7000000000000001E-3</v>
      </c>
      <c r="CR326" s="23" t="s">
        <v>181</v>
      </c>
      <c r="CS326" s="23">
        <v>1.5E-3</v>
      </c>
      <c r="CT326" s="23" t="s">
        <v>20</v>
      </c>
      <c r="CV326" s="23" t="s">
        <v>181</v>
      </c>
      <c r="CW326" s="23">
        <v>5.0000000000000001E-4</v>
      </c>
      <c r="CX326" s="23" t="s">
        <v>181</v>
      </c>
      <c r="CY326" s="23">
        <v>5.0000000000000001E-4</v>
      </c>
      <c r="CZ326" s="23" t="s">
        <v>181</v>
      </c>
      <c r="DA326" s="23">
        <v>5.0000000000000001E-4</v>
      </c>
      <c r="DB326" s="23" t="s">
        <v>181</v>
      </c>
      <c r="DC326" s="23">
        <v>5.0000000000000001E-4</v>
      </c>
      <c r="DD326" s="23" t="s">
        <v>181</v>
      </c>
      <c r="DE326" s="23">
        <v>5.0000000000000001E-4</v>
      </c>
      <c r="DF326" s="23" t="s">
        <v>181</v>
      </c>
      <c r="DG326" s="23">
        <v>2.9999999999999997E-4</v>
      </c>
      <c r="DH326" s="23" t="s">
        <v>181</v>
      </c>
      <c r="DI326" s="23">
        <v>2.0000000000000001E-4</v>
      </c>
      <c r="DJ326" s="23" t="s">
        <v>458</v>
      </c>
      <c r="DK326" s="23" t="s">
        <v>459</v>
      </c>
      <c r="DL326" s="23">
        <v>57</v>
      </c>
      <c r="DM326" s="23" t="s">
        <v>65</v>
      </c>
      <c r="DN326" s="23" t="s">
        <v>20</v>
      </c>
      <c r="DW326" s="85"/>
      <c r="DY326" s="85">
        <v>44878.003472222219</v>
      </c>
    </row>
    <row r="327" spans="1:129" s="23" customFormat="1">
      <c r="A327" s="23">
        <v>381</v>
      </c>
      <c r="B327" s="88">
        <v>44878.006249999999</v>
      </c>
      <c r="C327" s="23" t="s">
        <v>192</v>
      </c>
      <c r="D327" s="23">
        <v>0</v>
      </c>
      <c r="E327" s="23">
        <v>0</v>
      </c>
      <c r="F327" s="23">
        <v>0</v>
      </c>
      <c r="G327" s="23" t="s">
        <v>58</v>
      </c>
      <c r="H327" s="23" t="s">
        <v>59</v>
      </c>
      <c r="I327" s="23" t="s">
        <v>59</v>
      </c>
      <c r="J327" s="23" t="s">
        <v>59</v>
      </c>
      <c r="K327" s="23">
        <v>150</v>
      </c>
      <c r="L327" s="23" t="s">
        <v>179</v>
      </c>
      <c r="M327" s="23">
        <v>0</v>
      </c>
      <c r="N327" s="23" t="s">
        <v>179</v>
      </c>
      <c r="O327" s="23">
        <v>0</v>
      </c>
      <c r="P327" s="23" t="s">
        <v>179</v>
      </c>
      <c r="Q327" s="23">
        <v>0</v>
      </c>
      <c r="R327" s="23">
        <v>2</v>
      </c>
      <c r="S327" s="23" t="s">
        <v>180</v>
      </c>
      <c r="T327" s="23">
        <v>5.0941999999999998</v>
      </c>
      <c r="U327" s="23">
        <v>0.56940000000000002</v>
      </c>
      <c r="V327" s="23">
        <v>18.006799999999998</v>
      </c>
      <c r="W327" s="23">
        <v>0.27829999999999999</v>
      </c>
      <c r="X327" s="23">
        <v>51.090499999999999</v>
      </c>
      <c r="Y327" s="23">
        <v>0.2964</v>
      </c>
      <c r="Z327" s="23">
        <v>8.0600000000000005E-2</v>
      </c>
      <c r="AA327" s="23">
        <v>1.29E-2</v>
      </c>
      <c r="AB327" s="23" t="s">
        <v>181</v>
      </c>
      <c r="AC327" s="23">
        <v>6.4000000000000003E-3</v>
      </c>
      <c r="AD327" s="23" t="s">
        <v>181</v>
      </c>
      <c r="AE327" s="23">
        <v>1.06E-2</v>
      </c>
      <c r="AF327" s="23">
        <v>1.0901000000000001</v>
      </c>
      <c r="AG327" s="23">
        <v>1.0800000000000001E-2</v>
      </c>
      <c r="AH327" s="23">
        <v>7.5891999999999999</v>
      </c>
      <c r="AI327" s="23">
        <v>2.1100000000000001E-2</v>
      </c>
      <c r="AJ327" s="23">
        <v>0.92949999999999999</v>
      </c>
      <c r="AK327" s="23">
        <v>6.1000000000000004E-3</v>
      </c>
      <c r="AL327" s="23">
        <v>3.1800000000000002E-2</v>
      </c>
      <c r="AM327" s="23">
        <v>7.4000000000000003E-3</v>
      </c>
      <c r="AN327" s="23">
        <v>2.93E-2</v>
      </c>
      <c r="AO327" s="23">
        <v>3.7000000000000002E-3</v>
      </c>
      <c r="AP327" s="23">
        <v>9.6199999999999994E-2</v>
      </c>
      <c r="AQ327" s="23">
        <v>3.7000000000000002E-3</v>
      </c>
      <c r="AR327" s="23">
        <v>8.3641000000000005</v>
      </c>
      <c r="AS327" s="23">
        <v>2.52E-2</v>
      </c>
      <c r="AT327" s="23">
        <v>5.0000000000000001E-3</v>
      </c>
      <c r="AU327" s="23">
        <v>3.2000000000000002E-3</v>
      </c>
      <c r="AV327" s="23">
        <v>1.3100000000000001E-2</v>
      </c>
      <c r="AW327" s="23">
        <v>1E-3</v>
      </c>
      <c r="AX327" s="23">
        <v>8.2000000000000007E-3</v>
      </c>
      <c r="AY327" s="23">
        <v>6.9999999999999999E-4</v>
      </c>
      <c r="AZ327" s="23">
        <v>1.0800000000000001E-2</v>
      </c>
      <c r="BA327" s="23">
        <v>6.9999999999999999E-4</v>
      </c>
      <c r="BB327" s="23">
        <v>1.2999999999999999E-3</v>
      </c>
      <c r="BC327" s="23">
        <v>4.0000000000000002E-4</v>
      </c>
      <c r="BD327" s="23">
        <v>5.9999999999999995E-4</v>
      </c>
      <c r="BE327" s="23">
        <v>2.9999999999999997E-4</v>
      </c>
      <c r="BF327" s="23" t="s">
        <v>181</v>
      </c>
      <c r="BG327" s="23">
        <v>1E-4</v>
      </c>
      <c r="BH327" s="23">
        <v>1.1000000000000001E-3</v>
      </c>
      <c r="BI327" s="23">
        <v>2.0000000000000001E-4</v>
      </c>
      <c r="BJ327" s="23">
        <v>2.1999999999999999E-2</v>
      </c>
      <c r="BK327" s="23">
        <v>5.0000000000000001E-4</v>
      </c>
      <c r="BL327" s="23">
        <v>2.3999999999999998E-3</v>
      </c>
      <c r="BM327" s="23">
        <v>2.0000000000000001E-4</v>
      </c>
      <c r="BN327" s="23">
        <v>7.7000000000000002E-3</v>
      </c>
      <c r="BO327" s="23">
        <v>2.9999999999999997E-4</v>
      </c>
      <c r="BP327" s="23">
        <v>2.0999999999999999E-3</v>
      </c>
      <c r="BQ327" s="23">
        <v>2.9999999999999997E-4</v>
      </c>
      <c r="BR327" s="23">
        <v>4.0000000000000002E-4</v>
      </c>
      <c r="BS327" s="23">
        <v>2.0000000000000001E-4</v>
      </c>
      <c r="BT327" s="23" t="s">
        <v>181</v>
      </c>
      <c r="BU327" s="23">
        <v>5.0000000000000001E-4</v>
      </c>
      <c r="BV327" s="23" t="s">
        <v>20</v>
      </c>
      <c r="BX327" s="23" t="s">
        <v>20</v>
      </c>
      <c r="BZ327" s="23" t="s">
        <v>181</v>
      </c>
      <c r="CA327" s="23">
        <v>6.9999999999999999E-4</v>
      </c>
      <c r="CB327" s="23" t="s">
        <v>181</v>
      </c>
      <c r="CC327" s="23">
        <v>1.8E-3</v>
      </c>
      <c r="CD327" s="23" t="s">
        <v>181</v>
      </c>
      <c r="CE327" s="23">
        <v>1.8E-3</v>
      </c>
      <c r="CF327" s="23" t="s">
        <v>20</v>
      </c>
      <c r="CH327" s="23">
        <v>1.3599999999999999E-2</v>
      </c>
      <c r="CI327" s="23">
        <v>4.4999999999999997E-3</v>
      </c>
      <c r="CJ327" s="23" t="s">
        <v>181</v>
      </c>
      <c r="CK327" s="23">
        <v>8.8000000000000005E-3</v>
      </c>
      <c r="CL327" s="23" t="s">
        <v>181</v>
      </c>
      <c r="CM327" s="23">
        <v>8.5000000000000006E-3</v>
      </c>
      <c r="CN327" s="23" t="s">
        <v>181</v>
      </c>
      <c r="CO327" s="23">
        <v>5.9999999999999995E-4</v>
      </c>
      <c r="CP327" s="23" t="s">
        <v>181</v>
      </c>
      <c r="CQ327" s="23">
        <v>2.5999999999999999E-3</v>
      </c>
      <c r="CR327" s="23" t="s">
        <v>181</v>
      </c>
      <c r="CS327" s="23">
        <v>1.5E-3</v>
      </c>
      <c r="CT327" s="23" t="s">
        <v>181</v>
      </c>
      <c r="CU327" s="23">
        <v>6.9999999999999999E-4</v>
      </c>
      <c r="CV327" s="23" t="s">
        <v>181</v>
      </c>
      <c r="CW327" s="23">
        <v>5.0000000000000001E-4</v>
      </c>
      <c r="CX327" s="23" t="s">
        <v>181</v>
      </c>
      <c r="CY327" s="23">
        <v>5.0000000000000001E-4</v>
      </c>
      <c r="CZ327" s="23" t="s">
        <v>181</v>
      </c>
      <c r="DA327" s="23">
        <v>5.9999999999999995E-4</v>
      </c>
      <c r="DB327" s="23" t="s">
        <v>181</v>
      </c>
      <c r="DC327" s="23">
        <v>5.0000000000000001E-4</v>
      </c>
      <c r="DD327" s="23" t="s">
        <v>181</v>
      </c>
      <c r="DE327" s="23">
        <v>5.9999999999999995E-4</v>
      </c>
      <c r="DF327" s="23" t="s">
        <v>181</v>
      </c>
      <c r="DG327" s="23">
        <v>4.0000000000000002E-4</v>
      </c>
      <c r="DH327" s="23" t="s">
        <v>181</v>
      </c>
      <c r="DI327" s="23">
        <v>2.0000000000000001E-4</v>
      </c>
      <c r="DJ327" s="23" t="s">
        <v>458</v>
      </c>
      <c r="DK327" s="23" t="s">
        <v>459</v>
      </c>
      <c r="DL327" s="23">
        <v>112</v>
      </c>
      <c r="DM327" s="23" t="s">
        <v>65</v>
      </c>
      <c r="DN327" s="23" t="s">
        <v>20</v>
      </c>
      <c r="DW327" s="85"/>
      <c r="DY327" s="85">
        <v>44878.006249999999</v>
      </c>
    </row>
    <row r="328" spans="1:129" s="23" customFormat="1">
      <c r="A328" s="23">
        <v>382</v>
      </c>
      <c r="B328" s="88">
        <v>44878.009722222225</v>
      </c>
      <c r="C328" s="23" t="s">
        <v>192</v>
      </c>
      <c r="D328" s="23">
        <v>0</v>
      </c>
      <c r="E328" s="23">
        <v>0</v>
      </c>
      <c r="F328" s="23">
        <v>0</v>
      </c>
      <c r="G328" s="23" t="s">
        <v>58</v>
      </c>
      <c r="H328" s="23" t="s">
        <v>59</v>
      </c>
      <c r="I328" s="23" t="s">
        <v>59</v>
      </c>
      <c r="J328" s="23" t="s">
        <v>59</v>
      </c>
      <c r="K328" s="23">
        <v>150</v>
      </c>
      <c r="L328" s="23" t="s">
        <v>179</v>
      </c>
      <c r="M328" s="23">
        <v>0</v>
      </c>
      <c r="N328" s="23" t="s">
        <v>179</v>
      </c>
      <c r="O328" s="23">
        <v>0</v>
      </c>
      <c r="P328" s="23" t="s">
        <v>179</v>
      </c>
      <c r="Q328" s="23">
        <v>0</v>
      </c>
      <c r="R328" s="23">
        <v>2</v>
      </c>
      <c r="S328" s="23" t="s">
        <v>180</v>
      </c>
      <c r="T328" s="23">
        <v>11.2098</v>
      </c>
      <c r="U328" s="23">
        <v>0.65649999999999997</v>
      </c>
      <c r="V328" s="23">
        <v>15.526400000000001</v>
      </c>
      <c r="W328" s="23">
        <v>0.26440000000000002</v>
      </c>
      <c r="X328" s="23">
        <v>53.3996</v>
      </c>
      <c r="Y328" s="23">
        <v>0.30159999999999998</v>
      </c>
      <c r="Z328" s="23">
        <v>9.1200000000000003E-2</v>
      </c>
      <c r="AA328" s="23">
        <v>1.32E-2</v>
      </c>
      <c r="AB328" s="23">
        <v>5.96E-2</v>
      </c>
      <c r="AC328" s="23">
        <v>8.0999999999999996E-3</v>
      </c>
      <c r="AD328" s="23" t="s">
        <v>181</v>
      </c>
      <c r="AE328" s="23">
        <v>1.09E-2</v>
      </c>
      <c r="AF328" s="23">
        <v>0.64539999999999997</v>
      </c>
      <c r="AG328" s="23">
        <v>8.6999999999999994E-3</v>
      </c>
      <c r="AH328" s="23">
        <v>7.5956000000000001</v>
      </c>
      <c r="AI328" s="23">
        <v>2.0899999999999998E-2</v>
      </c>
      <c r="AJ328" s="23">
        <v>0.85009999999999997</v>
      </c>
      <c r="AK328" s="23">
        <v>5.8999999999999999E-3</v>
      </c>
      <c r="AL328" s="23">
        <v>3.0499999999999999E-2</v>
      </c>
      <c r="AM328" s="23">
        <v>7.1000000000000004E-3</v>
      </c>
      <c r="AN328" s="23">
        <v>2.2200000000000001E-2</v>
      </c>
      <c r="AO328" s="23">
        <v>3.5999999999999999E-3</v>
      </c>
      <c r="AP328" s="23">
        <v>0.126</v>
      </c>
      <c r="AQ328" s="23">
        <v>4.1000000000000003E-3</v>
      </c>
      <c r="AR328" s="23">
        <v>7.4878999999999998</v>
      </c>
      <c r="AS328" s="23">
        <v>2.3699999999999999E-2</v>
      </c>
      <c r="AT328" s="23">
        <v>8.6E-3</v>
      </c>
      <c r="AU328" s="23">
        <v>3.0000000000000001E-3</v>
      </c>
      <c r="AV328" s="23">
        <v>1.52E-2</v>
      </c>
      <c r="AW328" s="23">
        <v>1E-3</v>
      </c>
      <c r="AX328" s="23">
        <v>8.9999999999999993E-3</v>
      </c>
      <c r="AY328" s="23">
        <v>6.9999999999999999E-4</v>
      </c>
      <c r="AZ328" s="23">
        <v>7.7999999999999996E-3</v>
      </c>
      <c r="BA328" s="23">
        <v>5.9999999999999995E-4</v>
      </c>
      <c r="BB328" s="23">
        <v>1.2999999999999999E-3</v>
      </c>
      <c r="BC328" s="23">
        <v>4.0000000000000002E-4</v>
      </c>
      <c r="BD328" s="23" t="s">
        <v>181</v>
      </c>
      <c r="BE328" s="23">
        <v>2.0000000000000001E-4</v>
      </c>
      <c r="BF328" s="23" t="s">
        <v>181</v>
      </c>
      <c r="BG328" s="23">
        <v>1E-4</v>
      </c>
      <c r="BH328" s="23">
        <v>1.5E-3</v>
      </c>
      <c r="BI328" s="23">
        <v>2.0000000000000001E-4</v>
      </c>
      <c r="BJ328" s="23">
        <v>1.9199999999999998E-2</v>
      </c>
      <c r="BK328" s="23">
        <v>5.0000000000000001E-4</v>
      </c>
      <c r="BL328" s="23">
        <v>2.3E-3</v>
      </c>
      <c r="BM328" s="23">
        <v>2.0000000000000001E-4</v>
      </c>
      <c r="BN328" s="23">
        <v>6.4999999999999997E-3</v>
      </c>
      <c r="BO328" s="23">
        <v>2.0000000000000001E-4</v>
      </c>
      <c r="BP328" s="23">
        <v>1.8E-3</v>
      </c>
      <c r="BQ328" s="23">
        <v>2.9999999999999997E-4</v>
      </c>
      <c r="BR328" s="23">
        <v>2.9999999999999997E-4</v>
      </c>
      <c r="BS328" s="23">
        <v>1E-4</v>
      </c>
      <c r="BT328" s="23" t="s">
        <v>20</v>
      </c>
      <c r="BV328" s="23" t="s">
        <v>20</v>
      </c>
      <c r="BX328" s="23" t="s">
        <v>20</v>
      </c>
      <c r="BZ328" s="23" t="s">
        <v>181</v>
      </c>
      <c r="CA328" s="23">
        <v>6.9999999999999999E-4</v>
      </c>
      <c r="CB328" s="23" t="s">
        <v>181</v>
      </c>
      <c r="CC328" s="23">
        <v>1.8E-3</v>
      </c>
      <c r="CD328" s="23" t="s">
        <v>181</v>
      </c>
      <c r="CE328" s="23">
        <v>1.8E-3</v>
      </c>
      <c r="CF328" s="23" t="s">
        <v>20</v>
      </c>
      <c r="CH328" s="23">
        <v>2.2200000000000001E-2</v>
      </c>
      <c r="CI328" s="23">
        <v>4.5999999999999999E-3</v>
      </c>
      <c r="CJ328" s="23" t="s">
        <v>181</v>
      </c>
      <c r="CK328" s="23">
        <v>8.3999999999999995E-3</v>
      </c>
      <c r="CL328" s="23" t="s">
        <v>181</v>
      </c>
      <c r="CM328" s="23">
        <v>7.4000000000000003E-3</v>
      </c>
      <c r="CN328" s="23" t="s">
        <v>181</v>
      </c>
      <c r="CO328" s="23">
        <v>5.9999999999999995E-4</v>
      </c>
      <c r="CP328" s="23" t="s">
        <v>181</v>
      </c>
      <c r="CQ328" s="23">
        <v>2.5999999999999999E-3</v>
      </c>
      <c r="CR328" s="23" t="s">
        <v>181</v>
      </c>
      <c r="CS328" s="23">
        <v>1.5E-3</v>
      </c>
      <c r="CT328" s="23" t="s">
        <v>20</v>
      </c>
      <c r="CV328" s="23" t="s">
        <v>181</v>
      </c>
      <c r="CW328" s="23">
        <v>5.0000000000000001E-4</v>
      </c>
      <c r="CX328" s="23" t="s">
        <v>181</v>
      </c>
      <c r="CY328" s="23">
        <v>5.0000000000000001E-4</v>
      </c>
      <c r="CZ328" s="23" t="s">
        <v>181</v>
      </c>
      <c r="DA328" s="23">
        <v>5.9999999999999995E-4</v>
      </c>
      <c r="DB328" s="23" t="s">
        <v>181</v>
      </c>
      <c r="DC328" s="23">
        <v>5.0000000000000001E-4</v>
      </c>
      <c r="DD328" s="23" t="s">
        <v>181</v>
      </c>
      <c r="DE328" s="23">
        <v>5.9999999999999995E-4</v>
      </c>
      <c r="DF328" s="23" t="s">
        <v>181</v>
      </c>
      <c r="DG328" s="23">
        <v>4.0000000000000002E-4</v>
      </c>
      <c r="DH328" s="23" t="s">
        <v>181</v>
      </c>
      <c r="DI328" s="23">
        <v>2.0000000000000001E-4</v>
      </c>
      <c r="DJ328" s="23" t="s">
        <v>458</v>
      </c>
      <c r="DK328" s="23" t="s">
        <v>459</v>
      </c>
      <c r="DL328" s="23">
        <v>141</v>
      </c>
      <c r="DM328" s="23" t="s">
        <v>460</v>
      </c>
      <c r="DN328" s="23" t="s">
        <v>20</v>
      </c>
      <c r="DW328" s="85"/>
      <c r="DY328" s="85">
        <v>44878.009722222225</v>
      </c>
    </row>
    <row r="329" spans="1:129" s="23" customFormat="1">
      <c r="A329" s="23">
        <v>383</v>
      </c>
      <c r="B329" s="88">
        <v>44878.013194444444</v>
      </c>
      <c r="C329" s="23" t="s">
        <v>192</v>
      </c>
      <c r="D329" s="23">
        <v>0</v>
      </c>
      <c r="E329" s="23">
        <v>0</v>
      </c>
      <c r="F329" s="23">
        <v>0</v>
      </c>
      <c r="G329" s="23" t="s">
        <v>58</v>
      </c>
      <c r="H329" s="23" t="s">
        <v>59</v>
      </c>
      <c r="I329" s="23" t="s">
        <v>59</v>
      </c>
      <c r="J329" s="23" t="s">
        <v>59</v>
      </c>
      <c r="K329" s="23">
        <v>150</v>
      </c>
      <c r="L329" s="23" t="s">
        <v>179</v>
      </c>
      <c r="M329" s="23">
        <v>0</v>
      </c>
      <c r="N329" s="23" t="s">
        <v>179</v>
      </c>
      <c r="O329" s="23">
        <v>0</v>
      </c>
      <c r="P329" s="23" t="s">
        <v>179</v>
      </c>
      <c r="Q329" s="23">
        <v>0</v>
      </c>
      <c r="R329" s="23">
        <v>2</v>
      </c>
      <c r="S329" s="23" t="s">
        <v>180</v>
      </c>
      <c r="T329" s="23">
        <v>6.3323</v>
      </c>
      <c r="U329" s="23">
        <v>0.58140000000000003</v>
      </c>
      <c r="V329" s="23">
        <v>19.393599999999999</v>
      </c>
      <c r="W329" s="23">
        <v>0.28599999999999998</v>
      </c>
      <c r="X329" s="23">
        <v>52.570300000000003</v>
      </c>
      <c r="Y329" s="23">
        <v>0.30099999999999999</v>
      </c>
      <c r="Z329" s="23">
        <v>6.3399999999999998E-2</v>
      </c>
      <c r="AA329" s="23">
        <v>1.24E-2</v>
      </c>
      <c r="AB329" s="23" t="s">
        <v>181</v>
      </c>
      <c r="AC329" s="23">
        <v>6.3E-3</v>
      </c>
      <c r="AD329" s="23" t="s">
        <v>181</v>
      </c>
      <c r="AE329" s="23">
        <v>1.0500000000000001E-2</v>
      </c>
      <c r="AF329" s="23">
        <v>0.95409999999999995</v>
      </c>
      <c r="AG329" s="23">
        <v>1.0200000000000001E-2</v>
      </c>
      <c r="AH329" s="23">
        <v>7.6029999999999998</v>
      </c>
      <c r="AI329" s="23">
        <v>2.1100000000000001E-2</v>
      </c>
      <c r="AJ329" s="23">
        <v>0.93430000000000002</v>
      </c>
      <c r="AK329" s="23">
        <v>6.1000000000000004E-3</v>
      </c>
      <c r="AL329" s="23">
        <v>3.6400000000000002E-2</v>
      </c>
      <c r="AM329" s="23">
        <v>7.4999999999999997E-3</v>
      </c>
      <c r="AN329" s="23">
        <v>2.58E-2</v>
      </c>
      <c r="AO329" s="23">
        <v>3.7000000000000002E-3</v>
      </c>
      <c r="AP329" s="23">
        <v>0.17430000000000001</v>
      </c>
      <c r="AQ329" s="23">
        <v>4.7000000000000002E-3</v>
      </c>
      <c r="AR329" s="23">
        <v>7.7111000000000001</v>
      </c>
      <c r="AS329" s="23">
        <v>2.41E-2</v>
      </c>
      <c r="AT329" s="23">
        <v>1.0500000000000001E-2</v>
      </c>
      <c r="AU329" s="23">
        <v>3.0999999999999999E-3</v>
      </c>
      <c r="AV329" s="23">
        <v>1.6E-2</v>
      </c>
      <c r="AW329" s="23">
        <v>1E-3</v>
      </c>
      <c r="AX329" s="23">
        <v>8.6E-3</v>
      </c>
      <c r="AY329" s="23">
        <v>6.9999999999999999E-4</v>
      </c>
      <c r="AZ329" s="23">
        <v>1.2699999999999999E-2</v>
      </c>
      <c r="BA329" s="23">
        <v>6.9999999999999999E-4</v>
      </c>
      <c r="BB329" s="23">
        <v>1.5E-3</v>
      </c>
      <c r="BC329" s="23">
        <v>4.0000000000000002E-4</v>
      </c>
      <c r="BD329" s="23">
        <v>8.0000000000000004E-4</v>
      </c>
      <c r="BE329" s="23">
        <v>2.9999999999999997E-4</v>
      </c>
      <c r="BF329" s="23" t="s">
        <v>181</v>
      </c>
      <c r="BG329" s="23">
        <v>1E-4</v>
      </c>
      <c r="BH329" s="23">
        <v>1.1999999999999999E-3</v>
      </c>
      <c r="BI329" s="23">
        <v>2.0000000000000001E-4</v>
      </c>
      <c r="BJ329" s="23">
        <v>2.2700000000000001E-2</v>
      </c>
      <c r="BK329" s="23">
        <v>5.0000000000000001E-4</v>
      </c>
      <c r="BL329" s="23">
        <v>2.7000000000000001E-3</v>
      </c>
      <c r="BM329" s="23">
        <v>2.0000000000000001E-4</v>
      </c>
      <c r="BN329" s="23">
        <v>7.3000000000000001E-3</v>
      </c>
      <c r="BO329" s="23">
        <v>2.9999999999999997E-4</v>
      </c>
      <c r="BP329" s="23">
        <v>2.3E-3</v>
      </c>
      <c r="BQ329" s="23">
        <v>2.9999999999999997E-4</v>
      </c>
      <c r="BR329" s="23">
        <v>2.0000000000000001E-4</v>
      </c>
      <c r="BS329" s="23">
        <v>1E-4</v>
      </c>
      <c r="BT329" s="23" t="s">
        <v>181</v>
      </c>
      <c r="BU329" s="23">
        <v>5.0000000000000001E-4</v>
      </c>
      <c r="BV329" s="23" t="s">
        <v>181</v>
      </c>
      <c r="BW329" s="23">
        <v>5.9999999999999995E-4</v>
      </c>
      <c r="BX329" s="23" t="s">
        <v>181</v>
      </c>
      <c r="BY329" s="23">
        <v>8.0000000000000004E-4</v>
      </c>
      <c r="BZ329" s="23" t="s">
        <v>181</v>
      </c>
      <c r="CA329" s="23">
        <v>5.9999999999999995E-4</v>
      </c>
      <c r="CB329" s="23" t="s">
        <v>181</v>
      </c>
      <c r="CC329" s="23">
        <v>1.6999999999999999E-3</v>
      </c>
      <c r="CD329" s="23" t="s">
        <v>181</v>
      </c>
      <c r="CE329" s="23">
        <v>1.8E-3</v>
      </c>
      <c r="CF329" s="23" t="s">
        <v>20</v>
      </c>
      <c r="CH329" s="23">
        <v>1.4200000000000001E-2</v>
      </c>
      <c r="CI329" s="23">
        <v>4.1000000000000003E-3</v>
      </c>
      <c r="CJ329" s="23" t="s">
        <v>181</v>
      </c>
      <c r="CK329" s="23">
        <v>8.3999999999999995E-3</v>
      </c>
      <c r="CL329" s="23">
        <v>1.14E-2</v>
      </c>
      <c r="CM329" s="23">
        <v>7.7000000000000002E-3</v>
      </c>
      <c r="CN329" s="23" t="s">
        <v>181</v>
      </c>
      <c r="CO329" s="23">
        <v>5.9999999999999995E-4</v>
      </c>
      <c r="CP329" s="23" t="s">
        <v>181</v>
      </c>
      <c r="CQ329" s="23">
        <v>2.7000000000000001E-3</v>
      </c>
      <c r="CR329" s="23" t="s">
        <v>181</v>
      </c>
      <c r="CS329" s="23">
        <v>1.5E-3</v>
      </c>
      <c r="CT329" s="23" t="s">
        <v>181</v>
      </c>
      <c r="CU329" s="23">
        <v>6.9999999999999999E-4</v>
      </c>
      <c r="CV329" s="23" t="s">
        <v>181</v>
      </c>
      <c r="CW329" s="23">
        <v>5.0000000000000001E-4</v>
      </c>
      <c r="CX329" s="23" t="s">
        <v>181</v>
      </c>
      <c r="CY329" s="23">
        <v>5.0000000000000001E-4</v>
      </c>
      <c r="CZ329" s="23" t="s">
        <v>181</v>
      </c>
      <c r="DA329" s="23">
        <v>5.0000000000000001E-4</v>
      </c>
      <c r="DB329" s="23" t="s">
        <v>181</v>
      </c>
      <c r="DC329" s="23">
        <v>5.0000000000000001E-4</v>
      </c>
      <c r="DD329" s="23" t="s">
        <v>181</v>
      </c>
      <c r="DE329" s="23">
        <v>5.9999999999999995E-4</v>
      </c>
      <c r="DF329" s="23" t="s">
        <v>181</v>
      </c>
      <c r="DG329" s="23">
        <v>4.0000000000000002E-4</v>
      </c>
      <c r="DH329" s="23" t="s">
        <v>181</v>
      </c>
      <c r="DI329" s="23">
        <v>2.0000000000000001E-4</v>
      </c>
      <c r="DJ329" s="23" t="s">
        <v>461</v>
      </c>
      <c r="DK329" s="23" t="s">
        <v>462</v>
      </c>
      <c r="DL329" s="23">
        <v>9</v>
      </c>
      <c r="DM329" s="23" t="s">
        <v>65</v>
      </c>
      <c r="DN329" s="23" t="s">
        <v>20</v>
      </c>
      <c r="DW329" s="85"/>
      <c r="DY329" s="85">
        <v>44878.013194444444</v>
      </c>
    </row>
    <row r="330" spans="1:129" s="23" customFormat="1">
      <c r="A330" s="23">
        <v>384</v>
      </c>
      <c r="B330" s="88">
        <v>44878.01666666667</v>
      </c>
      <c r="C330" s="23" t="s">
        <v>192</v>
      </c>
      <c r="D330" s="23">
        <v>0</v>
      </c>
      <c r="E330" s="23">
        <v>0</v>
      </c>
      <c r="F330" s="23">
        <v>0</v>
      </c>
      <c r="G330" s="23" t="s">
        <v>58</v>
      </c>
      <c r="H330" s="23" t="s">
        <v>59</v>
      </c>
      <c r="I330" s="23" t="s">
        <v>59</v>
      </c>
      <c r="J330" s="23" t="s">
        <v>59</v>
      </c>
      <c r="K330" s="23">
        <v>150</v>
      </c>
      <c r="L330" s="23" t="s">
        <v>179</v>
      </c>
      <c r="M330" s="23">
        <v>0</v>
      </c>
      <c r="N330" s="23" t="s">
        <v>179</v>
      </c>
      <c r="O330" s="23">
        <v>0</v>
      </c>
      <c r="P330" s="23" t="s">
        <v>179</v>
      </c>
      <c r="Q330" s="23">
        <v>0</v>
      </c>
      <c r="R330" s="23">
        <v>2</v>
      </c>
      <c r="S330" s="23" t="s">
        <v>180</v>
      </c>
      <c r="T330" s="23">
        <v>5.4776999999999996</v>
      </c>
      <c r="U330" s="23">
        <v>0.58899999999999997</v>
      </c>
      <c r="V330" s="23">
        <v>19.292200000000001</v>
      </c>
      <c r="W330" s="23">
        <v>0.2873</v>
      </c>
      <c r="X330" s="23">
        <v>53.1479</v>
      </c>
      <c r="Y330" s="23">
        <v>0.30430000000000001</v>
      </c>
      <c r="Z330" s="23">
        <v>6.5799999999999997E-2</v>
      </c>
      <c r="AA330" s="23">
        <v>1.2500000000000001E-2</v>
      </c>
      <c r="AB330" s="23" t="s">
        <v>181</v>
      </c>
      <c r="AC330" s="23">
        <v>6.4000000000000003E-3</v>
      </c>
      <c r="AD330" s="23" t="s">
        <v>181</v>
      </c>
      <c r="AE330" s="23">
        <v>1.06E-2</v>
      </c>
      <c r="AF330" s="23">
        <v>1.2088000000000001</v>
      </c>
      <c r="AG330" s="23">
        <v>1.14E-2</v>
      </c>
      <c r="AH330" s="23">
        <v>7.4408000000000003</v>
      </c>
      <c r="AI330" s="23">
        <v>2.0899999999999998E-2</v>
      </c>
      <c r="AJ330" s="23">
        <v>0.96240000000000003</v>
      </c>
      <c r="AK330" s="23">
        <v>6.1999999999999998E-3</v>
      </c>
      <c r="AL330" s="23">
        <v>3.78E-2</v>
      </c>
      <c r="AM330" s="23">
        <v>7.4000000000000003E-3</v>
      </c>
      <c r="AN330" s="23">
        <v>2.9000000000000001E-2</v>
      </c>
      <c r="AO330" s="23">
        <v>3.7000000000000002E-3</v>
      </c>
      <c r="AP330" s="23">
        <v>7.9000000000000001E-2</v>
      </c>
      <c r="AQ330" s="23">
        <v>3.3E-3</v>
      </c>
      <c r="AR330" s="23">
        <v>8.4120000000000008</v>
      </c>
      <c r="AS330" s="23">
        <v>2.52E-2</v>
      </c>
      <c r="AT330" s="23">
        <v>8.0000000000000002E-3</v>
      </c>
      <c r="AU330" s="23">
        <v>3.2000000000000002E-3</v>
      </c>
      <c r="AV330" s="23">
        <v>1.44E-2</v>
      </c>
      <c r="AW330" s="23">
        <v>1E-3</v>
      </c>
      <c r="AX330" s="23">
        <v>9.4000000000000004E-3</v>
      </c>
      <c r="AY330" s="23">
        <v>6.9999999999999999E-4</v>
      </c>
      <c r="AZ330" s="23">
        <v>1.06E-2</v>
      </c>
      <c r="BA330" s="23">
        <v>6.9999999999999999E-4</v>
      </c>
      <c r="BB330" s="23">
        <v>1.1999999999999999E-3</v>
      </c>
      <c r="BC330" s="23">
        <v>4.0000000000000002E-4</v>
      </c>
      <c r="BD330" s="23">
        <v>1.1999999999999999E-3</v>
      </c>
      <c r="BE330" s="23">
        <v>2.9999999999999997E-4</v>
      </c>
      <c r="BF330" s="23" t="s">
        <v>181</v>
      </c>
      <c r="BG330" s="23">
        <v>1E-4</v>
      </c>
      <c r="BH330" s="23">
        <v>1.1999999999999999E-3</v>
      </c>
      <c r="BI330" s="23">
        <v>2.0000000000000001E-4</v>
      </c>
      <c r="BJ330" s="23">
        <v>2.2700000000000001E-2</v>
      </c>
      <c r="BK330" s="23">
        <v>5.0000000000000001E-4</v>
      </c>
      <c r="BL330" s="23">
        <v>2.5000000000000001E-3</v>
      </c>
      <c r="BM330" s="23">
        <v>2.0000000000000001E-4</v>
      </c>
      <c r="BN330" s="23">
        <v>6.4999999999999997E-3</v>
      </c>
      <c r="BO330" s="23">
        <v>2.0000000000000001E-4</v>
      </c>
      <c r="BP330" s="23">
        <v>1.8E-3</v>
      </c>
      <c r="BQ330" s="23">
        <v>2.9999999999999997E-4</v>
      </c>
      <c r="BR330" s="23">
        <v>2.0000000000000001E-4</v>
      </c>
      <c r="BS330" s="23">
        <v>1E-4</v>
      </c>
      <c r="BT330" s="23" t="s">
        <v>181</v>
      </c>
      <c r="BU330" s="23">
        <v>5.0000000000000001E-4</v>
      </c>
      <c r="BV330" s="23" t="s">
        <v>181</v>
      </c>
      <c r="BW330" s="23">
        <v>5.9999999999999995E-4</v>
      </c>
      <c r="BX330" s="23" t="s">
        <v>20</v>
      </c>
      <c r="BZ330" s="23" t="s">
        <v>181</v>
      </c>
      <c r="CA330" s="23">
        <v>6.9999999999999999E-4</v>
      </c>
      <c r="CB330" s="23" t="s">
        <v>181</v>
      </c>
      <c r="CC330" s="23">
        <v>1.8E-3</v>
      </c>
      <c r="CD330" s="23" t="s">
        <v>181</v>
      </c>
      <c r="CE330" s="23">
        <v>1.8E-3</v>
      </c>
      <c r="CF330" s="23" t="s">
        <v>20</v>
      </c>
      <c r="CH330" s="23">
        <v>1.29E-2</v>
      </c>
      <c r="CI330" s="23">
        <v>4.1999999999999997E-3</v>
      </c>
      <c r="CJ330" s="23" t="s">
        <v>181</v>
      </c>
      <c r="CK330" s="23">
        <v>8.6999999999999994E-3</v>
      </c>
      <c r="CL330" s="23" t="s">
        <v>181</v>
      </c>
      <c r="CM330" s="23">
        <v>7.9000000000000008E-3</v>
      </c>
      <c r="CN330" s="23" t="s">
        <v>181</v>
      </c>
      <c r="CO330" s="23">
        <v>5.9999999999999995E-4</v>
      </c>
      <c r="CP330" s="23" t="s">
        <v>181</v>
      </c>
      <c r="CQ330" s="23">
        <v>2.5999999999999999E-3</v>
      </c>
      <c r="CR330" s="23" t="s">
        <v>181</v>
      </c>
      <c r="CS330" s="23">
        <v>1.5E-3</v>
      </c>
      <c r="CT330" s="23" t="s">
        <v>20</v>
      </c>
      <c r="CV330" s="23" t="s">
        <v>20</v>
      </c>
      <c r="CX330" s="23" t="s">
        <v>181</v>
      </c>
      <c r="CY330" s="23">
        <v>5.0000000000000001E-4</v>
      </c>
      <c r="CZ330" s="23" t="s">
        <v>181</v>
      </c>
      <c r="DA330" s="23">
        <v>5.0000000000000001E-4</v>
      </c>
      <c r="DB330" s="23" t="s">
        <v>181</v>
      </c>
      <c r="DC330" s="23">
        <v>5.0000000000000001E-4</v>
      </c>
      <c r="DD330" s="23" t="s">
        <v>181</v>
      </c>
      <c r="DE330" s="23">
        <v>5.9999999999999995E-4</v>
      </c>
      <c r="DF330" s="23" t="s">
        <v>181</v>
      </c>
      <c r="DG330" s="23">
        <v>4.0000000000000002E-4</v>
      </c>
      <c r="DH330" s="23" t="s">
        <v>181</v>
      </c>
      <c r="DI330" s="23">
        <v>2.0000000000000001E-4</v>
      </c>
      <c r="DJ330" s="23" t="s">
        <v>461</v>
      </c>
      <c r="DK330" s="23" t="s">
        <v>462</v>
      </c>
      <c r="DL330" s="23">
        <v>75</v>
      </c>
      <c r="DM330" s="23" t="s">
        <v>65</v>
      </c>
      <c r="DN330" s="23" t="s">
        <v>20</v>
      </c>
      <c r="DW330" s="85"/>
      <c r="DY330" s="85">
        <v>44878.01666666667</v>
      </c>
    </row>
    <row r="331" spans="1:129" s="23" customFormat="1">
      <c r="A331" s="23">
        <v>385</v>
      </c>
      <c r="B331" s="88">
        <v>44878.018750000003</v>
      </c>
      <c r="C331" s="23" t="s">
        <v>192</v>
      </c>
      <c r="D331" s="23">
        <v>0</v>
      </c>
      <c r="E331" s="23">
        <v>0</v>
      </c>
      <c r="F331" s="23">
        <v>0</v>
      </c>
      <c r="G331" s="23" t="s">
        <v>58</v>
      </c>
      <c r="H331" s="23" t="s">
        <v>59</v>
      </c>
      <c r="I331" s="23" t="s">
        <v>59</v>
      </c>
      <c r="J331" s="23" t="s">
        <v>59</v>
      </c>
      <c r="K331" s="23">
        <v>150</v>
      </c>
      <c r="L331" s="23" t="s">
        <v>179</v>
      </c>
      <c r="M331" s="23">
        <v>0</v>
      </c>
      <c r="N331" s="23" t="s">
        <v>179</v>
      </c>
      <c r="O331" s="23">
        <v>0</v>
      </c>
      <c r="P331" s="23" t="s">
        <v>179</v>
      </c>
      <c r="Q331" s="23">
        <v>0</v>
      </c>
      <c r="R331" s="23">
        <v>2</v>
      </c>
      <c r="S331" s="23" t="s">
        <v>180</v>
      </c>
      <c r="T331" s="23">
        <v>4.9321999999999999</v>
      </c>
      <c r="U331" s="23">
        <v>0.57579999999999998</v>
      </c>
      <c r="V331" s="23">
        <v>18.8719</v>
      </c>
      <c r="W331" s="23">
        <v>0.28470000000000001</v>
      </c>
      <c r="X331" s="23">
        <v>51.741900000000001</v>
      </c>
      <c r="Y331" s="23">
        <v>0.30080000000000001</v>
      </c>
      <c r="Z331" s="23">
        <v>0.12939999999999999</v>
      </c>
      <c r="AA331" s="23">
        <v>1.32E-2</v>
      </c>
      <c r="AB331" s="23" t="s">
        <v>181</v>
      </c>
      <c r="AC331" s="23">
        <v>6.4999999999999997E-3</v>
      </c>
      <c r="AD331" s="23" t="s">
        <v>181</v>
      </c>
      <c r="AE331" s="23">
        <v>1.09E-2</v>
      </c>
      <c r="AF331" s="23">
        <v>1.5612999999999999</v>
      </c>
      <c r="AG331" s="23">
        <v>1.26E-2</v>
      </c>
      <c r="AH331" s="23">
        <v>6.8495999999999997</v>
      </c>
      <c r="AI331" s="23">
        <v>2.01E-2</v>
      </c>
      <c r="AJ331" s="23">
        <v>0.98450000000000004</v>
      </c>
      <c r="AK331" s="23">
        <v>6.1999999999999998E-3</v>
      </c>
      <c r="AL331" s="23">
        <v>3.3300000000000003E-2</v>
      </c>
      <c r="AM331" s="23">
        <v>7.4999999999999997E-3</v>
      </c>
      <c r="AN331" s="23">
        <v>2.76E-2</v>
      </c>
      <c r="AO331" s="23">
        <v>3.8999999999999998E-3</v>
      </c>
      <c r="AP331" s="23">
        <v>6.6400000000000001E-2</v>
      </c>
      <c r="AQ331" s="23">
        <v>3.2000000000000002E-3</v>
      </c>
      <c r="AR331" s="23">
        <v>8.5784000000000002</v>
      </c>
      <c r="AS331" s="23">
        <v>2.53E-2</v>
      </c>
      <c r="AT331" s="23" t="s">
        <v>181</v>
      </c>
      <c r="AU331" s="23">
        <v>3.2000000000000002E-3</v>
      </c>
      <c r="AV331" s="23">
        <v>1.21E-2</v>
      </c>
      <c r="AW331" s="23">
        <v>8.9999999999999998E-4</v>
      </c>
      <c r="AX331" s="23">
        <v>9.5999999999999992E-3</v>
      </c>
      <c r="AY331" s="23">
        <v>6.9999999999999999E-4</v>
      </c>
      <c r="AZ331" s="23">
        <v>1.29E-2</v>
      </c>
      <c r="BA331" s="23">
        <v>6.9999999999999999E-4</v>
      </c>
      <c r="BB331" s="23">
        <v>1.6000000000000001E-3</v>
      </c>
      <c r="BC331" s="23">
        <v>4.0000000000000002E-4</v>
      </c>
      <c r="BD331" s="23">
        <v>1.6999999999999999E-3</v>
      </c>
      <c r="BE331" s="23">
        <v>4.0000000000000002E-4</v>
      </c>
      <c r="BF331" s="23" t="s">
        <v>181</v>
      </c>
      <c r="BG331" s="23">
        <v>1E-4</v>
      </c>
      <c r="BH331" s="23">
        <v>1.5E-3</v>
      </c>
      <c r="BI331" s="23">
        <v>2.0000000000000001E-4</v>
      </c>
      <c r="BJ331" s="23">
        <v>2.4500000000000001E-2</v>
      </c>
      <c r="BK331" s="23">
        <v>5.9999999999999995E-4</v>
      </c>
      <c r="BL331" s="23">
        <v>2.7000000000000001E-3</v>
      </c>
      <c r="BM331" s="23">
        <v>2.0000000000000001E-4</v>
      </c>
      <c r="BN331" s="23">
        <v>7.4999999999999997E-3</v>
      </c>
      <c r="BO331" s="23">
        <v>2.9999999999999997E-4</v>
      </c>
      <c r="BP331" s="23">
        <v>1.9E-3</v>
      </c>
      <c r="BQ331" s="23">
        <v>2.9999999999999997E-4</v>
      </c>
      <c r="BR331" s="23">
        <v>2.9999999999999997E-4</v>
      </c>
      <c r="BS331" s="23">
        <v>2.0000000000000001E-4</v>
      </c>
      <c r="BT331" s="23" t="s">
        <v>181</v>
      </c>
      <c r="BU331" s="23">
        <v>5.0000000000000001E-4</v>
      </c>
      <c r="BV331" s="23" t="s">
        <v>181</v>
      </c>
      <c r="BW331" s="23">
        <v>5.9999999999999995E-4</v>
      </c>
      <c r="BX331" s="23" t="s">
        <v>181</v>
      </c>
      <c r="BY331" s="23">
        <v>8.0000000000000004E-4</v>
      </c>
      <c r="BZ331" s="23" t="s">
        <v>181</v>
      </c>
      <c r="CA331" s="23">
        <v>6.9999999999999999E-4</v>
      </c>
      <c r="CB331" s="23" t="s">
        <v>181</v>
      </c>
      <c r="CC331" s="23">
        <v>1.8E-3</v>
      </c>
      <c r="CD331" s="23" t="s">
        <v>181</v>
      </c>
      <c r="CE331" s="23">
        <v>1.8E-3</v>
      </c>
      <c r="CF331" s="23" t="s">
        <v>20</v>
      </c>
      <c r="CH331" s="23">
        <v>1.7999999999999999E-2</v>
      </c>
      <c r="CI331" s="23">
        <v>4.4000000000000003E-3</v>
      </c>
      <c r="CJ331" s="23" t="s">
        <v>181</v>
      </c>
      <c r="CK331" s="23">
        <v>8.6E-3</v>
      </c>
      <c r="CL331" s="23" t="s">
        <v>181</v>
      </c>
      <c r="CM331" s="23">
        <v>8.2000000000000007E-3</v>
      </c>
      <c r="CN331" s="23" t="s">
        <v>181</v>
      </c>
      <c r="CO331" s="23">
        <v>5.9999999999999995E-4</v>
      </c>
      <c r="CP331" s="23" t="s">
        <v>181</v>
      </c>
      <c r="CQ331" s="23">
        <v>2.5999999999999999E-3</v>
      </c>
      <c r="CR331" s="23" t="s">
        <v>181</v>
      </c>
      <c r="CS331" s="23">
        <v>1.5E-3</v>
      </c>
      <c r="CT331" s="23" t="s">
        <v>181</v>
      </c>
      <c r="CU331" s="23">
        <v>6.9999999999999999E-4</v>
      </c>
      <c r="CV331" s="23" t="s">
        <v>20</v>
      </c>
      <c r="CX331" s="23" t="s">
        <v>181</v>
      </c>
      <c r="CY331" s="23">
        <v>5.0000000000000001E-4</v>
      </c>
      <c r="CZ331" s="23" t="s">
        <v>181</v>
      </c>
      <c r="DA331" s="23">
        <v>5.9999999999999995E-4</v>
      </c>
      <c r="DB331" s="23" t="s">
        <v>181</v>
      </c>
      <c r="DC331" s="23">
        <v>5.0000000000000001E-4</v>
      </c>
      <c r="DD331" s="23" t="s">
        <v>181</v>
      </c>
      <c r="DE331" s="23">
        <v>5.9999999999999995E-4</v>
      </c>
      <c r="DF331" s="23" t="s">
        <v>181</v>
      </c>
      <c r="DG331" s="23">
        <v>4.0000000000000002E-4</v>
      </c>
      <c r="DH331" s="23" t="s">
        <v>181</v>
      </c>
      <c r="DI331" s="23">
        <v>2.0000000000000001E-4</v>
      </c>
      <c r="DJ331" s="23" t="s">
        <v>461</v>
      </c>
      <c r="DK331" s="23" t="s">
        <v>462</v>
      </c>
      <c r="DL331" s="23">
        <v>108</v>
      </c>
      <c r="DM331" s="23" t="s">
        <v>65</v>
      </c>
      <c r="DN331" s="23" t="s">
        <v>20</v>
      </c>
      <c r="DW331" s="85"/>
      <c r="DY331" s="85">
        <v>44878.018750000003</v>
      </c>
    </row>
    <row r="332" spans="1:129" s="23" customFormat="1">
      <c r="A332" s="23">
        <v>386</v>
      </c>
      <c r="B332" s="88">
        <v>44878.022222222222</v>
      </c>
      <c r="C332" s="23" t="s">
        <v>192</v>
      </c>
      <c r="D332" s="23">
        <v>0</v>
      </c>
      <c r="E332" s="23">
        <v>0</v>
      </c>
      <c r="F332" s="23">
        <v>0</v>
      </c>
      <c r="G332" s="23" t="s">
        <v>58</v>
      </c>
      <c r="H332" s="23" t="s">
        <v>59</v>
      </c>
      <c r="I332" s="23" t="s">
        <v>59</v>
      </c>
      <c r="J332" s="23" t="s">
        <v>59</v>
      </c>
      <c r="K332" s="23">
        <v>150</v>
      </c>
      <c r="L332" s="23" t="s">
        <v>179</v>
      </c>
      <c r="M332" s="23">
        <v>0</v>
      </c>
      <c r="N332" s="23" t="s">
        <v>179</v>
      </c>
      <c r="O332" s="23">
        <v>0</v>
      </c>
      <c r="P332" s="23" t="s">
        <v>179</v>
      </c>
      <c r="Q332" s="23">
        <v>0</v>
      </c>
      <c r="R332" s="23">
        <v>2</v>
      </c>
      <c r="S332" s="23" t="s">
        <v>180</v>
      </c>
      <c r="T332" s="23">
        <v>6.6529999999999996</v>
      </c>
      <c r="U332" s="23">
        <v>0.58409999999999995</v>
      </c>
      <c r="V332" s="23">
        <v>16.474799999999998</v>
      </c>
      <c r="W332" s="23">
        <v>0.26900000000000002</v>
      </c>
      <c r="X332" s="23">
        <v>49.681899999999999</v>
      </c>
      <c r="Y332" s="23">
        <v>0.29170000000000001</v>
      </c>
      <c r="Z332" s="23">
        <v>0.12859999999999999</v>
      </c>
      <c r="AA332" s="23">
        <v>1.3100000000000001E-2</v>
      </c>
      <c r="AB332" s="23" t="s">
        <v>181</v>
      </c>
      <c r="AC332" s="23">
        <v>6.3E-3</v>
      </c>
      <c r="AD332" s="23" t="s">
        <v>181</v>
      </c>
      <c r="AE332" s="23">
        <v>1.09E-2</v>
      </c>
      <c r="AF332" s="23">
        <v>1.1561999999999999</v>
      </c>
      <c r="AG332" s="23">
        <v>1.0999999999999999E-2</v>
      </c>
      <c r="AH332" s="23">
        <v>6.7168000000000001</v>
      </c>
      <c r="AI332" s="23">
        <v>1.9800000000000002E-2</v>
      </c>
      <c r="AJ332" s="23">
        <v>0.97240000000000004</v>
      </c>
      <c r="AK332" s="23">
        <v>6.1999999999999998E-3</v>
      </c>
      <c r="AL332" s="23">
        <v>3.0499999999999999E-2</v>
      </c>
      <c r="AM332" s="23">
        <v>7.4000000000000003E-3</v>
      </c>
      <c r="AN332" s="23">
        <v>2.6700000000000002E-2</v>
      </c>
      <c r="AO332" s="23">
        <v>3.8E-3</v>
      </c>
      <c r="AP332" s="23">
        <v>0.1545</v>
      </c>
      <c r="AQ332" s="23">
        <v>4.4999999999999997E-3</v>
      </c>
      <c r="AR332" s="23">
        <v>8.4626999999999999</v>
      </c>
      <c r="AS332" s="23">
        <v>2.5100000000000001E-2</v>
      </c>
      <c r="AT332" s="23">
        <v>8.8999999999999999E-3</v>
      </c>
      <c r="AU332" s="23">
        <v>3.2000000000000002E-3</v>
      </c>
      <c r="AV332" s="23">
        <v>1.5299999999999999E-2</v>
      </c>
      <c r="AW332" s="23">
        <v>1E-3</v>
      </c>
      <c r="AX332" s="23">
        <v>8.0999999999999996E-3</v>
      </c>
      <c r="AY332" s="23">
        <v>5.9999999999999995E-4</v>
      </c>
      <c r="AZ332" s="23">
        <v>1.17E-2</v>
      </c>
      <c r="BA332" s="23">
        <v>6.9999999999999999E-4</v>
      </c>
      <c r="BB332" s="23">
        <v>1.1000000000000001E-3</v>
      </c>
      <c r="BC332" s="23">
        <v>4.0000000000000002E-4</v>
      </c>
      <c r="BD332" s="23">
        <v>8.9999999999999998E-4</v>
      </c>
      <c r="BE332" s="23">
        <v>2.9999999999999997E-4</v>
      </c>
      <c r="BF332" s="23" t="s">
        <v>181</v>
      </c>
      <c r="BG332" s="23">
        <v>1E-4</v>
      </c>
      <c r="BH332" s="23">
        <v>1.4E-3</v>
      </c>
      <c r="BI332" s="23">
        <v>2.0000000000000001E-4</v>
      </c>
      <c r="BJ332" s="23">
        <v>0.02</v>
      </c>
      <c r="BK332" s="23">
        <v>5.0000000000000001E-4</v>
      </c>
      <c r="BL332" s="23">
        <v>2.3E-3</v>
      </c>
      <c r="BM332" s="23">
        <v>2.0000000000000001E-4</v>
      </c>
      <c r="BN332" s="23">
        <v>8.2000000000000007E-3</v>
      </c>
      <c r="BO332" s="23">
        <v>2.9999999999999997E-4</v>
      </c>
      <c r="BP332" s="23">
        <v>2.2000000000000001E-3</v>
      </c>
      <c r="BQ332" s="23">
        <v>2.9999999999999997E-4</v>
      </c>
      <c r="BR332" s="23">
        <v>4.0000000000000002E-4</v>
      </c>
      <c r="BS332" s="23">
        <v>2.0000000000000001E-4</v>
      </c>
      <c r="BT332" s="23" t="s">
        <v>181</v>
      </c>
      <c r="BU332" s="23">
        <v>5.0000000000000001E-4</v>
      </c>
      <c r="BV332" s="23" t="s">
        <v>20</v>
      </c>
      <c r="BX332" s="23" t="s">
        <v>20</v>
      </c>
      <c r="BZ332" s="23" t="s">
        <v>181</v>
      </c>
      <c r="CA332" s="23">
        <v>6.9999999999999999E-4</v>
      </c>
      <c r="CB332" s="23" t="s">
        <v>181</v>
      </c>
      <c r="CC332" s="23">
        <v>1.8E-3</v>
      </c>
      <c r="CD332" s="23" t="s">
        <v>181</v>
      </c>
      <c r="CE332" s="23">
        <v>1.8E-3</v>
      </c>
      <c r="CF332" s="23" t="s">
        <v>20</v>
      </c>
      <c r="CH332" s="23">
        <v>1.7299999999999999E-2</v>
      </c>
      <c r="CI332" s="23">
        <v>4.7000000000000002E-3</v>
      </c>
      <c r="CJ332" s="23" t="s">
        <v>181</v>
      </c>
      <c r="CK332" s="23">
        <v>8.5000000000000006E-3</v>
      </c>
      <c r="CL332" s="23" t="s">
        <v>181</v>
      </c>
      <c r="CM332" s="23">
        <v>8.5000000000000006E-3</v>
      </c>
      <c r="CN332" s="23" t="s">
        <v>181</v>
      </c>
      <c r="CO332" s="23">
        <v>5.9999999999999995E-4</v>
      </c>
      <c r="CP332" s="23" t="s">
        <v>181</v>
      </c>
      <c r="CQ332" s="23">
        <v>2.8E-3</v>
      </c>
      <c r="CR332" s="23" t="s">
        <v>181</v>
      </c>
      <c r="CS332" s="23">
        <v>1.5E-3</v>
      </c>
      <c r="CT332" s="23" t="s">
        <v>181</v>
      </c>
      <c r="CU332" s="23">
        <v>6.9999999999999999E-4</v>
      </c>
      <c r="CV332" s="23" t="s">
        <v>20</v>
      </c>
      <c r="CX332" s="23" t="s">
        <v>181</v>
      </c>
      <c r="CY332" s="23">
        <v>5.0000000000000001E-4</v>
      </c>
      <c r="CZ332" s="23" t="s">
        <v>181</v>
      </c>
      <c r="DA332" s="23">
        <v>5.9999999999999995E-4</v>
      </c>
      <c r="DB332" s="23" t="s">
        <v>181</v>
      </c>
      <c r="DC332" s="23">
        <v>5.0000000000000001E-4</v>
      </c>
      <c r="DD332" s="23" t="s">
        <v>181</v>
      </c>
      <c r="DE332" s="23">
        <v>5.9999999999999995E-4</v>
      </c>
      <c r="DF332" s="23">
        <v>4.0000000000000002E-4</v>
      </c>
      <c r="DG332" s="23">
        <v>4.0000000000000002E-4</v>
      </c>
      <c r="DH332" s="23" t="s">
        <v>181</v>
      </c>
      <c r="DI332" s="23">
        <v>2.0000000000000001E-4</v>
      </c>
      <c r="DJ332" s="23" t="s">
        <v>463</v>
      </c>
      <c r="DK332" s="23" t="s">
        <v>464</v>
      </c>
      <c r="DL332" s="23">
        <v>13</v>
      </c>
      <c r="DM332" s="23" t="s">
        <v>65</v>
      </c>
      <c r="DN332" s="23" t="s">
        <v>20</v>
      </c>
      <c r="DW332" s="85"/>
      <c r="DY332" s="85">
        <v>44878.022222222222</v>
      </c>
    </row>
    <row r="333" spans="1:129" s="23" customFormat="1">
      <c r="A333" s="23">
        <v>387</v>
      </c>
      <c r="B333" s="88">
        <v>44878.025000000001</v>
      </c>
      <c r="C333" s="23" t="s">
        <v>192</v>
      </c>
      <c r="D333" s="23">
        <v>0</v>
      </c>
      <c r="E333" s="23">
        <v>0</v>
      </c>
      <c r="F333" s="23">
        <v>0</v>
      </c>
      <c r="G333" s="23" t="s">
        <v>58</v>
      </c>
      <c r="H333" s="23" t="s">
        <v>59</v>
      </c>
      <c r="I333" s="23" t="s">
        <v>59</v>
      </c>
      <c r="J333" s="23" t="s">
        <v>59</v>
      </c>
      <c r="K333" s="23">
        <v>150</v>
      </c>
      <c r="L333" s="23" t="s">
        <v>179</v>
      </c>
      <c r="M333" s="23">
        <v>0</v>
      </c>
      <c r="N333" s="23" t="s">
        <v>179</v>
      </c>
      <c r="O333" s="23">
        <v>0</v>
      </c>
      <c r="P333" s="23" t="s">
        <v>179</v>
      </c>
      <c r="Q333" s="23">
        <v>0</v>
      </c>
      <c r="R333" s="23">
        <v>2</v>
      </c>
      <c r="S333" s="23" t="s">
        <v>180</v>
      </c>
      <c r="T333" s="23">
        <v>8.4585000000000008</v>
      </c>
      <c r="U333" s="23">
        <v>0.5917</v>
      </c>
      <c r="V333" s="23">
        <v>14.5215</v>
      </c>
      <c r="W333" s="23">
        <v>0.2535</v>
      </c>
      <c r="X333" s="23">
        <v>47.560899999999997</v>
      </c>
      <c r="Y333" s="23">
        <v>0.28360000000000002</v>
      </c>
      <c r="Z333" s="23">
        <v>4.9799999999999997E-2</v>
      </c>
      <c r="AA333" s="23">
        <v>1.0999999999999999E-2</v>
      </c>
      <c r="AB333" s="23">
        <v>2.1700000000000001E-2</v>
      </c>
      <c r="AC333" s="23">
        <v>7.3000000000000001E-3</v>
      </c>
      <c r="AD333" s="23" t="s">
        <v>181</v>
      </c>
      <c r="AE333" s="23">
        <v>1.1299999999999999E-2</v>
      </c>
      <c r="AF333" s="23">
        <v>1.2145999999999999</v>
      </c>
      <c r="AG333" s="23">
        <v>1.11E-2</v>
      </c>
      <c r="AH333" s="23">
        <v>4.9210000000000003</v>
      </c>
      <c r="AI333" s="23">
        <v>1.6899999999999998E-2</v>
      </c>
      <c r="AJ333" s="23">
        <v>0.86280000000000001</v>
      </c>
      <c r="AK333" s="23">
        <v>5.7999999999999996E-3</v>
      </c>
      <c r="AL333" s="23">
        <v>1.06E-2</v>
      </c>
      <c r="AM333" s="23">
        <v>6.4999999999999997E-3</v>
      </c>
      <c r="AN333" s="23">
        <v>2.7799999999999998E-2</v>
      </c>
      <c r="AO333" s="23">
        <v>3.5000000000000001E-3</v>
      </c>
      <c r="AP333" s="23">
        <v>0.1636</v>
      </c>
      <c r="AQ333" s="23">
        <v>4.5999999999999999E-3</v>
      </c>
      <c r="AR333" s="23">
        <v>7.7496</v>
      </c>
      <c r="AS333" s="23">
        <v>2.35E-2</v>
      </c>
      <c r="AT333" s="23">
        <v>7.4999999999999997E-3</v>
      </c>
      <c r="AU333" s="23">
        <v>3.0999999999999999E-3</v>
      </c>
      <c r="AV333" s="23">
        <v>2.01E-2</v>
      </c>
      <c r="AW333" s="23">
        <v>1.1000000000000001E-3</v>
      </c>
      <c r="AX333" s="23">
        <v>9.2999999999999992E-3</v>
      </c>
      <c r="AY333" s="23">
        <v>5.9999999999999995E-4</v>
      </c>
      <c r="AZ333" s="23">
        <v>8.2000000000000007E-3</v>
      </c>
      <c r="BA333" s="23">
        <v>5.9999999999999995E-4</v>
      </c>
      <c r="BB333" s="23">
        <v>1E-3</v>
      </c>
      <c r="BC333" s="23">
        <v>2.9999999999999997E-4</v>
      </c>
      <c r="BD333" s="23" t="s">
        <v>181</v>
      </c>
      <c r="BE333" s="23">
        <v>2.0000000000000001E-4</v>
      </c>
      <c r="BF333" s="23" t="s">
        <v>181</v>
      </c>
      <c r="BG333" s="23">
        <v>1E-4</v>
      </c>
      <c r="BH333" s="23">
        <v>2.0999999999999999E-3</v>
      </c>
      <c r="BI333" s="23">
        <v>2.0000000000000001E-4</v>
      </c>
      <c r="BJ333" s="23">
        <v>1.7899999999999999E-2</v>
      </c>
      <c r="BK333" s="23">
        <v>5.0000000000000001E-4</v>
      </c>
      <c r="BL333" s="23">
        <v>2.3E-3</v>
      </c>
      <c r="BM333" s="23">
        <v>2.0000000000000001E-4</v>
      </c>
      <c r="BN333" s="23">
        <v>8.6E-3</v>
      </c>
      <c r="BO333" s="23">
        <v>2.9999999999999997E-4</v>
      </c>
      <c r="BP333" s="23">
        <v>2E-3</v>
      </c>
      <c r="BQ333" s="23">
        <v>2.9999999999999997E-4</v>
      </c>
      <c r="BR333" s="23">
        <v>5.9999999999999995E-4</v>
      </c>
      <c r="BS333" s="23">
        <v>2.0000000000000001E-4</v>
      </c>
      <c r="BT333" s="23" t="s">
        <v>181</v>
      </c>
      <c r="BU333" s="23">
        <v>5.0000000000000001E-4</v>
      </c>
      <c r="BV333" s="23" t="s">
        <v>20</v>
      </c>
      <c r="BX333" s="23" t="s">
        <v>181</v>
      </c>
      <c r="BY333" s="23">
        <v>8.0000000000000004E-4</v>
      </c>
      <c r="BZ333" s="23">
        <v>8.9999999999999998E-4</v>
      </c>
      <c r="CA333" s="23">
        <v>5.9999999999999995E-4</v>
      </c>
      <c r="CB333" s="23" t="s">
        <v>181</v>
      </c>
      <c r="CC333" s="23">
        <v>1.6999999999999999E-3</v>
      </c>
      <c r="CD333" s="23" t="s">
        <v>181</v>
      </c>
      <c r="CE333" s="23">
        <v>1.9E-3</v>
      </c>
      <c r="CF333" s="23" t="s">
        <v>20</v>
      </c>
      <c r="CH333" s="23">
        <v>1.4800000000000001E-2</v>
      </c>
      <c r="CI333" s="23">
        <v>5.3E-3</v>
      </c>
      <c r="CJ333" s="23" t="s">
        <v>181</v>
      </c>
      <c r="CK333" s="23">
        <v>8.3000000000000001E-3</v>
      </c>
      <c r="CL333" s="23" t="s">
        <v>181</v>
      </c>
      <c r="CM333" s="23">
        <v>8.8000000000000005E-3</v>
      </c>
      <c r="CN333" s="23" t="s">
        <v>181</v>
      </c>
      <c r="CO333" s="23">
        <v>5.9999999999999995E-4</v>
      </c>
      <c r="CP333" s="23" t="s">
        <v>181</v>
      </c>
      <c r="CQ333" s="23">
        <v>2.7000000000000001E-3</v>
      </c>
      <c r="CR333" s="23" t="s">
        <v>181</v>
      </c>
      <c r="CS333" s="23">
        <v>1.4E-3</v>
      </c>
      <c r="CT333" s="23" t="s">
        <v>181</v>
      </c>
      <c r="CU333" s="23">
        <v>6.9999999999999999E-4</v>
      </c>
      <c r="CV333" s="23" t="s">
        <v>20</v>
      </c>
      <c r="CX333" s="23" t="s">
        <v>181</v>
      </c>
      <c r="CY333" s="23">
        <v>5.0000000000000001E-4</v>
      </c>
      <c r="CZ333" s="23" t="s">
        <v>181</v>
      </c>
      <c r="DA333" s="23">
        <v>5.0000000000000001E-4</v>
      </c>
      <c r="DB333" s="23" t="s">
        <v>181</v>
      </c>
      <c r="DC333" s="23">
        <v>5.0000000000000001E-4</v>
      </c>
      <c r="DD333" s="23" t="s">
        <v>181</v>
      </c>
      <c r="DE333" s="23">
        <v>5.9999999999999995E-4</v>
      </c>
      <c r="DF333" s="23" t="s">
        <v>181</v>
      </c>
      <c r="DG333" s="23">
        <v>4.0000000000000002E-4</v>
      </c>
      <c r="DH333" s="23" t="s">
        <v>181</v>
      </c>
      <c r="DI333" s="23">
        <v>2.9999999999999997E-4</v>
      </c>
      <c r="DJ333" s="23" t="s">
        <v>463</v>
      </c>
      <c r="DK333" s="23" t="s">
        <v>464</v>
      </c>
      <c r="DL333" s="23">
        <v>57</v>
      </c>
      <c r="DM333" s="23" t="s">
        <v>460</v>
      </c>
      <c r="DN333" s="23" t="s">
        <v>20</v>
      </c>
      <c r="DW333" s="85"/>
      <c r="DY333" s="85">
        <v>44878.025000000001</v>
      </c>
    </row>
    <row r="334" spans="1:129" s="23" customFormat="1">
      <c r="A334" s="23">
        <v>388</v>
      </c>
      <c r="B334" s="88">
        <v>44878.02847222222</v>
      </c>
      <c r="C334" s="23" t="s">
        <v>192</v>
      </c>
      <c r="D334" s="23">
        <v>0</v>
      </c>
      <c r="E334" s="23">
        <v>0</v>
      </c>
      <c r="F334" s="23">
        <v>0</v>
      </c>
      <c r="G334" s="23" t="s">
        <v>58</v>
      </c>
      <c r="H334" s="23" t="s">
        <v>59</v>
      </c>
      <c r="I334" s="23" t="s">
        <v>59</v>
      </c>
      <c r="J334" s="23" t="s">
        <v>59</v>
      </c>
      <c r="K334" s="23">
        <v>150</v>
      </c>
      <c r="L334" s="23" t="s">
        <v>179</v>
      </c>
      <c r="M334" s="23">
        <v>0</v>
      </c>
      <c r="N334" s="23" t="s">
        <v>179</v>
      </c>
      <c r="O334" s="23">
        <v>0</v>
      </c>
      <c r="P334" s="23" t="s">
        <v>179</v>
      </c>
      <c r="Q334" s="23">
        <v>0</v>
      </c>
      <c r="R334" s="23">
        <v>2</v>
      </c>
      <c r="S334" s="23" t="s">
        <v>180</v>
      </c>
      <c r="T334" s="23">
        <v>2.8148</v>
      </c>
      <c r="U334" s="23">
        <v>0.54</v>
      </c>
      <c r="V334" s="23">
        <v>18.883800000000001</v>
      </c>
      <c r="W334" s="23">
        <v>0.28410000000000002</v>
      </c>
      <c r="X334" s="23">
        <v>50.133600000000001</v>
      </c>
      <c r="Y334" s="23">
        <v>0.29709999999999998</v>
      </c>
      <c r="Z334" s="23">
        <v>0.1953</v>
      </c>
      <c r="AA334" s="23">
        <v>1.4E-2</v>
      </c>
      <c r="AB334" s="23" t="s">
        <v>181</v>
      </c>
      <c r="AC334" s="23">
        <v>6.4999999999999997E-3</v>
      </c>
      <c r="AD334" s="23" t="s">
        <v>181</v>
      </c>
      <c r="AE334" s="23">
        <v>1.0800000000000001E-2</v>
      </c>
      <c r="AF334" s="23">
        <v>2.3178999999999998</v>
      </c>
      <c r="AG334" s="23">
        <v>1.4999999999999999E-2</v>
      </c>
      <c r="AH334" s="23">
        <v>6.7333999999999996</v>
      </c>
      <c r="AI334" s="23">
        <v>2.01E-2</v>
      </c>
      <c r="AJ334" s="23">
        <v>1.0024</v>
      </c>
      <c r="AK334" s="23">
        <v>6.3E-3</v>
      </c>
      <c r="AL334" s="23">
        <v>3.9100000000000003E-2</v>
      </c>
      <c r="AM334" s="23">
        <v>7.7000000000000002E-3</v>
      </c>
      <c r="AN334" s="23">
        <v>1.8499999999999999E-2</v>
      </c>
      <c r="AO334" s="23">
        <v>3.5000000000000001E-3</v>
      </c>
      <c r="AP334" s="23">
        <v>0.193</v>
      </c>
      <c r="AQ334" s="23">
        <v>5.0000000000000001E-3</v>
      </c>
      <c r="AR334" s="23">
        <v>8.4303000000000008</v>
      </c>
      <c r="AS334" s="23">
        <v>2.52E-2</v>
      </c>
      <c r="AT334" s="23">
        <v>9.4000000000000004E-3</v>
      </c>
      <c r="AU334" s="23">
        <v>3.3E-3</v>
      </c>
      <c r="AV334" s="23">
        <v>1.7399999999999999E-2</v>
      </c>
      <c r="AW334" s="23">
        <v>1.1000000000000001E-3</v>
      </c>
      <c r="AX334" s="23">
        <v>8.3000000000000001E-3</v>
      </c>
      <c r="AY334" s="23">
        <v>6.9999999999999999E-4</v>
      </c>
      <c r="AZ334" s="23">
        <v>8.3999999999999995E-3</v>
      </c>
      <c r="BA334" s="23">
        <v>5.9999999999999995E-4</v>
      </c>
      <c r="BB334" s="23">
        <v>1.5E-3</v>
      </c>
      <c r="BC334" s="23">
        <v>4.0000000000000002E-4</v>
      </c>
      <c r="BD334" s="23">
        <v>1.6000000000000001E-3</v>
      </c>
      <c r="BE334" s="23">
        <v>2.9999999999999997E-4</v>
      </c>
      <c r="BF334" s="23" t="s">
        <v>181</v>
      </c>
      <c r="BG334" s="23">
        <v>1E-4</v>
      </c>
      <c r="BH334" s="23">
        <v>1.6000000000000001E-3</v>
      </c>
      <c r="BI334" s="23">
        <v>2.0000000000000001E-4</v>
      </c>
      <c r="BJ334" s="23">
        <v>2.5999999999999999E-2</v>
      </c>
      <c r="BK334" s="23">
        <v>5.9999999999999995E-4</v>
      </c>
      <c r="BL334" s="23">
        <v>3.2000000000000002E-3</v>
      </c>
      <c r="BM334" s="23">
        <v>2.0000000000000001E-4</v>
      </c>
      <c r="BN334" s="23">
        <v>8.0000000000000002E-3</v>
      </c>
      <c r="BO334" s="23">
        <v>2.9999999999999997E-4</v>
      </c>
      <c r="BP334" s="23">
        <v>1.9E-3</v>
      </c>
      <c r="BQ334" s="23">
        <v>2.9999999999999997E-4</v>
      </c>
      <c r="BR334" s="23">
        <v>5.0000000000000001E-4</v>
      </c>
      <c r="BS334" s="23">
        <v>2.0000000000000001E-4</v>
      </c>
      <c r="BT334" s="23" t="s">
        <v>181</v>
      </c>
      <c r="BU334" s="23">
        <v>5.0000000000000001E-4</v>
      </c>
      <c r="BV334" s="23" t="s">
        <v>20</v>
      </c>
      <c r="BX334" s="23" t="s">
        <v>20</v>
      </c>
      <c r="BZ334" s="23" t="s">
        <v>181</v>
      </c>
      <c r="CA334" s="23">
        <v>6.9999999999999999E-4</v>
      </c>
      <c r="CB334" s="23" t="s">
        <v>181</v>
      </c>
      <c r="CC334" s="23">
        <v>1.8E-3</v>
      </c>
      <c r="CD334" s="23" t="s">
        <v>181</v>
      </c>
      <c r="CE334" s="23">
        <v>1.8E-3</v>
      </c>
      <c r="CF334" s="23" t="s">
        <v>20</v>
      </c>
      <c r="CH334" s="23">
        <v>1.7500000000000002E-2</v>
      </c>
      <c r="CI334" s="23">
        <v>4.4999999999999997E-3</v>
      </c>
      <c r="CJ334" s="23" t="s">
        <v>181</v>
      </c>
      <c r="CK334" s="23">
        <v>8.6999999999999994E-3</v>
      </c>
      <c r="CL334" s="23" t="s">
        <v>181</v>
      </c>
      <c r="CM334" s="23">
        <v>8.5000000000000006E-3</v>
      </c>
      <c r="CN334" s="23" t="s">
        <v>181</v>
      </c>
      <c r="CO334" s="23">
        <v>5.9999999999999995E-4</v>
      </c>
      <c r="CP334" s="23" t="s">
        <v>181</v>
      </c>
      <c r="CQ334" s="23">
        <v>2.7000000000000001E-3</v>
      </c>
      <c r="CR334" s="23" t="s">
        <v>181</v>
      </c>
      <c r="CS334" s="23">
        <v>1.5E-3</v>
      </c>
      <c r="CT334" s="23" t="s">
        <v>20</v>
      </c>
      <c r="CV334" s="23" t="s">
        <v>20</v>
      </c>
      <c r="CX334" s="23" t="s">
        <v>181</v>
      </c>
      <c r="CY334" s="23">
        <v>5.0000000000000001E-4</v>
      </c>
      <c r="CZ334" s="23" t="s">
        <v>181</v>
      </c>
      <c r="DA334" s="23">
        <v>5.0000000000000001E-4</v>
      </c>
      <c r="DB334" s="23" t="s">
        <v>181</v>
      </c>
      <c r="DC334" s="23">
        <v>5.0000000000000001E-4</v>
      </c>
      <c r="DD334" s="23" t="s">
        <v>181</v>
      </c>
      <c r="DE334" s="23">
        <v>5.9999999999999995E-4</v>
      </c>
      <c r="DF334" s="23" t="s">
        <v>181</v>
      </c>
      <c r="DG334" s="23">
        <v>4.0000000000000002E-4</v>
      </c>
      <c r="DH334" s="23" t="s">
        <v>181</v>
      </c>
      <c r="DI334" s="23">
        <v>2.0000000000000001E-4</v>
      </c>
      <c r="DJ334" s="23" t="s">
        <v>463</v>
      </c>
      <c r="DK334" s="23" t="s">
        <v>464</v>
      </c>
      <c r="DL334" s="23">
        <v>108</v>
      </c>
      <c r="DM334" s="23" t="s">
        <v>65</v>
      </c>
      <c r="DN334" s="23" t="s">
        <v>20</v>
      </c>
      <c r="DW334" s="85"/>
      <c r="DY334" s="85">
        <v>44878.02847222222</v>
      </c>
    </row>
    <row r="335" spans="1:129" s="23" customFormat="1">
      <c r="A335" s="23">
        <v>389</v>
      </c>
      <c r="B335" s="88">
        <v>44878.032638888886</v>
      </c>
      <c r="C335" s="23" t="s">
        <v>192</v>
      </c>
      <c r="D335" s="23">
        <v>0</v>
      </c>
      <c r="E335" s="23">
        <v>0</v>
      </c>
      <c r="F335" s="23">
        <v>0</v>
      </c>
      <c r="G335" s="23" t="s">
        <v>58</v>
      </c>
      <c r="H335" s="23" t="s">
        <v>59</v>
      </c>
      <c r="I335" s="23" t="s">
        <v>59</v>
      </c>
      <c r="J335" s="23" t="s">
        <v>59</v>
      </c>
      <c r="K335" s="23">
        <v>150</v>
      </c>
      <c r="L335" s="23" t="s">
        <v>179</v>
      </c>
      <c r="M335" s="23">
        <v>0</v>
      </c>
      <c r="N335" s="23" t="s">
        <v>179</v>
      </c>
      <c r="O335" s="23">
        <v>0</v>
      </c>
      <c r="P335" s="23" t="s">
        <v>179</v>
      </c>
      <c r="Q335" s="23">
        <v>0</v>
      </c>
      <c r="R335" s="23">
        <v>2</v>
      </c>
      <c r="S335" s="23" t="s">
        <v>180</v>
      </c>
      <c r="T335" s="23">
        <v>5.8446999999999996</v>
      </c>
      <c r="U335" s="23">
        <v>0.59109999999999996</v>
      </c>
      <c r="V335" s="23">
        <v>17.665400000000002</v>
      </c>
      <c r="W335" s="23">
        <v>0.27660000000000001</v>
      </c>
      <c r="X335" s="23">
        <v>48.458799999999997</v>
      </c>
      <c r="Y335" s="23">
        <v>0.28699999999999998</v>
      </c>
      <c r="Z335" s="23">
        <v>0.18479999999999999</v>
      </c>
      <c r="AA335" s="23">
        <v>1.4200000000000001E-2</v>
      </c>
      <c r="AB335" s="23" t="s">
        <v>181</v>
      </c>
      <c r="AC335" s="23">
        <v>6.4000000000000003E-3</v>
      </c>
      <c r="AD335" s="23" t="s">
        <v>181</v>
      </c>
      <c r="AE335" s="23">
        <v>1.11E-2</v>
      </c>
      <c r="AF335" s="23">
        <v>0.82079999999999997</v>
      </c>
      <c r="AG335" s="23">
        <v>9.4999999999999998E-3</v>
      </c>
      <c r="AH335" s="23">
        <v>7.5545999999999998</v>
      </c>
      <c r="AI335" s="23">
        <v>2.1100000000000001E-2</v>
      </c>
      <c r="AJ335" s="23">
        <v>0.92949999999999999</v>
      </c>
      <c r="AK335" s="23">
        <v>6.1000000000000004E-3</v>
      </c>
      <c r="AL335" s="23">
        <v>3.3700000000000001E-2</v>
      </c>
      <c r="AM335" s="23">
        <v>7.4000000000000003E-3</v>
      </c>
      <c r="AN335" s="23">
        <v>2.8500000000000001E-2</v>
      </c>
      <c r="AO335" s="23">
        <v>3.7000000000000002E-3</v>
      </c>
      <c r="AP335" s="23">
        <v>0.2019</v>
      </c>
      <c r="AQ335" s="23">
        <v>5.0000000000000001E-3</v>
      </c>
      <c r="AR335" s="23">
        <v>8.4075000000000006</v>
      </c>
      <c r="AS335" s="23">
        <v>2.52E-2</v>
      </c>
      <c r="AT335" s="23">
        <v>1.1900000000000001E-2</v>
      </c>
      <c r="AU335" s="23">
        <v>3.2000000000000002E-3</v>
      </c>
      <c r="AV335" s="23">
        <v>1.11E-2</v>
      </c>
      <c r="AW335" s="23">
        <v>8.9999999999999998E-4</v>
      </c>
      <c r="AX335" s="23">
        <v>8.8999999999999999E-3</v>
      </c>
      <c r="AY335" s="23">
        <v>6.9999999999999999E-4</v>
      </c>
      <c r="AZ335" s="23">
        <v>1.15E-2</v>
      </c>
      <c r="BA335" s="23">
        <v>6.9999999999999999E-4</v>
      </c>
      <c r="BB335" s="23">
        <v>1E-3</v>
      </c>
      <c r="BC335" s="23">
        <v>4.0000000000000002E-4</v>
      </c>
      <c r="BD335" s="23">
        <v>1.2999999999999999E-3</v>
      </c>
      <c r="BE335" s="23">
        <v>2.9999999999999997E-4</v>
      </c>
      <c r="BF335" s="23" t="s">
        <v>181</v>
      </c>
      <c r="BG335" s="23">
        <v>1E-4</v>
      </c>
      <c r="BH335" s="23">
        <v>1.1999999999999999E-3</v>
      </c>
      <c r="BI335" s="23">
        <v>2.0000000000000001E-4</v>
      </c>
      <c r="BJ335" s="23">
        <v>2.3900000000000001E-2</v>
      </c>
      <c r="BK335" s="23">
        <v>5.9999999999999995E-4</v>
      </c>
      <c r="BL335" s="23">
        <v>2.5999999999999999E-3</v>
      </c>
      <c r="BM335" s="23">
        <v>2.0000000000000001E-4</v>
      </c>
      <c r="BN335" s="23">
        <v>8.3999999999999995E-3</v>
      </c>
      <c r="BO335" s="23">
        <v>2.9999999999999997E-4</v>
      </c>
      <c r="BP335" s="23">
        <v>1.9E-3</v>
      </c>
      <c r="BQ335" s="23">
        <v>2.9999999999999997E-4</v>
      </c>
      <c r="BR335" s="23">
        <v>5.9999999999999995E-4</v>
      </c>
      <c r="BS335" s="23">
        <v>2.0000000000000001E-4</v>
      </c>
      <c r="BT335" s="23" t="s">
        <v>181</v>
      </c>
      <c r="BU335" s="23">
        <v>5.0000000000000001E-4</v>
      </c>
      <c r="BV335" s="23" t="s">
        <v>181</v>
      </c>
      <c r="BW335" s="23">
        <v>5.9999999999999995E-4</v>
      </c>
      <c r="BX335" s="23" t="s">
        <v>181</v>
      </c>
      <c r="BY335" s="23">
        <v>8.0000000000000004E-4</v>
      </c>
      <c r="BZ335" s="23" t="s">
        <v>181</v>
      </c>
      <c r="CA335" s="23">
        <v>6.9999999999999999E-4</v>
      </c>
      <c r="CB335" s="23" t="s">
        <v>181</v>
      </c>
      <c r="CC335" s="23">
        <v>1.8E-3</v>
      </c>
      <c r="CD335" s="23" t="s">
        <v>181</v>
      </c>
      <c r="CE335" s="23">
        <v>1.8E-3</v>
      </c>
      <c r="CF335" s="23" t="s">
        <v>20</v>
      </c>
      <c r="CH335" s="23">
        <v>1.7999999999999999E-2</v>
      </c>
      <c r="CI335" s="23">
        <v>4.5999999999999999E-3</v>
      </c>
      <c r="CJ335" s="23" t="s">
        <v>181</v>
      </c>
      <c r="CK335" s="23">
        <v>8.6999999999999994E-3</v>
      </c>
      <c r="CL335" s="23" t="s">
        <v>181</v>
      </c>
      <c r="CM335" s="23">
        <v>9.1000000000000004E-3</v>
      </c>
      <c r="CN335" s="23" t="s">
        <v>181</v>
      </c>
      <c r="CO335" s="23">
        <v>5.9999999999999995E-4</v>
      </c>
      <c r="CP335" s="23" t="s">
        <v>181</v>
      </c>
      <c r="CQ335" s="23">
        <v>2.8E-3</v>
      </c>
      <c r="CR335" s="23" t="s">
        <v>181</v>
      </c>
      <c r="CS335" s="23">
        <v>1.6000000000000001E-3</v>
      </c>
      <c r="CT335" s="23" t="s">
        <v>20</v>
      </c>
      <c r="CV335" s="23" t="s">
        <v>20</v>
      </c>
      <c r="CX335" s="23" t="s">
        <v>181</v>
      </c>
      <c r="CY335" s="23">
        <v>5.0000000000000001E-4</v>
      </c>
      <c r="CZ335" s="23" t="s">
        <v>181</v>
      </c>
      <c r="DA335" s="23">
        <v>5.9999999999999995E-4</v>
      </c>
      <c r="DB335" s="23" t="s">
        <v>181</v>
      </c>
      <c r="DC335" s="23">
        <v>5.0000000000000001E-4</v>
      </c>
      <c r="DD335" s="23" t="s">
        <v>181</v>
      </c>
      <c r="DE335" s="23">
        <v>5.9999999999999995E-4</v>
      </c>
      <c r="DF335" s="23" t="s">
        <v>181</v>
      </c>
      <c r="DG335" s="23">
        <v>4.0000000000000002E-4</v>
      </c>
      <c r="DH335" s="23" t="s">
        <v>181</v>
      </c>
      <c r="DI335" s="23">
        <v>2.0000000000000001E-4</v>
      </c>
      <c r="DJ335" s="23" t="s">
        <v>465</v>
      </c>
      <c r="DK335" s="23" t="s">
        <v>466</v>
      </c>
      <c r="DL335" s="23">
        <v>5</v>
      </c>
      <c r="DM335" s="23" t="s">
        <v>65</v>
      </c>
      <c r="DN335" s="23" t="s">
        <v>20</v>
      </c>
      <c r="DW335" s="85"/>
      <c r="DY335" s="85">
        <v>44878.032638888886</v>
      </c>
    </row>
    <row r="336" spans="1:129" s="23" customFormat="1">
      <c r="A336" s="23">
        <v>390</v>
      </c>
      <c r="B336" s="88">
        <v>44878.035416666666</v>
      </c>
      <c r="C336" s="23" t="s">
        <v>192</v>
      </c>
      <c r="D336" s="23">
        <v>0</v>
      </c>
      <c r="E336" s="23">
        <v>0</v>
      </c>
      <c r="F336" s="23">
        <v>0</v>
      </c>
      <c r="G336" s="23" t="s">
        <v>58</v>
      </c>
      <c r="H336" s="23" t="s">
        <v>59</v>
      </c>
      <c r="I336" s="23" t="s">
        <v>59</v>
      </c>
      <c r="J336" s="23" t="s">
        <v>59</v>
      </c>
      <c r="K336" s="23">
        <v>150</v>
      </c>
      <c r="L336" s="23" t="s">
        <v>179</v>
      </c>
      <c r="M336" s="23">
        <v>0</v>
      </c>
      <c r="N336" s="23" t="s">
        <v>179</v>
      </c>
      <c r="O336" s="23">
        <v>0</v>
      </c>
      <c r="P336" s="23" t="s">
        <v>179</v>
      </c>
      <c r="Q336" s="23">
        <v>0</v>
      </c>
      <c r="R336" s="23">
        <v>2</v>
      </c>
      <c r="S336" s="23" t="s">
        <v>180</v>
      </c>
      <c r="T336" s="23">
        <v>3.0971000000000002</v>
      </c>
      <c r="U336" s="23">
        <v>0.54159999999999997</v>
      </c>
      <c r="V336" s="23">
        <v>19.422899999999998</v>
      </c>
      <c r="W336" s="23">
        <v>0.2873</v>
      </c>
      <c r="X336" s="23">
        <v>50.949399999999997</v>
      </c>
      <c r="Y336" s="23">
        <v>0.29959999999999998</v>
      </c>
      <c r="Z336" s="23">
        <v>7.2099999999999997E-2</v>
      </c>
      <c r="AA336" s="23">
        <v>1.2200000000000001E-2</v>
      </c>
      <c r="AB336" s="23" t="s">
        <v>181</v>
      </c>
      <c r="AC336" s="23">
        <v>6.4000000000000003E-3</v>
      </c>
      <c r="AD336" s="23" t="s">
        <v>181</v>
      </c>
      <c r="AE336" s="23">
        <v>1.09E-2</v>
      </c>
      <c r="AF336" s="23">
        <v>2.0754000000000001</v>
      </c>
      <c r="AG336" s="23">
        <v>1.43E-2</v>
      </c>
      <c r="AH336" s="23">
        <v>6.5640000000000001</v>
      </c>
      <c r="AI336" s="23">
        <v>1.9800000000000002E-2</v>
      </c>
      <c r="AJ336" s="23">
        <v>1.0121</v>
      </c>
      <c r="AK336" s="23">
        <v>6.3E-3</v>
      </c>
      <c r="AL336" s="23">
        <v>3.3799999999999997E-2</v>
      </c>
      <c r="AM336" s="23">
        <v>7.4999999999999997E-3</v>
      </c>
      <c r="AN336" s="23">
        <v>2.2599999999999999E-2</v>
      </c>
      <c r="AO336" s="23">
        <v>3.5000000000000001E-3</v>
      </c>
      <c r="AP336" s="23">
        <v>0.21199999999999999</v>
      </c>
      <c r="AQ336" s="23">
        <v>5.1000000000000004E-3</v>
      </c>
      <c r="AR336" s="23">
        <v>8.9274000000000004</v>
      </c>
      <c r="AS336" s="23">
        <v>2.58E-2</v>
      </c>
      <c r="AT336" s="23">
        <v>8.3999999999999995E-3</v>
      </c>
      <c r="AU336" s="23">
        <v>3.3E-3</v>
      </c>
      <c r="AV336" s="23">
        <v>1.77E-2</v>
      </c>
      <c r="AW336" s="23">
        <v>1.1000000000000001E-3</v>
      </c>
      <c r="AX336" s="23">
        <v>9.1000000000000004E-3</v>
      </c>
      <c r="AY336" s="23">
        <v>6.9999999999999999E-4</v>
      </c>
      <c r="AZ336" s="23">
        <v>9.2999999999999992E-3</v>
      </c>
      <c r="BA336" s="23">
        <v>6.9999999999999999E-4</v>
      </c>
      <c r="BB336" s="23">
        <v>1.6000000000000001E-3</v>
      </c>
      <c r="BC336" s="23">
        <v>4.0000000000000002E-4</v>
      </c>
      <c r="BD336" s="23">
        <v>2.0999999999999999E-3</v>
      </c>
      <c r="BE336" s="23">
        <v>4.0000000000000002E-4</v>
      </c>
      <c r="BF336" s="23" t="s">
        <v>181</v>
      </c>
      <c r="BG336" s="23">
        <v>1E-4</v>
      </c>
      <c r="BH336" s="23">
        <v>1.8E-3</v>
      </c>
      <c r="BI336" s="23">
        <v>2.0000000000000001E-4</v>
      </c>
      <c r="BJ336" s="23">
        <v>2.5499999999999998E-2</v>
      </c>
      <c r="BK336" s="23">
        <v>5.9999999999999995E-4</v>
      </c>
      <c r="BL336" s="23">
        <v>2.3999999999999998E-3</v>
      </c>
      <c r="BM336" s="23">
        <v>2.0000000000000001E-4</v>
      </c>
      <c r="BN336" s="23">
        <v>7.6E-3</v>
      </c>
      <c r="BO336" s="23">
        <v>2.9999999999999997E-4</v>
      </c>
      <c r="BP336" s="23">
        <v>1.8E-3</v>
      </c>
      <c r="BQ336" s="23">
        <v>2.9999999999999997E-4</v>
      </c>
      <c r="BR336" s="23">
        <v>5.9999999999999995E-4</v>
      </c>
      <c r="BS336" s="23">
        <v>2.0000000000000001E-4</v>
      </c>
      <c r="BT336" s="23" t="s">
        <v>181</v>
      </c>
      <c r="BU336" s="23">
        <v>5.0000000000000001E-4</v>
      </c>
      <c r="BV336" s="23" t="s">
        <v>20</v>
      </c>
      <c r="BX336" s="23" t="s">
        <v>20</v>
      </c>
      <c r="BZ336" s="23" t="s">
        <v>181</v>
      </c>
      <c r="CA336" s="23">
        <v>6.9999999999999999E-4</v>
      </c>
      <c r="CB336" s="23" t="s">
        <v>181</v>
      </c>
      <c r="CC336" s="23">
        <v>1.8E-3</v>
      </c>
      <c r="CD336" s="23" t="s">
        <v>181</v>
      </c>
      <c r="CE336" s="23">
        <v>1.8E-3</v>
      </c>
      <c r="CF336" s="23" t="s">
        <v>20</v>
      </c>
      <c r="CH336" s="23">
        <v>2.0799999999999999E-2</v>
      </c>
      <c r="CI336" s="23">
        <v>4.4000000000000003E-3</v>
      </c>
      <c r="CJ336" s="23" t="s">
        <v>181</v>
      </c>
      <c r="CK336" s="23">
        <v>8.8000000000000005E-3</v>
      </c>
      <c r="CL336" s="23" t="s">
        <v>181</v>
      </c>
      <c r="CM336" s="23">
        <v>8.3999999999999995E-3</v>
      </c>
      <c r="CN336" s="23" t="s">
        <v>181</v>
      </c>
      <c r="CO336" s="23">
        <v>6.9999999999999999E-4</v>
      </c>
      <c r="CP336" s="23" t="s">
        <v>181</v>
      </c>
      <c r="CQ336" s="23">
        <v>2.7000000000000001E-3</v>
      </c>
      <c r="CR336" s="23" t="s">
        <v>181</v>
      </c>
      <c r="CS336" s="23">
        <v>1.6000000000000001E-3</v>
      </c>
      <c r="CT336" s="23" t="s">
        <v>181</v>
      </c>
      <c r="CU336" s="23">
        <v>5.9999999999999995E-4</v>
      </c>
      <c r="CV336" s="23" t="s">
        <v>20</v>
      </c>
      <c r="CX336" s="23" t="s">
        <v>181</v>
      </c>
      <c r="CY336" s="23">
        <v>5.0000000000000001E-4</v>
      </c>
      <c r="CZ336" s="23" t="s">
        <v>181</v>
      </c>
      <c r="DA336" s="23">
        <v>5.0000000000000001E-4</v>
      </c>
      <c r="DB336" s="23" t="s">
        <v>181</v>
      </c>
      <c r="DC336" s="23">
        <v>5.0000000000000001E-4</v>
      </c>
      <c r="DD336" s="23" t="s">
        <v>181</v>
      </c>
      <c r="DE336" s="23">
        <v>5.9999999999999995E-4</v>
      </c>
      <c r="DF336" s="23" t="s">
        <v>181</v>
      </c>
      <c r="DG336" s="23">
        <v>4.0000000000000002E-4</v>
      </c>
      <c r="DH336" s="23" t="s">
        <v>181</v>
      </c>
      <c r="DI336" s="23">
        <v>2.0000000000000001E-4</v>
      </c>
      <c r="DJ336" s="23" t="s">
        <v>465</v>
      </c>
      <c r="DK336" s="23" t="s">
        <v>466</v>
      </c>
      <c r="DL336" s="23">
        <v>58</v>
      </c>
      <c r="DM336" s="23" t="s">
        <v>65</v>
      </c>
      <c r="DN336" s="23" t="s">
        <v>20</v>
      </c>
      <c r="DW336" s="85"/>
      <c r="DY336" s="85">
        <v>44878.035416666666</v>
      </c>
    </row>
    <row r="337" spans="1:129" s="23" customFormat="1">
      <c r="A337" s="23">
        <v>391</v>
      </c>
      <c r="B337" s="88">
        <v>44878.038194444445</v>
      </c>
      <c r="C337" s="23" t="s">
        <v>192</v>
      </c>
      <c r="D337" s="23">
        <v>0</v>
      </c>
      <c r="E337" s="23">
        <v>0</v>
      </c>
      <c r="F337" s="23">
        <v>0</v>
      </c>
      <c r="G337" s="23" t="s">
        <v>58</v>
      </c>
      <c r="H337" s="23" t="s">
        <v>59</v>
      </c>
      <c r="I337" s="23" t="s">
        <v>59</v>
      </c>
      <c r="J337" s="23" t="s">
        <v>59</v>
      </c>
      <c r="K337" s="23">
        <v>150</v>
      </c>
      <c r="L337" s="23" t="s">
        <v>179</v>
      </c>
      <c r="M337" s="23">
        <v>0</v>
      </c>
      <c r="N337" s="23" t="s">
        <v>179</v>
      </c>
      <c r="O337" s="23">
        <v>0</v>
      </c>
      <c r="P337" s="23" t="s">
        <v>179</v>
      </c>
      <c r="Q337" s="23">
        <v>0</v>
      </c>
      <c r="R337" s="23">
        <v>2</v>
      </c>
      <c r="S337" s="23" t="s">
        <v>180</v>
      </c>
      <c r="T337" s="23">
        <v>6.3304</v>
      </c>
      <c r="U337" s="23">
        <v>0.5867</v>
      </c>
      <c r="V337" s="23">
        <v>17.159800000000001</v>
      </c>
      <c r="W337" s="23">
        <v>0.27210000000000001</v>
      </c>
      <c r="X337" s="23">
        <v>48.607900000000001</v>
      </c>
      <c r="Y337" s="23">
        <v>0.2863</v>
      </c>
      <c r="Z337" s="23">
        <v>7.2300000000000003E-2</v>
      </c>
      <c r="AA337" s="23">
        <v>1.2699999999999999E-2</v>
      </c>
      <c r="AB337" s="23" t="s">
        <v>181</v>
      </c>
      <c r="AC337" s="23">
        <v>6.1999999999999998E-3</v>
      </c>
      <c r="AD337" s="23" t="s">
        <v>181</v>
      </c>
      <c r="AE337" s="23">
        <v>1.0500000000000001E-2</v>
      </c>
      <c r="AF337" s="23">
        <v>0.66479999999999995</v>
      </c>
      <c r="AG337" s="23">
        <v>8.6999999999999994E-3</v>
      </c>
      <c r="AH337" s="23">
        <v>7.6246999999999998</v>
      </c>
      <c r="AI337" s="23">
        <v>2.1100000000000001E-2</v>
      </c>
      <c r="AJ337" s="23">
        <v>0.89510000000000001</v>
      </c>
      <c r="AK337" s="23">
        <v>6.0000000000000001E-3</v>
      </c>
      <c r="AL337" s="23">
        <v>3.8699999999999998E-2</v>
      </c>
      <c r="AM337" s="23">
        <v>7.6E-3</v>
      </c>
      <c r="AN337" s="23">
        <v>2.9499999999999998E-2</v>
      </c>
      <c r="AO337" s="23">
        <v>3.8999999999999998E-3</v>
      </c>
      <c r="AP337" s="23">
        <v>0.1162</v>
      </c>
      <c r="AQ337" s="23">
        <v>4.0000000000000001E-3</v>
      </c>
      <c r="AR337" s="23">
        <v>8.1760999999999999</v>
      </c>
      <c r="AS337" s="23">
        <v>2.4899999999999999E-2</v>
      </c>
      <c r="AT337" s="23">
        <v>6.6E-3</v>
      </c>
      <c r="AU337" s="23">
        <v>3.2000000000000002E-3</v>
      </c>
      <c r="AV337" s="23">
        <v>1.0800000000000001E-2</v>
      </c>
      <c r="AW337" s="23">
        <v>8.9999999999999998E-4</v>
      </c>
      <c r="AX337" s="23">
        <v>8.6999999999999994E-3</v>
      </c>
      <c r="AY337" s="23">
        <v>6.9999999999999999E-4</v>
      </c>
      <c r="AZ337" s="23">
        <v>9.1999999999999998E-3</v>
      </c>
      <c r="BA337" s="23">
        <v>6.9999999999999999E-4</v>
      </c>
      <c r="BB337" s="23">
        <v>1.1999999999999999E-3</v>
      </c>
      <c r="BC337" s="23">
        <v>4.0000000000000002E-4</v>
      </c>
      <c r="BD337" s="23">
        <v>8.0000000000000004E-4</v>
      </c>
      <c r="BE337" s="23">
        <v>2.9999999999999997E-4</v>
      </c>
      <c r="BF337" s="23" t="s">
        <v>181</v>
      </c>
      <c r="BG337" s="23">
        <v>1E-4</v>
      </c>
      <c r="BH337" s="23">
        <v>8.9999999999999998E-4</v>
      </c>
      <c r="BI337" s="23">
        <v>2.0000000000000001E-4</v>
      </c>
      <c r="BJ337" s="23">
        <v>2.3099999999999999E-2</v>
      </c>
      <c r="BK337" s="23">
        <v>5.9999999999999995E-4</v>
      </c>
      <c r="BL337" s="23">
        <v>2.5999999999999999E-3</v>
      </c>
      <c r="BM337" s="23">
        <v>2.0000000000000001E-4</v>
      </c>
      <c r="BN337" s="23">
        <v>8.3999999999999995E-3</v>
      </c>
      <c r="BO337" s="23">
        <v>2.9999999999999997E-4</v>
      </c>
      <c r="BP337" s="23">
        <v>1.9E-3</v>
      </c>
      <c r="BQ337" s="23">
        <v>2.9999999999999997E-4</v>
      </c>
      <c r="BR337" s="23">
        <v>4.0000000000000002E-4</v>
      </c>
      <c r="BS337" s="23">
        <v>2.0000000000000001E-4</v>
      </c>
      <c r="BT337" s="23" t="s">
        <v>181</v>
      </c>
      <c r="BU337" s="23">
        <v>5.0000000000000001E-4</v>
      </c>
      <c r="BV337" s="23" t="s">
        <v>20</v>
      </c>
      <c r="BX337" s="23" t="s">
        <v>20</v>
      </c>
      <c r="BZ337" s="23">
        <v>1E-3</v>
      </c>
      <c r="CA337" s="23">
        <v>6.9999999999999999E-4</v>
      </c>
      <c r="CB337" s="23" t="s">
        <v>181</v>
      </c>
      <c r="CC337" s="23">
        <v>1.8E-3</v>
      </c>
      <c r="CD337" s="23" t="s">
        <v>181</v>
      </c>
      <c r="CE337" s="23">
        <v>1.8E-3</v>
      </c>
      <c r="CF337" s="23" t="s">
        <v>20</v>
      </c>
      <c r="CH337" s="23">
        <v>1.35E-2</v>
      </c>
      <c r="CI337" s="23">
        <v>4.5999999999999999E-3</v>
      </c>
      <c r="CJ337" s="23" t="s">
        <v>181</v>
      </c>
      <c r="CK337" s="23">
        <v>8.6E-3</v>
      </c>
      <c r="CL337" s="23" t="s">
        <v>181</v>
      </c>
      <c r="CM337" s="23">
        <v>8.8999999999999999E-3</v>
      </c>
      <c r="CN337" s="23" t="s">
        <v>181</v>
      </c>
      <c r="CO337" s="23">
        <v>5.9999999999999995E-4</v>
      </c>
      <c r="CP337" s="23" t="s">
        <v>181</v>
      </c>
      <c r="CQ337" s="23">
        <v>2.8E-3</v>
      </c>
      <c r="CR337" s="23" t="s">
        <v>181</v>
      </c>
      <c r="CS337" s="23">
        <v>1.5E-3</v>
      </c>
      <c r="CT337" s="23" t="s">
        <v>181</v>
      </c>
      <c r="CU337" s="23">
        <v>6.9999999999999999E-4</v>
      </c>
      <c r="CV337" s="23" t="s">
        <v>20</v>
      </c>
      <c r="CX337" s="23" t="s">
        <v>181</v>
      </c>
      <c r="CY337" s="23">
        <v>5.0000000000000001E-4</v>
      </c>
      <c r="CZ337" s="23" t="s">
        <v>181</v>
      </c>
      <c r="DA337" s="23">
        <v>5.0000000000000001E-4</v>
      </c>
      <c r="DB337" s="23" t="s">
        <v>181</v>
      </c>
      <c r="DC337" s="23">
        <v>5.0000000000000001E-4</v>
      </c>
      <c r="DD337" s="23" t="s">
        <v>181</v>
      </c>
      <c r="DE337" s="23">
        <v>5.0000000000000001E-4</v>
      </c>
      <c r="DF337" s="23">
        <v>4.0000000000000002E-4</v>
      </c>
      <c r="DG337" s="23">
        <v>4.0000000000000002E-4</v>
      </c>
      <c r="DH337" s="23" t="s">
        <v>181</v>
      </c>
      <c r="DI337" s="23">
        <v>2.0000000000000001E-4</v>
      </c>
      <c r="DJ337" s="23" t="s">
        <v>465</v>
      </c>
      <c r="DK337" s="23" t="s">
        <v>466</v>
      </c>
      <c r="DL337" s="23">
        <v>136</v>
      </c>
      <c r="DM337" s="23" t="s">
        <v>65</v>
      </c>
      <c r="DN337" s="23" t="s">
        <v>20</v>
      </c>
      <c r="DW337" s="85"/>
      <c r="DY337" s="85">
        <v>44878.038194444445</v>
      </c>
    </row>
    <row r="338" spans="1:129" s="23" customFormat="1">
      <c r="A338" s="23">
        <v>392</v>
      </c>
      <c r="B338" s="88">
        <v>44878.040972222225</v>
      </c>
      <c r="C338" s="23" t="s">
        <v>192</v>
      </c>
      <c r="D338" s="23">
        <v>0</v>
      </c>
      <c r="E338" s="23">
        <v>0</v>
      </c>
      <c r="F338" s="23">
        <v>0</v>
      </c>
      <c r="G338" s="23" t="s">
        <v>58</v>
      </c>
      <c r="H338" s="23" t="s">
        <v>59</v>
      </c>
      <c r="I338" s="23" t="s">
        <v>59</v>
      </c>
      <c r="J338" s="23" t="s">
        <v>59</v>
      </c>
      <c r="K338" s="23">
        <v>150</v>
      </c>
      <c r="L338" s="23" t="s">
        <v>179</v>
      </c>
      <c r="M338" s="23">
        <v>0</v>
      </c>
      <c r="N338" s="23" t="s">
        <v>179</v>
      </c>
      <c r="O338" s="23">
        <v>0</v>
      </c>
      <c r="P338" s="23" t="s">
        <v>179</v>
      </c>
      <c r="Q338" s="23">
        <v>0</v>
      </c>
      <c r="R338" s="23">
        <v>2</v>
      </c>
      <c r="S338" s="23" t="s">
        <v>180</v>
      </c>
      <c r="T338" s="23">
        <v>4.7606999999999999</v>
      </c>
      <c r="U338" s="23">
        <v>0.55889999999999995</v>
      </c>
      <c r="V338" s="23">
        <v>16.4803</v>
      </c>
      <c r="W338" s="23">
        <v>0.26769999999999999</v>
      </c>
      <c r="X338" s="23">
        <v>47.052100000000003</v>
      </c>
      <c r="Y338" s="23">
        <v>0.28270000000000001</v>
      </c>
      <c r="Z338" s="23">
        <v>7.6999999999999999E-2</v>
      </c>
      <c r="AA338" s="23">
        <v>1.2200000000000001E-2</v>
      </c>
      <c r="AB338" s="23" t="s">
        <v>181</v>
      </c>
      <c r="AC338" s="23">
        <v>6.1999999999999998E-3</v>
      </c>
      <c r="AD338" s="23" t="s">
        <v>181</v>
      </c>
      <c r="AE338" s="23">
        <v>1.09E-2</v>
      </c>
      <c r="AF338" s="23">
        <v>1.0388999999999999</v>
      </c>
      <c r="AG338" s="23">
        <v>1.0500000000000001E-2</v>
      </c>
      <c r="AH338" s="23">
        <v>6.4958999999999998</v>
      </c>
      <c r="AI338" s="23">
        <v>1.95E-2</v>
      </c>
      <c r="AJ338" s="23">
        <v>0.93859999999999999</v>
      </c>
      <c r="AK338" s="23">
        <v>6.1000000000000004E-3</v>
      </c>
      <c r="AL338" s="23">
        <v>2.9399999999999999E-2</v>
      </c>
      <c r="AM338" s="23">
        <v>7.3000000000000001E-3</v>
      </c>
      <c r="AN338" s="23">
        <v>3.1199999999999999E-2</v>
      </c>
      <c r="AO338" s="23">
        <v>3.7000000000000002E-3</v>
      </c>
      <c r="AP338" s="23">
        <v>0.41489999999999999</v>
      </c>
      <c r="AQ338" s="23">
        <v>7.1000000000000004E-3</v>
      </c>
      <c r="AR338" s="23">
        <v>8.8146000000000004</v>
      </c>
      <c r="AS338" s="23">
        <v>2.5700000000000001E-2</v>
      </c>
      <c r="AT338" s="23">
        <v>1.6500000000000001E-2</v>
      </c>
      <c r="AU338" s="23">
        <v>3.3999999999999998E-3</v>
      </c>
      <c r="AV338" s="23">
        <v>1.9699999999999999E-2</v>
      </c>
      <c r="AW338" s="23">
        <v>1.1000000000000001E-3</v>
      </c>
      <c r="AX338" s="23">
        <v>1.09E-2</v>
      </c>
      <c r="AY338" s="23">
        <v>6.9999999999999999E-4</v>
      </c>
      <c r="AZ338" s="23">
        <v>1.17E-2</v>
      </c>
      <c r="BA338" s="23">
        <v>6.9999999999999999E-4</v>
      </c>
      <c r="BB338" s="23">
        <v>1.4E-3</v>
      </c>
      <c r="BC338" s="23">
        <v>4.0000000000000002E-4</v>
      </c>
      <c r="BD338" s="23">
        <v>1.6000000000000001E-3</v>
      </c>
      <c r="BE338" s="23">
        <v>4.0000000000000002E-4</v>
      </c>
      <c r="BF338" s="23" t="s">
        <v>181</v>
      </c>
      <c r="BG338" s="23">
        <v>1E-4</v>
      </c>
      <c r="BH338" s="23">
        <v>1.2999999999999999E-3</v>
      </c>
      <c r="BI338" s="23">
        <v>2.0000000000000001E-4</v>
      </c>
      <c r="BJ338" s="23">
        <v>2.4400000000000002E-2</v>
      </c>
      <c r="BK338" s="23">
        <v>5.9999999999999995E-4</v>
      </c>
      <c r="BL338" s="23">
        <v>2.8E-3</v>
      </c>
      <c r="BM338" s="23">
        <v>2.0000000000000001E-4</v>
      </c>
      <c r="BN338" s="23">
        <v>8.8999999999999999E-3</v>
      </c>
      <c r="BO338" s="23">
        <v>2.9999999999999997E-4</v>
      </c>
      <c r="BP338" s="23">
        <v>2E-3</v>
      </c>
      <c r="BQ338" s="23">
        <v>2.9999999999999997E-4</v>
      </c>
      <c r="BR338" s="23">
        <v>5.0000000000000001E-4</v>
      </c>
      <c r="BS338" s="23">
        <v>2.0000000000000001E-4</v>
      </c>
      <c r="BT338" s="23" t="s">
        <v>181</v>
      </c>
      <c r="BU338" s="23">
        <v>5.0000000000000001E-4</v>
      </c>
      <c r="BV338" s="23" t="s">
        <v>20</v>
      </c>
      <c r="BX338" s="23" t="s">
        <v>20</v>
      </c>
      <c r="BZ338" s="23" t="s">
        <v>181</v>
      </c>
      <c r="CA338" s="23">
        <v>6.9999999999999999E-4</v>
      </c>
      <c r="CB338" s="23" t="s">
        <v>181</v>
      </c>
      <c r="CC338" s="23">
        <v>1.8E-3</v>
      </c>
      <c r="CD338" s="23" t="s">
        <v>181</v>
      </c>
      <c r="CE338" s="23">
        <v>1.8E-3</v>
      </c>
      <c r="CF338" s="23" t="s">
        <v>20</v>
      </c>
      <c r="CH338" s="23">
        <v>1.9400000000000001E-2</v>
      </c>
      <c r="CI338" s="23">
        <v>5.0000000000000001E-3</v>
      </c>
      <c r="CJ338" s="23" t="s">
        <v>181</v>
      </c>
      <c r="CK338" s="23">
        <v>8.6999999999999994E-3</v>
      </c>
      <c r="CL338" s="23">
        <v>9.7000000000000003E-3</v>
      </c>
      <c r="CM338" s="23">
        <v>9.4000000000000004E-3</v>
      </c>
      <c r="CN338" s="23" t="s">
        <v>181</v>
      </c>
      <c r="CO338" s="23">
        <v>6.9999999999999999E-4</v>
      </c>
      <c r="CP338" s="23" t="s">
        <v>181</v>
      </c>
      <c r="CQ338" s="23">
        <v>2.7000000000000001E-3</v>
      </c>
      <c r="CR338" s="23" t="s">
        <v>181</v>
      </c>
      <c r="CS338" s="23">
        <v>1.5E-3</v>
      </c>
      <c r="CT338" s="23" t="s">
        <v>181</v>
      </c>
      <c r="CU338" s="23">
        <v>6.9999999999999999E-4</v>
      </c>
      <c r="CV338" s="23" t="s">
        <v>181</v>
      </c>
      <c r="CW338" s="23">
        <v>5.0000000000000001E-4</v>
      </c>
      <c r="CX338" s="23" t="s">
        <v>181</v>
      </c>
      <c r="CY338" s="23">
        <v>5.0000000000000001E-4</v>
      </c>
      <c r="CZ338" s="23" t="s">
        <v>181</v>
      </c>
      <c r="DA338" s="23">
        <v>5.9999999999999995E-4</v>
      </c>
      <c r="DB338" s="23" t="s">
        <v>181</v>
      </c>
      <c r="DC338" s="23">
        <v>5.9999999999999995E-4</v>
      </c>
      <c r="DD338" s="23" t="s">
        <v>181</v>
      </c>
      <c r="DE338" s="23">
        <v>5.9999999999999995E-4</v>
      </c>
      <c r="DF338" s="23" t="s">
        <v>181</v>
      </c>
      <c r="DG338" s="23">
        <v>4.0000000000000002E-4</v>
      </c>
      <c r="DH338" s="23" t="s">
        <v>181</v>
      </c>
      <c r="DI338" s="23">
        <v>2.9999999999999997E-4</v>
      </c>
      <c r="DJ338" s="23" t="s">
        <v>467</v>
      </c>
      <c r="DK338" s="23" t="s">
        <v>468</v>
      </c>
      <c r="DL338" s="23">
        <v>10</v>
      </c>
      <c r="DM338" s="23" t="s">
        <v>65</v>
      </c>
      <c r="DN338" s="23" t="s">
        <v>20</v>
      </c>
      <c r="DW338" s="85"/>
      <c r="DY338" s="85">
        <v>44878.040972222225</v>
      </c>
    </row>
    <row r="339" spans="1:129" s="23" customFormat="1">
      <c r="A339" s="23">
        <v>393</v>
      </c>
      <c r="B339" s="88">
        <v>44878.044444444444</v>
      </c>
      <c r="C339" s="23" t="s">
        <v>192</v>
      </c>
      <c r="D339" s="23">
        <v>0</v>
      </c>
      <c r="E339" s="23">
        <v>0</v>
      </c>
      <c r="F339" s="23">
        <v>0</v>
      </c>
      <c r="G339" s="23" t="s">
        <v>58</v>
      </c>
      <c r="H339" s="23" t="s">
        <v>59</v>
      </c>
      <c r="I339" s="23" t="s">
        <v>59</v>
      </c>
      <c r="J339" s="23" t="s">
        <v>59</v>
      </c>
      <c r="K339" s="23">
        <v>150</v>
      </c>
      <c r="L339" s="23" t="s">
        <v>179</v>
      </c>
      <c r="M339" s="23">
        <v>0</v>
      </c>
      <c r="N339" s="23" t="s">
        <v>179</v>
      </c>
      <c r="O339" s="23">
        <v>0</v>
      </c>
      <c r="P339" s="23" t="s">
        <v>179</v>
      </c>
      <c r="Q339" s="23">
        <v>0</v>
      </c>
      <c r="R339" s="23">
        <v>2</v>
      </c>
      <c r="S339" s="23" t="s">
        <v>180</v>
      </c>
      <c r="T339" s="23">
        <v>6.0248999999999997</v>
      </c>
      <c r="U339" s="23">
        <v>0.58530000000000004</v>
      </c>
      <c r="V339" s="23">
        <v>18.261199999999999</v>
      </c>
      <c r="W339" s="23">
        <v>0.27929999999999999</v>
      </c>
      <c r="X339" s="23">
        <v>50.657899999999998</v>
      </c>
      <c r="Y339" s="23">
        <v>0.29459999999999997</v>
      </c>
      <c r="Z339" s="23">
        <v>0.2339</v>
      </c>
      <c r="AA339" s="23">
        <v>1.4800000000000001E-2</v>
      </c>
      <c r="AB339" s="23" t="s">
        <v>181</v>
      </c>
      <c r="AC339" s="23">
        <v>6.4999999999999997E-3</v>
      </c>
      <c r="AD339" s="23" t="s">
        <v>181</v>
      </c>
      <c r="AE339" s="23">
        <v>1.0500000000000001E-2</v>
      </c>
      <c r="AF339" s="23">
        <v>1.5490999999999999</v>
      </c>
      <c r="AG339" s="23">
        <v>1.24E-2</v>
      </c>
      <c r="AH339" s="23">
        <v>7.8506</v>
      </c>
      <c r="AI339" s="23">
        <v>2.1399999999999999E-2</v>
      </c>
      <c r="AJ339" s="23">
        <v>1.1258999999999999</v>
      </c>
      <c r="AK339" s="23">
        <v>6.7000000000000002E-3</v>
      </c>
      <c r="AL339" s="23">
        <v>3.2800000000000003E-2</v>
      </c>
      <c r="AM339" s="23">
        <v>7.9000000000000008E-3</v>
      </c>
      <c r="AN339" s="23">
        <v>2.2499999999999999E-2</v>
      </c>
      <c r="AO339" s="23">
        <v>3.5000000000000001E-3</v>
      </c>
      <c r="AP339" s="23">
        <v>8.0699999999999994E-2</v>
      </c>
      <c r="AQ339" s="23">
        <v>3.5000000000000001E-3</v>
      </c>
      <c r="AR339" s="23">
        <v>6.0275999999999996</v>
      </c>
      <c r="AS339" s="23">
        <v>2.1600000000000001E-2</v>
      </c>
      <c r="AT339" s="23">
        <v>8.9999999999999993E-3</v>
      </c>
      <c r="AU339" s="23">
        <v>2.7000000000000001E-3</v>
      </c>
      <c r="AV339" s="23">
        <v>9.4999999999999998E-3</v>
      </c>
      <c r="AW339" s="23">
        <v>8.0000000000000004E-4</v>
      </c>
      <c r="AX339" s="23">
        <v>7.1000000000000004E-3</v>
      </c>
      <c r="AY339" s="23">
        <v>5.9999999999999995E-4</v>
      </c>
      <c r="AZ339" s="23">
        <v>9.5999999999999992E-3</v>
      </c>
      <c r="BA339" s="23">
        <v>5.9999999999999995E-4</v>
      </c>
      <c r="BB339" s="23">
        <v>1.2999999999999999E-3</v>
      </c>
      <c r="BC339" s="23">
        <v>4.0000000000000002E-4</v>
      </c>
      <c r="BD339" s="23">
        <v>4.0000000000000002E-4</v>
      </c>
      <c r="BE339" s="23">
        <v>2.0000000000000001E-4</v>
      </c>
      <c r="BF339" s="23" t="s">
        <v>181</v>
      </c>
      <c r="BG339" s="23">
        <v>1E-4</v>
      </c>
      <c r="BH339" s="23">
        <v>1.9E-3</v>
      </c>
      <c r="BI339" s="23">
        <v>2.0000000000000001E-4</v>
      </c>
      <c r="BJ339" s="23">
        <v>3.9399999999999998E-2</v>
      </c>
      <c r="BK339" s="23">
        <v>6.9999999999999999E-4</v>
      </c>
      <c r="BL339" s="23">
        <v>2.7000000000000001E-3</v>
      </c>
      <c r="BM339" s="23">
        <v>2.0000000000000001E-4</v>
      </c>
      <c r="BN339" s="23">
        <v>1.3299999999999999E-2</v>
      </c>
      <c r="BO339" s="23">
        <v>4.0000000000000002E-4</v>
      </c>
      <c r="BP339" s="23">
        <v>4.1000000000000003E-3</v>
      </c>
      <c r="BQ339" s="23">
        <v>2.9999999999999997E-4</v>
      </c>
      <c r="BR339" s="23">
        <v>4.0000000000000002E-4</v>
      </c>
      <c r="BS339" s="23">
        <v>1E-4</v>
      </c>
      <c r="BT339" s="23" t="s">
        <v>20</v>
      </c>
      <c r="BV339" s="23" t="s">
        <v>20</v>
      </c>
      <c r="BX339" s="23" t="s">
        <v>20</v>
      </c>
      <c r="BZ339" s="23" t="s">
        <v>181</v>
      </c>
      <c r="CA339" s="23">
        <v>6.9999999999999999E-4</v>
      </c>
      <c r="CB339" s="23" t="s">
        <v>181</v>
      </c>
      <c r="CC339" s="23">
        <v>1.6999999999999999E-3</v>
      </c>
      <c r="CD339" s="23" t="s">
        <v>181</v>
      </c>
      <c r="CE339" s="23">
        <v>1.8E-3</v>
      </c>
      <c r="CF339" s="23" t="s">
        <v>20</v>
      </c>
      <c r="CH339" s="23">
        <v>3.8300000000000001E-2</v>
      </c>
      <c r="CI339" s="23">
        <v>4.7000000000000002E-3</v>
      </c>
      <c r="CJ339" s="23" t="s">
        <v>181</v>
      </c>
      <c r="CK339" s="23">
        <v>8.3000000000000001E-3</v>
      </c>
      <c r="CL339" s="23" t="s">
        <v>181</v>
      </c>
      <c r="CM339" s="23">
        <v>8.2000000000000007E-3</v>
      </c>
      <c r="CN339" s="23" t="s">
        <v>181</v>
      </c>
      <c r="CO339" s="23">
        <v>5.9999999999999995E-4</v>
      </c>
      <c r="CP339" s="23" t="s">
        <v>181</v>
      </c>
      <c r="CQ339" s="23">
        <v>2.5999999999999999E-3</v>
      </c>
      <c r="CR339" s="23" t="s">
        <v>181</v>
      </c>
      <c r="CS339" s="23">
        <v>1.5E-3</v>
      </c>
      <c r="CT339" s="23" t="s">
        <v>181</v>
      </c>
      <c r="CU339" s="23">
        <v>5.9999999999999995E-4</v>
      </c>
      <c r="CV339" s="23" t="s">
        <v>181</v>
      </c>
      <c r="CW339" s="23">
        <v>5.0000000000000001E-4</v>
      </c>
      <c r="CX339" s="23" t="s">
        <v>181</v>
      </c>
      <c r="CY339" s="23">
        <v>5.0000000000000001E-4</v>
      </c>
      <c r="CZ339" s="23" t="s">
        <v>181</v>
      </c>
      <c r="DA339" s="23">
        <v>5.0000000000000001E-4</v>
      </c>
      <c r="DB339" s="23" t="s">
        <v>181</v>
      </c>
      <c r="DC339" s="23">
        <v>5.0000000000000001E-4</v>
      </c>
      <c r="DD339" s="23" t="s">
        <v>181</v>
      </c>
      <c r="DE339" s="23">
        <v>5.9999999999999995E-4</v>
      </c>
      <c r="DF339" s="23" t="s">
        <v>181</v>
      </c>
      <c r="DG339" s="23">
        <v>4.0000000000000002E-4</v>
      </c>
      <c r="DH339" s="23" t="s">
        <v>181</v>
      </c>
      <c r="DI339" s="23">
        <v>2.0000000000000001E-4</v>
      </c>
      <c r="DJ339" s="23" t="s">
        <v>467</v>
      </c>
      <c r="DK339" s="23" t="s">
        <v>468</v>
      </c>
      <c r="DL339" s="23">
        <v>39</v>
      </c>
      <c r="DM339" s="23" t="s">
        <v>65</v>
      </c>
      <c r="DN339" s="23" t="s">
        <v>20</v>
      </c>
      <c r="DW339" s="85"/>
      <c r="DY339" s="85">
        <v>44878.044444444444</v>
      </c>
    </row>
    <row r="340" spans="1:129" s="23" customFormat="1">
      <c r="A340" s="23">
        <v>394</v>
      </c>
      <c r="B340" s="88">
        <v>44878.047222222223</v>
      </c>
      <c r="C340" s="23" t="s">
        <v>192</v>
      </c>
      <c r="D340" s="23">
        <v>0</v>
      </c>
      <c r="E340" s="23">
        <v>0</v>
      </c>
      <c r="F340" s="23">
        <v>0</v>
      </c>
      <c r="G340" s="23" t="s">
        <v>58</v>
      </c>
      <c r="H340" s="23" t="s">
        <v>59</v>
      </c>
      <c r="I340" s="23" t="s">
        <v>59</v>
      </c>
      <c r="J340" s="23" t="s">
        <v>59</v>
      </c>
      <c r="K340" s="23">
        <v>150</v>
      </c>
      <c r="L340" s="23" t="s">
        <v>179</v>
      </c>
      <c r="M340" s="23">
        <v>0</v>
      </c>
      <c r="N340" s="23" t="s">
        <v>179</v>
      </c>
      <c r="O340" s="23">
        <v>0</v>
      </c>
      <c r="P340" s="23" t="s">
        <v>179</v>
      </c>
      <c r="Q340" s="23">
        <v>0</v>
      </c>
      <c r="R340" s="23">
        <v>2</v>
      </c>
      <c r="S340" s="23" t="s">
        <v>180</v>
      </c>
      <c r="T340" s="23">
        <v>4.7255000000000003</v>
      </c>
      <c r="U340" s="23">
        <v>0.57089999999999996</v>
      </c>
      <c r="V340" s="23">
        <v>18.016400000000001</v>
      </c>
      <c r="W340" s="23">
        <v>0.27800000000000002</v>
      </c>
      <c r="X340" s="23">
        <v>48.239400000000003</v>
      </c>
      <c r="Y340" s="23">
        <v>0.28699999999999998</v>
      </c>
      <c r="Z340" s="23">
        <v>0.22819999999999999</v>
      </c>
      <c r="AA340" s="23">
        <v>1.4500000000000001E-2</v>
      </c>
      <c r="AB340" s="23" t="s">
        <v>181</v>
      </c>
      <c r="AC340" s="23">
        <v>6.4000000000000003E-3</v>
      </c>
      <c r="AD340" s="23" t="s">
        <v>181</v>
      </c>
      <c r="AE340" s="23">
        <v>1.0699999999999999E-2</v>
      </c>
      <c r="AF340" s="23">
        <v>1.0199</v>
      </c>
      <c r="AG340" s="23">
        <v>1.04E-2</v>
      </c>
      <c r="AH340" s="23">
        <v>7.2394999999999996</v>
      </c>
      <c r="AI340" s="23">
        <v>2.07E-2</v>
      </c>
      <c r="AJ340" s="23">
        <v>0.94289999999999996</v>
      </c>
      <c r="AK340" s="23">
        <v>6.1000000000000004E-3</v>
      </c>
      <c r="AL340" s="23">
        <v>3.1300000000000001E-2</v>
      </c>
      <c r="AM340" s="23">
        <v>7.4999999999999997E-3</v>
      </c>
      <c r="AN340" s="23">
        <v>3.27E-2</v>
      </c>
      <c r="AO340" s="23">
        <v>3.8E-3</v>
      </c>
      <c r="AP340" s="23">
        <v>0.14269999999999999</v>
      </c>
      <c r="AQ340" s="23">
        <v>4.4000000000000003E-3</v>
      </c>
      <c r="AR340" s="23">
        <v>8.4027999999999992</v>
      </c>
      <c r="AS340" s="23">
        <v>2.52E-2</v>
      </c>
      <c r="AT340" s="23">
        <v>5.1999999999999998E-3</v>
      </c>
      <c r="AU340" s="23">
        <v>3.2000000000000002E-3</v>
      </c>
      <c r="AV340" s="23">
        <v>1.06E-2</v>
      </c>
      <c r="AW340" s="23">
        <v>8.9999999999999998E-4</v>
      </c>
      <c r="AX340" s="23">
        <v>1.01E-2</v>
      </c>
      <c r="AY340" s="23">
        <v>6.9999999999999999E-4</v>
      </c>
      <c r="AZ340" s="23">
        <v>1.32E-2</v>
      </c>
      <c r="BA340" s="23">
        <v>6.9999999999999999E-4</v>
      </c>
      <c r="BB340" s="23">
        <v>1.1999999999999999E-3</v>
      </c>
      <c r="BC340" s="23">
        <v>4.0000000000000002E-4</v>
      </c>
      <c r="BD340" s="23">
        <v>1.5E-3</v>
      </c>
      <c r="BE340" s="23">
        <v>2.9999999999999997E-4</v>
      </c>
      <c r="BF340" s="23" t="s">
        <v>181</v>
      </c>
      <c r="BG340" s="23">
        <v>1E-4</v>
      </c>
      <c r="BH340" s="23">
        <v>1.1000000000000001E-3</v>
      </c>
      <c r="BI340" s="23">
        <v>2.0000000000000001E-4</v>
      </c>
      <c r="BJ340" s="23">
        <v>2.4199999999999999E-2</v>
      </c>
      <c r="BK340" s="23">
        <v>5.9999999999999995E-4</v>
      </c>
      <c r="BL340" s="23">
        <v>3.0000000000000001E-3</v>
      </c>
      <c r="BM340" s="23">
        <v>2.0000000000000001E-4</v>
      </c>
      <c r="BN340" s="23">
        <v>8.8999999999999999E-3</v>
      </c>
      <c r="BO340" s="23">
        <v>2.9999999999999997E-4</v>
      </c>
      <c r="BP340" s="23">
        <v>2E-3</v>
      </c>
      <c r="BQ340" s="23">
        <v>2.9999999999999997E-4</v>
      </c>
      <c r="BR340" s="23">
        <v>4.0000000000000002E-4</v>
      </c>
      <c r="BS340" s="23">
        <v>2.0000000000000001E-4</v>
      </c>
      <c r="BT340" s="23" t="s">
        <v>181</v>
      </c>
      <c r="BU340" s="23">
        <v>5.0000000000000001E-4</v>
      </c>
      <c r="BV340" s="23" t="s">
        <v>181</v>
      </c>
      <c r="BW340" s="23">
        <v>5.9999999999999995E-4</v>
      </c>
      <c r="BX340" s="23" t="s">
        <v>20</v>
      </c>
      <c r="BZ340" s="23" t="s">
        <v>181</v>
      </c>
      <c r="CA340" s="23">
        <v>6.9999999999999999E-4</v>
      </c>
      <c r="CB340" s="23" t="s">
        <v>181</v>
      </c>
      <c r="CC340" s="23">
        <v>1.6999999999999999E-3</v>
      </c>
      <c r="CD340" s="23" t="s">
        <v>181</v>
      </c>
      <c r="CE340" s="23">
        <v>1.8E-3</v>
      </c>
      <c r="CF340" s="23" t="s">
        <v>20</v>
      </c>
      <c r="CH340" s="23">
        <v>1.03E-2</v>
      </c>
      <c r="CI340" s="23">
        <v>4.4999999999999997E-3</v>
      </c>
      <c r="CJ340" s="23" t="s">
        <v>181</v>
      </c>
      <c r="CK340" s="23">
        <v>8.6E-3</v>
      </c>
      <c r="CL340" s="23" t="s">
        <v>181</v>
      </c>
      <c r="CM340" s="23">
        <v>9.1000000000000004E-3</v>
      </c>
      <c r="CN340" s="23" t="s">
        <v>181</v>
      </c>
      <c r="CO340" s="23">
        <v>5.9999999999999995E-4</v>
      </c>
      <c r="CP340" s="23" t="s">
        <v>181</v>
      </c>
      <c r="CQ340" s="23">
        <v>2.8E-3</v>
      </c>
      <c r="CR340" s="23" t="s">
        <v>181</v>
      </c>
      <c r="CS340" s="23">
        <v>1.5E-3</v>
      </c>
      <c r="CT340" s="23" t="s">
        <v>20</v>
      </c>
      <c r="CV340" s="23" t="s">
        <v>181</v>
      </c>
      <c r="CW340" s="23">
        <v>5.0000000000000001E-4</v>
      </c>
      <c r="CX340" s="23" t="s">
        <v>181</v>
      </c>
      <c r="CY340" s="23">
        <v>5.0000000000000001E-4</v>
      </c>
      <c r="CZ340" s="23" t="s">
        <v>181</v>
      </c>
      <c r="DA340" s="23">
        <v>5.0000000000000001E-4</v>
      </c>
      <c r="DB340" s="23" t="s">
        <v>181</v>
      </c>
      <c r="DC340" s="23">
        <v>5.0000000000000001E-4</v>
      </c>
      <c r="DD340" s="23" t="s">
        <v>181</v>
      </c>
      <c r="DE340" s="23">
        <v>5.9999999999999995E-4</v>
      </c>
      <c r="DF340" s="23" t="s">
        <v>181</v>
      </c>
      <c r="DG340" s="23">
        <v>4.0000000000000002E-4</v>
      </c>
      <c r="DH340" s="23" t="s">
        <v>181</v>
      </c>
      <c r="DI340" s="23">
        <v>2.0000000000000001E-4</v>
      </c>
      <c r="DJ340" s="23" t="s">
        <v>467</v>
      </c>
      <c r="DK340" s="23" t="s">
        <v>468</v>
      </c>
      <c r="DL340" s="23">
        <v>50</v>
      </c>
      <c r="DM340" s="23" t="s">
        <v>65</v>
      </c>
      <c r="DN340" s="23" t="s">
        <v>20</v>
      </c>
      <c r="DW340" s="85"/>
      <c r="DY340" s="85">
        <v>44878.047222222223</v>
      </c>
    </row>
    <row r="341" spans="1:129" s="23" customFormat="1">
      <c r="A341" s="23">
        <v>395</v>
      </c>
      <c r="B341" s="88">
        <v>44878.05</v>
      </c>
      <c r="C341" s="23" t="s">
        <v>192</v>
      </c>
      <c r="D341" s="23">
        <v>0</v>
      </c>
      <c r="E341" s="23">
        <v>0</v>
      </c>
      <c r="F341" s="23">
        <v>0</v>
      </c>
      <c r="G341" s="23" t="s">
        <v>58</v>
      </c>
      <c r="H341" s="23" t="s">
        <v>59</v>
      </c>
      <c r="I341" s="23" t="s">
        <v>59</v>
      </c>
      <c r="J341" s="23" t="s">
        <v>59</v>
      </c>
      <c r="K341" s="23">
        <v>150</v>
      </c>
      <c r="L341" s="23" t="s">
        <v>179</v>
      </c>
      <c r="M341" s="23">
        <v>0</v>
      </c>
      <c r="N341" s="23" t="s">
        <v>179</v>
      </c>
      <c r="O341" s="23">
        <v>0</v>
      </c>
      <c r="P341" s="23" t="s">
        <v>179</v>
      </c>
      <c r="Q341" s="23">
        <v>0</v>
      </c>
      <c r="R341" s="23">
        <v>2</v>
      </c>
      <c r="S341" s="23" t="s">
        <v>180</v>
      </c>
      <c r="T341" s="23">
        <v>7.4496000000000002</v>
      </c>
      <c r="U341" s="23">
        <v>0.59360000000000002</v>
      </c>
      <c r="V341" s="23">
        <v>18.093</v>
      </c>
      <c r="W341" s="23">
        <v>0.27839999999999998</v>
      </c>
      <c r="X341" s="23">
        <v>51.943300000000001</v>
      </c>
      <c r="Y341" s="23">
        <v>0.29909999999999998</v>
      </c>
      <c r="Z341" s="23">
        <v>7.0099999999999996E-2</v>
      </c>
      <c r="AA341" s="23">
        <v>1.2500000000000001E-2</v>
      </c>
      <c r="AB341" s="23" t="s">
        <v>181</v>
      </c>
      <c r="AC341" s="23">
        <v>6.3E-3</v>
      </c>
      <c r="AD341" s="23" t="s">
        <v>181</v>
      </c>
      <c r="AE341" s="23">
        <v>1.03E-2</v>
      </c>
      <c r="AF341" s="23">
        <v>1.5395000000000001</v>
      </c>
      <c r="AG341" s="23">
        <v>1.24E-2</v>
      </c>
      <c r="AH341" s="23">
        <v>7.1410999999999998</v>
      </c>
      <c r="AI341" s="23">
        <v>2.0299999999999999E-2</v>
      </c>
      <c r="AJ341" s="23">
        <v>1.0674999999999999</v>
      </c>
      <c r="AK341" s="23">
        <v>6.4999999999999997E-3</v>
      </c>
      <c r="AL341" s="23">
        <v>3.4599999999999999E-2</v>
      </c>
      <c r="AM341" s="23">
        <v>7.6E-3</v>
      </c>
      <c r="AN341" s="23">
        <v>2.3699999999999999E-2</v>
      </c>
      <c r="AO341" s="23">
        <v>3.5000000000000001E-3</v>
      </c>
      <c r="AP341" s="23">
        <v>8.8099999999999998E-2</v>
      </c>
      <c r="AQ341" s="23">
        <v>3.5000000000000001E-3</v>
      </c>
      <c r="AR341" s="23">
        <v>6.5900999999999996</v>
      </c>
      <c r="AS341" s="23">
        <v>2.23E-2</v>
      </c>
      <c r="AT341" s="23">
        <v>5.5999999999999999E-3</v>
      </c>
      <c r="AU341" s="23">
        <v>2.8E-3</v>
      </c>
      <c r="AV341" s="23">
        <v>1.2500000000000001E-2</v>
      </c>
      <c r="AW341" s="23">
        <v>8.9999999999999998E-4</v>
      </c>
      <c r="AX341" s="23">
        <v>7.3000000000000001E-3</v>
      </c>
      <c r="AY341" s="23">
        <v>5.9999999999999995E-4</v>
      </c>
      <c r="AZ341" s="23">
        <v>7.4999999999999997E-3</v>
      </c>
      <c r="BA341" s="23">
        <v>5.9999999999999995E-4</v>
      </c>
      <c r="BB341" s="23">
        <v>1.1999999999999999E-3</v>
      </c>
      <c r="BC341" s="23">
        <v>4.0000000000000002E-4</v>
      </c>
      <c r="BD341" s="23">
        <v>2.9999999999999997E-4</v>
      </c>
      <c r="BE341" s="23">
        <v>2.9999999999999997E-4</v>
      </c>
      <c r="BF341" s="23" t="s">
        <v>181</v>
      </c>
      <c r="BG341" s="23">
        <v>1E-4</v>
      </c>
      <c r="BH341" s="23">
        <v>2.5000000000000001E-3</v>
      </c>
      <c r="BI341" s="23">
        <v>2.0000000000000001E-4</v>
      </c>
      <c r="BJ341" s="23">
        <v>3.5700000000000003E-2</v>
      </c>
      <c r="BK341" s="23">
        <v>6.9999999999999999E-4</v>
      </c>
      <c r="BL341" s="23">
        <v>2.3E-3</v>
      </c>
      <c r="BM341" s="23">
        <v>2.0000000000000001E-4</v>
      </c>
      <c r="BN341" s="23">
        <v>1.15E-2</v>
      </c>
      <c r="BO341" s="23">
        <v>2.9999999999999997E-4</v>
      </c>
      <c r="BP341" s="23">
        <v>4.1999999999999997E-3</v>
      </c>
      <c r="BQ341" s="23">
        <v>2.9999999999999997E-4</v>
      </c>
      <c r="BR341" s="23">
        <v>2.9999999999999997E-4</v>
      </c>
      <c r="BS341" s="23">
        <v>1E-4</v>
      </c>
      <c r="BT341" s="23" t="s">
        <v>181</v>
      </c>
      <c r="BU341" s="23">
        <v>5.0000000000000001E-4</v>
      </c>
      <c r="BV341" s="23" t="s">
        <v>20</v>
      </c>
      <c r="BX341" s="23" t="s">
        <v>20</v>
      </c>
      <c r="BZ341" s="23" t="s">
        <v>181</v>
      </c>
      <c r="CA341" s="23">
        <v>6.9999999999999999E-4</v>
      </c>
      <c r="CB341" s="23" t="s">
        <v>181</v>
      </c>
      <c r="CC341" s="23">
        <v>1.6999999999999999E-3</v>
      </c>
      <c r="CD341" s="23" t="s">
        <v>181</v>
      </c>
      <c r="CE341" s="23">
        <v>1.8E-3</v>
      </c>
      <c r="CF341" s="23" t="s">
        <v>20</v>
      </c>
      <c r="CH341" s="23">
        <v>3.85E-2</v>
      </c>
      <c r="CI341" s="23">
        <v>4.7999999999999996E-3</v>
      </c>
      <c r="CJ341" s="23" t="s">
        <v>181</v>
      </c>
      <c r="CK341" s="23">
        <v>8.5000000000000006E-3</v>
      </c>
      <c r="CL341" s="23" t="s">
        <v>181</v>
      </c>
      <c r="CM341" s="23">
        <v>8.0000000000000002E-3</v>
      </c>
      <c r="CN341" s="23" t="s">
        <v>181</v>
      </c>
      <c r="CO341" s="23">
        <v>5.9999999999999995E-4</v>
      </c>
      <c r="CP341" s="23" t="s">
        <v>181</v>
      </c>
      <c r="CQ341" s="23">
        <v>2.8E-3</v>
      </c>
      <c r="CR341" s="23" t="s">
        <v>181</v>
      </c>
      <c r="CS341" s="23">
        <v>1.4E-3</v>
      </c>
      <c r="CT341" s="23" t="s">
        <v>20</v>
      </c>
      <c r="CV341" s="23" t="s">
        <v>181</v>
      </c>
      <c r="CW341" s="23">
        <v>5.0000000000000001E-4</v>
      </c>
      <c r="CX341" s="23" t="s">
        <v>181</v>
      </c>
      <c r="CY341" s="23">
        <v>5.0000000000000001E-4</v>
      </c>
      <c r="CZ341" s="23" t="s">
        <v>181</v>
      </c>
      <c r="DA341" s="23">
        <v>5.0000000000000001E-4</v>
      </c>
      <c r="DB341" s="23" t="s">
        <v>181</v>
      </c>
      <c r="DC341" s="23">
        <v>5.0000000000000001E-4</v>
      </c>
      <c r="DD341" s="23" t="s">
        <v>181</v>
      </c>
      <c r="DE341" s="23">
        <v>5.9999999999999995E-4</v>
      </c>
      <c r="DF341" s="23" t="s">
        <v>181</v>
      </c>
      <c r="DG341" s="23">
        <v>4.0000000000000002E-4</v>
      </c>
      <c r="DH341" s="23" t="s">
        <v>181</v>
      </c>
      <c r="DI341" s="23">
        <v>2.0000000000000001E-4</v>
      </c>
      <c r="DJ341" s="23" t="s">
        <v>467</v>
      </c>
      <c r="DK341" s="23" t="s">
        <v>468</v>
      </c>
      <c r="DL341" s="23">
        <v>140</v>
      </c>
      <c r="DM341" s="23" t="s">
        <v>65</v>
      </c>
      <c r="DN341" s="23" t="s">
        <v>20</v>
      </c>
      <c r="DW341" s="85"/>
      <c r="DY341" s="85">
        <v>44878.05</v>
      </c>
    </row>
    <row r="342" spans="1:129" s="23" customFormat="1">
      <c r="A342" s="23">
        <v>396</v>
      </c>
      <c r="B342" s="88">
        <v>44878.052777777775</v>
      </c>
      <c r="C342" s="23" t="s">
        <v>192</v>
      </c>
      <c r="D342" s="23">
        <v>0</v>
      </c>
      <c r="E342" s="23">
        <v>0</v>
      </c>
      <c r="F342" s="23">
        <v>0</v>
      </c>
      <c r="G342" s="23" t="s">
        <v>58</v>
      </c>
      <c r="H342" s="23" t="s">
        <v>59</v>
      </c>
      <c r="I342" s="23" t="s">
        <v>59</v>
      </c>
      <c r="J342" s="23" t="s">
        <v>59</v>
      </c>
      <c r="K342" s="23">
        <v>150</v>
      </c>
      <c r="L342" s="23" t="s">
        <v>179</v>
      </c>
      <c r="M342" s="23">
        <v>0</v>
      </c>
      <c r="N342" s="23" t="s">
        <v>179</v>
      </c>
      <c r="O342" s="23">
        <v>0</v>
      </c>
      <c r="P342" s="23" t="s">
        <v>179</v>
      </c>
      <c r="Q342" s="23">
        <v>0</v>
      </c>
      <c r="R342" s="23">
        <v>2</v>
      </c>
      <c r="S342" s="23" t="s">
        <v>180</v>
      </c>
      <c r="T342" s="23">
        <v>6.8026</v>
      </c>
      <c r="U342" s="23">
        <v>0.58360000000000001</v>
      </c>
      <c r="V342" s="23">
        <v>18.057400000000001</v>
      </c>
      <c r="W342" s="23">
        <v>0.27810000000000001</v>
      </c>
      <c r="X342" s="23">
        <v>52.1068</v>
      </c>
      <c r="Y342" s="23">
        <v>0.29959999999999998</v>
      </c>
      <c r="Z342" s="23">
        <v>7.46E-2</v>
      </c>
      <c r="AA342" s="23">
        <v>1.2500000000000001E-2</v>
      </c>
      <c r="AB342" s="23" t="s">
        <v>181</v>
      </c>
      <c r="AC342" s="23">
        <v>6.1999999999999998E-3</v>
      </c>
      <c r="AD342" s="23" t="s">
        <v>181</v>
      </c>
      <c r="AE342" s="23">
        <v>1.0500000000000001E-2</v>
      </c>
      <c r="AF342" s="23">
        <v>1.2096</v>
      </c>
      <c r="AG342" s="23">
        <v>1.12E-2</v>
      </c>
      <c r="AH342" s="23">
        <v>7.2470999999999997</v>
      </c>
      <c r="AI342" s="23">
        <v>2.06E-2</v>
      </c>
      <c r="AJ342" s="23">
        <v>0.92110000000000003</v>
      </c>
      <c r="AK342" s="23">
        <v>6.1000000000000004E-3</v>
      </c>
      <c r="AL342" s="23">
        <v>3.09E-2</v>
      </c>
      <c r="AM342" s="23">
        <v>7.3000000000000001E-3</v>
      </c>
      <c r="AN342" s="23">
        <v>2.8199999999999999E-2</v>
      </c>
      <c r="AO342" s="23">
        <v>3.5999999999999999E-3</v>
      </c>
      <c r="AP342" s="23">
        <v>0.1585</v>
      </c>
      <c r="AQ342" s="23">
        <v>4.4999999999999997E-3</v>
      </c>
      <c r="AR342" s="23">
        <v>7.7220000000000004</v>
      </c>
      <c r="AS342" s="23">
        <v>2.41E-2</v>
      </c>
      <c r="AT342" s="23">
        <v>1.3100000000000001E-2</v>
      </c>
      <c r="AU342" s="23">
        <v>3.0999999999999999E-3</v>
      </c>
      <c r="AV342" s="23">
        <v>1.3599999999999999E-2</v>
      </c>
      <c r="AW342" s="23">
        <v>1E-3</v>
      </c>
      <c r="AX342" s="23">
        <v>9.4000000000000004E-3</v>
      </c>
      <c r="AY342" s="23">
        <v>6.9999999999999999E-4</v>
      </c>
      <c r="AZ342" s="23">
        <v>1.2200000000000001E-2</v>
      </c>
      <c r="BA342" s="23">
        <v>6.9999999999999999E-4</v>
      </c>
      <c r="BB342" s="23">
        <v>1.1000000000000001E-3</v>
      </c>
      <c r="BC342" s="23">
        <v>4.0000000000000002E-4</v>
      </c>
      <c r="BD342" s="23">
        <v>8.0000000000000004E-4</v>
      </c>
      <c r="BE342" s="23">
        <v>2.9999999999999997E-4</v>
      </c>
      <c r="BF342" s="23" t="s">
        <v>181</v>
      </c>
      <c r="BG342" s="23">
        <v>1E-4</v>
      </c>
      <c r="BH342" s="23">
        <v>1.1999999999999999E-3</v>
      </c>
      <c r="BI342" s="23">
        <v>2.0000000000000001E-4</v>
      </c>
      <c r="BJ342" s="23">
        <v>2.23E-2</v>
      </c>
      <c r="BK342" s="23">
        <v>5.0000000000000001E-4</v>
      </c>
      <c r="BL342" s="23">
        <v>2.5000000000000001E-3</v>
      </c>
      <c r="BM342" s="23">
        <v>2.0000000000000001E-4</v>
      </c>
      <c r="BN342" s="23">
        <v>7.4999999999999997E-3</v>
      </c>
      <c r="BO342" s="23">
        <v>2.9999999999999997E-4</v>
      </c>
      <c r="BP342" s="23">
        <v>1.8E-3</v>
      </c>
      <c r="BQ342" s="23">
        <v>2.9999999999999997E-4</v>
      </c>
      <c r="BR342" s="23">
        <v>4.0000000000000002E-4</v>
      </c>
      <c r="BS342" s="23">
        <v>1E-4</v>
      </c>
      <c r="BT342" s="23" t="s">
        <v>181</v>
      </c>
      <c r="BU342" s="23">
        <v>5.0000000000000001E-4</v>
      </c>
      <c r="BV342" s="23" t="s">
        <v>20</v>
      </c>
      <c r="BX342" s="23" t="s">
        <v>181</v>
      </c>
      <c r="BY342" s="23">
        <v>8.0000000000000004E-4</v>
      </c>
      <c r="BZ342" s="23" t="s">
        <v>181</v>
      </c>
      <c r="CA342" s="23">
        <v>6.9999999999999999E-4</v>
      </c>
      <c r="CB342" s="23" t="s">
        <v>181</v>
      </c>
      <c r="CC342" s="23">
        <v>1.8E-3</v>
      </c>
      <c r="CD342" s="23" t="s">
        <v>181</v>
      </c>
      <c r="CE342" s="23">
        <v>1.8E-3</v>
      </c>
      <c r="CF342" s="23" t="s">
        <v>20</v>
      </c>
      <c r="CH342" s="23">
        <v>1.34E-2</v>
      </c>
      <c r="CI342" s="23">
        <v>4.4000000000000003E-3</v>
      </c>
      <c r="CJ342" s="23" t="s">
        <v>181</v>
      </c>
      <c r="CK342" s="23">
        <v>8.3999999999999995E-3</v>
      </c>
      <c r="CL342" s="23" t="s">
        <v>181</v>
      </c>
      <c r="CM342" s="23">
        <v>7.9000000000000008E-3</v>
      </c>
      <c r="CN342" s="23" t="s">
        <v>181</v>
      </c>
      <c r="CO342" s="23">
        <v>5.9999999999999995E-4</v>
      </c>
      <c r="CP342" s="23" t="s">
        <v>181</v>
      </c>
      <c r="CQ342" s="23">
        <v>2.7000000000000001E-3</v>
      </c>
      <c r="CR342" s="23" t="s">
        <v>181</v>
      </c>
      <c r="CS342" s="23">
        <v>1.5E-3</v>
      </c>
      <c r="CT342" s="23" t="s">
        <v>181</v>
      </c>
      <c r="CU342" s="23">
        <v>5.9999999999999995E-4</v>
      </c>
      <c r="CV342" s="23" t="s">
        <v>20</v>
      </c>
      <c r="CX342" s="23" t="s">
        <v>181</v>
      </c>
      <c r="CY342" s="23">
        <v>5.0000000000000001E-4</v>
      </c>
      <c r="CZ342" s="23" t="s">
        <v>181</v>
      </c>
      <c r="DA342" s="23">
        <v>5.0000000000000001E-4</v>
      </c>
      <c r="DB342" s="23" t="s">
        <v>181</v>
      </c>
      <c r="DC342" s="23">
        <v>5.0000000000000001E-4</v>
      </c>
      <c r="DD342" s="23" t="s">
        <v>181</v>
      </c>
      <c r="DE342" s="23">
        <v>5.9999999999999995E-4</v>
      </c>
      <c r="DF342" s="23" t="s">
        <v>181</v>
      </c>
      <c r="DG342" s="23">
        <v>4.0000000000000002E-4</v>
      </c>
      <c r="DH342" s="23" t="s">
        <v>181</v>
      </c>
      <c r="DI342" s="23">
        <v>2.0000000000000001E-4</v>
      </c>
      <c r="DJ342" s="23" t="s">
        <v>469</v>
      </c>
      <c r="DK342" s="23" t="s">
        <v>470</v>
      </c>
      <c r="DL342" s="23">
        <v>19</v>
      </c>
      <c r="DM342" s="23" t="s">
        <v>65</v>
      </c>
      <c r="DN342" s="23" t="s">
        <v>20</v>
      </c>
      <c r="DW342" s="85"/>
      <c r="DY342" s="85">
        <v>44878.052777777775</v>
      </c>
    </row>
    <row r="343" spans="1:129" s="23" customFormat="1">
      <c r="A343" s="23">
        <v>397</v>
      </c>
      <c r="B343" s="88">
        <v>44878.055555555555</v>
      </c>
      <c r="C343" s="23" t="s">
        <v>192</v>
      </c>
      <c r="D343" s="23">
        <v>0</v>
      </c>
      <c r="E343" s="23">
        <v>0</v>
      </c>
      <c r="F343" s="23">
        <v>0</v>
      </c>
      <c r="G343" s="23" t="s">
        <v>58</v>
      </c>
      <c r="H343" s="23" t="s">
        <v>59</v>
      </c>
      <c r="I343" s="23" t="s">
        <v>59</v>
      </c>
      <c r="J343" s="23" t="s">
        <v>59</v>
      </c>
      <c r="K343" s="23">
        <v>150</v>
      </c>
      <c r="L343" s="23" t="s">
        <v>179</v>
      </c>
      <c r="M343" s="23">
        <v>0</v>
      </c>
      <c r="N343" s="23" t="s">
        <v>179</v>
      </c>
      <c r="O343" s="23">
        <v>0</v>
      </c>
      <c r="P343" s="23" t="s">
        <v>179</v>
      </c>
      <c r="Q343" s="23">
        <v>0</v>
      </c>
      <c r="R343" s="23">
        <v>2</v>
      </c>
      <c r="S343" s="23" t="s">
        <v>180</v>
      </c>
      <c r="T343" s="23">
        <v>6.3033000000000001</v>
      </c>
      <c r="U343" s="23">
        <v>0.58030000000000004</v>
      </c>
      <c r="V343" s="23">
        <v>17.024699999999999</v>
      </c>
      <c r="W343" s="23">
        <v>0.27029999999999998</v>
      </c>
      <c r="X343" s="23">
        <v>49.1387</v>
      </c>
      <c r="Y343" s="23">
        <v>0.28810000000000002</v>
      </c>
      <c r="Z343" s="23">
        <v>8.4699999999999998E-2</v>
      </c>
      <c r="AA343" s="23">
        <v>1.26E-2</v>
      </c>
      <c r="AB343" s="23" t="s">
        <v>181</v>
      </c>
      <c r="AC343" s="23">
        <v>6.1000000000000004E-3</v>
      </c>
      <c r="AD343" s="23" t="s">
        <v>181</v>
      </c>
      <c r="AE343" s="23">
        <v>1.0699999999999999E-2</v>
      </c>
      <c r="AF343" s="23">
        <v>0.7641</v>
      </c>
      <c r="AG343" s="23">
        <v>9.1999999999999998E-3</v>
      </c>
      <c r="AH343" s="23">
        <v>7.2333999999999996</v>
      </c>
      <c r="AI343" s="23">
        <v>2.0500000000000001E-2</v>
      </c>
      <c r="AJ343" s="23">
        <v>0.88229999999999997</v>
      </c>
      <c r="AK343" s="23">
        <v>5.8999999999999999E-3</v>
      </c>
      <c r="AL343" s="23">
        <v>3.1399999999999997E-2</v>
      </c>
      <c r="AM343" s="23">
        <v>7.3000000000000001E-3</v>
      </c>
      <c r="AN343" s="23">
        <v>2.9499999999999998E-2</v>
      </c>
      <c r="AO343" s="23">
        <v>3.7000000000000002E-3</v>
      </c>
      <c r="AP343" s="23">
        <v>0.15920000000000001</v>
      </c>
      <c r="AQ343" s="23">
        <v>4.5999999999999999E-3</v>
      </c>
      <c r="AR343" s="23">
        <v>7.7104999999999997</v>
      </c>
      <c r="AS343" s="23">
        <v>2.41E-2</v>
      </c>
      <c r="AT343" s="23">
        <v>1.01E-2</v>
      </c>
      <c r="AU343" s="23">
        <v>3.0999999999999999E-3</v>
      </c>
      <c r="AV343" s="23">
        <v>1.32E-2</v>
      </c>
      <c r="AW343" s="23">
        <v>8.9999999999999998E-4</v>
      </c>
      <c r="AX343" s="23">
        <v>8.6999999999999994E-3</v>
      </c>
      <c r="AY343" s="23">
        <v>6.9999999999999999E-4</v>
      </c>
      <c r="AZ343" s="23">
        <v>1.21E-2</v>
      </c>
      <c r="BA343" s="23">
        <v>6.9999999999999999E-4</v>
      </c>
      <c r="BB343" s="23">
        <v>1.4E-3</v>
      </c>
      <c r="BC343" s="23">
        <v>4.0000000000000002E-4</v>
      </c>
      <c r="BD343" s="23">
        <v>8.9999999999999998E-4</v>
      </c>
      <c r="BE343" s="23">
        <v>2.9999999999999997E-4</v>
      </c>
      <c r="BF343" s="23" t="s">
        <v>181</v>
      </c>
      <c r="BG343" s="23">
        <v>1E-4</v>
      </c>
      <c r="BH343" s="23">
        <v>1E-3</v>
      </c>
      <c r="BI343" s="23">
        <v>2.0000000000000001E-4</v>
      </c>
      <c r="BJ343" s="23">
        <v>2.2599999999999999E-2</v>
      </c>
      <c r="BK343" s="23">
        <v>5.0000000000000001E-4</v>
      </c>
      <c r="BL343" s="23">
        <v>2.5000000000000001E-3</v>
      </c>
      <c r="BM343" s="23">
        <v>2.0000000000000001E-4</v>
      </c>
      <c r="BN343" s="23">
        <v>8.3000000000000001E-3</v>
      </c>
      <c r="BO343" s="23">
        <v>2.9999999999999997E-4</v>
      </c>
      <c r="BP343" s="23">
        <v>2E-3</v>
      </c>
      <c r="BQ343" s="23">
        <v>2.9999999999999997E-4</v>
      </c>
      <c r="BR343" s="23">
        <v>5.0000000000000001E-4</v>
      </c>
      <c r="BS343" s="23">
        <v>2.0000000000000001E-4</v>
      </c>
      <c r="BT343" s="23" t="s">
        <v>181</v>
      </c>
      <c r="BU343" s="23">
        <v>5.0000000000000001E-4</v>
      </c>
      <c r="BV343" s="23" t="s">
        <v>181</v>
      </c>
      <c r="BW343" s="23">
        <v>5.9999999999999995E-4</v>
      </c>
      <c r="BX343" s="23" t="s">
        <v>20</v>
      </c>
      <c r="BZ343" s="23" t="s">
        <v>181</v>
      </c>
      <c r="CA343" s="23">
        <v>6.9999999999999999E-4</v>
      </c>
      <c r="CB343" s="23" t="s">
        <v>181</v>
      </c>
      <c r="CC343" s="23">
        <v>1.8E-3</v>
      </c>
      <c r="CD343" s="23" t="s">
        <v>181</v>
      </c>
      <c r="CE343" s="23">
        <v>1.8E-3</v>
      </c>
      <c r="CF343" s="23" t="s">
        <v>20</v>
      </c>
      <c r="CH343" s="23">
        <v>1.67E-2</v>
      </c>
      <c r="CI343" s="23">
        <v>4.7000000000000002E-3</v>
      </c>
      <c r="CJ343" s="23" t="s">
        <v>181</v>
      </c>
      <c r="CK343" s="23">
        <v>8.5000000000000006E-3</v>
      </c>
      <c r="CL343" s="23">
        <v>1.2200000000000001E-2</v>
      </c>
      <c r="CM343" s="23">
        <v>8.8000000000000005E-3</v>
      </c>
      <c r="CN343" s="23" t="s">
        <v>181</v>
      </c>
      <c r="CO343" s="23">
        <v>5.9999999999999995E-4</v>
      </c>
      <c r="CP343" s="23" t="s">
        <v>181</v>
      </c>
      <c r="CQ343" s="23">
        <v>2.7000000000000001E-3</v>
      </c>
      <c r="CR343" s="23" t="s">
        <v>181</v>
      </c>
      <c r="CS343" s="23">
        <v>1.5E-3</v>
      </c>
      <c r="CT343" s="23" t="s">
        <v>20</v>
      </c>
      <c r="CV343" s="23" t="s">
        <v>20</v>
      </c>
      <c r="CX343" s="23" t="s">
        <v>181</v>
      </c>
      <c r="CY343" s="23">
        <v>5.0000000000000001E-4</v>
      </c>
      <c r="CZ343" s="23" t="s">
        <v>181</v>
      </c>
      <c r="DA343" s="23">
        <v>5.0000000000000001E-4</v>
      </c>
      <c r="DB343" s="23" t="s">
        <v>181</v>
      </c>
      <c r="DC343" s="23">
        <v>5.0000000000000001E-4</v>
      </c>
      <c r="DD343" s="23" t="s">
        <v>181</v>
      </c>
      <c r="DE343" s="23">
        <v>5.9999999999999995E-4</v>
      </c>
      <c r="DF343" s="23" t="s">
        <v>181</v>
      </c>
      <c r="DG343" s="23">
        <v>4.0000000000000002E-4</v>
      </c>
      <c r="DH343" s="23" t="s">
        <v>181</v>
      </c>
      <c r="DI343" s="23">
        <v>2.0000000000000001E-4</v>
      </c>
      <c r="DJ343" s="23" t="s">
        <v>469</v>
      </c>
      <c r="DK343" s="23" t="s">
        <v>470</v>
      </c>
      <c r="DL343" s="23">
        <v>53</v>
      </c>
      <c r="DM343" s="23" t="s">
        <v>65</v>
      </c>
      <c r="DN343" s="23" t="s">
        <v>20</v>
      </c>
      <c r="DW343" s="85"/>
      <c r="DY343" s="85">
        <v>44878.055555555555</v>
      </c>
    </row>
    <row r="344" spans="1:129" s="23" customFormat="1">
      <c r="A344" s="23">
        <v>398</v>
      </c>
      <c r="B344" s="88">
        <v>44878.057638888888</v>
      </c>
      <c r="C344" s="23" t="s">
        <v>192</v>
      </c>
      <c r="D344" s="23">
        <v>0</v>
      </c>
      <c r="E344" s="23">
        <v>0</v>
      </c>
      <c r="F344" s="23">
        <v>0</v>
      </c>
      <c r="G344" s="23" t="s">
        <v>58</v>
      </c>
      <c r="H344" s="23" t="s">
        <v>59</v>
      </c>
      <c r="I344" s="23" t="s">
        <v>59</v>
      </c>
      <c r="J344" s="23" t="s">
        <v>59</v>
      </c>
      <c r="K344" s="23">
        <v>150</v>
      </c>
      <c r="L344" s="23" t="s">
        <v>179</v>
      </c>
      <c r="M344" s="23">
        <v>0</v>
      </c>
      <c r="N344" s="23" t="s">
        <v>179</v>
      </c>
      <c r="O344" s="23">
        <v>0</v>
      </c>
      <c r="P344" s="23" t="s">
        <v>179</v>
      </c>
      <c r="Q344" s="23">
        <v>0</v>
      </c>
      <c r="R344" s="23">
        <v>2</v>
      </c>
      <c r="S344" s="23" t="s">
        <v>180</v>
      </c>
      <c r="T344" s="23">
        <v>4.5505000000000004</v>
      </c>
      <c r="U344" s="23">
        <v>0.56899999999999995</v>
      </c>
      <c r="V344" s="23">
        <v>18.553000000000001</v>
      </c>
      <c r="W344" s="23">
        <v>0.28100000000000003</v>
      </c>
      <c r="X344" s="23">
        <v>49.493899999999996</v>
      </c>
      <c r="Y344" s="23">
        <v>0.28960000000000002</v>
      </c>
      <c r="Z344" s="23">
        <v>8.4599999999999995E-2</v>
      </c>
      <c r="AA344" s="23">
        <v>1.3299999999999999E-2</v>
      </c>
      <c r="AB344" s="23" t="s">
        <v>181</v>
      </c>
      <c r="AC344" s="23">
        <v>6.4000000000000003E-3</v>
      </c>
      <c r="AD344" s="23" t="s">
        <v>181</v>
      </c>
      <c r="AE344" s="23">
        <v>1.06E-2</v>
      </c>
      <c r="AF344" s="23">
        <v>0.69589999999999996</v>
      </c>
      <c r="AG344" s="23">
        <v>8.8999999999999999E-3</v>
      </c>
      <c r="AH344" s="23">
        <v>8.8681999999999999</v>
      </c>
      <c r="AI344" s="23">
        <v>2.29E-2</v>
      </c>
      <c r="AJ344" s="23">
        <v>0.91210000000000002</v>
      </c>
      <c r="AK344" s="23">
        <v>6.1999999999999998E-3</v>
      </c>
      <c r="AL344" s="23">
        <v>3.4599999999999999E-2</v>
      </c>
      <c r="AM344" s="23">
        <v>7.4999999999999997E-3</v>
      </c>
      <c r="AN344" s="23">
        <v>2.7199999999999998E-2</v>
      </c>
      <c r="AO344" s="23">
        <v>3.8E-3</v>
      </c>
      <c r="AP344" s="23">
        <v>9.64E-2</v>
      </c>
      <c r="AQ344" s="23">
        <v>3.7000000000000002E-3</v>
      </c>
      <c r="AR344" s="23">
        <v>8.1599000000000004</v>
      </c>
      <c r="AS344" s="23">
        <v>2.53E-2</v>
      </c>
      <c r="AT344" s="23">
        <v>7.1999999999999998E-3</v>
      </c>
      <c r="AU344" s="23">
        <v>3.2000000000000002E-3</v>
      </c>
      <c r="AV344" s="23">
        <v>1.04E-2</v>
      </c>
      <c r="AW344" s="23">
        <v>8.9999999999999998E-4</v>
      </c>
      <c r="AX344" s="23">
        <v>8.0999999999999996E-3</v>
      </c>
      <c r="AY344" s="23">
        <v>5.9999999999999995E-4</v>
      </c>
      <c r="AZ344" s="23">
        <v>8.3000000000000001E-3</v>
      </c>
      <c r="BA344" s="23">
        <v>5.9999999999999995E-4</v>
      </c>
      <c r="BB344" s="23">
        <v>1.1000000000000001E-3</v>
      </c>
      <c r="BC344" s="23">
        <v>4.0000000000000002E-4</v>
      </c>
      <c r="BD344" s="23">
        <v>5.0000000000000001E-4</v>
      </c>
      <c r="BE344" s="23">
        <v>2.9999999999999997E-4</v>
      </c>
      <c r="BF344" s="23" t="s">
        <v>181</v>
      </c>
      <c r="BG344" s="23">
        <v>1E-4</v>
      </c>
      <c r="BH344" s="23">
        <v>8.9999999999999998E-4</v>
      </c>
      <c r="BI344" s="23">
        <v>2.0000000000000001E-4</v>
      </c>
      <c r="BJ344" s="23">
        <v>2.3199999999999998E-2</v>
      </c>
      <c r="BK344" s="23">
        <v>5.9999999999999995E-4</v>
      </c>
      <c r="BL344" s="23">
        <v>2.7000000000000001E-3</v>
      </c>
      <c r="BM344" s="23">
        <v>2.0000000000000001E-4</v>
      </c>
      <c r="BN344" s="23">
        <v>8.3000000000000001E-3</v>
      </c>
      <c r="BO344" s="23">
        <v>2.9999999999999997E-4</v>
      </c>
      <c r="BP344" s="23">
        <v>2.0999999999999999E-3</v>
      </c>
      <c r="BQ344" s="23">
        <v>2.9999999999999997E-4</v>
      </c>
      <c r="BR344" s="23">
        <v>2.9999999999999997E-4</v>
      </c>
      <c r="BS344" s="23">
        <v>2.0000000000000001E-4</v>
      </c>
      <c r="BT344" s="23" t="s">
        <v>181</v>
      </c>
      <c r="BU344" s="23">
        <v>5.0000000000000001E-4</v>
      </c>
      <c r="BV344" s="23" t="s">
        <v>20</v>
      </c>
      <c r="BX344" s="23" t="s">
        <v>20</v>
      </c>
      <c r="BZ344" s="23" t="s">
        <v>181</v>
      </c>
      <c r="CA344" s="23">
        <v>6.9999999999999999E-4</v>
      </c>
      <c r="CB344" s="23" t="s">
        <v>181</v>
      </c>
      <c r="CC344" s="23">
        <v>1.8E-3</v>
      </c>
      <c r="CD344" s="23" t="s">
        <v>181</v>
      </c>
      <c r="CE344" s="23">
        <v>1.8E-3</v>
      </c>
      <c r="CF344" s="23" t="s">
        <v>20</v>
      </c>
      <c r="CH344" s="23">
        <v>1.0999999999999999E-2</v>
      </c>
      <c r="CI344" s="23">
        <v>4.1999999999999997E-3</v>
      </c>
      <c r="CJ344" s="23" t="s">
        <v>181</v>
      </c>
      <c r="CK344" s="23">
        <v>8.6E-3</v>
      </c>
      <c r="CL344" s="23" t="s">
        <v>181</v>
      </c>
      <c r="CM344" s="23">
        <v>8.8999999999999999E-3</v>
      </c>
      <c r="CN344" s="23" t="s">
        <v>181</v>
      </c>
      <c r="CO344" s="23">
        <v>5.9999999999999995E-4</v>
      </c>
      <c r="CP344" s="23" t="s">
        <v>181</v>
      </c>
      <c r="CQ344" s="23">
        <v>2.5999999999999999E-3</v>
      </c>
      <c r="CR344" s="23" t="s">
        <v>181</v>
      </c>
      <c r="CS344" s="23">
        <v>1.5E-3</v>
      </c>
      <c r="CT344" s="23" t="s">
        <v>181</v>
      </c>
      <c r="CU344" s="23">
        <v>6.9999999999999999E-4</v>
      </c>
      <c r="CV344" s="23" t="s">
        <v>181</v>
      </c>
      <c r="CW344" s="23">
        <v>5.0000000000000001E-4</v>
      </c>
      <c r="CX344" s="23" t="s">
        <v>181</v>
      </c>
      <c r="CY344" s="23">
        <v>5.0000000000000001E-4</v>
      </c>
      <c r="CZ344" s="23" t="s">
        <v>181</v>
      </c>
      <c r="DA344" s="23">
        <v>5.9999999999999995E-4</v>
      </c>
      <c r="DB344" s="23" t="s">
        <v>181</v>
      </c>
      <c r="DC344" s="23">
        <v>5.0000000000000001E-4</v>
      </c>
      <c r="DD344" s="23" t="s">
        <v>181</v>
      </c>
      <c r="DE344" s="23">
        <v>5.9999999999999995E-4</v>
      </c>
      <c r="DF344" s="23" t="s">
        <v>181</v>
      </c>
      <c r="DG344" s="23">
        <v>4.0000000000000002E-4</v>
      </c>
      <c r="DH344" s="23" t="s">
        <v>181</v>
      </c>
      <c r="DI344" s="23">
        <v>2.0000000000000001E-4</v>
      </c>
      <c r="DJ344" s="23" t="s">
        <v>469</v>
      </c>
      <c r="DK344" s="23" t="s">
        <v>470</v>
      </c>
      <c r="DL344" s="23">
        <v>110</v>
      </c>
      <c r="DM344" s="23" t="s">
        <v>65</v>
      </c>
      <c r="DN344" s="23" t="s">
        <v>20</v>
      </c>
      <c r="DW344" s="85"/>
      <c r="DY344" s="85">
        <v>44878.057638888888</v>
      </c>
    </row>
    <row r="345" spans="1:129" s="23" customFormat="1">
      <c r="B345" s="88"/>
      <c r="DW345" s="85"/>
      <c r="DY345" s="85"/>
    </row>
    <row r="346" spans="1:129" s="23" customFormat="1">
      <c r="A346" s="23">
        <v>401</v>
      </c>
      <c r="B346" s="88">
        <v>44878.082638888889</v>
      </c>
      <c r="C346" s="23" t="s">
        <v>192</v>
      </c>
      <c r="D346" s="23">
        <v>0</v>
      </c>
      <c r="E346" s="23">
        <v>0</v>
      </c>
      <c r="F346" s="23">
        <v>0</v>
      </c>
      <c r="G346" s="23" t="s">
        <v>58</v>
      </c>
      <c r="H346" s="23" t="s">
        <v>59</v>
      </c>
      <c r="I346" s="23" t="s">
        <v>59</v>
      </c>
      <c r="J346" s="23" t="s">
        <v>59</v>
      </c>
      <c r="K346" s="23">
        <v>150</v>
      </c>
      <c r="L346" s="23" t="s">
        <v>179</v>
      </c>
      <c r="M346" s="23">
        <v>0</v>
      </c>
      <c r="N346" s="23" t="s">
        <v>179</v>
      </c>
      <c r="O346" s="23">
        <v>0</v>
      </c>
      <c r="P346" s="23" t="s">
        <v>179</v>
      </c>
      <c r="Q346" s="23">
        <v>0</v>
      </c>
      <c r="R346" s="23">
        <v>2</v>
      </c>
      <c r="S346" s="23" t="s">
        <v>180</v>
      </c>
      <c r="T346" s="23">
        <v>9.7703000000000007</v>
      </c>
      <c r="U346" s="23">
        <v>0.63109999999999999</v>
      </c>
      <c r="V346" s="23">
        <v>15.5419</v>
      </c>
      <c r="W346" s="23">
        <v>0.26229999999999998</v>
      </c>
      <c r="X346" s="23">
        <v>52.555999999999997</v>
      </c>
      <c r="Y346" s="23">
        <v>0.29770000000000002</v>
      </c>
      <c r="Z346" s="23">
        <v>9.4700000000000006E-2</v>
      </c>
      <c r="AA346" s="23">
        <v>1.3100000000000001E-2</v>
      </c>
      <c r="AB346" s="23">
        <v>1.4E-2</v>
      </c>
      <c r="AC346" s="23">
        <v>7.6E-3</v>
      </c>
      <c r="AD346" s="23" t="s">
        <v>181</v>
      </c>
      <c r="AE346" s="23">
        <v>1.11E-2</v>
      </c>
      <c r="AF346" s="23">
        <v>0.65259999999999996</v>
      </c>
      <c r="AG346" s="23">
        <v>8.6999999999999994E-3</v>
      </c>
      <c r="AH346" s="23">
        <v>7.8676000000000004</v>
      </c>
      <c r="AI346" s="23">
        <v>2.1299999999999999E-2</v>
      </c>
      <c r="AJ346" s="23">
        <v>0.8407</v>
      </c>
      <c r="AK346" s="23">
        <v>5.8999999999999999E-3</v>
      </c>
      <c r="AL346" s="23">
        <v>2.7E-2</v>
      </c>
      <c r="AM346" s="23">
        <v>7.0000000000000001E-3</v>
      </c>
      <c r="AN346" s="23">
        <v>2.0799999999999999E-2</v>
      </c>
      <c r="AO346" s="23">
        <v>3.5000000000000001E-3</v>
      </c>
      <c r="AP346" s="23">
        <v>0.1192</v>
      </c>
      <c r="AQ346" s="23">
        <v>4.0000000000000001E-3</v>
      </c>
      <c r="AR346" s="23">
        <v>7.2302</v>
      </c>
      <c r="AS346" s="23">
        <v>2.3400000000000001E-2</v>
      </c>
      <c r="AT346" s="23">
        <v>2.7199999999999998E-2</v>
      </c>
      <c r="AU346" s="23">
        <v>3.0999999999999999E-3</v>
      </c>
      <c r="AV346" s="23">
        <v>1.4200000000000001E-2</v>
      </c>
      <c r="AW346" s="23">
        <v>1E-3</v>
      </c>
      <c r="AX346" s="23">
        <v>8.8000000000000005E-3</v>
      </c>
      <c r="AY346" s="23">
        <v>6.9999999999999999E-4</v>
      </c>
      <c r="AZ346" s="23">
        <v>8.0999999999999996E-3</v>
      </c>
      <c r="BA346" s="23">
        <v>5.9999999999999995E-4</v>
      </c>
      <c r="BB346" s="23">
        <v>1.1999999999999999E-3</v>
      </c>
      <c r="BC346" s="23">
        <v>4.0000000000000002E-4</v>
      </c>
      <c r="BD346" s="23" t="s">
        <v>181</v>
      </c>
      <c r="BE346" s="23">
        <v>2.9999999999999997E-4</v>
      </c>
      <c r="BF346" s="23" t="s">
        <v>181</v>
      </c>
      <c r="BG346" s="23">
        <v>1E-4</v>
      </c>
      <c r="BH346" s="23">
        <v>1.4E-3</v>
      </c>
      <c r="BI346" s="23">
        <v>2.0000000000000001E-4</v>
      </c>
      <c r="BJ346" s="23">
        <v>1.9E-2</v>
      </c>
      <c r="BK346" s="23">
        <v>5.0000000000000001E-4</v>
      </c>
      <c r="BL346" s="23">
        <v>2.3E-3</v>
      </c>
      <c r="BM346" s="23">
        <v>2.0000000000000001E-4</v>
      </c>
      <c r="BN346" s="23">
        <v>7.0000000000000001E-3</v>
      </c>
      <c r="BO346" s="23">
        <v>2.9999999999999997E-4</v>
      </c>
      <c r="BP346" s="23">
        <v>1.6000000000000001E-3</v>
      </c>
      <c r="BQ346" s="23">
        <v>2.9999999999999997E-4</v>
      </c>
      <c r="BR346" s="23">
        <v>4.0000000000000002E-4</v>
      </c>
      <c r="BS346" s="23">
        <v>1E-4</v>
      </c>
      <c r="BT346" s="23" t="s">
        <v>181</v>
      </c>
      <c r="BU346" s="23">
        <v>5.0000000000000001E-4</v>
      </c>
      <c r="BV346" s="23" t="s">
        <v>20</v>
      </c>
      <c r="BX346" s="23" t="s">
        <v>20</v>
      </c>
      <c r="BZ346" s="23" t="s">
        <v>181</v>
      </c>
      <c r="CA346" s="23">
        <v>6.9999999999999999E-4</v>
      </c>
      <c r="CB346" s="23" t="s">
        <v>181</v>
      </c>
      <c r="CC346" s="23">
        <v>1.8E-3</v>
      </c>
      <c r="CD346" s="23" t="s">
        <v>181</v>
      </c>
      <c r="CE346" s="23">
        <v>1.8E-3</v>
      </c>
      <c r="CF346" s="23" t="s">
        <v>20</v>
      </c>
      <c r="CH346" s="23">
        <v>1.8599999999999998E-2</v>
      </c>
      <c r="CI346" s="23">
        <v>4.7000000000000002E-3</v>
      </c>
      <c r="CJ346" s="23" t="s">
        <v>181</v>
      </c>
      <c r="CK346" s="23">
        <v>8.6999999999999994E-3</v>
      </c>
      <c r="CL346" s="23" t="s">
        <v>181</v>
      </c>
      <c r="CM346" s="23">
        <v>7.9000000000000008E-3</v>
      </c>
      <c r="CN346" s="23" t="s">
        <v>181</v>
      </c>
      <c r="CO346" s="23">
        <v>5.9999999999999995E-4</v>
      </c>
      <c r="CP346" s="23" t="s">
        <v>181</v>
      </c>
      <c r="CQ346" s="23">
        <v>2.5999999999999999E-3</v>
      </c>
      <c r="CR346" s="23" t="s">
        <v>181</v>
      </c>
      <c r="CS346" s="23">
        <v>1.5E-3</v>
      </c>
      <c r="CT346" s="23" t="s">
        <v>181</v>
      </c>
      <c r="CU346" s="23">
        <v>5.9999999999999995E-4</v>
      </c>
      <c r="CV346" s="23" t="s">
        <v>181</v>
      </c>
      <c r="CW346" s="23">
        <v>5.0000000000000001E-4</v>
      </c>
      <c r="CX346" s="23" t="s">
        <v>181</v>
      </c>
      <c r="CY346" s="23">
        <v>5.0000000000000001E-4</v>
      </c>
      <c r="CZ346" s="23" t="s">
        <v>181</v>
      </c>
      <c r="DA346" s="23">
        <v>5.9999999999999995E-4</v>
      </c>
      <c r="DB346" s="23" t="s">
        <v>181</v>
      </c>
      <c r="DC346" s="23">
        <v>5.0000000000000001E-4</v>
      </c>
      <c r="DD346" s="23" t="s">
        <v>181</v>
      </c>
      <c r="DE346" s="23">
        <v>5.9999999999999995E-4</v>
      </c>
      <c r="DF346" s="23" t="s">
        <v>181</v>
      </c>
      <c r="DG346" s="23">
        <v>2.9999999999999997E-4</v>
      </c>
      <c r="DH346" s="23" t="s">
        <v>181</v>
      </c>
      <c r="DI346" s="23">
        <v>2.0000000000000001E-4</v>
      </c>
      <c r="DJ346" s="23" t="s">
        <v>471</v>
      </c>
      <c r="DK346" s="23" t="s">
        <v>472</v>
      </c>
      <c r="DL346" s="23">
        <v>26</v>
      </c>
      <c r="DM346" s="23" t="s">
        <v>197</v>
      </c>
      <c r="DN346" s="23" t="s">
        <v>20</v>
      </c>
      <c r="DW346" s="85"/>
      <c r="DY346" s="85">
        <v>44878.082638888889</v>
      </c>
    </row>
    <row r="347" spans="1:129" s="23" customFormat="1">
      <c r="A347" s="23">
        <v>402</v>
      </c>
      <c r="B347" s="88">
        <v>44878.085416666669</v>
      </c>
      <c r="C347" s="23" t="s">
        <v>192</v>
      </c>
      <c r="D347" s="23">
        <v>0</v>
      </c>
      <c r="E347" s="23">
        <v>0</v>
      </c>
      <c r="F347" s="23">
        <v>0</v>
      </c>
      <c r="G347" s="23" t="s">
        <v>58</v>
      </c>
      <c r="H347" s="23" t="s">
        <v>59</v>
      </c>
      <c r="I347" s="23" t="s">
        <v>59</v>
      </c>
      <c r="J347" s="23" t="s">
        <v>59</v>
      </c>
      <c r="K347" s="23">
        <v>150</v>
      </c>
      <c r="L347" s="23" t="s">
        <v>179</v>
      </c>
      <c r="M347" s="23">
        <v>0</v>
      </c>
      <c r="N347" s="23" t="s">
        <v>179</v>
      </c>
      <c r="O347" s="23">
        <v>0</v>
      </c>
      <c r="P347" s="23" t="s">
        <v>179</v>
      </c>
      <c r="Q347" s="23">
        <v>0</v>
      </c>
      <c r="R347" s="23">
        <v>2</v>
      </c>
      <c r="S347" s="23" t="s">
        <v>180</v>
      </c>
      <c r="T347" s="23">
        <v>4.5704000000000002</v>
      </c>
      <c r="U347" s="23">
        <v>0.53100000000000003</v>
      </c>
      <c r="V347" s="23">
        <v>15.1309</v>
      </c>
      <c r="W347" s="23">
        <v>0.25290000000000001</v>
      </c>
      <c r="X347" s="23">
        <v>43.566499999999998</v>
      </c>
      <c r="Y347" s="23">
        <v>0.26600000000000001</v>
      </c>
      <c r="Z347" s="23">
        <v>5.4399999999999997E-2</v>
      </c>
      <c r="AA347" s="23">
        <v>1.1900000000000001E-2</v>
      </c>
      <c r="AB347" s="23" t="s">
        <v>181</v>
      </c>
      <c r="AC347" s="23">
        <v>5.8999999999999999E-3</v>
      </c>
      <c r="AD347" s="23" t="s">
        <v>181</v>
      </c>
      <c r="AE347" s="23">
        <v>1.06E-2</v>
      </c>
      <c r="AF347" s="23">
        <v>0.48270000000000002</v>
      </c>
      <c r="AG347" s="23">
        <v>7.6E-3</v>
      </c>
      <c r="AH347" s="23">
        <v>7.3630000000000004</v>
      </c>
      <c r="AI347" s="23">
        <v>2.06E-2</v>
      </c>
      <c r="AJ347" s="23">
        <v>0.7792</v>
      </c>
      <c r="AK347" s="23">
        <v>5.7000000000000002E-3</v>
      </c>
      <c r="AL347" s="23">
        <v>1.7899999999999999E-2</v>
      </c>
      <c r="AM347" s="23">
        <v>6.7999999999999996E-3</v>
      </c>
      <c r="AN347" s="23">
        <v>2.6200000000000001E-2</v>
      </c>
      <c r="AO347" s="23">
        <v>3.5000000000000001E-3</v>
      </c>
      <c r="AP347" s="23">
        <v>8.4199999999999997E-2</v>
      </c>
      <c r="AQ347" s="23">
        <v>3.5000000000000001E-3</v>
      </c>
      <c r="AR347" s="23">
        <v>6.9596999999999998</v>
      </c>
      <c r="AS347" s="23">
        <v>2.3E-2</v>
      </c>
      <c r="AT347" s="23">
        <v>1.7299999999999999E-2</v>
      </c>
      <c r="AU347" s="23">
        <v>3.0999999999999999E-3</v>
      </c>
      <c r="AV347" s="23">
        <v>9.5999999999999992E-3</v>
      </c>
      <c r="AW347" s="23">
        <v>8.9999999999999998E-4</v>
      </c>
      <c r="AX347" s="23">
        <v>7.7999999999999996E-3</v>
      </c>
      <c r="AY347" s="23">
        <v>6.9999999999999999E-4</v>
      </c>
      <c r="AZ347" s="23">
        <v>7.4999999999999997E-3</v>
      </c>
      <c r="BA347" s="23">
        <v>5.9999999999999995E-4</v>
      </c>
      <c r="BB347" s="23">
        <v>1E-3</v>
      </c>
      <c r="BC347" s="23">
        <v>4.0000000000000002E-4</v>
      </c>
      <c r="BD347" s="23">
        <v>5.9999999999999995E-4</v>
      </c>
      <c r="BE347" s="23">
        <v>2.9999999999999997E-4</v>
      </c>
      <c r="BF347" s="23" t="s">
        <v>181</v>
      </c>
      <c r="BG347" s="23">
        <v>1E-4</v>
      </c>
      <c r="BH347" s="23">
        <v>5.9999999999999995E-4</v>
      </c>
      <c r="BI347" s="23">
        <v>2.0000000000000001E-4</v>
      </c>
      <c r="BJ347" s="23">
        <v>2.0899999999999998E-2</v>
      </c>
      <c r="BK347" s="23">
        <v>5.0000000000000001E-4</v>
      </c>
      <c r="BL347" s="23">
        <v>2.5000000000000001E-3</v>
      </c>
      <c r="BM347" s="23">
        <v>2.0000000000000001E-4</v>
      </c>
      <c r="BN347" s="23">
        <v>9.9000000000000008E-3</v>
      </c>
      <c r="BO347" s="23">
        <v>4.0000000000000002E-4</v>
      </c>
      <c r="BP347" s="23">
        <v>1.9E-3</v>
      </c>
      <c r="BQ347" s="23">
        <v>2.9999999999999997E-4</v>
      </c>
      <c r="BR347" s="23">
        <v>5.0000000000000001E-4</v>
      </c>
      <c r="BS347" s="23">
        <v>2.9999999999999997E-4</v>
      </c>
      <c r="BT347" s="23" t="s">
        <v>181</v>
      </c>
      <c r="BU347" s="23">
        <v>5.0000000000000001E-4</v>
      </c>
      <c r="BV347" s="23" t="s">
        <v>20</v>
      </c>
      <c r="BX347" s="23" t="s">
        <v>181</v>
      </c>
      <c r="BY347" s="23">
        <v>8.0000000000000004E-4</v>
      </c>
      <c r="BZ347" s="23" t="s">
        <v>181</v>
      </c>
      <c r="CA347" s="23">
        <v>6.9999999999999999E-4</v>
      </c>
      <c r="CB347" s="23" t="s">
        <v>181</v>
      </c>
      <c r="CC347" s="23">
        <v>1.9E-3</v>
      </c>
      <c r="CD347" s="23" t="s">
        <v>181</v>
      </c>
      <c r="CE347" s="23">
        <v>1.6999999999999999E-3</v>
      </c>
      <c r="CF347" s="23" t="s">
        <v>20</v>
      </c>
      <c r="CH347" s="23">
        <v>8.9999999999999993E-3</v>
      </c>
      <c r="CI347" s="23">
        <v>5.4999999999999997E-3</v>
      </c>
      <c r="CJ347" s="23" t="s">
        <v>181</v>
      </c>
      <c r="CK347" s="23">
        <v>8.8999999999999999E-3</v>
      </c>
      <c r="CL347" s="23" t="s">
        <v>181</v>
      </c>
      <c r="CM347" s="23">
        <v>1.06E-2</v>
      </c>
      <c r="CN347" s="23" t="s">
        <v>181</v>
      </c>
      <c r="CO347" s="23">
        <v>6.9999999999999999E-4</v>
      </c>
      <c r="CP347" s="23" t="s">
        <v>181</v>
      </c>
      <c r="CQ347" s="23">
        <v>2.7000000000000001E-3</v>
      </c>
      <c r="CR347" s="23" t="s">
        <v>181</v>
      </c>
      <c r="CS347" s="23">
        <v>1.5E-3</v>
      </c>
      <c r="CT347" s="23" t="s">
        <v>181</v>
      </c>
      <c r="CU347" s="23">
        <v>6.9999999999999999E-4</v>
      </c>
      <c r="CV347" s="23" t="s">
        <v>20</v>
      </c>
      <c r="CX347" s="23" t="s">
        <v>181</v>
      </c>
      <c r="CY347" s="23">
        <v>5.0000000000000001E-4</v>
      </c>
      <c r="CZ347" s="23" t="s">
        <v>181</v>
      </c>
      <c r="DA347" s="23">
        <v>5.9999999999999995E-4</v>
      </c>
      <c r="DB347" s="23" t="s">
        <v>181</v>
      </c>
      <c r="DC347" s="23">
        <v>5.0000000000000001E-4</v>
      </c>
      <c r="DD347" s="23" t="s">
        <v>181</v>
      </c>
      <c r="DE347" s="23">
        <v>5.9999999999999995E-4</v>
      </c>
      <c r="DF347" s="23" t="s">
        <v>181</v>
      </c>
      <c r="DG347" s="23">
        <v>4.0000000000000002E-4</v>
      </c>
      <c r="DH347" s="23" t="s">
        <v>181</v>
      </c>
      <c r="DI347" s="23">
        <v>2.9999999999999997E-4</v>
      </c>
      <c r="DJ347" s="23" t="s">
        <v>471</v>
      </c>
      <c r="DK347" s="23" t="s">
        <v>472</v>
      </c>
      <c r="DL347" s="23">
        <v>107</v>
      </c>
      <c r="DM347" s="23" t="s">
        <v>65</v>
      </c>
      <c r="DN347" s="23" t="s">
        <v>20</v>
      </c>
      <c r="DW347" s="85"/>
      <c r="DY347" s="85">
        <v>44878.085416666669</v>
      </c>
    </row>
    <row r="348" spans="1:129" s="23" customFormat="1">
      <c r="A348" s="23">
        <v>403</v>
      </c>
      <c r="B348" s="88">
        <v>44878.088888888888</v>
      </c>
      <c r="C348" s="23" t="s">
        <v>192</v>
      </c>
      <c r="D348" s="23">
        <v>0</v>
      </c>
      <c r="E348" s="23">
        <v>0</v>
      </c>
      <c r="F348" s="23">
        <v>0</v>
      </c>
      <c r="G348" s="23" t="s">
        <v>58</v>
      </c>
      <c r="H348" s="23" t="s">
        <v>59</v>
      </c>
      <c r="I348" s="23" t="s">
        <v>59</v>
      </c>
      <c r="J348" s="23" t="s">
        <v>59</v>
      </c>
      <c r="K348" s="23">
        <v>150</v>
      </c>
      <c r="L348" s="23" t="s">
        <v>179</v>
      </c>
      <c r="M348" s="23">
        <v>0</v>
      </c>
      <c r="N348" s="23" t="s">
        <v>179</v>
      </c>
      <c r="O348" s="23">
        <v>0</v>
      </c>
      <c r="P348" s="23" t="s">
        <v>179</v>
      </c>
      <c r="Q348" s="23">
        <v>0</v>
      </c>
      <c r="R348" s="23">
        <v>2</v>
      </c>
      <c r="S348" s="23" t="s">
        <v>180</v>
      </c>
      <c r="T348" s="23">
        <v>9.8598999999999997</v>
      </c>
      <c r="U348" s="23">
        <v>0.62770000000000004</v>
      </c>
      <c r="V348" s="23">
        <v>15.782500000000001</v>
      </c>
      <c r="W348" s="23">
        <v>0.26350000000000001</v>
      </c>
      <c r="X348" s="23">
        <v>53.464500000000001</v>
      </c>
      <c r="Y348" s="23">
        <v>0.30080000000000001</v>
      </c>
      <c r="Z348" s="23">
        <v>0.1043</v>
      </c>
      <c r="AA348" s="23">
        <v>1.3100000000000001E-2</v>
      </c>
      <c r="AB348" s="23">
        <v>2.98E-2</v>
      </c>
      <c r="AC348" s="23">
        <v>7.7000000000000002E-3</v>
      </c>
      <c r="AD348" s="23" t="s">
        <v>181</v>
      </c>
      <c r="AE348" s="23">
        <v>1.09E-2</v>
      </c>
      <c r="AF348" s="23">
        <v>0.64480000000000004</v>
      </c>
      <c r="AG348" s="23">
        <v>8.6999999999999994E-3</v>
      </c>
      <c r="AH348" s="23">
        <v>7.5797999999999996</v>
      </c>
      <c r="AI348" s="23">
        <v>2.0799999999999999E-2</v>
      </c>
      <c r="AJ348" s="23">
        <v>0.83489999999999998</v>
      </c>
      <c r="AK348" s="23">
        <v>5.7999999999999996E-3</v>
      </c>
      <c r="AL348" s="23">
        <v>2.1399999999999999E-2</v>
      </c>
      <c r="AM348" s="23">
        <v>6.7999999999999996E-3</v>
      </c>
      <c r="AN348" s="23">
        <v>2.7E-2</v>
      </c>
      <c r="AO348" s="23">
        <v>3.5999999999999999E-3</v>
      </c>
      <c r="AP348" s="23">
        <v>0.12590000000000001</v>
      </c>
      <c r="AQ348" s="23">
        <v>4.1000000000000003E-3</v>
      </c>
      <c r="AR348" s="23">
        <v>7.2324000000000002</v>
      </c>
      <c r="AS348" s="23">
        <v>2.3300000000000001E-2</v>
      </c>
      <c r="AT348" s="23">
        <v>1.7899999999999999E-2</v>
      </c>
      <c r="AU348" s="23">
        <v>3.0000000000000001E-3</v>
      </c>
      <c r="AV348" s="23">
        <v>1.4200000000000001E-2</v>
      </c>
      <c r="AW348" s="23">
        <v>1E-3</v>
      </c>
      <c r="AX348" s="23">
        <v>9.1000000000000004E-3</v>
      </c>
      <c r="AY348" s="23">
        <v>6.9999999999999999E-4</v>
      </c>
      <c r="AZ348" s="23">
        <v>8.3000000000000001E-3</v>
      </c>
      <c r="BA348" s="23">
        <v>5.9999999999999995E-4</v>
      </c>
      <c r="BB348" s="23">
        <v>8.9999999999999998E-4</v>
      </c>
      <c r="BC348" s="23">
        <v>4.0000000000000002E-4</v>
      </c>
      <c r="BD348" s="23" t="s">
        <v>181</v>
      </c>
      <c r="BE348" s="23">
        <v>2.9999999999999997E-4</v>
      </c>
      <c r="BF348" s="23" t="s">
        <v>181</v>
      </c>
      <c r="BG348" s="23">
        <v>1E-4</v>
      </c>
      <c r="BH348" s="23">
        <v>1.6999999999999999E-3</v>
      </c>
      <c r="BI348" s="23">
        <v>2.0000000000000001E-4</v>
      </c>
      <c r="BJ348" s="23">
        <v>1.9400000000000001E-2</v>
      </c>
      <c r="BK348" s="23">
        <v>5.0000000000000001E-4</v>
      </c>
      <c r="BL348" s="23">
        <v>2.3999999999999998E-3</v>
      </c>
      <c r="BM348" s="23">
        <v>2.0000000000000001E-4</v>
      </c>
      <c r="BN348" s="23">
        <v>6.4999999999999997E-3</v>
      </c>
      <c r="BO348" s="23">
        <v>2.9999999999999997E-4</v>
      </c>
      <c r="BP348" s="23">
        <v>1.6999999999999999E-3</v>
      </c>
      <c r="BQ348" s="23">
        <v>2.9999999999999997E-4</v>
      </c>
      <c r="BR348" s="23">
        <v>2.9999999999999997E-4</v>
      </c>
      <c r="BS348" s="23">
        <v>1E-4</v>
      </c>
      <c r="BT348" s="23" t="s">
        <v>181</v>
      </c>
      <c r="BU348" s="23">
        <v>5.0000000000000001E-4</v>
      </c>
      <c r="BV348" s="23" t="s">
        <v>20</v>
      </c>
      <c r="BX348" s="23" t="s">
        <v>181</v>
      </c>
      <c r="BY348" s="23">
        <v>8.0000000000000004E-4</v>
      </c>
      <c r="BZ348" s="23" t="s">
        <v>181</v>
      </c>
      <c r="CA348" s="23">
        <v>6.9999999999999999E-4</v>
      </c>
      <c r="CB348" s="23" t="s">
        <v>181</v>
      </c>
      <c r="CC348" s="23">
        <v>1.8E-3</v>
      </c>
      <c r="CD348" s="23" t="s">
        <v>181</v>
      </c>
      <c r="CE348" s="23">
        <v>1.8E-3</v>
      </c>
      <c r="CF348" s="23" t="s">
        <v>20</v>
      </c>
      <c r="CH348" s="23">
        <v>2.2499999999999999E-2</v>
      </c>
      <c r="CI348" s="23">
        <v>4.7000000000000002E-3</v>
      </c>
      <c r="CJ348" s="23" t="s">
        <v>181</v>
      </c>
      <c r="CK348" s="23">
        <v>8.6E-3</v>
      </c>
      <c r="CL348" s="23">
        <v>8.6999999999999994E-3</v>
      </c>
      <c r="CM348" s="23">
        <v>7.6E-3</v>
      </c>
      <c r="CN348" s="23" t="s">
        <v>181</v>
      </c>
      <c r="CO348" s="23">
        <v>6.9999999999999999E-4</v>
      </c>
      <c r="CP348" s="23" t="s">
        <v>181</v>
      </c>
      <c r="CQ348" s="23">
        <v>2.5999999999999999E-3</v>
      </c>
      <c r="CR348" s="23" t="s">
        <v>181</v>
      </c>
      <c r="CS348" s="23">
        <v>1.5E-3</v>
      </c>
      <c r="CT348" s="23" t="s">
        <v>181</v>
      </c>
      <c r="CU348" s="23">
        <v>5.9999999999999995E-4</v>
      </c>
      <c r="CV348" s="23" t="s">
        <v>181</v>
      </c>
      <c r="CW348" s="23">
        <v>5.0000000000000001E-4</v>
      </c>
      <c r="CX348" s="23" t="s">
        <v>181</v>
      </c>
      <c r="CY348" s="23">
        <v>5.0000000000000001E-4</v>
      </c>
      <c r="CZ348" s="23" t="s">
        <v>181</v>
      </c>
      <c r="DA348" s="23">
        <v>5.9999999999999995E-4</v>
      </c>
      <c r="DB348" s="23" t="s">
        <v>181</v>
      </c>
      <c r="DC348" s="23">
        <v>5.9999999999999995E-4</v>
      </c>
      <c r="DD348" s="23" t="s">
        <v>181</v>
      </c>
      <c r="DE348" s="23">
        <v>5.9999999999999995E-4</v>
      </c>
      <c r="DF348" s="23" t="s">
        <v>181</v>
      </c>
      <c r="DG348" s="23">
        <v>2.9999999999999997E-4</v>
      </c>
      <c r="DH348" s="23" t="s">
        <v>181</v>
      </c>
      <c r="DI348" s="23">
        <v>2.0000000000000001E-4</v>
      </c>
      <c r="DJ348" s="23" t="s">
        <v>473</v>
      </c>
      <c r="DK348" s="23" t="s">
        <v>474</v>
      </c>
      <c r="DL348" s="23">
        <v>25</v>
      </c>
      <c r="DM348" s="23" t="s">
        <v>197</v>
      </c>
      <c r="DN348" s="23" t="s">
        <v>20</v>
      </c>
      <c r="DW348" s="85"/>
      <c r="DY348" s="85">
        <v>44878.088888888888</v>
      </c>
    </row>
    <row r="349" spans="1:129" s="23" customFormat="1">
      <c r="A349" s="23">
        <v>404</v>
      </c>
      <c r="B349" s="88">
        <v>44878.091666666667</v>
      </c>
      <c r="C349" s="23" t="s">
        <v>192</v>
      </c>
      <c r="D349" s="23">
        <v>0</v>
      </c>
      <c r="E349" s="23">
        <v>0</v>
      </c>
      <c r="F349" s="23">
        <v>0</v>
      </c>
      <c r="G349" s="23" t="s">
        <v>58</v>
      </c>
      <c r="H349" s="23" t="s">
        <v>59</v>
      </c>
      <c r="I349" s="23" t="s">
        <v>59</v>
      </c>
      <c r="J349" s="23" t="s">
        <v>59</v>
      </c>
      <c r="K349" s="23">
        <v>150</v>
      </c>
      <c r="L349" s="23" t="s">
        <v>179</v>
      </c>
      <c r="M349" s="23">
        <v>0</v>
      </c>
      <c r="N349" s="23" t="s">
        <v>179</v>
      </c>
      <c r="O349" s="23">
        <v>0</v>
      </c>
      <c r="P349" s="23" t="s">
        <v>179</v>
      </c>
      <c r="Q349" s="23">
        <v>0</v>
      </c>
      <c r="R349" s="23">
        <v>2</v>
      </c>
      <c r="S349" s="23" t="s">
        <v>180</v>
      </c>
      <c r="T349" s="23">
        <v>8.6539000000000001</v>
      </c>
      <c r="U349" s="23">
        <v>0.59740000000000004</v>
      </c>
      <c r="V349" s="23">
        <v>14.1035</v>
      </c>
      <c r="W349" s="23">
        <v>0.24970000000000001</v>
      </c>
      <c r="X349" s="23">
        <v>48.381999999999998</v>
      </c>
      <c r="Y349" s="23">
        <v>0.28239999999999998</v>
      </c>
      <c r="Z349" s="23">
        <v>5.7700000000000001E-2</v>
      </c>
      <c r="AA349" s="23">
        <v>1.24E-2</v>
      </c>
      <c r="AB349" s="23" t="s">
        <v>181</v>
      </c>
      <c r="AC349" s="23">
        <v>6.3E-3</v>
      </c>
      <c r="AD349" s="23" t="s">
        <v>181</v>
      </c>
      <c r="AE349" s="23">
        <v>1.03E-2</v>
      </c>
      <c r="AF349" s="23">
        <v>0.51949999999999996</v>
      </c>
      <c r="AG349" s="23">
        <v>7.9000000000000008E-3</v>
      </c>
      <c r="AH349" s="23">
        <v>7.5564999999999998</v>
      </c>
      <c r="AI349" s="23">
        <v>2.0799999999999999E-2</v>
      </c>
      <c r="AJ349" s="23">
        <v>0.79430000000000001</v>
      </c>
      <c r="AK349" s="23">
        <v>5.7000000000000002E-3</v>
      </c>
      <c r="AL349" s="23">
        <v>2.0799999999999999E-2</v>
      </c>
      <c r="AM349" s="23">
        <v>6.7999999999999996E-3</v>
      </c>
      <c r="AN349" s="23">
        <v>1.8700000000000001E-2</v>
      </c>
      <c r="AO349" s="23">
        <v>3.5000000000000001E-3</v>
      </c>
      <c r="AP349" s="23">
        <v>0.13639999999999999</v>
      </c>
      <c r="AQ349" s="23">
        <v>4.3E-3</v>
      </c>
      <c r="AR349" s="23">
        <v>7.1044999999999998</v>
      </c>
      <c r="AS349" s="23">
        <v>2.3199999999999998E-2</v>
      </c>
      <c r="AT349" s="23">
        <v>1.5699999999999999E-2</v>
      </c>
      <c r="AU349" s="23">
        <v>3.0000000000000001E-3</v>
      </c>
      <c r="AV349" s="23">
        <v>1.7000000000000001E-2</v>
      </c>
      <c r="AW349" s="23">
        <v>1.1000000000000001E-3</v>
      </c>
      <c r="AX349" s="23">
        <v>8.6E-3</v>
      </c>
      <c r="AY349" s="23">
        <v>6.9999999999999999E-4</v>
      </c>
      <c r="AZ349" s="23">
        <v>8.6E-3</v>
      </c>
      <c r="BA349" s="23">
        <v>5.9999999999999995E-4</v>
      </c>
      <c r="BB349" s="23">
        <v>8.0000000000000004E-4</v>
      </c>
      <c r="BC349" s="23">
        <v>4.0000000000000002E-4</v>
      </c>
      <c r="BD349" s="23" t="s">
        <v>181</v>
      </c>
      <c r="BE349" s="23">
        <v>2.0000000000000001E-4</v>
      </c>
      <c r="BF349" s="23" t="s">
        <v>181</v>
      </c>
      <c r="BG349" s="23">
        <v>1E-4</v>
      </c>
      <c r="BH349" s="23">
        <v>5.9999999999999995E-4</v>
      </c>
      <c r="BI349" s="23">
        <v>2.0000000000000001E-4</v>
      </c>
      <c r="BJ349" s="23">
        <v>2.0799999999999999E-2</v>
      </c>
      <c r="BK349" s="23">
        <v>5.0000000000000001E-4</v>
      </c>
      <c r="BL349" s="23">
        <v>2.3E-3</v>
      </c>
      <c r="BM349" s="23">
        <v>2.0000000000000001E-4</v>
      </c>
      <c r="BN349" s="23">
        <v>8.6E-3</v>
      </c>
      <c r="BO349" s="23">
        <v>2.9999999999999997E-4</v>
      </c>
      <c r="BP349" s="23">
        <v>2E-3</v>
      </c>
      <c r="BQ349" s="23">
        <v>2.9999999999999997E-4</v>
      </c>
      <c r="BR349" s="23">
        <v>5.0000000000000001E-4</v>
      </c>
      <c r="BS349" s="23">
        <v>2.0000000000000001E-4</v>
      </c>
      <c r="BT349" s="23" t="s">
        <v>181</v>
      </c>
      <c r="BU349" s="23">
        <v>5.0000000000000001E-4</v>
      </c>
      <c r="BV349" s="23" t="s">
        <v>20</v>
      </c>
      <c r="BX349" s="23" t="s">
        <v>181</v>
      </c>
      <c r="BY349" s="23">
        <v>8.0000000000000004E-4</v>
      </c>
      <c r="BZ349" s="23" t="s">
        <v>181</v>
      </c>
      <c r="CA349" s="23">
        <v>6.9999999999999999E-4</v>
      </c>
      <c r="CB349" s="23" t="s">
        <v>181</v>
      </c>
      <c r="CC349" s="23">
        <v>1.8E-3</v>
      </c>
      <c r="CD349" s="23" t="s">
        <v>181</v>
      </c>
      <c r="CE349" s="23">
        <v>1.8E-3</v>
      </c>
      <c r="CF349" s="23" t="s">
        <v>20</v>
      </c>
      <c r="CH349" s="23">
        <v>2.0199999999999999E-2</v>
      </c>
      <c r="CI349" s="23">
        <v>5.1000000000000004E-3</v>
      </c>
      <c r="CJ349" s="23" t="s">
        <v>181</v>
      </c>
      <c r="CK349" s="23">
        <v>8.3999999999999995E-3</v>
      </c>
      <c r="CL349" s="23" t="s">
        <v>181</v>
      </c>
      <c r="CM349" s="23">
        <v>8.6999999999999994E-3</v>
      </c>
      <c r="CN349" s="23" t="s">
        <v>181</v>
      </c>
      <c r="CO349" s="23">
        <v>6.9999999999999999E-4</v>
      </c>
      <c r="CP349" s="23" t="s">
        <v>181</v>
      </c>
      <c r="CQ349" s="23">
        <v>2.5999999999999999E-3</v>
      </c>
      <c r="CR349" s="23" t="s">
        <v>181</v>
      </c>
      <c r="CS349" s="23">
        <v>1.5E-3</v>
      </c>
      <c r="CT349" s="23" t="s">
        <v>20</v>
      </c>
      <c r="CV349" s="23" t="s">
        <v>181</v>
      </c>
      <c r="CW349" s="23">
        <v>5.0000000000000001E-4</v>
      </c>
      <c r="CX349" s="23" t="s">
        <v>181</v>
      </c>
      <c r="CY349" s="23">
        <v>5.0000000000000001E-4</v>
      </c>
      <c r="CZ349" s="23" t="s">
        <v>181</v>
      </c>
      <c r="DA349" s="23">
        <v>5.0000000000000001E-4</v>
      </c>
      <c r="DB349" s="23" t="s">
        <v>181</v>
      </c>
      <c r="DC349" s="23">
        <v>5.0000000000000001E-4</v>
      </c>
      <c r="DD349" s="23" t="s">
        <v>181</v>
      </c>
      <c r="DE349" s="23">
        <v>5.9999999999999995E-4</v>
      </c>
      <c r="DF349" s="23" t="s">
        <v>181</v>
      </c>
      <c r="DG349" s="23">
        <v>4.0000000000000002E-4</v>
      </c>
      <c r="DH349" s="23" t="s">
        <v>181</v>
      </c>
      <c r="DI349" s="23">
        <v>2.0000000000000001E-4</v>
      </c>
      <c r="DJ349" s="23" t="s">
        <v>473</v>
      </c>
      <c r="DK349" s="23" t="s">
        <v>474</v>
      </c>
      <c r="DL349" s="23">
        <v>74</v>
      </c>
      <c r="DM349" s="23" t="s">
        <v>197</v>
      </c>
      <c r="DN349" s="23" t="s">
        <v>20</v>
      </c>
      <c r="DW349" s="85"/>
      <c r="DY349" s="85">
        <v>44878.091666666667</v>
      </c>
    </row>
    <row r="350" spans="1:129" s="23" customFormat="1">
      <c r="A350" s="23">
        <v>405</v>
      </c>
      <c r="B350" s="88">
        <v>44878.095138888886</v>
      </c>
      <c r="C350" s="23" t="s">
        <v>192</v>
      </c>
      <c r="D350" s="23">
        <v>0</v>
      </c>
      <c r="E350" s="23">
        <v>0</v>
      </c>
      <c r="F350" s="23">
        <v>0</v>
      </c>
      <c r="G350" s="23" t="s">
        <v>58</v>
      </c>
      <c r="H350" s="23" t="s">
        <v>59</v>
      </c>
      <c r="I350" s="23" t="s">
        <v>59</v>
      </c>
      <c r="J350" s="23" t="s">
        <v>59</v>
      </c>
      <c r="K350" s="23">
        <v>150</v>
      </c>
      <c r="L350" s="23" t="s">
        <v>179</v>
      </c>
      <c r="M350" s="23">
        <v>0</v>
      </c>
      <c r="N350" s="23" t="s">
        <v>179</v>
      </c>
      <c r="O350" s="23">
        <v>0</v>
      </c>
      <c r="P350" s="23" t="s">
        <v>179</v>
      </c>
      <c r="Q350" s="23">
        <v>0</v>
      </c>
      <c r="R350" s="23">
        <v>2</v>
      </c>
      <c r="S350" s="23" t="s">
        <v>180</v>
      </c>
      <c r="T350" s="23">
        <v>10.52</v>
      </c>
      <c r="U350" s="23">
        <v>0.62960000000000005</v>
      </c>
      <c r="V350" s="23">
        <v>15.471</v>
      </c>
      <c r="W350" s="23">
        <v>0.26129999999999998</v>
      </c>
      <c r="X350" s="23">
        <v>52.633699999999997</v>
      </c>
      <c r="Y350" s="23">
        <v>0.29799999999999999</v>
      </c>
      <c r="Z350" s="23">
        <v>8.7999999999999995E-2</v>
      </c>
      <c r="AA350" s="23">
        <v>1.2699999999999999E-2</v>
      </c>
      <c r="AB350" s="23" t="s">
        <v>181</v>
      </c>
      <c r="AC350" s="23">
        <v>7.3000000000000001E-3</v>
      </c>
      <c r="AD350" s="23" t="s">
        <v>181</v>
      </c>
      <c r="AE350" s="23">
        <v>1.0800000000000001E-2</v>
      </c>
      <c r="AF350" s="23">
        <v>0.66839999999999999</v>
      </c>
      <c r="AG350" s="23">
        <v>8.6999999999999994E-3</v>
      </c>
      <c r="AH350" s="23">
        <v>7.3834999999999997</v>
      </c>
      <c r="AI350" s="23">
        <v>2.0500000000000001E-2</v>
      </c>
      <c r="AJ350" s="23">
        <v>0.8206</v>
      </c>
      <c r="AK350" s="23">
        <v>5.7999999999999996E-3</v>
      </c>
      <c r="AL350" s="23">
        <v>2.5600000000000001E-2</v>
      </c>
      <c r="AM350" s="23">
        <v>6.8999999999999999E-3</v>
      </c>
      <c r="AN350" s="23">
        <v>2.7300000000000001E-2</v>
      </c>
      <c r="AO350" s="23">
        <v>3.5999999999999999E-3</v>
      </c>
      <c r="AP350" s="23">
        <v>0.13189999999999999</v>
      </c>
      <c r="AQ350" s="23">
        <v>4.1999999999999997E-3</v>
      </c>
      <c r="AR350" s="23">
        <v>7.3262999999999998</v>
      </c>
      <c r="AS350" s="23">
        <v>2.3400000000000001E-2</v>
      </c>
      <c r="AT350" s="23">
        <v>1.7299999999999999E-2</v>
      </c>
      <c r="AU350" s="23">
        <v>3.0000000000000001E-3</v>
      </c>
      <c r="AV350" s="23">
        <v>1.8100000000000002E-2</v>
      </c>
      <c r="AW350" s="23">
        <v>1.1000000000000001E-3</v>
      </c>
      <c r="AX350" s="23">
        <v>8.6999999999999994E-3</v>
      </c>
      <c r="AY350" s="23">
        <v>6.9999999999999999E-4</v>
      </c>
      <c r="AZ350" s="23">
        <v>8.0000000000000002E-3</v>
      </c>
      <c r="BA350" s="23">
        <v>5.9999999999999995E-4</v>
      </c>
      <c r="BB350" s="23">
        <v>1.4E-3</v>
      </c>
      <c r="BC350" s="23">
        <v>4.0000000000000002E-4</v>
      </c>
      <c r="BD350" s="23" t="s">
        <v>181</v>
      </c>
      <c r="BE350" s="23">
        <v>2.9999999999999997E-4</v>
      </c>
      <c r="BF350" s="23" t="s">
        <v>181</v>
      </c>
      <c r="BG350" s="23">
        <v>1E-4</v>
      </c>
      <c r="BH350" s="23">
        <v>1.4E-3</v>
      </c>
      <c r="BI350" s="23">
        <v>2.0000000000000001E-4</v>
      </c>
      <c r="BJ350" s="23">
        <v>1.8599999999999998E-2</v>
      </c>
      <c r="BK350" s="23">
        <v>5.0000000000000001E-4</v>
      </c>
      <c r="BL350" s="23">
        <v>2.3E-3</v>
      </c>
      <c r="BM350" s="23">
        <v>2.0000000000000001E-4</v>
      </c>
      <c r="BN350" s="23">
        <v>6.7000000000000002E-3</v>
      </c>
      <c r="BO350" s="23">
        <v>2.9999999999999997E-4</v>
      </c>
      <c r="BP350" s="23">
        <v>1.8E-3</v>
      </c>
      <c r="BQ350" s="23">
        <v>2.9999999999999997E-4</v>
      </c>
      <c r="BR350" s="23">
        <v>2.9999999999999997E-4</v>
      </c>
      <c r="BS350" s="23">
        <v>1E-4</v>
      </c>
      <c r="BT350" s="23" t="s">
        <v>181</v>
      </c>
      <c r="BU350" s="23">
        <v>5.0000000000000001E-4</v>
      </c>
      <c r="BV350" s="23" t="s">
        <v>20</v>
      </c>
      <c r="BX350" s="23" t="s">
        <v>181</v>
      </c>
      <c r="BY350" s="23">
        <v>8.0000000000000004E-4</v>
      </c>
      <c r="BZ350" s="23" t="s">
        <v>181</v>
      </c>
      <c r="CA350" s="23">
        <v>6.9999999999999999E-4</v>
      </c>
      <c r="CB350" s="23">
        <v>2.2000000000000001E-3</v>
      </c>
      <c r="CC350" s="23">
        <v>1.8E-3</v>
      </c>
      <c r="CD350" s="23" t="s">
        <v>181</v>
      </c>
      <c r="CE350" s="23">
        <v>1.8E-3</v>
      </c>
      <c r="CF350" s="23" t="s">
        <v>20</v>
      </c>
      <c r="CH350" s="23">
        <v>0.02</v>
      </c>
      <c r="CI350" s="23">
        <v>4.7999999999999996E-3</v>
      </c>
      <c r="CJ350" s="23" t="s">
        <v>181</v>
      </c>
      <c r="CK350" s="23">
        <v>8.6E-3</v>
      </c>
      <c r="CL350" s="23" t="s">
        <v>181</v>
      </c>
      <c r="CM350" s="23">
        <v>7.9000000000000008E-3</v>
      </c>
      <c r="CN350" s="23" t="s">
        <v>181</v>
      </c>
      <c r="CO350" s="23">
        <v>5.9999999999999995E-4</v>
      </c>
      <c r="CP350" s="23" t="s">
        <v>181</v>
      </c>
      <c r="CQ350" s="23">
        <v>2.5999999999999999E-3</v>
      </c>
      <c r="CR350" s="23" t="s">
        <v>181</v>
      </c>
      <c r="CS350" s="23">
        <v>1.5E-3</v>
      </c>
      <c r="CT350" s="23" t="s">
        <v>20</v>
      </c>
      <c r="CV350" s="23" t="s">
        <v>20</v>
      </c>
      <c r="CX350" s="23" t="s">
        <v>181</v>
      </c>
      <c r="CY350" s="23">
        <v>5.0000000000000001E-4</v>
      </c>
      <c r="CZ350" s="23" t="s">
        <v>181</v>
      </c>
      <c r="DA350" s="23">
        <v>5.0000000000000001E-4</v>
      </c>
      <c r="DB350" s="23" t="s">
        <v>181</v>
      </c>
      <c r="DC350" s="23">
        <v>5.0000000000000001E-4</v>
      </c>
      <c r="DD350" s="23" t="s">
        <v>181</v>
      </c>
      <c r="DE350" s="23">
        <v>5.9999999999999995E-4</v>
      </c>
      <c r="DF350" s="23" t="s">
        <v>181</v>
      </c>
      <c r="DG350" s="23">
        <v>4.0000000000000002E-4</v>
      </c>
      <c r="DH350" s="23" t="s">
        <v>181</v>
      </c>
      <c r="DI350" s="23">
        <v>2.0000000000000001E-4</v>
      </c>
      <c r="DJ350" s="23" t="s">
        <v>475</v>
      </c>
      <c r="DK350" s="23" t="s">
        <v>476</v>
      </c>
      <c r="DL350" s="23">
        <v>25</v>
      </c>
      <c r="DM350" s="23" t="s">
        <v>197</v>
      </c>
      <c r="DN350" s="23" t="s">
        <v>20</v>
      </c>
      <c r="DW350" s="85"/>
      <c r="DY350" s="85">
        <v>44878.095138888886</v>
      </c>
    </row>
    <row r="351" spans="1:129" s="23" customFormat="1">
      <c r="A351" s="23">
        <v>406</v>
      </c>
      <c r="B351" s="88">
        <v>44878.097916666666</v>
      </c>
      <c r="C351" s="23" t="s">
        <v>192</v>
      </c>
      <c r="D351" s="23">
        <v>0</v>
      </c>
      <c r="E351" s="23">
        <v>0</v>
      </c>
      <c r="F351" s="23">
        <v>0</v>
      </c>
      <c r="G351" s="23" t="s">
        <v>58</v>
      </c>
      <c r="H351" s="23" t="s">
        <v>59</v>
      </c>
      <c r="I351" s="23" t="s">
        <v>59</v>
      </c>
      <c r="J351" s="23" t="s">
        <v>59</v>
      </c>
      <c r="K351" s="23">
        <v>150</v>
      </c>
      <c r="L351" s="23" t="s">
        <v>179</v>
      </c>
      <c r="M351" s="23">
        <v>0</v>
      </c>
      <c r="N351" s="23" t="s">
        <v>179</v>
      </c>
      <c r="O351" s="23">
        <v>0</v>
      </c>
      <c r="P351" s="23" t="s">
        <v>179</v>
      </c>
      <c r="Q351" s="23">
        <v>0</v>
      </c>
      <c r="R351" s="23">
        <v>2</v>
      </c>
      <c r="S351" s="23" t="s">
        <v>180</v>
      </c>
      <c r="T351" s="23">
        <v>7.2378</v>
      </c>
      <c r="U351" s="23">
        <v>0.5998</v>
      </c>
      <c r="V351" s="23">
        <v>17.0899</v>
      </c>
      <c r="W351" s="23">
        <v>0.27179999999999999</v>
      </c>
      <c r="X351" s="23">
        <v>51.316499999999998</v>
      </c>
      <c r="Y351" s="23">
        <v>0.29430000000000001</v>
      </c>
      <c r="Z351" s="23">
        <v>4.9799999999999997E-2</v>
      </c>
      <c r="AA351" s="23">
        <v>1.26E-2</v>
      </c>
      <c r="AB351" s="23" t="s">
        <v>181</v>
      </c>
      <c r="AC351" s="23">
        <v>6.3E-3</v>
      </c>
      <c r="AD351" s="23" t="s">
        <v>181</v>
      </c>
      <c r="AE351" s="23">
        <v>1.03E-2</v>
      </c>
      <c r="AF351" s="23">
        <v>0.60360000000000003</v>
      </c>
      <c r="AG351" s="23">
        <v>8.3999999999999995E-3</v>
      </c>
      <c r="AH351" s="23">
        <v>8.1158000000000001</v>
      </c>
      <c r="AI351" s="23">
        <v>2.1700000000000001E-2</v>
      </c>
      <c r="AJ351" s="23">
        <v>0.88729999999999998</v>
      </c>
      <c r="AK351" s="23">
        <v>6.0000000000000001E-3</v>
      </c>
      <c r="AL351" s="23">
        <v>3.5200000000000002E-2</v>
      </c>
      <c r="AM351" s="23">
        <v>7.4000000000000003E-3</v>
      </c>
      <c r="AN351" s="23">
        <v>2.7E-2</v>
      </c>
      <c r="AO351" s="23">
        <v>3.8E-3</v>
      </c>
      <c r="AP351" s="23">
        <v>0.11799999999999999</v>
      </c>
      <c r="AQ351" s="23">
        <v>4.0000000000000001E-3</v>
      </c>
      <c r="AR351" s="23">
        <v>7.8098999999999998</v>
      </c>
      <c r="AS351" s="23">
        <v>2.4500000000000001E-2</v>
      </c>
      <c r="AT351" s="23">
        <v>1.5100000000000001E-2</v>
      </c>
      <c r="AU351" s="23">
        <v>3.0999999999999999E-3</v>
      </c>
      <c r="AV351" s="23">
        <v>1.3100000000000001E-2</v>
      </c>
      <c r="AW351" s="23">
        <v>1E-3</v>
      </c>
      <c r="AX351" s="23">
        <v>8.0999999999999996E-3</v>
      </c>
      <c r="AY351" s="23">
        <v>6.9999999999999999E-4</v>
      </c>
      <c r="AZ351" s="23">
        <v>8.3999999999999995E-3</v>
      </c>
      <c r="BA351" s="23">
        <v>5.9999999999999995E-4</v>
      </c>
      <c r="BB351" s="23">
        <v>1.1000000000000001E-3</v>
      </c>
      <c r="BC351" s="23">
        <v>4.0000000000000002E-4</v>
      </c>
      <c r="BD351" s="23" t="s">
        <v>181</v>
      </c>
      <c r="BE351" s="23">
        <v>2.9999999999999997E-4</v>
      </c>
      <c r="BF351" s="23" t="s">
        <v>181</v>
      </c>
      <c r="BG351" s="23">
        <v>1E-4</v>
      </c>
      <c r="BH351" s="23">
        <v>8.0000000000000004E-4</v>
      </c>
      <c r="BI351" s="23">
        <v>2.0000000000000001E-4</v>
      </c>
      <c r="BJ351" s="23">
        <v>2.18E-2</v>
      </c>
      <c r="BK351" s="23">
        <v>5.0000000000000001E-4</v>
      </c>
      <c r="BL351" s="23">
        <v>2.3999999999999998E-3</v>
      </c>
      <c r="BM351" s="23">
        <v>2.0000000000000001E-4</v>
      </c>
      <c r="BN351" s="23">
        <v>7.4000000000000003E-3</v>
      </c>
      <c r="BO351" s="23">
        <v>2.9999999999999997E-4</v>
      </c>
      <c r="BP351" s="23">
        <v>2.2000000000000001E-3</v>
      </c>
      <c r="BQ351" s="23">
        <v>2.9999999999999997E-4</v>
      </c>
      <c r="BR351" s="23">
        <v>4.0000000000000002E-4</v>
      </c>
      <c r="BS351" s="23">
        <v>2.0000000000000001E-4</v>
      </c>
      <c r="BT351" s="23" t="s">
        <v>181</v>
      </c>
      <c r="BU351" s="23">
        <v>5.0000000000000001E-4</v>
      </c>
      <c r="BV351" s="23" t="s">
        <v>181</v>
      </c>
      <c r="BW351" s="23">
        <v>5.9999999999999995E-4</v>
      </c>
      <c r="BX351" s="23" t="s">
        <v>20</v>
      </c>
      <c r="BZ351" s="23" t="s">
        <v>181</v>
      </c>
      <c r="CA351" s="23">
        <v>6.9999999999999999E-4</v>
      </c>
      <c r="CB351" s="23" t="s">
        <v>181</v>
      </c>
      <c r="CC351" s="23">
        <v>1.8E-3</v>
      </c>
      <c r="CD351" s="23" t="s">
        <v>181</v>
      </c>
      <c r="CE351" s="23">
        <v>1.8E-3</v>
      </c>
      <c r="CF351" s="23" t="s">
        <v>20</v>
      </c>
      <c r="CH351" s="23">
        <v>1.49E-2</v>
      </c>
      <c r="CI351" s="23">
        <v>4.4000000000000003E-3</v>
      </c>
      <c r="CJ351" s="23" t="s">
        <v>181</v>
      </c>
      <c r="CK351" s="23">
        <v>8.5000000000000006E-3</v>
      </c>
      <c r="CL351" s="23" t="s">
        <v>181</v>
      </c>
      <c r="CM351" s="23">
        <v>8.0999999999999996E-3</v>
      </c>
      <c r="CN351" s="23" t="s">
        <v>181</v>
      </c>
      <c r="CO351" s="23">
        <v>5.9999999999999995E-4</v>
      </c>
      <c r="CP351" s="23" t="s">
        <v>181</v>
      </c>
      <c r="CQ351" s="23">
        <v>2.5999999999999999E-3</v>
      </c>
      <c r="CR351" s="23" t="s">
        <v>181</v>
      </c>
      <c r="CS351" s="23">
        <v>1.5E-3</v>
      </c>
      <c r="CT351" s="23" t="s">
        <v>181</v>
      </c>
      <c r="CU351" s="23">
        <v>5.9999999999999995E-4</v>
      </c>
      <c r="CV351" s="23" t="s">
        <v>20</v>
      </c>
      <c r="CX351" s="23" t="s">
        <v>181</v>
      </c>
      <c r="CY351" s="23">
        <v>5.0000000000000001E-4</v>
      </c>
      <c r="CZ351" s="23" t="s">
        <v>181</v>
      </c>
      <c r="DA351" s="23">
        <v>5.0000000000000001E-4</v>
      </c>
      <c r="DB351" s="23" t="s">
        <v>181</v>
      </c>
      <c r="DC351" s="23">
        <v>5.0000000000000001E-4</v>
      </c>
      <c r="DD351" s="23" t="s">
        <v>181</v>
      </c>
      <c r="DE351" s="23">
        <v>5.0000000000000001E-4</v>
      </c>
      <c r="DF351" s="23" t="s">
        <v>181</v>
      </c>
      <c r="DG351" s="23">
        <v>4.0000000000000002E-4</v>
      </c>
      <c r="DH351" s="23" t="s">
        <v>181</v>
      </c>
      <c r="DI351" s="23">
        <v>2.0000000000000001E-4</v>
      </c>
      <c r="DJ351" s="23" t="s">
        <v>475</v>
      </c>
      <c r="DK351" s="23" t="s">
        <v>476</v>
      </c>
      <c r="DL351" s="23">
        <v>74</v>
      </c>
      <c r="DM351" s="23" t="s">
        <v>65</v>
      </c>
      <c r="DN351" s="23" t="s">
        <v>20</v>
      </c>
      <c r="DW351" s="85"/>
      <c r="DY351" s="85">
        <v>44878.097916666666</v>
      </c>
    </row>
    <row r="352" spans="1:129" s="23" customFormat="1">
      <c r="A352" s="23">
        <v>407</v>
      </c>
      <c r="B352" s="88">
        <v>44878.1</v>
      </c>
      <c r="C352" s="23" t="s">
        <v>192</v>
      </c>
      <c r="D352" s="23">
        <v>0</v>
      </c>
      <c r="E352" s="23">
        <v>0</v>
      </c>
      <c r="F352" s="23">
        <v>0</v>
      </c>
      <c r="G352" s="23" t="s">
        <v>58</v>
      </c>
      <c r="H352" s="23" t="s">
        <v>59</v>
      </c>
      <c r="I352" s="23" t="s">
        <v>59</v>
      </c>
      <c r="J352" s="23" t="s">
        <v>59</v>
      </c>
      <c r="K352" s="23">
        <v>150</v>
      </c>
      <c r="L352" s="23" t="s">
        <v>179</v>
      </c>
      <c r="M352" s="23">
        <v>0</v>
      </c>
      <c r="N352" s="23" t="s">
        <v>179</v>
      </c>
      <c r="O352" s="23">
        <v>0</v>
      </c>
      <c r="P352" s="23" t="s">
        <v>179</v>
      </c>
      <c r="Q352" s="23">
        <v>0</v>
      </c>
      <c r="R352" s="23">
        <v>2</v>
      </c>
      <c r="S352" s="23" t="s">
        <v>180</v>
      </c>
      <c r="T352" s="23">
        <v>10.8643</v>
      </c>
      <c r="U352" s="23">
        <v>0.65490000000000004</v>
      </c>
      <c r="V352" s="23">
        <v>16.4832</v>
      </c>
      <c r="W352" s="23">
        <v>0.27060000000000001</v>
      </c>
      <c r="X352" s="23">
        <v>51.589700000000001</v>
      </c>
      <c r="Y352" s="23">
        <v>0.29580000000000001</v>
      </c>
      <c r="Z352" s="23">
        <v>9.8000000000000004E-2</v>
      </c>
      <c r="AA352" s="23">
        <v>1.32E-2</v>
      </c>
      <c r="AB352" s="23" t="s">
        <v>181</v>
      </c>
      <c r="AC352" s="23">
        <v>6.8999999999999999E-3</v>
      </c>
      <c r="AD352" s="23" t="s">
        <v>181</v>
      </c>
      <c r="AE352" s="23">
        <v>1.09E-2</v>
      </c>
      <c r="AF352" s="23">
        <v>0.65059999999999996</v>
      </c>
      <c r="AG352" s="23">
        <v>8.6999999999999994E-3</v>
      </c>
      <c r="AH352" s="23">
        <v>7.5534999999999997</v>
      </c>
      <c r="AI352" s="23">
        <v>2.0799999999999999E-2</v>
      </c>
      <c r="AJ352" s="23">
        <v>0.91200000000000003</v>
      </c>
      <c r="AK352" s="23">
        <v>6.0000000000000001E-3</v>
      </c>
      <c r="AL352" s="23">
        <v>2.6800000000000001E-2</v>
      </c>
      <c r="AM352" s="23">
        <v>7.1000000000000004E-3</v>
      </c>
      <c r="AN352" s="23">
        <v>3.1E-2</v>
      </c>
      <c r="AO352" s="23">
        <v>3.7000000000000002E-3</v>
      </c>
      <c r="AP352" s="23">
        <v>0.12379999999999999</v>
      </c>
      <c r="AQ352" s="23">
        <v>4.0000000000000001E-3</v>
      </c>
      <c r="AR352" s="23">
        <v>7.8449</v>
      </c>
      <c r="AS352" s="23">
        <v>2.4199999999999999E-2</v>
      </c>
      <c r="AT352" s="23">
        <v>1.12E-2</v>
      </c>
      <c r="AU352" s="23">
        <v>3.0000000000000001E-3</v>
      </c>
      <c r="AV352" s="23">
        <v>1.5699999999999999E-2</v>
      </c>
      <c r="AW352" s="23">
        <v>1E-3</v>
      </c>
      <c r="AX352" s="23">
        <v>9.7000000000000003E-3</v>
      </c>
      <c r="AY352" s="23">
        <v>6.9999999999999999E-4</v>
      </c>
      <c r="AZ352" s="23">
        <v>8.6E-3</v>
      </c>
      <c r="BA352" s="23">
        <v>5.9999999999999995E-4</v>
      </c>
      <c r="BB352" s="23">
        <v>1.1999999999999999E-3</v>
      </c>
      <c r="BC352" s="23">
        <v>4.0000000000000002E-4</v>
      </c>
      <c r="BD352" s="23" t="s">
        <v>181</v>
      </c>
      <c r="BE352" s="23">
        <v>2.0000000000000001E-4</v>
      </c>
      <c r="BF352" s="23" t="s">
        <v>181</v>
      </c>
      <c r="BG352" s="23">
        <v>1E-4</v>
      </c>
      <c r="BH352" s="23">
        <v>8.0000000000000004E-4</v>
      </c>
      <c r="BI352" s="23">
        <v>2.0000000000000001E-4</v>
      </c>
      <c r="BJ352" s="23">
        <v>1.49E-2</v>
      </c>
      <c r="BK352" s="23">
        <v>4.0000000000000002E-4</v>
      </c>
      <c r="BL352" s="23">
        <v>2.3E-3</v>
      </c>
      <c r="BM352" s="23">
        <v>2.0000000000000001E-4</v>
      </c>
      <c r="BN352" s="23">
        <v>6.7000000000000002E-3</v>
      </c>
      <c r="BO352" s="23">
        <v>2.0000000000000001E-4</v>
      </c>
      <c r="BP352" s="23">
        <v>2E-3</v>
      </c>
      <c r="BQ352" s="23">
        <v>2.9999999999999997E-4</v>
      </c>
      <c r="BR352" s="23">
        <v>2.9999999999999997E-4</v>
      </c>
      <c r="BS352" s="23">
        <v>1E-4</v>
      </c>
      <c r="BT352" s="23" t="s">
        <v>181</v>
      </c>
      <c r="BU352" s="23">
        <v>5.0000000000000001E-4</v>
      </c>
      <c r="BV352" s="23" t="s">
        <v>20</v>
      </c>
      <c r="BX352" s="23" t="s">
        <v>20</v>
      </c>
      <c r="BZ352" s="23">
        <v>1E-3</v>
      </c>
      <c r="CA352" s="23">
        <v>6.9999999999999999E-4</v>
      </c>
      <c r="CB352" s="23" t="s">
        <v>181</v>
      </c>
      <c r="CC352" s="23">
        <v>1.8E-3</v>
      </c>
      <c r="CD352" s="23" t="s">
        <v>181</v>
      </c>
      <c r="CE352" s="23">
        <v>1.9E-3</v>
      </c>
      <c r="CF352" s="23" t="s">
        <v>20</v>
      </c>
      <c r="CH352" s="23">
        <v>1.1299999999999999E-2</v>
      </c>
      <c r="CI352" s="23">
        <v>4.4999999999999997E-3</v>
      </c>
      <c r="CJ352" s="23">
        <v>8.9999999999999993E-3</v>
      </c>
      <c r="CK352" s="23">
        <v>8.6E-3</v>
      </c>
      <c r="CL352" s="23" t="s">
        <v>181</v>
      </c>
      <c r="CM352" s="23">
        <v>8.0999999999999996E-3</v>
      </c>
      <c r="CN352" s="23" t="s">
        <v>181</v>
      </c>
      <c r="CO352" s="23">
        <v>5.9999999999999995E-4</v>
      </c>
      <c r="CP352" s="23" t="s">
        <v>181</v>
      </c>
      <c r="CQ352" s="23">
        <v>2.5999999999999999E-3</v>
      </c>
      <c r="CR352" s="23" t="s">
        <v>181</v>
      </c>
      <c r="CS352" s="23">
        <v>1.5E-3</v>
      </c>
      <c r="CT352" s="23" t="s">
        <v>20</v>
      </c>
      <c r="CV352" s="23" t="s">
        <v>181</v>
      </c>
      <c r="CW352" s="23">
        <v>5.0000000000000001E-4</v>
      </c>
      <c r="CX352" s="23" t="s">
        <v>181</v>
      </c>
      <c r="CY352" s="23">
        <v>5.0000000000000001E-4</v>
      </c>
      <c r="CZ352" s="23" t="s">
        <v>181</v>
      </c>
      <c r="DA352" s="23">
        <v>5.0000000000000001E-4</v>
      </c>
      <c r="DB352" s="23" t="s">
        <v>181</v>
      </c>
      <c r="DC352" s="23">
        <v>5.0000000000000001E-4</v>
      </c>
      <c r="DD352" s="23" t="s">
        <v>181</v>
      </c>
      <c r="DE352" s="23">
        <v>5.9999999999999995E-4</v>
      </c>
      <c r="DF352" s="23" t="s">
        <v>181</v>
      </c>
      <c r="DG352" s="23">
        <v>4.0000000000000002E-4</v>
      </c>
      <c r="DH352" s="23" t="s">
        <v>181</v>
      </c>
      <c r="DI352" s="23">
        <v>2.0000000000000001E-4</v>
      </c>
      <c r="DJ352" s="23" t="s">
        <v>475</v>
      </c>
      <c r="DK352" s="23" t="s">
        <v>476</v>
      </c>
      <c r="DL352" s="23">
        <v>127</v>
      </c>
      <c r="DM352" s="23" t="s">
        <v>197</v>
      </c>
      <c r="DN352" s="23" t="s">
        <v>20</v>
      </c>
      <c r="DW352" s="85"/>
      <c r="DY352" s="85">
        <v>44878.1</v>
      </c>
    </row>
    <row r="353" spans="1:129" s="23" customFormat="1">
      <c r="A353" s="23">
        <v>408</v>
      </c>
      <c r="B353" s="88">
        <v>44878.104861111111</v>
      </c>
      <c r="C353" s="23" t="s">
        <v>192</v>
      </c>
      <c r="D353" s="23">
        <v>0</v>
      </c>
      <c r="E353" s="23">
        <v>0</v>
      </c>
      <c r="F353" s="23">
        <v>0</v>
      </c>
      <c r="G353" s="23" t="s">
        <v>58</v>
      </c>
      <c r="H353" s="23" t="s">
        <v>59</v>
      </c>
      <c r="I353" s="23" t="s">
        <v>59</v>
      </c>
      <c r="J353" s="23" t="s">
        <v>59</v>
      </c>
      <c r="K353" s="23">
        <v>150</v>
      </c>
      <c r="L353" s="23" t="s">
        <v>179</v>
      </c>
      <c r="M353" s="23">
        <v>0</v>
      </c>
      <c r="N353" s="23" t="s">
        <v>179</v>
      </c>
      <c r="O353" s="23">
        <v>0</v>
      </c>
      <c r="P353" s="23" t="s">
        <v>179</v>
      </c>
      <c r="Q353" s="23">
        <v>0</v>
      </c>
      <c r="R353" s="23">
        <v>2</v>
      </c>
      <c r="S353" s="23" t="s">
        <v>180</v>
      </c>
      <c r="T353" s="23">
        <v>12.4673</v>
      </c>
      <c r="U353" s="23">
        <v>0.66779999999999995</v>
      </c>
      <c r="V353" s="23">
        <v>20.190300000000001</v>
      </c>
      <c r="W353" s="23">
        <v>0.2918</v>
      </c>
      <c r="X353" s="23">
        <v>57.550400000000003</v>
      </c>
      <c r="Y353" s="23">
        <v>0.3155</v>
      </c>
      <c r="Z353" s="23">
        <v>8.3900000000000002E-2</v>
      </c>
      <c r="AA353" s="23">
        <v>1.2500000000000001E-2</v>
      </c>
      <c r="AB353" s="23" t="s">
        <v>181</v>
      </c>
      <c r="AC353" s="23">
        <v>6.3E-3</v>
      </c>
      <c r="AD353" s="23" t="s">
        <v>181</v>
      </c>
      <c r="AE353" s="23">
        <v>9.7999999999999997E-3</v>
      </c>
      <c r="AF353" s="23">
        <v>0.57679999999999998</v>
      </c>
      <c r="AG353" s="23">
        <v>8.3999999999999995E-3</v>
      </c>
      <c r="AH353" s="23">
        <v>7.4438000000000004</v>
      </c>
      <c r="AI353" s="23">
        <v>2.0500000000000001E-2</v>
      </c>
      <c r="AJ353" s="23">
        <v>0.7954</v>
      </c>
      <c r="AK353" s="23">
        <v>5.5999999999999999E-3</v>
      </c>
      <c r="AL353" s="23">
        <v>3.9399999999999998E-2</v>
      </c>
      <c r="AM353" s="23">
        <v>7.1000000000000004E-3</v>
      </c>
      <c r="AN353" s="23">
        <v>2.4799999999999999E-2</v>
      </c>
      <c r="AO353" s="23">
        <v>3.5999999999999999E-3</v>
      </c>
      <c r="AP353" s="23">
        <v>0.1013</v>
      </c>
      <c r="AQ353" s="23">
        <v>3.5000000000000001E-3</v>
      </c>
      <c r="AR353" s="23">
        <v>6.6986999999999997</v>
      </c>
      <c r="AS353" s="23">
        <v>2.1999999999999999E-2</v>
      </c>
      <c r="AT353" s="23">
        <v>1.43E-2</v>
      </c>
      <c r="AU353" s="23">
        <v>2.8E-3</v>
      </c>
      <c r="AV353" s="23">
        <v>1.6400000000000001E-2</v>
      </c>
      <c r="AW353" s="23">
        <v>1E-3</v>
      </c>
      <c r="AX353" s="23">
        <v>8.0999999999999996E-3</v>
      </c>
      <c r="AY353" s="23">
        <v>6.9999999999999999E-4</v>
      </c>
      <c r="AZ353" s="23">
        <v>7.6E-3</v>
      </c>
      <c r="BA353" s="23">
        <v>5.9999999999999995E-4</v>
      </c>
      <c r="BB353" s="23">
        <v>1.1999999999999999E-3</v>
      </c>
      <c r="BC353" s="23">
        <v>4.0000000000000002E-4</v>
      </c>
      <c r="BD353" s="23" t="s">
        <v>181</v>
      </c>
      <c r="BE353" s="23">
        <v>2.9999999999999997E-4</v>
      </c>
      <c r="BF353" s="23" t="s">
        <v>181</v>
      </c>
      <c r="BG353" s="23">
        <v>1E-4</v>
      </c>
      <c r="BH353" s="23">
        <v>1E-3</v>
      </c>
      <c r="BI353" s="23">
        <v>2.0000000000000001E-4</v>
      </c>
      <c r="BJ353" s="23">
        <v>1.7899999999999999E-2</v>
      </c>
      <c r="BK353" s="23">
        <v>5.0000000000000001E-4</v>
      </c>
      <c r="BL353" s="23">
        <v>1.9E-3</v>
      </c>
      <c r="BM353" s="23">
        <v>2.0000000000000001E-4</v>
      </c>
      <c r="BN353" s="23">
        <v>4.0000000000000001E-3</v>
      </c>
      <c r="BO353" s="23">
        <v>2.0000000000000001E-4</v>
      </c>
      <c r="BP353" s="23">
        <v>2E-3</v>
      </c>
      <c r="BQ353" s="23">
        <v>2.9999999999999997E-4</v>
      </c>
      <c r="BR353" s="23" t="s">
        <v>181</v>
      </c>
      <c r="BS353" s="23">
        <v>0</v>
      </c>
      <c r="BT353" s="23" t="s">
        <v>181</v>
      </c>
      <c r="BU353" s="23">
        <v>5.0000000000000001E-4</v>
      </c>
      <c r="BV353" s="23" t="s">
        <v>20</v>
      </c>
      <c r="BX353" s="23" t="s">
        <v>181</v>
      </c>
      <c r="BY353" s="23">
        <v>8.0000000000000004E-4</v>
      </c>
      <c r="BZ353" s="23" t="s">
        <v>181</v>
      </c>
      <c r="CA353" s="23">
        <v>6.9999999999999999E-4</v>
      </c>
      <c r="CB353" s="23" t="s">
        <v>181</v>
      </c>
      <c r="CC353" s="23">
        <v>1.6999999999999999E-3</v>
      </c>
      <c r="CD353" s="23">
        <v>1.9E-3</v>
      </c>
      <c r="CE353" s="23">
        <v>1.8E-3</v>
      </c>
      <c r="CF353" s="23" t="s">
        <v>20</v>
      </c>
      <c r="CH353" s="23">
        <v>1.24E-2</v>
      </c>
      <c r="CI353" s="23">
        <v>4.1000000000000003E-3</v>
      </c>
      <c r="CJ353" s="23" t="s">
        <v>181</v>
      </c>
      <c r="CK353" s="23">
        <v>8.3999999999999995E-3</v>
      </c>
      <c r="CL353" s="23" t="s">
        <v>181</v>
      </c>
      <c r="CM353" s="23">
        <v>6.4000000000000003E-3</v>
      </c>
      <c r="CN353" s="23" t="s">
        <v>181</v>
      </c>
      <c r="CO353" s="23">
        <v>5.9999999999999995E-4</v>
      </c>
      <c r="CP353" s="23" t="s">
        <v>181</v>
      </c>
      <c r="CQ353" s="23">
        <v>2.5999999999999999E-3</v>
      </c>
      <c r="CR353" s="23" t="s">
        <v>181</v>
      </c>
      <c r="CS353" s="23">
        <v>1.5E-3</v>
      </c>
      <c r="CT353" s="23" t="s">
        <v>20</v>
      </c>
      <c r="CV353" s="23" t="s">
        <v>181</v>
      </c>
      <c r="CW353" s="23">
        <v>5.0000000000000001E-4</v>
      </c>
      <c r="CX353" s="23" t="s">
        <v>181</v>
      </c>
      <c r="CY353" s="23">
        <v>5.0000000000000001E-4</v>
      </c>
      <c r="CZ353" s="23" t="s">
        <v>181</v>
      </c>
      <c r="DA353" s="23">
        <v>5.9999999999999995E-4</v>
      </c>
      <c r="DB353" s="23" t="s">
        <v>181</v>
      </c>
      <c r="DC353" s="23">
        <v>5.9999999999999995E-4</v>
      </c>
      <c r="DD353" s="23" t="s">
        <v>181</v>
      </c>
      <c r="DE353" s="23">
        <v>5.9999999999999995E-4</v>
      </c>
      <c r="DF353" s="23" t="s">
        <v>181</v>
      </c>
      <c r="DG353" s="23">
        <v>2.9999999999999997E-4</v>
      </c>
      <c r="DH353" s="23" t="s">
        <v>181</v>
      </c>
      <c r="DI353" s="23">
        <v>1E-4</v>
      </c>
      <c r="DJ353" s="23" t="s">
        <v>477</v>
      </c>
      <c r="DK353" s="23" t="s">
        <v>478</v>
      </c>
      <c r="DL353" s="23">
        <v>33</v>
      </c>
      <c r="DM353" s="23" t="s">
        <v>197</v>
      </c>
      <c r="DN353" s="23" t="s">
        <v>20</v>
      </c>
      <c r="DW353" s="85"/>
      <c r="DY353" s="85">
        <v>44878.104861111111</v>
      </c>
    </row>
    <row r="354" spans="1:129" s="23" customFormat="1">
      <c r="A354" s="23">
        <v>409</v>
      </c>
      <c r="B354" s="88">
        <v>44878.107638888891</v>
      </c>
      <c r="C354" s="23" t="s">
        <v>192</v>
      </c>
      <c r="D354" s="23">
        <v>0</v>
      </c>
      <c r="E354" s="23">
        <v>0</v>
      </c>
      <c r="F354" s="23">
        <v>0</v>
      </c>
      <c r="G354" s="23" t="s">
        <v>58</v>
      </c>
      <c r="H354" s="23" t="s">
        <v>59</v>
      </c>
      <c r="I354" s="23" t="s">
        <v>59</v>
      </c>
      <c r="J354" s="23" t="s">
        <v>59</v>
      </c>
      <c r="K354" s="23">
        <v>150</v>
      </c>
      <c r="L354" s="23" t="s">
        <v>179</v>
      </c>
      <c r="M354" s="23">
        <v>0</v>
      </c>
      <c r="N354" s="23" t="s">
        <v>179</v>
      </c>
      <c r="O354" s="23">
        <v>0</v>
      </c>
      <c r="P354" s="23" t="s">
        <v>179</v>
      </c>
      <c r="Q354" s="23">
        <v>0</v>
      </c>
      <c r="R354" s="23">
        <v>2</v>
      </c>
      <c r="S354" s="23" t="s">
        <v>180</v>
      </c>
      <c r="T354" s="23">
        <v>8.0206</v>
      </c>
      <c r="U354" s="23">
        <v>0.61739999999999995</v>
      </c>
      <c r="V354" s="23">
        <v>21.113299999999999</v>
      </c>
      <c r="W354" s="23">
        <v>0.2974</v>
      </c>
      <c r="X354" s="23">
        <v>55.401400000000002</v>
      </c>
      <c r="Y354" s="23">
        <v>0.31090000000000001</v>
      </c>
      <c r="Z354" s="23">
        <v>0.10920000000000001</v>
      </c>
      <c r="AA354" s="23">
        <v>1.2999999999999999E-2</v>
      </c>
      <c r="AB354" s="23" t="s">
        <v>181</v>
      </c>
      <c r="AC354" s="23">
        <v>6.4000000000000003E-3</v>
      </c>
      <c r="AD354" s="23" t="s">
        <v>181</v>
      </c>
      <c r="AE354" s="23">
        <v>1.04E-2</v>
      </c>
      <c r="AF354" s="23">
        <v>1.0699000000000001</v>
      </c>
      <c r="AG354" s="23">
        <v>1.0800000000000001E-2</v>
      </c>
      <c r="AH354" s="23">
        <v>7.4707999999999997</v>
      </c>
      <c r="AI354" s="23">
        <v>2.0799999999999999E-2</v>
      </c>
      <c r="AJ354" s="23">
        <v>0.92169999999999996</v>
      </c>
      <c r="AK354" s="23">
        <v>6.0000000000000001E-3</v>
      </c>
      <c r="AL354" s="23">
        <v>3.9199999999999999E-2</v>
      </c>
      <c r="AM354" s="23">
        <v>7.4000000000000003E-3</v>
      </c>
      <c r="AN354" s="23">
        <v>3.0099999999999998E-2</v>
      </c>
      <c r="AO354" s="23">
        <v>3.7000000000000002E-3</v>
      </c>
      <c r="AP354" s="23">
        <v>7.2499999999999995E-2</v>
      </c>
      <c r="AQ354" s="23">
        <v>3.0999999999999999E-3</v>
      </c>
      <c r="AR354" s="23">
        <v>7.4566999999999997</v>
      </c>
      <c r="AS354" s="23">
        <v>2.35E-2</v>
      </c>
      <c r="AT354" s="23">
        <v>1.4200000000000001E-2</v>
      </c>
      <c r="AU354" s="23">
        <v>3.0000000000000001E-3</v>
      </c>
      <c r="AV354" s="23">
        <v>1.29E-2</v>
      </c>
      <c r="AW354" s="23">
        <v>8.9999999999999998E-4</v>
      </c>
      <c r="AX354" s="23">
        <v>8.6999999999999994E-3</v>
      </c>
      <c r="AY354" s="23">
        <v>6.9999999999999999E-4</v>
      </c>
      <c r="AZ354" s="23">
        <v>1.11E-2</v>
      </c>
      <c r="BA354" s="23">
        <v>6.9999999999999999E-4</v>
      </c>
      <c r="BB354" s="23">
        <v>1.1000000000000001E-3</v>
      </c>
      <c r="BC354" s="23">
        <v>4.0000000000000002E-4</v>
      </c>
      <c r="BD354" s="23">
        <v>8.0000000000000004E-4</v>
      </c>
      <c r="BE354" s="23">
        <v>2.9999999999999997E-4</v>
      </c>
      <c r="BF354" s="23" t="s">
        <v>181</v>
      </c>
      <c r="BG354" s="23">
        <v>1E-4</v>
      </c>
      <c r="BH354" s="23">
        <v>1E-3</v>
      </c>
      <c r="BI354" s="23">
        <v>2.0000000000000001E-4</v>
      </c>
      <c r="BJ354" s="23">
        <v>2.1299999999999999E-2</v>
      </c>
      <c r="BK354" s="23">
        <v>5.0000000000000001E-4</v>
      </c>
      <c r="BL354" s="23">
        <v>2.0999999999999999E-3</v>
      </c>
      <c r="BM354" s="23">
        <v>2.0000000000000001E-4</v>
      </c>
      <c r="BN354" s="23">
        <v>5.4000000000000003E-3</v>
      </c>
      <c r="BO354" s="23">
        <v>2.0000000000000001E-4</v>
      </c>
      <c r="BP354" s="23">
        <v>2.0999999999999999E-3</v>
      </c>
      <c r="BQ354" s="23">
        <v>2.9999999999999997E-4</v>
      </c>
      <c r="BR354" s="23">
        <v>2.0000000000000001E-4</v>
      </c>
      <c r="BS354" s="23">
        <v>1E-4</v>
      </c>
      <c r="BT354" s="23" t="s">
        <v>181</v>
      </c>
      <c r="BU354" s="23">
        <v>5.0000000000000001E-4</v>
      </c>
      <c r="BV354" s="23" t="s">
        <v>181</v>
      </c>
      <c r="BW354" s="23">
        <v>5.9999999999999995E-4</v>
      </c>
      <c r="BX354" s="23" t="s">
        <v>20</v>
      </c>
      <c r="BZ354" s="23" t="s">
        <v>181</v>
      </c>
      <c r="CA354" s="23">
        <v>6.9999999999999999E-4</v>
      </c>
      <c r="CB354" s="23" t="s">
        <v>181</v>
      </c>
      <c r="CC354" s="23">
        <v>1.6999999999999999E-3</v>
      </c>
      <c r="CD354" s="23" t="s">
        <v>181</v>
      </c>
      <c r="CE354" s="23">
        <v>1.8E-3</v>
      </c>
      <c r="CF354" s="23" t="s">
        <v>20</v>
      </c>
      <c r="CH354" s="23">
        <v>1.15E-2</v>
      </c>
      <c r="CI354" s="23">
        <v>4.0000000000000001E-3</v>
      </c>
      <c r="CJ354" s="23" t="s">
        <v>181</v>
      </c>
      <c r="CK354" s="23">
        <v>8.5000000000000006E-3</v>
      </c>
      <c r="CL354" s="23" t="s">
        <v>181</v>
      </c>
      <c r="CM354" s="23">
        <v>7.1999999999999998E-3</v>
      </c>
      <c r="CN354" s="23" t="s">
        <v>181</v>
      </c>
      <c r="CO354" s="23">
        <v>5.9999999999999995E-4</v>
      </c>
      <c r="CP354" s="23" t="s">
        <v>181</v>
      </c>
      <c r="CQ354" s="23">
        <v>2.7000000000000001E-3</v>
      </c>
      <c r="CR354" s="23" t="s">
        <v>181</v>
      </c>
      <c r="CS354" s="23">
        <v>1.5E-3</v>
      </c>
      <c r="CT354" s="23" t="s">
        <v>181</v>
      </c>
      <c r="CU354" s="23">
        <v>6.9999999999999999E-4</v>
      </c>
      <c r="CV354" s="23" t="s">
        <v>20</v>
      </c>
      <c r="CX354" s="23" t="s">
        <v>181</v>
      </c>
      <c r="CY354" s="23">
        <v>5.0000000000000001E-4</v>
      </c>
      <c r="CZ354" s="23" t="s">
        <v>181</v>
      </c>
      <c r="DA354" s="23">
        <v>5.9999999999999995E-4</v>
      </c>
      <c r="DB354" s="23" t="s">
        <v>181</v>
      </c>
      <c r="DC354" s="23">
        <v>5.0000000000000001E-4</v>
      </c>
      <c r="DD354" s="23" t="s">
        <v>181</v>
      </c>
      <c r="DE354" s="23">
        <v>5.9999999999999995E-4</v>
      </c>
      <c r="DF354" s="23" t="s">
        <v>181</v>
      </c>
      <c r="DG354" s="23">
        <v>4.0000000000000002E-4</v>
      </c>
      <c r="DH354" s="23" t="s">
        <v>181</v>
      </c>
      <c r="DI354" s="23">
        <v>1E-4</v>
      </c>
      <c r="DJ354" s="23" t="s">
        <v>477</v>
      </c>
      <c r="DK354" s="23" t="s">
        <v>478</v>
      </c>
      <c r="DL354" s="23">
        <v>98</v>
      </c>
      <c r="DM354" s="23" t="s">
        <v>65</v>
      </c>
      <c r="DN354" s="23" t="s">
        <v>20</v>
      </c>
      <c r="DW354" s="85"/>
      <c r="DY354" s="85">
        <v>44878.107638888891</v>
      </c>
    </row>
    <row r="355" spans="1:129" s="23" customFormat="1">
      <c r="A355" s="23">
        <v>410</v>
      </c>
      <c r="B355" s="88">
        <v>44878.111805555556</v>
      </c>
      <c r="C355" s="23" t="s">
        <v>192</v>
      </c>
      <c r="D355" s="23">
        <v>0</v>
      </c>
      <c r="E355" s="23">
        <v>0</v>
      </c>
      <c r="F355" s="23">
        <v>0</v>
      </c>
      <c r="G355" s="23" t="s">
        <v>58</v>
      </c>
      <c r="H355" s="23" t="s">
        <v>59</v>
      </c>
      <c r="I355" s="23" t="s">
        <v>59</v>
      </c>
      <c r="J355" s="23" t="s">
        <v>59</v>
      </c>
      <c r="K355" s="23">
        <v>150</v>
      </c>
      <c r="L355" s="23" t="s">
        <v>179</v>
      </c>
      <c r="M355" s="23">
        <v>0</v>
      </c>
      <c r="N355" s="23" t="s">
        <v>179</v>
      </c>
      <c r="O355" s="23">
        <v>0</v>
      </c>
      <c r="P355" s="23" t="s">
        <v>179</v>
      </c>
      <c r="Q355" s="23">
        <v>0</v>
      </c>
      <c r="R355" s="23">
        <v>2</v>
      </c>
      <c r="S355" s="23" t="s">
        <v>180</v>
      </c>
      <c r="T355" s="23">
        <v>7.6512000000000002</v>
      </c>
      <c r="U355" s="23">
        <v>0.60489999999999999</v>
      </c>
      <c r="V355" s="23">
        <v>18.636800000000001</v>
      </c>
      <c r="W355" s="23">
        <v>0.28010000000000002</v>
      </c>
      <c r="X355" s="23">
        <v>50.874499999999998</v>
      </c>
      <c r="Y355" s="23">
        <v>0.29299999999999998</v>
      </c>
      <c r="Z355" s="23">
        <v>9.9500000000000005E-2</v>
      </c>
      <c r="AA355" s="23">
        <v>1.29E-2</v>
      </c>
      <c r="AB355" s="23" t="s">
        <v>181</v>
      </c>
      <c r="AC355" s="23">
        <v>6.1000000000000004E-3</v>
      </c>
      <c r="AD355" s="23" t="s">
        <v>181</v>
      </c>
      <c r="AE355" s="23">
        <v>1.03E-2</v>
      </c>
      <c r="AF355" s="23">
        <v>0.54879999999999995</v>
      </c>
      <c r="AG355" s="23">
        <v>8.0999999999999996E-3</v>
      </c>
      <c r="AH355" s="23">
        <v>7.6443000000000003</v>
      </c>
      <c r="AI355" s="23">
        <v>2.1000000000000001E-2</v>
      </c>
      <c r="AJ355" s="23">
        <v>0.81469999999999998</v>
      </c>
      <c r="AK355" s="23">
        <v>5.7000000000000002E-3</v>
      </c>
      <c r="AL355" s="23">
        <v>3.2899999999999999E-2</v>
      </c>
      <c r="AM355" s="23">
        <v>7.1000000000000004E-3</v>
      </c>
      <c r="AN355" s="23">
        <v>2.2599999999999999E-2</v>
      </c>
      <c r="AO355" s="23">
        <v>3.5999999999999999E-3</v>
      </c>
      <c r="AP355" s="23">
        <v>0.1024</v>
      </c>
      <c r="AQ355" s="23">
        <v>3.7000000000000002E-3</v>
      </c>
      <c r="AR355" s="23">
        <v>7.3226000000000004</v>
      </c>
      <c r="AS355" s="23">
        <v>2.3400000000000001E-2</v>
      </c>
      <c r="AT355" s="23">
        <v>1.3299999999999999E-2</v>
      </c>
      <c r="AU355" s="23">
        <v>3.0000000000000001E-3</v>
      </c>
      <c r="AV355" s="23">
        <v>1.06E-2</v>
      </c>
      <c r="AW355" s="23">
        <v>8.9999999999999998E-4</v>
      </c>
      <c r="AX355" s="23">
        <v>8.2000000000000007E-3</v>
      </c>
      <c r="AY355" s="23">
        <v>6.9999999999999999E-4</v>
      </c>
      <c r="AZ355" s="23">
        <v>8.2000000000000007E-3</v>
      </c>
      <c r="BA355" s="23">
        <v>5.9999999999999995E-4</v>
      </c>
      <c r="BB355" s="23">
        <v>1E-3</v>
      </c>
      <c r="BC355" s="23">
        <v>4.0000000000000002E-4</v>
      </c>
      <c r="BD355" s="23" t="s">
        <v>181</v>
      </c>
      <c r="BE355" s="23">
        <v>2.9999999999999997E-4</v>
      </c>
      <c r="BF355" s="23" t="s">
        <v>181</v>
      </c>
      <c r="BG355" s="23">
        <v>1E-4</v>
      </c>
      <c r="BH355" s="23">
        <v>8.0000000000000004E-4</v>
      </c>
      <c r="BI355" s="23">
        <v>2.0000000000000001E-4</v>
      </c>
      <c r="BJ355" s="23">
        <v>2.0199999999999999E-2</v>
      </c>
      <c r="BK355" s="23">
        <v>5.0000000000000001E-4</v>
      </c>
      <c r="BL355" s="23">
        <v>2.3E-3</v>
      </c>
      <c r="BM355" s="23">
        <v>2.0000000000000001E-4</v>
      </c>
      <c r="BN355" s="23">
        <v>6.8999999999999999E-3</v>
      </c>
      <c r="BO355" s="23">
        <v>2.9999999999999997E-4</v>
      </c>
      <c r="BP355" s="23">
        <v>1.6999999999999999E-3</v>
      </c>
      <c r="BQ355" s="23">
        <v>2.9999999999999997E-4</v>
      </c>
      <c r="BR355" s="23">
        <v>2.9999999999999997E-4</v>
      </c>
      <c r="BS355" s="23">
        <v>1E-4</v>
      </c>
      <c r="BT355" s="23" t="s">
        <v>181</v>
      </c>
      <c r="BU355" s="23">
        <v>5.0000000000000001E-4</v>
      </c>
      <c r="BV355" s="23" t="s">
        <v>20</v>
      </c>
      <c r="BX355" s="23" t="s">
        <v>181</v>
      </c>
      <c r="BY355" s="23">
        <v>8.0000000000000004E-4</v>
      </c>
      <c r="BZ355" s="23" t="s">
        <v>181</v>
      </c>
      <c r="CA355" s="23">
        <v>6.9999999999999999E-4</v>
      </c>
      <c r="CB355" s="23" t="s">
        <v>181</v>
      </c>
      <c r="CC355" s="23">
        <v>1.8E-3</v>
      </c>
      <c r="CD355" s="23" t="s">
        <v>181</v>
      </c>
      <c r="CE355" s="23">
        <v>1.8E-3</v>
      </c>
      <c r="CF355" s="23" t="s">
        <v>20</v>
      </c>
      <c r="CH355" s="23">
        <v>1.55E-2</v>
      </c>
      <c r="CI355" s="23">
        <v>4.5999999999999999E-3</v>
      </c>
      <c r="CJ355" s="23" t="s">
        <v>181</v>
      </c>
      <c r="CK355" s="23">
        <v>8.8000000000000005E-3</v>
      </c>
      <c r="CL355" s="23" t="s">
        <v>181</v>
      </c>
      <c r="CM355" s="23">
        <v>8.5000000000000006E-3</v>
      </c>
      <c r="CN355" s="23" t="s">
        <v>181</v>
      </c>
      <c r="CO355" s="23">
        <v>5.9999999999999995E-4</v>
      </c>
      <c r="CP355" s="23" t="s">
        <v>181</v>
      </c>
      <c r="CQ355" s="23">
        <v>2.5999999999999999E-3</v>
      </c>
      <c r="CR355" s="23" t="s">
        <v>181</v>
      </c>
      <c r="CS355" s="23">
        <v>1.5E-3</v>
      </c>
      <c r="CT355" s="23" t="s">
        <v>181</v>
      </c>
      <c r="CU355" s="23">
        <v>6.9999999999999999E-4</v>
      </c>
      <c r="CV355" s="23" t="s">
        <v>20</v>
      </c>
      <c r="CX355" s="23" t="s">
        <v>181</v>
      </c>
      <c r="CY355" s="23">
        <v>5.0000000000000001E-4</v>
      </c>
      <c r="CZ355" s="23" t="s">
        <v>181</v>
      </c>
      <c r="DA355" s="23">
        <v>5.9999999999999995E-4</v>
      </c>
      <c r="DB355" s="23" t="s">
        <v>181</v>
      </c>
      <c r="DC355" s="23">
        <v>5.9999999999999995E-4</v>
      </c>
      <c r="DD355" s="23" t="s">
        <v>181</v>
      </c>
      <c r="DE355" s="23">
        <v>5.9999999999999995E-4</v>
      </c>
      <c r="DF355" s="23" t="s">
        <v>181</v>
      </c>
      <c r="DG355" s="23">
        <v>4.0000000000000002E-4</v>
      </c>
      <c r="DH355" s="23" t="s">
        <v>181</v>
      </c>
      <c r="DI355" s="23">
        <v>2.0000000000000001E-4</v>
      </c>
      <c r="DJ355" s="23" t="s">
        <v>479</v>
      </c>
      <c r="DK355" s="23" t="s">
        <v>480</v>
      </c>
      <c r="DL355" s="23">
        <v>26</v>
      </c>
      <c r="DM355" s="23" t="s">
        <v>197</v>
      </c>
      <c r="DN355" s="23" t="s">
        <v>20</v>
      </c>
      <c r="DW355" s="85"/>
      <c r="DY355" s="85">
        <v>44878.111805555556</v>
      </c>
    </row>
    <row r="356" spans="1:129" s="23" customFormat="1">
      <c r="A356" s="23">
        <v>411</v>
      </c>
      <c r="B356" s="88">
        <v>44878.114583333336</v>
      </c>
      <c r="C356" s="23" t="s">
        <v>192</v>
      </c>
      <c r="D356" s="23">
        <v>0</v>
      </c>
      <c r="E356" s="23">
        <v>0</v>
      </c>
      <c r="F356" s="23">
        <v>0</v>
      </c>
      <c r="G356" s="23" t="s">
        <v>58</v>
      </c>
      <c r="H356" s="23" t="s">
        <v>59</v>
      </c>
      <c r="I356" s="23" t="s">
        <v>59</v>
      </c>
      <c r="J356" s="23" t="s">
        <v>59</v>
      </c>
      <c r="K356" s="23">
        <v>150</v>
      </c>
      <c r="L356" s="23" t="s">
        <v>179</v>
      </c>
      <c r="M356" s="23">
        <v>0</v>
      </c>
      <c r="N356" s="23" t="s">
        <v>179</v>
      </c>
      <c r="O356" s="23">
        <v>0</v>
      </c>
      <c r="P356" s="23" t="s">
        <v>179</v>
      </c>
      <c r="Q356" s="23">
        <v>0</v>
      </c>
      <c r="R356" s="23">
        <v>2</v>
      </c>
      <c r="S356" s="23" t="s">
        <v>180</v>
      </c>
      <c r="T356" s="23">
        <v>11.6869</v>
      </c>
      <c r="U356" s="23">
        <v>0.67679999999999996</v>
      </c>
      <c r="V356" s="23">
        <v>19.75</v>
      </c>
      <c r="W356" s="23">
        <v>0.29060000000000002</v>
      </c>
      <c r="X356" s="23">
        <v>55.415999999999997</v>
      </c>
      <c r="Y356" s="23">
        <v>0.309</v>
      </c>
      <c r="Z356" s="23">
        <v>9.5399999999999999E-2</v>
      </c>
      <c r="AA356" s="23">
        <v>1.2999999999999999E-2</v>
      </c>
      <c r="AB356" s="23" t="s">
        <v>181</v>
      </c>
      <c r="AC356" s="23">
        <v>6.4000000000000003E-3</v>
      </c>
      <c r="AD356" s="23" t="s">
        <v>181</v>
      </c>
      <c r="AE356" s="23">
        <v>1.0200000000000001E-2</v>
      </c>
      <c r="AF356" s="23">
        <v>0.65410000000000001</v>
      </c>
      <c r="AG356" s="23">
        <v>8.8999999999999999E-3</v>
      </c>
      <c r="AH356" s="23">
        <v>7.6227999999999998</v>
      </c>
      <c r="AI356" s="23">
        <v>2.0799999999999999E-2</v>
      </c>
      <c r="AJ356" s="23">
        <v>0.80289999999999995</v>
      </c>
      <c r="AK356" s="23">
        <v>5.7000000000000002E-3</v>
      </c>
      <c r="AL356" s="23">
        <v>3.6499999999999998E-2</v>
      </c>
      <c r="AM356" s="23">
        <v>7.1000000000000004E-3</v>
      </c>
      <c r="AN356" s="23">
        <v>2.3800000000000002E-2</v>
      </c>
      <c r="AO356" s="23">
        <v>3.7000000000000002E-3</v>
      </c>
      <c r="AP356" s="23">
        <v>0.11210000000000001</v>
      </c>
      <c r="AQ356" s="23">
        <v>3.7000000000000002E-3</v>
      </c>
      <c r="AR356" s="23">
        <v>7.0361000000000002</v>
      </c>
      <c r="AS356" s="23">
        <v>2.2700000000000001E-2</v>
      </c>
      <c r="AT356" s="23">
        <v>1.0500000000000001E-2</v>
      </c>
      <c r="AU356" s="23">
        <v>2.8999999999999998E-3</v>
      </c>
      <c r="AV356" s="23">
        <v>1.6299999999999999E-2</v>
      </c>
      <c r="AW356" s="23">
        <v>1E-3</v>
      </c>
      <c r="AX356" s="23">
        <v>9.1999999999999998E-3</v>
      </c>
      <c r="AY356" s="23">
        <v>6.9999999999999999E-4</v>
      </c>
      <c r="AZ356" s="23">
        <v>7.1000000000000004E-3</v>
      </c>
      <c r="BA356" s="23">
        <v>5.9999999999999995E-4</v>
      </c>
      <c r="BB356" s="23">
        <v>1.1000000000000001E-3</v>
      </c>
      <c r="BC356" s="23">
        <v>4.0000000000000002E-4</v>
      </c>
      <c r="BD356" s="23" t="s">
        <v>181</v>
      </c>
      <c r="BE356" s="23">
        <v>2.9999999999999997E-4</v>
      </c>
      <c r="BF356" s="23" t="s">
        <v>181</v>
      </c>
      <c r="BG356" s="23">
        <v>1E-4</v>
      </c>
      <c r="BH356" s="23">
        <v>1.2999999999999999E-3</v>
      </c>
      <c r="BI356" s="23">
        <v>2.0000000000000001E-4</v>
      </c>
      <c r="BJ356" s="23">
        <v>1.9300000000000001E-2</v>
      </c>
      <c r="BK356" s="23">
        <v>5.0000000000000001E-4</v>
      </c>
      <c r="BL356" s="23">
        <v>2.2000000000000001E-3</v>
      </c>
      <c r="BM356" s="23">
        <v>2.0000000000000001E-4</v>
      </c>
      <c r="BN356" s="23">
        <v>4.8999999999999998E-3</v>
      </c>
      <c r="BO356" s="23">
        <v>2.0000000000000001E-4</v>
      </c>
      <c r="BP356" s="23">
        <v>1.9E-3</v>
      </c>
      <c r="BQ356" s="23">
        <v>2.9999999999999997E-4</v>
      </c>
      <c r="BR356" s="23">
        <v>1E-4</v>
      </c>
      <c r="BS356" s="23">
        <v>1E-4</v>
      </c>
      <c r="BT356" s="23" t="s">
        <v>181</v>
      </c>
      <c r="BU356" s="23">
        <v>5.0000000000000001E-4</v>
      </c>
      <c r="BV356" s="23" t="s">
        <v>181</v>
      </c>
      <c r="BW356" s="23">
        <v>5.9999999999999995E-4</v>
      </c>
      <c r="BX356" s="23" t="s">
        <v>181</v>
      </c>
      <c r="BY356" s="23">
        <v>8.0000000000000004E-4</v>
      </c>
      <c r="BZ356" s="23" t="s">
        <v>181</v>
      </c>
      <c r="CA356" s="23">
        <v>6.9999999999999999E-4</v>
      </c>
      <c r="CB356" s="23" t="s">
        <v>181</v>
      </c>
      <c r="CC356" s="23">
        <v>1.8E-3</v>
      </c>
      <c r="CD356" s="23" t="s">
        <v>181</v>
      </c>
      <c r="CE356" s="23">
        <v>1.8E-3</v>
      </c>
      <c r="CF356" s="23" t="s">
        <v>20</v>
      </c>
      <c r="CH356" s="23">
        <v>1.29E-2</v>
      </c>
      <c r="CI356" s="23">
        <v>4.1000000000000003E-3</v>
      </c>
      <c r="CJ356" s="23" t="s">
        <v>181</v>
      </c>
      <c r="CK356" s="23">
        <v>8.5000000000000006E-3</v>
      </c>
      <c r="CL356" s="23">
        <v>7.3000000000000001E-3</v>
      </c>
      <c r="CM356" s="23">
        <v>7.1000000000000004E-3</v>
      </c>
      <c r="CN356" s="23" t="s">
        <v>181</v>
      </c>
      <c r="CO356" s="23">
        <v>5.9999999999999995E-4</v>
      </c>
      <c r="CP356" s="23" t="s">
        <v>181</v>
      </c>
      <c r="CQ356" s="23">
        <v>2.5999999999999999E-3</v>
      </c>
      <c r="CR356" s="23" t="s">
        <v>181</v>
      </c>
      <c r="CS356" s="23">
        <v>1.4E-3</v>
      </c>
      <c r="CT356" s="23" t="s">
        <v>181</v>
      </c>
      <c r="CU356" s="23">
        <v>6.9999999999999999E-4</v>
      </c>
      <c r="CV356" s="23" t="s">
        <v>20</v>
      </c>
      <c r="CX356" s="23" t="s">
        <v>181</v>
      </c>
      <c r="CY356" s="23">
        <v>5.0000000000000001E-4</v>
      </c>
      <c r="CZ356" s="23" t="s">
        <v>181</v>
      </c>
      <c r="DA356" s="23">
        <v>5.9999999999999995E-4</v>
      </c>
      <c r="DB356" s="23" t="s">
        <v>181</v>
      </c>
      <c r="DC356" s="23">
        <v>5.0000000000000001E-4</v>
      </c>
      <c r="DD356" s="23" t="s">
        <v>181</v>
      </c>
      <c r="DE356" s="23">
        <v>5.9999999999999995E-4</v>
      </c>
      <c r="DF356" s="23">
        <v>8.9999999999999998E-4</v>
      </c>
      <c r="DG356" s="23">
        <v>2.9999999999999997E-4</v>
      </c>
      <c r="DH356" s="23" t="s">
        <v>181</v>
      </c>
      <c r="DI356" s="23">
        <v>1E-4</v>
      </c>
      <c r="DJ356" s="23" t="s">
        <v>479</v>
      </c>
      <c r="DK356" s="23" t="s">
        <v>480</v>
      </c>
      <c r="DL356" s="23">
        <v>90</v>
      </c>
      <c r="DM356" s="23" t="s">
        <v>197</v>
      </c>
      <c r="DN356" s="23" t="s">
        <v>20</v>
      </c>
      <c r="DW356" s="85"/>
      <c r="DY356" s="85">
        <v>44878.114583333336</v>
      </c>
    </row>
    <row r="357" spans="1:129" s="23" customFormat="1">
      <c r="A357" s="23">
        <v>412</v>
      </c>
      <c r="B357" s="88">
        <v>44878.116666666669</v>
      </c>
      <c r="C357" s="23" t="s">
        <v>192</v>
      </c>
      <c r="D357" s="23">
        <v>0</v>
      </c>
      <c r="E357" s="23">
        <v>0</v>
      </c>
      <c r="F357" s="23">
        <v>0</v>
      </c>
      <c r="G357" s="23" t="s">
        <v>58</v>
      </c>
      <c r="H357" s="23" t="s">
        <v>59</v>
      </c>
      <c r="I357" s="23" t="s">
        <v>59</v>
      </c>
      <c r="J357" s="23" t="s">
        <v>59</v>
      </c>
      <c r="K357" s="23">
        <v>150</v>
      </c>
      <c r="L357" s="23" t="s">
        <v>179</v>
      </c>
      <c r="M357" s="23">
        <v>0</v>
      </c>
      <c r="N357" s="23" t="s">
        <v>179</v>
      </c>
      <c r="O357" s="23">
        <v>0</v>
      </c>
      <c r="P357" s="23" t="s">
        <v>179</v>
      </c>
      <c r="Q357" s="23">
        <v>0</v>
      </c>
      <c r="R357" s="23">
        <v>2</v>
      </c>
      <c r="S357" s="23" t="s">
        <v>180</v>
      </c>
      <c r="T357" s="23">
        <v>13.851900000000001</v>
      </c>
      <c r="U357" s="23">
        <v>0.69610000000000005</v>
      </c>
      <c r="V357" s="23">
        <v>17.913399999999999</v>
      </c>
      <c r="W357" s="23">
        <v>0.28129999999999999</v>
      </c>
      <c r="X357" s="23">
        <v>57.287100000000002</v>
      </c>
      <c r="Y357" s="23">
        <v>0.315</v>
      </c>
      <c r="Z357" s="23">
        <v>0.1074</v>
      </c>
      <c r="AA357" s="23">
        <v>1.3299999999999999E-2</v>
      </c>
      <c r="AB357" s="23">
        <v>3.0499999999999999E-2</v>
      </c>
      <c r="AC357" s="23">
        <v>7.7000000000000002E-3</v>
      </c>
      <c r="AD357" s="23" t="s">
        <v>181</v>
      </c>
      <c r="AE357" s="23">
        <v>1.0800000000000001E-2</v>
      </c>
      <c r="AF357" s="23">
        <v>0.68189999999999995</v>
      </c>
      <c r="AG357" s="23">
        <v>8.9999999999999993E-3</v>
      </c>
      <c r="AH357" s="23">
        <v>7.5419</v>
      </c>
      <c r="AI357" s="23">
        <v>2.07E-2</v>
      </c>
      <c r="AJ357" s="23">
        <v>0.84970000000000001</v>
      </c>
      <c r="AK357" s="23">
        <v>5.7999999999999996E-3</v>
      </c>
      <c r="AL357" s="23">
        <v>3.5200000000000002E-2</v>
      </c>
      <c r="AM357" s="23">
        <v>7.0000000000000001E-3</v>
      </c>
      <c r="AN357" s="23">
        <v>2.4500000000000001E-2</v>
      </c>
      <c r="AO357" s="23">
        <v>3.7000000000000002E-3</v>
      </c>
      <c r="AP357" s="23">
        <v>0.1225</v>
      </c>
      <c r="AQ357" s="23">
        <v>3.8999999999999998E-3</v>
      </c>
      <c r="AR357" s="23">
        <v>7.41</v>
      </c>
      <c r="AS357" s="23">
        <v>2.3300000000000001E-2</v>
      </c>
      <c r="AT357" s="23">
        <v>9.1000000000000004E-3</v>
      </c>
      <c r="AU357" s="23">
        <v>2.8999999999999998E-3</v>
      </c>
      <c r="AV357" s="23">
        <v>1.7399999999999999E-2</v>
      </c>
      <c r="AW357" s="23">
        <v>1E-3</v>
      </c>
      <c r="AX357" s="23">
        <v>9.4000000000000004E-3</v>
      </c>
      <c r="AY357" s="23">
        <v>6.9999999999999999E-4</v>
      </c>
      <c r="AZ357" s="23">
        <v>7.7999999999999996E-3</v>
      </c>
      <c r="BA357" s="23">
        <v>5.9999999999999995E-4</v>
      </c>
      <c r="BB357" s="23">
        <v>1.1999999999999999E-3</v>
      </c>
      <c r="BC357" s="23">
        <v>4.0000000000000002E-4</v>
      </c>
      <c r="BD357" s="23" t="s">
        <v>181</v>
      </c>
      <c r="BE357" s="23">
        <v>2.9999999999999997E-4</v>
      </c>
      <c r="BF357" s="23" t="s">
        <v>181</v>
      </c>
      <c r="BG357" s="23">
        <v>1E-4</v>
      </c>
      <c r="BH357" s="23">
        <v>1.4E-3</v>
      </c>
      <c r="BI357" s="23">
        <v>2.0000000000000001E-4</v>
      </c>
      <c r="BJ357" s="23">
        <v>1.6500000000000001E-2</v>
      </c>
      <c r="BK357" s="23">
        <v>4.0000000000000002E-4</v>
      </c>
      <c r="BL357" s="23">
        <v>2.0999999999999999E-3</v>
      </c>
      <c r="BM357" s="23">
        <v>2.0000000000000001E-4</v>
      </c>
      <c r="BN357" s="23">
        <v>4.1999999999999997E-3</v>
      </c>
      <c r="BO357" s="23">
        <v>2.0000000000000001E-4</v>
      </c>
      <c r="BP357" s="23">
        <v>2E-3</v>
      </c>
      <c r="BQ357" s="23">
        <v>2.9999999999999997E-4</v>
      </c>
      <c r="BR357" s="23">
        <v>1E-4</v>
      </c>
      <c r="BS357" s="23">
        <v>0</v>
      </c>
      <c r="BT357" s="23" t="s">
        <v>181</v>
      </c>
      <c r="BU357" s="23">
        <v>5.0000000000000001E-4</v>
      </c>
      <c r="BV357" s="23" t="s">
        <v>20</v>
      </c>
      <c r="BX357" s="23" t="s">
        <v>20</v>
      </c>
      <c r="BZ357" s="23" t="s">
        <v>181</v>
      </c>
      <c r="CA357" s="23">
        <v>6.9999999999999999E-4</v>
      </c>
      <c r="CB357" s="23" t="s">
        <v>181</v>
      </c>
      <c r="CC357" s="23">
        <v>1.8E-3</v>
      </c>
      <c r="CD357" s="23" t="s">
        <v>181</v>
      </c>
      <c r="CE357" s="23">
        <v>1.8E-3</v>
      </c>
      <c r="CF357" s="23" t="s">
        <v>20</v>
      </c>
      <c r="CH357" s="23">
        <v>1.83E-2</v>
      </c>
      <c r="CI357" s="23">
        <v>4.1999999999999997E-3</v>
      </c>
      <c r="CJ357" s="23" t="s">
        <v>181</v>
      </c>
      <c r="CK357" s="23">
        <v>8.6E-3</v>
      </c>
      <c r="CL357" s="23" t="s">
        <v>181</v>
      </c>
      <c r="CM357" s="23">
        <v>6.6E-3</v>
      </c>
      <c r="CN357" s="23" t="s">
        <v>181</v>
      </c>
      <c r="CO357" s="23">
        <v>5.9999999999999995E-4</v>
      </c>
      <c r="CP357" s="23" t="s">
        <v>181</v>
      </c>
      <c r="CQ357" s="23">
        <v>2.5999999999999999E-3</v>
      </c>
      <c r="CR357" s="23" t="s">
        <v>181</v>
      </c>
      <c r="CS357" s="23">
        <v>1.5E-3</v>
      </c>
      <c r="CT357" s="23" t="s">
        <v>20</v>
      </c>
      <c r="CV357" s="23" t="s">
        <v>20</v>
      </c>
      <c r="CX357" s="23" t="s">
        <v>181</v>
      </c>
      <c r="CY357" s="23">
        <v>5.0000000000000001E-4</v>
      </c>
      <c r="CZ357" s="23" t="s">
        <v>181</v>
      </c>
      <c r="DA357" s="23">
        <v>5.9999999999999995E-4</v>
      </c>
      <c r="DB357" s="23" t="s">
        <v>181</v>
      </c>
      <c r="DC357" s="23">
        <v>5.9999999999999995E-4</v>
      </c>
      <c r="DD357" s="23" t="s">
        <v>181</v>
      </c>
      <c r="DE357" s="23">
        <v>5.9999999999999995E-4</v>
      </c>
      <c r="DF357" s="23" t="s">
        <v>181</v>
      </c>
      <c r="DG357" s="23">
        <v>4.0000000000000002E-4</v>
      </c>
      <c r="DH357" s="23" t="s">
        <v>181</v>
      </c>
      <c r="DI357" s="23">
        <v>1E-4</v>
      </c>
      <c r="DJ357" s="23" t="s">
        <v>479</v>
      </c>
      <c r="DK357" s="23" t="s">
        <v>480</v>
      </c>
      <c r="DL357" s="23">
        <v>144</v>
      </c>
      <c r="DM357" s="23" t="s">
        <v>197</v>
      </c>
      <c r="DN357" s="23" t="s">
        <v>20</v>
      </c>
      <c r="DW357" s="85"/>
      <c r="DY357" s="85">
        <v>44878.116666666669</v>
      </c>
    </row>
    <row r="358" spans="1:129" s="23" customFormat="1">
      <c r="A358" s="23">
        <v>413</v>
      </c>
      <c r="B358" s="88">
        <v>44878.120833333334</v>
      </c>
      <c r="C358" s="23" t="s">
        <v>192</v>
      </c>
      <c r="D358" s="23">
        <v>0</v>
      </c>
      <c r="E358" s="23">
        <v>0</v>
      </c>
      <c r="F358" s="23">
        <v>0</v>
      </c>
      <c r="G358" s="23" t="s">
        <v>58</v>
      </c>
      <c r="H358" s="23" t="s">
        <v>59</v>
      </c>
      <c r="I358" s="23" t="s">
        <v>59</v>
      </c>
      <c r="J358" s="23" t="s">
        <v>59</v>
      </c>
      <c r="K358" s="23">
        <v>150</v>
      </c>
      <c r="L358" s="23" t="s">
        <v>179</v>
      </c>
      <c r="M358" s="23">
        <v>0</v>
      </c>
      <c r="N358" s="23" t="s">
        <v>179</v>
      </c>
      <c r="O358" s="23">
        <v>0</v>
      </c>
      <c r="P358" s="23" t="s">
        <v>179</v>
      </c>
      <c r="Q358" s="23">
        <v>0</v>
      </c>
      <c r="R358" s="23">
        <v>2</v>
      </c>
      <c r="S358" s="23" t="s">
        <v>180</v>
      </c>
      <c r="T358" s="23">
        <v>6.8766999999999996</v>
      </c>
      <c r="U358" s="23">
        <v>0.57469999999999999</v>
      </c>
      <c r="V358" s="23">
        <v>17.208600000000001</v>
      </c>
      <c r="W358" s="23">
        <v>0.2702</v>
      </c>
      <c r="X358" s="23">
        <v>49.177700000000002</v>
      </c>
      <c r="Y358" s="23">
        <v>0.2878</v>
      </c>
      <c r="Z358" s="23">
        <v>5.74E-2</v>
      </c>
      <c r="AA358" s="23">
        <v>1.1900000000000001E-2</v>
      </c>
      <c r="AB358" s="23" t="s">
        <v>181</v>
      </c>
      <c r="AC358" s="23">
        <v>6.1000000000000004E-3</v>
      </c>
      <c r="AD358" s="23" t="s">
        <v>181</v>
      </c>
      <c r="AE358" s="23">
        <v>1.06E-2</v>
      </c>
      <c r="AF358" s="23">
        <v>0.86780000000000002</v>
      </c>
      <c r="AG358" s="23">
        <v>9.5999999999999992E-3</v>
      </c>
      <c r="AH358" s="23">
        <v>6.8251999999999997</v>
      </c>
      <c r="AI358" s="23">
        <v>1.9800000000000002E-2</v>
      </c>
      <c r="AJ358" s="23">
        <v>0.86480000000000001</v>
      </c>
      <c r="AK358" s="23">
        <v>5.7999999999999996E-3</v>
      </c>
      <c r="AL358" s="23">
        <v>3.32E-2</v>
      </c>
      <c r="AM358" s="23">
        <v>7.1000000000000004E-3</v>
      </c>
      <c r="AN358" s="23">
        <v>2.6100000000000002E-2</v>
      </c>
      <c r="AO358" s="23">
        <v>3.5000000000000001E-3</v>
      </c>
      <c r="AP358" s="23">
        <v>0.11559999999999999</v>
      </c>
      <c r="AQ358" s="23">
        <v>3.8999999999999998E-3</v>
      </c>
      <c r="AR358" s="23">
        <v>7.6233000000000004</v>
      </c>
      <c r="AS358" s="23">
        <v>2.3699999999999999E-2</v>
      </c>
      <c r="AT358" s="23">
        <v>1.0999999999999999E-2</v>
      </c>
      <c r="AU358" s="23">
        <v>3.0999999999999999E-3</v>
      </c>
      <c r="AV358" s="23">
        <v>1.34E-2</v>
      </c>
      <c r="AW358" s="23">
        <v>1E-3</v>
      </c>
      <c r="AX358" s="23">
        <v>9.2999999999999992E-3</v>
      </c>
      <c r="AY358" s="23">
        <v>6.9999999999999999E-4</v>
      </c>
      <c r="AZ358" s="23">
        <v>8.8000000000000005E-3</v>
      </c>
      <c r="BA358" s="23">
        <v>5.9999999999999995E-4</v>
      </c>
      <c r="BB358" s="23">
        <v>1.1000000000000001E-3</v>
      </c>
      <c r="BC358" s="23">
        <v>4.0000000000000002E-4</v>
      </c>
      <c r="BD358" s="23">
        <v>5.9999999999999995E-4</v>
      </c>
      <c r="BE358" s="23">
        <v>2.9999999999999997E-4</v>
      </c>
      <c r="BF358" s="23" t="s">
        <v>181</v>
      </c>
      <c r="BG358" s="23">
        <v>1E-4</v>
      </c>
      <c r="BH358" s="23">
        <v>1E-3</v>
      </c>
      <c r="BI358" s="23">
        <v>2.0000000000000001E-4</v>
      </c>
      <c r="BJ358" s="23">
        <v>2.1000000000000001E-2</v>
      </c>
      <c r="BK358" s="23">
        <v>5.0000000000000001E-4</v>
      </c>
      <c r="BL358" s="23">
        <v>2.3E-3</v>
      </c>
      <c r="BM358" s="23">
        <v>2.0000000000000001E-4</v>
      </c>
      <c r="BN358" s="23">
        <v>7.9000000000000008E-3</v>
      </c>
      <c r="BO358" s="23">
        <v>2.9999999999999997E-4</v>
      </c>
      <c r="BP358" s="23">
        <v>1.8E-3</v>
      </c>
      <c r="BQ358" s="23">
        <v>2.9999999999999997E-4</v>
      </c>
      <c r="BR358" s="23">
        <v>5.0000000000000001E-4</v>
      </c>
      <c r="BS358" s="23">
        <v>2.0000000000000001E-4</v>
      </c>
      <c r="BT358" s="23" t="s">
        <v>181</v>
      </c>
      <c r="BU358" s="23">
        <v>5.0000000000000001E-4</v>
      </c>
      <c r="BV358" s="23" t="s">
        <v>20</v>
      </c>
      <c r="BX358" s="23" t="s">
        <v>20</v>
      </c>
      <c r="BZ358" s="23" t="s">
        <v>181</v>
      </c>
      <c r="CA358" s="23">
        <v>6.9999999999999999E-4</v>
      </c>
      <c r="CB358" s="23" t="s">
        <v>181</v>
      </c>
      <c r="CC358" s="23">
        <v>1.8E-3</v>
      </c>
      <c r="CD358" s="23" t="s">
        <v>181</v>
      </c>
      <c r="CE358" s="23">
        <v>1.6999999999999999E-3</v>
      </c>
      <c r="CF358" s="23" t="s">
        <v>20</v>
      </c>
      <c r="CH358" s="23">
        <v>1.8200000000000001E-2</v>
      </c>
      <c r="CI358" s="23">
        <v>4.8999999999999998E-3</v>
      </c>
      <c r="CJ358" s="23" t="s">
        <v>181</v>
      </c>
      <c r="CK358" s="23">
        <v>8.6999999999999994E-3</v>
      </c>
      <c r="CL358" s="23" t="s">
        <v>181</v>
      </c>
      <c r="CM358" s="23">
        <v>8.8999999999999999E-3</v>
      </c>
      <c r="CN358" s="23" t="s">
        <v>181</v>
      </c>
      <c r="CO358" s="23">
        <v>5.9999999999999995E-4</v>
      </c>
      <c r="CP358" s="23" t="s">
        <v>181</v>
      </c>
      <c r="CQ358" s="23">
        <v>2.5999999999999999E-3</v>
      </c>
      <c r="CR358" s="23" t="s">
        <v>181</v>
      </c>
      <c r="CS358" s="23">
        <v>1.5E-3</v>
      </c>
      <c r="CT358" s="23" t="s">
        <v>181</v>
      </c>
      <c r="CU358" s="23">
        <v>6.9999999999999999E-4</v>
      </c>
      <c r="CV358" s="23" t="s">
        <v>181</v>
      </c>
      <c r="CW358" s="23">
        <v>5.0000000000000001E-4</v>
      </c>
      <c r="CX358" s="23" t="s">
        <v>181</v>
      </c>
      <c r="CY358" s="23">
        <v>5.0000000000000001E-4</v>
      </c>
      <c r="CZ358" s="23" t="s">
        <v>181</v>
      </c>
      <c r="DA358" s="23">
        <v>5.9999999999999995E-4</v>
      </c>
      <c r="DB358" s="23" t="s">
        <v>181</v>
      </c>
      <c r="DC358" s="23">
        <v>5.9999999999999995E-4</v>
      </c>
      <c r="DD358" s="23" t="s">
        <v>181</v>
      </c>
      <c r="DE358" s="23">
        <v>5.9999999999999995E-4</v>
      </c>
      <c r="DF358" s="23" t="s">
        <v>181</v>
      </c>
      <c r="DG358" s="23">
        <v>4.0000000000000002E-4</v>
      </c>
      <c r="DH358" s="23" t="s">
        <v>181</v>
      </c>
      <c r="DI358" s="23">
        <v>2.0000000000000001E-4</v>
      </c>
      <c r="DJ358" s="23" t="s">
        <v>481</v>
      </c>
      <c r="DK358" s="23" t="s">
        <v>482</v>
      </c>
      <c r="DL358" s="23">
        <v>14</v>
      </c>
      <c r="DM358" s="23" t="s">
        <v>65</v>
      </c>
      <c r="DN358" s="23" t="s">
        <v>20</v>
      </c>
      <c r="DW358" s="85"/>
      <c r="DY358" s="85">
        <v>44878.120833333334</v>
      </c>
    </row>
    <row r="359" spans="1:129" s="23" customFormat="1">
      <c r="A359" s="23">
        <v>414</v>
      </c>
      <c r="B359" s="88">
        <v>44878.123611111114</v>
      </c>
      <c r="C359" s="23" t="s">
        <v>192</v>
      </c>
      <c r="D359" s="23">
        <v>0</v>
      </c>
      <c r="E359" s="23">
        <v>0</v>
      </c>
      <c r="F359" s="23">
        <v>0</v>
      </c>
      <c r="G359" s="23" t="s">
        <v>58</v>
      </c>
      <c r="H359" s="23" t="s">
        <v>59</v>
      </c>
      <c r="I359" s="23" t="s">
        <v>59</v>
      </c>
      <c r="J359" s="23" t="s">
        <v>59</v>
      </c>
      <c r="K359" s="23">
        <v>150</v>
      </c>
      <c r="L359" s="23" t="s">
        <v>179</v>
      </c>
      <c r="M359" s="23">
        <v>0</v>
      </c>
      <c r="N359" s="23" t="s">
        <v>179</v>
      </c>
      <c r="O359" s="23">
        <v>0</v>
      </c>
      <c r="P359" s="23" t="s">
        <v>179</v>
      </c>
      <c r="Q359" s="23">
        <v>0</v>
      </c>
      <c r="R359" s="23">
        <v>2</v>
      </c>
      <c r="S359" s="23" t="s">
        <v>180</v>
      </c>
      <c r="T359" s="23">
        <v>11.1767</v>
      </c>
      <c r="U359" s="23">
        <v>0.65569999999999995</v>
      </c>
      <c r="V359" s="23">
        <v>18.935400000000001</v>
      </c>
      <c r="W359" s="23">
        <v>0.28460000000000002</v>
      </c>
      <c r="X359" s="23">
        <v>55.341799999999999</v>
      </c>
      <c r="Y359" s="23">
        <v>0.3085</v>
      </c>
      <c r="Z359" s="23">
        <v>9.8299999999999998E-2</v>
      </c>
      <c r="AA359" s="23">
        <v>1.29E-2</v>
      </c>
      <c r="AB359" s="23" t="s">
        <v>181</v>
      </c>
      <c r="AC359" s="23">
        <v>6.4000000000000003E-3</v>
      </c>
      <c r="AD359" s="23" t="s">
        <v>181</v>
      </c>
      <c r="AE359" s="23">
        <v>1.04E-2</v>
      </c>
      <c r="AF359" s="23">
        <v>0.74250000000000005</v>
      </c>
      <c r="AG359" s="23">
        <v>9.1999999999999998E-3</v>
      </c>
      <c r="AH359" s="23">
        <v>7.5551000000000004</v>
      </c>
      <c r="AI359" s="23">
        <v>2.0799999999999999E-2</v>
      </c>
      <c r="AJ359" s="23">
        <v>0.7954</v>
      </c>
      <c r="AK359" s="23">
        <v>5.7000000000000002E-3</v>
      </c>
      <c r="AL359" s="23">
        <v>3.3500000000000002E-2</v>
      </c>
      <c r="AM359" s="23">
        <v>7.0000000000000001E-3</v>
      </c>
      <c r="AN359" s="23">
        <v>2.4199999999999999E-2</v>
      </c>
      <c r="AO359" s="23">
        <v>3.5999999999999999E-3</v>
      </c>
      <c r="AP359" s="23">
        <v>9.9400000000000002E-2</v>
      </c>
      <c r="AQ359" s="23">
        <v>3.5999999999999999E-3</v>
      </c>
      <c r="AR359" s="23">
        <v>7.2051999999999996</v>
      </c>
      <c r="AS359" s="23">
        <v>2.3E-2</v>
      </c>
      <c r="AT359" s="23">
        <v>1.38E-2</v>
      </c>
      <c r="AU359" s="23">
        <v>2.8999999999999998E-3</v>
      </c>
      <c r="AV359" s="23">
        <v>1.6899999999999998E-2</v>
      </c>
      <c r="AW359" s="23">
        <v>1E-3</v>
      </c>
      <c r="AX359" s="23">
        <v>8.6E-3</v>
      </c>
      <c r="AY359" s="23">
        <v>6.9999999999999999E-4</v>
      </c>
      <c r="AZ359" s="23">
        <v>7.4999999999999997E-3</v>
      </c>
      <c r="BA359" s="23">
        <v>5.9999999999999995E-4</v>
      </c>
      <c r="BB359" s="23">
        <v>8.9999999999999998E-4</v>
      </c>
      <c r="BC359" s="23">
        <v>4.0000000000000002E-4</v>
      </c>
      <c r="BD359" s="23" t="s">
        <v>181</v>
      </c>
      <c r="BE359" s="23">
        <v>2.9999999999999997E-4</v>
      </c>
      <c r="BF359" s="23" t="s">
        <v>181</v>
      </c>
      <c r="BG359" s="23">
        <v>1E-4</v>
      </c>
      <c r="BH359" s="23">
        <v>1.6000000000000001E-3</v>
      </c>
      <c r="BI359" s="23">
        <v>2.0000000000000001E-4</v>
      </c>
      <c r="BJ359" s="23">
        <v>1.89E-2</v>
      </c>
      <c r="BK359" s="23">
        <v>5.0000000000000001E-4</v>
      </c>
      <c r="BL359" s="23">
        <v>2.2000000000000001E-3</v>
      </c>
      <c r="BM359" s="23">
        <v>2.0000000000000001E-4</v>
      </c>
      <c r="BN359" s="23">
        <v>4.8999999999999998E-3</v>
      </c>
      <c r="BO359" s="23">
        <v>2.0000000000000001E-4</v>
      </c>
      <c r="BP359" s="23">
        <v>1.5E-3</v>
      </c>
      <c r="BQ359" s="23">
        <v>2.9999999999999997E-4</v>
      </c>
      <c r="BR359" s="23">
        <v>2.0000000000000001E-4</v>
      </c>
      <c r="BS359" s="23">
        <v>1E-4</v>
      </c>
      <c r="BT359" s="23" t="s">
        <v>181</v>
      </c>
      <c r="BU359" s="23">
        <v>5.0000000000000001E-4</v>
      </c>
      <c r="BV359" s="23" t="s">
        <v>20</v>
      </c>
      <c r="BX359" s="23" t="s">
        <v>20</v>
      </c>
      <c r="BZ359" s="23" t="s">
        <v>181</v>
      </c>
      <c r="CA359" s="23">
        <v>6.9999999999999999E-4</v>
      </c>
      <c r="CB359" s="23" t="s">
        <v>181</v>
      </c>
      <c r="CC359" s="23">
        <v>1.8E-3</v>
      </c>
      <c r="CD359" s="23">
        <v>1.8E-3</v>
      </c>
      <c r="CE359" s="23">
        <v>1.8E-3</v>
      </c>
      <c r="CF359" s="23" t="s">
        <v>20</v>
      </c>
      <c r="CH359" s="23">
        <v>1.54E-2</v>
      </c>
      <c r="CI359" s="23">
        <v>4.1999999999999997E-3</v>
      </c>
      <c r="CJ359" s="23" t="s">
        <v>181</v>
      </c>
      <c r="CK359" s="23">
        <v>8.5000000000000006E-3</v>
      </c>
      <c r="CL359" s="23" t="s">
        <v>181</v>
      </c>
      <c r="CM359" s="23">
        <v>7.1000000000000004E-3</v>
      </c>
      <c r="CN359" s="23" t="s">
        <v>181</v>
      </c>
      <c r="CO359" s="23">
        <v>5.9999999999999995E-4</v>
      </c>
      <c r="CP359" s="23" t="s">
        <v>181</v>
      </c>
      <c r="CQ359" s="23">
        <v>2.5000000000000001E-3</v>
      </c>
      <c r="CR359" s="23" t="s">
        <v>181</v>
      </c>
      <c r="CS359" s="23">
        <v>1.5E-3</v>
      </c>
      <c r="CT359" s="23" t="s">
        <v>181</v>
      </c>
      <c r="CU359" s="23">
        <v>6.9999999999999999E-4</v>
      </c>
      <c r="CV359" s="23" t="s">
        <v>20</v>
      </c>
      <c r="CX359" s="23" t="s">
        <v>181</v>
      </c>
      <c r="CY359" s="23">
        <v>5.0000000000000001E-4</v>
      </c>
      <c r="CZ359" s="23" t="s">
        <v>181</v>
      </c>
      <c r="DA359" s="23">
        <v>5.9999999999999995E-4</v>
      </c>
      <c r="DB359" s="23" t="s">
        <v>181</v>
      </c>
      <c r="DC359" s="23">
        <v>5.0000000000000001E-4</v>
      </c>
      <c r="DD359" s="23" t="s">
        <v>181</v>
      </c>
      <c r="DE359" s="23">
        <v>5.9999999999999995E-4</v>
      </c>
      <c r="DF359" s="23" t="s">
        <v>181</v>
      </c>
      <c r="DG359" s="23">
        <v>2.9999999999999997E-4</v>
      </c>
      <c r="DH359" s="23" t="s">
        <v>181</v>
      </c>
      <c r="DI359" s="23">
        <v>1E-4</v>
      </c>
      <c r="DJ359" s="23" t="s">
        <v>481</v>
      </c>
      <c r="DK359" s="23" t="s">
        <v>482</v>
      </c>
      <c r="DL359" s="23">
        <v>50</v>
      </c>
      <c r="DM359" s="23" t="s">
        <v>197</v>
      </c>
      <c r="DN359" s="23" t="s">
        <v>20</v>
      </c>
      <c r="DW359" s="85"/>
      <c r="DY359" s="85">
        <v>44878.123611111114</v>
      </c>
    </row>
    <row r="360" spans="1:129" s="23" customFormat="1">
      <c r="A360" s="23">
        <v>415</v>
      </c>
      <c r="B360" s="88">
        <v>44878.126388888886</v>
      </c>
      <c r="C360" s="23" t="s">
        <v>192</v>
      </c>
      <c r="D360" s="23">
        <v>0</v>
      </c>
      <c r="E360" s="23">
        <v>0</v>
      </c>
      <c r="F360" s="23">
        <v>0</v>
      </c>
      <c r="G360" s="23" t="s">
        <v>58</v>
      </c>
      <c r="H360" s="23" t="s">
        <v>59</v>
      </c>
      <c r="I360" s="23" t="s">
        <v>59</v>
      </c>
      <c r="J360" s="23" t="s">
        <v>59</v>
      </c>
      <c r="K360" s="23">
        <v>150</v>
      </c>
      <c r="L360" s="23" t="s">
        <v>179</v>
      </c>
      <c r="M360" s="23">
        <v>0</v>
      </c>
      <c r="N360" s="23" t="s">
        <v>179</v>
      </c>
      <c r="O360" s="23">
        <v>0</v>
      </c>
      <c r="P360" s="23" t="s">
        <v>179</v>
      </c>
      <c r="Q360" s="23">
        <v>0</v>
      </c>
      <c r="R360" s="23">
        <v>2</v>
      </c>
      <c r="S360" s="23" t="s">
        <v>180</v>
      </c>
      <c r="T360" s="23">
        <v>9.5345999999999993</v>
      </c>
      <c r="U360" s="23">
        <v>0.61429999999999996</v>
      </c>
      <c r="V360" s="23">
        <v>15.6029</v>
      </c>
      <c r="W360" s="23">
        <v>0.25929999999999997</v>
      </c>
      <c r="X360" s="23">
        <v>49.224200000000003</v>
      </c>
      <c r="Y360" s="23">
        <v>0.28589999999999999</v>
      </c>
      <c r="Z360" s="23">
        <v>9.4399999999999998E-2</v>
      </c>
      <c r="AA360" s="23">
        <v>1.2500000000000001E-2</v>
      </c>
      <c r="AB360" s="23" t="s">
        <v>181</v>
      </c>
      <c r="AC360" s="23">
        <v>6.4000000000000003E-3</v>
      </c>
      <c r="AD360" s="23" t="s">
        <v>181</v>
      </c>
      <c r="AE360" s="23">
        <v>1.0500000000000001E-2</v>
      </c>
      <c r="AF360" s="23">
        <v>0.59730000000000005</v>
      </c>
      <c r="AG360" s="23">
        <v>8.3000000000000001E-3</v>
      </c>
      <c r="AH360" s="23">
        <v>6.7225999999999999</v>
      </c>
      <c r="AI360" s="23">
        <v>1.95E-2</v>
      </c>
      <c r="AJ360" s="23">
        <v>0.71789999999999998</v>
      </c>
      <c r="AK360" s="23">
        <v>5.4000000000000003E-3</v>
      </c>
      <c r="AL360" s="23">
        <v>2.1600000000000001E-2</v>
      </c>
      <c r="AM360" s="23">
        <v>6.4000000000000003E-3</v>
      </c>
      <c r="AN360" s="23">
        <v>2.6800000000000001E-2</v>
      </c>
      <c r="AO360" s="23">
        <v>3.3999999999999998E-3</v>
      </c>
      <c r="AP360" s="23">
        <v>0.10580000000000001</v>
      </c>
      <c r="AQ360" s="23">
        <v>3.7000000000000002E-3</v>
      </c>
      <c r="AR360" s="23">
        <v>6.4210000000000003</v>
      </c>
      <c r="AS360" s="23">
        <v>2.1700000000000001E-2</v>
      </c>
      <c r="AT360" s="23">
        <v>1.06E-2</v>
      </c>
      <c r="AU360" s="23">
        <v>2.8E-3</v>
      </c>
      <c r="AV360" s="23">
        <v>1.8100000000000002E-2</v>
      </c>
      <c r="AW360" s="23">
        <v>1.1000000000000001E-3</v>
      </c>
      <c r="AX360" s="23">
        <v>8.8999999999999999E-3</v>
      </c>
      <c r="AY360" s="23">
        <v>6.9999999999999999E-4</v>
      </c>
      <c r="AZ360" s="23">
        <v>6.7999999999999996E-3</v>
      </c>
      <c r="BA360" s="23">
        <v>5.9999999999999995E-4</v>
      </c>
      <c r="BB360" s="23">
        <v>1.1000000000000001E-3</v>
      </c>
      <c r="BC360" s="23">
        <v>4.0000000000000002E-4</v>
      </c>
      <c r="BD360" s="23" t="s">
        <v>181</v>
      </c>
      <c r="BE360" s="23">
        <v>2.9999999999999997E-4</v>
      </c>
      <c r="BF360" s="23" t="s">
        <v>181</v>
      </c>
      <c r="BG360" s="23">
        <v>1E-4</v>
      </c>
      <c r="BH360" s="23">
        <v>1.2999999999999999E-3</v>
      </c>
      <c r="BI360" s="23">
        <v>2.0000000000000001E-4</v>
      </c>
      <c r="BJ360" s="23">
        <v>1.77E-2</v>
      </c>
      <c r="BK360" s="23">
        <v>5.0000000000000001E-4</v>
      </c>
      <c r="BL360" s="23">
        <v>2.3999999999999998E-3</v>
      </c>
      <c r="BM360" s="23">
        <v>2.0000000000000001E-4</v>
      </c>
      <c r="BN360" s="23">
        <v>7.9000000000000008E-3</v>
      </c>
      <c r="BO360" s="23">
        <v>2.9999999999999997E-4</v>
      </c>
      <c r="BP360" s="23">
        <v>1.9E-3</v>
      </c>
      <c r="BQ360" s="23">
        <v>2.9999999999999997E-4</v>
      </c>
      <c r="BR360" s="23">
        <v>5.9999999999999995E-4</v>
      </c>
      <c r="BS360" s="23">
        <v>2.0000000000000001E-4</v>
      </c>
      <c r="BT360" s="23" t="s">
        <v>181</v>
      </c>
      <c r="BU360" s="23">
        <v>5.0000000000000001E-4</v>
      </c>
      <c r="BV360" s="23" t="s">
        <v>20</v>
      </c>
      <c r="BX360" s="23" t="s">
        <v>181</v>
      </c>
      <c r="BY360" s="23">
        <v>8.0000000000000004E-4</v>
      </c>
      <c r="BZ360" s="23" t="s">
        <v>181</v>
      </c>
      <c r="CA360" s="23">
        <v>6.9999999999999999E-4</v>
      </c>
      <c r="CB360" s="23" t="s">
        <v>181</v>
      </c>
      <c r="CC360" s="23">
        <v>1.9E-3</v>
      </c>
      <c r="CD360" s="23" t="s">
        <v>181</v>
      </c>
      <c r="CE360" s="23">
        <v>1.8E-3</v>
      </c>
      <c r="CF360" s="23" t="s">
        <v>20</v>
      </c>
      <c r="CH360" s="23">
        <v>1.8100000000000002E-2</v>
      </c>
      <c r="CI360" s="23">
        <v>5.4000000000000003E-3</v>
      </c>
      <c r="CJ360" s="23" t="s">
        <v>181</v>
      </c>
      <c r="CK360" s="23">
        <v>8.6999999999999994E-3</v>
      </c>
      <c r="CL360" s="23" t="s">
        <v>181</v>
      </c>
      <c r="CM360" s="23">
        <v>8.8000000000000005E-3</v>
      </c>
      <c r="CN360" s="23" t="s">
        <v>181</v>
      </c>
      <c r="CO360" s="23">
        <v>5.9999999999999995E-4</v>
      </c>
      <c r="CP360" s="23" t="s">
        <v>181</v>
      </c>
      <c r="CQ360" s="23">
        <v>2.5999999999999999E-3</v>
      </c>
      <c r="CR360" s="23" t="s">
        <v>181</v>
      </c>
      <c r="CS360" s="23">
        <v>1.5E-3</v>
      </c>
      <c r="CT360" s="23" t="s">
        <v>20</v>
      </c>
      <c r="CV360" s="23" t="s">
        <v>20</v>
      </c>
      <c r="CX360" s="23" t="s">
        <v>181</v>
      </c>
      <c r="CY360" s="23">
        <v>5.0000000000000001E-4</v>
      </c>
      <c r="CZ360" s="23" t="s">
        <v>181</v>
      </c>
      <c r="DA360" s="23">
        <v>5.9999999999999995E-4</v>
      </c>
      <c r="DB360" s="23" t="s">
        <v>181</v>
      </c>
      <c r="DC360" s="23">
        <v>5.0000000000000001E-4</v>
      </c>
      <c r="DD360" s="23" t="s">
        <v>181</v>
      </c>
      <c r="DE360" s="23">
        <v>5.9999999999999995E-4</v>
      </c>
      <c r="DF360" s="23" t="s">
        <v>181</v>
      </c>
      <c r="DG360" s="23">
        <v>4.0000000000000002E-4</v>
      </c>
      <c r="DH360" s="23" t="s">
        <v>181</v>
      </c>
      <c r="DI360" s="23">
        <v>2.0000000000000001E-4</v>
      </c>
      <c r="DJ360" s="23" t="s">
        <v>481</v>
      </c>
      <c r="DK360" s="23" t="s">
        <v>482</v>
      </c>
      <c r="DL360" s="23">
        <v>132</v>
      </c>
      <c r="DM360" s="23" t="s">
        <v>197</v>
      </c>
      <c r="DN360" s="23" t="s">
        <v>20</v>
      </c>
      <c r="DW360" s="85"/>
      <c r="DY360" s="85">
        <v>44878.126388888886</v>
      </c>
    </row>
    <row r="361" spans="1:129" s="23" customFormat="1">
      <c r="A361" s="23">
        <v>416</v>
      </c>
      <c r="B361" s="88">
        <v>44878.130555555559</v>
      </c>
      <c r="C361" s="23" t="s">
        <v>192</v>
      </c>
      <c r="D361" s="23">
        <v>0</v>
      </c>
      <c r="E361" s="23">
        <v>0</v>
      </c>
      <c r="F361" s="23">
        <v>0</v>
      </c>
      <c r="G361" s="23" t="s">
        <v>58</v>
      </c>
      <c r="H361" s="23" t="s">
        <v>59</v>
      </c>
      <c r="I361" s="23" t="s">
        <v>59</v>
      </c>
      <c r="J361" s="23" t="s">
        <v>59</v>
      </c>
      <c r="K361" s="23">
        <v>150</v>
      </c>
      <c r="L361" s="23" t="s">
        <v>179</v>
      </c>
      <c r="M361" s="23">
        <v>0</v>
      </c>
      <c r="N361" s="23" t="s">
        <v>179</v>
      </c>
      <c r="O361" s="23">
        <v>0</v>
      </c>
      <c r="P361" s="23" t="s">
        <v>179</v>
      </c>
      <c r="Q361" s="23">
        <v>0</v>
      </c>
      <c r="R361" s="23">
        <v>2</v>
      </c>
      <c r="S361" s="23" t="s">
        <v>180</v>
      </c>
      <c r="T361" s="23">
        <v>7.0949</v>
      </c>
      <c r="U361" s="23">
        <v>0.60309999999999997</v>
      </c>
      <c r="V361" s="23">
        <v>19.010899999999999</v>
      </c>
      <c r="W361" s="23">
        <v>0.28410000000000002</v>
      </c>
      <c r="X361" s="23">
        <v>52.922699999999999</v>
      </c>
      <c r="Y361" s="23">
        <v>0.3014</v>
      </c>
      <c r="Z361" s="23">
        <v>6.5299999999999997E-2</v>
      </c>
      <c r="AA361" s="23">
        <v>1.2500000000000001E-2</v>
      </c>
      <c r="AB361" s="23" t="s">
        <v>181</v>
      </c>
      <c r="AC361" s="23">
        <v>6.3E-3</v>
      </c>
      <c r="AD361" s="23" t="s">
        <v>181</v>
      </c>
      <c r="AE361" s="23">
        <v>1.04E-2</v>
      </c>
      <c r="AF361" s="23">
        <v>0.86709999999999998</v>
      </c>
      <c r="AG361" s="23">
        <v>9.7999999999999997E-3</v>
      </c>
      <c r="AH361" s="23">
        <v>7.7092000000000001</v>
      </c>
      <c r="AI361" s="23">
        <v>2.12E-2</v>
      </c>
      <c r="AJ361" s="23">
        <v>0.88029999999999997</v>
      </c>
      <c r="AK361" s="23">
        <v>5.8999999999999999E-3</v>
      </c>
      <c r="AL361" s="23">
        <v>3.1800000000000002E-2</v>
      </c>
      <c r="AM361" s="23">
        <v>7.3000000000000001E-3</v>
      </c>
      <c r="AN361" s="23">
        <v>2.52E-2</v>
      </c>
      <c r="AO361" s="23">
        <v>3.5999999999999999E-3</v>
      </c>
      <c r="AP361" s="23">
        <v>0.129</v>
      </c>
      <c r="AQ361" s="23">
        <v>4.1000000000000003E-3</v>
      </c>
      <c r="AR361" s="23">
        <v>7.9279999999999999</v>
      </c>
      <c r="AS361" s="23">
        <v>2.4400000000000002E-2</v>
      </c>
      <c r="AT361" s="23">
        <v>1.3299999999999999E-2</v>
      </c>
      <c r="AU361" s="23">
        <v>3.0999999999999999E-3</v>
      </c>
      <c r="AV361" s="23">
        <v>1.38E-2</v>
      </c>
      <c r="AW361" s="23">
        <v>1E-3</v>
      </c>
      <c r="AX361" s="23">
        <v>9.2999999999999992E-3</v>
      </c>
      <c r="AY361" s="23">
        <v>6.9999999999999999E-4</v>
      </c>
      <c r="AZ361" s="23">
        <v>8.9999999999999993E-3</v>
      </c>
      <c r="BA361" s="23">
        <v>6.9999999999999999E-4</v>
      </c>
      <c r="BB361" s="23">
        <v>1.5E-3</v>
      </c>
      <c r="BC361" s="23">
        <v>4.0000000000000002E-4</v>
      </c>
      <c r="BD361" s="23">
        <v>5.9999999999999995E-4</v>
      </c>
      <c r="BE361" s="23">
        <v>2.9999999999999997E-4</v>
      </c>
      <c r="BF361" s="23" t="s">
        <v>181</v>
      </c>
      <c r="BG361" s="23">
        <v>1E-4</v>
      </c>
      <c r="BH361" s="23">
        <v>1.1000000000000001E-3</v>
      </c>
      <c r="BI361" s="23">
        <v>2.0000000000000001E-4</v>
      </c>
      <c r="BJ361" s="23">
        <v>2.2100000000000002E-2</v>
      </c>
      <c r="BK361" s="23">
        <v>5.0000000000000001E-4</v>
      </c>
      <c r="BL361" s="23">
        <v>2.5000000000000001E-3</v>
      </c>
      <c r="BM361" s="23">
        <v>2.0000000000000001E-4</v>
      </c>
      <c r="BN361" s="23">
        <v>6.1999999999999998E-3</v>
      </c>
      <c r="BO361" s="23">
        <v>2.0000000000000001E-4</v>
      </c>
      <c r="BP361" s="23">
        <v>1.6999999999999999E-3</v>
      </c>
      <c r="BQ361" s="23">
        <v>2.9999999999999997E-4</v>
      </c>
      <c r="BR361" s="23">
        <v>2.0000000000000001E-4</v>
      </c>
      <c r="BS361" s="23">
        <v>1E-4</v>
      </c>
      <c r="BT361" s="23" t="s">
        <v>181</v>
      </c>
      <c r="BU361" s="23">
        <v>5.0000000000000001E-4</v>
      </c>
      <c r="BV361" s="23" t="s">
        <v>20</v>
      </c>
      <c r="BX361" s="23" t="s">
        <v>20</v>
      </c>
      <c r="BZ361" s="23" t="s">
        <v>181</v>
      </c>
      <c r="CA361" s="23">
        <v>6.9999999999999999E-4</v>
      </c>
      <c r="CB361" s="23" t="s">
        <v>181</v>
      </c>
      <c r="CC361" s="23">
        <v>1.8E-3</v>
      </c>
      <c r="CD361" s="23" t="s">
        <v>181</v>
      </c>
      <c r="CE361" s="23">
        <v>1.8E-3</v>
      </c>
      <c r="CF361" s="23" t="s">
        <v>20</v>
      </c>
      <c r="CH361" s="23">
        <v>1.8800000000000001E-2</v>
      </c>
      <c r="CI361" s="23">
        <v>4.3E-3</v>
      </c>
      <c r="CJ361" s="23" t="s">
        <v>181</v>
      </c>
      <c r="CK361" s="23">
        <v>8.6E-3</v>
      </c>
      <c r="CL361" s="23" t="s">
        <v>181</v>
      </c>
      <c r="CM361" s="23">
        <v>7.9000000000000008E-3</v>
      </c>
      <c r="CN361" s="23" t="s">
        <v>181</v>
      </c>
      <c r="CO361" s="23">
        <v>5.9999999999999995E-4</v>
      </c>
      <c r="CP361" s="23" t="s">
        <v>181</v>
      </c>
      <c r="CQ361" s="23">
        <v>2.7000000000000001E-3</v>
      </c>
      <c r="CR361" s="23" t="s">
        <v>181</v>
      </c>
      <c r="CS361" s="23">
        <v>1.5E-3</v>
      </c>
      <c r="CT361" s="23" t="s">
        <v>181</v>
      </c>
      <c r="CU361" s="23">
        <v>6.9999999999999999E-4</v>
      </c>
      <c r="CV361" s="23" t="s">
        <v>20</v>
      </c>
      <c r="CX361" s="23" t="s">
        <v>181</v>
      </c>
      <c r="CY361" s="23">
        <v>5.9999999999999995E-4</v>
      </c>
      <c r="CZ361" s="23" t="s">
        <v>181</v>
      </c>
      <c r="DA361" s="23">
        <v>5.9999999999999995E-4</v>
      </c>
      <c r="DB361" s="23" t="s">
        <v>181</v>
      </c>
      <c r="DC361" s="23">
        <v>5.9999999999999995E-4</v>
      </c>
      <c r="DD361" s="23" t="s">
        <v>181</v>
      </c>
      <c r="DE361" s="23">
        <v>5.9999999999999995E-4</v>
      </c>
      <c r="DF361" s="23" t="s">
        <v>181</v>
      </c>
      <c r="DG361" s="23">
        <v>4.0000000000000002E-4</v>
      </c>
      <c r="DH361" s="23" t="s">
        <v>181</v>
      </c>
      <c r="DI361" s="23">
        <v>1E-4</v>
      </c>
      <c r="DJ361" s="23" t="s">
        <v>483</v>
      </c>
      <c r="DK361" s="23" t="s">
        <v>484</v>
      </c>
      <c r="DL361" s="23">
        <v>33</v>
      </c>
      <c r="DM361" s="23" t="s">
        <v>65</v>
      </c>
      <c r="DN361" s="23" t="s">
        <v>20</v>
      </c>
      <c r="DW361" s="85"/>
      <c r="DY361" s="85">
        <v>44878.130555555559</v>
      </c>
    </row>
    <row r="362" spans="1:129" s="23" customFormat="1">
      <c r="A362" s="23">
        <v>417</v>
      </c>
      <c r="B362" s="88">
        <v>44878.132638888892</v>
      </c>
      <c r="C362" s="23" t="s">
        <v>192</v>
      </c>
      <c r="D362" s="23">
        <v>0</v>
      </c>
      <c r="E362" s="23">
        <v>0</v>
      </c>
      <c r="F362" s="23">
        <v>0</v>
      </c>
      <c r="G362" s="23" t="s">
        <v>58</v>
      </c>
      <c r="H362" s="23" t="s">
        <v>59</v>
      </c>
      <c r="I362" s="23" t="s">
        <v>59</v>
      </c>
      <c r="J362" s="23" t="s">
        <v>59</v>
      </c>
      <c r="K362" s="23">
        <v>150</v>
      </c>
      <c r="L362" s="23" t="s">
        <v>179</v>
      </c>
      <c r="M362" s="23">
        <v>0</v>
      </c>
      <c r="N362" s="23" t="s">
        <v>179</v>
      </c>
      <c r="O362" s="23">
        <v>0</v>
      </c>
      <c r="P362" s="23" t="s">
        <v>179</v>
      </c>
      <c r="Q362" s="23">
        <v>0</v>
      </c>
      <c r="R362" s="23">
        <v>2</v>
      </c>
      <c r="S362" s="23" t="s">
        <v>180</v>
      </c>
      <c r="T362" s="23">
        <v>10.8957</v>
      </c>
      <c r="U362" s="23">
        <v>0.64890000000000003</v>
      </c>
      <c r="V362" s="23">
        <v>19.572099999999999</v>
      </c>
      <c r="W362" s="23">
        <v>0.28839999999999999</v>
      </c>
      <c r="X362" s="23">
        <v>57.345500000000001</v>
      </c>
      <c r="Y362" s="23">
        <v>0.31540000000000001</v>
      </c>
      <c r="Z362" s="23">
        <v>5.8299999999999998E-2</v>
      </c>
      <c r="AA362" s="23">
        <v>1.24E-2</v>
      </c>
      <c r="AB362" s="23" t="s">
        <v>181</v>
      </c>
      <c r="AC362" s="23">
        <v>6.4999999999999997E-3</v>
      </c>
      <c r="AD362" s="23" t="s">
        <v>181</v>
      </c>
      <c r="AE362" s="23">
        <v>1.03E-2</v>
      </c>
      <c r="AF362" s="23">
        <v>0.75170000000000003</v>
      </c>
      <c r="AG362" s="23">
        <v>9.2999999999999992E-3</v>
      </c>
      <c r="AH362" s="23">
        <v>7.5816999999999997</v>
      </c>
      <c r="AI362" s="23">
        <v>2.0799999999999999E-2</v>
      </c>
      <c r="AJ362" s="23">
        <v>0.8175</v>
      </c>
      <c r="AK362" s="23">
        <v>5.7000000000000002E-3</v>
      </c>
      <c r="AL362" s="23">
        <v>3.85E-2</v>
      </c>
      <c r="AM362" s="23">
        <v>7.1999999999999998E-3</v>
      </c>
      <c r="AN362" s="23">
        <v>2.3800000000000002E-2</v>
      </c>
      <c r="AO362" s="23">
        <v>3.7000000000000002E-3</v>
      </c>
      <c r="AP362" s="23">
        <v>0.1008</v>
      </c>
      <c r="AQ362" s="23">
        <v>3.5999999999999999E-3</v>
      </c>
      <c r="AR362" s="23">
        <v>7.1723999999999997</v>
      </c>
      <c r="AS362" s="23">
        <v>2.3E-2</v>
      </c>
      <c r="AT362" s="23">
        <v>9.2999999999999992E-3</v>
      </c>
      <c r="AU362" s="23">
        <v>2.8999999999999998E-3</v>
      </c>
      <c r="AV362" s="23">
        <v>1.52E-2</v>
      </c>
      <c r="AW362" s="23">
        <v>1E-3</v>
      </c>
      <c r="AX362" s="23">
        <v>8.6E-3</v>
      </c>
      <c r="AY362" s="23">
        <v>5.9999999999999995E-4</v>
      </c>
      <c r="AZ362" s="23">
        <v>6.8999999999999999E-3</v>
      </c>
      <c r="BA362" s="23">
        <v>5.9999999999999995E-4</v>
      </c>
      <c r="BB362" s="23">
        <v>1.5E-3</v>
      </c>
      <c r="BC362" s="23">
        <v>4.0000000000000002E-4</v>
      </c>
      <c r="BD362" s="23" t="s">
        <v>181</v>
      </c>
      <c r="BE362" s="23">
        <v>2.9999999999999997E-4</v>
      </c>
      <c r="BF362" s="23" t="s">
        <v>181</v>
      </c>
      <c r="BG362" s="23">
        <v>1E-4</v>
      </c>
      <c r="BH362" s="23">
        <v>1.4E-3</v>
      </c>
      <c r="BI362" s="23">
        <v>2.0000000000000001E-4</v>
      </c>
      <c r="BJ362" s="23">
        <v>1.9099999999999999E-2</v>
      </c>
      <c r="BK362" s="23">
        <v>5.0000000000000001E-4</v>
      </c>
      <c r="BL362" s="23">
        <v>2E-3</v>
      </c>
      <c r="BM362" s="23">
        <v>2.0000000000000001E-4</v>
      </c>
      <c r="BN362" s="23">
        <v>4.4000000000000003E-3</v>
      </c>
      <c r="BO362" s="23">
        <v>2.0000000000000001E-4</v>
      </c>
      <c r="BP362" s="23">
        <v>1.9E-3</v>
      </c>
      <c r="BQ362" s="23">
        <v>2.9999999999999997E-4</v>
      </c>
      <c r="BR362" s="23">
        <v>1E-4</v>
      </c>
      <c r="BS362" s="23">
        <v>0</v>
      </c>
      <c r="BT362" s="23" t="s">
        <v>181</v>
      </c>
      <c r="BU362" s="23">
        <v>5.0000000000000001E-4</v>
      </c>
      <c r="BV362" s="23" t="s">
        <v>181</v>
      </c>
      <c r="BW362" s="23">
        <v>5.9999999999999995E-4</v>
      </c>
      <c r="BX362" s="23" t="s">
        <v>20</v>
      </c>
      <c r="BZ362" s="23" t="s">
        <v>181</v>
      </c>
      <c r="CA362" s="23">
        <v>6.9999999999999999E-4</v>
      </c>
      <c r="CB362" s="23" t="s">
        <v>181</v>
      </c>
      <c r="CC362" s="23">
        <v>1.8E-3</v>
      </c>
      <c r="CD362" s="23" t="s">
        <v>181</v>
      </c>
      <c r="CE362" s="23">
        <v>1.8E-3</v>
      </c>
      <c r="CF362" s="23" t="s">
        <v>20</v>
      </c>
      <c r="CH362" s="23">
        <v>1.4800000000000001E-2</v>
      </c>
      <c r="CI362" s="23">
        <v>4.0000000000000001E-3</v>
      </c>
      <c r="CJ362" s="23" t="s">
        <v>181</v>
      </c>
      <c r="CK362" s="23">
        <v>8.3999999999999995E-3</v>
      </c>
      <c r="CL362" s="23" t="s">
        <v>181</v>
      </c>
      <c r="CM362" s="23">
        <v>6.4999999999999997E-3</v>
      </c>
      <c r="CN362" s="23" t="s">
        <v>181</v>
      </c>
      <c r="CO362" s="23">
        <v>5.9999999999999995E-4</v>
      </c>
      <c r="CP362" s="23" t="s">
        <v>181</v>
      </c>
      <c r="CQ362" s="23">
        <v>2.7000000000000001E-3</v>
      </c>
      <c r="CR362" s="23" t="s">
        <v>181</v>
      </c>
      <c r="CS362" s="23">
        <v>1.4E-3</v>
      </c>
      <c r="CT362" s="23" t="s">
        <v>20</v>
      </c>
      <c r="CV362" s="23" t="s">
        <v>181</v>
      </c>
      <c r="CW362" s="23">
        <v>5.0000000000000001E-4</v>
      </c>
      <c r="CX362" s="23" t="s">
        <v>181</v>
      </c>
      <c r="CY362" s="23">
        <v>5.0000000000000001E-4</v>
      </c>
      <c r="CZ362" s="23" t="s">
        <v>181</v>
      </c>
      <c r="DA362" s="23">
        <v>5.9999999999999995E-4</v>
      </c>
      <c r="DB362" s="23" t="s">
        <v>181</v>
      </c>
      <c r="DC362" s="23">
        <v>5.9999999999999995E-4</v>
      </c>
      <c r="DD362" s="23" t="s">
        <v>181</v>
      </c>
      <c r="DE362" s="23">
        <v>5.9999999999999995E-4</v>
      </c>
      <c r="DF362" s="23" t="s">
        <v>181</v>
      </c>
      <c r="DG362" s="23">
        <v>4.0000000000000002E-4</v>
      </c>
      <c r="DH362" s="23" t="s">
        <v>181</v>
      </c>
      <c r="DI362" s="23">
        <v>1E-4</v>
      </c>
      <c r="DJ362" s="23" t="s">
        <v>483</v>
      </c>
      <c r="DK362" s="23" t="s">
        <v>484</v>
      </c>
      <c r="DL362" s="23">
        <v>94</v>
      </c>
      <c r="DM362" s="23" t="s">
        <v>197</v>
      </c>
      <c r="DN362" s="23" t="s">
        <v>20</v>
      </c>
      <c r="DW362" s="85"/>
      <c r="DY362" s="85">
        <v>44878.132638888892</v>
      </c>
    </row>
    <row r="363" spans="1:129" s="23" customFormat="1">
      <c r="A363" s="23">
        <v>418</v>
      </c>
      <c r="B363" s="88">
        <v>44878.136805555558</v>
      </c>
      <c r="C363" s="23" t="s">
        <v>192</v>
      </c>
      <c r="D363" s="23">
        <v>0</v>
      </c>
      <c r="E363" s="23">
        <v>0</v>
      </c>
      <c r="F363" s="23">
        <v>0</v>
      </c>
      <c r="G363" s="23" t="s">
        <v>58</v>
      </c>
      <c r="H363" s="23" t="s">
        <v>59</v>
      </c>
      <c r="I363" s="23" t="s">
        <v>59</v>
      </c>
      <c r="J363" s="23" t="s">
        <v>59</v>
      </c>
      <c r="K363" s="23">
        <v>150</v>
      </c>
      <c r="L363" s="23" t="s">
        <v>179</v>
      </c>
      <c r="M363" s="23">
        <v>0</v>
      </c>
      <c r="N363" s="23" t="s">
        <v>179</v>
      </c>
      <c r="O363" s="23">
        <v>0</v>
      </c>
      <c r="P363" s="23" t="s">
        <v>179</v>
      </c>
      <c r="Q363" s="23">
        <v>0</v>
      </c>
      <c r="R363" s="23">
        <v>2</v>
      </c>
      <c r="S363" s="23" t="s">
        <v>180</v>
      </c>
      <c r="T363" s="23">
        <v>6.5906000000000002</v>
      </c>
      <c r="U363" s="23">
        <v>0.59750000000000003</v>
      </c>
      <c r="V363" s="23">
        <v>18.922799999999999</v>
      </c>
      <c r="W363" s="23">
        <v>0.2838</v>
      </c>
      <c r="X363" s="23">
        <v>51.381999999999998</v>
      </c>
      <c r="Y363" s="23">
        <v>0.29599999999999999</v>
      </c>
      <c r="Z363" s="23">
        <v>9.7600000000000006E-2</v>
      </c>
      <c r="AA363" s="23">
        <v>1.3100000000000001E-2</v>
      </c>
      <c r="AB363" s="23" t="s">
        <v>181</v>
      </c>
      <c r="AC363" s="23">
        <v>6.3E-3</v>
      </c>
      <c r="AD363" s="23" t="s">
        <v>181</v>
      </c>
      <c r="AE363" s="23">
        <v>1.04E-2</v>
      </c>
      <c r="AF363" s="23">
        <v>0.65849999999999997</v>
      </c>
      <c r="AG363" s="23">
        <v>8.8000000000000005E-3</v>
      </c>
      <c r="AH363" s="23">
        <v>7.976</v>
      </c>
      <c r="AI363" s="23">
        <v>2.1600000000000001E-2</v>
      </c>
      <c r="AJ363" s="23">
        <v>0.90690000000000004</v>
      </c>
      <c r="AK363" s="23">
        <v>6.0000000000000001E-3</v>
      </c>
      <c r="AL363" s="23">
        <v>3.5799999999999998E-2</v>
      </c>
      <c r="AM363" s="23">
        <v>7.4999999999999997E-3</v>
      </c>
      <c r="AN363" s="23">
        <v>2.7199999999999998E-2</v>
      </c>
      <c r="AO363" s="23">
        <v>3.8E-3</v>
      </c>
      <c r="AP363" s="23">
        <v>0.1016</v>
      </c>
      <c r="AQ363" s="23">
        <v>3.7000000000000002E-3</v>
      </c>
      <c r="AR363" s="23">
        <v>8.3452999999999999</v>
      </c>
      <c r="AS363" s="23">
        <v>2.52E-2</v>
      </c>
      <c r="AT363" s="23">
        <v>1.24E-2</v>
      </c>
      <c r="AU363" s="23">
        <v>3.2000000000000002E-3</v>
      </c>
      <c r="AV363" s="23">
        <v>1.1599999999999999E-2</v>
      </c>
      <c r="AW363" s="23">
        <v>8.9999999999999998E-4</v>
      </c>
      <c r="AX363" s="23">
        <v>9.1000000000000004E-3</v>
      </c>
      <c r="AY363" s="23">
        <v>6.9999999999999999E-4</v>
      </c>
      <c r="AZ363" s="23">
        <v>8.0000000000000002E-3</v>
      </c>
      <c r="BA363" s="23">
        <v>5.9999999999999995E-4</v>
      </c>
      <c r="BB363" s="23">
        <v>1.2999999999999999E-3</v>
      </c>
      <c r="BC363" s="23">
        <v>4.0000000000000002E-4</v>
      </c>
      <c r="BD363" s="23">
        <v>6.9999999999999999E-4</v>
      </c>
      <c r="BE363" s="23">
        <v>2.9999999999999997E-4</v>
      </c>
      <c r="BF363" s="23" t="s">
        <v>181</v>
      </c>
      <c r="BG363" s="23">
        <v>1E-4</v>
      </c>
      <c r="BH363" s="23">
        <v>1.1000000000000001E-3</v>
      </c>
      <c r="BI363" s="23">
        <v>2.0000000000000001E-4</v>
      </c>
      <c r="BJ363" s="23">
        <v>2.2200000000000001E-2</v>
      </c>
      <c r="BK363" s="23">
        <v>5.0000000000000001E-4</v>
      </c>
      <c r="BL363" s="23">
        <v>2.3999999999999998E-3</v>
      </c>
      <c r="BM363" s="23">
        <v>2.0000000000000001E-4</v>
      </c>
      <c r="BN363" s="23">
        <v>7.1000000000000004E-3</v>
      </c>
      <c r="BO363" s="23">
        <v>2.9999999999999997E-4</v>
      </c>
      <c r="BP363" s="23">
        <v>2.2000000000000001E-3</v>
      </c>
      <c r="BQ363" s="23">
        <v>2.9999999999999997E-4</v>
      </c>
      <c r="BR363" s="23">
        <v>2.9999999999999997E-4</v>
      </c>
      <c r="BS363" s="23">
        <v>1E-4</v>
      </c>
      <c r="BT363" s="23" t="s">
        <v>181</v>
      </c>
      <c r="BU363" s="23">
        <v>5.0000000000000001E-4</v>
      </c>
      <c r="BV363" s="23" t="s">
        <v>20</v>
      </c>
      <c r="BX363" s="23" t="s">
        <v>20</v>
      </c>
      <c r="BZ363" s="23" t="s">
        <v>181</v>
      </c>
      <c r="CA363" s="23">
        <v>6.9999999999999999E-4</v>
      </c>
      <c r="CB363" s="23" t="s">
        <v>181</v>
      </c>
      <c r="CC363" s="23">
        <v>1.6999999999999999E-3</v>
      </c>
      <c r="CD363" s="23" t="s">
        <v>181</v>
      </c>
      <c r="CE363" s="23">
        <v>1.8E-3</v>
      </c>
      <c r="CF363" s="23" t="s">
        <v>20</v>
      </c>
      <c r="CH363" s="23">
        <v>1.04E-2</v>
      </c>
      <c r="CI363" s="23">
        <v>4.1999999999999997E-3</v>
      </c>
      <c r="CJ363" s="23" t="s">
        <v>181</v>
      </c>
      <c r="CK363" s="23">
        <v>8.6E-3</v>
      </c>
      <c r="CL363" s="23">
        <v>8.8999999999999999E-3</v>
      </c>
      <c r="CM363" s="23">
        <v>8.2000000000000007E-3</v>
      </c>
      <c r="CN363" s="23" t="s">
        <v>181</v>
      </c>
      <c r="CO363" s="23">
        <v>5.9999999999999995E-4</v>
      </c>
      <c r="CP363" s="23" t="s">
        <v>181</v>
      </c>
      <c r="CQ363" s="23">
        <v>2.5999999999999999E-3</v>
      </c>
      <c r="CR363" s="23" t="s">
        <v>181</v>
      </c>
      <c r="CS363" s="23">
        <v>1.5E-3</v>
      </c>
      <c r="CT363" s="23" t="s">
        <v>20</v>
      </c>
      <c r="CV363" s="23" t="s">
        <v>20</v>
      </c>
      <c r="CX363" s="23" t="s">
        <v>181</v>
      </c>
      <c r="CY363" s="23">
        <v>5.9999999999999995E-4</v>
      </c>
      <c r="CZ363" s="23">
        <v>8.0000000000000004E-4</v>
      </c>
      <c r="DA363" s="23">
        <v>5.9999999999999995E-4</v>
      </c>
      <c r="DB363" s="23" t="s">
        <v>181</v>
      </c>
      <c r="DC363" s="23">
        <v>5.0000000000000001E-4</v>
      </c>
      <c r="DD363" s="23" t="s">
        <v>181</v>
      </c>
      <c r="DE363" s="23">
        <v>5.9999999999999995E-4</v>
      </c>
      <c r="DF363" s="23" t="s">
        <v>181</v>
      </c>
      <c r="DG363" s="23">
        <v>4.0000000000000002E-4</v>
      </c>
      <c r="DH363" s="23" t="s">
        <v>181</v>
      </c>
      <c r="DI363" s="23">
        <v>2.0000000000000001E-4</v>
      </c>
      <c r="DJ363" s="23" t="s">
        <v>485</v>
      </c>
      <c r="DK363" s="23" t="s">
        <v>486</v>
      </c>
      <c r="DL363" s="23">
        <v>30</v>
      </c>
      <c r="DM363" s="23" t="s">
        <v>65</v>
      </c>
      <c r="DN363" s="23" t="s">
        <v>20</v>
      </c>
      <c r="DW363" s="85"/>
      <c r="DY363" s="85">
        <v>44878.136805555558</v>
      </c>
    </row>
    <row r="364" spans="1:129" s="23" customFormat="1">
      <c r="A364" s="23">
        <v>419</v>
      </c>
      <c r="B364" s="88">
        <v>44878.13958333333</v>
      </c>
      <c r="C364" s="23" t="s">
        <v>192</v>
      </c>
      <c r="D364" s="23">
        <v>0</v>
      </c>
      <c r="E364" s="23">
        <v>0</v>
      </c>
      <c r="F364" s="23">
        <v>0</v>
      </c>
      <c r="G364" s="23" t="s">
        <v>58</v>
      </c>
      <c r="H364" s="23" t="s">
        <v>59</v>
      </c>
      <c r="I364" s="23" t="s">
        <v>59</v>
      </c>
      <c r="J364" s="23" t="s">
        <v>59</v>
      </c>
      <c r="K364" s="23">
        <v>150</v>
      </c>
      <c r="L364" s="23" t="s">
        <v>179</v>
      </c>
      <c r="M364" s="23">
        <v>0</v>
      </c>
      <c r="N364" s="23" t="s">
        <v>179</v>
      </c>
      <c r="O364" s="23">
        <v>0</v>
      </c>
      <c r="P364" s="23" t="s">
        <v>179</v>
      </c>
      <c r="Q364" s="23">
        <v>0</v>
      </c>
      <c r="R364" s="23">
        <v>2</v>
      </c>
      <c r="S364" s="23" t="s">
        <v>180</v>
      </c>
      <c r="T364" s="23">
        <v>6.1346999999999996</v>
      </c>
      <c r="U364" s="23">
        <v>0.58360000000000001</v>
      </c>
      <c r="V364" s="23">
        <v>19.080300000000001</v>
      </c>
      <c r="W364" s="23">
        <v>0.28289999999999998</v>
      </c>
      <c r="X364" s="23">
        <v>50.9786</v>
      </c>
      <c r="Y364" s="23">
        <v>0.29449999999999998</v>
      </c>
      <c r="Z364" s="23">
        <v>8.0199999999999994E-2</v>
      </c>
      <c r="AA364" s="23">
        <v>1.26E-2</v>
      </c>
      <c r="AB364" s="23" t="s">
        <v>181</v>
      </c>
      <c r="AC364" s="23">
        <v>6.1999999999999998E-3</v>
      </c>
      <c r="AD364" s="23" t="s">
        <v>181</v>
      </c>
      <c r="AE364" s="23">
        <v>1.03E-2</v>
      </c>
      <c r="AF364" s="23">
        <v>0.81299999999999994</v>
      </c>
      <c r="AG364" s="23">
        <v>9.4999999999999998E-3</v>
      </c>
      <c r="AH364" s="23">
        <v>7.4627999999999997</v>
      </c>
      <c r="AI364" s="23">
        <v>2.0799999999999999E-2</v>
      </c>
      <c r="AJ364" s="23">
        <v>0.88049999999999995</v>
      </c>
      <c r="AK364" s="23">
        <v>5.8999999999999999E-3</v>
      </c>
      <c r="AL364" s="23">
        <v>4.0300000000000002E-2</v>
      </c>
      <c r="AM364" s="23">
        <v>7.4000000000000003E-3</v>
      </c>
      <c r="AN364" s="23">
        <v>2.6700000000000002E-2</v>
      </c>
      <c r="AO364" s="23">
        <v>3.7000000000000002E-3</v>
      </c>
      <c r="AP364" s="23">
        <v>9.9900000000000003E-2</v>
      </c>
      <c r="AQ364" s="23">
        <v>3.5999999999999999E-3</v>
      </c>
      <c r="AR364" s="23">
        <v>7.5785</v>
      </c>
      <c r="AS364" s="23">
        <v>2.3800000000000002E-2</v>
      </c>
      <c r="AT364" s="23">
        <v>1.2E-2</v>
      </c>
      <c r="AU364" s="23">
        <v>3.0999999999999999E-3</v>
      </c>
      <c r="AV364" s="23">
        <v>0.01</v>
      </c>
      <c r="AW364" s="23">
        <v>8.0000000000000004E-4</v>
      </c>
      <c r="AX364" s="23">
        <v>8.6E-3</v>
      </c>
      <c r="AY364" s="23">
        <v>6.9999999999999999E-4</v>
      </c>
      <c r="AZ364" s="23">
        <v>1.0699999999999999E-2</v>
      </c>
      <c r="BA364" s="23">
        <v>6.9999999999999999E-4</v>
      </c>
      <c r="BB364" s="23">
        <v>1.1999999999999999E-3</v>
      </c>
      <c r="BC364" s="23">
        <v>4.0000000000000002E-4</v>
      </c>
      <c r="BD364" s="23">
        <v>1E-3</v>
      </c>
      <c r="BE364" s="23">
        <v>2.9999999999999997E-4</v>
      </c>
      <c r="BF364" s="23" t="s">
        <v>181</v>
      </c>
      <c r="BG364" s="23">
        <v>1E-4</v>
      </c>
      <c r="BH364" s="23">
        <v>1.1000000000000001E-3</v>
      </c>
      <c r="BI364" s="23">
        <v>2.0000000000000001E-4</v>
      </c>
      <c r="BJ364" s="23">
        <v>2.1399999999999999E-2</v>
      </c>
      <c r="BK364" s="23">
        <v>5.0000000000000001E-4</v>
      </c>
      <c r="BL364" s="23">
        <v>2.0999999999999999E-3</v>
      </c>
      <c r="BM364" s="23">
        <v>2.0000000000000001E-4</v>
      </c>
      <c r="BN364" s="23">
        <v>7.6E-3</v>
      </c>
      <c r="BO364" s="23">
        <v>2.9999999999999997E-4</v>
      </c>
      <c r="BP364" s="23">
        <v>1.9E-3</v>
      </c>
      <c r="BQ364" s="23">
        <v>2.9999999999999997E-4</v>
      </c>
      <c r="BR364" s="23">
        <v>2.0000000000000001E-4</v>
      </c>
      <c r="BS364" s="23">
        <v>1E-4</v>
      </c>
      <c r="BT364" s="23" t="s">
        <v>181</v>
      </c>
      <c r="BU364" s="23">
        <v>5.0000000000000001E-4</v>
      </c>
      <c r="BV364" s="23" t="s">
        <v>20</v>
      </c>
      <c r="BX364" s="23" t="s">
        <v>20</v>
      </c>
      <c r="BZ364" s="23" t="s">
        <v>181</v>
      </c>
      <c r="CA364" s="23">
        <v>6.9999999999999999E-4</v>
      </c>
      <c r="CB364" s="23">
        <v>1.9E-3</v>
      </c>
      <c r="CC364" s="23">
        <v>1.8E-3</v>
      </c>
      <c r="CD364" s="23">
        <v>2.8E-3</v>
      </c>
      <c r="CE364" s="23">
        <v>1.8E-3</v>
      </c>
      <c r="CF364" s="23" t="s">
        <v>20</v>
      </c>
      <c r="CH364" s="23">
        <v>1.24E-2</v>
      </c>
      <c r="CI364" s="23">
        <v>4.4999999999999997E-3</v>
      </c>
      <c r="CJ364" s="23" t="s">
        <v>181</v>
      </c>
      <c r="CK364" s="23">
        <v>8.6999999999999994E-3</v>
      </c>
      <c r="CL364" s="23">
        <v>1.35E-2</v>
      </c>
      <c r="CM364" s="23">
        <v>8.5000000000000006E-3</v>
      </c>
      <c r="CN364" s="23" t="s">
        <v>181</v>
      </c>
      <c r="CO364" s="23">
        <v>5.9999999999999995E-4</v>
      </c>
      <c r="CP364" s="23" t="s">
        <v>181</v>
      </c>
      <c r="CQ364" s="23">
        <v>2.5999999999999999E-3</v>
      </c>
      <c r="CR364" s="23" t="s">
        <v>181</v>
      </c>
      <c r="CS364" s="23">
        <v>1.5E-3</v>
      </c>
      <c r="CT364" s="23" t="s">
        <v>181</v>
      </c>
      <c r="CU364" s="23">
        <v>6.9999999999999999E-4</v>
      </c>
      <c r="CV364" s="23" t="s">
        <v>20</v>
      </c>
      <c r="CX364" s="23" t="s">
        <v>181</v>
      </c>
      <c r="CY364" s="23">
        <v>5.0000000000000001E-4</v>
      </c>
      <c r="CZ364" s="23" t="s">
        <v>181</v>
      </c>
      <c r="DA364" s="23">
        <v>5.9999999999999995E-4</v>
      </c>
      <c r="DB364" s="23" t="s">
        <v>181</v>
      </c>
      <c r="DC364" s="23">
        <v>5.0000000000000001E-4</v>
      </c>
      <c r="DD364" s="23" t="s">
        <v>181</v>
      </c>
      <c r="DE364" s="23">
        <v>5.9999999999999995E-4</v>
      </c>
      <c r="DF364" s="23" t="s">
        <v>181</v>
      </c>
      <c r="DG364" s="23">
        <v>4.0000000000000002E-4</v>
      </c>
      <c r="DH364" s="23" t="s">
        <v>181</v>
      </c>
      <c r="DI364" s="23">
        <v>2.0000000000000001E-4</v>
      </c>
      <c r="DJ364" s="23" t="s">
        <v>485</v>
      </c>
      <c r="DK364" s="23" t="s">
        <v>486</v>
      </c>
      <c r="DL364" s="23">
        <v>122</v>
      </c>
      <c r="DM364" s="23" t="s">
        <v>65</v>
      </c>
      <c r="DN364" s="23" t="s">
        <v>20</v>
      </c>
      <c r="DW364" s="85"/>
      <c r="DY364" s="85">
        <v>44878.13958333333</v>
      </c>
    </row>
    <row r="365" spans="1:129" s="23" customFormat="1">
      <c r="A365" s="23">
        <v>420</v>
      </c>
      <c r="B365" s="88">
        <v>44878.143055555556</v>
      </c>
      <c r="C365" s="23" t="s">
        <v>192</v>
      </c>
      <c r="D365" s="23">
        <v>0</v>
      </c>
      <c r="E365" s="23">
        <v>0</v>
      </c>
      <c r="F365" s="23">
        <v>0</v>
      </c>
      <c r="G365" s="23" t="s">
        <v>58</v>
      </c>
      <c r="H365" s="23" t="s">
        <v>59</v>
      </c>
      <c r="I365" s="23" t="s">
        <v>59</v>
      </c>
      <c r="J365" s="23" t="s">
        <v>59</v>
      </c>
      <c r="K365" s="23">
        <v>150</v>
      </c>
      <c r="L365" s="23" t="s">
        <v>179</v>
      </c>
      <c r="M365" s="23">
        <v>0</v>
      </c>
      <c r="N365" s="23" t="s">
        <v>179</v>
      </c>
      <c r="O365" s="23">
        <v>0</v>
      </c>
      <c r="P365" s="23" t="s">
        <v>179</v>
      </c>
      <c r="Q365" s="23">
        <v>0</v>
      </c>
      <c r="R365" s="23">
        <v>2</v>
      </c>
      <c r="S365" s="23" t="s">
        <v>180</v>
      </c>
      <c r="T365" s="23">
        <v>7.0987999999999998</v>
      </c>
      <c r="U365" s="23">
        <v>0.61109999999999998</v>
      </c>
      <c r="V365" s="23">
        <v>17.6221</v>
      </c>
      <c r="W365" s="23">
        <v>0.2772</v>
      </c>
      <c r="X365" s="23">
        <v>49.66</v>
      </c>
      <c r="Y365" s="23">
        <v>0.2913</v>
      </c>
      <c r="Z365" s="23">
        <v>0.10150000000000001</v>
      </c>
      <c r="AA365" s="23">
        <v>1.2999999999999999E-2</v>
      </c>
      <c r="AB365" s="23" t="s">
        <v>181</v>
      </c>
      <c r="AC365" s="23">
        <v>6.4000000000000003E-3</v>
      </c>
      <c r="AD365" s="23" t="s">
        <v>181</v>
      </c>
      <c r="AE365" s="23">
        <v>1.11E-2</v>
      </c>
      <c r="AF365" s="23">
        <v>1.1366000000000001</v>
      </c>
      <c r="AG365" s="23">
        <v>1.09E-2</v>
      </c>
      <c r="AH365" s="23">
        <v>7.4702000000000002</v>
      </c>
      <c r="AI365" s="23">
        <v>2.0899999999999998E-2</v>
      </c>
      <c r="AJ365" s="23">
        <v>0.99819999999999998</v>
      </c>
      <c r="AK365" s="23">
        <v>6.3E-3</v>
      </c>
      <c r="AL365" s="23">
        <v>2.7900000000000001E-2</v>
      </c>
      <c r="AM365" s="23">
        <v>7.4000000000000003E-3</v>
      </c>
      <c r="AN365" s="23">
        <v>2.3800000000000002E-2</v>
      </c>
      <c r="AO365" s="23">
        <v>3.5999999999999999E-3</v>
      </c>
      <c r="AP365" s="23">
        <v>9.3100000000000002E-2</v>
      </c>
      <c r="AQ365" s="23">
        <v>3.5999999999999999E-3</v>
      </c>
      <c r="AR365" s="23">
        <v>8.3719000000000001</v>
      </c>
      <c r="AS365" s="23">
        <v>2.52E-2</v>
      </c>
      <c r="AT365" s="23">
        <v>8.8999999999999999E-3</v>
      </c>
      <c r="AU365" s="23">
        <v>3.2000000000000002E-3</v>
      </c>
      <c r="AV365" s="23">
        <v>1.0999999999999999E-2</v>
      </c>
      <c r="AW365" s="23">
        <v>8.9999999999999998E-4</v>
      </c>
      <c r="AX365" s="23">
        <v>8.6999999999999994E-3</v>
      </c>
      <c r="AY365" s="23">
        <v>6.9999999999999999E-4</v>
      </c>
      <c r="AZ365" s="23">
        <v>8.3000000000000001E-3</v>
      </c>
      <c r="BA365" s="23">
        <v>5.9999999999999995E-4</v>
      </c>
      <c r="BB365" s="23">
        <v>8.0000000000000004E-4</v>
      </c>
      <c r="BC365" s="23">
        <v>4.0000000000000002E-4</v>
      </c>
      <c r="BD365" s="23">
        <v>8.9999999999999998E-4</v>
      </c>
      <c r="BE365" s="23">
        <v>2.9999999999999997E-4</v>
      </c>
      <c r="BF365" s="23" t="s">
        <v>181</v>
      </c>
      <c r="BG365" s="23">
        <v>1E-4</v>
      </c>
      <c r="BH365" s="23">
        <v>1E-3</v>
      </c>
      <c r="BI365" s="23">
        <v>2.0000000000000001E-4</v>
      </c>
      <c r="BJ365" s="23">
        <v>1.67E-2</v>
      </c>
      <c r="BK365" s="23">
        <v>5.0000000000000001E-4</v>
      </c>
      <c r="BL365" s="23">
        <v>2.5999999999999999E-3</v>
      </c>
      <c r="BM365" s="23">
        <v>2.0000000000000001E-4</v>
      </c>
      <c r="BN365" s="23">
        <v>7.4999999999999997E-3</v>
      </c>
      <c r="BO365" s="23">
        <v>2.9999999999999997E-4</v>
      </c>
      <c r="BP365" s="23">
        <v>2E-3</v>
      </c>
      <c r="BQ365" s="23">
        <v>2.9999999999999997E-4</v>
      </c>
      <c r="BR365" s="23">
        <v>2.9999999999999997E-4</v>
      </c>
      <c r="BS365" s="23">
        <v>2.0000000000000001E-4</v>
      </c>
      <c r="BT365" s="23" t="s">
        <v>181</v>
      </c>
      <c r="BU365" s="23">
        <v>5.0000000000000001E-4</v>
      </c>
      <c r="BV365" s="23" t="s">
        <v>20</v>
      </c>
      <c r="BX365" s="23" t="s">
        <v>181</v>
      </c>
      <c r="BY365" s="23">
        <v>8.0000000000000004E-4</v>
      </c>
      <c r="BZ365" s="23" t="s">
        <v>181</v>
      </c>
      <c r="CA365" s="23">
        <v>6.9999999999999999E-4</v>
      </c>
      <c r="CB365" s="23" t="s">
        <v>181</v>
      </c>
      <c r="CC365" s="23">
        <v>1.8E-3</v>
      </c>
      <c r="CD365" s="23" t="s">
        <v>181</v>
      </c>
      <c r="CE365" s="23">
        <v>1.8E-3</v>
      </c>
      <c r="CF365" s="23" t="s">
        <v>20</v>
      </c>
      <c r="CH365" s="23">
        <v>1.0200000000000001E-2</v>
      </c>
      <c r="CI365" s="23">
        <v>4.4999999999999997E-3</v>
      </c>
      <c r="CJ365" s="23">
        <v>9.7999999999999997E-3</v>
      </c>
      <c r="CK365" s="23">
        <v>8.5000000000000006E-3</v>
      </c>
      <c r="CL365" s="23" t="s">
        <v>181</v>
      </c>
      <c r="CM365" s="23">
        <v>8.6E-3</v>
      </c>
      <c r="CN365" s="23" t="s">
        <v>181</v>
      </c>
      <c r="CO365" s="23">
        <v>5.9999999999999995E-4</v>
      </c>
      <c r="CP365" s="23" t="s">
        <v>181</v>
      </c>
      <c r="CQ365" s="23">
        <v>2.5999999999999999E-3</v>
      </c>
      <c r="CR365" s="23" t="s">
        <v>181</v>
      </c>
      <c r="CS365" s="23">
        <v>1.5E-3</v>
      </c>
      <c r="CT365" s="23" t="s">
        <v>20</v>
      </c>
      <c r="CV365" s="23" t="s">
        <v>20</v>
      </c>
      <c r="CX365" s="23" t="s">
        <v>181</v>
      </c>
      <c r="CY365" s="23">
        <v>5.0000000000000001E-4</v>
      </c>
      <c r="CZ365" s="23" t="s">
        <v>181</v>
      </c>
      <c r="DA365" s="23">
        <v>5.9999999999999995E-4</v>
      </c>
      <c r="DB365" s="23" t="s">
        <v>181</v>
      </c>
      <c r="DC365" s="23">
        <v>5.0000000000000001E-4</v>
      </c>
      <c r="DD365" s="23" t="s">
        <v>181</v>
      </c>
      <c r="DE365" s="23">
        <v>5.9999999999999995E-4</v>
      </c>
      <c r="DF365" s="23" t="s">
        <v>181</v>
      </c>
      <c r="DG365" s="23">
        <v>4.0000000000000002E-4</v>
      </c>
      <c r="DH365" s="23" t="s">
        <v>181</v>
      </c>
      <c r="DI365" s="23">
        <v>2.0000000000000001E-4</v>
      </c>
      <c r="DJ365" s="23" t="s">
        <v>487</v>
      </c>
      <c r="DK365" s="23" t="s">
        <v>488</v>
      </c>
      <c r="DL365" s="23">
        <v>4</v>
      </c>
      <c r="DM365" s="23" t="s">
        <v>65</v>
      </c>
      <c r="DN365" s="23" t="s">
        <v>20</v>
      </c>
      <c r="DW365" s="85"/>
      <c r="DY365" s="85">
        <v>44878.143055555556</v>
      </c>
    </row>
    <row r="366" spans="1:129" s="23" customFormat="1">
      <c r="A366" s="23">
        <v>421</v>
      </c>
      <c r="B366" s="88">
        <v>44878.145833333336</v>
      </c>
      <c r="C366" s="23" t="s">
        <v>192</v>
      </c>
      <c r="D366" s="23">
        <v>0</v>
      </c>
      <c r="E366" s="23">
        <v>0</v>
      </c>
      <c r="F366" s="23">
        <v>0</v>
      </c>
      <c r="G366" s="23" t="s">
        <v>58</v>
      </c>
      <c r="H366" s="23" t="s">
        <v>59</v>
      </c>
      <c r="I366" s="23" t="s">
        <v>59</v>
      </c>
      <c r="J366" s="23" t="s">
        <v>59</v>
      </c>
      <c r="K366" s="23">
        <v>150</v>
      </c>
      <c r="L366" s="23" t="s">
        <v>179</v>
      </c>
      <c r="M366" s="23">
        <v>0</v>
      </c>
      <c r="N366" s="23" t="s">
        <v>179</v>
      </c>
      <c r="O366" s="23">
        <v>0</v>
      </c>
      <c r="P366" s="23" t="s">
        <v>179</v>
      </c>
      <c r="Q366" s="23">
        <v>0</v>
      </c>
      <c r="R366" s="23">
        <v>2</v>
      </c>
      <c r="S366" s="23" t="s">
        <v>180</v>
      </c>
      <c r="T366" s="23">
        <v>9.9603000000000002</v>
      </c>
      <c r="U366" s="23">
        <v>0.64139999999999997</v>
      </c>
      <c r="V366" s="23">
        <v>18.851500000000001</v>
      </c>
      <c r="W366" s="23">
        <v>0.28420000000000001</v>
      </c>
      <c r="X366" s="23">
        <v>55.576599999999999</v>
      </c>
      <c r="Y366" s="23">
        <v>0.30980000000000002</v>
      </c>
      <c r="Z366" s="23">
        <v>0.11169999999999999</v>
      </c>
      <c r="AA366" s="23">
        <v>1.3299999999999999E-2</v>
      </c>
      <c r="AB366" s="23" t="s">
        <v>181</v>
      </c>
      <c r="AC366" s="23">
        <v>6.7000000000000002E-3</v>
      </c>
      <c r="AD366" s="23" t="s">
        <v>181</v>
      </c>
      <c r="AE366" s="23">
        <v>1.03E-2</v>
      </c>
      <c r="AF366" s="23">
        <v>0.68410000000000004</v>
      </c>
      <c r="AG366" s="23">
        <v>8.9999999999999993E-3</v>
      </c>
      <c r="AH366" s="23">
        <v>7.6803999999999997</v>
      </c>
      <c r="AI366" s="23">
        <v>2.1000000000000001E-2</v>
      </c>
      <c r="AJ366" s="23">
        <v>0.79720000000000002</v>
      </c>
      <c r="AK366" s="23">
        <v>5.7000000000000002E-3</v>
      </c>
      <c r="AL366" s="23">
        <v>3.0800000000000001E-2</v>
      </c>
      <c r="AM366" s="23">
        <v>7.1000000000000004E-3</v>
      </c>
      <c r="AN366" s="23">
        <v>2.76E-2</v>
      </c>
      <c r="AO366" s="23">
        <v>3.7000000000000002E-3</v>
      </c>
      <c r="AP366" s="23">
        <v>0.1132</v>
      </c>
      <c r="AQ366" s="23">
        <v>3.8E-3</v>
      </c>
      <c r="AR366" s="23">
        <v>6.9957000000000003</v>
      </c>
      <c r="AS366" s="23">
        <v>2.2800000000000001E-2</v>
      </c>
      <c r="AT366" s="23">
        <v>8.9999999999999993E-3</v>
      </c>
      <c r="AU366" s="23">
        <v>2.8999999999999998E-3</v>
      </c>
      <c r="AV366" s="23">
        <v>1.4999999999999999E-2</v>
      </c>
      <c r="AW366" s="23">
        <v>1E-3</v>
      </c>
      <c r="AX366" s="23">
        <v>8.9999999999999993E-3</v>
      </c>
      <c r="AY366" s="23">
        <v>6.9999999999999999E-4</v>
      </c>
      <c r="AZ366" s="23">
        <v>7.7999999999999996E-3</v>
      </c>
      <c r="BA366" s="23">
        <v>5.9999999999999995E-4</v>
      </c>
      <c r="BB366" s="23">
        <v>1E-3</v>
      </c>
      <c r="BC366" s="23">
        <v>2.9999999999999997E-4</v>
      </c>
      <c r="BD366" s="23" t="s">
        <v>181</v>
      </c>
      <c r="BE366" s="23">
        <v>2.9999999999999997E-4</v>
      </c>
      <c r="BF366" s="23" t="s">
        <v>181</v>
      </c>
      <c r="BG366" s="23">
        <v>1E-4</v>
      </c>
      <c r="BH366" s="23">
        <v>1E-3</v>
      </c>
      <c r="BI366" s="23">
        <v>2.0000000000000001E-4</v>
      </c>
      <c r="BJ366" s="23">
        <v>2.0299999999999999E-2</v>
      </c>
      <c r="BK366" s="23">
        <v>5.0000000000000001E-4</v>
      </c>
      <c r="BL366" s="23">
        <v>2.3E-3</v>
      </c>
      <c r="BM366" s="23">
        <v>2.0000000000000001E-4</v>
      </c>
      <c r="BN366" s="23">
        <v>5.5999999999999999E-3</v>
      </c>
      <c r="BO366" s="23">
        <v>2.0000000000000001E-4</v>
      </c>
      <c r="BP366" s="23">
        <v>1.8E-3</v>
      </c>
      <c r="BQ366" s="23">
        <v>2.9999999999999997E-4</v>
      </c>
      <c r="BR366" s="23">
        <v>1E-4</v>
      </c>
      <c r="BS366" s="23">
        <v>1E-4</v>
      </c>
      <c r="BT366" s="23" t="s">
        <v>181</v>
      </c>
      <c r="BU366" s="23">
        <v>5.0000000000000001E-4</v>
      </c>
      <c r="BV366" s="23" t="s">
        <v>181</v>
      </c>
      <c r="BW366" s="23">
        <v>5.9999999999999995E-4</v>
      </c>
      <c r="BX366" s="23" t="s">
        <v>20</v>
      </c>
      <c r="BZ366" s="23" t="s">
        <v>181</v>
      </c>
      <c r="CA366" s="23">
        <v>6.9999999999999999E-4</v>
      </c>
      <c r="CB366" s="23" t="s">
        <v>181</v>
      </c>
      <c r="CC366" s="23">
        <v>1.8E-3</v>
      </c>
      <c r="CD366" s="23" t="s">
        <v>181</v>
      </c>
      <c r="CE366" s="23">
        <v>1.8E-3</v>
      </c>
      <c r="CF366" s="23" t="s">
        <v>20</v>
      </c>
      <c r="CH366" s="23">
        <v>1.9300000000000001E-2</v>
      </c>
      <c r="CI366" s="23">
        <v>4.1999999999999997E-3</v>
      </c>
      <c r="CJ366" s="23">
        <v>9.1999999999999998E-3</v>
      </c>
      <c r="CK366" s="23">
        <v>8.5000000000000006E-3</v>
      </c>
      <c r="CL366" s="23" t="s">
        <v>181</v>
      </c>
      <c r="CM366" s="23">
        <v>6.8999999999999999E-3</v>
      </c>
      <c r="CN366" s="23" t="s">
        <v>181</v>
      </c>
      <c r="CO366" s="23">
        <v>5.9999999999999995E-4</v>
      </c>
      <c r="CP366" s="23" t="s">
        <v>181</v>
      </c>
      <c r="CQ366" s="23">
        <v>2.5999999999999999E-3</v>
      </c>
      <c r="CR366" s="23" t="s">
        <v>181</v>
      </c>
      <c r="CS366" s="23">
        <v>1.5E-3</v>
      </c>
      <c r="CT366" s="23" t="s">
        <v>181</v>
      </c>
      <c r="CU366" s="23">
        <v>6.9999999999999999E-4</v>
      </c>
      <c r="CV366" s="23" t="s">
        <v>20</v>
      </c>
      <c r="CX366" s="23" t="s">
        <v>181</v>
      </c>
      <c r="CY366" s="23">
        <v>5.9999999999999995E-4</v>
      </c>
      <c r="CZ366" s="23" t="s">
        <v>181</v>
      </c>
      <c r="DA366" s="23">
        <v>5.9999999999999995E-4</v>
      </c>
      <c r="DB366" s="23" t="s">
        <v>181</v>
      </c>
      <c r="DC366" s="23">
        <v>5.9999999999999995E-4</v>
      </c>
      <c r="DD366" s="23" t="s">
        <v>181</v>
      </c>
      <c r="DE366" s="23">
        <v>5.9999999999999995E-4</v>
      </c>
      <c r="DF366" s="23" t="s">
        <v>181</v>
      </c>
      <c r="DG366" s="23">
        <v>4.0000000000000002E-4</v>
      </c>
      <c r="DH366" s="23" t="s">
        <v>181</v>
      </c>
      <c r="DI366" s="23">
        <v>1E-4</v>
      </c>
      <c r="DJ366" s="23" t="s">
        <v>487</v>
      </c>
      <c r="DK366" s="23" t="s">
        <v>488</v>
      </c>
      <c r="DL366" s="23">
        <v>84</v>
      </c>
      <c r="DM366" s="23" t="s">
        <v>197</v>
      </c>
      <c r="DN366" s="23" t="s">
        <v>20</v>
      </c>
      <c r="DW366" s="85"/>
      <c r="DY366" s="85">
        <v>44878.145833333336</v>
      </c>
    </row>
    <row r="367" spans="1:129" s="23" customFormat="1">
      <c r="A367" s="23">
        <v>422</v>
      </c>
      <c r="B367" s="88">
        <v>44878.149305555555</v>
      </c>
      <c r="C367" s="23" t="s">
        <v>192</v>
      </c>
      <c r="D367" s="23">
        <v>0</v>
      </c>
      <c r="E367" s="23">
        <v>0</v>
      </c>
      <c r="F367" s="23">
        <v>0</v>
      </c>
      <c r="G367" s="23" t="s">
        <v>58</v>
      </c>
      <c r="H367" s="23" t="s">
        <v>59</v>
      </c>
      <c r="I367" s="23" t="s">
        <v>59</v>
      </c>
      <c r="J367" s="23" t="s">
        <v>59</v>
      </c>
      <c r="K367" s="23">
        <v>150</v>
      </c>
      <c r="L367" s="23" t="s">
        <v>179</v>
      </c>
      <c r="M367" s="23">
        <v>0</v>
      </c>
      <c r="N367" s="23" t="s">
        <v>179</v>
      </c>
      <c r="O367" s="23">
        <v>0</v>
      </c>
      <c r="P367" s="23" t="s">
        <v>179</v>
      </c>
      <c r="Q367" s="23">
        <v>0</v>
      </c>
      <c r="R367" s="23">
        <v>2</v>
      </c>
      <c r="S367" s="23" t="s">
        <v>180</v>
      </c>
      <c r="T367" s="23">
        <v>4.6748000000000003</v>
      </c>
      <c r="U367" s="23">
        <v>0.5796</v>
      </c>
      <c r="V367" s="23">
        <v>18.668199999999999</v>
      </c>
      <c r="W367" s="23">
        <v>0.28220000000000001</v>
      </c>
      <c r="X367" s="23">
        <v>48.531300000000002</v>
      </c>
      <c r="Y367" s="23">
        <v>0.28670000000000001</v>
      </c>
      <c r="Z367" s="23">
        <v>0.1265</v>
      </c>
      <c r="AA367" s="23">
        <v>1.38E-2</v>
      </c>
      <c r="AB367" s="23" t="s">
        <v>181</v>
      </c>
      <c r="AC367" s="23">
        <v>6.4999999999999997E-3</v>
      </c>
      <c r="AD367" s="23" t="s">
        <v>181</v>
      </c>
      <c r="AE367" s="23">
        <v>1.0699999999999999E-2</v>
      </c>
      <c r="AF367" s="23">
        <v>0.78300000000000003</v>
      </c>
      <c r="AG367" s="23">
        <v>9.2999999999999992E-3</v>
      </c>
      <c r="AH367" s="23">
        <v>8.8269000000000002</v>
      </c>
      <c r="AI367" s="23">
        <v>2.2800000000000001E-2</v>
      </c>
      <c r="AJ367" s="23">
        <v>0.9133</v>
      </c>
      <c r="AK367" s="23">
        <v>6.1999999999999998E-3</v>
      </c>
      <c r="AL367" s="23">
        <v>3.6700000000000003E-2</v>
      </c>
      <c r="AM367" s="23">
        <v>7.6E-3</v>
      </c>
      <c r="AN367" s="23">
        <v>2.7400000000000001E-2</v>
      </c>
      <c r="AO367" s="23">
        <v>3.5999999999999999E-3</v>
      </c>
      <c r="AP367" s="23">
        <v>8.0399999999999999E-2</v>
      </c>
      <c r="AQ367" s="23">
        <v>3.3999999999999998E-3</v>
      </c>
      <c r="AR367" s="23">
        <v>8.0509000000000004</v>
      </c>
      <c r="AS367" s="23">
        <v>2.5100000000000001E-2</v>
      </c>
      <c r="AT367" s="23">
        <v>8.3000000000000001E-3</v>
      </c>
      <c r="AU367" s="23">
        <v>3.2000000000000002E-3</v>
      </c>
      <c r="AV367" s="23">
        <v>1.46E-2</v>
      </c>
      <c r="AW367" s="23">
        <v>1E-3</v>
      </c>
      <c r="AX367" s="23">
        <v>9.4000000000000004E-3</v>
      </c>
      <c r="AY367" s="23">
        <v>6.9999999999999999E-4</v>
      </c>
      <c r="AZ367" s="23">
        <v>8.8000000000000005E-3</v>
      </c>
      <c r="BA367" s="23">
        <v>6.9999999999999999E-4</v>
      </c>
      <c r="BB367" s="23">
        <v>1.6000000000000001E-3</v>
      </c>
      <c r="BC367" s="23">
        <v>4.0000000000000002E-4</v>
      </c>
      <c r="BD367" s="23">
        <v>8.9999999999999998E-4</v>
      </c>
      <c r="BE367" s="23">
        <v>2.9999999999999997E-4</v>
      </c>
      <c r="BF367" s="23" t="s">
        <v>181</v>
      </c>
      <c r="BG367" s="23">
        <v>1E-4</v>
      </c>
      <c r="BH367" s="23">
        <v>1.1000000000000001E-3</v>
      </c>
      <c r="BI367" s="23">
        <v>2.0000000000000001E-4</v>
      </c>
      <c r="BJ367" s="23">
        <v>2.29E-2</v>
      </c>
      <c r="BK367" s="23">
        <v>5.9999999999999995E-4</v>
      </c>
      <c r="BL367" s="23">
        <v>2.3999999999999998E-3</v>
      </c>
      <c r="BM367" s="23">
        <v>2.0000000000000001E-4</v>
      </c>
      <c r="BN367" s="23">
        <v>7.9000000000000008E-3</v>
      </c>
      <c r="BO367" s="23">
        <v>2.9999999999999997E-4</v>
      </c>
      <c r="BP367" s="23">
        <v>2E-3</v>
      </c>
      <c r="BQ367" s="23">
        <v>2.9999999999999997E-4</v>
      </c>
      <c r="BR367" s="23">
        <v>2.9999999999999997E-4</v>
      </c>
      <c r="BS367" s="23">
        <v>2.0000000000000001E-4</v>
      </c>
      <c r="BT367" s="23" t="s">
        <v>181</v>
      </c>
      <c r="BU367" s="23">
        <v>5.0000000000000001E-4</v>
      </c>
      <c r="BV367" s="23" t="s">
        <v>20</v>
      </c>
      <c r="BX367" s="23" t="s">
        <v>20</v>
      </c>
      <c r="BZ367" s="23" t="s">
        <v>181</v>
      </c>
      <c r="CA367" s="23">
        <v>6.9999999999999999E-4</v>
      </c>
      <c r="CB367" s="23" t="s">
        <v>181</v>
      </c>
      <c r="CC367" s="23">
        <v>1.8E-3</v>
      </c>
      <c r="CD367" s="23" t="s">
        <v>181</v>
      </c>
      <c r="CE367" s="23">
        <v>1.8E-3</v>
      </c>
      <c r="CF367" s="23" t="s">
        <v>20</v>
      </c>
      <c r="CH367" s="23">
        <v>1.0999999999999999E-2</v>
      </c>
      <c r="CI367" s="23">
        <v>4.4000000000000003E-3</v>
      </c>
      <c r="CJ367" s="23" t="s">
        <v>181</v>
      </c>
      <c r="CK367" s="23">
        <v>8.8000000000000005E-3</v>
      </c>
      <c r="CL367" s="23" t="s">
        <v>181</v>
      </c>
      <c r="CM367" s="23">
        <v>9.2999999999999992E-3</v>
      </c>
      <c r="CN367" s="23" t="s">
        <v>181</v>
      </c>
      <c r="CO367" s="23">
        <v>5.9999999999999995E-4</v>
      </c>
      <c r="CP367" s="23" t="s">
        <v>181</v>
      </c>
      <c r="CQ367" s="23">
        <v>2.7000000000000001E-3</v>
      </c>
      <c r="CR367" s="23" t="s">
        <v>181</v>
      </c>
      <c r="CS367" s="23">
        <v>1.6000000000000001E-3</v>
      </c>
      <c r="CT367" s="23" t="s">
        <v>20</v>
      </c>
      <c r="CV367" s="23" t="s">
        <v>181</v>
      </c>
      <c r="CW367" s="23">
        <v>5.0000000000000001E-4</v>
      </c>
      <c r="CX367" s="23" t="s">
        <v>181</v>
      </c>
      <c r="CY367" s="23">
        <v>5.0000000000000001E-4</v>
      </c>
      <c r="CZ367" s="23" t="s">
        <v>181</v>
      </c>
      <c r="DA367" s="23">
        <v>5.9999999999999995E-4</v>
      </c>
      <c r="DB367" s="23" t="s">
        <v>181</v>
      </c>
      <c r="DC367" s="23">
        <v>5.0000000000000001E-4</v>
      </c>
      <c r="DD367" s="23" t="s">
        <v>181</v>
      </c>
      <c r="DE367" s="23">
        <v>5.9999999999999995E-4</v>
      </c>
      <c r="DF367" s="23">
        <v>5.9999999999999995E-4</v>
      </c>
      <c r="DG367" s="23">
        <v>4.0000000000000002E-4</v>
      </c>
      <c r="DH367" s="23" t="s">
        <v>181</v>
      </c>
      <c r="DI367" s="23">
        <v>2.0000000000000001E-4</v>
      </c>
      <c r="DJ367" s="23" t="s">
        <v>489</v>
      </c>
      <c r="DK367" s="23" t="s">
        <v>490</v>
      </c>
      <c r="DL367" s="23">
        <v>30</v>
      </c>
      <c r="DM367" s="23" t="s">
        <v>65</v>
      </c>
      <c r="DN367" s="23" t="s">
        <v>20</v>
      </c>
      <c r="DW367" s="85"/>
      <c r="DY367" s="85">
        <v>44878.149305555555</v>
      </c>
    </row>
    <row r="368" spans="1:129" s="23" customFormat="1">
      <c r="A368" s="23">
        <v>423</v>
      </c>
      <c r="B368" s="88">
        <v>44878.152083333334</v>
      </c>
      <c r="C368" s="23" t="s">
        <v>192</v>
      </c>
      <c r="D368" s="23">
        <v>0</v>
      </c>
      <c r="E368" s="23">
        <v>0</v>
      </c>
      <c r="F368" s="23">
        <v>0</v>
      </c>
      <c r="G368" s="23" t="s">
        <v>58</v>
      </c>
      <c r="H368" s="23" t="s">
        <v>59</v>
      </c>
      <c r="I368" s="23" t="s">
        <v>59</v>
      </c>
      <c r="J368" s="23" t="s">
        <v>59</v>
      </c>
      <c r="K368" s="23">
        <v>150</v>
      </c>
      <c r="L368" s="23" t="s">
        <v>179</v>
      </c>
      <c r="M368" s="23">
        <v>0</v>
      </c>
      <c r="N368" s="23" t="s">
        <v>179</v>
      </c>
      <c r="O368" s="23">
        <v>0</v>
      </c>
      <c r="P368" s="23" t="s">
        <v>179</v>
      </c>
      <c r="Q368" s="23">
        <v>0</v>
      </c>
      <c r="R368" s="23">
        <v>2</v>
      </c>
      <c r="S368" s="23" t="s">
        <v>180</v>
      </c>
      <c r="T368" s="23">
        <v>5.8887999999999998</v>
      </c>
      <c r="U368" s="23">
        <v>0.57069999999999999</v>
      </c>
      <c r="V368" s="23">
        <v>18.274000000000001</v>
      </c>
      <c r="W368" s="23">
        <v>0.27889999999999998</v>
      </c>
      <c r="X368" s="23">
        <v>51.008699999999997</v>
      </c>
      <c r="Y368" s="23">
        <v>0.2959</v>
      </c>
      <c r="Z368" s="23">
        <v>9.1600000000000001E-2</v>
      </c>
      <c r="AA368" s="23">
        <v>1.26E-2</v>
      </c>
      <c r="AB368" s="23" t="s">
        <v>181</v>
      </c>
      <c r="AC368" s="23">
        <v>6.3E-3</v>
      </c>
      <c r="AD368" s="23" t="s">
        <v>181</v>
      </c>
      <c r="AE368" s="23">
        <v>1.04E-2</v>
      </c>
      <c r="AF368" s="23">
        <v>1.0605</v>
      </c>
      <c r="AG368" s="23">
        <v>1.06E-2</v>
      </c>
      <c r="AH368" s="23">
        <v>7.2051999999999996</v>
      </c>
      <c r="AI368" s="23">
        <v>2.0500000000000001E-2</v>
      </c>
      <c r="AJ368" s="23">
        <v>0.91479999999999995</v>
      </c>
      <c r="AK368" s="23">
        <v>6.0000000000000001E-3</v>
      </c>
      <c r="AL368" s="23">
        <v>3.5400000000000001E-2</v>
      </c>
      <c r="AM368" s="23">
        <v>7.1999999999999998E-3</v>
      </c>
      <c r="AN368" s="23">
        <v>2.6700000000000002E-2</v>
      </c>
      <c r="AO368" s="23">
        <v>3.3999999999999998E-3</v>
      </c>
      <c r="AP368" s="23">
        <v>0.14699999999999999</v>
      </c>
      <c r="AQ368" s="23">
        <v>4.3E-3</v>
      </c>
      <c r="AR368" s="23">
        <v>8.0777999999999999</v>
      </c>
      <c r="AS368" s="23">
        <v>2.46E-2</v>
      </c>
      <c r="AT368" s="23">
        <v>5.4000000000000003E-3</v>
      </c>
      <c r="AU368" s="23">
        <v>3.0999999999999999E-3</v>
      </c>
      <c r="AV368" s="23">
        <v>1.4999999999999999E-2</v>
      </c>
      <c r="AW368" s="23">
        <v>1E-3</v>
      </c>
      <c r="AX368" s="23">
        <v>9.7999999999999997E-3</v>
      </c>
      <c r="AY368" s="23">
        <v>6.9999999999999999E-4</v>
      </c>
      <c r="AZ368" s="23">
        <v>9.7999999999999997E-3</v>
      </c>
      <c r="BA368" s="23">
        <v>6.9999999999999999E-4</v>
      </c>
      <c r="BB368" s="23">
        <v>1.4E-3</v>
      </c>
      <c r="BC368" s="23">
        <v>4.0000000000000002E-4</v>
      </c>
      <c r="BD368" s="23">
        <v>6.9999999999999999E-4</v>
      </c>
      <c r="BE368" s="23">
        <v>2.9999999999999997E-4</v>
      </c>
      <c r="BF368" s="23" t="s">
        <v>181</v>
      </c>
      <c r="BG368" s="23">
        <v>1E-4</v>
      </c>
      <c r="BH368" s="23">
        <v>1.1999999999999999E-3</v>
      </c>
      <c r="BI368" s="23">
        <v>2.0000000000000001E-4</v>
      </c>
      <c r="BJ368" s="23">
        <v>2.18E-2</v>
      </c>
      <c r="BK368" s="23">
        <v>5.0000000000000001E-4</v>
      </c>
      <c r="BL368" s="23">
        <v>2.3999999999999998E-3</v>
      </c>
      <c r="BM368" s="23">
        <v>2.0000000000000001E-4</v>
      </c>
      <c r="BN368" s="23">
        <v>7.4999999999999997E-3</v>
      </c>
      <c r="BO368" s="23">
        <v>2.9999999999999997E-4</v>
      </c>
      <c r="BP368" s="23">
        <v>2E-3</v>
      </c>
      <c r="BQ368" s="23">
        <v>2.9999999999999997E-4</v>
      </c>
      <c r="BR368" s="23">
        <v>5.0000000000000001E-4</v>
      </c>
      <c r="BS368" s="23">
        <v>2.0000000000000001E-4</v>
      </c>
      <c r="BT368" s="23" t="s">
        <v>181</v>
      </c>
      <c r="BU368" s="23">
        <v>5.0000000000000001E-4</v>
      </c>
      <c r="BV368" s="23" t="s">
        <v>20</v>
      </c>
      <c r="BX368" s="23" t="s">
        <v>20</v>
      </c>
      <c r="BZ368" s="23" t="s">
        <v>181</v>
      </c>
      <c r="CA368" s="23">
        <v>6.9999999999999999E-4</v>
      </c>
      <c r="CB368" s="23" t="s">
        <v>181</v>
      </c>
      <c r="CC368" s="23">
        <v>1.8E-3</v>
      </c>
      <c r="CD368" s="23" t="s">
        <v>181</v>
      </c>
      <c r="CE368" s="23">
        <v>1.8E-3</v>
      </c>
      <c r="CF368" s="23" t="s">
        <v>20</v>
      </c>
      <c r="CH368" s="23">
        <v>1.8800000000000001E-2</v>
      </c>
      <c r="CI368" s="23">
        <v>4.4999999999999997E-3</v>
      </c>
      <c r="CJ368" s="23" t="s">
        <v>181</v>
      </c>
      <c r="CK368" s="23">
        <v>8.6999999999999994E-3</v>
      </c>
      <c r="CL368" s="23" t="s">
        <v>181</v>
      </c>
      <c r="CM368" s="23">
        <v>8.5000000000000006E-3</v>
      </c>
      <c r="CN368" s="23" t="s">
        <v>181</v>
      </c>
      <c r="CO368" s="23">
        <v>5.9999999999999995E-4</v>
      </c>
      <c r="CP368" s="23" t="s">
        <v>181</v>
      </c>
      <c r="CQ368" s="23">
        <v>2.5999999999999999E-3</v>
      </c>
      <c r="CR368" s="23" t="s">
        <v>181</v>
      </c>
      <c r="CS368" s="23">
        <v>1.5E-3</v>
      </c>
      <c r="CT368" s="23" t="s">
        <v>20</v>
      </c>
      <c r="CV368" s="23" t="s">
        <v>181</v>
      </c>
      <c r="CW368" s="23">
        <v>5.0000000000000001E-4</v>
      </c>
      <c r="CX368" s="23" t="s">
        <v>181</v>
      </c>
      <c r="CY368" s="23">
        <v>5.0000000000000001E-4</v>
      </c>
      <c r="CZ368" s="23" t="s">
        <v>181</v>
      </c>
      <c r="DA368" s="23">
        <v>5.9999999999999995E-4</v>
      </c>
      <c r="DB368" s="23" t="s">
        <v>181</v>
      </c>
      <c r="DC368" s="23">
        <v>5.9999999999999995E-4</v>
      </c>
      <c r="DD368" s="23" t="s">
        <v>181</v>
      </c>
      <c r="DE368" s="23">
        <v>5.9999999999999995E-4</v>
      </c>
      <c r="DF368" s="23" t="s">
        <v>181</v>
      </c>
      <c r="DG368" s="23">
        <v>4.0000000000000002E-4</v>
      </c>
      <c r="DH368" s="23" t="s">
        <v>181</v>
      </c>
      <c r="DI368" s="23">
        <v>2.0000000000000001E-4</v>
      </c>
      <c r="DJ368" s="23" t="s">
        <v>489</v>
      </c>
      <c r="DK368" s="23" t="s">
        <v>490</v>
      </c>
      <c r="DL368" s="23">
        <v>126</v>
      </c>
      <c r="DM368" s="23" t="s">
        <v>65</v>
      </c>
      <c r="DN368" s="23" t="s">
        <v>20</v>
      </c>
      <c r="DW368" s="85"/>
      <c r="DY368" s="85">
        <v>44878.152083333334</v>
      </c>
    </row>
    <row r="369" spans="1:129" s="23" customFormat="1">
      <c r="A369" s="23">
        <v>424</v>
      </c>
      <c r="B369" s="88">
        <v>44878.155555555553</v>
      </c>
      <c r="C369" s="23" t="s">
        <v>192</v>
      </c>
      <c r="D369" s="23">
        <v>0</v>
      </c>
      <c r="E369" s="23">
        <v>0</v>
      </c>
      <c r="F369" s="23">
        <v>0</v>
      </c>
      <c r="G369" s="23" t="s">
        <v>58</v>
      </c>
      <c r="H369" s="23" t="s">
        <v>59</v>
      </c>
      <c r="I369" s="23" t="s">
        <v>59</v>
      </c>
      <c r="J369" s="23" t="s">
        <v>59</v>
      </c>
      <c r="K369" s="23">
        <v>150</v>
      </c>
      <c r="L369" s="23" t="s">
        <v>179</v>
      </c>
      <c r="M369" s="23">
        <v>0</v>
      </c>
      <c r="N369" s="23" t="s">
        <v>179</v>
      </c>
      <c r="O369" s="23">
        <v>0</v>
      </c>
      <c r="P369" s="23" t="s">
        <v>179</v>
      </c>
      <c r="Q369" s="23">
        <v>0</v>
      </c>
      <c r="R369" s="23">
        <v>2</v>
      </c>
      <c r="S369" s="23" t="s">
        <v>180</v>
      </c>
      <c r="T369" s="23">
        <v>6.3163</v>
      </c>
      <c r="U369" s="23">
        <v>0.59230000000000005</v>
      </c>
      <c r="V369" s="23">
        <v>19.562799999999999</v>
      </c>
      <c r="W369" s="23">
        <v>0.29010000000000002</v>
      </c>
      <c r="X369" s="23">
        <v>54.178800000000003</v>
      </c>
      <c r="Y369" s="23">
        <v>0.31030000000000002</v>
      </c>
      <c r="Z369" s="23">
        <v>0.11310000000000001</v>
      </c>
      <c r="AA369" s="23">
        <v>1.2699999999999999E-2</v>
      </c>
      <c r="AB369" s="23" t="s">
        <v>181</v>
      </c>
      <c r="AC369" s="23">
        <v>6.3E-3</v>
      </c>
      <c r="AD369" s="23" t="s">
        <v>181</v>
      </c>
      <c r="AE369" s="23">
        <v>1.06E-2</v>
      </c>
      <c r="AF369" s="23">
        <v>1.8903000000000001</v>
      </c>
      <c r="AG369" s="23">
        <v>1.38E-2</v>
      </c>
      <c r="AH369" s="23">
        <v>6.5220000000000002</v>
      </c>
      <c r="AI369" s="23">
        <v>1.9599999999999999E-2</v>
      </c>
      <c r="AJ369" s="23">
        <v>0.97740000000000005</v>
      </c>
      <c r="AK369" s="23">
        <v>6.1000000000000004E-3</v>
      </c>
      <c r="AL369" s="23">
        <v>3.5900000000000001E-2</v>
      </c>
      <c r="AM369" s="23">
        <v>7.4000000000000003E-3</v>
      </c>
      <c r="AN369" s="23">
        <v>2.5399999999999999E-2</v>
      </c>
      <c r="AO369" s="23">
        <v>3.7000000000000002E-3</v>
      </c>
      <c r="AP369" s="23">
        <v>0.21210000000000001</v>
      </c>
      <c r="AQ369" s="23">
        <v>5.0000000000000001E-3</v>
      </c>
      <c r="AR369" s="23">
        <v>8.8208000000000002</v>
      </c>
      <c r="AS369" s="23">
        <v>2.5499999999999998E-2</v>
      </c>
      <c r="AT369" s="23">
        <v>1.0200000000000001E-2</v>
      </c>
      <c r="AU369" s="23">
        <v>3.3E-3</v>
      </c>
      <c r="AV369" s="23">
        <v>1.7100000000000001E-2</v>
      </c>
      <c r="AW369" s="23">
        <v>1.1000000000000001E-3</v>
      </c>
      <c r="AX369" s="23">
        <v>9.1999999999999998E-3</v>
      </c>
      <c r="AY369" s="23">
        <v>6.9999999999999999E-4</v>
      </c>
      <c r="AZ369" s="23">
        <v>1.1599999999999999E-2</v>
      </c>
      <c r="BA369" s="23">
        <v>6.9999999999999999E-4</v>
      </c>
      <c r="BB369" s="23">
        <v>1.2999999999999999E-3</v>
      </c>
      <c r="BC369" s="23">
        <v>4.0000000000000002E-4</v>
      </c>
      <c r="BD369" s="23">
        <v>1.1999999999999999E-3</v>
      </c>
      <c r="BE369" s="23">
        <v>2.9999999999999997E-4</v>
      </c>
      <c r="BF369" s="23" t="s">
        <v>181</v>
      </c>
      <c r="BG369" s="23">
        <v>1E-4</v>
      </c>
      <c r="BH369" s="23">
        <v>1.5E-3</v>
      </c>
      <c r="BI369" s="23">
        <v>2.0000000000000001E-4</v>
      </c>
      <c r="BJ369" s="23">
        <v>2.3699999999999999E-2</v>
      </c>
      <c r="BK369" s="23">
        <v>5.9999999999999995E-4</v>
      </c>
      <c r="BL369" s="23">
        <v>2.5000000000000001E-3</v>
      </c>
      <c r="BM369" s="23">
        <v>2.0000000000000001E-4</v>
      </c>
      <c r="BN369" s="23">
        <v>6.0000000000000001E-3</v>
      </c>
      <c r="BO369" s="23">
        <v>2.0000000000000001E-4</v>
      </c>
      <c r="BP369" s="23">
        <v>2E-3</v>
      </c>
      <c r="BQ369" s="23">
        <v>2.9999999999999997E-4</v>
      </c>
      <c r="BR369" s="23">
        <v>4.0000000000000002E-4</v>
      </c>
      <c r="BS369" s="23">
        <v>1E-4</v>
      </c>
      <c r="BT369" s="23" t="s">
        <v>20</v>
      </c>
      <c r="BV369" s="23" t="s">
        <v>20</v>
      </c>
      <c r="BX369" s="23" t="s">
        <v>20</v>
      </c>
      <c r="BZ369" s="23" t="s">
        <v>181</v>
      </c>
      <c r="CA369" s="23">
        <v>6.9999999999999999E-4</v>
      </c>
      <c r="CB369" s="23" t="s">
        <v>181</v>
      </c>
      <c r="CC369" s="23">
        <v>1.8E-3</v>
      </c>
      <c r="CD369" s="23" t="s">
        <v>181</v>
      </c>
      <c r="CE369" s="23">
        <v>1.8E-3</v>
      </c>
      <c r="CF369" s="23" t="s">
        <v>20</v>
      </c>
      <c r="CH369" s="23">
        <v>1.9900000000000001E-2</v>
      </c>
      <c r="CI369" s="23">
        <v>4.3E-3</v>
      </c>
      <c r="CJ369" s="23" t="s">
        <v>181</v>
      </c>
      <c r="CK369" s="23">
        <v>8.8000000000000005E-3</v>
      </c>
      <c r="CL369" s="23" t="s">
        <v>181</v>
      </c>
      <c r="CM369" s="23">
        <v>7.7000000000000002E-3</v>
      </c>
      <c r="CN369" s="23" t="s">
        <v>181</v>
      </c>
      <c r="CO369" s="23">
        <v>6.9999999999999999E-4</v>
      </c>
      <c r="CP369" s="23" t="s">
        <v>181</v>
      </c>
      <c r="CQ369" s="23">
        <v>2.5999999999999999E-3</v>
      </c>
      <c r="CR369" s="23" t="s">
        <v>181</v>
      </c>
      <c r="CS369" s="23">
        <v>1.6000000000000001E-3</v>
      </c>
      <c r="CT369" s="23" t="s">
        <v>181</v>
      </c>
      <c r="CU369" s="23">
        <v>6.9999999999999999E-4</v>
      </c>
      <c r="CV369" s="23" t="s">
        <v>20</v>
      </c>
      <c r="CX369" s="23" t="s">
        <v>181</v>
      </c>
      <c r="CY369" s="23">
        <v>5.0000000000000001E-4</v>
      </c>
      <c r="CZ369" s="23" t="s">
        <v>181</v>
      </c>
      <c r="DA369" s="23">
        <v>5.9999999999999995E-4</v>
      </c>
      <c r="DB369" s="23" t="s">
        <v>181</v>
      </c>
      <c r="DC369" s="23">
        <v>5.9999999999999995E-4</v>
      </c>
      <c r="DD369" s="23" t="s">
        <v>181</v>
      </c>
      <c r="DE369" s="23">
        <v>5.9999999999999995E-4</v>
      </c>
      <c r="DF369" s="23" t="s">
        <v>181</v>
      </c>
      <c r="DG369" s="23">
        <v>4.0000000000000002E-4</v>
      </c>
      <c r="DH369" s="23" t="s">
        <v>181</v>
      </c>
      <c r="DI369" s="23">
        <v>2.0000000000000001E-4</v>
      </c>
      <c r="DJ369" s="23" t="s">
        <v>491</v>
      </c>
      <c r="DK369" s="23" t="s">
        <v>492</v>
      </c>
      <c r="DL369" s="23">
        <v>44</v>
      </c>
      <c r="DM369" s="23" t="s">
        <v>65</v>
      </c>
      <c r="DN369" s="23" t="s">
        <v>20</v>
      </c>
      <c r="DW369" s="85"/>
      <c r="DY369" s="85">
        <v>44878.155555555553</v>
      </c>
    </row>
    <row r="370" spans="1:129" s="23" customFormat="1">
      <c r="A370" s="23">
        <v>425</v>
      </c>
      <c r="B370" s="88">
        <v>44878.157638888886</v>
      </c>
      <c r="C370" s="23" t="s">
        <v>192</v>
      </c>
      <c r="D370" s="23">
        <v>0</v>
      </c>
      <c r="E370" s="23">
        <v>0</v>
      </c>
      <c r="F370" s="23">
        <v>0</v>
      </c>
      <c r="G370" s="23" t="s">
        <v>58</v>
      </c>
      <c r="H370" s="23" t="s">
        <v>59</v>
      </c>
      <c r="I370" s="23" t="s">
        <v>59</v>
      </c>
      <c r="J370" s="23" t="s">
        <v>59</v>
      </c>
      <c r="K370" s="23">
        <v>150</v>
      </c>
      <c r="L370" s="23" t="s">
        <v>179</v>
      </c>
      <c r="M370" s="23">
        <v>0</v>
      </c>
      <c r="N370" s="23" t="s">
        <v>179</v>
      </c>
      <c r="O370" s="23">
        <v>0</v>
      </c>
      <c r="P370" s="23" t="s">
        <v>179</v>
      </c>
      <c r="Q370" s="23">
        <v>0</v>
      </c>
      <c r="R370" s="23">
        <v>2</v>
      </c>
      <c r="S370" s="23" t="s">
        <v>180</v>
      </c>
      <c r="T370" s="23">
        <v>3.6850000000000001</v>
      </c>
      <c r="U370" s="23">
        <v>0.53</v>
      </c>
      <c r="V370" s="23">
        <v>17.824000000000002</v>
      </c>
      <c r="W370" s="23">
        <v>0.27250000000000002</v>
      </c>
      <c r="X370" s="23">
        <v>45.665999999999997</v>
      </c>
      <c r="Y370" s="23">
        <v>0.27660000000000001</v>
      </c>
      <c r="Z370" s="23">
        <v>6.1100000000000002E-2</v>
      </c>
      <c r="AA370" s="23">
        <v>1.1900000000000001E-2</v>
      </c>
      <c r="AB370" s="23" t="s">
        <v>181</v>
      </c>
      <c r="AC370" s="23">
        <v>6.0000000000000001E-3</v>
      </c>
      <c r="AD370" s="23" t="s">
        <v>181</v>
      </c>
      <c r="AE370" s="23">
        <v>1.06E-2</v>
      </c>
      <c r="AF370" s="23">
        <v>0.95520000000000005</v>
      </c>
      <c r="AG370" s="23">
        <v>0.01</v>
      </c>
      <c r="AH370" s="23">
        <v>7.0622999999999996</v>
      </c>
      <c r="AI370" s="23">
        <v>2.0299999999999999E-2</v>
      </c>
      <c r="AJ370" s="23">
        <v>0.89610000000000001</v>
      </c>
      <c r="AK370" s="23">
        <v>6.0000000000000001E-3</v>
      </c>
      <c r="AL370" s="23">
        <v>2.75E-2</v>
      </c>
      <c r="AM370" s="23">
        <v>7.3000000000000001E-3</v>
      </c>
      <c r="AN370" s="23">
        <v>2.8400000000000002E-2</v>
      </c>
      <c r="AO370" s="23">
        <v>3.5999999999999999E-3</v>
      </c>
      <c r="AP370" s="23">
        <v>6.3E-2</v>
      </c>
      <c r="AQ370" s="23">
        <v>3.2000000000000002E-3</v>
      </c>
      <c r="AR370" s="23">
        <v>7.3741000000000003</v>
      </c>
      <c r="AS370" s="23">
        <v>2.35E-2</v>
      </c>
      <c r="AT370" s="23">
        <v>8.0999999999999996E-3</v>
      </c>
      <c r="AU370" s="23">
        <v>3.0999999999999999E-3</v>
      </c>
      <c r="AV370" s="23">
        <v>1.0200000000000001E-2</v>
      </c>
      <c r="AW370" s="23">
        <v>8.9999999999999998E-4</v>
      </c>
      <c r="AX370" s="23">
        <v>8.3000000000000001E-3</v>
      </c>
      <c r="AY370" s="23">
        <v>6.9999999999999999E-4</v>
      </c>
      <c r="AZ370" s="23">
        <v>8.9999999999999993E-3</v>
      </c>
      <c r="BA370" s="23">
        <v>5.9999999999999995E-4</v>
      </c>
      <c r="BB370" s="23">
        <v>1.1999999999999999E-3</v>
      </c>
      <c r="BC370" s="23">
        <v>4.0000000000000002E-4</v>
      </c>
      <c r="BD370" s="23">
        <v>1.6000000000000001E-3</v>
      </c>
      <c r="BE370" s="23">
        <v>4.0000000000000002E-4</v>
      </c>
      <c r="BF370" s="23" t="s">
        <v>181</v>
      </c>
      <c r="BG370" s="23">
        <v>1E-4</v>
      </c>
      <c r="BH370" s="23">
        <v>1E-3</v>
      </c>
      <c r="BI370" s="23">
        <v>2.0000000000000001E-4</v>
      </c>
      <c r="BJ370" s="23">
        <v>2.3E-2</v>
      </c>
      <c r="BK370" s="23">
        <v>5.9999999999999995E-4</v>
      </c>
      <c r="BL370" s="23">
        <v>2.5000000000000001E-3</v>
      </c>
      <c r="BM370" s="23">
        <v>2.0000000000000001E-4</v>
      </c>
      <c r="BN370" s="23">
        <v>9.4999999999999998E-3</v>
      </c>
      <c r="BO370" s="23">
        <v>4.0000000000000002E-4</v>
      </c>
      <c r="BP370" s="23">
        <v>2.3E-3</v>
      </c>
      <c r="BQ370" s="23">
        <v>2.9999999999999997E-4</v>
      </c>
      <c r="BR370" s="23">
        <v>5.0000000000000001E-4</v>
      </c>
      <c r="BS370" s="23">
        <v>2.0000000000000001E-4</v>
      </c>
      <c r="BT370" s="23" t="s">
        <v>181</v>
      </c>
      <c r="BU370" s="23">
        <v>5.0000000000000001E-4</v>
      </c>
      <c r="BV370" s="23" t="s">
        <v>20</v>
      </c>
      <c r="BX370" s="23" t="s">
        <v>181</v>
      </c>
      <c r="BY370" s="23">
        <v>8.0000000000000004E-4</v>
      </c>
      <c r="BZ370" s="23" t="s">
        <v>181</v>
      </c>
      <c r="CA370" s="23">
        <v>6.9999999999999999E-4</v>
      </c>
      <c r="CB370" s="23" t="s">
        <v>181</v>
      </c>
      <c r="CC370" s="23">
        <v>1.8E-3</v>
      </c>
      <c r="CD370" s="23" t="s">
        <v>181</v>
      </c>
      <c r="CE370" s="23">
        <v>1.8E-3</v>
      </c>
      <c r="CF370" s="23" t="s">
        <v>20</v>
      </c>
      <c r="CH370" s="23">
        <v>1.47E-2</v>
      </c>
      <c r="CI370" s="23">
        <v>5.1000000000000004E-3</v>
      </c>
      <c r="CJ370" s="23" t="s">
        <v>181</v>
      </c>
      <c r="CK370" s="23">
        <v>8.6999999999999994E-3</v>
      </c>
      <c r="CL370" s="23" t="s">
        <v>181</v>
      </c>
      <c r="CM370" s="23">
        <v>9.9000000000000008E-3</v>
      </c>
      <c r="CN370" s="23" t="s">
        <v>181</v>
      </c>
      <c r="CO370" s="23">
        <v>6.9999999999999999E-4</v>
      </c>
      <c r="CP370" s="23" t="s">
        <v>181</v>
      </c>
      <c r="CQ370" s="23">
        <v>2.7000000000000001E-3</v>
      </c>
      <c r="CR370" s="23" t="s">
        <v>181</v>
      </c>
      <c r="CS370" s="23">
        <v>1.6000000000000001E-3</v>
      </c>
      <c r="CT370" s="23" t="s">
        <v>181</v>
      </c>
      <c r="CU370" s="23">
        <v>5.9999999999999995E-4</v>
      </c>
      <c r="CV370" s="23" t="s">
        <v>20</v>
      </c>
      <c r="CX370" s="23" t="s">
        <v>181</v>
      </c>
      <c r="CY370" s="23">
        <v>5.9999999999999995E-4</v>
      </c>
      <c r="CZ370" s="23" t="s">
        <v>181</v>
      </c>
      <c r="DA370" s="23">
        <v>5.9999999999999995E-4</v>
      </c>
      <c r="DB370" s="23" t="s">
        <v>181</v>
      </c>
      <c r="DC370" s="23">
        <v>5.9999999999999995E-4</v>
      </c>
      <c r="DD370" s="23" t="s">
        <v>181</v>
      </c>
      <c r="DE370" s="23">
        <v>5.9999999999999995E-4</v>
      </c>
      <c r="DF370" s="23" t="s">
        <v>181</v>
      </c>
      <c r="DG370" s="23">
        <v>4.0000000000000002E-4</v>
      </c>
      <c r="DH370" s="23" t="s">
        <v>181</v>
      </c>
      <c r="DI370" s="23">
        <v>2.9999999999999997E-4</v>
      </c>
      <c r="DJ370" s="23" t="s">
        <v>491</v>
      </c>
      <c r="DK370" s="23" t="s">
        <v>492</v>
      </c>
      <c r="DL370" s="23">
        <v>87</v>
      </c>
      <c r="DM370" s="23" t="s">
        <v>65</v>
      </c>
      <c r="DN370" s="23" t="s">
        <v>20</v>
      </c>
      <c r="DW370" s="85"/>
      <c r="DY370" s="85">
        <v>44878.157638888886</v>
      </c>
    </row>
    <row r="371" spans="1:129" s="23" customFormat="1">
      <c r="A371" s="23">
        <v>426</v>
      </c>
      <c r="B371" s="88">
        <v>44878.160416666666</v>
      </c>
      <c r="C371" s="23" t="s">
        <v>192</v>
      </c>
      <c r="D371" s="23">
        <v>0</v>
      </c>
      <c r="E371" s="23">
        <v>0</v>
      </c>
      <c r="F371" s="23">
        <v>0</v>
      </c>
      <c r="G371" s="23" t="s">
        <v>58</v>
      </c>
      <c r="H371" s="23" t="s">
        <v>59</v>
      </c>
      <c r="I371" s="23" t="s">
        <v>59</v>
      </c>
      <c r="J371" s="23" t="s">
        <v>59</v>
      </c>
      <c r="K371" s="23">
        <v>150</v>
      </c>
      <c r="L371" s="23" t="s">
        <v>179</v>
      </c>
      <c r="M371" s="23">
        <v>0</v>
      </c>
      <c r="N371" s="23" t="s">
        <v>179</v>
      </c>
      <c r="O371" s="23">
        <v>0</v>
      </c>
      <c r="P371" s="23" t="s">
        <v>179</v>
      </c>
      <c r="Q371" s="23">
        <v>0</v>
      </c>
      <c r="R371" s="23">
        <v>2</v>
      </c>
      <c r="S371" s="23" t="s">
        <v>180</v>
      </c>
      <c r="T371" s="23">
        <v>6.0666000000000002</v>
      </c>
      <c r="U371" s="23">
        <v>0.58430000000000004</v>
      </c>
      <c r="V371" s="23">
        <v>17.7605</v>
      </c>
      <c r="W371" s="23">
        <v>0.2752</v>
      </c>
      <c r="X371" s="23">
        <v>47.914700000000003</v>
      </c>
      <c r="Y371" s="23">
        <v>0.28439999999999999</v>
      </c>
      <c r="Z371" s="23">
        <v>0.1111</v>
      </c>
      <c r="AA371" s="23">
        <v>1.29E-2</v>
      </c>
      <c r="AB371" s="23" t="s">
        <v>181</v>
      </c>
      <c r="AC371" s="23">
        <v>6.1999999999999998E-3</v>
      </c>
      <c r="AD371" s="23" t="s">
        <v>181</v>
      </c>
      <c r="AE371" s="23">
        <v>1.03E-2</v>
      </c>
      <c r="AF371" s="23">
        <v>0.77829999999999999</v>
      </c>
      <c r="AG371" s="23">
        <v>9.2999999999999992E-3</v>
      </c>
      <c r="AH371" s="23">
        <v>7.1813000000000002</v>
      </c>
      <c r="AI371" s="23">
        <v>2.0500000000000001E-2</v>
      </c>
      <c r="AJ371" s="23">
        <v>0.88549999999999995</v>
      </c>
      <c r="AK371" s="23">
        <v>5.8999999999999999E-3</v>
      </c>
      <c r="AL371" s="23">
        <v>3.3799999999999997E-2</v>
      </c>
      <c r="AM371" s="23">
        <v>7.4000000000000003E-3</v>
      </c>
      <c r="AN371" s="23">
        <v>3.4799999999999998E-2</v>
      </c>
      <c r="AO371" s="23">
        <v>3.8E-3</v>
      </c>
      <c r="AP371" s="23">
        <v>0.1656</v>
      </c>
      <c r="AQ371" s="23">
        <v>4.5999999999999999E-3</v>
      </c>
      <c r="AR371" s="23">
        <v>8.1198999999999995</v>
      </c>
      <c r="AS371" s="23">
        <v>2.47E-2</v>
      </c>
      <c r="AT371" s="23">
        <v>1.2200000000000001E-2</v>
      </c>
      <c r="AU371" s="23">
        <v>3.2000000000000002E-3</v>
      </c>
      <c r="AV371" s="23">
        <v>1.2699999999999999E-2</v>
      </c>
      <c r="AW371" s="23">
        <v>1E-3</v>
      </c>
      <c r="AX371" s="23">
        <v>9.1999999999999998E-3</v>
      </c>
      <c r="AY371" s="23">
        <v>6.9999999999999999E-4</v>
      </c>
      <c r="AZ371" s="23">
        <v>1.14E-2</v>
      </c>
      <c r="BA371" s="23">
        <v>6.9999999999999999E-4</v>
      </c>
      <c r="BB371" s="23">
        <v>8.9999999999999998E-4</v>
      </c>
      <c r="BC371" s="23">
        <v>4.0000000000000002E-4</v>
      </c>
      <c r="BD371" s="23">
        <v>1.2999999999999999E-3</v>
      </c>
      <c r="BE371" s="23">
        <v>2.9999999999999997E-4</v>
      </c>
      <c r="BF371" s="23" t="s">
        <v>181</v>
      </c>
      <c r="BG371" s="23">
        <v>1E-4</v>
      </c>
      <c r="BH371" s="23">
        <v>1.1999999999999999E-3</v>
      </c>
      <c r="BI371" s="23">
        <v>2.0000000000000001E-4</v>
      </c>
      <c r="BJ371" s="23">
        <v>2.2800000000000001E-2</v>
      </c>
      <c r="BK371" s="23">
        <v>5.9999999999999995E-4</v>
      </c>
      <c r="BL371" s="23">
        <v>2.3999999999999998E-3</v>
      </c>
      <c r="BM371" s="23">
        <v>2.0000000000000001E-4</v>
      </c>
      <c r="BN371" s="23">
        <v>8.6999999999999994E-3</v>
      </c>
      <c r="BO371" s="23">
        <v>2.9999999999999997E-4</v>
      </c>
      <c r="BP371" s="23">
        <v>2.3999999999999998E-3</v>
      </c>
      <c r="BQ371" s="23">
        <v>2.9999999999999997E-4</v>
      </c>
      <c r="BR371" s="23">
        <v>5.9999999999999995E-4</v>
      </c>
      <c r="BS371" s="23">
        <v>2.0000000000000001E-4</v>
      </c>
      <c r="BT371" s="23" t="s">
        <v>181</v>
      </c>
      <c r="BU371" s="23">
        <v>5.0000000000000001E-4</v>
      </c>
      <c r="BV371" s="23" t="s">
        <v>20</v>
      </c>
      <c r="BX371" s="23" t="s">
        <v>20</v>
      </c>
      <c r="BZ371" s="23" t="s">
        <v>181</v>
      </c>
      <c r="CA371" s="23">
        <v>6.9999999999999999E-4</v>
      </c>
      <c r="CB371" s="23" t="s">
        <v>181</v>
      </c>
      <c r="CC371" s="23">
        <v>1.8E-3</v>
      </c>
      <c r="CD371" s="23" t="s">
        <v>181</v>
      </c>
      <c r="CE371" s="23">
        <v>1.8E-3</v>
      </c>
      <c r="CF371" s="23" t="s">
        <v>20</v>
      </c>
      <c r="CH371" s="23">
        <v>1.44E-2</v>
      </c>
      <c r="CI371" s="23">
        <v>4.7000000000000002E-3</v>
      </c>
      <c r="CJ371" s="23" t="s">
        <v>181</v>
      </c>
      <c r="CK371" s="23">
        <v>8.6E-3</v>
      </c>
      <c r="CL371" s="23" t="s">
        <v>181</v>
      </c>
      <c r="CM371" s="23">
        <v>9.1999999999999998E-3</v>
      </c>
      <c r="CN371" s="23" t="s">
        <v>181</v>
      </c>
      <c r="CO371" s="23">
        <v>6.9999999999999999E-4</v>
      </c>
      <c r="CP371" s="23" t="s">
        <v>181</v>
      </c>
      <c r="CQ371" s="23">
        <v>2.8E-3</v>
      </c>
      <c r="CR371" s="23" t="s">
        <v>181</v>
      </c>
      <c r="CS371" s="23">
        <v>1.5E-3</v>
      </c>
      <c r="CT371" s="23" t="s">
        <v>181</v>
      </c>
      <c r="CU371" s="23">
        <v>6.9999999999999999E-4</v>
      </c>
      <c r="CV371" s="23" t="s">
        <v>181</v>
      </c>
      <c r="CW371" s="23">
        <v>5.0000000000000001E-4</v>
      </c>
      <c r="CX371" s="23" t="s">
        <v>181</v>
      </c>
      <c r="CY371" s="23">
        <v>5.0000000000000001E-4</v>
      </c>
      <c r="CZ371" s="23" t="s">
        <v>181</v>
      </c>
      <c r="DA371" s="23">
        <v>5.9999999999999995E-4</v>
      </c>
      <c r="DB371" s="23" t="s">
        <v>181</v>
      </c>
      <c r="DC371" s="23">
        <v>5.0000000000000001E-4</v>
      </c>
      <c r="DD371" s="23" t="s">
        <v>181</v>
      </c>
      <c r="DE371" s="23">
        <v>5.9999999999999995E-4</v>
      </c>
      <c r="DF371" s="23" t="s">
        <v>181</v>
      </c>
      <c r="DG371" s="23">
        <v>4.0000000000000002E-4</v>
      </c>
      <c r="DH371" s="23" t="s">
        <v>181</v>
      </c>
      <c r="DI371" s="23">
        <v>2.0000000000000001E-4</v>
      </c>
      <c r="DJ371" s="23" t="s">
        <v>491</v>
      </c>
      <c r="DK371" s="23" t="s">
        <v>492</v>
      </c>
      <c r="DL371" s="23">
        <v>122</v>
      </c>
      <c r="DM371" s="23" t="s">
        <v>197</v>
      </c>
      <c r="DN371" s="23" t="s">
        <v>20</v>
      </c>
      <c r="DW371" s="85"/>
      <c r="DY371" s="85">
        <v>44878.160416666666</v>
      </c>
    </row>
    <row r="372" spans="1:129" s="23" customFormat="1">
      <c r="A372" s="23">
        <v>427</v>
      </c>
      <c r="B372" s="88">
        <v>44878.163888888892</v>
      </c>
      <c r="C372" s="23" t="s">
        <v>192</v>
      </c>
      <c r="D372" s="23">
        <v>0</v>
      </c>
      <c r="E372" s="23">
        <v>0</v>
      </c>
      <c r="F372" s="23">
        <v>0</v>
      </c>
      <c r="G372" s="23" t="s">
        <v>58</v>
      </c>
      <c r="H372" s="23" t="s">
        <v>59</v>
      </c>
      <c r="I372" s="23" t="s">
        <v>59</v>
      </c>
      <c r="J372" s="23" t="s">
        <v>59</v>
      </c>
      <c r="K372" s="23">
        <v>150</v>
      </c>
      <c r="L372" s="23" t="s">
        <v>179</v>
      </c>
      <c r="M372" s="23">
        <v>0</v>
      </c>
      <c r="N372" s="23" t="s">
        <v>179</v>
      </c>
      <c r="O372" s="23">
        <v>0</v>
      </c>
      <c r="P372" s="23" t="s">
        <v>179</v>
      </c>
      <c r="Q372" s="23">
        <v>0</v>
      </c>
      <c r="R372" s="23">
        <v>2</v>
      </c>
      <c r="S372" s="23" t="s">
        <v>180</v>
      </c>
      <c r="T372" s="23">
        <v>7.9298000000000002</v>
      </c>
      <c r="U372" s="23">
        <v>0.61680000000000001</v>
      </c>
      <c r="V372" s="23">
        <v>18.509899999999998</v>
      </c>
      <c r="W372" s="23">
        <v>0.28129999999999999</v>
      </c>
      <c r="X372" s="23">
        <v>52.8386</v>
      </c>
      <c r="Y372" s="23">
        <v>0.30059999999999998</v>
      </c>
      <c r="Z372" s="23">
        <v>4.9299999999999997E-2</v>
      </c>
      <c r="AA372" s="23">
        <v>1.2500000000000001E-2</v>
      </c>
      <c r="AB372" s="23" t="s">
        <v>181</v>
      </c>
      <c r="AC372" s="23">
        <v>6.3E-3</v>
      </c>
      <c r="AD372" s="23" t="s">
        <v>181</v>
      </c>
      <c r="AE372" s="23">
        <v>1.04E-2</v>
      </c>
      <c r="AF372" s="23">
        <v>0.57630000000000003</v>
      </c>
      <c r="AG372" s="23">
        <v>8.3999999999999995E-3</v>
      </c>
      <c r="AH372" s="23">
        <v>7.7237999999999998</v>
      </c>
      <c r="AI372" s="23">
        <v>2.12E-2</v>
      </c>
      <c r="AJ372" s="23">
        <v>0.82420000000000004</v>
      </c>
      <c r="AK372" s="23">
        <v>5.7999999999999996E-3</v>
      </c>
      <c r="AL372" s="23">
        <v>3.6999999999999998E-2</v>
      </c>
      <c r="AM372" s="23">
        <v>7.1999999999999998E-3</v>
      </c>
      <c r="AN372" s="23">
        <v>2.41E-2</v>
      </c>
      <c r="AO372" s="23">
        <v>3.5999999999999999E-3</v>
      </c>
      <c r="AP372" s="23">
        <v>0.13289999999999999</v>
      </c>
      <c r="AQ372" s="23">
        <v>4.1000000000000003E-3</v>
      </c>
      <c r="AR372" s="23">
        <v>7.5183</v>
      </c>
      <c r="AS372" s="23">
        <v>2.3699999999999999E-2</v>
      </c>
      <c r="AT372" s="23">
        <v>0.01</v>
      </c>
      <c r="AU372" s="23">
        <v>3.0000000000000001E-3</v>
      </c>
      <c r="AV372" s="23">
        <v>1.38E-2</v>
      </c>
      <c r="AW372" s="23">
        <v>1E-3</v>
      </c>
      <c r="AX372" s="23">
        <v>9.1000000000000004E-3</v>
      </c>
      <c r="AY372" s="23">
        <v>6.9999999999999999E-4</v>
      </c>
      <c r="AZ372" s="23">
        <v>8.2000000000000007E-3</v>
      </c>
      <c r="BA372" s="23">
        <v>5.9999999999999995E-4</v>
      </c>
      <c r="BB372" s="23">
        <v>1.6000000000000001E-3</v>
      </c>
      <c r="BC372" s="23">
        <v>4.0000000000000002E-4</v>
      </c>
      <c r="BD372" s="23" t="s">
        <v>181</v>
      </c>
      <c r="BE372" s="23">
        <v>2.9999999999999997E-4</v>
      </c>
      <c r="BF372" s="23" t="s">
        <v>181</v>
      </c>
      <c r="BG372" s="23">
        <v>1E-4</v>
      </c>
      <c r="BH372" s="23">
        <v>8.0000000000000004E-4</v>
      </c>
      <c r="BI372" s="23">
        <v>2.0000000000000001E-4</v>
      </c>
      <c r="BJ372" s="23">
        <v>2.06E-2</v>
      </c>
      <c r="BK372" s="23">
        <v>5.0000000000000001E-4</v>
      </c>
      <c r="BL372" s="23">
        <v>2.0999999999999999E-3</v>
      </c>
      <c r="BM372" s="23">
        <v>2.0000000000000001E-4</v>
      </c>
      <c r="BN372" s="23">
        <v>6.7000000000000002E-3</v>
      </c>
      <c r="BO372" s="23">
        <v>2.9999999999999997E-4</v>
      </c>
      <c r="BP372" s="23">
        <v>2E-3</v>
      </c>
      <c r="BQ372" s="23">
        <v>2.9999999999999997E-4</v>
      </c>
      <c r="BR372" s="23">
        <v>1E-4</v>
      </c>
      <c r="BS372" s="23">
        <v>1E-4</v>
      </c>
      <c r="BT372" s="23" t="s">
        <v>181</v>
      </c>
      <c r="BU372" s="23">
        <v>5.0000000000000001E-4</v>
      </c>
      <c r="BV372" s="23" t="s">
        <v>20</v>
      </c>
      <c r="BX372" s="23" t="s">
        <v>181</v>
      </c>
      <c r="BY372" s="23">
        <v>8.0000000000000004E-4</v>
      </c>
      <c r="BZ372" s="23" t="s">
        <v>181</v>
      </c>
      <c r="CA372" s="23">
        <v>6.9999999999999999E-4</v>
      </c>
      <c r="CB372" s="23" t="s">
        <v>181</v>
      </c>
      <c r="CC372" s="23">
        <v>1.6999999999999999E-3</v>
      </c>
      <c r="CD372" s="23" t="s">
        <v>181</v>
      </c>
      <c r="CE372" s="23">
        <v>1.8E-3</v>
      </c>
      <c r="CF372" s="23" t="s">
        <v>20</v>
      </c>
      <c r="CH372" s="23">
        <v>1.35E-2</v>
      </c>
      <c r="CI372" s="23">
        <v>4.3E-3</v>
      </c>
      <c r="CJ372" s="23" t="s">
        <v>181</v>
      </c>
      <c r="CK372" s="23">
        <v>8.3999999999999995E-3</v>
      </c>
      <c r="CL372" s="23" t="s">
        <v>181</v>
      </c>
      <c r="CM372" s="23">
        <v>7.7000000000000002E-3</v>
      </c>
      <c r="CN372" s="23" t="s">
        <v>181</v>
      </c>
      <c r="CO372" s="23">
        <v>5.9999999999999995E-4</v>
      </c>
      <c r="CP372" s="23" t="s">
        <v>181</v>
      </c>
      <c r="CQ372" s="23">
        <v>2.7000000000000001E-3</v>
      </c>
      <c r="CR372" s="23" t="s">
        <v>181</v>
      </c>
      <c r="CS372" s="23">
        <v>1.4E-3</v>
      </c>
      <c r="CT372" s="23" t="s">
        <v>181</v>
      </c>
      <c r="CU372" s="23">
        <v>6.9999999999999999E-4</v>
      </c>
      <c r="CV372" s="23" t="s">
        <v>20</v>
      </c>
      <c r="CX372" s="23" t="s">
        <v>181</v>
      </c>
      <c r="CY372" s="23">
        <v>5.0000000000000001E-4</v>
      </c>
      <c r="CZ372" s="23" t="s">
        <v>181</v>
      </c>
      <c r="DA372" s="23">
        <v>5.0000000000000001E-4</v>
      </c>
      <c r="DB372" s="23" t="s">
        <v>181</v>
      </c>
      <c r="DC372" s="23">
        <v>5.0000000000000001E-4</v>
      </c>
      <c r="DD372" s="23" t="s">
        <v>181</v>
      </c>
      <c r="DE372" s="23">
        <v>5.9999999999999995E-4</v>
      </c>
      <c r="DF372" s="23" t="s">
        <v>181</v>
      </c>
      <c r="DG372" s="23">
        <v>4.0000000000000002E-4</v>
      </c>
      <c r="DH372" s="23" t="s">
        <v>181</v>
      </c>
      <c r="DI372" s="23">
        <v>2.0000000000000001E-4</v>
      </c>
      <c r="DJ372" s="23" t="s">
        <v>493</v>
      </c>
      <c r="DK372" s="23" t="s">
        <v>494</v>
      </c>
      <c r="DL372" s="23">
        <v>48</v>
      </c>
      <c r="DM372" s="23" t="s">
        <v>197</v>
      </c>
      <c r="DN372" s="23" t="s">
        <v>20</v>
      </c>
      <c r="DW372" s="85"/>
      <c r="DY372" s="85">
        <v>44878.163888888892</v>
      </c>
    </row>
    <row r="373" spans="1:129" s="23" customFormat="1">
      <c r="A373" s="23">
        <v>428</v>
      </c>
      <c r="B373" s="88">
        <v>44878.166666666664</v>
      </c>
      <c r="C373" s="23" t="s">
        <v>192</v>
      </c>
      <c r="D373" s="23">
        <v>0</v>
      </c>
      <c r="E373" s="23">
        <v>0</v>
      </c>
      <c r="F373" s="23">
        <v>0</v>
      </c>
      <c r="G373" s="23" t="s">
        <v>58</v>
      </c>
      <c r="H373" s="23" t="s">
        <v>59</v>
      </c>
      <c r="I373" s="23" t="s">
        <v>59</v>
      </c>
      <c r="J373" s="23" t="s">
        <v>59</v>
      </c>
      <c r="K373" s="23">
        <v>150</v>
      </c>
      <c r="L373" s="23" t="s">
        <v>179</v>
      </c>
      <c r="M373" s="23">
        <v>0</v>
      </c>
      <c r="N373" s="23" t="s">
        <v>179</v>
      </c>
      <c r="O373" s="23">
        <v>0</v>
      </c>
      <c r="P373" s="23" t="s">
        <v>179</v>
      </c>
      <c r="Q373" s="23">
        <v>0</v>
      </c>
      <c r="R373" s="23">
        <v>2</v>
      </c>
      <c r="S373" s="23" t="s">
        <v>180</v>
      </c>
      <c r="T373" s="23">
        <v>9.0161999999999995</v>
      </c>
      <c r="U373" s="23">
        <v>0.61240000000000006</v>
      </c>
      <c r="V373" s="23">
        <v>16.854800000000001</v>
      </c>
      <c r="W373" s="23">
        <v>0.26879999999999998</v>
      </c>
      <c r="X373" s="23">
        <v>50.665300000000002</v>
      </c>
      <c r="Y373" s="23">
        <v>0.2918</v>
      </c>
      <c r="Z373" s="23">
        <v>9.2999999999999999E-2</v>
      </c>
      <c r="AA373" s="23">
        <v>1.2699999999999999E-2</v>
      </c>
      <c r="AB373" s="23" t="s">
        <v>181</v>
      </c>
      <c r="AC373" s="23">
        <v>6.4999999999999997E-3</v>
      </c>
      <c r="AD373" s="23" t="s">
        <v>181</v>
      </c>
      <c r="AE373" s="23">
        <v>1.04E-2</v>
      </c>
      <c r="AF373" s="23">
        <v>0.56759999999999999</v>
      </c>
      <c r="AG373" s="23">
        <v>8.2000000000000007E-3</v>
      </c>
      <c r="AH373" s="23">
        <v>7.4451000000000001</v>
      </c>
      <c r="AI373" s="23">
        <v>2.07E-2</v>
      </c>
      <c r="AJ373" s="23">
        <v>0.78039999999999998</v>
      </c>
      <c r="AK373" s="23">
        <v>5.7000000000000002E-3</v>
      </c>
      <c r="AL373" s="23">
        <v>2.9000000000000001E-2</v>
      </c>
      <c r="AM373" s="23">
        <v>6.8999999999999999E-3</v>
      </c>
      <c r="AN373" s="23">
        <v>2.8299999999999999E-2</v>
      </c>
      <c r="AO373" s="23">
        <v>3.5999999999999999E-3</v>
      </c>
      <c r="AP373" s="23">
        <v>0.1016</v>
      </c>
      <c r="AQ373" s="23">
        <v>3.7000000000000002E-3</v>
      </c>
      <c r="AR373" s="23">
        <v>6.8337000000000003</v>
      </c>
      <c r="AS373" s="23">
        <v>2.2499999999999999E-2</v>
      </c>
      <c r="AT373" s="23">
        <v>5.4999999999999997E-3</v>
      </c>
      <c r="AU373" s="23">
        <v>2.8999999999999998E-3</v>
      </c>
      <c r="AV373" s="23">
        <v>1.35E-2</v>
      </c>
      <c r="AW373" s="23">
        <v>1E-3</v>
      </c>
      <c r="AX373" s="23">
        <v>9.4000000000000004E-3</v>
      </c>
      <c r="AY373" s="23">
        <v>6.9999999999999999E-4</v>
      </c>
      <c r="AZ373" s="23">
        <v>8.6E-3</v>
      </c>
      <c r="BA373" s="23">
        <v>5.9999999999999995E-4</v>
      </c>
      <c r="BB373" s="23">
        <v>1.2999999999999999E-3</v>
      </c>
      <c r="BC373" s="23">
        <v>4.0000000000000002E-4</v>
      </c>
      <c r="BD373" s="23" t="s">
        <v>181</v>
      </c>
      <c r="BE373" s="23">
        <v>2.9999999999999997E-4</v>
      </c>
      <c r="BF373" s="23" t="s">
        <v>181</v>
      </c>
      <c r="BG373" s="23">
        <v>1E-4</v>
      </c>
      <c r="BH373" s="23">
        <v>1E-3</v>
      </c>
      <c r="BI373" s="23">
        <v>2.0000000000000001E-4</v>
      </c>
      <c r="BJ373" s="23">
        <v>1.9099999999999999E-2</v>
      </c>
      <c r="BK373" s="23">
        <v>5.0000000000000001E-4</v>
      </c>
      <c r="BL373" s="23">
        <v>2.3E-3</v>
      </c>
      <c r="BM373" s="23">
        <v>2.0000000000000001E-4</v>
      </c>
      <c r="BN373" s="23">
        <v>6.8999999999999999E-3</v>
      </c>
      <c r="BO373" s="23">
        <v>2.9999999999999997E-4</v>
      </c>
      <c r="BP373" s="23">
        <v>1.8E-3</v>
      </c>
      <c r="BQ373" s="23">
        <v>2.9999999999999997E-4</v>
      </c>
      <c r="BR373" s="23">
        <v>4.0000000000000002E-4</v>
      </c>
      <c r="BS373" s="23">
        <v>2.0000000000000001E-4</v>
      </c>
      <c r="BT373" s="23" t="s">
        <v>181</v>
      </c>
      <c r="BU373" s="23">
        <v>5.0000000000000001E-4</v>
      </c>
      <c r="BV373" s="23" t="s">
        <v>20</v>
      </c>
      <c r="BX373" s="23" t="s">
        <v>181</v>
      </c>
      <c r="BY373" s="23">
        <v>8.0000000000000004E-4</v>
      </c>
      <c r="BZ373" s="23" t="s">
        <v>181</v>
      </c>
      <c r="CA373" s="23">
        <v>6.9999999999999999E-4</v>
      </c>
      <c r="CB373" s="23" t="s">
        <v>181</v>
      </c>
      <c r="CC373" s="23">
        <v>1.8E-3</v>
      </c>
      <c r="CD373" s="23" t="s">
        <v>181</v>
      </c>
      <c r="CE373" s="23">
        <v>1.6999999999999999E-3</v>
      </c>
      <c r="CF373" s="23" t="s">
        <v>20</v>
      </c>
      <c r="CH373" s="23">
        <v>1.3100000000000001E-2</v>
      </c>
      <c r="CI373" s="23">
        <v>4.8999999999999998E-3</v>
      </c>
      <c r="CJ373" s="23" t="s">
        <v>181</v>
      </c>
      <c r="CK373" s="23">
        <v>8.6E-3</v>
      </c>
      <c r="CL373" s="23" t="s">
        <v>181</v>
      </c>
      <c r="CM373" s="23">
        <v>8.5000000000000006E-3</v>
      </c>
      <c r="CN373" s="23" t="s">
        <v>181</v>
      </c>
      <c r="CO373" s="23">
        <v>5.9999999999999995E-4</v>
      </c>
      <c r="CP373" s="23" t="s">
        <v>181</v>
      </c>
      <c r="CQ373" s="23">
        <v>2.5999999999999999E-3</v>
      </c>
      <c r="CR373" s="23" t="s">
        <v>181</v>
      </c>
      <c r="CS373" s="23">
        <v>1.6000000000000001E-3</v>
      </c>
      <c r="CT373" s="23" t="s">
        <v>20</v>
      </c>
      <c r="CV373" s="23" t="s">
        <v>20</v>
      </c>
      <c r="CX373" s="23" t="s">
        <v>181</v>
      </c>
      <c r="CY373" s="23">
        <v>5.0000000000000001E-4</v>
      </c>
      <c r="CZ373" s="23" t="s">
        <v>181</v>
      </c>
      <c r="DA373" s="23">
        <v>5.9999999999999995E-4</v>
      </c>
      <c r="DB373" s="23" t="s">
        <v>181</v>
      </c>
      <c r="DC373" s="23">
        <v>5.9999999999999995E-4</v>
      </c>
      <c r="DD373" s="23" t="s">
        <v>181</v>
      </c>
      <c r="DE373" s="23">
        <v>5.9999999999999995E-4</v>
      </c>
      <c r="DF373" s="23" t="s">
        <v>181</v>
      </c>
      <c r="DG373" s="23">
        <v>4.0000000000000002E-4</v>
      </c>
      <c r="DH373" s="23" t="s">
        <v>181</v>
      </c>
      <c r="DI373" s="23">
        <v>2.0000000000000001E-4</v>
      </c>
      <c r="DJ373" s="23" t="s">
        <v>493</v>
      </c>
      <c r="DK373" s="23" t="s">
        <v>494</v>
      </c>
      <c r="DL373" s="23">
        <v>110</v>
      </c>
      <c r="DM373" s="23" t="s">
        <v>197</v>
      </c>
      <c r="DN373" s="23" t="s">
        <v>20</v>
      </c>
      <c r="DW373" s="85"/>
      <c r="DY373" s="85">
        <v>44878.166666666664</v>
      </c>
    </row>
    <row r="374" spans="1:129" s="23" customFormat="1">
      <c r="A374" s="23">
        <v>429</v>
      </c>
      <c r="B374" s="88">
        <v>44878.170138888891</v>
      </c>
      <c r="C374" s="23" t="s">
        <v>192</v>
      </c>
      <c r="D374" s="23">
        <v>0</v>
      </c>
      <c r="E374" s="23">
        <v>0</v>
      </c>
      <c r="F374" s="23">
        <v>0</v>
      </c>
      <c r="G374" s="23" t="s">
        <v>58</v>
      </c>
      <c r="H374" s="23" t="s">
        <v>59</v>
      </c>
      <c r="I374" s="23" t="s">
        <v>59</v>
      </c>
      <c r="J374" s="23" t="s">
        <v>59</v>
      </c>
      <c r="K374" s="23">
        <v>150</v>
      </c>
      <c r="L374" s="23" t="s">
        <v>179</v>
      </c>
      <c r="M374" s="23">
        <v>0</v>
      </c>
      <c r="N374" s="23" t="s">
        <v>179</v>
      </c>
      <c r="O374" s="23">
        <v>0</v>
      </c>
      <c r="P374" s="23" t="s">
        <v>179</v>
      </c>
      <c r="Q374" s="23">
        <v>0</v>
      </c>
      <c r="R374" s="23">
        <v>2</v>
      </c>
      <c r="S374" s="23" t="s">
        <v>180</v>
      </c>
      <c r="T374" s="23">
        <v>11.598800000000001</v>
      </c>
      <c r="U374" s="23">
        <v>0.67459999999999998</v>
      </c>
      <c r="V374" s="23">
        <v>17.395600000000002</v>
      </c>
      <c r="W374" s="23">
        <v>0.27789999999999998</v>
      </c>
      <c r="X374" s="23">
        <v>54.947899999999997</v>
      </c>
      <c r="Y374" s="23">
        <v>0.30780000000000002</v>
      </c>
      <c r="Z374" s="23">
        <v>0.1042</v>
      </c>
      <c r="AA374" s="23">
        <v>1.35E-2</v>
      </c>
      <c r="AB374" s="23" t="s">
        <v>181</v>
      </c>
      <c r="AC374" s="23">
        <v>7.1999999999999998E-3</v>
      </c>
      <c r="AD374" s="23" t="s">
        <v>181</v>
      </c>
      <c r="AE374" s="23">
        <v>1.0699999999999999E-2</v>
      </c>
      <c r="AF374" s="23">
        <v>0.78049999999999997</v>
      </c>
      <c r="AG374" s="23">
        <v>9.4000000000000004E-3</v>
      </c>
      <c r="AH374" s="23">
        <v>8.0768000000000004</v>
      </c>
      <c r="AI374" s="23">
        <v>2.1600000000000001E-2</v>
      </c>
      <c r="AJ374" s="23">
        <v>0.84570000000000001</v>
      </c>
      <c r="AK374" s="23">
        <v>5.8999999999999999E-3</v>
      </c>
      <c r="AL374" s="23">
        <v>3.4299999999999997E-2</v>
      </c>
      <c r="AM374" s="23">
        <v>7.1000000000000004E-3</v>
      </c>
      <c r="AN374" s="23">
        <v>2.3800000000000002E-2</v>
      </c>
      <c r="AO374" s="23">
        <v>3.7000000000000002E-3</v>
      </c>
      <c r="AP374" s="23">
        <v>0.11700000000000001</v>
      </c>
      <c r="AQ374" s="23">
        <v>3.8999999999999998E-3</v>
      </c>
      <c r="AR374" s="23">
        <v>7.4073000000000002</v>
      </c>
      <c r="AS374" s="23">
        <v>2.3599999999999999E-2</v>
      </c>
      <c r="AT374" s="23">
        <v>9.9000000000000008E-3</v>
      </c>
      <c r="AU374" s="23">
        <v>2.8999999999999998E-3</v>
      </c>
      <c r="AV374" s="23">
        <v>1.5900000000000001E-2</v>
      </c>
      <c r="AW374" s="23">
        <v>1E-3</v>
      </c>
      <c r="AX374" s="23">
        <v>8.8000000000000005E-3</v>
      </c>
      <c r="AY374" s="23">
        <v>6.9999999999999999E-4</v>
      </c>
      <c r="AZ374" s="23">
        <v>9.7000000000000003E-3</v>
      </c>
      <c r="BA374" s="23">
        <v>6.9999999999999999E-4</v>
      </c>
      <c r="BB374" s="23">
        <v>8.9999999999999998E-4</v>
      </c>
      <c r="BC374" s="23">
        <v>4.0000000000000002E-4</v>
      </c>
      <c r="BD374" s="23" t="s">
        <v>181</v>
      </c>
      <c r="BE374" s="23">
        <v>2.0000000000000001E-4</v>
      </c>
      <c r="BF374" s="23" t="s">
        <v>181</v>
      </c>
      <c r="BG374" s="23">
        <v>1E-4</v>
      </c>
      <c r="BH374" s="23">
        <v>1.1000000000000001E-3</v>
      </c>
      <c r="BI374" s="23">
        <v>2.0000000000000001E-4</v>
      </c>
      <c r="BJ374" s="23">
        <v>1.8599999999999998E-2</v>
      </c>
      <c r="BK374" s="23">
        <v>5.0000000000000001E-4</v>
      </c>
      <c r="BL374" s="23">
        <v>2.2000000000000001E-3</v>
      </c>
      <c r="BM374" s="23">
        <v>2.0000000000000001E-4</v>
      </c>
      <c r="BN374" s="23">
        <v>5.4000000000000003E-3</v>
      </c>
      <c r="BO374" s="23">
        <v>2.0000000000000001E-4</v>
      </c>
      <c r="BP374" s="23">
        <v>2.0999999999999999E-3</v>
      </c>
      <c r="BQ374" s="23">
        <v>2.9999999999999997E-4</v>
      </c>
      <c r="BR374" s="23">
        <v>2.0000000000000001E-4</v>
      </c>
      <c r="BS374" s="23">
        <v>1E-4</v>
      </c>
      <c r="BT374" s="23" t="s">
        <v>181</v>
      </c>
      <c r="BU374" s="23">
        <v>5.0000000000000001E-4</v>
      </c>
      <c r="BV374" s="23" t="s">
        <v>181</v>
      </c>
      <c r="BW374" s="23">
        <v>5.9999999999999995E-4</v>
      </c>
      <c r="BX374" s="23" t="s">
        <v>181</v>
      </c>
      <c r="BY374" s="23">
        <v>8.0000000000000004E-4</v>
      </c>
      <c r="BZ374" s="23" t="s">
        <v>181</v>
      </c>
      <c r="CA374" s="23">
        <v>6.9999999999999999E-4</v>
      </c>
      <c r="CB374" s="23" t="s">
        <v>181</v>
      </c>
      <c r="CC374" s="23">
        <v>1.8E-3</v>
      </c>
      <c r="CD374" s="23" t="s">
        <v>181</v>
      </c>
      <c r="CE374" s="23">
        <v>1.8E-3</v>
      </c>
      <c r="CF374" s="23" t="s">
        <v>20</v>
      </c>
      <c r="CH374" s="23">
        <v>1.6500000000000001E-2</v>
      </c>
      <c r="CI374" s="23">
        <v>4.3E-3</v>
      </c>
      <c r="CJ374" s="23" t="s">
        <v>181</v>
      </c>
      <c r="CK374" s="23">
        <v>8.6E-3</v>
      </c>
      <c r="CL374" s="23" t="s">
        <v>181</v>
      </c>
      <c r="CM374" s="23">
        <v>7.1000000000000004E-3</v>
      </c>
      <c r="CN374" s="23" t="s">
        <v>181</v>
      </c>
      <c r="CO374" s="23">
        <v>5.9999999999999995E-4</v>
      </c>
      <c r="CP374" s="23" t="s">
        <v>181</v>
      </c>
      <c r="CQ374" s="23">
        <v>2.5999999999999999E-3</v>
      </c>
      <c r="CR374" s="23" t="s">
        <v>181</v>
      </c>
      <c r="CS374" s="23">
        <v>1.5E-3</v>
      </c>
      <c r="CT374" s="23" t="s">
        <v>20</v>
      </c>
      <c r="CV374" s="23" t="s">
        <v>181</v>
      </c>
      <c r="CW374" s="23">
        <v>5.0000000000000001E-4</v>
      </c>
      <c r="CX374" s="23" t="s">
        <v>181</v>
      </c>
      <c r="CY374" s="23">
        <v>5.0000000000000001E-4</v>
      </c>
      <c r="CZ374" s="23" t="s">
        <v>181</v>
      </c>
      <c r="DA374" s="23">
        <v>5.9999999999999995E-4</v>
      </c>
      <c r="DB374" s="23" t="s">
        <v>181</v>
      </c>
      <c r="DC374" s="23">
        <v>5.0000000000000001E-4</v>
      </c>
      <c r="DD374" s="23" t="s">
        <v>181</v>
      </c>
      <c r="DE374" s="23">
        <v>5.9999999999999995E-4</v>
      </c>
      <c r="DF374" s="23">
        <v>4.0000000000000002E-4</v>
      </c>
      <c r="DG374" s="23">
        <v>4.0000000000000002E-4</v>
      </c>
      <c r="DH374" s="23" t="s">
        <v>181</v>
      </c>
      <c r="DI374" s="23">
        <v>1E-4</v>
      </c>
      <c r="DJ374" s="23" t="s">
        <v>495</v>
      </c>
      <c r="DK374" s="23" t="s">
        <v>496</v>
      </c>
      <c r="DL374" s="23">
        <v>42</v>
      </c>
      <c r="DM374" s="23" t="s">
        <v>197</v>
      </c>
      <c r="DN374" s="23" t="s">
        <v>20</v>
      </c>
      <c r="DW374" s="85"/>
      <c r="DY374" s="85">
        <v>44878.170138888891</v>
      </c>
    </row>
    <row r="375" spans="1:129" s="23" customFormat="1">
      <c r="A375" s="23">
        <v>430</v>
      </c>
      <c r="B375" s="88">
        <v>44878.17291666667</v>
      </c>
      <c r="C375" s="23" t="s">
        <v>192</v>
      </c>
      <c r="D375" s="23">
        <v>0</v>
      </c>
      <c r="E375" s="23">
        <v>0</v>
      </c>
      <c r="F375" s="23">
        <v>0</v>
      </c>
      <c r="G375" s="23" t="s">
        <v>58</v>
      </c>
      <c r="H375" s="23" t="s">
        <v>59</v>
      </c>
      <c r="I375" s="23" t="s">
        <v>59</v>
      </c>
      <c r="J375" s="23" t="s">
        <v>59</v>
      </c>
      <c r="K375" s="23">
        <v>150</v>
      </c>
      <c r="L375" s="23" t="s">
        <v>179</v>
      </c>
      <c r="M375" s="23">
        <v>0</v>
      </c>
      <c r="N375" s="23" t="s">
        <v>179</v>
      </c>
      <c r="O375" s="23">
        <v>0</v>
      </c>
      <c r="P375" s="23" t="s">
        <v>179</v>
      </c>
      <c r="Q375" s="23">
        <v>0</v>
      </c>
      <c r="R375" s="23">
        <v>2</v>
      </c>
      <c r="S375" s="23" t="s">
        <v>180</v>
      </c>
      <c r="T375" s="23">
        <v>7.3060999999999998</v>
      </c>
      <c r="U375" s="23">
        <v>0.61</v>
      </c>
      <c r="V375" s="23">
        <v>18.156199999999998</v>
      </c>
      <c r="W375" s="23">
        <v>0.27979999999999999</v>
      </c>
      <c r="X375" s="23">
        <v>50.803699999999999</v>
      </c>
      <c r="Y375" s="23">
        <v>0.2949</v>
      </c>
      <c r="Z375" s="23">
        <v>0.1585</v>
      </c>
      <c r="AA375" s="23">
        <v>1.37E-2</v>
      </c>
      <c r="AB375" s="23" t="s">
        <v>181</v>
      </c>
      <c r="AC375" s="23">
        <v>6.3E-3</v>
      </c>
      <c r="AD375" s="23" t="s">
        <v>181</v>
      </c>
      <c r="AE375" s="23">
        <v>1.0699999999999999E-2</v>
      </c>
      <c r="AF375" s="23">
        <v>0.8206</v>
      </c>
      <c r="AG375" s="23">
        <v>9.5999999999999992E-3</v>
      </c>
      <c r="AH375" s="23">
        <v>7.3516000000000004</v>
      </c>
      <c r="AI375" s="23">
        <v>2.07E-2</v>
      </c>
      <c r="AJ375" s="23">
        <v>0.87380000000000002</v>
      </c>
      <c r="AK375" s="23">
        <v>5.8999999999999999E-3</v>
      </c>
      <c r="AL375" s="23">
        <v>3.5099999999999999E-2</v>
      </c>
      <c r="AM375" s="23">
        <v>7.3000000000000001E-3</v>
      </c>
      <c r="AN375" s="23">
        <v>2.8199999999999999E-2</v>
      </c>
      <c r="AO375" s="23">
        <v>3.8E-3</v>
      </c>
      <c r="AP375" s="23">
        <v>0.1237</v>
      </c>
      <c r="AQ375" s="23">
        <v>4.0000000000000001E-3</v>
      </c>
      <c r="AR375" s="23">
        <v>8.1816999999999993</v>
      </c>
      <c r="AS375" s="23">
        <v>2.47E-2</v>
      </c>
      <c r="AT375" s="23">
        <v>6.7000000000000002E-3</v>
      </c>
      <c r="AU375" s="23">
        <v>3.0999999999999999E-3</v>
      </c>
      <c r="AV375" s="23">
        <v>1.14E-2</v>
      </c>
      <c r="AW375" s="23">
        <v>8.9999999999999998E-4</v>
      </c>
      <c r="AX375" s="23">
        <v>8.3999999999999995E-3</v>
      </c>
      <c r="AY375" s="23">
        <v>6.9999999999999999E-4</v>
      </c>
      <c r="AZ375" s="23">
        <v>1.2500000000000001E-2</v>
      </c>
      <c r="BA375" s="23">
        <v>6.9999999999999999E-4</v>
      </c>
      <c r="BB375" s="23">
        <v>1.4E-3</v>
      </c>
      <c r="BC375" s="23">
        <v>4.0000000000000002E-4</v>
      </c>
      <c r="BD375" s="23">
        <v>1E-3</v>
      </c>
      <c r="BE375" s="23">
        <v>2.9999999999999997E-4</v>
      </c>
      <c r="BF375" s="23" t="s">
        <v>181</v>
      </c>
      <c r="BG375" s="23">
        <v>1E-4</v>
      </c>
      <c r="BH375" s="23">
        <v>1E-3</v>
      </c>
      <c r="BI375" s="23">
        <v>2.0000000000000001E-4</v>
      </c>
      <c r="BJ375" s="23">
        <v>2.2700000000000001E-2</v>
      </c>
      <c r="BK375" s="23">
        <v>5.0000000000000001E-4</v>
      </c>
      <c r="BL375" s="23">
        <v>2.5000000000000001E-3</v>
      </c>
      <c r="BM375" s="23">
        <v>2.0000000000000001E-4</v>
      </c>
      <c r="BN375" s="23">
        <v>7.1999999999999998E-3</v>
      </c>
      <c r="BO375" s="23">
        <v>2.9999999999999997E-4</v>
      </c>
      <c r="BP375" s="23">
        <v>2E-3</v>
      </c>
      <c r="BQ375" s="23">
        <v>2.9999999999999997E-4</v>
      </c>
      <c r="BR375" s="23">
        <v>5.0000000000000001E-4</v>
      </c>
      <c r="BS375" s="23">
        <v>2.0000000000000001E-4</v>
      </c>
      <c r="BT375" s="23" t="s">
        <v>181</v>
      </c>
      <c r="BU375" s="23">
        <v>5.0000000000000001E-4</v>
      </c>
      <c r="BV375" s="23" t="s">
        <v>20</v>
      </c>
      <c r="BX375" s="23" t="s">
        <v>181</v>
      </c>
      <c r="BY375" s="23">
        <v>8.0000000000000004E-4</v>
      </c>
      <c r="BZ375" s="23">
        <v>1.1000000000000001E-3</v>
      </c>
      <c r="CA375" s="23">
        <v>6.9999999999999999E-4</v>
      </c>
      <c r="CB375" s="23" t="s">
        <v>181</v>
      </c>
      <c r="CC375" s="23">
        <v>1.8E-3</v>
      </c>
      <c r="CD375" s="23" t="s">
        <v>181</v>
      </c>
      <c r="CE375" s="23">
        <v>1.8E-3</v>
      </c>
      <c r="CF375" s="23" t="s">
        <v>20</v>
      </c>
      <c r="CH375" s="23">
        <v>1.47E-2</v>
      </c>
      <c r="CI375" s="23">
        <v>4.4999999999999997E-3</v>
      </c>
      <c r="CJ375" s="23" t="s">
        <v>181</v>
      </c>
      <c r="CK375" s="23">
        <v>8.6999999999999994E-3</v>
      </c>
      <c r="CL375" s="23" t="s">
        <v>181</v>
      </c>
      <c r="CM375" s="23">
        <v>8.3999999999999995E-3</v>
      </c>
      <c r="CN375" s="23" t="s">
        <v>181</v>
      </c>
      <c r="CO375" s="23">
        <v>5.9999999999999995E-4</v>
      </c>
      <c r="CP375" s="23" t="s">
        <v>181</v>
      </c>
      <c r="CQ375" s="23">
        <v>2.8E-3</v>
      </c>
      <c r="CR375" s="23" t="s">
        <v>181</v>
      </c>
      <c r="CS375" s="23">
        <v>1.5E-3</v>
      </c>
      <c r="CT375" s="23" t="s">
        <v>20</v>
      </c>
      <c r="CV375" s="23" t="s">
        <v>20</v>
      </c>
      <c r="CX375" s="23" t="s">
        <v>181</v>
      </c>
      <c r="CY375" s="23">
        <v>5.0000000000000001E-4</v>
      </c>
      <c r="CZ375" s="23" t="s">
        <v>181</v>
      </c>
      <c r="DA375" s="23">
        <v>5.9999999999999995E-4</v>
      </c>
      <c r="DB375" s="23" t="s">
        <v>181</v>
      </c>
      <c r="DC375" s="23">
        <v>5.0000000000000001E-4</v>
      </c>
      <c r="DD375" s="23" t="s">
        <v>181</v>
      </c>
      <c r="DE375" s="23">
        <v>5.9999999999999995E-4</v>
      </c>
      <c r="DF375" s="23">
        <v>5.9999999999999995E-4</v>
      </c>
      <c r="DG375" s="23">
        <v>4.0000000000000002E-4</v>
      </c>
      <c r="DH375" s="23" t="s">
        <v>181</v>
      </c>
      <c r="DI375" s="23">
        <v>2.0000000000000001E-4</v>
      </c>
      <c r="DJ375" s="23" t="s">
        <v>495</v>
      </c>
      <c r="DK375" s="23" t="s">
        <v>496</v>
      </c>
      <c r="DL375" s="23">
        <v>107</v>
      </c>
      <c r="DM375" s="23" t="s">
        <v>197</v>
      </c>
      <c r="DN375" s="23" t="s">
        <v>20</v>
      </c>
      <c r="DW375" s="85"/>
      <c r="DY375" s="85">
        <v>44878.17291666667</v>
      </c>
    </row>
    <row r="376" spans="1:129" s="23" customFormat="1">
      <c r="A376" s="23">
        <v>431</v>
      </c>
      <c r="B376" s="88">
        <v>44878.176388888889</v>
      </c>
      <c r="C376" s="23" t="s">
        <v>192</v>
      </c>
      <c r="D376" s="23">
        <v>0</v>
      </c>
      <c r="E376" s="23">
        <v>0</v>
      </c>
      <c r="F376" s="23">
        <v>0</v>
      </c>
      <c r="G376" s="23" t="s">
        <v>58</v>
      </c>
      <c r="H376" s="23" t="s">
        <v>59</v>
      </c>
      <c r="I376" s="23" t="s">
        <v>59</v>
      </c>
      <c r="J376" s="23" t="s">
        <v>59</v>
      </c>
      <c r="K376" s="23">
        <v>150</v>
      </c>
      <c r="L376" s="23" t="s">
        <v>179</v>
      </c>
      <c r="M376" s="23">
        <v>0</v>
      </c>
      <c r="N376" s="23" t="s">
        <v>179</v>
      </c>
      <c r="O376" s="23">
        <v>0</v>
      </c>
      <c r="P376" s="23" t="s">
        <v>179</v>
      </c>
      <c r="Q376" s="23">
        <v>0</v>
      </c>
      <c r="R376" s="23">
        <v>2</v>
      </c>
      <c r="S376" s="23" t="s">
        <v>180</v>
      </c>
      <c r="T376" s="23">
        <v>4.2815000000000003</v>
      </c>
      <c r="U376" s="23">
        <v>0.57040000000000002</v>
      </c>
      <c r="V376" s="23">
        <v>19.180700000000002</v>
      </c>
      <c r="W376" s="23">
        <v>0.2858</v>
      </c>
      <c r="X376" s="23">
        <v>48.871200000000002</v>
      </c>
      <c r="Y376" s="23">
        <v>0.28960000000000002</v>
      </c>
      <c r="Z376" s="23">
        <v>0.14119999999999999</v>
      </c>
      <c r="AA376" s="23">
        <v>1.37E-2</v>
      </c>
      <c r="AB376" s="23" t="s">
        <v>181</v>
      </c>
      <c r="AC376" s="23">
        <v>6.4999999999999997E-3</v>
      </c>
      <c r="AD376" s="23" t="s">
        <v>181</v>
      </c>
      <c r="AE376" s="23">
        <v>1.09E-2</v>
      </c>
      <c r="AF376" s="23">
        <v>1.1031</v>
      </c>
      <c r="AG376" s="23">
        <v>1.0800000000000001E-2</v>
      </c>
      <c r="AH376" s="23">
        <v>7.9889000000000001</v>
      </c>
      <c r="AI376" s="23">
        <v>2.18E-2</v>
      </c>
      <c r="AJ376" s="23">
        <v>0.97160000000000002</v>
      </c>
      <c r="AK376" s="23">
        <v>6.1999999999999998E-3</v>
      </c>
      <c r="AL376" s="23">
        <v>3.4599999999999999E-2</v>
      </c>
      <c r="AM376" s="23">
        <v>7.6E-3</v>
      </c>
      <c r="AN376" s="23">
        <v>3.0300000000000001E-2</v>
      </c>
      <c r="AO376" s="23">
        <v>3.8E-3</v>
      </c>
      <c r="AP376" s="23">
        <v>7.6399999999999996E-2</v>
      </c>
      <c r="AQ376" s="23">
        <v>3.3E-3</v>
      </c>
      <c r="AR376" s="23">
        <v>8.5783000000000005</v>
      </c>
      <c r="AS376" s="23">
        <v>2.5600000000000001E-2</v>
      </c>
      <c r="AT376" s="23">
        <v>6.7000000000000002E-3</v>
      </c>
      <c r="AU376" s="23">
        <v>3.3E-3</v>
      </c>
      <c r="AV376" s="23">
        <v>1.26E-2</v>
      </c>
      <c r="AW376" s="23">
        <v>8.9999999999999998E-4</v>
      </c>
      <c r="AX376" s="23">
        <v>9.2999999999999992E-3</v>
      </c>
      <c r="AY376" s="23">
        <v>6.9999999999999999E-4</v>
      </c>
      <c r="AZ376" s="23">
        <v>8.6999999999999994E-3</v>
      </c>
      <c r="BA376" s="23">
        <v>6.9999999999999999E-4</v>
      </c>
      <c r="BB376" s="23">
        <v>1.2999999999999999E-3</v>
      </c>
      <c r="BC376" s="23">
        <v>4.0000000000000002E-4</v>
      </c>
      <c r="BD376" s="23">
        <v>1.2999999999999999E-3</v>
      </c>
      <c r="BE376" s="23">
        <v>2.9999999999999997E-4</v>
      </c>
      <c r="BF376" s="23" t="s">
        <v>181</v>
      </c>
      <c r="BG376" s="23">
        <v>1E-4</v>
      </c>
      <c r="BH376" s="23">
        <v>1E-3</v>
      </c>
      <c r="BI376" s="23">
        <v>2.0000000000000001E-4</v>
      </c>
      <c r="BJ376" s="23">
        <v>2.4E-2</v>
      </c>
      <c r="BK376" s="23">
        <v>5.9999999999999995E-4</v>
      </c>
      <c r="BL376" s="23">
        <v>2.5000000000000001E-3</v>
      </c>
      <c r="BM376" s="23">
        <v>2.0000000000000001E-4</v>
      </c>
      <c r="BN376" s="23">
        <v>8.0999999999999996E-3</v>
      </c>
      <c r="BO376" s="23">
        <v>2.9999999999999997E-4</v>
      </c>
      <c r="BP376" s="23">
        <v>2.0999999999999999E-3</v>
      </c>
      <c r="BQ376" s="23">
        <v>2.9999999999999997E-4</v>
      </c>
      <c r="BR376" s="23">
        <v>4.0000000000000002E-4</v>
      </c>
      <c r="BS376" s="23">
        <v>2.0000000000000001E-4</v>
      </c>
      <c r="BT376" s="23" t="s">
        <v>181</v>
      </c>
      <c r="BU376" s="23">
        <v>5.0000000000000001E-4</v>
      </c>
      <c r="BV376" s="23" t="s">
        <v>20</v>
      </c>
      <c r="BX376" s="23" t="s">
        <v>20</v>
      </c>
      <c r="BZ376" s="23" t="s">
        <v>181</v>
      </c>
      <c r="CA376" s="23">
        <v>6.9999999999999999E-4</v>
      </c>
      <c r="CB376" s="23" t="s">
        <v>181</v>
      </c>
      <c r="CC376" s="23">
        <v>1.8E-3</v>
      </c>
      <c r="CD376" s="23" t="s">
        <v>181</v>
      </c>
      <c r="CE376" s="23">
        <v>1.8E-3</v>
      </c>
      <c r="CF376" s="23" t="s">
        <v>20</v>
      </c>
      <c r="CH376" s="23">
        <v>1.1900000000000001E-2</v>
      </c>
      <c r="CI376" s="23">
        <v>4.4000000000000003E-3</v>
      </c>
      <c r="CJ376" s="23">
        <v>1.0699999999999999E-2</v>
      </c>
      <c r="CK376" s="23">
        <v>8.8000000000000005E-3</v>
      </c>
      <c r="CL376" s="23">
        <v>9.9000000000000008E-3</v>
      </c>
      <c r="CM376" s="23">
        <v>9.1999999999999998E-3</v>
      </c>
      <c r="CN376" s="23" t="s">
        <v>181</v>
      </c>
      <c r="CO376" s="23">
        <v>6.9999999999999999E-4</v>
      </c>
      <c r="CP376" s="23" t="s">
        <v>181</v>
      </c>
      <c r="CQ376" s="23">
        <v>2.7000000000000001E-3</v>
      </c>
      <c r="CR376" s="23" t="s">
        <v>181</v>
      </c>
      <c r="CS376" s="23">
        <v>1.5E-3</v>
      </c>
      <c r="CT376" s="23" t="s">
        <v>181</v>
      </c>
      <c r="CU376" s="23">
        <v>6.9999999999999999E-4</v>
      </c>
      <c r="CV376" s="23" t="s">
        <v>20</v>
      </c>
      <c r="CX376" s="23" t="s">
        <v>181</v>
      </c>
      <c r="CY376" s="23">
        <v>5.9999999999999995E-4</v>
      </c>
      <c r="CZ376" s="23" t="s">
        <v>181</v>
      </c>
      <c r="DA376" s="23">
        <v>5.9999999999999995E-4</v>
      </c>
      <c r="DB376" s="23" t="s">
        <v>181</v>
      </c>
      <c r="DC376" s="23">
        <v>5.9999999999999995E-4</v>
      </c>
      <c r="DD376" s="23" t="s">
        <v>181</v>
      </c>
      <c r="DE376" s="23">
        <v>5.9999999999999995E-4</v>
      </c>
      <c r="DF376" s="23" t="s">
        <v>181</v>
      </c>
      <c r="DG376" s="23">
        <v>4.0000000000000002E-4</v>
      </c>
      <c r="DH376" s="23" t="s">
        <v>181</v>
      </c>
      <c r="DI376" s="23">
        <v>2.0000000000000001E-4</v>
      </c>
      <c r="DJ376" s="23" t="s">
        <v>497</v>
      </c>
      <c r="DK376" s="23" t="s">
        <v>498</v>
      </c>
      <c r="DL376" s="23">
        <v>56</v>
      </c>
      <c r="DM376" s="23" t="s">
        <v>65</v>
      </c>
      <c r="DN376" s="23" t="s">
        <v>20</v>
      </c>
      <c r="DW376" s="85"/>
      <c r="DY376" s="85">
        <v>44878.176388888889</v>
      </c>
    </row>
    <row r="377" spans="1:129" s="23" customFormat="1">
      <c r="A377" s="23">
        <v>432</v>
      </c>
      <c r="B377" s="88">
        <v>44878.178472222222</v>
      </c>
      <c r="C377" s="23" t="s">
        <v>192</v>
      </c>
      <c r="D377" s="23">
        <v>0</v>
      </c>
      <c r="E377" s="23">
        <v>0</v>
      </c>
      <c r="F377" s="23">
        <v>0</v>
      </c>
      <c r="G377" s="23" t="s">
        <v>58</v>
      </c>
      <c r="H377" s="23" t="s">
        <v>59</v>
      </c>
      <c r="I377" s="23" t="s">
        <v>59</v>
      </c>
      <c r="J377" s="23" t="s">
        <v>59</v>
      </c>
      <c r="K377" s="23">
        <v>150</v>
      </c>
      <c r="L377" s="23" t="s">
        <v>179</v>
      </c>
      <c r="M377" s="23">
        <v>0</v>
      </c>
      <c r="N377" s="23" t="s">
        <v>179</v>
      </c>
      <c r="O377" s="23">
        <v>0</v>
      </c>
      <c r="P377" s="23" t="s">
        <v>179</v>
      </c>
      <c r="Q377" s="23">
        <v>0</v>
      </c>
      <c r="R377" s="23">
        <v>2</v>
      </c>
      <c r="S377" s="23" t="s">
        <v>180</v>
      </c>
      <c r="T377" s="23">
        <v>10.088800000000001</v>
      </c>
      <c r="U377" s="23">
        <v>0.64080000000000004</v>
      </c>
      <c r="V377" s="23">
        <v>17.630600000000001</v>
      </c>
      <c r="W377" s="23">
        <v>0.27550000000000002</v>
      </c>
      <c r="X377" s="23">
        <v>52.267400000000002</v>
      </c>
      <c r="Y377" s="23">
        <v>0.29780000000000001</v>
      </c>
      <c r="Z377" s="23">
        <v>0.1169</v>
      </c>
      <c r="AA377" s="23">
        <v>1.3299999999999999E-2</v>
      </c>
      <c r="AB377" s="23" t="s">
        <v>181</v>
      </c>
      <c r="AC377" s="23">
        <v>6.7000000000000002E-3</v>
      </c>
      <c r="AD377" s="23" t="s">
        <v>181</v>
      </c>
      <c r="AE377" s="23">
        <v>1.03E-2</v>
      </c>
      <c r="AF377" s="23">
        <v>0.64219999999999999</v>
      </c>
      <c r="AG377" s="23">
        <v>8.6E-3</v>
      </c>
      <c r="AH377" s="23">
        <v>7.6215999999999999</v>
      </c>
      <c r="AI377" s="23">
        <v>2.0899999999999998E-2</v>
      </c>
      <c r="AJ377" s="23">
        <v>0.7772</v>
      </c>
      <c r="AK377" s="23">
        <v>5.5999999999999999E-3</v>
      </c>
      <c r="AL377" s="23">
        <v>2.9600000000000001E-2</v>
      </c>
      <c r="AM377" s="23">
        <v>6.7999999999999996E-3</v>
      </c>
      <c r="AN377" s="23">
        <v>2.52E-2</v>
      </c>
      <c r="AO377" s="23">
        <v>3.3999999999999998E-3</v>
      </c>
      <c r="AP377" s="23">
        <v>9.8900000000000002E-2</v>
      </c>
      <c r="AQ377" s="23">
        <v>3.5999999999999999E-3</v>
      </c>
      <c r="AR377" s="23">
        <v>6.6745000000000001</v>
      </c>
      <c r="AS377" s="23">
        <v>2.23E-2</v>
      </c>
      <c r="AT377" s="23">
        <v>7.4999999999999997E-3</v>
      </c>
      <c r="AU377" s="23">
        <v>2.8E-3</v>
      </c>
      <c r="AV377" s="23">
        <v>1.6E-2</v>
      </c>
      <c r="AW377" s="23">
        <v>1E-3</v>
      </c>
      <c r="AX377" s="23">
        <v>8.8999999999999999E-3</v>
      </c>
      <c r="AY377" s="23">
        <v>6.9999999999999999E-4</v>
      </c>
      <c r="AZ377" s="23">
        <v>7.4999999999999997E-3</v>
      </c>
      <c r="BA377" s="23">
        <v>5.9999999999999995E-4</v>
      </c>
      <c r="BB377" s="23">
        <v>1E-3</v>
      </c>
      <c r="BC377" s="23">
        <v>4.0000000000000002E-4</v>
      </c>
      <c r="BD377" s="23" t="s">
        <v>181</v>
      </c>
      <c r="BE377" s="23">
        <v>2.0000000000000001E-4</v>
      </c>
      <c r="BF377" s="23" t="s">
        <v>181</v>
      </c>
      <c r="BG377" s="23">
        <v>1E-4</v>
      </c>
      <c r="BH377" s="23">
        <v>1.1999999999999999E-3</v>
      </c>
      <c r="BI377" s="23">
        <v>2.0000000000000001E-4</v>
      </c>
      <c r="BJ377" s="23">
        <v>1.8599999999999998E-2</v>
      </c>
      <c r="BK377" s="23">
        <v>5.0000000000000001E-4</v>
      </c>
      <c r="BL377" s="23">
        <v>2.3E-3</v>
      </c>
      <c r="BM377" s="23">
        <v>2.0000000000000001E-4</v>
      </c>
      <c r="BN377" s="23">
        <v>6.4999999999999997E-3</v>
      </c>
      <c r="BO377" s="23">
        <v>2.9999999999999997E-4</v>
      </c>
      <c r="BP377" s="23">
        <v>2.0999999999999999E-3</v>
      </c>
      <c r="BQ377" s="23">
        <v>2.9999999999999997E-4</v>
      </c>
      <c r="BR377" s="23">
        <v>2.0000000000000001E-4</v>
      </c>
      <c r="BS377" s="23">
        <v>1E-4</v>
      </c>
      <c r="BT377" s="23" t="s">
        <v>181</v>
      </c>
      <c r="BU377" s="23">
        <v>5.0000000000000001E-4</v>
      </c>
      <c r="BV377" s="23" t="s">
        <v>181</v>
      </c>
      <c r="BW377" s="23">
        <v>5.9999999999999995E-4</v>
      </c>
      <c r="BX377" s="23" t="s">
        <v>181</v>
      </c>
      <c r="BY377" s="23">
        <v>8.0000000000000004E-4</v>
      </c>
      <c r="BZ377" s="23" t="s">
        <v>181</v>
      </c>
      <c r="CA377" s="23">
        <v>6.9999999999999999E-4</v>
      </c>
      <c r="CB377" s="23" t="s">
        <v>181</v>
      </c>
      <c r="CC377" s="23">
        <v>1.8E-3</v>
      </c>
      <c r="CD377" s="23" t="s">
        <v>181</v>
      </c>
      <c r="CE377" s="23">
        <v>1.8E-3</v>
      </c>
      <c r="CF377" s="23" t="s">
        <v>20</v>
      </c>
      <c r="CH377" s="23">
        <v>1.4999999999999999E-2</v>
      </c>
      <c r="CI377" s="23">
        <v>4.5999999999999999E-3</v>
      </c>
      <c r="CJ377" s="23" t="s">
        <v>181</v>
      </c>
      <c r="CK377" s="23">
        <v>8.6E-3</v>
      </c>
      <c r="CL377" s="23" t="s">
        <v>181</v>
      </c>
      <c r="CM377" s="23">
        <v>7.9000000000000008E-3</v>
      </c>
      <c r="CN377" s="23" t="s">
        <v>181</v>
      </c>
      <c r="CO377" s="23">
        <v>5.9999999999999995E-4</v>
      </c>
      <c r="CP377" s="23" t="s">
        <v>181</v>
      </c>
      <c r="CQ377" s="23">
        <v>2.5999999999999999E-3</v>
      </c>
      <c r="CR377" s="23" t="s">
        <v>181</v>
      </c>
      <c r="CS377" s="23">
        <v>1.6000000000000001E-3</v>
      </c>
      <c r="CT377" s="23" t="s">
        <v>20</v>
      </c>
      <c r="CV377" s="23" t="s">
        <v>20</v>
      </c>
      <c r="CX377" s="23" t="s">
        <v>181</v>
      </c>
      <c r="CY377" s="23">
        <v>5.0000000000000001E-4</v>
      </c>
      <c r="CZ377" s="23" t="s">
        <v>181</v>
      </c>
      <c r="DA377" s="23">
        <v>5.9999999999999995E-4</v>
      </c>
      <c r="DB377" s="23" t="s">
        <v>181</v>
      </c>
      <c r="DC377" s="23">
        <v>5.0000000000000001E-4</v>
      </c>
      <c r="DD377" s="23" t="s">
        <v>181</v>
      </c>
      <c r="DE377" s="23">
        <v>5.9999999999999995E-4</v>
      </c>
      <c r="DF377" s="23" t="s">
        <v>181</v>
      </c>
      <c r="DG377" s="23">
        <v>4.0000000000000002E-4</v>
      </c>
      <c r="DH377" s="23" t="s">
        <v>181</v>
      </c>
      <c r="DI377" s="23">
        <v>2.0000000000000001E-4</v>
      </c>
      <c r="DJ377" s="23" t="s">
        <v>497</v>
      </c>
      <c r="DK377" s="23" t="s">
        <v>498</v>
      </c>
      <c r="DL377" s="23">
        <v>138</v>
      </c>
      <c r="DM377" s="23" t="s">
        <v>197</v>
      </c>
      <c r="DN377" s="23" t="s">
        <v>20</v>
      </c>
      <c r="DW377" s="85"/>
      <c r="DY377" s="85">
        <v>44878.178472222222</v>
      </c>
    </row>
    <row r="378" spans="1:129" s="23" customFormat="1">
      <c r="B378" s="88"/>
      <c r="DW378" s="85"/>
      <c r="DY378" s="85"/>
    </row>
    <row r="379" spans="1:129" s="23" customFormat="1">
      <c r="A379" s="23">
        <v>435</v>
      </c>
      <c r="B379" s="88">
        <v>44878.94027777778</v>
      </c>
      <c r="C379" s="23" t="s">
        <v>192</v>
      </c>
      <c r="D379" s="23">
        <v>0</v>
      </c>
      <c r="E379" s="23">
        <v>0</v>
      </c>
      <c r="F379" s="23">
        <v>0</v>
      </c>
      <c r="G379" s="23" t="s">
        <v>58</v>
      </c>
      <c r="H379" s="23" t="s">
        <v>59</v>
      </c>
      <c r="I379" s="23" t="s">
        <v>59</v>
      </c>
      <c r="J379" s="23" t="s">
        <v>59</v>
      </c>
      <c r="K379" s="23">
        <v>150</v>
      </c>
      <c r="L379" s="23" t="s">
        <v>179</v>
      </c>
      <c r="M379" s="23">
        <v>0</v>
      </c>
      <c r="N379" s="23" t="s">
        <v>179</v>
      </c>
      <c r="O379" s="23">
        <v>0</v>
      </c>
      <c r="P379" s="23" t="s">
        <v>179</v>
      </c>
      <c r="Q379" s="23">
        <v>0</v>
      </c>
      <c r="R379" s="23">
        <v>2</v>
      </c>
      <c r="S379" s="23" t="s">
        <v>180</v>
      </c>
      <c r="T379" s="23">
        <v>4.9055</v>
      </c>
      <c r="U379" s="23">
        <v>0.5504</v>
      </c>
      <c r="V379" s="23">
        <v>12.7363</v>
      </c>
      <c r="W379" s="23">
        <v>0.24299999999999999</v>
      </c>
      <c r="X379" s="23">
        <v>43.839599999999997</v>
      </c>
      <c r="Y379" s="23">
        <v>0.26740000000000003</v>
      </c>
      <c r="Z379" s="23">
        <v>5.6099999999999997E-2</v>
      </c>
      <c r="AA379" s="23">
        <v>1.24E-2</v>
      </c>
      <c r="AB379" s="23" t="s">
        <v>181</v>
      </c>
      <c r="AC379" s="23">
        <v>6.4000000000000003E-3</v>
      </c>
      <c r="AD379" s="23" t="s">
        <v>181</v>
      </c>
      <c r="AE379" s="23">
        <v>1.0800000000000001E-2</v>
      </c>
      <c r="AF379" s="23">
        <v>0.42549999999999999</v>
      </c>
      <c r="AG379" s="23">
        <v>7.3000000000000001E-3</v>
      </c>
      <c r="AH379" s="23">
        <v>7.7092999999999998</v>
      </c>
      <c r="AI379" s="23">
        <v>2.12E-2</v>
      </c>
      <c r="AJ379" s="23">
        <v>1.671</v>
      </c>
      <c r="AK379" s="23">
        <v>7.9000000000000008E-3</v>
      </c>
      <c r="AL379" s="23">
        <v>1.8800000000000001E-2</v>
      </c>
      <c r="AM379" s="23">
        <v>8.8000000000000005E-3</v>
      </c>
      <c r="AN379" s="23">
        <v>2.46E-2</v>
      </c>
      <c r="AO379" s="23">
        <v>3.5999999999999999E-3</v>
      </c>
      <c r="AP379" s="23">
        <v>0.13950000000000001</v>
      </c>
      <c r="AQ379" s="23">
        <v>4.5999999999999999E-3</v>
      </c>
      <c r="AR379" s="23">
        <v>8.7418999999999993</v>
      </c>
      <c r="AS379" s="23">
        <v>2.6499999999999999E-2</v>
      </c>
      <c r="AT379" s="23">
        <v>3.0099999999999998E-2</v>
      </c>
      <c r="AU379" s="23">
        <v>3.3999999999999998E-3</v>
      </c>
      <c r="AV379" s="23">
        <v>1.2200000000000001E-2</v>
      </c>
      <c r="AW379" s="23">
        <v>1E-3</v>
      </c>
      <c r="AX379" s="23">
        <v>1.2999999999999999E-2</v>
      </c>
      <c r="AY379" s="23">
        <v>8.0000000000000004E-4</v>
      </c>
      <c r="AZ379" s="23">
        <v>9.1999999999999998E-3</v>
      </c>
      <c r="BA379" s="23">
        <v>6.9999999999999999E-4</v>
      </c>
      <c r="BB379" s="23">
        <v>1.8E-3</v>
      </c>
      <c r="BC379" s="23">
        <v>4.0000000000000002E-4</v>
      </c>
      <c r="BD379" s="23" t="s">
        <v>181</v>
      </c>
      <c r="BE379" s="23">
        <v>2.9999999999999997E-4</v>
      </c>
      <c r="BF379" s="23" t="s">
        <v>181</v>
      </c>
      <c r="BG379" s="23">
        <v>1E-4</v>
      </c>
      <c r="BH379" s="23">
        <v>8.9999999999999998E-4</v>
      </c>
      <c r="BI379" s="23">
        <v>2.0000000000000001E-4</v>
      </c>
      <c r="BJ379" s="23">
        <v>3.8899999999999997E-2</v>
      </c>
      <c r="BK379" s="23">
        <v>6.9999999999999999E-4</v>
      </c>
      <c r="BL379" s="23">
        <v>2.3E-3</v>
      </c>
      <c r="BM379" s="23">
        <v>2.0000000000000001E-4</v>
      </c>
      <c r="BN379" s="23">
        <v>1.6E-2</v>
      </c>
      <c r="BO379" s="23">
        <v>5.0000000000000001E-4</v>
      </c>
      <c r="BP379" s="23">
        <v>1.6999999999999999E-3</v>
      </c>
      <c r="BQ379" s="23">
        <v>2.9999999999999997E-4</v>
      </c>
      <c r="BR379" s="23">
        <v>8.9999999999999998E-4</v>
      </c>
      <c r="BS379" s="23">
        <v>2.9999999999999997E-4</v>
      </c>
      <c r="BT379" s="23" t="s">
        <v>181</v>
      </c>
      <c r="BU379" s="23">
        <v>5.0000000000000001E-4</v>
      </c>
      <c r="BV379" s="23" t="s">
        <v>20</v>
      </c>
      <c r="BX379" s="23" t="s">
        <v>181</v>
      </c>
      <c r="BY379" s="23">
        <v>8.0000000000000004E-4</v>
      </c>
      <c r="BZ379" s="23" t="s">
        <v>181</v>
      </c>
      <c r="CA379" s="23">
        <v>6.9999999999999999E-4</v>
      </c>
      <c r="CB379" s="23" t="s">
        <v>181</v>
      </c>
      <c r="CC379" s="23">
        <v>1.8E-3</v>
      </c>
      <c r="CD379" s="23" t="s">
        <v>181</v>
      </c>
      <c r="CE379" s="23">
        <v>1.8E-3</v>
      </c>
      <c r="CF379" s="23" t="s">
        <v>20</v>
      </c>
      <c r="CH379" s="23">
        <v>1.23E-2</v>
      </c>
      <c r="CI379" s="23">
        <v>5.0000000000000001E-3</v>
      </c>
      <c r="CJ379" s="23" t="s">
        <v>181</v>
      </c>
      <c r="CK379" s="23">
        <v>8.3000000000000001E-3</v>
      </c>
      <c r="CL379" s="23" t="s">
        <v>181</v>
      </c>
      <c r="CM379" s="23">
        <v>9.5999999999999992E-3</v>
      </c>
      <c r="CN379" s="23" t="s">
        <v>181</v>
      </c>
      <c r="CO379" s="23">
        <v>6.9999999999999999E-4</v>
      </c>
      <c r="CP379" s="23" t="s">
        <v>181</v>
      </c>
      <c r="CQ379" s="23">
        <v>2.8E-3</v>
      </c>
      <c r="CR379" s="23" t="s">
        <v>181</v>
      </c>
      <c r="CS379" s="23">
        <v>1.6000000000000001E-3</v>
      </c>
      <c r="CT379" s="23" t="s">
        <v>181</v>
      </c>
      <c r="CU379" s="23">
        <v>5.9999999999999995E-4</v>
      </c>
      <c r="CV379" s="23" t="s">
        <v>20</v>
      </c>
      <c r="CX379" s="23" t="s">
        <v>181</v>
      </c>
      <c r="CY379" s="23">
        <v>5.0000000000000001E-4</v>
      </c>
      <c r="CZ379" s="23" t="s">
        <v>181</v>
      </c>
      <c r="DA379" s="23">
        <v>5.9999999999999995E-4</v>
      </c>
      <c r="DB379" s="23" t="s">
        <v>181</v>
      </c>
      <c r="DC379" s="23">
        <v>5.9999999999999995E-4</v>
      </c>
      <c r="DD379" s="23" t="s">
        <v>181</v>
      </c>
      <c r="DE379" s="23">
        <v>5.9999999999999995E-4</v>
      </c>
      <c r="DF379" s="23" t="s">
        <v>181</v>
      </c>
      <c r="DG379" s="23">
        <v>4.0000000000000002E-4</v>
      </c>
      <c r="DH379" s="23" t="s">
        <v>181</v>
      </c>
      <c r="DI379" s="23">
        <v>2.9999999999999997E-4</v>
      </c>
      <c r="DJ379" s="23" t="s">
        <v>16</v>
      </c>
      <c r="DM379" s="23" t="s">
        <v>421</v>
      </c>
      <c r="DN379" s="23" t="s">
        <v>20</v>
      </c>
      <c r="DW379" s="85"/>
      <c r="DY379" s="85">
        <v>44878.94027777778</v>
      </c>
    </row>
    <row r="380" spans="1:129" s="23" customFormat="1">
      <c r="A380" s="23">
        <v>436</v>
      </c>
      <c r="B380" s="88">
        <v>44878.942361111112</v>
      </c>
      <c r="C380" s="23" t="s">
        <v>192</v>
      </c>
      <c r="D380" s="23">
        <v>0</v>
      </c>
      <c r="E380" s="23">
        <v>0</v>
      </c>
      <c r="F380" s="23">
        <v>0</v>
      </c>
      <c r="G380" s="23" t="s">
        <v>58</v>
      </c>
      <c r="H380" s="23" t="s">
        <v>59</v>
      </c>
      <c r="I380" s="23" t="s">
        <v>59</v>
      </c>
      <c r="J380" s="23" t="s">
        <v>59</v>
      </c>
      <c r="K380" s="23">
        <v>150</v>
      </c>
      <c r="L380" s="23" t="s">
        <v>179</v>
      </c>
      <c r="M380" s="23">
        <v>0</v>
      </c>
      <c r="N380" s="23" t="s">
        <v>179</v>
      </c>
      <c r="O380" s="23">
        <v>0</v>
      </c>
      <c r="P380" s="23" t="s">
        <v>179</v>
      </c>
      <c r="Q380" s="23">
        <v>0</v>
      </c>
      <c r="R380" s="23">
        <v>2</v>
      </c>
      <c r="S380" s="23" t="s">
        <v>180</v>
      </c>
      <c r="T380" s="23">
        <v>4.5369999999999999</v>
      </c>
      <c r="U380" s="23">
        <v>0.53569999999999995</v>
      </c>
      <c r="V380" s="23">
        <v>12.702500000000001</v>
      </c>
      <c r="W380" s="23">
        <v>0.2422</v>
      </c>
      <c r="X380" s="23">
        <v>43.947800000000001</v>
      </c>
      <c r="Y380" s="23">
        <v>0.26769999999999999</v>
      </c>
      <c r="Z380" s="23">
        <v>6.3600000000000004E-2</v>
      </c>
      <c r="AA380" s="23">
        <v>1.24E-2</v>
      </c>
      <c r="AB380" s="23" t="s">
        <v>181</v>
      </c>
      <c r="AC380" s="23">
        <v>6.4000000000000003E-3</v>
      </c>
      <c r="AD380" s="23" t="s">
        <v>181</v>
      </c>
      <c r="AE380" s="23">
        <v>1.0699999999999999E-2</v>
      </c>
      <c r="AF380" s="23">
        <v>0.42180000000000001</v>
      </c>
      <c r="AG380" s="23">
        <v>7.3000000000000001E-3</v>
      </c>
      <c r="AH380" s="23">
        <v>7.7363</v>
      </c>
      <c r="AI380" s="23">
        <v>2.1299999999999999E-2</v>
      </c>
      <c r="AJ380" s="23">
        <v>1.6758999999999999</v>
      </c>
      <c r="AK380" s="23">
        <v>7.9000000000000008E-3</v>
      </c>
      <c r="AL380" s="23">
        <v>1.95E-2</v>
      </c>
      <c r="AM380" s="23">
        <v>8.8000000000000005E-3</v>
      </c>
      <c r="AN380" s="23">
        <v>2.24E-2</v>
      </c>
      <c r="AO380" s="23">
        <v>3.5999999999999999E-3</v>
      </c>
      <c r="AP380" s="23">
        <v>0.1386</v>
      </c>
      <c r="AQ380" s="23">
        <v>4.5999999999999999E-3</v>
      </c>
      <c r="AR380" s="23">
        <v>8.8068000000000008</v>
      </c>
      <c r="AS380" s="23">
        <v>2.6599999999999999E-2</v>
      </c>
      <c r="AT380" s="23">
        <v>2.0299999999999999E-2</v>
      </c>
      <c r="AU380" s="23">
        <v>3.3999999999999998E-3</v>
      </c>
      <c r="AV380" s="23">
        <v>1.32E-2</v>
      </c>
      <c r="AW380" s="23">
        <v>1E-3</v>
      </c>
      <c r="AX380" s="23">
        <v>1.3100000000000001E-2</v>
      </c>
      <c r="AY380" s="23">
        <v>8.0000000000000004E-4</v>
      </c>
      <c r="AZ380" s="23">
        <v>9.5999999999999992E-3</v>
      </c>
      <c r="BA380" s="23">
        <v>6.9999999999999999E-4</v>
      </c>
      <c r="BB380" s="23">
        <v>1.6999999999999999E-3</v>
      </c>
      <c r="BC380" s="23">
        <v>4.0000000000000002E-4</v>
      </c>
      <c r="BD380" s="23" t="s">
        <v>181</v>
      </c>
      <c r="BE380" s="23">
        <v>2.9999999999999997E-4</v>
      </c>
      <c r="BF380" s="23" t="s">
        <v>181</v>
      </c>
      <c r="BG380" s="23">
        <v>1E-4</v>
      </c>
      <c r="BH380" s="23">
        <v>6.9999999999999999E-4</v>
      </c>
      <c r="BI380" s="23">
        <v>2.0000000000000001E-4</v>
      </c>
      <c r="BJ380" s="23">
        <v>3.8199999999999998E-2</v>
      </c>
      <c r="BK380" s="23">
        <v>6.9999999999999999E-4</v>
      </c>
      <c r="BL380" s="23">
        <v>2.5000000000000001E-3</v>
      </c>
      <c r="BM380" s="23">
        <v>2.0000000000000001E-4</v>
      </c>
      <c r="BN380" s="23">
        <v>1.5699999999999999E-2</v>
      </c>
      <c r="BO380" s="23">
        <v>5.0000000000000001E-4</v>
      </c>
      <c r="BP380" s="23">
        <v>8.9999999999999998E-4</v>
      </c>
      <c r="BQ380" s="23">
        <v>2.9999999999999997E-4</v>
      </c>
      <c r="BR380" s="23">
        <v>8.9999999999999998E-4</v>
      </c>
      <c r="BS380" s="23">
        <v>2.9999999999999997E-4</v>
      </c>
      <c r="BT380" s="23" t="s">
        <v>181</v>
      </c>
      <c r="BU380" s="23">
        <v>5.0000000000000001E-4</v>
      </c>
      <c r="BV380" s="23" t="s">
        <v>20</v>
      </c>
      <c r="BX380" s="23" t="s">
        <v>20</v>
      </c>
      <c r="BZ380" s="23" t="s">
        <v>181</v>
      </c>
      <c r="CA380" s="23">
        <v>6.9999999999999999E-4</v>
      </c>
      <c r="CB380" s="23" t="s">
        <v>181</v>
      </c>
      <c r="CC380" s="23">
        <v>1.9E-3</v>
      </c>
      <c r="CD380" s="23" t="s">
        <v>181</v>
      </c>
      <c r="CE380" s="23">
        <v>1.8E-3</v>
      </c>
      <c r="CF380" s="23" t="s">
        <v>20</v>
      </c>
      <c r="CH380" s="23">
        <v>8.8999999999999999E-3</v>
      </c>
      <c r="CI380" s="23">
        <v>5.1000000000000004E-3</v>
      </c>
      <c r="CJ380" s="23" t="s">
        <v>181</v>
      </c>
      <c r="CK380" s="23">
        <v>8.5000000000000006E-3</v>
      </c>
      <c r="CL380" s="23" t="s">
        <v>181</v>
      </c>
      <c r="CM380" s="23">
        <v>9.7999999999999997E-3</v>
      </c>
      <c r="CN380" s="23" t="s">
        <v>181</v>
      </c>
      <c r="CO380" s="23">
        <v>6.9999999999999999E-4</v>
      </c>
      <c r="CP380" s="23" t="s">
        <v>181</v>
      </c>
      <c r="CQ380" s="23">
        <v>2.8E-3</v>
      </c>
      <c r="CR380" s="23" t="s">
        <v>181</v>
      </c>
      <c r="CS380" s="23">
        <v>1.6000000000000001E-3</v>
      </c>
      <c r="CT380" s="23" t="s">
        <v>181</v>
      </c>
      <c r="CU380" s="23">
        <v>6.9999999999999999E-4</v>
      </c>
      <c r="CV380" s="23" t="s">
        <v>20</v>
      </c>
      <c r="CX380" s="23" t="s">
        <v>181</v>
      </c>
      <c r="CY380" s="23">
        <v>5.0000000000000001E-4</v>
      </c>
      <c r="CZ380" s="23" t="s">
        <v>181</v>
      </c>
      <c r="DA380" s="23">
        <v>5.0000000000000001E-4</v>
      </c>
      <c r="DB380" s="23" t="s">
        <v>181</v>
      </c>
      <c r="DC380" s="23">
        <v>5.9999999999999995E-4</v>
      </c>
      <c r="DD380" s="23" t="s">
        <v>181</v>
      </c>
      <c r="DE380" s="23">
        <v>5.9999999999999995E-4</v>
      </c>
      <c r="DF380" s="23" t="s">
        <v>181</v>
      </c>
      <c r="DG380" s="23">
        <v>4.0000000000000002E-4</v>
      </c>
      <c r="DH380" s="23" t="s">
        <v>181</v>
      </c>
      <c r="DI380" s="23">
        <v>2.9999999999999997E-4</v>
      </c>
      <c r="DJ380" s="23" t="s">
        <v>16</v>
      </c>
      <c r="DM380" s="23" t="s">
        <v>421</v>
      </c>
      <c r="DN380" s="23" t="s">
        <v>20</v>
      </c>
      <c r="DW380" s="85"/>
      <c r="DY380" s="85">
        <v>44878.942361111112</v>
      </c>
    </row>
    <row r="381" spans="1:129" s="23" customFormat="1">
      <c r="A381" s="23">
        <v>437</v>
      </c>
      <c r="B381" s="88">
        <v>44878.944444444445</v>
      </c>
      <c r="C381" s="23" t="s">
        <v>192</v>
      </c>
      <c r="D381" s="23">
        <v>0</v>
      </c>
      <c r="E381" s="23">
        <v>0</v>
      </c>
      <c r="F381" s="23">
        <v>0</v>
      </c>
      <c r="G381" s="23" t="s">
        <v>58</v>
      </c>
      <c r="H381" s="23" t="s">
        <v>59</v>
      </c>
      <c r="I381" s="23" t="s">
        <v>59</v>
      </c>
      <c r="J381" s="23" t="s">
        <v>59</v>
      </c>
      <c r="K381" s="23">
        <v>150</v>
      </c>
      <c r="L381" s="23" t="s">
        <v>179</v>
      </c>
      <c r="M381" s="23">
        <v>0</v>
      </c>
      <c r="N381" s="23" t="s">
        <v>179</v>
      </c>
      <c r="O381" s="23">
        <v>0</v>
      </c>
      <c r="P381" s="23" t="s">
        <v>179</v>
      </c>
      <c r="Q381" s="23">
        <v>0</v>
      </c>
      <c r="R381" s="23">
        <v>2</v>
      </c>
      <c r="S381" s="23" t="s">
        <v>180</v>
      </c>
      <c r="T381" s="23">
        <v>1.0466</v>
      </c>
      <c r="U381" s="23">
        <v>0.39219999999999999</v>
      </c>
      <c r="V381" s="23">
        <v>14.535299999999999</v>
      </c>
      <c r="W381" s="23">
        <v>0.24299999999999999</v>
      </c>
      <c r="X381" s="23">
        <v>57.997700000000002</v>
      </c>
      <c r="Y381" s="23">
        <v>0.31809999999999999</v>
      </c>
      <c r="Z381" s="23">
        <v>0.1812</v>
      </c>
      <c r="AA381" s="23">
        <v>1.1900000000000001E-2</v>
      </c>
      <c r="AB381" s="23" t="s">
        <v>181</v>
      </c>
      <c r="AC381" s="23">
        <v>6.0000000000000001E-3</v>
      </c>
      <c r="AD381" s="23" t="s">
        <v>181</v>
      </c>
      <c r="AE381" s="23">
        <v>1.0200000000000001E-2</v>
      </c>
      <c r="AF381" s="23">
        <v>2.7321</v>
      </c>
      <c r="AG381" s="23">
        <v>1.6E-2</v>
      </c>
      <c r="AH381" s="23">
        <v>3.6065999999999998</v>
      </c>
      <c r="AI381" s="23">
        <v>1.46E-2</v>
      </c>
      <c r="AJ381" s="23">
        <v>0.60740000000000005</v>
      </c>
      <c r="AK381" s="23">
        <v>5.1000000000000004E-3</v>
      </c>
      <c r="AL381" s="23">
        <v>1.5599999999999999E-2</v>
      </c>
      <c r="AM381" s="23">
        <v>6.0000000000000001E-3</v>
      </c>
      <c r="AN381" s="23" t="s">
        <v>181</v>
      </c>
      <c r="AO381" s="23">
        <v>2.3999999999999998E-3</v>
      </c>
      <c r="AP381" s="23">
        <v>7.5600000000000001E-2</v>
      </c>
      <c r="AQ381" s="23">
        <v>3.3E-3</v>
      </c>
      <c r="AR381" s="23">
        <v>4.6418999999999997</v>
      </c>
      <c r="AS381" s="23">
        <v>1.8100000000000002E-2</v>
      </c>
      <c r="AT381" s="23">
        <v>8.0000000000000002E-3</v>
      </c>
      <c r="AU381" s="23">
        <v>2.5000000000000001E-3</v>
      </c>
      <c r="AV381" s="23">
        <v>2.0999999999999999E-3</v>
      </c>
      <c r="AW381" s="23">
        <v>5.0000000000000001E-4</v>
      </c>
      <c r="AX381" s="23">
        <v>5.7000000000000002E-3</v>
      </c>
      <c r="AY381" s="23">
        <v>5.0000000000000001E-4</v>
      </c>
      <c r="AZ381" s="23">
        <v>8.3999999999999995E-3</v>
      </c>
      <c r="BA381" s="23">
        <v>5.9999999999999995E-4</v>
      </c>
      <c r="BB381" s="23">
        <v>1.5E-3</v>
      </c>
      <c r="BC381" s="23">
        <v>4.0000000000000002E-4</v>
      </c>
      <c r="BD381" s="23">
        <v>2.9999999999999997E-4</v>
      </c>
      <c r="BE381" s="23">
        <v>2.9999999999999997E-4</v>
      </c>
      <c r="BF381" s="23" t="s">
        <v>181</v>
      </c>
      <c r="BG381" s="23">
        <v>1E-4</v>
      </c>
      <c r="BH381" s="23">
        <v>6.3E-3</v>
      </c>
      <c r="BI381" s="23">
        <v>2.9999999999999997E-4</v>
      </c>
      <c r="BJ381" s="23">
        <v>6.6900000000000001E-2</v>
      </c>
      <c r="BK381" s="23">
        <v>8.9999999999999998E-4</v>
      </c>
      <c r="BL381" s="23">
        <v>1.9E-3</v>
      </c>
      <c r="BM381" s="23">
        <v>2.0000000000000001E-4</v>
      </c>
      <c r="BN381" s="23">
        <v>2.46E-2</v>
      </c>
      <c r="BO381" s="23">
        <v>5.9999999999999995E-4</v>
      </c>
      <c r="BP381" s="23">
        <v>1E-3</v>
      </c>
      <c r="BQ381" s="23">
        <v>2.9999999999999997E-4</v>
      </c>
      <c r="BR381" s="23">
        <v>2.0000000000000001E-4</v>
      </c>
      <c r="BS381" s="23">
        <v>1E-4</v>
      </c>
      <c r="BT381" s="23" t="s">
        <v>181</v>
      </c>
      <c r="BU381" s="23">
        <v>5.9999999999999995E-4</v>
      </c>
      <c r="BV381" s="23" t="s">
        <v>20</v>
      </c>
      <c r="BX381" s="23" t="s">
        <v>181</v>
      </c>
      <c r="BY381" s="23">
        <v>8.0000000000000004E-4</v>
      </c>
      <c r="BZ381" s="23" t="s">
        <v>181</v>
      </c>
      <c r="CA381" s="23">
        <v>5.9999999999999995E-4</v>
      </c>
      <c r="CB381" s="23" t="s">
        <v>181</v>
      </c>
      <c r="CC381" s="23">
        <v>1.6000000000000001E-3</v>
      </c>
      <c r="CD381" s="23" t="s">
        <v>181</v>
      </c>
      <c r="CE381" s="23">
        <v>1.8E-3</v>
      </c>
      <c r="CF381" s="23" t="s">
        <v>20</v>
      </c>
      <c r="CH381" s="23">
        <v>9.6600000000000005E-2</v>
      </c>
      <c r="CI381" s="23">
        <v>5.1000000000000004E-3</v>
      </c>
      <c r="CJ381" s="23" t="s">
        <v>181</v>
      </c>
      <c r="CK381" s="23">
        <v>6.6E-3</v>
      </c>
      <c r="CL381" s="23" t="s">
        <v>181</v>
      </c>
      <c r="CM381" s="23">
        <v>4.7000000000000002E-3</v>
      </c>
      <c r="CN381" s="23" t="s">
        <v>181</v>
      </c>
      <c r="CO381" s="23">
        <v>5.9999999999999995E-4</v>
      </c>
      <c r="CP381" s="23" t="s">
        <v>181</v>
      </c>
      <c r="CQ381" s="23">
        <v>2.5999999999999999E-3</v>
      </c>
      <c r="CR381" s="23" t="s">
        <v>181</v>
      </c>
      <c r="CS381" s="23">
        <v>1.4E-3</v>
      </c>
      <c r="CT381" s="23" t="s">
        <v>181</v>
      </c>
      <c r="CU381" s="23">
        <v>5.9999999999999995E-4</v>
      </c>
      <c r="CV381" s="23" t="s">
        <v>20</v>
      </c>
      <c r="CX381" s="23" t="s">
        <v>181</v>
      </c>
      <c r="CY381" s="23">
        <v>5.0000000000000001E-4</v>
      </c>
      <c r="CZ381" s="23" t="s">
        <v>181</v>
      </c>
      <c r="DA381" s="23">
        <v>5.0000000000000001E-4</v>
      </c>
      <c r="DB381" s="23">
        <v>8.9999999999999998E-4</v>
      </c>
      <c r="DC381" s="23">
        <v>5.0000000000000001E-4</v>
      </c>
      <c r="DD381" s="23" t="s">
        <v>181</v>
      </c>
      <c r="DE381" s="23">
        <v>5.9999999999999995E-4</v>
      </c>
      <c r="DF381" s="23" t="s">
        <v>181</v>
      </c>
      <c r="DG381" s="23">
        <v>4.0000000000000002E-4</v>
      </c>
      <c r="DH381" s="23" t="s">
        <v>181</v>
      </c>
      <c r="DI381" s="23">
        <v>4.0000000000000002E-4</v>
      </c>
      <c r="DJ381" s="23" t="s">
        <v>18</v>
      </c>
      <c r="DM381" s="23" t="s">
        <v>421</v>
      </c>
      <c r="DN381" s="23" t="s">
        <v>20</v>
      </c>
      <c r="DW381" s="85"/>
      <c r="DY381" s="85">
        <v>44878.944444444445</v>
      </c>
    </row>
    <row r="382" spans="1:129" s="23" customFormat="1">
      <c r="A382" s="23">
        <v>438</v>
      </c>
      <c r="B382" s="88">
        <v>44878.947916666664</v>
      </c>
      <c r="C382" s="23" t="s">
        <v>192</v>
      </c>
      <c r="D382" s="23">
        <v>0</v>
      </c>
      <c r="E382" s="23">
        <v>0</v>
      </c>
      <c r="F382" s="23">
        <v>0</v>
      </c>
      <c r="G382" s="23" t="s">
        <v>58</v>
      </c>
      <c r="H382" s="23" t="s">
        <v>59</v>
      </c>
      <c r="I382" s="23" t="s">
        <v>59</v>
      </c>
      <c r="J382" s="23" t="s">
        <v>59</v>
      </c>
      <c r="K382" s="23">
        <v>150</v>
      </c>
      <c r="L382" s="23" t="s">
        <v>179</v>
      </c>
      <c r="M382" s="23">
        <v>0</v>
      </c>
      <c r="N382" s="23" t="s">
        <v>179</v>
      </c>
      <c r="O382" s="23">
        <v>0</v>
      </c>
      <c r="P382" s="23" t="s">
        <v>179</v>
      </c>
      <c r="Q382" s="23">
        <v>0</v>
      </c>
      <c r="R382" s="23">
        <v>2</v>
      </c>
      <c r="S382" s="23" t="s">
        <v>180</v>
      </c>
      <c r="T382" s="23">
        <v>10.601000000000001</v>
      </c>
      <c r="U382" s="23">
        <v>0.63180000000000003</v>
      </c>
      <c r="V382" s="23">
        <v>17.3</v>
      </c>
      <c r="W382" s="23">
        <v>0.2681</v>
      </c>
      <c r="X382" s="23">
        <v>50.558700000000002</v>
      </c>
      <c r="Y382" s="23">
        <v>0.28799999999999998</v>
      </c>
      <c r="Z382" s="23">
        <v>2.2700000000000001E-2</v>
      </c>
      <c r="AA382" s="23">
        <v>1.17E-2</v>
      </c>
      <c r="AB382" s="23" t="s">
        <v>181</v>
      </c>
      <c r="AC382" s="23">
        <v>7.1999999999999998E-3</v>
      </c>
      <c r="AD382" s="23" t="s">
        <v>181</v>
      </c>
      <c r="AE382" s="23">
        <v>9.7999999999999997E-3</v>
      </c>
      <c r="AF382" s="23">
        <v>2.8199999999999999E-2</v>
      </c>
      <c r="AG382" s="23">
        <v>4.3E-3</v>
      </c>
      <c r="AH382" s="23">
        <v>7.7000999999999999</v>
      </c>
      <c r="AI382" s="23">
        <v>2.0799999999999999E-2</v>
      </c>
      <c r="AJ382" s="23">
        <v>0.51949999999999996</v>
      </c>
      <c r="AK382" s="23">
        <v>4.7999999999999996E-3</v>
      </c>
      <c r="AL382" s="23">
        <v>2.53E-2</v>
      </c>
      <c r="AM382" s="23">
        <v>6.1000000000000004E-3</v>
      </c>
      <c r="AN382" s="23">
        <v>2.2200000000000001E-2</v>
      </c>
      <c r="AO382" s="23">
        <v>3.3E-3</v>
      </c>
      <c r="AP382" s="23">
        <v>8.9899999999999994E-2</v>
      </c>
      <c r="AQ382" s="23">
        <v>3.3999999999999998E-3</v>
      </c>
      <c r="AR382" s="23">
        <v>5.5178000000000003</v>
      </c>
      <c r="AS382" s="23">
        <v>2.01E-2</v>
      </c>
      <c r="AT382" s="23">
        <v>1.23E-2</v>
      </c>
      <c r="AU382" s="23">
        <v>2.5999999999999999E-3</v>
      </c>
      <c r="AV382" s="23">
        <v>8.9999999999999993E-3</v>
      </c>
      <c r="AW382" s="23">
        <v>8.0000000000000004E-4</v>
      </c>
      <c r="AX382" s="23">
        <v>8.0999999999999996E-3</v>
      </c>
      <c r="AY382" s="23">
        <v>5.9999999999999995E-4</v>
      </c>
      <c r="AZ382" s="23">
        <v>5.3E-3</v>
      </c>
      <c r="BA382" s="23">
        <v>5.0000000000000001E-4</v>
      </c>
      <c r="BB382" s="23">
        <v>8.9999999999999998E-4</v>
      </c>
      <c r="BC382" s="23">
        <v>4.0000000000000002E-4</v>
      </c>
      <c r="BD382" s="23" t="s">
        <v>181</v>
      </c>
      <c r="BE382" s="23">
        <v>2.9999999999999997E-4</v>
      </c>
      <c r="BF382" s="23" t="s">
        <v>181</v>
      </c>
      <c r="BG382" s="23">
        <v>1E-4</v>
      </c>
      <c r="BH382" s="23" t="s">
        <v>181</v>
      </c>
      <c r="BI382" s="23">
        <v>1E-4</v>
      </c>
      <c r="BJ382" s="23">
        <v>8.2000000000000007E-3</v>
      </c>
      <c r="BK382" s="23">
        <v>2.9999999999999997E-4</v>
      </c>
      <c r="BL382" s="23">
        <v>1.9E-3</v>
      </c>
      <c r="BM382" s="23">
        <v>2.0000000000000001E-4</v>
      </c>
      <c r="BN382" s="23">
        <v>3.8E-3</v>
      </c>
      <c r="BO382" s="23">
        <v>2.0000000000000001E-4</v>
      </c>
      <c r="BP382" s="23" t="s">
        <v>181</v>
      </c>
      <c r="BQ382" s="23">
        <v>2.0000000000000001E-4</v>
      </c>
      <c r="BR382" s="23">
        <v>2.9999999999999997E-4</v>
      </c>
      <c r="BS382" s="23">
        <v>1E-4</v>
      </c>
      <c r="BT382" s="23" t="s">
        <v>181</v>
      </c>
      <c r="BU382" s="23">
        <v>5.0000000000000001E-4</v>
      </c>
      <c r="BV382" s="23" t="s">
        <v>20</v>
      </c>
      <c r="BX382" s="23" t="s">
        <v>20</v>
      </c>
      <c r="BZ382" s="23" t="s">
        <v>181</v>
      </c>
      <c r="CA382" s="23">
        <v>6.9999999999999999E-4</v>
      </c>
      <c r="CB382" s="23" t="s">
        <v>181</v>
      </c>
      <c r="CC382" s="23">
        <v>1.8E-3</v>
      </c>
      <c r="CD382" s="23" t="s">
        <v>181</v>
      </c>
      <c r="CE382" s="23">
        <v>1.8E-3</v>
      </c>
      <c r="CF382" s="23" t="s">
        <v>20</v>
      </c>
      <c r="CH382" s="23" t="s">
        <v>181</v>
      </c>
      <c r="CI382" s="23">
        <v>4.7999999999999996E-3</v>
      </c>
      <c r="CJ382" s="23" t="s">
        <v>181</v>
      </c>
      <c r="CK382" s="23">
        <v>8.5000000000000006E-3</v>
      </c>
      <c r="CL382" s="23" t="s">
        <v>181</v>
      </c>
      <c r="CM382" s="23">
        <v>8.3000000000000001E-3</v>
      </c>
      <c r="CN382" s="23" t="s">
        <v>181</v>
      </c>
      <c r="CO382" s="23">
        <v>6.9999999999999999E-4</v>
      </c>
      <c r="CP382" s="23" t="s">
        <v>181</v>
      </c>
      <c r="CQ382" s="23">
        <v>2.5000000000000001E-3</v>
      </c>
      <c r="CR382" s="23" t="s">
        <v>181</v>
      </c>
      <c r="CS382" s="23">
        <v>1.5E-3</v>
      </c>
      <c r="CT382" s="23" t="s">
        <v>20</v>
      </c>
      <c r="CV382" s="23" t="s">
        <v>20</v>
      </c>
      <c r="CX382" s="23" t="s">
        <v>181</v>
      </c>
      <c r="CY382" s="23">
        <v>5.0000000000000001E-4</v>
      </c>
      <c r="CZ382" s="23" t="s">
        <v>181</v>
      </c>
      <c r="DA382" s="23">
        <v>5.9999999999999995E-4</v>
      </c>
      <c r="DB382" s="23" t="s">
        <v>181</v>
      </c>
      <c r="DC382" s="23">
        <v>5.0000000000000001E-4</v>
      </c>
      <c r="DD382" s="23" t="s">
        <v>181</v>
      </c>
      <c r="DE382" s="23">
        <v>5.0000000000000001E-4</v>
      </c>
      <c r="DF382" s="23" t="s">
        <v>181</v>
      </c>
      <c r="DG382" s="23">
        <v>2.9999999999999997E-4</v>
      </c>
      <c r="DH382" s="23" t="s">
        <v>181</v>
      </c>
      <c r="DI382" s="23">
        <v>2.0000000000000001E-4</v>
      </c>
      <c r="DJ382" s="23" t="s">
        <v>846</v>
      </c>
      <c r="DM382" s="23" t="s">
        <v>421</v>
      </c>
      <c r="DN382" s="23" t="s">
        <v>20</v>
      </c>
      <c r="DW382" s="85"/>
      <c r="DY382" s="85">
        <v>44878.947916666664</v>
      </c>
    </row>
    <row r="383" spans="1:129" s="23" customFormat="1">
      <c r="A383" s="23">
        <v>439</v>
      </c>
      <c r="B383" s="88">
        <v>44878.950694444444</v>
      </c>
      <c r="C383" s="23" t="s">
        <v>192</v>
      </c>
      <c r="D383" s="23">
        <v>0</v>
      </c>
      <c r="E383" s="23">
        <v>0</v>
      </c>
      <c r="F383" s="23">
        <v>0</v>
      </c>
      <c r="G383" s="23" t="s">
        <v>58</v>
      </c>
      <c r="H383" s="23" t="s">
        <v>59</v>
      </c>
      <c r="I383" s="23" t="s">
        <v>59</v>
      </c>
      <c r="J383" s="23" t="s">
        <v>59</v>
      </c>
      <c r="K383" s="23">
        <v>150</v>
      </c>
      <c r="L383" s="23" t="s">
        <v>179</v>
      </c>
      <c r="M383" s="23">
        <v>0</v>
      </c>
      <c r="N383" s="23" t="s">
        <v>179</v>
      </c>
      <c r="O383" s="23">
        <v>0</v>
      </c>
      <c r="P383" s="23" t="s">
        <v>179</v>
      </c>
      <c r="Q383" s="23">
        <v>0</v>
      </c>
      <c r="R383" s="23">
        <v>2</v>
      </c>
      <c r="S383" s="23" t="s">
        <v>180</v>
      </c>
      <c r="T383" s="23">
        <v>11.785</v>
      </c>
      <c r="U383" s="23">
        <v>0.65349999999999997</v>
      </c>
      <c r="V383" s="23">
        <v>17.805599999999998</v>
      </c>
      <c r="W383" s="23">
        <v>0.2742</v>
      </c>
      <c r="X383" s="23">
        <v>54.735900000000001</v>
      </c>
      <c r="Y383" s="23">
        <v>0.30270000000000002</v>
      </c>
      <c r="Z383" s="23">
        <v>2.3599999999999999E-2</v>
      </c>
      <c r="AA383" s="23">
        <v>1.2200000000000001E-2</v>
      </c>
      <c r="AB383" s="23" t="s">
        <v>181</v>
      </c>
      <c r="AC383" s="23">
        <v>7.0000000000000001E-3</v>
      </c>
      <c r="AD383" s="23" t="s">
        <v>181</v>
      </c>
      <c r="AE383" s="23">
        <v>1.03E-2</v>
      </c>
      <c r="AF383" s="23">
        <v>6.7699999999999996E-2</v>
      </c>
      <c r="AG383" s="23">
        <v>4.7999999999999996E-3</v>
      </c>
      <c r="AH383" s="23">
        <v>8.4426000000000005</v>
      </c>
      <c r="AI383" s="23">
        <v>2.18E-2</v>
      </c>
      <c r="AJ383" s="23">
        <v>0.58740000000000003</v>
      </c>
      <c r="AK383" s="23">
        <v>5.1000000000000004E-3</v>
      </c>
      <c r="AL383" s="23">
        <v>1.9300000000000001E-2</v>
      </c>
      <c r="AM383" s="23">
        <v>6.1000000000000004E-3</v>
      </c>
      <c r="AN383" s="23">
        <v>3.39E-2</v>
      </c>
      <c r="AO383" s="23">
        <v>3.8E-3</v>
      </c>
      <c r="AP383" s="23">
        <v>0.1046</v>
      </c>
      <c r="AQ383" s="23">
        <v>3.5999999999999999E-3</v>
      </c>
      <c r="AR383" s="23">
        <v>5.8872</v>
      </c>
      <c r="AS383" s="23">
        <v>2.0899999999999998E-2</v>
      </c>
      <c r="AT383" s="23">
        <v>9.1999999999999998E-3</v>
      </c>
      <c r="AU383" s="23">
        <v>2.5999999999999999E-3</v>
      </c>
      <c r="AV383" s="23">
        <v>1.09E-2</v>
      </c>
      <c r="AW383" s="23">
        <v>8.9999999999999998E-4</v>
      </c>
      <c r="AX383" s="23">
        <v>9.4000000000000004E-3</v>
      </c>
      <c r="AY383" s="23">
        <v>6.9999999999999999E-4</v>
      </c>
      <c r="AZ383" s="23">
        <v>7.1000000000000004E-3</v>
      </c>
      <c r="BA383" s="23">
        <v>5.9999999999999995E-4</v>
      </c>
      <c r="BB383" s="23">
        <v>8.9999999999999998E-4</v>
      </c>
      <c r="BC383" s="23">
        <v>4.0000000000000002E-4</v>
      </c>
      <c r="BD383" s="23" t="s">
        <v>181</v>
      </c>
      <c r="BE383" s="23">
        <v>2.0000000000000001E-4</v>
      </c>
      <c r="BF383" s="23" t="s">
        <v>181</v>
      </c>
      <c r="BG383" s="23">
        <v>1E-4</v>
      </c>
      <c r="BH383" s="23" t="s">
        <v>181</v>
      </c>
      <c r="BI383" s="23">
        <v>1E-4</v>
      </c>
      <c r="BJ383" s="23">
        <v>8.3999999999999995E-3</v>
      </c>
      <c r="BK383" s="23">
        <v>2.9999999999999997E-4</v>
      </c>
      <c r="BL383" s="23">
        <v>2E-3</v>
      </c>
      <c r="BM383" s="23">
        <v>2.0000000000000001E-4</v>
      </c>
      <c r="BN383" s="23">
        <v>3.3E-3</v>
      </c>
      <c r="BO383" s="23">
        <v>2.0000000000000001E-4</v>
      </c>
      <c r="BP383" s="23" t="s">
        <v>181</v>
      </c>
      <c r="BQ383" s="23">
        <v>2.0000000000000001E-4</v>
      </c>
      <c r="BR383" s="23">
        <v>1E-4</v>
      </c>
      <c r="BS383" s="23">
        <v>1E-4</v>
      </c>
      <c r="BT383" s="23" t="s">
        <v>181</v>
      </c>
      <c r="BU383" s="23">
        <v>5.0000000000000001E-4</v>
      </c>
      <c r="BV383" s="23" t="s">
        <v>20</v>
      </c>
      <c r="BX383" s="23" t="s">
        <v>181</v>
      </c>
      <c r="BY383" s="23">
        <v>8.0000000000000004E-4</v>
      </c>
      <c r="BZ383" s="23" t="s">
        <v>181</v>
      </c>
      <c r="CA383" s="23">
        <v>6.9999999999999999E-4</v>
      </c>
      <c r="CB383" s="23">
        <v>2E-3</v>
      </c>
      <c r="CC383" s="23">
        <v>1.8E-3</v>
      </c>
      <c r="CD383" s="23" t="s">
        <v>181</v>
      </c>
      <c r="CE383" s="23">
        <v>1.8E-3</v>
      </c>
      <c r="CF383" s="23" t="s">
        <v>20</v>
      </c>
      <c r="CH383" s="23" t="s">
        <v>181</v>
      </c>
      <c r="CI383" s="23">
        <v>4.1999999999999997E-3</v>
      </c>
      <c r="CJ383" s="23" t="s">
        <v>181</v>
      </c>
      <c r="CK383" s="23">
        <v>8.3999999999999995E-3</v>
      </c>
      <c r="CL383" s="23" t="s">
        <v>181</v>
      </c>
      <c r="CM383" s="23">
        <v>7.1000000000000004E-3</v>
      </c>
      <c r="CN383" s="23" t="s">
        <v>181</v>
      </c>
      <c r="CO383" s="23">
        <v>5.9999999999999995E-4</v>
      </c>
      <c r="CP383" s="23" t="s">
        <v>181</v>
      </c>
      <c r="CQ383" s="23">
        <v>2.5999999999999999E-3</v>
      </c>
      <c r="CR383" s="23" t="s">
        <v>181</v>
      </c>
      <c r="CS383" s="23">
        <v>1.5E-3</v>
      </c>
      <c r="CT383" s="23" t="s">
        <v>20</v>
      </c>
      <c r="CV383" s="23" t="s">
        <v>20</v>
      </c>
      <c r="CX383" s="23" t="s">
        <v>181</v>
      </c>
      <c r="CY383" s="23">
        <v>5.0000000000000001E-4</v>
      </c>
      <c r="CZ383" s="23" t="s">
        <v>181</v>
      </c>
      <c r="DA383" s="23">
        <v>5.0000000000000001E-4</v>
      </c>
      <c r="DB383" s="23" t="s">
        <v>181</v>
      </c>
      <c r="DC383" s="23">
        <v>5.0000000000000001E-4</v>
      </c>
      <c r="DD383" s="23" t="s">
        <v>181</v>
      </c>
      <c r="DE383" s="23">
        <v>5.0000000000000001E-4</v>
      </c>
      <c r="DF383" s="23" t="s">
        <v>181</v>
      </c>
      <c r="DG383" s="23">
        <v>2.9999999999999997E-4</v>
      </c>
      <c r="DH383" s="23" t="s">
        <v>181</v>
      </c>
      <c r="DI383" s="23">
        <v>1E-4</v>
      </c>
      <c r="DJ383" s="23" t="s">
        <v>847</v>
      </c>
      <c r="DK383" s="23" t="s">
        <v>274</v>
      </c>
      <c r="DM383" s="23" t="s">
        <v>421</v>
      </c>
      <c r="DN383" s="23" t="s">
        <v>20</v>
      </c>
      <c r="DW383" s="85"/>
      <c r="DY383" s="85">
        <v>44878.950694444444</v>
      </c>
    </row>
    <row r="384" spans="1:129" s="23" customFormat="1">
      <c r="A384" s="23">
        <v>440</v>
      </c>
      <c r="B384" s="88">
        <v>44878.957638888889</v>
      </c>
      <c r="C384" s="23" t="s">
        <v>192</v>
      </c>
      <c r="D384" s="23">
        <v>0</v>
      </c>
      <c r="E384" s="23">
        <v>0</v>
      </c>
      <c r="F384" s="23">
        <v>0</v>
      </c>
      <c r="G384" s="23" t="s">
        <v>58</v>
      </c>
      <c r="H384" s="23" t="s">
        <v>59</v>
      </c>
      <c r="I384" s="23" t="s">
        <v>59</v>
      </c>
      <c r="J384" s="23" t="s">
        <v>59</v>
      </c>
      <c r="K384" s="23">
        <v>150</v>
      </c>
      <c r="L384" s="23" t="s">
        <v>179</v>
      </c>
      <c r="M384" s="23">
        <v>0</v>
      </c>
      <c r="N384" s="23" t="s">
        <v>179</v>
      </c>
      <c r="O384" s="23">
        <v>0</v>
      </c>
      <c r="P384" s="23" t="s">
        <v>179</v>
      </c>
      <c r="Q384" s="23">
        <v>0</v>
      </c>
      <c r="R384" s="23">
        <v>2</v>
      </c>
      <c r="S384" s="23" t="s">
        <v>180</v>
      </c>
      <c r="T384" s="23">
        <v>11.302099999999999</v>
      </c>
      <c r="U384" s="23">
        <v>0.66139999999999999</v>
      </c>
      <c r="V384" s="23">
        <v>19.479199999999999</v>
      </c>
      <c r="W384" s="23">
        <v>0.28839999999999999</v>
      </c>
      <c r="X384" s="23">
        <v>57.145699999999998</v>
      </c>
      <c r="Y384" s="23">
        <v>0.3145</v>
      </c>
      <c r="Z384" s="23">
        <v>5.8999999999999997E-2</v>
      </c>
      <c r="AA384" s="23">
        <v>1.26E-2</v>
      </c>
      <c r="AB384" s="23" t="s">
        <v>181</v>
      </c>
      <c r="AC384" s="23">
        <v>6.7000000000000002E-3</v>
      </c>
      <c r="AD384" s="23" t="s">
        <v>181</v>
      </c>
      <c r="AE384" s="23">
        <v>1.04E-2</v>
      </c>
      <c r="AF384" s="23">
        <v>0.67810000000000004</v>
      </c>
      <c r="AG384" s="23">
        <v>8.9999999999999993E-3</v>
      </c>
      <c r="AH384" s="23">
        <v>7.6452999999999998</v>
      </c>
      <c r="AI384" s="23">
        <v>2.0899999999999998E-2</v>
      </c>
      <c r="AJ384" s="23">
        <v>0.82340000000000002</v>
      </c>
      <c r="AK384" s="23">
        <v>5.7000000000000002E-3</v>
      </c>
      <c r="AL384" s="23">
        <v>3.6400000000000002E-2</v>
      </c>
      <c r="AM384" s="23">
        <v>7.1000000000000004E-3</v>
      </c>
      <c r="AN384" s="23">
        <v>2.3599999999999999E-2</v>
      </c>
      <c r="AO384" s="23">
        <v>3.5999999999999999E-3</v>
      </c>
      <c r="AP384" s="23">
        <v>0.1138</v>
      </c>
      <c r="AQ384" s="23">
        <v>3.8E-3</v>
      </c>
      <c r="AR384" s="23">
        <v>6.9435000000000002</v>
      </c>
      <c r="AS384" s="23">
        <v>2.2599999999999999E-2</v>
      </c>
      <c r="AT384" s="23">
        <v>2.12E-2</v>
      </c>
      <c r="AU384" s="23">
        <v>2.8999999999999998E-3</v>
      </c>
      <c r="AV384" s="23">
        <v>1.5800000000000002E-2</v>
      </c>
      <c r="AW384" s="23">
        <v>1E-3</v>
      </c>
      <c r="AX384" s="23">
        <v>8.6E-3</v>
      </c>
      <c r="AY384" s="23">
        <v>6.9999999999999999E-4</v>
      </c>
      <c r="AZ384" s="23">
        <v>7.1999999999999998E-3</v>
      </c>
      <c r="BA384" s="23">
        <v>5.9999999999999995E-4</v>
      </c>
      <c r="BB384" s="23">
        <v>1E-3</v>
      </c>
      <c r="BC384" s="23">
        <v>4.0000000000000002E-4</v>
      </c>
      <c r="BD384" s="23" t="s">
        <v>181</v>
      </c>
      <c r="BE384" s="23">
        <v>2.9999999999999997E-4</v>
      </c>
      <c r="BF384" s="23" t="s">
        <v>181</v>
      </c>
      <c r="BG384" s="23">
        <v>1E-4</v>
      </c>
      <c r="BH384" s="23">
        <v>1.2999999999999999E-3</v>
      </c>
      <c r="BI384" s="23">
        <v>2.0000000000000001E-4</v>
      </c>
      <c r="BJ384" s="23">
        <v>1.9099999999999999E-2</v>
      </c>
      <c r="BK384" s="23">
        <v>5.0000000000000001E-4</v>
      </c>
      <c r="BL384" s="23">
        <v>2.2000000000000001E-3</v>
      </c>
      <c r="BM384" s="23">
        <v>2.0000000000000001E-4</v>
      </c>
      <c r="BN384" s="23">
        <v>4.7000000000000002E-3</v>
      </c>
      <c r="BO384" s="23">
        <v>2.0000000000000001E-4</v>
      </c>
      <c r="BP384" s="23">
        <v>1.8E-3</v>
      </c>
      <c r="BQ384" s="23">
        <v>2.9999999999999997E-4</v>
      </c>
      <c r="BR384" s="23">
        <v>1E-4</v>
      </c>
      <c r="BS384" s="23">
        <v>0</v>
      </c>
      <c r="BT384" s="23" t="s">
        <v>181</v>
      </c>
      <c r="BU384" s="23">
        <v>5.0000000000000001E-4</v>
      </c>
      <c r="BV384" s="23" t="s">
        <v>20</v>
      </c>
      <c r="BX384" s="23" t="s">
        <v>181</v>
      </c>
      <c r="BY384" s="23">
        <v>8.0000000000000004E-4</v>
      </c>
      <c r="BZ384" s="23" t="s">
        <v>181</v>
      </c>
      <c r="CA384" s="23">
        <v>6.9999999999999999E-4</v>
      </c>
      <c r="CB384" s="23" t="s">
        <v>181</v>
      </c>
      <c r="CC384" s="23">
        <v>1.6999999999999999E-3</v>
      </c>
      <c r="CD384" s="23" t="s">
        <v>181</v>
      </c>
      <c r="CE384" s="23">
        <v>1.8E-3</v>
      </c>
      <c r="CF384" s="23" t="s">
        <v>20</v>
      </c>
      <c r="CH384" s="23">
        <v>1.17E-2</v>
      </c>
      <c r="CI384" s="23">
        <v>4.0000000000000001E-3</v>
      </c>
      <c r="CJ384" s="23" t="s">
        <v>181</v>
      </c>
      <c r="CK384" s="23">
        <v>8.3000000000000001E-3</v>
      </c>
      <c r="CL384" s="23" t="s">
        <v>181</v>
      </c>
      <c r="CM384" s="23">
        <v>6.4999999999999997E-3</v>
      </c>
      <c r="CN384" s="23" t="s">
        <v>181</v>
      </c>
      <c r="CO384" s="23">
        <v>5.9999999999999995E-4</v>
      </c>
      <c r="CP384" s="23" t="s">
        <v>181</v>
      </c>
      <c r="CQ384" s="23">
        <v>2.5000000000000001E-3</v>
      </c>
      <c r="CR384" s="23" t="s">
        <v>181</v>
      </c>
      <c r="CS384" s="23">
        <v>1.5E-3</v>
      </c>
      <c r="CT384" s="23" t="s">
        <v>20</v>
      </c>
      <c r="CV384" s="23" t="s">
        <v>181</v>
      </c>
      <c r="CW384" s="23">
        <v>5.0000000000000001E-4</v>
      </c>
      <c r="CX384" s="23" t="s">
        <v>181</v>
      </c>
      <c r="CY384" s="23">
        <v>5.0000000000000001E-4</v>
      </c>
      <c r="CZ384" s="23" t="s">
        <v>181</v>
      </c>
      <c r="DA384" s="23">
        <v>5.0000000000000001E-4</v>
      </c>
      <c r="DB384" s="23" t="s">
        <v>181</v>
      </c>
      <c r="DC384" s="23">
        <v>5.0000000000000001E-4</v>
      </c>
      <c r="DD384" s="23" t="s">
        <v>181</v>
      </c>
      <c r="DE384" s="23">
        <v>5.9999999999999995E-4</v>
      </c>
      <c r="DF384" s="23" t="s">
        <v>181</v>
      </c>
      <c r="DG384" s="23">
        <v>2.9999999999999997E-4</v>
      </c>
      <c r="DH384" s="23" t="s">
        <v>181</v>
      </c>
      <c r="DI384" s="23">
        <v>1E-4</v>
      </c>
      <c r="DJ384" s="23" t="s">
        <v>499</v>
      </c>
      <c r="DK384" s="23" t="s">
        <v>500</v>
      </c>
      <c r="DL384" s="23">
        <v>22</v>
      </c>
      <c r="DM384" s="23" t="s">
        <v>197</v>
      </c>
      <c r="DN384" s="23" t="s">
        <v>20</v>
      </c>
      <c r="DW384" s="85"/>
      <c r="DY384" s="85">
        <v>44878.957638888889</v>
      </c>
    </row>
    <row r="385" spans="1:129" s="23" customFormat="1">
      <c r="A385" s="23">
        <v>441</v>
      </c>
      <c r="B385" s="88">
        <v>44878.961111111108</v>
      </c>
      <c r="C385" s="23" t="s">
        <v>192</v>
      </c>
      <c r="D385" s="23">
        <v>0</v>
      </c>
      <c r="E385" s="23">
        <v>0</v>
      </c>
      <c r="F385" s="23">
        <v>0</v>
      </c>
      <c r="G385" s="23" t="s">
        <v>58</v>
      </c>
      <c r="H385" s="23" t="s">
        <v>59</v>
      </c>
      <c r="I385" s="23" t="s">
        <v>59</v>
      </c>
      <c r="J385" s="23" t="s">
        <v>59</v>
      </c>
      <c r="K385" s="23">
        <v>150</v>
      </c>
      <c r="L385" s="23" t="s">
        <v>179</v>
      </c>
      <c r="M385" s="23">
        <v>0</v>
      </c>
      <c r="N385" s="23" t="s">
        <v>179</v>
      </c>
      <c r="O385" s="23">
        <v>0</v>
      </c>
      <c r="P385" s="23" t="s">
        <v>179</v>
      </c>
      <c r="Q385" s="23">
        <v>0</v>
      </c>
      <c r="R385" s="23">
        <v>2</v>
      </c>
      <c r="S385" s="23" t="s">
        <v>180</v>
      </c>
      <c r="T385" s="23">
        <v>9.9009</v>
      </c>
      <c r="U385" s="23">
        <v>0.64610000000000001</v>
      </c>
      <c r="V385" s="23">
        <v>19.403300000000002</v>
      </c>
      <c r="W385" s="23">
        <v>0.2873</v>
      </c>
      <c r="X385" s="23">
        <v>56.959000000000003</v>
      </c>
      <c r="Y385" s="23">
        <v>0.31390000000000001</v>
      </c>
      <c r="Z385" s="23">
        <v>9.8599999999999993E-2</v>
      </c>
      <c r="AA385" s="23">
        <v>1.32E-2</v>
      </c>
      <c r="AB385" s="23">
        <v>2.3E-2</v>
      </c>
      <c r="AC385" s="23">
        <v>7.7999999999999996E-3</v>
      </c>
      <c r="AD385" s="23" t="s">
        <v>181</v>
      </c>
      <c r="AE385" s="23">
        <v>1.03E-2</v>
      </c>
      <c r="AF385" s="23">
        <v>0.73089999999999999</v>
      </c>
      <c r="AG385" s="23">
        <v>9.1999999999999998E-3</v>
      </c>
      <c r="AH385" s="23">
        <v>7.8186999999999998</v>
      </c>
      <c r="AI385" s="23">
        <v>2.12E-2</v>
      </c>
      <c r="AJ385" s="23">
        <v>0.81689999999999996</v>
      </c>
      <c r="AK385" s="23">
        <v>5.7999999999999996E-3</v>
      </c>
      <c r="AL385" s="23">
        <v>3.8300000000000001E-2</v>
      </c>
      <c r="AM385" s="23">
        <v>7.1999999999999998E-3</v>
      </c>
      <c r="AN385" s="23">
        <v>2.4400000000000002E-2</v>
      </c>
      <c r="AO385" s="23">
        <v>3.7000000000000002E-3</v>
      </c>
      <c r="AP385" s="23">
        <v>9.7100000000000006E-2</v>
      </c>
      <c r="AQ385" s="23">
        <v>3.5000000000000001E-3</v>
      </c>
      <c r="AR385" s="23">
        <v>6.6959999999999997</v>
      </c>
      <c r="AS385" s="23">
        <v>2.23E-2</v>
      </c>
      <c r="AT385" s="23">
        <v>1.7100000000000001E-2</v>
      </c>
      <c r="AU385" s="23">
        <v>2.8999999999999998E-3</v>
      </c>
      <c r="AV385" s="23">
        <v>1.6799999999999999E-2</v>
      </c>
      <c r="AW385" s="23">
        <v>1E-3</v>
      </c>
      <c r="AX385" s="23">
        <v>8.9999999999999993E-3</v>
      </c>
      <c r="AY385" s="23">
        <v>6.9999999999999999E-4</v>
      </c>
      <c r="AZ385" s="23">
        <v>7.7000000000000002E-3</v>
      </c>
      <c r="BA385" s="23">
        <v>5.9999999999999995E-4</v>
      </c>
      <c r="BB385" s="23">
        <v>1E-3</v>
      </c>
      <c r="BC385" s="23">
        <v>4.0000000000000002E-4</v>
      </c>
      <c r="BD385" s="23" t="s">
        <v>181</v>
      </c>
      <c r="BE385" s="23">
        <v>2.9999999999999997E-4</v>
      </c>
      <c r="BF385" s="23" t="s">
        <v>181</v>
      </c>
      <c r="BG385" s="23">
        <v>1E-4</v>
      </c>
      <c r="BH385" s="23">
        <v>1.4E-3</v>
      </c>
      <c r="BI385" s="23">
        <v>2.0000000000000001E-4</v>
      </c>
      <c r="BJ385" s="23">
        <v>4.2599999999999999E-2</v>
      </c>
      <c r="BK385" s="23">
        <v>6.9999999999999999E-4</v>
      </c>
      <c r="BL385" s="23">
        <v>2.2000000000000001E-3</v>
      </c>
      <c r="BM385" s="23">
        <v>2.0000000000000001E-4</v>
      </c>
      <c r="BN385" s="23">
        <v>5.7999999999999996E-3</v>
      </c>
      <c r="BO385" s="23">
        <v>2.0000000000000001E-4</v>
      </c>
      <c r="BP385" s="23">
        <v>1.8E-3</v>
      </c>
      <c r="BQ385" s="23">
        <v>2.9999999999999997E-4</v>
      </c>
      <c r="BR385" s="23">
        <v>1E-4</v>
      </c>
      <c r="BS385" s="23">
        <v>0</v>
      </c>
      <c r="BT385" s="23" t="s">
        <v>181</v>
      </c>
      <c r="BU385" s="23">
        <v>5.0000000000000001E-4</v>
      </c>
      <c r="BV385" s="23" t="s">
        <v>181</v>
      </c>
      <c r="BW385" s="23">
        <v>5.9999999999999995E-4</v>
      </c>
      <c r="BX385" s="23" t="s">
        <v>20</v>
      </c>
      <c r="BZ385" s="23" t="s">
        <v>181</v>
      </c>
      <c r="CA385" s="23">
        <v>6.9999999999999999E-4</v>
      </c>
      <c r="CB385" s="23" t="s">
        <v>181</v>
      </c>
      <c r="CC385" s="23">
        <v>1.8E-3</v>
      </c>
      <c r="CD385" s="23" t="s">
        <v>181</v>
      </c>
      <c r="CE385" s="23">
        <v>1.8E-3</v>
      </c>
      <c r="CF385" s="23" t="s">
        <v>20</v>
      </c>
      <c r="CH385" s="23">
        <v>6.7199999999999996E-2</v>
      </c>
      <c r="CI385" s="23">
        <v>4.4999999999999997E-3</v>
      </c>
      <c r="CJ385" s="23" t="s">
        <v>181</v>
      </c>
      <c r="CK385" s="23">
        <v>8.3999999999999995E-3</v>
      </c>
      <c r="CL385" s="23" t="s">
        <v>181</v>
      </c>
      <c r="CM385" s="23">
        <v>6.6E-3</v>
      </c>
      <c r="CN385" s="23" t="s">
        <v>181</v>
      </c>
      <c r="CO385" s="23">
        <v>5.9999999999999995E-4</v>
      </c>
      <c r="CP385" s="23" t="s">
        <v>181</v>
      </c>
      <c r="CQ385" s="23">
        <v>2.5999999999999999E-3</v>
      </c>
      <c r="CR385" s="23" t="s">
        <v>181</v>
      </c>
      <c r="CS385" s="23">
        <v>1.5E-3</v>
      </c>
      <c r="CT385" s="23" t="s">
        <v>181</v>
      </c>
      <c r="CU385" s="23">
        <v>5.9999999999999995E-4</v>
      </c>
      <c r="CV385" s="23" t="s">
        <v>20</v>
      </c>
      <c r="CX385" s="23" t="s">
        <v>181</v>
      </c>
      <c r="CY385" s="23">
        <v>5.0000000000000001E-4</v>
      </c>
      <c r="CZ385" s="23" t="s">
        <v>181</v>
      </c>
      <c r="DA385" s="23">
        <v>5.9999999999999995E-4</v>
      </c>
      <c r="DB385" s="23" t="s">
        <v>181</v>
      </c>
      <c r="DC385" s="23">
        <v>5.0000000000000001E-4</v>
      </c>
      <c r="DD385" s="23" t="s">
        <v>181</v>
      </c>
      <c r="DE385" s="23">
        <v>5.9999999999999995E-4</v>
      </c>
      <c r="DF385" s="23" t="s">
        <v>181</v>
      </c>
      <c r="DG385" s="23">
        <v>2.9999999999999997E-4</v>
      </c>
      <c r="DH385" s="23" t="s">
        <v>181</v>
      </c>
      <c r="DI385" s="23">
        <v>1E-4</v>
      </c>
      <c r="DJ385" s="23" t="s">
        <v>499</v>
      </c>
      <c r="DK385" s="23" t="s">
        <v>500</v>
      </c>
      <c r="DL385" s="23">
        <v>70</v>
      </c>
      <c r="DM385" s="23" t="s">
        <v>197</v>
      </c>
      <c r="DN385" s="23" t="s">
        <v>20</v>
      </c>
      <c r="DW385" s="85"/>
      <c r="DY385" s="85">
        <v>44878.961111111108</v>
      </c>
    </row>
    <row r="386" spans="1:129" s="23" customFormat="1">
      <c r="A386" s="23">
        <v>442</v>
      </c>
      <c r="B386" s="88">
        <v>44878.963194444441</v>
      </c>
      <c r="C386" s="23" t="s">
        <v>192</v>
      </c>
      <c r="D386" s="23">
        <v>0</v>
      </c>
      <c r="E386" s="23">
        <v>0</v>
      </c>
      <c r="F386" s="23">
        <v>0</v>
      </c>
      <c r="G386" s="23" t="s">
        <v>58</v>
      </c>
      <c r="H386" s="23" t="s">
        <v>59</v>
      </c>
      <c r="I386" s="23" t="s">
        <v>59</v>
      </c>
      <c r="J386" s="23" t="s">
        <v>59</v>
      </c>
      <c r="K386" s="23">
        <v>150</v>
      </c>
      <c r="L386" s="23" t="s">
        <v>179</v>
      </c>
      <c r="M386" s="23">
        <v>0</v>
      </c>
      <c r="N386" s="23" t="s">
        <v>179</v>
      </c>
      <c r="O386" s="23">
        <v>0</v>
      </c>
      <c r="P386" s="23" t="s">
        <v>179</v>
      </c>
      <c r="Q386" s="23">
        <v>0</v>
      </c>
      <c r="R386" s="23">
        <v>2</v>
      </c>
      <c r="S386" s="23" t="s">
        <v>180</v>
      </c>
      <c r="T386" s="23">
        <v>11.2454</v>
      </c>
      <c r="U386" s="23">
        <v>0.64910000000000001</v>
      </c>
      <c r="V386" s="23">
        <v>17.0289</v>
      </c>
      <c r="W386" s="23">
        <v>0.27260000000000001</v>
      </c>
      <c r="X386" s="23">
        <v>55.4345</v>
      </c>
      <c r="Y386" s="23">
        <v>0.30819999999999997</v>
      </c>
      <c r="Z386" s="23">
        <v>8.8400000000000006E-2</v>
      </c>
      <c r="AA386" s="23">
        <v>1.2800000000000001E-2</v>
      </c>
      <c r="AB386" s="23">
        <v>3.27E-2</v>
      </c>
      <c r="AC386" s="23">
        <v>7.7000000000000002E-3</v>
      </c>
      <c r="AD386" s="23" t="s">
        <v>181</v>
      </c>
      <c r="AE386" s="23">
        <v>1.0800000000000001E-2</v>
      </c>
      <c r="AF386" s="23">
        <v>0.76039999999999996</v>
      </c>
      <c r="AG386" s="23">
        <v>9.2999999999999992E-3</v>
      </c>
      <c r="AH386" s="23">
        <v>7.2285000000000004</v>
      </c>
      <c r="AI386" s="23">
        <v>2.0299999999999999E-2</v>
      </c>
      <c r="AJ386" s="23">
        <v>0.81</v>
      </c>
      <c r="AK386" s="23">
        <v>5.7000000000000002E-3</v>
      </c>
      <c r="AL386" s="23">
        <v>2.52E-2</v>
      </c>
      <c r="AM386" s="23">
        <v>6.7999999999999996E-3</v>
      </c>
      <c r="AN386" s="23">
        <v>2.69E-2</v>
      </c>
      <c r="AO386" s="23">
        <v>3.5999999999999999E-3</v>
      </c>
      <c r="AP386" s="23">
        <v>0.1225</v>
      </c>
      <c r="AQ386" s="23">
        <v>3.8999999999999998E-3</v>
      </c>
      <c r="AR386" s="23">
        <v>7.0670000000000002</v>
      </c>
      <c r="AS386" s="23">
        <v>2.2800000000000001E-2</v>
      </c>
      <c r="AT386" s="23">
        <v>1.44E-2</v>
      </c>
      <c r="AU386" s="23">
        <v>2.8999999999999998E-3</v>
      </c>
      <c r="AV386" s="23">
        <v>1.7100000000000001E-2</v>
      </c>
      <c r="AW386" s="23">
        <v>1.1000000000000001E-3</v>
      </c>
      <c r="AX386" s="23">
        <v>9.1999999999999998E-3</v>
      </c>
      <c r="AY386" s="23">
        <v>6.9999999999999999E-4</v>
      </c>
      <c r="AZ386" s="23">
        <v>7.9000000000000008E-3</v>
      </c>
      <c r="BA386" s="23">
        <v>5.9999999999999995E-4</v>
      </c>
      <c r="BB386" s="23">
        <v>1.2999999999999999E-3</v>
      </c>
      <c r="BC386" s="23">
        <v>4.0000000000000002E-4</v>
      </c>
      <c r="BD386" s="23" t="s">
        <v>181</v>
      </c>
      <c r="BE386" s="23">
        <v>2.9999999999999997E-4</v>
      </c>
      <c r="BF386" s="23" t="s">
        <v>181</v>
      </c>
      <c r="BG386" s="23">
        <v>1E-4</v>
      </c>
      <c r="BH386" s="23">
        <v>1.5E-3</v>
      </c>
      <c r="BI386" s="23">
        <v>2.0000000000000001E-4</v>
      </c>
      <c r="BJ386" s="23">
        <v>1.7600000000000001E-2</v>
      </c>
      <c r="BK386" s="23">
        <v>5.0000000000000001E-4</v>
      </c>
      <c r="BL386" s="23">
        <v>2.0999999999999999E-3</v>
      </c>
      <c r="BM386" s="23">
        <v>2.0000000000000001E-4</v>
      </c>
      <c r="BN386" s="23">
        <v>5.4999999999999997E-3</v>
      </c>
      <c r="BO386" s="23">
        <v>2.0000000000000001E-4</v>
      </c>
      <c r="BP386" s="23">
        <v>1.8E-3</v>
      </c>
      <c r="BQ386" s="23">
        <v>2.9999999999999997E-4</v>
      </c>
      <c r="BR386" s="23">
        <v>2.0000000000000001E-4</v>
      </c>
      <c r="BS386" s="23">
        <v>1E-4</v>
      </c>
      <c r="BT386" s="23" t="s">
        <v>181</v>
      </c>
      <c r="BU386" s="23">
        <v>5.0000000000000001E-4</v>
      </c>
      <c r="BV386" s="23" t="s">
        <v>20</v>
      </c>
      <c r="BX386" s="23" t="s">
        <v>20</v>
      </c>
      <c r="BZ386" s="23" t="s">
        <v>181</v>
      </c>
      <c r="CA386" s="23">
        <v>6.9999999999999999E-4</v>
      </c>
      <c r="CB386" s="23">
        <v>2.5000000000000001E-3</v>
      </c>
      <c r="CC386" s="23">
        <v>1.8E-3</v>
      </c>
      <c r="CD386" s="23" t="s">
        <v>181</v>
      </c>
      <c r="CE386" s="23">
        <v>1.8E-3</v>
      </c>
      <c r="CF386" s="23" t="s">
        <v>20</v>
      </c>
      <c r="CH386" s="23">
        <v>2.1399999999999999E-2</v>
      </c>
      <c r="CI386" s="23">
        <v>4.7000000000000002E-3</v>
      </c>
      <c r="CJ386" s="23" t="s">
        <v>181</v>
      </c>
      <c r="CK386" s="23">
        <v>8.6999999999999994E-3</v>
      </c>
      <c r="CL386" s="23" t="s">
        <v>181</v>
      </c>
      <c r="CM386" s="23">
        <v>7.1999999999999998E-3</v>
      </c>
      <c r="CN386" s="23" t="s">
        <v>181</v>
      </c>
      <c r="CO386" s="23">
        <v>5.9999999999999995E-4</v>
      </c>
      <c r="CP386" s="23" t="s">
        <v>181</v>
      </c>
      <c r="CQ386" s="23">
        <v>2.5999999999999999E-3</v>
      </c>
      <c r="CR386" s="23" t="s">
        <v>181</v>
      </c>
      <c r="CS386" s="23">
        <v>1.5E-3</v>
      </c>
      <c r="CT386" s="23" t="s">
        <v>20</v>
      </c>
      <c r="CV386" s="23" t="s">
        <v>20</v>
      </c>
      <c r="CX386" s="23" t="s">
        <v>181</v>
      </c>
      <c r="CY386" s="23">
        <v>5.0000000000000001E-4</v>
      </c>
      <c r="CZ386" s="23" t="s">
        <v>181</v>
      </c>
      <c r="DA386" s="23">
        <v>5.9999999999999995E-4</v>
      </c>
      <c r="DB386" s="23" t="s">
        <v>181</v>
      </c>
      <c r="DC386" s="23">
        <v>5.0000000000000001E-4</v>
      </c>
      <c r="DD386" s="23" t="s">
        <v>181</v>
      </c>
      <c r="DE386" s="23">
        <v>5.9999999999999995E-4</v>
      </c>
      <c r="DF386" s="23" t="s">
        <v>181</v>
      </c>
      <c r="DG386" s="23">
        <v>2.9999999999999997E-4</v>
      </c>
      <c r="DH386" s="23" t="s">
        <v>181</v>
      </c>
      <c r="DI386" s="23">
        <v>1E-4</v>
      </c>
      <c r="DJ386" s="23" t="s">
        <v>499</v>
      </c>
      <c r="DK386" s="23" t="s">
        <v>500</v>
      </c>
      <c r="DL386" s="23">
        <v>129</v>
      </c>
      <c r="DM386" s="23" t="s">
        <v>197</v>
      </c>
      <c r="DN386" s="23" t="s">
        <v>20</v>
      </c>
      <c r="DW386" s="85"/>
      <c r="DY386" s="85">
        <v>44878.963194444441</v>
      </c>
    </row>
    <row r="387" spans="1:129" s="23" customFormat="1">
      <c r="A387" s="23">
        <v>443</v>
      </c>
      <c r="B387" s="88">
        <v>44878.968055555553</v>
      </c>
      <c r="C387" s="23" t="s">
        <v>192</v>
      </c>
      <c r="D387" s="23">
        <v>0</v>
      </c>
      <c r="E387" s="23">
        <v>0</v>
      </c>
      <c r="F387" s="23">
        <v>0</v>
      </c>
      <c r="G387" s="23" t="s">
        <v>58</v>
      </c>
      <c r="H387" s="23" t="s">
        <v>59</v>
      </c>
      <c r="I387" s="23" t="s">
        <v>59</v>
      </c>
      <c r="J387" s="23" t="s">
        <v>59</v>
      </c>
      <c r="K387" s="23">
        <v>150</v>
      </c>
      <c r="L387" s="23" t="s">
        <v>179</v>
      </c>
      <c r="M387" s="23">
        <v>0</v>
      </c>
      <c r="N387" s="23" t="s">
        <v>179</v>
      </c>
      <c r="O387" s="23">
        <v>0</v>
      </c>
      <c r="P387" s="23" t="s">
        <v>179</v>
      </c>
      <c r="Q387" s="23">
        <v>0</v>
      </c>
      <c r="R387" s="23">
        <v>2</v>
      </c>
      <c r="S387" s="23" t="s">
        <v>180</v>
      </c>
      <c r="T387" s="23">
        <v>4.8930999999999996</v>
      </c>
      <c r="U387" s="23">
        <v>0.57699999999999996</v>
      </c>
      <c r="V387" s="23">
        <v>20.334800000000001</v>
      </c>
      <c r="W387" s="23">
        <v>0.2928</v>
      </c>
      <c r="X387" s="23">
        <v>50.473999999999997</v>
      </c>
      <c r="Y387" s="23">
        <v>0.29530000000000001</v>
      </c>
      <c r="Z387" s="23">
        <v>5.4800000000000001E-2</v>
      </c>
      <c r="AA387" s="23">
        <v>1.23E-2</v>
      </c>
      <c r="AB387" s="23" t="s">
        <v>181</v>
      </c>
      <c r="AC387" s="23">
        <v>6.4000000000000003E-3</v>
      </c>
      <c r="AD387" s="23">
        <v>6.1199999999999997E-2</v>
      </c>
      <c r="AE387" s="23">
        <v>1.18E-2</v>
      </c>
      <c r="AF387" s="23">
        <v>1.0996999999999999</v>
      </c>
      <c r="AG387" s="23">
        <v>1.0800000000000001E-2</v>
      </c>
      <c r="AH387" s="23">
        <v>7.3806000000000003</v>
      </c>
      <c r="AI387" s="23">
        <v>2.0799999999999999E-2</v>
      </c>
      <c r="AJ387" s="23">
        <v>1.0108999999999999</v>
      </c>
      <c r="AK387" s="23">
        <v>6.3E-3</v>
      </c>
      <c r="AL387" s="23">
        <v>3.8300000000000001E-2</v>
      </c>
      <c r="AM387" s="23">
        <v>7.7000000000000002E-3</v>
      </c>
      <c r="AN387" s="23">
        <v>2.7699999999999999E-2</v>
      </c>
      <c r="AO387" s="23">
        <v>3.8999999999999998E-3</v>
      </c>
      <c r="AP387" s="23">
        <v>0.17580000000000001</v>
      </c>
      <c r="AQ387" s="23">
        <v>4.7000000000000002E-3</v>
      </c>
      <c r="AR387" s="23">
        <v>8.8150999999999993</v>
      </c>
      <c r="AS387" s="23">
        <v>2.5700000000000001E-2</v>
      </c>
      <c r="AT387" s="23">
        <v>1.7100000000000001E-2</v>
      </c>
      <c r="AU387" s="23">
        <v>3.3999999999999998E-3</v>
      </c>
      <c r="AV387" s="23">
        <v>1.7999999999999999E-2</v>
      </c>
      <c r="AW387" s="23">
        <v>1.1000000000000001E-3</v>
      </c>
      <c r="AX387" s="23">
        <v>9.1000000000000004E-3</v>
      </c>
      <c r="AY387" s="23">
        <v>6.9999999999999999E-4</v>
      </c>
      <c r="AZ387" s="23">
        <v>9.4999999999999998E-3</v>
      </c>
      <c r="BA387" s="23">
        <v>6.9999999999999999E-4</v>
      </c>
      <c r="BB387" s="23">
        <v>1.6000000000000001E-3</v>
      </c>
      <c r="BC387" s="23">
        <v>4.0000000000000002E-4</v>
      </c>
      <c r="BD387" s="23">
        <v>1.5E-3</v>
      </c>
      <c r="BE387" s="23">
        <v>4.0000000000000002E-4</v>
      </c>
      <c r="BF387" s="23" t="s">
        <v>181</v>
      </c>
      <c r="BG387" s="23">
        <v>1E-4</v>
      </c>
      <c r="BH387" s="23">
        <v>1.1999999999999999E-3</v>
      </c>
      <c r="BI387" s="23">
        <v>2.0000000000000001E-4</v>
      </c>
      <c r="BJ387" s="23">
        <v>2.4400000000000002E-2</v>
      </c>
      <c r="BK387" s="23">
        <v>5.9999999999999995E-4</v>
      </c>
      <c r="BL387" s="23">
        <v>2.5000000000000001E-3</v>
      </c>
      <c r="BM387" s="23">
        <v>2.0000000000000001E-4</v>
      </c>
      <c r="BN387" s="23">
        <v>7.3000000000000001E-3</v>
      </c>
      <c r="BO387" s="23">
        <v>2.9999999999999997E-4</v>
      </c>
      <c r="BP387" s="23">
        <v>2.2000000000000001E-3</v>
      </c>
      <c r="BQ387" s="23">
        <v>2.9999999999999997E-4</v>
      </c>
      <c r="BR387" s="23">
        <v>4.0000000000000002E-4</v>
      </c>
      <c r="BS387" s="23">
        <v>2.0000000000000001E-4</v>
      </c>
      <c r="BT387" s="23" t="s">
        <v>181</v>
      </c>
      <c r="BU387" s="23">
        <v>5.0000000000000001E-4</v>
      </c>
      <c r="BV387" s="23" t="s">
        <v>20</v>
      </c>
      <c r="BX387" s="23" t="s">
        <v>181</v>
      </c>
      <c r="BY387" s="23">
        <v>8.0000000000000004E-4</v>
      </c>
      <c r="BZ387" s="23" t="s">
        <v>181</v>
      </c>
      <c r="CA387" s="23">
        <v>6.9999999999999999E-4</v>
      </c>
      <c r="CB387" s="23">
        <v>2.8E-3</v>
      </c>
      <c r="CC387" s="23">
        <v>1.8E-3</v>
      </c>
      <c r="CD387" s="23" t="s">
        <v>181</v>
      </c>
      <c r="CE387" s="23">
        <v>1.8E-3</v>
      </c>
      <c r="CF387" s="23" t="s">
        <v>20</v>
      </c>
      <c r="CH387" s="23">
        <v>1.6299999999999999E-2</v>
      </c>
      <c r="CI387" s="23">
        <v>4.1999999999999997E-3</v>
      </c>
      <c r="CJ387" s="23" t="s">
        <v>181</v>
      </c>
      <c r="CK387" s="23">
        <v>8.8000000000000005E-3</v>
      </c>
      <c r="CL387" s="23" t="s">
        <v>181</v>
      </c>
      <c r="CM387" s="23">
        <v>8.6999999999999994E-3</v>
      </c>
      <c r="CN387" s="23" t="s">
        <v>181</v>
      </c>
      <c r="CO387" s="23">
        <v>5.9999999999999995E-4</v>
      </c>
      <c r="CP387" s="23" t="s">
        <v>181</v>
      </c>
      <c r="CQ387" s="23">
        <v>2.7000000000000001E-3</v>
      </c>
      <c r="CR387" s="23" t="s">
        <v>181</v>
      </c>
      <c r="CS387" s="23">
        <v>1.5E-3</v>
      </c>
      <c r="CT387" s="23" t="s">
        <v>20</v>
      </c>
      <c r="CV387" s="23" t="s">
        <v>20</v>
      </c>
      <c r="CX387" s="23" t="s">
        <v>181</v>
      </c>
      <c r="CY387" s="23">
        <v>5.0000000000000001E-4</v>
      </c>
      <c r="CZ387" s="23" t="s">
        <v>181</v>
      </c>
      <c r="DA387" s="23">
        <v>5.9999999999999995E-4</v>
      </c>
      <c r="DB387" s="23" t="s">
        <v>181</v>
      </c>
      <c r="DC387" s="23">
        <v>5.9999999999999995E-4</v>
      </c>
      <c r="DD387" s="23" t="s">
        <v>181</v>
      </c>
      <c r="DE387" s="23">
        <v>5.9999999999999995E-4</v>
      </c>
      <c r="DF387" s="23" t="s">
        <v>181</v>
      </c>
      <c r="DG387" s="23">
        <v>4.0000000000000002E-4</v>
      </c>
      <c r="DH387" s="23" t="s">
        <v>181</v>
      </c>
      <c r="DI387" s="23">
        <v>2.0000000000000001E-4</v>
      </c>
      <c r="DJ387" s="23" t="s">
        <v>501</v>
      </c>
      <c r="DK387" s="23" t="s">
        <v>502</v>
      </c>
      <c r="DL387" s="23">
        <v>22</v>
      </c>
      <c r="DM387" s="23" t="s">
        <v>65</v>
      </c>
      <c r="DN387" s="23" t="s">
        <v>20</v>
      </c>
      <c r="DW387" s="85"/>
      <c r="DY387" s="85">
        <v>44878.968055555553</v>
      </c>
    </row>
    <row r="388" spans="1:129" s="23" customFormat="1">
      <c r="A388" s="23">
        <v>444</v>
      </c>
      <c r="B388" s="88">
        <v>44878.970833333333</v>
      </c>
      <c r="C388" s="23" t="s">
        <v>192</v>
      </c>
      <c r="D388" s="23">
        <v>0</v>
      </c>
      <c r="E388" s="23">
        <v>0</v>
      </c>
      <c r="F388" s="23">
        <v>0</v>
      </c>
      <c r="G388" s="23" t="s">
        <v>58</v>
      </c>
      <c r="H388" s="23" t="s">
        <v>59</v>
      </c>
      <c r="I388" s="23" t="s">
        <v>59</v>
      </c>
      <c r="J388" s="23" t="s">
        <v>59</v>
      </c>
      <c r="K388" s="23">
        <v>150</v>
      </c>
      <c r="L388" s="23" t="s">
        <v>179</v>
      </c>
      <c r="M388" s="23">
        <v>0</v>
      </c>
      <c r="N388" s="23" t="s">
        <v>179</v>
      </c>
      <c r="O388" s="23">
        <v>0</v>
      </c>
      <c r="P388" s="23" t="s">
        <v>179</v>
      </c>
      <c r="Q388" s="23">
        <v>0</v>
      </c>
      <c r="R388" s="23">
        <v>2</v>
      </c>
      <c r="S388" s="23" t="s">
        <v>180</v>
      </c>
      <c r="T388" s="23">
        <v>8.3729999999999993</v>
      </c>
      <c r="U388" s="23">
        <v>0.61950000000000005</v>
      </c>
      <c r="V388" s="23">
        <v>19.0779</v>
      </c>
      <c r="W388" s="23">
        <v>0.28549999999999998</v>
      </c>
      <c r="X388" s="23">
        <v>52.908900000000003</v>
      </c>
      <c r="Y388" s="23">
        <v>0.30149999999999999</v>
      </c>
      <c r="Z388" s="23">
        <v>8.7900000000000006E-2</v>
      </c>
      <c r="AA388" s="23">
        <v>1.29E-2</v>
      </c>
      <c r="AB388" s="23" t="s">
        <v>181</v>
      </c>
      <c r="AC388" s="23">
        <v>6.3E-3</v>
      </c>
      <c r="AD388" s="23" t="s">
        <v>181</v>
      </c>
      <c r="AE388" s="23">
        <v>1.0500000000000001E-2</v>
      </c>
      <c r="AF388" s="23">
        <v>0.75470000000000004</v>
      </c>
      <c r="AG388" s="23">
        <v>9.2999999999999992E-3</v>
      </c>
      <c r="AH388" s="23">
        <v>7.4981</v>
      </c>
      <c r="AI388" s="23">
        <v>2.0799999999999999E-2</v>
      </c>
      <c r="AJ388" s="23">
        <v>0.85960000000000003</v>
      </c>
      <c r="AK388" s="23">
        <v>5.7999999999999996E-3</v>
      </c>
      <c r="AL388" s="23">
        <v>3.6799999999999999E-2</v>
      </c>
      <c r="AM388" s="23">
        <v>7.4000000000000003E-3</v>
      </c>
      <c r="AN388" s="23">
        <v>2.35E-2</v>
      </c>
      <c r="AO388" s="23">
        <v>3.8E-3</v>
      </c>
      <c r="AP388" s="23">
        <v>8.8499999999999995E-2</v>
      </c>
      <c r="AQ388" s="23">
        <v>3.5000000000000001E-3</v>
      </c>
      <c r="AR388" s="23">
        <v>8.2199000000000009</v>
      </c>
      <c r="AS388" s="23">
        <v>2.47E-2</v>
      </c>
      <c r="AT388" s="23">
        <v>1.29E-2</v>
      </c>
      <c r="AU388" s="23">
        <v>3.2000000000000002E-3</v>
      </c>
      <c r="AV388" s="23">
        <v>1.17E-2</v>
      </c>
      <c r="AW388" s="23">
        <v>8.9999999999999998E-4</v>
      </c>
      <c r="AX388" s="23">
        <v>9.7999999999999997E-3</v>
      </c>
      <c r="AY388" s="23">
        <v>6.9999999999999999E-4</v>
      </c>
      <c r="AZ388" s="23">
        <v>1.09E-2</v>
      </c>
      <c r="BA388" s="23">
        <v>6.9999999999999999E-4</v>
      </c>
      <c r="BB388" s="23">
        <v>1.2999999999999999E-3</v>
      </c>
      <c r="BC388" s="23">
        <v>4.0000000000000002E-4</v>
      </c>
      <c r="BD388" s="23">
        <v>5.0000000000000001E-4</v>
      </c>
      <c r="BE388" s="23">
        <v>2.9999999999999997E-4</v>
      </c>
      <c r="BF388" s="23" t="s">
        <v>181</v>
      </c>
      <c r="BG388" s="23">
        <v>1E-4</v>
      </c>
      <c r="BH388" s="23">
        <v>8.9999999999999998E-4</v>
      </c>
      <c r="BI388" s="23">
        <v>2.0000000000000001E-4</v>
      </c>
      <c r="BJ388" s="23">
        <v>2.1299999999999999E-2</v>
      </c>
      <c r="BK388" s="23">
        <v>5.0000000000000001E-4</v>
      </c>
      <c r="BL388" s="23">
        <v>2.2000000000000001E-3</v>
      </c>
      <c r="BM388" s="23">
        <v>2.0000000000000001E-4</v>
      </c>
      <c r="BN388" s="23">
        <v>6.0000000000000001E-3</v>
      </c>
      <c r="BO388" s="23">
        <v>2.0000000000000001E-4</v>
      </c>
      <c r="BP388" s="23">
        <v>1.9E-3</v>
      </c>
      <c r="BQ388" s="23">
        <v>2.9999999999999997E-4</v>
      </c>
      <c r="BR388" s="23">
        <v>2.0000000000000001E-4</v>
      </c>
      <c r="BS388" s="23">
        <v>1E-4</v>
      </c>
      <c r="BT388" s="23" t="s">
        <v>181</v>
      </c>
      <c r="BU388" s="23">
        <v>5.0000000000000001E-4</v>
      </c>
      <c r="BV388" s="23" t="s">
        <v>20</v>
      </c>
      <c r="BX388" s="23" t="s">
        <v>20</v>
      </c>
      <c r="BZ388" s="23">
        <v>6.9999999999999999E-4</v>
      </c>
      <c r="CA388" s="23">
        <v>6.9999999999999999E-4</v>
      </c>
      <c r="CB388" s="23" t="s">
        <v>181</v>
      </c>
      <c r="CC388" s="23">
        <v>1.6999999999999999E-3</v>
      </c>
      <c r="CD388" s="23" t="s">
        <v>181</v>
      </c>
      <c r="CE388" s="23">
        <v>1.8E-3</v>
      </c>
      <c r="CF388" s="23" t="s">
        <v>20</v>
      </c>
      <c r="CH388" s="23">
        <v>1.2999999999999999E-2</v>
      </c>
      <c r="CI388" s="23">
        <v>4.1999999999999997E-3</v>
      </c>
      <c r="CJ388" s="23" t="s">
        <v>181</v>
      </c>
      <c r="CK388" s="23">
        <v>8.5000000000000006E-3</v>
      </c>
      <c r="CL388" s="23">
        <v>1.03E-2</v>
      </c>
      <c r="CM388" s="23">
        <v>7.7999999999999996E-3</v>
      </c>
      <c r="CN388" s="23" t="s">
        <v>181</v>
      </c>
      <c r="CO388" s="23">
        <v>5.9999999999999995E-4</v>
      </c>
      <c r="CP388" s="23" t="s">
        <v>181</v>
      </c>
      <c r="CQ388" s="23">
        <v>2.7000000000000001E-3</v>
      </c>
      <c r="CR388" s="23" t="s">
        <v>181</v>
      </c>
      <c r="CS388" s="23">
        <v>1.5E-3</v>
      </c>
      <c r="CT388" s="23" t="s">
        <v>181</v>
      </c>
      <c r="CU388" s="23">
        <v>5.9999999999999995E-4</v>
      </c>
      <c r="CV388" s="23" t="s">
        <v>20</v>
      </c>
      <c r="CX388" s="23" t="s">
        <v>181</v>
      </c>
      <c r="CY388" s="23">
        <v>5.9999999999999995E-4</v>
      </c>
      <c r="CZ388" s="23" t="s">
        <v>181</v>
      </c>
      <c r="DA388" s="23">
        <v>5.9999999999999995E-4</v>
      </c>
      <c r="DB388" s="23" t="s">
        <v>181</v>
      </c>
      <c r="DC388" s="23">
        <v>5.0000000000000001E-4</v>
      </c>
      <c r="DD388" s="23" t="s">
        <v>181</v>
      </c>
      <c r="DE388" s="23">
        <v>5.9999999999999995E-4</v>
      </c>
      <c r="DF388" s="23" t="s">
        <v>181</v>
      </c>
      <c r="DG388" s="23">
        <v>4.0000000000000002E-4</v>
      </c>
      <c r="DH388" s="23" t="s">
        <v>181</v>
      </c>
      <c r="DI388" s="23">
        <v>1E-4</v>
      </c>
      <c r="DJ388" s="23" t="s">
        <v>501</v>
      </c>
      <c r="DK388" s="23" t="s">
        <v>502</v>
      </c>
      <c r="DL388" s="23">
        <v>50</v>
      </c>
      <c r="DM388" s="23" t="s">
        <v>65</v>
      </c>
      <c r="DN388" s="23" t="s">
        <v>20</v>
      </c>
      <c r="DW388" s="85"/>
      <c r="DY388" s="85">
        <v>44878.970833333333</v>
      </c>
    </row>
    <row r="389" spans="1:129" s="23" customFormat="1">
      <c r="A389" s="23">
        <v>445</v>
      </c>
      <c r="B389" s="88">
        <v>44878.973611111112</v>
      </c>
      <c r="C389" s="23" t="s">
        <v>192</v>
      </c>
      <c r="D389" s="23">
        <v>0</v>
      </c>
      <c r="E389" s="23">
        <v>0</v>
      </c>
      <c r="F389" s="23">
        <v>0</v>
      </c>
      <c r="G389" s="23" t="s">
        <v>58</v>
      </c>
      <c r="H389" s="23" t="s">
        <v>59</v>
      </c>
      <c r="I389" s="23" t="s">
        <v>59</v>
      </c>
      <c r="J389" s="23" t="s">
        <v>59</v>
      </c>
      <c r="K389" s="23">
        <v>150</v>
      </c>
      <c r="L389" s="23" t="s">
        <v>179</v>
      </c>
      <c r="M389" s="23">
        <v>0</v>
      </c>
      <c r="N389" s="23" t="s">
        <v>179</v>
      </c>
      <c r="O389" s="23">
        <v>0</v>
      </c>
      <c r="P389" s="23" t="s">
        <v>179</v>
      </c>
      <c r="Q389" s="23">
        <v>0</v>
      </c>
      <c r="R389" s="23">
        <v>2</v>
      </c>
      <c r="S389" s="23" t="s">
        <v>180</v>
      </c>
      <c r="T389" s="23">
        <v>7.4321000000000002</v>
      </c>
      <c r="U389" s="23">
        <v>0.61799999999999999</v>
      </c>
      <c r="V389" s="23">
        <v>18.950800000000001</v>
      </c>
      <c r="W389" s="23">
        <v>0.2848</v>
      </c>
      <c r="X389" s="23">
        <v>52.0167</v>
      </c>
      <c r="Y389" s="23">
        <v>0.29820000000000002</v>
      </c>
      <c r="Z389" s="23">
        <v>8.5000000000000006E-2</v>
      </c>
      <c r="AA389" s="23">
        <v>1.3100000000000001E-2</v>
      </c>
      <c r="AB389" s="23" t="s">
        <v>181</v>
      </c>
      <c r="AC389" s="23">
        <v>6.3E-3</v>
      </c>
      <c r="AD389" s="23" t="s">
        <v>181</v>
      </c>
      <c r="AE389" s="23">
        <v>1.0500000000000001E-2</v>
      </c>
      <c r="AF389" s="23">
        <v>0.61819999999999997</v>
      </c>
      <c r="AG389" s="23">
        <v>8.6E-3</v>
      </c>
      <c r="AH389" s="23">
        <v>8.0116999999999994</v>
      </c>
      <c r="AI389" s="23">
        <v>2.1600000000000001E-2</v>
      </c>
      <c r="AJ389" s="23">
        <v>0.84179999999999999</v>
      </c>
      <c r="AK389" s="23">
        <v>5.7999999999999996E-3</v>
      </c>
      <c r="AL389" s="23">
        <v>3.3099999999999997E-2</v>
      </c>
      <c r="AM389" s="23">
        <v>7.3000000000000001E-3</v>
      </c>
      <c r="AN389" s="23">
        <v>2.5999999999999999E-2</v>
      </c>
      <c r="AO389" s="23">
        <v>3.7000000000000002E-3</v>
      </c>
      <c r="AP389" s="23">
        <v>0.12939999999999999</v>
      </c>
      <c r="AQ389" s="23">
        <v>4.1000000000000003E-3</v>
      </c>
      <c r="AR389" s="23">
        <v>8.3861000000000008</v>
      </c>
      <c r="AS389" s="23">
        <v>2.52E-2</v>
      </c>
      <c r="AT389" s="23">
        <v>1.3899999999999999E-2</v>
      </c>
      <c r="AU389" s="23">
        <v>3.2000000000000002E-3</v>
      </c>
      <c r="AV389" s="23">
        <v>1.2999999999999999E-2</v>
      </c>
      <c r="AW389" s="23">
        <v>1E-3</v>
      </c>
      <c r="AX389" s="23">
        <v>9.2999999999999992E-3</v>
      </c>
      <c r="AY389" s="23">
        <v>6.9999999999999999E-4</v>
      </c>
      <c r="AZ389" s="23">
        <v>8.3000000000000001E-3</v>
      </c>
      <c r="BA389" s="23">
        <v>6.9999999999999999E-4</v>
      </c>
      <c r="BB389" s="23">
        <v>1.2999999999999999E-3</v>
      </c>
      <c r="BC389" s="23">
        <v>4.0000000000000002E-4</v>
      </c>
      <c r="BD389" s="23">
        <v>5.9999999999999995E-4</v>
      </c>
      <c r="BE389" s="23">
        <v>2.9999999999999997E-4</v>
      </c>
      <c r="BF389" s="23" t="s">
        <v>181</v>
      </c>
      <c r="BG389" s="23">
        <v>1E-4</v>
      </c>
      <c r="BH389" s="23">
        <v>8.9999999999999998E-4</v>
      </c>
      <c r="BI389" s="23">
        <v>2.0000000000000001E-4</v>
      </c>
      <c r="BJ389" s="23">
        <v>2.18E-2</v>
      </c>
      <c r="BK389" s="23">
        <v>5.0000000000000001E-4</v>
      </c>
      <c r="BL389" s="23">
        <v>2.0999999999999999E-3</v>
      </c>
      <c r="BM389" s="23">
        <v>2.0000000000000001E-4</v>
      </c>
      <c r="BN389" s="23">
        <v>6.1999999999999998E-3</v>
      </c>
      <c r="BO389" s="23">
        <v>2.0000000000000001E-4</v>
      </c>
      <c r="BP389" s="23">
        <v>1.6999999999999999E-3</v>
      </c>
      <c r="BQ389" s="23">
        <v>2.9999999999999997E-4</v>
      </c>
      <c r="BR389" s="23">
        <v>2.9999999999999997E-4</v>
      </c>
      <c r="BS389" s="23">
        <v>1E-4</v>
      </c>
      <c r="BT389" s="23" t="s">
        <v>181</v>
      </c>
      <c r="BU389" s="23">
        <v>5.0000000000000001E-4</v>
      </c>
      <c r="BV389" s="23" t="s">
        <v>20</v>
      </c>
      <c r="BX389" s="23" t="s">
        <v>20</v>
      </c>
      <c r="BZ389" s="23" t="s">
        <v>181</v>
      </c>
      <c r="CA389" s="23">
        <v>6.9999999999999999E-4</v>
      </c>
      <c r="CB389" s="23" t="s">
        <v>181</v>
      </c>
      <c r="CC389" s="23">
        <v>1.8E-3</v>
      </c>
      <c r="CD389" s="23" t="s">
        <v>181</v>
      </c>
      <c r="CE389" s="23">
        <v>1.8E-3</v>
      </c>
      <c r="CF389" s="23" t="s">
        <v>20</v>
      </c>
      <c r="CH389" s="23">
        <v>1.2999999999999999E-2</v>
      </c>
      <c r="CI389" s="23">
        <v>4.1999999999999997E-3</v>
      </c>
      <c r="CJ389" s="23" t="s">
        <v>181</v>
      </c>
      <c r="CK389" s="23">
        <v>8.6E-3</v>
      </c>
      <c r="CL389" s="23" t="s">
        <v>181</v>
      </c>
      <c r="CM389" s="23">
        <v>8.2000000000000007E-3</v>
      </c>
      <c r="CN389" s="23" t="s">
        <v>181</v>
      </c>
      <c r="CO389" s="23">
        <v>5.9999999999999995E-4</v>
      </c>
      <c r="CP389" s="23" t="s">
        <v>181</v>
      </c>
      <c r="CQ389" s="23">
        <v>2.7000000000000001E-3</v>
      </c>
      <c r="CR389" s="23" t="s">
        <v>181</v>
      </c>
      <c r="CS389" s="23">
        <v>1.5E-3</v>
      </c>
      <c r="CT389" s="23" t="s">
        <v>181</v>
      </c>
      <c r="CU389" s="23">
        <v>6.9999999999999999E-4</v>
      </c>
      <c r="CV389" s="23" t="s">
        <v>181</v>
      </c>
      <c r="CW389" s="23">
        <v>5.0000000000000001E-4</v>
      </c>
      <c r="CX389" s="23" t="s">
        <v>181</v>
      </c>
      <c r="CY389" s="23">
        <v>5.0000000000000001E-4</v>
      </c>
      <c r="CZ389" s="23" t="s">
        <v>181</v>
      </c>
      <c r="DA389" s="23">
        <v>5.9999999999999995E-4</v>
      </c>
      <c r="DB389" s="23" t="s">
        <v>181</v>
      </c>
      <c r="DC389" s="23">
        <v>5.9999999999999995E-4</v>
      </c>
      <c r="DD389" s="23" t="s">
        <v>181</v>
      </c>
      <c r="DE389" s="23">
        <v>5.9999999999999995E-4</v>
      </c>
      <c r="DF389" s="23" t="s">
        <v>181</v>
      </c>
      <c r="DG389" s="23">
        <v>4.0000000000000002E-4</v>
      </c>
      <c r="DH389" s="23" t="s">
        <v>181</v>
      </c>
      <c r="DI389" s="23">
        <v>2.0000000000000001E-4</v>
      </c>
      <c r="DJ389" s="23" t="s">
        <v>501</v>
      </c>
      <c r="DK389" s="23" t="s">
        <v>502</v>
      </c>
      <c r="DL389" s="23">
        <v>57</v>
      </c>
      <c r="DM389" s="23" t="s">
        <v>65</v>
      </c>
      <c r="DN389" s="23" t="s">
        <v>20</v>
      </c>
      <c r="DW389" s="85"/>
      <c r="DY389" s="85">
        <v>44878.973611111112</v>
      </c>
    </row>
    <row r="390" spans="1:129" s="23" customFormat="1">
      <c r="A390" s="23">
        <v>446</v>
      </c>
      <c r="B390" s="88">
        <v>44878.976388888892</v>
      </c>
      <c r="C390" s="23" t="s">
        <v>192</v>
      </c>
      <c r="D390" s="23">
        <v>0</v>
      </c>
      <c r="E390" s="23">
        <v>0</v>
      </c>
      <c r="F390" s="23">
        <v>0</v>
      </c>
      <c r="G390" s="23" t="s">
        <v>58</v>
      </c>
      <c r="H390" s="23" t="s">
        <v>59</v>
      </c>
      <c r="I390" s="23" t="s">
        <v>59</v>
      </c>
      <c r="J390" s="23" t="s">
        <v>59</v>
      </c>
      <c r="K390" s="23">
        <v>150</v>
      </c>
      <c r="L390" s="23" t="s">
        <v>179</v>
      </c>
      <c r="M390" s="23">
        <v>0</v>
      </c>
      <c r="N390" s="23" t="s">
        <v>179</v>
      </c>
      <c r="O390" s="23">
        <v>0</v>
      </c>
      <c r="P390" s="23" t="s">
        <v>179</v>
      </c>
      <c r="Q390" s="23">
        <v>0</v>
      </c>
      <c r="R390" s="23">
        <v>2</v>
      </c>
      <c r="S390" s="23" t="s">
        <v>180</v>
      </c>
      <c r="T390" s="23">
        <v>9.6324000000000005</v>
      </c>
      <c r="U390" s="23">
        <v>0.63990000000000002</v>
      </c>
      <c r="V390" s="23">
        <v>18.652999999999999</v>
      </c>
      <c r="W390" s="23">
        <v>0.28270000000000001</v>
      </c>
      <c r="X390" s="23">
        <v>52.582799999999999</v>
      </c>
      <c r="Y390" s="23">
        <v>0.30130000000000001</v>
      </c>
      <c r="Z390" s="23">
        <v>0.18149999999999999</v>
      </c>
      <c r="AA390" s="23">
        <v>1.3899999999999999E-2</v>
      </c>
      <c r="AB390" s="23" t="s">
        <v>181</v>
      </c>
      <c r="AC390" s="23">
        <v>6.4000000000000003E-3</v>
      </c>
      <c r="AD390" s="23" t="s">
        <v>181</v>
      </c>
      <c r="AE390" s="23">
        <v>1.03E-2</v>
      </c>
      <c r="AF390" s="23">
        <v>1.6446000000000001</v>
      </c>
      <c r="AG390" s="23">
        <v>1.2800000000000001E-2</v>
      </c>
      <c r="AH390" s="23">
        <v>6.6326000000000001</v>
      </c>
      <c r="AI390" s="23">
        <v>1.95E-2</v>
      </c>
      <c r="AJ390" s="23">
        <v>0.97960000000000003</v>
      </c>
      <c r="AK390" s="23">
        <v>6.1999999999999998E-3</v>
      </c>
      <c r="AL390" s="23">
        <v>4.02E-2</v>
      </c>
      <c r="AM390" s="23">
        <v>7.4999999999999997E-3</v>
      </c>
      <c r="AN390" s="23">
        <v>1.3599999999999999E-2</v>
      </c>
      <c r="AO390" s="23">
        <v>3.2000000000000002E-3</v>
      </c>
      <c r="AP390" s="23">
        <v>8.5300000000000001E-2</v>
      </c>
      <c r="AQ390" s="23">
        <v>3.3999999999999998E-3</v>
      </c>
      <c r="AR390" s="23">
        <v>6.0987999999999998</v>
      </c>
      <c r="AS390" s="23">
        <v>2.1100000000000001E-2</v>
      </c>
      <c r="AT390" s="23">
        <v>7.0000000000000001E-3</v>
      </c>
      <c r="AU390" s="23">
        <v>2.7000000000000001E-3</v>
      </c>
      <c r="AV390" s="23">
        <v>1.06E-2</v>
      </c>
      <c r="AW390" s="23">
        <v>8.9999999999999998E-4</v>
      </c>
      <c r="AX390" s="23">
        <v>8.3999999999999995E-3</v>
      </c>
      <c r="AY390" s="23">
        <v>5.9999999999999995E-4</v>
      </c>
      <c r="AZ390" s="23">
        <v>6.4000000000000003E-3</v>
      </c>
      <c r="BA390" s="23">
        <v>5.9999999999999995E-4</v>
      </c>
      <c r="BB390" s="23">
        <v>1E-3</v>
      </c>
      <c r="BC390" s="23">
        <v>4.0000000000000002E-4</v>
      </c>
      <c r="BD390" s="23">
        <v>2.9999999999999997E-4</v>
      </c>
      <c r="BE390" s="23">
        <v>2.9999999999999997E-4</v>
      </c>
      <c r="BF390" s="23" t="s">
        <v>181</v>
      </c>
      <c r="BG390" s="23">
        <v>1E-4</v>
      </c>
      <c r="BH390" s="23">
        <v>3.2000000000000002E-3</v>
      </c>
      <c r="BI390" s="23">
        <v>2.9999999999999997E-4</v>
      </c>
      <c r="BJ390" s="23">
        <v>3.0499999999999999E-2</v>
      </c>
      <c r="BK390" s="23">
        <v>5.9999999999999995E-4</v>
      </c>
      <c r="BL390" s="23">
        <v>2.3999999999999998E-3</v>
      </c>
      <c r="BM390" s="23">
        <v>2.0000000000000001E-4</v>
      </c>
      <c r="BN390" s="23">
        <v>1.03E-2</v>
      </c>
      <c r="BO390" s="23">
        <v>2.9999999999999997E-4</v>
      </c>
      <c r="BP390" s="23">
        <v>3.8999999999999998E-3</v>
      </c>
      <c r="BQ390" s="23">
        <v>2.9999999999999997E-4</v>
      </c>
      <c r="BR390" s="23">
        <v>2.0000000000000001E-4</v>
      </c>
      <c r="BS390" s="23">
        <v>1E-4</v>
      </c>
      <c r="BT390" s="23" t="s">
        <v>181</v>
      </c>
      <c r="BU390" s="23">
        <v>5.0000000000000001E-4</v>
      </c>
      <c r="BV390" s="23" t="s">
        <v>20</v>
      </c>
      <c r="BX390" s="23" t="s">
        <v>20</v>
      </c>
      <c r="BZ390" s="23" t="s">
        <v>181</v>
      </c>
      <c r="CA390" s="23">
        <v>6.9999999999999999E-4</v>
      </c>
      <c r="CB390" s="23" t="s">
        <v>181</v>
      </c>
      <c r="CC390" s="23">
        <v>1.6999999999999999E-3</v>
      </c>
      <c r="CD390" s="23" t="s">
        <v>181</v>
      </c>
      <c r="CE390" s="23">
        <v>1.8E-3</v>
      </c>
      <c r="CF390" s="23" t="s">
        <v>20</v>
      </c>
      <c r="CH390" s="23">
        <v>3.8899999999999997E-2</v>
      </c>
      <c r="CI390" s="23">
        <v>4.7999999999999996E-3</v>
      </c>
      <c r="CJ390" s="23" t="s">
        <v>181</v>
      </c>
      <c r="CK390" s="23">
        <v>8.3999999999999995E-3</v>
      </c>
      <c r="CL390" s="23" t="s">
        <v>181</v>
      </c>
      <c r="CM390" s="23">
        <v>7.7000000000000002E-3</v>
      </c>
      <c r="CN390" s="23" t="s">
        <v>181</v>
      </c>
      <c r="CO390" s="23">
        <v>5.9999999999999995E-4</v>
      </c>
      <c r="CP390" s="23" t="s">
        <v>181</v>
      </c>
      <c r="CQ390" s="23">
        <v>2.5999999999999999E-3</v>
      </c>
      <c r="CR390" s="23" t="s">
        <v>181</v>
      </c>
      <c r="CS390" s="23">
        <v>1.5E-3</v>
      </c>
      <c r="CT390" s="23" t="s">
        <v>181</v>
      </c>
      <c r="CU390" s="23">
        <v>5.9999999999999995E-4</v>
      </c>
      <c r="CV390" s="23" t="s">
        <v>20</v>
      </c>
      <c r="CX390" s="23" t="s">
        <v>181</v>
      </c>
      <c r="CY390" s="23">
        <v>5.0000000000000001E-4</v>
      </c>
      <c r="CZ390" s="23" t="s">
        <v>181</v>
      </c>
      <c r="DA390" s="23">
        <v>5.9999999999999995E-4</v>
      </c>
      <c r="DB390" s="23" t="s">
        <v>181</v>
      </c>
      <c r="DC390" s="23">
        <v>5.0000000000000001E-4</v>
      </c>
      <c r="DD390" s="23" t="s">
        <v>181</v>
      </c>
      <c r="DE390" s="23">
        <v>5.9999999999999995E-4</v>
      </c>
      <c r="DF390" s="23" t="s">
        <v>181</v>
      </c>
      <c r="DG390" s="23">
        <v>4.0000000000000002E-4</v>
      </c>
      <c r="DH390" s="23" t="s">
        <v>181</v>
      </c>
      <c r="DI390" s="23">
        <v>2.0000000000000001E-4</v>
      </c>
      <c r="DJ390" s="23" t="s">
        <v>503</v>
      </c>
      <c r="DK390" s="23" t="s">
        <v>504</v>
      </c>
      <c r="DL390" s="23">
        <v>24</v>
      </c>
      <c r="DM390" s="23" t="s">
        <v>65</v>
      </c>
      <c r="DN390" s="23" t="s">
        <v>20</v>
      </c>
      <c r="DW390" s="85"/>
      <c r="DY390" s="85">
        <v>44878.976388888892</v>
      </c>
    </row>
    <row r="391" spans="1:129" s="23" customFormat="1">
      <c r="A391" s="23">
        <v>447</v>
      </c>
      <c r="B391" s="88">
        <v>44878.979166666664</v>
      </c>
      <c r="C391" s="23" t="s">
        <v>192</v>
      </c>
      <c r="D391" s="23">
        <v>0</v>
      </c>
      <c r="E391" s="23">
        <v>0</v>
      </c>
      <c r="F391" s="23">
        <v>0</v>
      </c>
      <c r="G391" s="23" t="s">
        <v>58</v>
      </c>
      <c r="H391" s="23" t="s">
        <v>59</v>
      </c>
      <c r="I391" s="23" t="s">
        <v>59</v>
      </c>
      <c r="J391" s="23" t="s">
        <v>59</v>
      </c>
      <c r="K391" s="23">
        <v>150</v>
      </c>
      <c r="L391" s="23" t="s">
        <v>179</v>
      </c>
      <c r="M391" s="23">
        <v>0</v>
      </c>
      <c r="N391" s="23" t="s">
        <v>179</v>
      </c>
      <c r="O391" s="23">
        <v>0</v>
      </c>
      <c r="P391" s="23" t="s">
        <v>179</v>
      </c>
      <c r="Q391" s="23">
        <v>0</v>
      </c>
      <c r="R391" s="23">
        <v>2</v>
      </c>
      <c r="S391" s="23" t="s">
        <v>180</v>
      </c>
      <c r="T391" s="23">
        <v>9.2545000000000002</v>
      </c>
      <c r="U391" s="23">
        <v>0.63319999999999999</v>
      </c>
      <c r="V391" s="23">
        <v>18.440300000000001</v>
      </c>
      <c r="W391" s="23">
        <v>0.28149999999999997</v>
      </c>
      <c r="X391" s="23">
        <v>51.666600000000003</v>
      </c>
      <c r="Y391" s="23">
        <v>0.2984</v>
      </c>
      <c r="Z391" s="23">
        <v>0.18629999999999999</v>
      </c>
      <c r="AA391" s="23">
        <v>1.4E-2</v>
      </c>
      <c r="AB391" s="23" t="s">
        <v>181</v>
      </c>
      <c r="AC391" s="23">
        <v>6.3E-3</v>
      </c>
      <c r="AD391" s="23" t="s">
        <v>181</v>
      </c>
      <c r="AE391" s="23">
        <v>1.0200000000000001E-2</v>
      </c>
      <c r="AF391" s="23">
        <v>1.6817</v>
      </c>
      <c r="AG391" s="23">
        <v>1.29E-2</v>
      </c>
      <c r="AH391" s="23">
        <v>6.8792999999999997</v>
      </c>
      <c r="AI391" s="23">
        <v>1.9900000000000001E-2</v>
      </c>
      <c r="AJ391" s="23">
        <v>0.97750000000000004</v>
      </c>
      <c r="AK391" s="23">
        <v>6.1999999999999998E-3</v>
      </c>
      <c r="AL391" s="23">
        <v>4.1099999999999998E-2</v>
      </c>
      <c r="AM391" s="23">
        <v>7.4999999999999997E-3</v>
      </c>
      <c r="AN391" s="23">
        <v>1.2E-2</v>
      </c>
      <c r="AO391" s="23">
        <v>3.0999999999999999E-3</v>
      </c>
      <c r="AP391" s="23">
        <v>7.9000000000000001E-2</v>
      </c>
      <c r="AQ391" s="23">
        <v>3.3E-3</v>
      </c>
      <c r="AR391" s="23">
        <v>6.5034999999999998</v>
      </c>
      <c r="AS391" s="23">
        <v>2.1899999999999999E-2</v>
      </c>
      <c r="AT391" s="23">
        <v>9.7000000000000003E-3</v>
      </c>
      <c r="AU391" s="23">
        <v>2.8E-3</v>
      </c>
      <c r="AV391" s="23">
        <v>1.0500000000000001E-2</v>
      </c>
      <c r="AW391" s="23">
        <v>8.0000000000000004E-4</v>
      </c>
      <c r="AX391" s="23">
        <v>8.0000000000000002E-3</v>
      </c>
      <c r="AY391" s="23">
        <v>5.9999999999999995E-4</v>
      </c>
      <c r="AZ391" s="23">
        <v>8.0000000000000002E-3</v>
      </c>
      <c r="BA391" s="23">
        <v>5.9999999999999995E-4</v>
      </c>
      <c r="BB391" s="23">
        <v>1.1999999999999999E-3</v>
      </c>
      <c r="BC391" s="23">
        <v>4.0000000000000002E-4</v>
      </c>
      <c r="BD391" s="23">
        <v>2.9999999999999997E-4</v>
      </c>
      <c r="BE391" s="23">
        <v>2.9999999999999997E-4</v>
      </c>
      <c r="BF391" s="23" t="s">
        <v>181</v>
      </c>
      <c r="BG391" s="23">
        <v>1E-4</v>
      </c>
      <c r="BH391" s="23">
        <v>3.0999999999999999E-3</v>
      </c>
      <c r="BI391" s="23">
        <v>2.9999999999999997E-4</v>
      </c>
      <c r="BJ391" s="23">
        <v>3.1600000000000003E-2</v>
      </c>
      <c r="BK391" s="23">
        <v>5.9999999999999995E-4</v>
      </c>
      <c r="BL391" s="23">
        <v>2.7000000000000001E-3</v>
      </c>
      <c r="BM391" s="23">
        <v>2.0000000000000001E-4</v>
      </c>
      <c r="BN391" s="23">
        <v>1.0500000000000001E-2</v>
      </c>
      <c r="BO391" s="23">
        <v>2.9999999999999997E-4</v>
      </c>
      <c r="BP391" s="23">
        <v>3.5999999999999999E-3</v>
      </c>
      <c r="BQ391" s="23">
        <v>2.9999999999999997E-4</v>
      </c>
      <c r="BR391" s="23">
        <v>2.0000000000000001E-4</v>
      </c>
      <c r="BS391" s="23">
        <v>1E-4</v>
      </c>
      <c r="BT391" s="23" t="s">
        <v>20</v>
      </c>
      <c r="BV391" s="23" t="s">
        <v>20</v>
      </c>
      <c r="BX391" s="23" t="s">
        <v>20</v>
      </c>
      <c r="BZ391" s="23" t="s">
        <v>181</v>
      </c>
      <c r="CA391" s="23">
        <v>6.9999999999999999E-4</v>
      </c>
      <c r="CB391" s="23" t="s">
        <v>181</v>
      </c>
      <c r="CC391" s="23">
        <v>1.6999999999999999E-3</v>
      </c>
      <c r="CD391" s="23" t="s">
        <v>181</v>
      </c>
      <c r="CE391" s="23">
        <v>1.8E-3</v>
      </c>
      <c r="CF391" s="23" t="s">
        <v>20</v>
      </c>
      <c r="CH391" s="23">
        <v>3.9899999999999998E-2</v>
      </c>
      <c r="CI391" s="23">
        <v>4.7999999999999996E-3</v>
      </c>
      <c r="CJ391" s="23" t="s">
        <v>181</v>
      </c>
      <c r="CK391" s="23">
        <v>8.5000000000000006E-3</v>
      </c>
      <c r="CL391" s="23">
        <v>8.3000000000000001E-3</v>
      </c>
      <c r="CM391" s="23">
        <v>8.0000000000000002E-3</v>
      </c>
      <c r="CN391" s="23" t="s">
        <v>181</v>
      </c>
      <c r="CO391" s="23">
        <v>5.9999999999999995E-4</v>
      </c>
      <c r="CP391" s="23" t="s">
        <v>181</v>
      </c>
      <c r="CQ391" s="23">
        <v>2.7000000000000001E-3</v>
      </c>
      <c r="CR391" s="23" t="s">
        <v>181</v>
      </c>
      <c r="CS391" s="23">
        <v>1.5E-3</v>
      </c>
      <c r="CT391" s="23" t="s">
        <v>181</v>
      </c>
      <c r="CU391" s="23">
        <v>5.9999999999999995E-4</v>
      </c>
      <c r="CV391" s="23" t="s">
        <v>181</v>
      </c>
      <c r="CW391" s="23">
        <v>5.0000000000000001E-4</v>
      </c>
      <c r="CX391" s="23" t="s">
        <v>181</v>
      </c>
      <c r="CY391" s="23">
        <v>5.0000000000000001E-4</v>
      </c>
      <c r="CZ391" s="23" t="s">
        <v>181</v>
      </c>
      <c r="DA391" s="23">
        <v>5.0000000000000001E-4</v>
      </c>
      <c r="DB391" s="23" t="s">
        <v>181</v>
      </c>
      <c r="DC391" s="23">
        <v>5.0000000000000001E-4</v>
      </c>
      <c r="DD391" s="23" t="s">
        <v>181</v>
      </c>
      <c r="DE391" s="23">
        <v>5.9999999999999995E-4</v>
      </c>
      <c r="DF391" s="23" t="s">
        <v>181</v>
      </c>
      <c r="DG391" s="23">
        <v>4.0000000000000002E-4</v>
      </c>
      <c r="DH391" s="23" t="s">
        <v>181</v>
      </c>
      <c r="DI391" s="23">
        <v>2.0000000000000001E-4</v>
      </c>
      <c r="DJ391" s="23" t="s">
        <v>503</v>
      </c>
      <c r="DK391" s="23" t="s">
        <v>504</v>
      </c>
      <c r="DL391" s="23">
        <v>94</v>
      </c>
      <c r="DM391" s="23" t="s">
        <v>65</v>
      </c>
      <c r="DN391" s="23" t="s">
        <v>20</v>
      </c>
      <c r="DW391" s="85"/>
      <c r="DY391" s="85">
        <v>44878.979166666664</v>
      </c>
    </row>
    <row r="392" spans="1:129" s="23" customFormat="1">
      <c r="A392" s="23">
        <v>448</v>
      </c>
      <c r="B392" s="88">
        <v>44878.982638888891</v>
      </c>
      <c r="C392" s="23" t="s">
        <v>192</v>
      </c>
      <c r="D392" s="23">
        <v>0</v>
      </c>
      <c r="E392" s="23">
        <v>0</v>
      </c>
      <c r="F392" s="23">
        <v>0</v>
      </c>
      <c r="G392" s="23" t="s">
        <v>58</v>
      </c>
      <c r="H392" s="23" t="s">
        <v>59</v>
      </c>
      <c r="I392" s="23" t="s">
        <v>59</v>
      </c>
      <c r="J392" s="23" t="s">
        <v>59</v>
      </c>
      <c r="K392" s="23">
        <v>150</v>
      </c>
      <c r="L392" s="23" t="s">
        <v>179</v>
      </c>
      <c r="M392" s="23">
        <v>0</v>
      </c>
      <c r="N392" s="23" t="s">
        <v>179</v>
      </c>
      <c r="O392" s="23">
        <v>0</v>
      </c>
      <c r="P392" s="23" t="s">
        <v>179</v>
      </c>
      <c r="Q392" s="23">
        <v>0</v>
      </c>
      <c r="R392" s="23">
        <v>2</v>
      </c>
      <c r="S392" s="23" t="s">
        <v>180</v>
      </c>
      <c r="T392" s="23">
        <v>7.9466000000000001</v>
      </c>
      <c r="U392" s="23">
        <v>0.59009999999999996</v>
      </c>
      <c r="V392" s="23">
        <v>18.6709</v>
      </c>
      <c r="W392" s="23">
        <v>0.28079999999999999</v>
      </c>
      <c r="X392" s="23">
        <v>51.431699999999999</v>
      </c>
      <c r="Y392" s="23">
        <v>0.30049999999999999</v>
      </c>
      <c r="Z392" s="23">
        <v>0.11119999999999999</v>
      </c>
      <c r="AA392" s="23">
        <v>1.1599999999999999E-2</v>
      </c>
      <c r="AB392" s="23" t="s">
        <v>181</v>
      </c>
      <c r="AC392" s="23">
        <v>6.3E-3</v>
      </c>
      <c r="AD392" s="23">
        <v>5.3199999999999997E-2</v>
      </c>
      <c r="AE392" s="23">
        <v>1.2E-2</v>
      </c>
      <c r="AF392" s="23">
        <v>2.3239000000000001</v>
      </c>
      <c r="AG392" s="23">
        <v>1.49E-2</v>
      </c>
      <c r="AH392" s="23">
        <v>4.0925000000000002</v>
      </c>
      <c r="AI392" s="23">
        <v>1.54E-2</v>
      </c>
      <c r="AJ392" s="23">
        <v>1.0242</v>
      </c>
      <c r="AK392" s="23">
        <v>6.1000000000000004E-3</v>
      </c>
      <c r="AL392" s="23">
        <v>1.1900000000000001E-2</v>
      </c>
      <c r="AM392" s="23">
        <v>6.7000000000000002E-3</v>
      </c>
      <c r="AN392" s="23">
        <v>3.7699999999999997E-2</v>
      </c>
      <c r="AO392" s="23">
        <v>3.8E-3</v>
      </c>
      <c r="AP392" s="23">
        <v>0.1192</v>
      </c>
      <c r="AQ392" s="23">
        <v>3.8999999999999998E-3</v>
      </c>
      <c r="AR392" s="23">
        <v>6.9576000000000002</v>
      </c>
      <c r="AS392" s="23">
        <v>2.1999999999999999E-2</v>
      </c>
      <c r="AT392" s="23">
        <v>9.4999999999999998E-3</v>
      </c>
      <c r="AU392" s="23">
        <v>2.8999999999999998E-3</v>
      </c>
      <c r="AV392" s="23">
        <v>1.5900000000000001E-2</v>
      </c>
      <c r="AW392" s="23">
        <v>8.9999999999999998E-4</v>
      </c>
      <c r="AX392" s="23">
        <v>8.5000000000000006E-3</v>
      </c>
      <c r="AY392" s="23">
        <v>5.9999999999999995E-4</v>
      </c>
      <c r="AZ392" s="23">
        <v>9.9000000000000008E-3</v>
      </c>
      <c r="BA392" s="23">
        <v>5.9999999999999995E-4</v>
      </c>
      <c r="BB392" s="23">
        <v>8.0000000000000004E-4</v>
      </c>
      <c r="BC392" s="23">
        <v>2.9999999999999997E-4</v>
      </c>
      <c r="BD392" s="23">
        <v>4.0000000000000002E-4</v>
      </c>
      <c r="BE392" s="23">
        <v>2.0000000000000001E-4</v>
      </c>
      <c r="BF392" s="23" t="s">
        <v>181</v>
      </c>
      <c r="BG392" s="23">
        <v>1E-4</v>
      </c>
      <c r="BH392" s="23">
        <v>4.1000000000000003E-3</v>
      </c>
      <c r="BI392" s="23">
        <v>2.9999999999999997E-4</v>
      </c>
      <c r="BJ392" s="23">
        <v>2.3599999999999999E-2</v>
      </c>
      <c r="BK392" s="23">
        <v>5.0000000000000001E-4</v>
      </c>
      <c r="BL392" s="23">
        <v>2.7000000000000001E-3</v>
      </c>
      <c r="BM392" s="23">
        <v>2.0000000000000001E-4</v>
      </c>
      <c r="BN392" s="23">
        <v>1.1299999999999999E-2</v>
      </c>
      <c r="BO392" s="23">
        <v>2.9999999999999997E-4</v>
      </c>
      <c r="BP392" s="23">
        <v>3.5000000000000001E-3</v>
      </c>
      <c r="BQ392" s="23">
        <v>2.9999999999999997E-4</v>
      </c>
      <c r="BR392" s="23">
        <v>4.0000000000000002E-4</v>
      </c>
      <c r="BS392" s="23">
        <v>1E-4</v>
      </c>
      <c r="BT392" s="23" t="s">
        <v>181</v>
      </c>
      <c r="BU392" s="23">
        <v>5.9999999999999995E-4</v>
      </c>
      <c r="BV392" s="23" t="s">
        <v>20</v>
      </c>
      <c r="BX392" s="23" t="s">
        <v>20</v>
      </c>
      <c r="BZ392" s="23">
        <v>8.9999999999999998E-4</v>
      </c>
      <c r="CA392" s="23">
        <v>5.9999999999999995E-4</v>
      </c>
      <c r="CB392" s="23" t="s">
        <v>181</v>
      </c>
      <c r="CC392" s="23">
        <v>1.6000000000000001E-3</v>
      </c>
      <c r="CD392" s="23">
        <v>1.9E-3</v>
      </c>
      <c r="CE392" s="23">
        <v>1.9E-3</v>
      </c>
      <c r="CF392" s="23" t="s">
        <v>20</v>
      </c>
      <c r="CH392" s="23">
        <v>1.8200000000000001E-2</v>
      </c>
      <c r="CI392" s="23">
        <v>4.7000000000000002E-3</v>
      </c>
      <c r="CJ392" s="23" t="s">
        <v>181</v>
      </c>
      <c r="CK392" s="23">
        <v>7.6E-3</v>
      </c>
      <c r="CL392" s="23" t="s">
        <v>181</v>
      </c>
      <c r="CM392" s="23">
        <v>7.1999999999999998E-3</v>
      </c>
      <c r="CN392" s="23" t="s">
        <v>181</v>
      </c>
      <c r="CO392" s="23">
        <v>5.9999999999999995E-4</v>
      </c>
      <c r="CP392" s="23" t="s">
        <v>181</v>
      </c>
      <c r="CQ392" s="23">
        <v>2.5999999999999999E-3</v>
      </c>
      <c r="CR392" s="23" t="s">
        <v>181</v>
      </c>
      <c r="CS392" s="23">
        <v>1.4E-3</v>
      </c>
      <c r="CT392" s="23" t="s">
        <v>181</v>
      </c>
      <c r="CU392" s="23">
        <v>6.9999999999999999E-4</v>
      </c>
      <c r="CV392" s="23" t="s">
        <v>181</v>
      </c>
      <c r="CW392" s="23">
        <v>5.0000000000000001E-4</v>
      </c>
      <c r="CX392" s="23" t="s">
        <v>181</v>
      </c>
      <c r="CY392" s="23">
        <v>5.0000000000000001E-4</v>
      </c>
      <c r="CZ392" s="23" t="s">
        <v>181</v>
      </c>
      <c r="DA392" s="23">
        <v>5.0000000000000001E-4</v>
      </c>
      <c r="DB392" s="23" t="s">
        <v>181</v>
      </c>
      <c r="DC392" s="23">
        <v>4.0000000000000002E-4</v>
      </c>
      <c r="DD392" s="23" t="s">
        <v>181</v>
      </c>
      <c r="DE392" s="23">
        <v>5.0000000000000001E-4</v>
      </c>
      <c r="DF392" s="23">
        <v>5.0000000000000001E-4</v>
      </c>
      <c r="DG392" s="23">
        <v>4.0000000000000002E-4</v>
      </c>
      <c r="DH392" s="23" t="s">
        <v>181</v>
      </c>
      <c r="DI392" s="23">
        <v>2.9999999999999997E-4</v>
      </c>
      <c r="DJ392" s="23" t="s">
        <v>503</v>
      </c>
      <c r="DK392" s="23" t="s">
        <v>504</v>
      </c>
      <c r="DL392" s="23">
        <v>112</v>
      </c>
      <c r="DM392" s="23" t="s">
        <v>245</v>
      </c>
      <c r="DN392" s="23" t="s">
        <v>20</v>
      </c>
      <c r="DW392" s="85"/>
      <c r="DY392" s="85">
        <v>44878.982638888891</v>
      </c>
    </row>
    <row r="393" spans="1:129" s="23" customFormat="1">
      <c r="A393" s="23">
        <v>449</v>
      </c>
      <c r="B393" s="88">
        <v>44878.987500000003</v>
      </c>
      <c r="C393" s="23" t="s">
        <v>192</v>
      </c>
      <c r="D393" s="23">
        <v>0</v>
      </c>
      <c r="E393" s="23">
        <v>0</v>
      </c>
      <c r="F393" s="23">
        <v>0</v>
      </c>
      <c r="G393" s="23" t="s">
        <v>58</v>
      </c>
      <c r="H393" s="23" t="s">
        <v>59</v>
      </c>
      <c r="I393" s="23" t="s">
        <v>59</v>
      </c>
      <c r="J393" s="23" t="s">
        <v>59</v>
      </c>
      <c r="K393" s="23">
        <v>150</v>
      </c>
      <c r="L393" s="23" t="s">
        <v>179</v>
      </c>
      <c r="M393" s="23">
        <v>0</v>
      </c>
      <c r="N393" s="23" t="s">
        <v>179</v>
      </c>
      <c r="O393" s="23">
        <v>0</v>
      </c>
      <c r="P393" s="23" t="s">
        <v>179</v>
      </c>
      <c r="Q393" s="23">
        <v>0</v>
      </c>
      <c r="R393" s="23">
        <v>2</v>
      </c>
      <c r="S393" s="23" t="s">
        <v>180</v>
      </c>
      <c r="T393" s="23">
        <v>9.9797999999999991</v>
      </c>
      <c r="U393" s="23">
        <v>0.63780000000000003</v>
      </c>
      <c r="V393" s="23">
        <v>18.573399999999999</v>
      </c>
      <c r="W393" s="23">
        <v>0.28210000000000002</v>
      </c>
      <c r="X393" s="23">
        <v>52.7438</v>
      </c>
      <c r="Y393" s="23">
        <v>0.30149999999999999</v>
      </c>
      <c r="Z393" s="23">
        <v>0.1055</v>
      </c>
      <c r="AA393" s="23">
        <v>1.29E-2</v>
      </c>
      <c r="AB393" s="23" t="s">
        <v>181</v>
      </c>
      <c r="AC393" s="23">
        <v>6.1999999999999998E-3</v>
      </c>
      <c r="AD393" s="23" t="s">
        <v>181</v>
      </c>
      <c r="AE393" s="23">
        <v>1.03E-2</v>
      </c>
      <c r="AF393" s="23">
        <v>1.5962000000000001</v>
      </c>
      <c r="AG393" s="23">
        <v>1.26E-2</v>
      </c>
      <c r="AH393" s="23">
        <v>6.3486000000000002</v>
      </c>
      <c r="AI393" s="23">
        <v>1.9E-2</v>
      </c>
      <c r="AJ393" s="23">
        <v>1.0799000000000001</v>
      </c>
      <c r="AK393" s="23">
        <v>6.4000000000000003E-3</v>
      </c>
      <c r="AL393" s="23">
        <v>4.2200000000000001E-2</v>
      </c>
      <c r="AM393" s="23">
        <v>7.7999999999999996E-3</v>
      </c>
      <c r="AN393" s="23">
        <v>1.6899999999999998E-2</v>
      </c>
      <c r="AO393" s="23">
        <v>3.0999999999999999E-3</v>
      </c>
      <c r="AP393" s="23">
        <v>7.3499999999999996E-2</v>
      </c>
      <c r="AQ393" s="23">
        <v>3.2000000000000002E-3</v>
      </c>
      <c r="AR393" s="23">
        <v>5.952</v>
      </c>
      <c r="AS393" s="23">
        <v>2.0899999999999998E-2</v>
      </c>
      <c r="AT393" s="23">
        <v>7.4000000000000003E-3</v>
      </c>
      <c r="AU393" s="23">
        <v>2.7000000000000001E-3</v>
      </c>
      <c r="AV393" s="23">
        <v>1.2200000000000001E-2</v>
      </c>
      <c r="AW393" s="23">
        <v>8.9999999999999998E-4</v>
      </c>
      <c r="AX393" s="23">
        <v>7.9000000000000008E-3</v>
      </c>
      <c r="AY393" s="23">
        <v>5.9999999999999995E-4</v>
      </c>
      <c r="AZ393" s="23">
        <v>7.1999999999999998E-3</v>
      </c>
      <c r="BA393" s="23">
        <v>5.9999999999999995E-4</v>
      </c>
      <c r="BB393" s="23">
        <v>1.5E-3</v>
      </c>
      <c r="BC393" s="23">
        <v>4.0000000000000002E-4</v>
      </c>
      <c r="BD393" s="23">
        <v>2.9999999999999997E-4</v>
      </c>
      <c r="BE393" s="23">
        <v>2.9999999999999997E-4</v>
      </c>
      <c r="BF393" s="23" t="s">
        <v>181</v>
      </c>
      <c r="BG393" s="23">
        <v>1E-4</v>
      </c>
      <c r="BH393" s="23">
        <v>3.0000000000000001E-3</v>
      </c>
      <c r="BI393" s="23">
        <v>2.9999999999999997E-4</v>
      </c>
      <c r="BJ393" s="23">
        <v>3.1E-2</v>
      </c>
      <c r="BK393" s="23">
        <v>5.9999999999999995E-4</v>
      </c>
      <c r="BL393" s="23">
        <v>2.5999999999999999E-3</v>
      </c>
      <c r="BM393" s="23">
        <v>2.0000000000000001E-4</v>
      </c>
      <c r="BN393" s="23">
        <v>1.1299999999999999E-2</v>
      </c>
      <c r="BO393" s="23">
        <v>2.9999999999999997E-4</v>
      </c>
      <c r="BP393" s="23">
        <v>4.1000000000000003E-3</v>
      </c>
      <c r="BQ393" s="23">
        <v>2.9999999999999997E-4</v>
      </c>
      <c r="BR393" s="23">
        <v>2.0000000000000001E-4</v>
      </c>
      <c r="BS393" s="23">
        <v>1E-4</v>
      </c>
      <c r="BT393" s="23" t="s">
        <v>181</v>
      </c>
      <c r="BU393" s="23">
        <v>5.0000000000000001E-4</v>
      </c>
      <c r="BV393" s="23" t="s">
        <v>181</v>
      </c>
      <c r="BW393" s="23">
        <v>5.9999999999999995E-4</v>
      </c>
      <c r="BX393" s="23" t="s">
        <v>181</v>
      </c>
      <c r="BY393" s="23">
        <v>8.0000000000000004E-4</v>
      </c>
      <c r="BZ393" s="23" t="s">
        <v>181</v>
      </c>
      <c r="CA393" s="23">
        <v>6.9999999999999999E-4</v>
      </c>
      <c r="CB393" s="23" t="s">
        <v>181</v>
      </c>
      <c r="CC393" s="23">
        <v>1.6999999999999999E-3</v>
      </c>
      <c r="CD393" s="23" t="s">
        <v>181</v>
      </c>
      <c r="CE393" s="23">
        <v>1.8E-3</v>
      </c>
      <c r="CF393" s="23" t="s">
        <v>20</v>
      </c>
      <c r="CH393" s="23">
        <v>3.73E-2</v>
      </c>
      <c r="CI393" s="23">
        <v>4.8999999999999998E-3</v>
      </c>
      <c r="CJ393" s="23" t="s">
        <v>181</v>
      </c>
      <c r="CK393" s="23">
        <v>8.3000000000000001E-3</v>
      </c>
      <c r="CL393" s="23" t="s">
        <v>181</v>
      </c>
      <c r="CM393" s="23">
        <v>7.7000000000000002E-3</v>
      </c>
      <c r="CN393" s="23" t="s">
        <v>181</v>
      </c>
      <c r="CO393" s="23">
        <v>5.9999999999999995E-4</v>
      </c>
      <c r="CP393" s="23" t="s">
        <v>181</v>
      </c>
      <c r="CQ393" s="23">
        <v>2.5999999999999999E-3</v>
      </c>
      <c r="CR393" s="23" t="s">
        <v>181</v>
      </c>
      <c r="CS393" s="23">
        <v>1.4E-3</v>
      </c>
      <c r="CT393" s="23" t="s">
        <v>20</v>
      </c>
      <c r="CV393" s="23" t="s">
        <v>20</v>
      </c>
      <c r="CX393" s="23" t="s">
        <v>181</v>
      </c>
      <c r="CY393" s="23">
        <v>5.0000000000000001E-4</v>
      </c>
      <c r="CZ393" s="23" t="s">
        <v>181</v>
      </c>
      <c r="DA393" s="23">
        <v>5.9999999999999995E-4</v>
      </c>
      <c r="DB393" s="23" t="s">
        <v>181</v>
      </c>
      <c r="DC393" s="23">
        <v>5.0000000000000001E-4</v>
      </c>
      <c r="DD393" s="23" t="s">
        <v>181</v>
      </c>
      <c r="DE393" s="23">
        <v>5.9999999999999995E-4</v>
      </c>
      <c r="DF393" s="23" t="s">
        <v>181</v>
      </c>
      <c r="DG393" s="23">
        <v>4.0000000000000002E-4</v>
      </c>
      <c r="DH393" s="23" t="s">
        <v>181</v>
      </c>
      <c r="DI393" s="23">
        <v>2.0000000000000001E-4</v>
      </c>
      <c r="DJ393" s="23" t="s">
        <v>505</v>
      </c>
      <c r="DK393" s="23" t="s">
        <v>506</v>
      </c>
      <c r="DL393" s="23">
        <v>27</v>
      </c>
      <c r="DM393" s="23" t="s">
        <v>65</v>
      </c>
      <c r="DN393" s="23" t="s">
        <v>20</v>
      </c>
      <c r="DW393" s="85"/>
      <c r="DY393" s="85">
        <v>44878.987500000003</v>
      </c>
    </row>
    <row r="394" spans="1:129" s="23" customFormat="1">
      <c r="A394" s="23">
        <v>450</v>
      </c>
      <c r="B394" s="88">
        <v>44878.990277777775</v>
      </c>
      <c r="C394" s="23" t="s">
        <v>192</v>
      </c>
      <c r="D394" s="23">
        <v>0</v>
      </c>
      <c r="E394" s="23">
        <v>0</v>
      </c>
      <c r="F394" s="23">
        <v>0</v>
      </c>
      <c r="G394" s="23" t="s">
        <v>58</v>
      </c>
      <c r="H394" s="23" t="s">
        <v>59</v>
      </c>
      <c r="I394" s="23" t="s">
        <v>59</v>
      </c>
      <c r="J394" s="23" t="s">
        <v>59</v>
      </c>
      <c r="K394" s="23">
        <v>150</v>
      </c>
      <c r="L394" s="23" t="s">
        <v>179</v>
      </c>
      <c r="M394" s="23">
        <v>0</v>
      </c>
      <c r="N394" s="23" t="s">
        <v>179</v>
      </c>
      <c r="O394" s="23">
        <v>0</v>
      </c>
      <c r="P394" s="23" t="s">
        <v>179</v>
      </c>
      <c r="Q394" s="23">
        <v>0</v>
      </c>
      <c r="R394" s="23">
        <v>2</v>
      </c>
      <c r="S394" s="23" t="s">
        <v>180</v>
      </c>
      <c r="T394" s="23">
        <v>11.3912</v>
      </c>
      <c r="U394" s="23">
        <v>0.65010000000000001</v>
      </c>
      <c r="V394" s="23">
        <v>18.498000000000001</v>
      </c>
      <c r="W394" s="23">
        <v>0.28100000000000003</v>
      </c>
      <c r="X394" s="23">
        <v>53.070500000000003</v>
      </c>
      <c r="Y394" s="23">
        <v>0.30230000000000001</v>
      </c>
      <c r="Z394" s="23">
        <v>0.16170000000000001</v>
      </c>
      <c r="AA394" s="23">
        <v>1.3299999999999999E-2</v>
      </c>
      <c r="AB394" s="23" t="s">
        <v>181</v>
      </c>
      <c r="AC394" s="23">
        <v>6.1999999999999998E-3</v>
      </c>
      <c r="AD394" s="23" t="s">
        <v>181</v>
      </c>
      <c r="AE394" s="23">
        <v>0.01</v>
      </c>
      <c r="AF394" s="23">
        <v>1.4673</v>
      </c>
      <c r="AG394" s="23">
        <v>1.21E-2</v>
      </c>
      <c r="AH394" s="23">
        <v>6.1077000000000004</v>
      </c>
      <c r="AI394" s="23">
        <v>1.8599999999999998E-2</v>
      </c>
      <c r="AJ394" s="23">
        <v>0.93820000000000003</v>
      </c>
      <c r="AK394" s="23">
        <v>6.0000000000000001E-3</v>
      </c>
      <c r="AL394" s="23">
        <v>3.4000000000000002E-2</v>
      </c>
      <c r="AM394" s="23">
        <v>7.3000000000000001E-3</v>
      </c>
      <c r="AN394" s="23">
        <v>2.47E-2</v>
      </c>
      <c r="AO394" s="23">
        <v>3.5000000000000001E-3</v>
      </c>
      <c r="AP394" s="23">
        <v>6.83E-2</v>
      </c>
      <c r="AQ394" s="23">
        <v>3.0999999999999999E-3</v>
      </c>
      <c r="AR394" s="23">
        <v>5.9142000000000001</v>
      </c>
      <c r="AS394" s="23">
        <v>2.06E-2</v>
      </c>
      <c r="AT394" s="23">
        <v>6.6E-3</v>
      </c>
      <c r="AU394" s="23">
        <v>2.5999999999999999E-3</v>
      </c>
      <c r="AV394" s="23">
        <v>1.8100000000000002E-2</v>
      </c>
      <c r="AW394" s="23">
        <v>1E-3</v>
      </c>
      <c r="AX394" s="23">
        <v>8.9999999999999993E-3</v>
      </c>
      <c r="AY394" s="23">
        <v>5.9999999999999995E-4</v>
      </c>
      <c r="AZ394" s="23">
        <v>6.4000000000000003E-3</v>
      </c>
      <c r="BA394" s="23">
        <v>5.0000000000000001E-4</v>
      </c>
      <c r="BB394" s="23">
        <v>5.9999999999999995E-4</v>
      </c>
      <c r="BC394" s="23">
        <v>2.9999999999999997E-4</v>
      </c>
      <c r="BD394" s="23">
        <v>2.9999999999999997E-4</v>
      </c>
      <c r="BE394" s="23">
        <v>2.0000000000000001E-4</v>
      </c>
      <c r="BF394" s="23" t="s">
        <v>181</v>
      </c>
      <c r="BG394" s="23">
        <v>1E-4</v>
      </c>
      <c r="BH394" s="23">
        <v>2.2000000000000001E-3</v>
      </c>
      <c r="BI394" s="23">
        <v>2.0000000000000001E-4</v>
      </c>
      <c r="BJ394" s="23">
        <v>3.09E-2</v>
      </c>
      <c r="BK394" s="23">
        <v>5.9999999999999995E-4</v>
      </c>
      <c r="BL394" s="23">
        <v>2.3E-3</v>
      </c>
      <c r="BM394" s="23">
        <v>2.0000000000000001E-4</v>
      </c>
      <c r="BN394" s="23">
        <v>0.01</v>
      </c>
      <c r="BO394" s="23">
        <v>2.9999999999999997E-4</v>
      </c>
      <c r="BP394" s="23">
        <v>3.8999999999999998E-3</v>
      </c>
      <c r="BQ394" s="23">
        <v>2.9999999999999997E-4</v>
      </c>
      <c r="BR394" s="23">
        <v>2.0000000000000001E-4</v>
      </c>
      <c r="BS394" s="23">
        <v>1E-4</v>
      </c>
      <c r="BT394" s="23" t="s">
        <v>181</v>
      </c>
      <c r="BU394" s="23">
        <v>5.0000000000000001E-4</v>
      </c>
      <c r="BV394" s="23" t="s">
        <v>20</v>
      </c>
      <c r="BX394" s="23" t="s">
        <v>20</v>
      </c>
      <c r="BZ394" s="23" t="s">
        <v>181</v>
      </c>
      <c r="CA394" s="23">
        <v>6.9999999999999999E-4</v>
      </c>
      <c r="CB394" s="23">
        <v>2.3999999999999998E-3</v>
      </c>
      <c r="CC394" s="23">
        <v>1.6999999999999999E-3</v>
      </c>
      <c r="CD394" s="23" t="s">
        <v>181</v>
      </c>
      <c r="CE394" s="23">
        <v>1.8E-3</v>
      </c>
      <c r="CF394" s="23" t="s">
        <v>20</v>
      </c>
      <c r="CH394" s="23">
        <v>3.4799999999999998E-2</v>
      </c>
      <c r="CI394" s="23">
        <v>4.7999999999999996E-3</v>
      </c>
      <c r="CJ394" s="23" t="s">
        <v>181</v>
      </c>
      <c r="CK394" s="23">
        <v>8.2000000000000007E-3</v>
      </c>
      <c r="CL394" s="23">
        <v>8.8000000000000005E-3</v>
      </c>
      <c r="CM394" s="23">
        <v>7.4000000000000003E-3</v>
      </c>
      <c r="CN394" s="23" t="s">
        <v>181</v>
      </c>
      <c r="CO394" s="23">
        <v>5.9999999999999995E-4</v>
      </c>
      <c r="CP394" s="23" t="s">
        <v>181</v>
      </c>
      <c r="CQ394" s="23">
        <v>2.7000000000000001E-3</v>
      </c>
      <c r="CR394" s="23" t="s">
        <v>181</v>
      </c>
      <c r="CS394" s="23">
        <v>1.5E-3</v>
      </c>
      <c r="CT394" s="23" t="s">
        <v>181</v>
      </c>
      <c r="CU394" s="23">
        <v>5.9999999999999995E-4</v>
      </c>
      <c r="CV394" s="23" t="s">
        <v>20</v>
      </c>
      <c r="CX394" s="23" t="s">
        <v>181</v>
      </c>
      <c r="CY394" s="23">
        <v>5.0000000000000001E-4</v>
      </c>
      <c r="CZ394" s="23" t="s">
        <v>181</v>
      </c>
      <c r="DA394" s="23">
        <v>5.0000000000000001E-4</v>
      </c>
      <c r="DB394" s="23" t="s">
        <v>181</v>
      </c>
      <c r="DC394" s="23">
        <v>5.0000000000000001E-4</v>
      </c>
      <c r="DD394" s="23" t="s">
        <v>181</v>
      </c>
      <c r="DE394" s="23">
        <v>5.9999999999999995E-4</v>
      </c>
      <c r="DF394" s="23" t="s">
        <v>181</v>
      </c>
      <c r="DG394" s="23">
        <v>4.0000000000000002E-4</v>
      </c>
      <c r="DH394" s="23" t="s">
        <v>181</v>
      </c>
      <c r="DI394" s="23">
        <v>2.0000000000000001E-4</v>
      </c>
      <c r="DJ394" s="23" t="s">
        <v>505</v>
      </c>
      <c r="DK394" s="23" t="s">
        <v>506</v>
      </c>
      <c r="DL394" s="23">
        <v>61</v>
      </c>
      <c r="DM394" s="23" t="s">
        <v>65</v>
      </c>
      <c r="DN394" s="23" t="s">
        <v>20</v>
      </c>
      <c r="DW394" s="85"/>
      <c r="DY394" s="85">
        <v>44878.990277777775</v>
      </c>
    </row>
    <row r="395" spans="1:129" s="23" customFormat="1">
      <c r="A395" s="23">
        <v>451</v>
      </c>
      <c r="B395" s="88">
        <v>44878.993750000001</v>
      </c>
      <c r="C395" s="23" t="s">
        <v>192</v>
      </c>
      <c r="D395" s="23">
        <v>0</v>
      </c>
      <c r="E395" s="23">
        <v>0</v>
      </c>
      <c r="F395" s="23">
        <v>0</v>
      </c>
      <c r="G395" s="23" t="s">
        <v>58</v>
      </c>
      <c r="H395" s="23" t="s">
        <v>59</v>
      </c>
      <c r="I395" s="23" t="s">
        <v>59</v>
      </c>
      <c r="J395" s="23" t="s">
        <v>59</v>
      </c>
      <c r="K395" s="23">
        <v>150</v>
      </c>
      <c r="L395" s="23" t="s">
        <v>179</v>
      </c>
      <c r="M395" s="23">
        <v>0</v>
      </c>
      <c r="N395" s="23" t="s">
        <v>179</v>
      </c>
      <c r="O395" s="23">
        <v>0</v>
      </c>
      <c r="P395" s="23" t="s">
        <v>179</v>
      </c>
      <c r="Q395" s="23">
        <v>0</v>
      </c>
      <c r="R395" s="23">
        <v>2</v>
      </c>
      <c r="S395" s="23" t="s">
        <v>180</v>
      </c>
      <c r="T395" s="23">
        <v>6.4066000000000001</v>
      </c>
      <c r="U395" s="23">
        <v>0.60399999999999998</v>
      </c>
      <c r="V395" s="23">
        <v>19.108899999999998</v>
      </c>
      <c r="W395" s="23">
        <v>0.28349999999999997</v>
      </c>
      <c r="X395" s="23">
        <v>51.889400000000002</v>
      </c>
      <c r="Y395" s="23">
        <v>0.29749999999999999</v>
      </c>
      <c r="Z395" s="23">
        <v>0.1663</v>
      </c>
      <c r="AA395" s="23">
        <v>1.4500000000000001E-2</v>
      </c>
      <c r="AB395" s="23" t="s">
        <v>181</v>
      </c>
      <c r="AC395" s="23">
        <v>6.7000000000000002E-3</v>
      </c>
      <c r="AD395" s="23" t="s">
        <v>181</v>
      </c>
      <c r="AE395" s="23">
        <v>1.04E-2</v>
      </c>
      <c r="AF395" s="23">
        <v>1.7879</v>
      </c>
      <c r="AG395" s="23">
        <v>1.3100000000000001E-2</v>
      </c>
      <c r="AH395" s="23">
        <v>9.0140999999999991</v>
      </c>
      <c r="AI395" s="23">
        <v>2.2800000000000001E-2</v>
      </c>
      <c r="AJ395" s="23">
        <v>0.97440000000000004</v>
      </c>
      <c r="AK395" s="23">
        <v>6.4000000000000003E-3</v>
      </c>
      <c r="AL395" s="23">
        <v>3.8899999999999997E-2</v>
      </c>
      <c r="AM395" s="23">
        <v>7.7999999999999996E-3</v>
      </c>
      <c r="AN395" s="23">
        <v>1.5299999999999999E-2</v>
      </c>
      <c r="AO395" s="23">
        <v>3.0999999999999999E-3</v>
      </c>
      <c r="AP395" s="23">
        <v>0.15</v>
      </c>
      <c r="AQ395" s="23">
        <v>4.4000000000000003E-3</v>
      </c>
      <c r="AR395" s="23">
        <v>4.8977000000000004</v>
      </c>
      <c r="AS395" s="23">
        <v>1.9599999999999999E-2</v>
      </c>
      <c r="AT395" s="23">
        <v>5.4999999999999997E-3</v>
      </c>
      <c r="AU395" s="23">
        <v>2.5000000000000001E-3</v>
      </c>
      <c r="AV395" s="23">
        <v>9.2999999999999992E-3</v>
      </c>
      <c r="AW395" s="23">
        <v>8.0000000000000004E-4</v>
      </c>
      <c r="AX395" s="23">
        <v>7.1999999999999998E-3</v>
      </c>
      <c r="AY395" s="23">
        <v>5.9999999999999995E-4</v>
      </c>
      <c r="AZ395" s="23">
        <v>7.7000000000000002E-3</v>
      </c>
      <c r="BA395" s="23">
        <v>5.9999999999999995E-4</v>
      </c>
      <c r="BB395" s="23">
        <v>1.1000000000000001E-3</v>
      </c>
      <c r="BC395" s="23">
        <v>2.9999999999999997E-4</v>
      </c>
      <c r="BD395" s="23" t="s">
        <v>181</v>
      </c>
      <c r="BE395" s="23">
        <v>2.9999999999999997E-4</v>
      </c>
      <c r="BF395" s="23" t="s">
        <v>181</v>
      </c>
      <c r="BG395" s="23">
        <v>1E-4</v>
      </c>
      <c r="BH395" s="23">
        <v>2.8E-3</v>
      </c>
      <c r="BI395" s="23">
        <v>2.0000000000000001E-4</v>
      </c>
      <c r="BJ395" s="23">
        <v>3.3399999999999999E-2</v>
      </c>
      <c r="BK395" s="23">
        <v>5.9999999999999995E-4</v>
      </c>
      <c r="BL395" s="23">
        <v>2.7000000000000001E-3</v>
      </c>
      <c r="BM395" s="23">
        <v>2.0000000000000001E-4</v>
      </c>
      <c r="BN395" s="23">
        <v>1.43E-2</v>
      </c>
      <c r="BO395" s="23">
        <v>4.0000000000000002E-4</v>
      </c>
      <c r="BP395" s="23">
        <v>3.8999999999999998E-3</v>
      </c>
      <c r="BQ395" s="23">
        <v>2.9999999999999997E-4</v>
      </c>
      <c r="BR395" s="23">
        <v>2.0000000000000001E-4</v>
      </c>
      <c r="BS395" s="23">
        <v>1E-4</v>
      </c>
      <c r="BT395" s="23" t="s">
        <v>181</v>
      </c>
      <c r="BU395" s="23">
        <v>5.0000000000000001E-4</v>
      </c>
      <c r="BV395" s="23" t="s">
        <v>20</v>
      </c>
      <c r="BX395" s="23" t="s">
        <v>20</v>
      </c>
      <c r="BZ395" s="23" t="s">
        <v>181</v>
      </c>
      <c r="CA395" s="23">
        <v>6.9999999999999999E-4</v>
      </c>
      <c r="CB395" s="23" t="s">
        <v>181</v>
      </c>
      <c r="CC395" s="23">
        <v>1.6999999999999999E-3</v>
      </c>
      <c r="CD395" s="23" t="s">
        <v>181</v>
      </c>
      <c r="CE395" s="23">
        <v>1.8E-3</v>
      </c>
      <c r="CF395" s="23" t="s">
        <v>20</v>
      </c>
      <c r="CH395" s="23">
        <v>3.3799999999999997E-2</v>
      </c>
      <c r="CI395" s="23">
        <v>4.4000000000000003E-3</v>
      </c>
      <c r="CJ395" s="23" t="s">
        <v>181</v>
      </c>
      <c r="CK395" s="23">
        <v>8.3000000000000001E-3</v>
      </c>
      <c r="CL395" s="23" t="s">
        <v>181</v>
      </c>
      <c r="CM395" s="23">
        <v>7.9000000000000008E-3</v>
      </c>
      <c r="CN395" s="23" t="s">
        <v>181</v>
      </c>
      <c r="CO395" s="23">
        <v>5.9999999999999995E-4</v>
      </c>
      <c r="CP395" s="23" t="s">
        <v>181</v>
      </c>
      <c r="CQ395" s="23">
        <v>2.7000000000000001E-3</v>
      </c>
      <c r="CR395" s="23" t="s">
        <v>181</v>
      </c>
      <c r="CS395" s="23">
        <v>1.4E-3</v>
      </c>
      <c r="CT395" s="23" t="s">
        <v>20</v>
      </c>
      <c r="CV395" s="23" t="s">
        <v>20</v>
      </c>
      <c r="CX395" s="23" t="s">
        <v>181</v>
      </c>
      <c r="CY395" s="23">
        <v>5.9999999999999995E-4</v>
      </c>
      <c r="CZ395" s="23" t="s">
        <v>181</v>
      </c>
      <c r="DA395" s="23">
        <v>5.0000000000000001E-4</v>
      </c>
      <c r="DB395" s="23" t="s">
        <v>181</v>
      </c>
      <c r="DC395" s="23">
        <v>5.0000000000000001E-4</v>
      </c>
      <c r="DD395" s="23" t="s">
        <v>181</v>
      </c>
      <c r="DE395" s="23">
        <v>5.9999999999999995E-4</v>
      </c>
      <c r="DF395" s="23">
        <v>5.0000000000000001E-4</v>
      </c>
      <c r="DG395" s="23">
        <v>4.0000000000000002E-4</v>
      </c>
      <c r="DH395" s="23" t="s">
        <v>181</v>
      </c>
      <c r="DI395" s="23">
        <v>2.0000000000000001E-4</v>
      </c>
      <c r="DJ395" s="23" t="s">
        <v>505</v>
      </c>
      <c r="DK395" s="23" t="s">
        <v>506</v>
      </c>
      <c r="DL395" s="23">
        <v>120</v>
      </c>
      <c r="DM395" s="23" t="s">
        <v>65</v>
      </c>
      <c r="DN395" s="23" t="s">
        <v>20</v>
      </c>
      <c r="DW395" s="85"/>
      <c r="DY395" s="85">
        <v>44878.993750000001</v>
      </c>
    </row>
    <row r="396" spans="1:129" s="23" customFormat="1">
      <c r="A396" s="23">
        <v>452</v>
      </c>
      <c r="B396" s="88">
        <v>44878.99722222222</v>
      </c>
      <c r="C396" s="23" t="s">
        <v>192</v>
      </c>
      <c r="D396" s="23">
        <v>0</v>
      </c>
      <c r="E396" s="23">
        <v>0</v>
      </c>
      <c r="F396" s="23">
        <v>0</v>
      </c>
      <c r="G396" s="23" t="s">
        <v>58</v>
      </c>
      <c r="H396" s="23" t="s">
        <v>59</v>
      </c>
      <c r="I396" s="23" t="s">
        <v>59</v>
      </c>
      <c r="J396" s="23" t="s">
        <v>59</v>
      </c>
      <c r="K396" s="23">
        <v>150</v>
      </c>
      <c r="L396" s="23" t="s">
        <v>179</v>
      </c>
      <c r="M396" s="23">
        <v>0</v>
      </c>
      <c r="N396" s="23" t="s">
        <v>179</v>
      </c>
      <c r="O396" s="23">
        <v>0</v>
      </c>
      <c r="P396" s="23" t="s">
        <v>179</v>
      </c>
      <c r="Q396" s="23">
        <v>0</v>
      </c>
      <c r="R396" s="23">
        <v>2</v>
      </c>
      <c r="S396" s="23" t="s">
        <v>180</v>
      </c>
      <c r="T396" s="23">
        <v>13.6549</v>
      </c>
      <c r="U396" s="23">
        <v>0.70079999999999998</v>
      </c>
      <c r="V396" s="23">
        <v>17.940300000000001</v>
      </c>
      <c r="W396" s="23">
        <v>0.28210000000000002</v>
      </c>
      <c r="X396" s="23">
        <v>57.349699999999999</v>
      </c>
      <c r="Y396" s="23">
        <v>0.3155</v>
      </c>
      <c r="Z396" s="23">
        <v>0.1026</v>
      </c>
      <c r="AA396" s="23">
        <v>1.34E-2</v>
      </c>
      <c r="AB396" s="23">
        <v>4.5499999999999999E-2</v>
      </c>
      <c r="AC396" s="23">
        <v>8.0000000000000002E-3</v>
      </c>
      <c r="AD396" s="23" t="s">
        <v>181</v>
      </c>
      <c r="AE396" s="23">
        <v>1.0999999999999999E-2</v>
      </c>
      <c r="AF396" s="23">
        <v>0.72470000000000001</v>
      </c>
      <c r="AG396" s="23">
        <v>9.1999999999999998E-3</v>
      </c>
      <c r="AH396" s="23">
        <v>7.5552000000000001</v>
      </c>
      <c r="AI396" s="23">
        <v>2.07E-2</v>
      </c>
      <c r="AJ396" s="23">
        <v>0.85460000000000003</v>
      </c>
      <c r="AK396" s="23">
        <v>5.7999999999999996E-3</v>
      </c>
      <c r="AL396" s="23">
        <v>3.4000000000000002E-2</v>
      </c>
      <c r="AM396" s="23">
        <v>7.1000000000000004E-3</v>
      </c>
      <c r="AN396" s="23">
        <v>2.69E-2</v>
      </c>
      <c r="AO396" s="23">
        <v>3.8E-3</v>
      </c>
      <c r="AP396" s="23">
        <v>0.11559999999999999</v>
      </c>
      <c r="AQ396" s="23">
        <v>3.8E-3</v>
      </c>
      <c r="AR396" s="23">
        <v>7.3394000000000004</v>
      </c>
      <c r="AS396" s="23">
        <v>2.3199999999999998E-2</v>
      </c>
      <c r="AT396" s="23">
        <v>8.6999999999999994E-3</v>
      </c>
      <c r="AU396" s="23">
        <v>2.8999999999999998E-3</v>
      </c>
      <c r="AV396" s="23">
        <v>1.9099999999999999E-2</v>
      </c>
      <c r="AW396" s="23">
        <v>1.1000000000000001E-3</v>
      </c>
      <c r="AX396" s="23">
        <v>9.9000000000000008E-3</v>
      </c>
      <c r="AY396" s="23">
        <v>6.9999999999999999E-4</v>
      </c>
      <c r="AZ396" s="23">
        <v>8.0000000000000002E-3</v>
      </c>
      <c r="BA396" s="23">
        <v>5.9999999999999995E-4</v>
      </c>
      <c r="BB396" s="23">
        <v>1.1000000000000001E-3</v>
      </c>
      <c r="BC396" s="23">
        <v>4.0000000000000002E-4</v>
      </c>
      <c r="BD396" s="23" t="s">
        <v>181</v>
      </c>
      <c r="BE396" s="23">
        <v>2.9999999999999997E-4</v>
      </c>
      <c r="BF396" s="23" t="s">
        <v>181</v>
      </c>
      <c r="BG396" s="23">
        <v>1E-4</v>
      </c>
      <c r="BH396" s="23">
        <v>1.5E-3</v>
      </c>
      <c r="BI396" s="23">
        <v>2.0000000000000001E-4</v>
      </c>
      <c r="BJ396" s="23">
        <v>1.89E-2</v>
      </c>
      <c r="BK396" s="23">
        <v>5.0000000000000001E-4</v>
      </c>
      <c r="BL396" s="23">
        <v>2.0999999999999999E-3</v>
      </c>
      <c r="BM396" s="23">
        <v>2.0000000000000001E-4</v>
      </c>
      <c r="BN396" s="23">
        <v>4.3E-3</v>
      </c>
      <c r="BO396" s="23">
        <v>2.0000000000000001E-4</v>
      </c>
      <c r="BP396" s="23">
        <v>1.8E-3</v>
      </c>
      <c r="BQ396" s="23">
        <v>2.9999999999999997E-4</v>
      </c>
      <c r="BR396" s="23">
        <v>1E-4</v>
      </c>
      <c r="BS396" s="23">
        <v>0</v>
      </c>
      <c r="BT396" s="23" t="s">
        <v>181</v>
      </c>
      <c r="BU396" s="23">
        <v>5.0000000000000001E-4</v>
      </c>
      <c r="BV396" s="23" t="s">
        <v>181</v>
      </c>
      <c r="BW396" s="23">
        <v>5.9999999999999995E-4</v>
      </c>
      <c r="BX396" s="23" t="s">
        <v>20</v>
      </c>
      <c r="BZ396" s="23">
        <v>8.9999999999999998E-4</v>
      </c>
      <c r="CA396" s="23">
        <v>6.9999999999999999E-4</v>
      </c>
      <c r="CB396" s="23" t="s">
        <v>181</v>
      </c>
      <c r="CC396" s="23">
        <v>1.8E-3</v>
      </c>
      <c r="CD396" s="23" t="s">
        <v>181</v>
      </c>
      <c r="CE396" s="23">
        <v>1.8E-3</v>
      </c>
      <c r="CF396" s="23" t="s">
        <v>20</v>
      </c>
      <c r="CH396" s="23">
        <v>2.29E-2</v>
      </c>
      <c r="CI396" s="23">
        <v>4.1999999999999997E-3</v>
      </c>
      <c r="CJ396" s="23" t="s">
        <v>181</v>
      </c>
      <c r="CK396" s="23">
        <v>8.5000000000000006E-3</v>
      </c>
      <c r="CL396" s="23" t="s">
        <v>181</v>
      </c>
      <c r="CM396" s="23">
        <v>6.4999999999999997E-3</v>
      </c>
      <c r="CN396" s="23" t="s">
        <v>181</v>
      </c>
      <c r="CO396" s="23">
        <v>5.9999999999999995E-4</v>
      </c>
      <c r="CP396" s="23" t="s">
        <v>181</v>
      </c>
      <c r="CQ396" s="23">
        <v>2.5999999999999999E-3</v>
      </c>
      <c r="CR396" s="23" t="s">
        <v>181</v>
      </c>
      <c r="CS396" s="23">
        <v>1.5E-3</v>
      </c>
      <c r="CT396" s="23" t="s">
        <v>181</v>
      </c>
      <c r="CU396" s="23">
        <v>5.9999999999999995E-4</v>
      </c>
      <c r="CV396" s="23" t="s">
        <v>181</v>
      </c>
      <c r="CW396" s="23">
        <v>5.0000000000000001E-4</v>
      </c>
      <c r="CX396" s="23" t="s">
        <v>181</v>
      </c>
      <c r="CY396" s="23">
        <v>5.9999999999999995E-4</v>
      </c>
      <c r="CZ396" s="23" t="s">
        <v>181</v>
      </c>
      <c r="DA396" s="23">
        <v>5.0000000000000001E-4</v>
      </c>
      <c r="DB396" s="23" t="s">
        <v>181</v>
      </c>
      <c r="DC396" s="23">
        <v>5.9999999999999995E-4</v>
      </c>
      <c r="DD396" s="23" t="s">
        <v>181</v>
      </c>
      <c r="DE396" s="23">
        <v>5.9999999999999995E-4</v>
      </c>
      <c r="DF396" s="23" t="s">
        <v>181</v>
      </c>
      <c r="DG396" s="23">
        <v>4.0000000000000002E-4</v>
      </c>
      <c r="DH396" s="23" t="s">
        <v>181</v>
      </c>
      <c r="DI396" s="23">
        <v>1E-4</v>
      </c>
      <c r="DJ396" s="23" t="s">
        <v>507</v>
      </c>
      <c r="DK396" s="23" t="s">
        <v>508</v>
      </c>
      <c r="DL396" s="23">
        <v>14</v>
      </c>
      <c r="DM396" s="23" t="s">
        <v>197</v>
      </c>
      <c r="DN396" s="23" t="s">
        <v>20</v>
      </c>
      <c r="DW396" s="85"/>
      <c r="DY396" s="85">
        <v>44878.99722222222</v>
      </c>
    </row>
    <row r="397" spans="1:129" s="23" customFormat="1">
      <c r="A397" s="23">
        <v>453</v>
      </c>
      <c r="B397" s="88">
        <v>44879</v>
      </c>
      <c r="C397" s="23" t="s">
        <v>192</v>
      </c>
      <c r="D397" s="23">
        <v>0</v>
      </c>
      <c r="E397" s="23">
        <v>0</v>
      </c>
      <c r="F397" s="23">
        <v>0</v>
      </c>
      <c r="G397" s="23" t="s">
        <v>58</v>
      </c>
      <c r="H397" s="23" t="s">
        <v>59</v>
      </c>
      <c r="I397" s="23" t="s">
        <v>59</v>
      </c>
      <c r="J397" s="23" t="s">
        <v>59</v>
      </c>
      <c r="K397" s="23">
        <v>150</v>
      </c>
      <c r="L397" s="23" t="s">
        <v>179</v>
      </c>
      <c r="M397" s="23">
        <v>0</v>
      </c>
      <c r="N397" s="23" t="s">
        <v>179</v>
      </c>
      <c r="O397" s="23">
        <v>0</v>
      </c>
      <c r="P397" s="23" t="s">
        <v>179</v>
      </c>
      <c r="Q397" s="23">
        <v>0</v>
      </c>
      <c r="R397" s="23">
        <v>2</v>
      </c>
      <c r="S397" s="23" t="s">
        <v>180</v>
      </c>
      <c r="T397" s="23">
        <v>4.327</v>
      </c>
      <c r="U397" s="23">
        <v>0.56420000000000003</v>
      </c>
      <c r="V397" s="23">
        <v>18.468299999999999</v>
      </c>
      <c r="W397" s="23">
        <v>0.2797</v>
      </c>
      <c r="X397" s="23">
        <v>46.987499999999997</v>
      </c>
      <c r="Y397" s="23">
        <v>0.28189999999999998</v>
      </c>
      <c r="Z397" s="23">
        <v>0.26619999999999999</v>
      </c>
      <c r="AA397" s="23">
        <v>1.4999999999999999E-2</v>
      </c>
      <c r="AB397" s="23" t="s">
        <v>181</v>
      </c>
      <c r="AC397" s="23">
        <v>6.4999999999999997E-3</v>
      </c>
      <c r="AD397" s="23" t="s">
        <v>181</v>
      </c>
      <c r="AE397" s="23">
        <v>1.1299999999999999E-2</v>
      </c>
      <c r="AF397" s="23">
        <v>0.9304</v>
      </c>
      <c r="AG397" s="23">
        <v>0.01</v>
      </c>
      <c r="AH397" s="23">
        <v>7.6794000000000002</v>
      </c>
      <c r="AI397" s="23">
        <v>2.1299999999999999E-2</v>
      </c>
      <c r="AJ397" s="23">
        <v>0.92959999999999998</v>
      </c>
      <c r="AK397" s="23">
        <v>6.1000000000000004E-3</v>
      </c>
      <c r="AL397" s="23">
        <v>3.9699999999999999E-2</v>
      </c>
      <c r="AM397" s="23">
        <v>7.7000000000000002E-3</v>
      </c>
      <c r="AN397" s="23">
        <v>3.1199999999999999E-2</v>
      </c>
      <c r="AO397" s="23">
        <v>3.8E-3</v>
      </c>
      <c r="AP397" s="23">
        <v>0.21579999999999999</v>
      </c>
      <c r="AQ397" s="23">
        <v>5.3E-3</v>
      </c>
      <c r="AR397" s="23">
        <v>8.2956000000000003</v>
      </c>
      <c r="AS397" s="23">
        <v>2.52E-2</v>
      </c>
      <c r="AT397" s="23">
        <v>8.6E-3</v>
      </c>
      <c r="AU397" s="23">
        <v>3.2000000000000002E-3</v>
      </c>
      <c r="AV397" s="23">
        <v>2.0199999999999999E-2</v>
      </c>
      <c r="AW397" s="23">
        <v>1.1000000000000001E-3</v>
      </c>
      <c r="AX397" s="23">
        <v>8.8999999999999999E-3</v>
      </c>
      <c r="AY397" s="23">
        <v>6.9999999999999999E-4</v>
      </c>
      <c r="AZ397" s="23">
        <v>8.9999999999999993E-3</v>
      </c>
      <c r="BA397" s="23">
        <v>6.9999999999999999E-4</v>
      </c>
      <c r="BB397" s="23">
        <v>1E-3</v>
      </c>
      <c r="BC397" s="23">
        <v>4.0000000000000002E-4</v>
      </c>
      <c r="BD397" s="23">
        <v>1.2999999999999999E-3</v>
      </c>
      <c r="BE397" s="23">
        <v>2.9999999999999997E-4</v>
      </c>
      <c r="BF397" s="23" t="s">
        <v>181</v>
      </c>
      <c r="BG397" s="23">
        <v>1E-4</v>
      </c>
      <c r="BH397" s="23">
        <v>1E-3</v>
      </c>
      <c r="BI397" s="23">
        <v>2.0000000000000001E-4</v>
      </c>
      <c r="BJ397" s="23">
        <v>2.6700000000000002E-2</v>
      </c>
      <c r="BK397" s="23">
        <v>5.9999999999999995E-4</v>
      </c>
      <c r="BL397" s="23">
        <v>2.8E-3</v>
      </c>
      <c r="BM397" s="23">
        <v>2.0000000000000001E-4</v>
      </c>
      <c r="BN397" s="23">
        <v>8.9999999999999993E-3</v>
      </c>
      <c r="BO397" s="23">
        <v>2.9999999999999997E-4</v>
      </c>
      <c r="BP397" s="23">
        <v>2.0999999999999999E-3</v>
      </c>
      <c r="BQ397" s="23">
        <v>2.9999999999999997E-4</v>
      </c>
      <c r="BR397" s="23">
        <v>5.0000000000000001E-4</v>
      </c>
      <c r="BS397" s="23">
        <v>2.0000000000000001E-4</v>
      </c>
      <c r="BT397" s="23" t="s">
        <v>20</v>
      </c>
      <c r="BV397" s="23" t="s">
        <v>20</v>
      </c>
      <c r="BX397" s="23" t="s">
        <v>20</v>
      </c>
      <c r="BZ397" s="23" t="s">
        <v>181</v>
      </c>
      <c r="CA397" s="23">
        <v>5.9999999999999995E-4</v>
      </c>
      <c r="CB397" s="23" t="s">
        <v>181</v>
      </c>
      <c r="CC397" s="23">
        <v>1.6999999999999999E-3</v>
      </c>
      <c r="CD397" s="23" t="s">
        <v>181</v>
      </c>
      <c r="CE397" s="23">
        <v>1.8E-3</v>
      </c>
      <c r="CF397" s="23" t="s">
        <v>20</v>
      </c>
      <c r="CH397" s="23">
        <v>1.43E-2</v>
      </c>
      <c r="CI397" s="23">
        <v>4.4999999999999997E-3</v>
      </c>
      <c r="CJ397" s="23" t="s">
        <v>181</v>
      </c>
      <c r="CK397" s="23">
        <v>8.6999999999999994E-3</v>
      </c>
      <c r="CL397" s="23" t="s">
        <v>181</v>
      </c>
      <c r="CM397" s="23">
        <v>9.4000000000000004E-3</v>
      </c>
      <c r="CN397" s="23" t="s">
        <v>181</v>
      </c>
      <c r="CO397" s="23">
        <v>6.9999999999999999E-4</v>
      </c>
      <c r="CP397" s="23" t="s">
        <v>181</v>
      </c>
      <c r="CQ397" s="23">
        <v>2.8E-3</v>
      </c>
      <c r="CR397" s="23" t="s">
        <v>181</v>
      </c>
      <c r="CS397" s="23">
        <v>1.5E-3</v>
      </c>
      <c r="CT397" s="23" t="s">
        <v>181</v>
      </c>
      <c r="CU397" s="23">
        <v>6.9999999999999999E-4</v>
      </c>
      <c r="CV397" s="23" t="s">
        <v>181</v>
      </c>
      <c r="CW397" s="23">
        <v>5.0000000000000001E-4</v>
      </c>
      <c r="CX397" s="23" t="s">
        <v>181</v>
      </c>
      <c r="CY397" s="23">
        <v>5.0000000000000001E-4</v>
      </c>
      <c r="CZ397" s="23" t="s">
        <v>181</v>
      </c>
      <c r="DA397" s="23">
        <v>5.9999999999999995E-4</v>
      </c>
      <c r="DB397" s="23">
        <v>8.0000000000000004E-4</v>
      </c>
      <c r="DC397" s="23">
        <v>5.0000000000000001E-4</v>
      </c>
      <c r="DD397" s="23" t="s">
        <v>181</v>
      </c>
      <c r="DE397" s="23">
        <v>5.0000000000000001E-4</v>
      </c>
      <c r="DF397" s="23" t="s">
        <v>181</v>
      </c>
      <c r="DG397" s="23">
        <v>4.0000000000000002E-4</v>
      </c>
      <c r="DH397" s="23" t="s">
        <v>181</v>
      </c>
      <c r="DI397" s="23">
        <v>2.0000000000000001E-4</v>
      </c>
      <c r="DJ397" s="23" t="s">
        <v>507</v>
      </c>
      <c r="DK397" s="23" t="s">
        <v>508</v>
      </c>
      <c r="DL397" s="23">
        <v>101</v>
      </c>
      <c r="DM397" s="23" t="s">
        <v>65</v>
      </c>
      <c r="DN397" s="23" t="s">
        <v>20</v>
      </c>
      <c r="DW397" s="85"/>
      <c r="DY397" s="85">
        <v>44879</v>
      </c>
    </row>
    <row r="398" spans="1:129" s="23" customFormat="1">
      <c r="A398" s="23">
        <v>454</v>
      </c>
      <c r="B398" s="88">
        <v>44879.00277777778</v>
      </c>
      <c r="C398" s="23" t="s">
        <v>192</v>
      </c>
      <c r="D398" s="23">
        <v>0</v>
      </c>
      <c r="E398" s="23">
        <v>0</v>
      </c>
      <c r="F398" s="23">
        <v>0</v>
      </c>
      <c r="G398" s="23" t="s">
        <v>58</v>
      </c>
      <c r="H398" s="23" t="s">
        <v>59</v>
      </c>
      <c r="I398" s="23" t="s">
        <v>59</v>
      </c>
      <c r="J398" s="23" t="s">
        <v>59</v>
      </c>
      <c r="K398" s="23">
        <v>150</v>
      </c>
      <c r="L398" s="23" t="s">
        <v>179</v>
      </c>
      <c r="M398" s="23">
        <v>0</v>
      </c>
      <c r="N398" s="23" t="s">
        <v>179</v>
      </c>
      <c r="O398" s="23">
        <v>0</v>
      </c>
      <c r="P398" s="23" t="s">
        <v>179</v>
      </c>
      <c r="Q398" s="23">
        <v>0</v>
      </c>
      <c r="R398" s="23">
        <v>2</v>
      </c>
      <c r="S398" s="23" t="s">
        <v>180</v>
      </c>
      <c r="T398" s="23">
        <v>6.9031000000000002</v>
      </c>
      <c r="U398" s="23">
        <v>0.5948</v>
      </c>
      <c r="V398" s="23">
        <v>19.844899999999999</v>
      </c>
      <c r="W398" s="23">
        <v>0.28839999999999999</v>
      </c>
      <c r="X398" s="23">
        <v>51.727200000000003</v>
      </c>
      <c r="Y398" s="23">
        <v>0.2974</v>
      </c>
      <c r="Z398" s="23">
        <v>9.5600000000000004E-2</v>
      </c>
      <c r="AA398" s="23">
        <v>1.29E-2</v>
      </c>
      <c r="AB398" s="23" t="s">
        <v>181</v>
      </c>
      <c r="AC398" s="23">
        <v>6.1999999999999998E-3</v>
      </c>
      <c r="AD398" s="23" t="s">
        <v>181</v>
      </c>
      <c r="AE398" s="23">
        <v>1.04E-2</v>
      </c>
      <c r="AF398" s="23">
        <v>0.81240000000000001</v>
      </c>
      <c r="AG398" s="23">
        <v>9.4999999999999998E-3</v>
      </c>
      <c r="AH398" s="23">
        <v>7.6932999999999998</v>
      </c>
      <c r="AI398" s="23">
        <v>2.1100000000000001E-2</v>
      </c>
      <c r="AJ398" s="23">
        <v>0.88749999999999996</v>
      </c>
      <c r="AK398" s="23">
        <v>5.8999999999999999E-3</v>
      </c>
      <c r="AL398" s="23">
        <v>3.8899999999999997E-2</v>
      </c>
      <c r="AM398" s="23">
        <v>7.4999999999999997E-3</v>
      </c>
      <c r="AN398" s="23">
        <v>3.3300000000000003E-2</v>
      </c>
      <c r="AO398" s="23">
        <v>3.8999999999999998E-3</v>
      </c>
      <c r="AP398" s="23">
        <v>7.6600000000000001E-2</v>
      </c>
      <c r="AQ398" s="23">
        <v>3.3E-3</v>
      </c>
      <c r="AR398" s="23">
        <v>7.7602000000000002</v>
      </c>
      <c r="AS398" s="23">
        <v>2.41E-2</v>
      </c>
      <c r="AT398" s="23">
        <v>6.3E-3</v>
      </c>
      <c r="AU398" s="23">
        <v>3.0999999999999999E-3</v>
      </c>
      <c r="AV398" s="23">
        <v>9.4000000000000004E-3</v>
      </c>
      <c r="AW398" s="23">
        <v>8.0000000000000004E-4</v>
      </c>
      <c r="AX398" s="23">
        <v>8.6999999999999994E-3</v>
      </c>
      <c r="AY398" s="23">
        <v>6.9999999999999999E-4</v>
      </c>
      <c r="AZ398" s="23">
        <v>9.7999999999999997E-3</v>
      </c>
      <c r="BA398" s="23">
        <v>6.9999999999999999E-4</v>
      </c>
      <c r="BB398" s="23">
        <v>1.1000000000000001E-3</v>
      </c>
      <c r="BC398" s="23">
        <v>4.0000000000000002E-4</v>
      </c>
      <c r="BD398" s="23">
        <v>1.2999999999999999E-3</v>
      </c>
      <c r="BE398" s="23">
        <v>2.9999999999999997E-4</v>
      </c>
      <c r="BF398" s="23" t="s">
        <v>181</v>
      </c>
      <c r="BG398" s="23">
        <v>1E-4</v>
      </c>
      <c r="BH398" s="23">
        <v>1.1999999999999999E-3</v>
      </c>
      <c r="BI398" s="23">
        <v>2.0000000000000001E-4</v>
      </c>
      <c r="BJ398" s="23">
        <v>2.2599999999999999E-2</v>
      </c>
      <c r="BK398" s="23">
        <v>5.0000000000000001E-4</v>
      </c>
      <c r="BL398" s="23">
        <v>2.3999999999999998E-3</v>
      </c>
      <c r="BM398" s="23">
        <v>2.0000000000000001E-4</v>
      </c>
      <c r="BN398" s="23">
        <v>7.1000000000000004E-3</v>
      </c>
      <c r="BO398" s="23">
        <v>2.9999999999999997E-4</v>
      </c>
      <c r="BP398" s="23">
        <v>2.3999999999999998E-3</v>
      </c>
      <c r="BQ398" s="23">
        <v>2.9999999999999997E-4</v>
      </c>
      <c r="BR398" s="23">
        <v>2.0000000000000001E-4</v>
      </c>
      <c r="BS398" s="23">
        <v>1E-4</v>
      </c>
      <c r="BT398" s="23" t="s">
        <v>181</v>
      </c>
      <c r="BU398" s="23">
        <v>5.0000000000000001E-4</v>
      </c>
      <c r="BV398" s="23" t="s">
        <v>181</v>
      </c>
      <c r="BW398" s="23">
        <v>5.9999999999999995E-4</v>
      </c>
      <c r="BX398" s="23" t="s">
        <v>181</v>
      </c>
      <c r="BY398" s="23">
        <v>8.0000000000000004E-4</v>
      </c>
      <c r="BZ398" s="23" t="s">
        <v>181</v>
      </c>
      <c r="CA398" s="23">
        <v>6.9999999999999999E-4</v>
      </c>
      <c r="CB398" s="23" t="s">
        <v>181</v>
      </c>
      <c r="CC398" s="23">
        <v>1.6999999999999999E-3</v>
      </c>
      <c r="CD398" s="23" t="s">
        <v>181</v>
      </c>
      <c r="CE398" s="23">
        <v>1.8E-3</v>
      </c>
      <c r="CF398" s="23" t="s">
        <v>20</v>
      </c>
      <c r="CH398" s="23">
        <v>1.4E-2</v>
      </c>
      <c r="CI398" s="23">
        <v>4.3E-3</v>
      </c>
      <c r="CJ398" s="23" t="s">
        <v>181</v>
      </c>
      <c r="CK398" s="23">
        <v>8.6E-3</v>
      </c>
      <c r="CL398" s="23" t="s">
        <v>181</v>
      </c>
      <c r="CM398" s="23">
        <v>8.2000000000000007E-3</v>
      </c>
      <c r="CN398" s="23" t="s">
        <v>181</v>
      </c>
      <c r="CO398" s="23">
        <v>6.9999999999999999E-4</v>
      </c>
      <c r="CP398" s="23" t="s">
        <v>181</v>
      </c>
      <c r="CQ398" s="23">
        <v>2.7000000000000001E-3</v>
      </c>
      <c r="CR398" s="23" t="s">
        <v>181</v>
      </c>
      <c r="CS398" s="23">
        <v>1.5E-3</v>
      </c>
      <c r="CT398" s="23" t="s">
        <v>181</v>
      </c>
      <c r="CU398" s="23">
        <v>6.9999999999999999E-4</v>
      </c>
      <c r="CV398" s="23" t="s">
        <v>181</v>
      </c>
      <c r="CW398" s="23">
        <v>5.0000000000000001E-4</v>
      </c>
      <c r="CX398" s="23" t="s">
        <v>181</v>
      </c>
      <c r="CY398" s="23">
        <v>5.0000000000000001E-4</v>
      </c>
      <c r="CZ398" s="23" t="s">
        <v>181</v>
      </c>
      <c r="DA398" s="23">
        <v>5.9999999999999995E-4</v>
      </c>
      <c r="DB398" s="23" t="s">
        <v>181</v>
      </c>
      <c r="DC398" s="23">
        <v>5.9999999999999995E-4</v>
      </c>
      <c r="DD398" s="23" t="s">
        <v>181</v>
      </c>
      <c r="DE398" s="23">
        <v>5.9999999999999995E-4</v>
      </c>
      <c r="DF398" s="23" t="s">
        <v>181</v>
      </c>
      <c r="DG398" s="23">
        <v>4.0000000000000002E-4</v>
      </c>
      <c r="DH398" s="23" t="s">
        <v>181</v>
      </c>
      <c r="DI398" s="23">
        <v>2.0000000000000001E-4</v>
      </c>
      <c r="DJ398" s="23" t="s">
        <v>507</v>
      </c>
      <c r="DK398" s="23" t="s">
        <v>508</v>
      </c>
      <c r="DL398" s="23">
        <v>115</v>
      </c>
      <c r="DM398" s="23" t="s">
        <v>65</v>
      </c>
      <c r="DN398" s="23" t="s">
        <v>20</v>
      </c>
      <c r="DW398" s="85"/>
      <c r="DY398" s="85">
        <v>44879.00277777778</v>
      </c>
    </row>
    <row r="399" spans="1:129" s="23" customFormat="1">
      <c r="A399" s="23">
        <v>455</v>
      </c>
      <c r="B399" s="88">
        <v>44879.006249999999</v>
      </c>
      <c r="C399" s="23" t="s">
        <v>192</v>
      </c>
      <c r="D399" s="23">
        <v>0</v>
      </c>
      <c r="E399" s="23">
        <v>0</v>
      </c>
      <c r="F399" s="23">
        <v>0</v>
      </c>
      <c r="G399" s="23" t="s">
        <v>58</v>
      </c>
      <c r="H399" s="23" t="s">
        <v>59</v>
      </c>
      <c r="I399" s="23" t="s">
        <v>59</v>
      </c>
      <c r="J399" s="23" t="s">
        <v>59</v>
      </c>
      <c r="K399" s="23">
        <v>150</v>
      </c>
      <c r="L399" s="23" t="s">
        <v>179</v>
      </c>
      <c r="M399" s="23">
        <v>0</v>
      </c>
      <c r="N399" s="23" t="s">
        <v>179</v>
      </c>
      <c r="O399" s="23">
        <v>0</v>
      </c>
      <c r="P399" s="23" t="s">
        <v>179</v>
      </c>
      <c r="Q399" s="23">
        <v>0</v>
      </c>
      <c r="R399" s="23">
        <v>2</v>
      </c>
      <c r="S399" s="23" t="s">
        <v>180</v>
      </c>
      <c r="T399" s="23">
        <v>8.9733000000000001</v>
      </c>
      <c r="U399" s="23">
        <v>0.62580000000000002</v>
      </c>
      <c r="V399" s="23">
        <v>18.7502</v>
      </c>
      <c r="W399" s="23">
        <v>0.28139999999999998</v>
      </c>
      <c r="X399" s="23">
        <v>52.976999999999997</v>
      </c>
      <c r="Y399" s="23">
        <v>0.29980000000000001</v>
      </c>
      <c r="Z399" s="23">
        <v>7.2599999999999998E-2</v>
      </c>
      <c r="AA399" s="23">
        <v>1.2699999999999999E-2</v>
      </c>
      <c r="AB399" s="23" t="s">
        <v>181</v>
      </c>
      <c r="AC399" s="23">
        <v>6.4999999999999997E-3</v>
      </c>
      <c r="AD399" s="23" t="s">
        <v>181</v>
      </c>
      <c r="AE399" s="23">
        <v>1.04E-2</v>
      </c>
      <c r="AF399" s="23">
        <v>0.57589999999999997</v>
      </c>
      <c r="AG399" s="23">
        <v>8.3000000000000001E-3</v>
      </c>
      <c r="AH399" s="23">
        <v>7.6935000000000002</v>
      </c>
      <c r="AI399" s="23">
        <v>2.1000000000000001E-2</v>
      </c>
      <c r="AJ399" s="23">
        <v>0.80930000000000002</v>
      </c>
      <c r="AK399" s="23">
        <v>5.7000000000000002E-3</v>
      </c>
      <c r="AL399" s="23">
        <v>3.6400000000000002E-2</v>
      </c>
      <c r="AM399" s="23">
        <v>7.1999999999999998E-3</v>
      </c>
      <c r="AN399" s="23">
        <v>2.6599999999999999E-2</v>
      </c>
      <c r="AO399" s="23">
        <v>3.5999999999999999E-3</v>
      </c>
      <c r="AP399" s="23">
        <v>9.9599999999999994E-2</v>
      </c>
      <c r="AQ399" s="23">
        <v>3.5999999999999999E-3</v>
      </c>
      <c r="AR399" s="23">
        <v>6.7041000000000004</v>
      </c>
      <c r="AS399" s="23">
        <v>2.23E-2</v>
      </c>
      <c r="AT399" s="23">
        <v>6.8999999999999999E-3</v>
      </c>
      <c r="AU399" s="23">
        <v>2.8E-3</v>
      </c>
      <c r="AV399" s="23">
        <v>1.49E-2</v>
      </c>
      <c r="AW399" s="23">
        <v>1E-3</v>
      </c>
      <c r="AX399" s="23">
        <v>8.9999999999999993E-3</v>
      </c>
      <c r="AY399" s="23">
        <v>6.9999999999999999E-4</v>
      </c>
      <c r="AZ399" s="23">
        <v>8.0000000000000002E-3</v>
      </c>
      <c r="BA399" s="23">
        <v>5.9999999999999995E-4</v>
      </c>
      <c r="BB399" s="23">
        <v>1.5E-3</v>
      </c>
      <c r="BC399" s="23">
        <v>4.0000000000000002E-4</v>
      </c>
      <c r="BD399" s="23" t="s">
        <v>181</v>
      </c>
      <c r="BE399" s="23">
        <v>2.9999999999999997E-4</v>
      </c>
      <c r="BF399" s="23" t="s">
        <v>181</v>
      </c>
      <c r="BG399" s="23">
        <v>1E-4</v>
      </c>
      <c r="BH399" s="23">
        <v>1.1000000000000001E-3</v>
      </c>
      <c r="BI399" s="23">
        <v>2.0000000000000001E-4</v>
      </c>
      <c r="BJ399" s="23">
        <v>1.9900000000000001E-2</v>
      </c>
      <c r="BK399" s="23">
        <v>5.0000000000000001E-4</v>
      </c>
      <c r="BL399" s="23">
        <v>2.2000000000000001E-3</v>
      </c>
      <c r="BM399" s="23">
        <v>2.0000000000000001E-4</v>
      </c>
      <c r="BN399" s="23">
        <v>6.6E-3</v>
      </c>
      <c r="BO399" s="23">
        <v>2.9999999999999997E-4</v>
      </c>
      <c r="BP399" s="23">
        <v>1.8E-3</v>
      </c>
      <c r="BQ399" s="23">
        <v>2.9999999999999997E-4</v>
      </c>
      <c r="BR399" s="23">
        <v>2.9999999999999997E-4</v>
      </c>
      <c r="BS399" s="23">
        <v>1E-4</v>
      </c>
      <c r="BT399" s="23" t="s">
        <v>181</v>
      </c>
      <c r="BU399" s="23">
        <v>5.0000000000000001E-4</v>
      </c>
      <c r="BV399" s="23" t="s">
        <v>20</v>
      </c>
      <c r="BX399" s="23" t="s">
        <v>181</v>
      </c>
      <c r="BY399" s="23">
        <v>8.0000000000000004E-4</v>
      </c>
      <c r="BZ399" s="23" t="s">
        <v>181</v>
      </c>
      <c r="CA399" s="23">
        <v>6.9999999999999999E-4</v>
      </c>
      <c r="CB399" s="23" t="s">
        <v>181</v>
      </c>
      <c r="CC399" s="23">
        <v>1.8E-3</v>
      </c>
      <c r="CD399" s="23" t="s">
        <v>181</v>
      </c>
      <c r="CE399" s="23">
        <v>1.8E-3</v>
      </c>
      <c r="CF399" s="23" t="s">
        <v>20</v>
      </c>
      <c r="CH399" s="23">
        <v>1.4E-2</v>
      </c>
      <c r="CI399" s="23">
        <v>4.5999999999999999E-3</v>
      </c>
      <c r="CJ399" s="23" t="s">
        <v>181</v>
      </c>
      <c r="CK399" s="23">
        <v>8.6999999999999994E-3</v>
      </c>
      <c r="CL399" s="23" t="s">
        <v>181</v>
      </c>
      <c r="CM399" s="23">
        <v>7.9000000000000008E-3</v>
      </c>
      <c r="CN399" s="23" t="s">
        <v>181</v>
      </c>
      <c r="CO399" s="23">
        <v>5.9999999999999995E-4</v>
      </c>
      <c r="CP399" s="23" t="s">
        <v>181</v>
      </c>
      <c r="CQ399" s="23">
        <v>2.5000000000000001E-3</v>
      </c>
      <c r="CR399" s="23" t="s">
        <v>181</v>
      </c>
      <c r="CS399" s="23">
        <v>1.5E-3</v>
      </c>
      <c r="CT399" s="23" t="s">
        <v>181</v>
      </c>
      <c r="CU399" s="23">
        <v>6.9999999999999999E-4</v>
      </c>
      <c r="CV399" s="23" t="s">
        <v>20</v>
      </c>
      <c r="CX399" s="23" t="s">
        <v>181</v>
      </c>
      <c r="CY399" s="23">
        <v>5.0000000000000001E-4</v>
      </c>
      <c r="CZ399" s="23" t="s">
        <v>181</v>
      </c>
      <c r="DA399" s="23">
        <v>5.9999999999999995E-4</v>
      </c>
      <c r="DB399" s="23" t="s">
        <v>181</v>
      </c>
      <c r="DC399" s="23">
        <v>5.9999999999999995E-4</v>
      </c>
      <c r="DD399" s="23" t="s">
        <v>181</v>
      </c>
      <c r="DE399" s="23">
        <v>5.9999999999999995E-4</v>
      </c>
      <c r="DF399" s="23" t="s">
        <v>181</v>
      </c>
      <c r="DG399" s="23">
        <v>4.0000000000000002E-4</v>
      </c>
      <c r="DH399" s="23" t="s">
        <v>181</v>
      </c>
      <c r="DI399" s="23">
        <v>2.0000000000000001E-4</v>
      </c>
      <c r="DJ399" s="23" t="s">
        <v>509</v>
      </c>
      <c r="DK399" s="23" t="s">
        <v>510</v>
      </c>
      <c r="DL399" s="23">
        <v>14</v>
      </c>
      <c r="DM399" s="23" t="s">
        <v>197</v>
      </c>
      <c r="DN399" s="23" t="s">
        <v>20</v>
      </c>
      <c r="DW399" s="85"/>
      <c r="DY399" s="85">
        <v>44879.006249999999</v>
      </c>
    </row>
    <row r="400" spans="1:129" s="23" customFormat="1">
      <c r="A400" s="23">
        <v>456</v>
      </c>
      <c r="B400" s="88">
        <v>44879.009027777778</v>
      </c>
      <c r="C400" s="23" t="s">
        <v>192</v>
      </c>
      <c r="D400" s="23">
        <v>0</v>
      </c>
      <c r="E400" s="23">
        <v>0</v>
      </c>
      <c r="F400" s="23">
        <v>0</v>
      </c>
      <c r="G400" s="23" t="s">
        <v>58</v>
      </c>
      <c r="H400" s="23" t="s">
        <v>59</v>
      </c>
      <c r="I400" s="23" t="s">
        <v>59</v>
      </c>
      <c r="J400" s="23" t="s">
        <v>59</v>
      </c>
      <c r="K400" s="23">
        <v>150</v>
      </c>
      <c r="L400" s="23" t="s">
        <v>179</v>
      </c>
      <c r="M400" s="23">
        <v>0</v>
      </c>
      <c r="N400" s="23" t="s">
        <v>179</v>
      </c>
      <c r="O400" s="23">
        <v>0</v>
      </c>
      <c r="P400" s="23" t="s">
        <v>179</v>
      </c>
      <c r="Q400" s="23">
        <v>0</v>
      </c>
      <c r="R400" s="23">
        <v>2</v>
      </c>
      <c r="S400" s="23" t="s">
        <v>180</v>
      </c>
      <c r="T400" s="23">
        <v>9.7432999999999996</v>
      </c>
      <c r="U400" s="23">
        <v>0.67110000000000003</v>
      </c>
      <c r="V400" s="23">
        <v>16.456299999999999</v>
      </c>
      <c r="W400" s="23">
        <v>0.27329999999999999</v>
      </c>
      <c r="X400" s="23">
        <v>48.72</v>
      </c>
      <c r="Y400" s="23">
        <v>0.28520000000000001</v>
      </c>
      <c r="Z400" s="23">
        <v>9.5500000000000002E-2</v>
      </c>
      <c r="AA400" s="23">
        <v>1.47E-2</v>
      </c>
      <c r="AB400" s="23" t="s">
        <v>181</v>
      </c>
      <c r="AC400" s="23">
        <v>7.3000000000000001E-3</v>
      </c>
      <c r="AD400" s="23" t="s">
        <v>181</v>
      </c>
      <c r="AE400" s="23">
        <v>1.1299999999999999E-2</v>
      </c>
      <c r="AF400" s="23">
        <v>0.66190000000000004</v>
      </c>
      <c r="AG400" s="23">
        <v>8.6999999999999994E-3</v>
      </c>
      <c r="AH400" s="23">
        <v>11.1578</v>
      </c>
      <c r="AI400" s="23">
        <v>2.5600000000000001E-2</v>
      </c>
      <c r="AJ400" s="23">
        <v>0.95709999999999995</v>
      </c>
      <c r="AK400" s="23">
        <v>6.4999999999999997E-3</v>
      </c>
      <c r="AL400" s="23">
        <v>3.49E-2</v>
      </c>
      <c r="AM400" s="23">
        <v>7.7000000000000002E-3</v>
      </c>
      <c r="AN400" s="23">
        <v>2.29E-2</v>
      </c>
      <c r="AO400" s="23">
        <v>3.7000000000000002E-3</v>
      </c>
      <c r="AP400" s="23">
        <v>0.1391</v>
      </c>
      <c r="AQ400" s="23">
        <v>4.4000000000000003E-3</v>
      </c>
      <c r="AR400" s="23">
        <v>8.0169999999999995</v>
      </c>
      <c r="AS400" s="23">
        <v>2.5700000000000001E-2</v>
      </c>
      <c r="AT400" s="23">
        <v>9.5999999999999992E-3</v>
      </c>
      <c r="AU400" s="23">
        <v>3.0999999999999999E-3</v>
      </c>
      <c r="AV400" s="23">
        <v>1.32E-2</v>
      </c>
      <c r="AW400" s="23">
        <v>1E-3</v>
      </c>
      <c r="AX400" s="23">
        <v>7.7999999999999996E-3</v>
      </c>
      <c r="AY400" s="23">
        <v>5.9999999999999995E-4</v>
      </c>
      <c r="AZ400" s="23">
        <v>8.2000000000000007E-3</v>
      </c>
      <c r="BA400" s="23">
        <v>5.9999999999999995E-4</v>
      </c>
      <c r="BB400" s="23">
        <v>6.9999999999999999E-4</v>
      </c>
      <c r="BC400" s="23">
        <v>4.0000000000000002E-4</v>
      </c>
      <c r="BD400" s="23" t="s">
        <v>181</v>
      </c>
      <c r="BE400" s="23">
        <v>2.9999999999999997E-4</v>
      </c>
      <c r="BF400" s="23" t="s">
        <v>181</v>
      </c>
      <c r="BG400" s="23">
        <v>1E-4</v>
      </c>
      <c r="BH400" s="23">
        <v>6.9999999999999999E-4</v>
      </c>
      <c r="BI400" s="23">
        <v>2.0000000000000001E-4</v>
      </c>
      <c r="BJ400" s="23">
        <v>1.7399999999999999E-2</v>
      </c>
      <c r="BK400" s="23">
        <v>5.0000000000000001E-4</v>
      </c>
      <c r="BL400" s="23">
        <v>2.7000000000000001E-3</v>
      </c>
      <c r="BM400" s="23">
        <v>2.0000000000000001E-4</v>
      </c>
      <c r="BN400" s="23">
        <v>6.7999999999999996E-3</v>
      </c>
      <c r="BO400" s="23">
        <v>2.9999999999999997E-4</v>
      </c>
      <c r="BP400" s="23">
        <v>2.0999999999999999E-3</v>
      </c>
      <c r="BQ400" s="23">
        <v>2.9999999999999997E-4</v>
      </c>
      <c r="BR400" s="23">
        <v>4.0000000000000002E-4</v>
      </c>
      <c r="BS400" s="23">
        <v>2.0000000000000001E-4</v>
      </c>
      <c r="BT400" s="23" t="s">
        <v>181</v>
      </c>
      <c r="BU400" s="23">
        <v>5.0000000000000001E-4</v>
      </c>
      <c r="BV400" s="23" t="s">
        <v>20</v>
      </c>
      <c r="BX400" s="23" t="s">
        <v>20</v>
      </c>
      <c r="BZ400" s="23" t="s">
        <v>181</v>
      </c>
      <c r="CA400" s="23">
        <v>6.9999999999999999E-4</v>
      </c>
      <c r="CB400" s="23" t="s">
        <v>181</v>
      </c>
      <c r="CC400" s="23">
        <v>1.8E-3</v>
      </c>
      <c r="CD400" s="23" t="s">
        <v>181</v>
      </c>
      <c r="CE400" s="23">
        <v>1.8E-3</v>
      </c>
      <c r="CF400" s="23" t="s">
        <v>20</v>
      </c>
      <c r="CH400" s="23">
        <v>1.0200000000000001E-2</v>
      </c>
      <c r="CI400" s="23">
        <v>3.8999999999999998E-3</v>
      </c>
      <c r="CJ400" s="23" t="s">
        <v>181</v>
      </c>
      <c r="CK400" s="23">
        <v>8.6999999999999994E-3</v>
      </c>
      <c r="CL400" s="23" t="s">
        <v>181</v>
      </c>
      <c r="CM400" s="23">
        <v>8.9999999999999993E-3</v>
      </c>
      <c r="CN400" s="23" t="s">
        <v>181</v>
      </c>
      <c r="CO400" s="23">
        <v>5.9999999999999995E-4</v>
      </c>
      <c r="CP400" s="23" t="s">
        <v>181</v>
      </c>
      <c r="CQ400" s="23">
        <v>2.5999999999999999E-3</v>
      </c>
      <c r="CR400" s="23" t="s">
        <v>181</v>
      </c>
      <c r="CS400" s="23">
        <v>1.5E-3</v>
      </c>
      <c r="CT400" s="23" t="s">
        <v>181</v>
      </c>
      <c r="CU400" s="23">
        <v>6.9999999999999999E-4</v>
      </c>
      <c r="CV400" s="23" t="s">
        <v>181</v>
      </c>
      <c r="CW400" s="23">
        <v>5.0000000000000001E-4</v>
      </c>
      <c r="CX400" s="23" t="s">
        <v>181</v>
      </c>
      <c r="CY400" s="23">
        <v>5.0000000000000001E-4</v>
      </c>
      <c r="CZ400" s="23" t="s">
        <v>181</v>
      </c>
      <c r="DA400" s="23">
        <v>5.9999999999999995E-4</v>
      </c>
      <c r="DB400" s="23" t="s">
        <v>181</v>
      </c>
      <c r="DC400" s="23">
        <v>5.9999999999999995E-4</v>
      </c>
      <c r="DD400" s="23" t="s">
        <v>181</v>
      </c>
      <c r="DE400" s="23">
        <v>5.9999999999999995E-4</v>
      </c>
      <c r="DF400" s="23" t="s">
        <v>181</v>
      </c>
      <c r="DG400" s="23">
        <v>4.0000000000000002E-4</v>
      </c>
      <c r="DH400" s="23" t="s">
        <v>181</v>
      </c>
      <c r="DI400" s="23">
        <v>1E-4</v>
      </c>
      <c r="DJ400" s="23" t="s">
        <v>509</v>
      </c>
      <c r="DK400" s="23" t="s">
        <v>510</v>
      </c>
      <c r="DL400" s="23">
        <v>103</v>
      </c>
      <c r="DM400" s="23" t="s">
        <v>65</v>
      </c>
      <c r="DN400" s="23" t="s">
        <v>20</v>
      </c>
      <c r="DW400" s="85"/>
      <c r="DY400" s="85">
        <v>44879.009027777778</v>
      </c>
    </row>
    <row r="401" spans="1:129" s="23" customFormat="1">
      <c r="A401" s="23">
        <v>457</v>
      </c>
      <c r="B401" s="88">
        <v>44879.011805555558</v>
      </c>
      <c r="C401" s="23" t="s">
        <v>192</v>
      </c>
      <c r="D401" s="23">
        <v>0</v>
      </c>
      <c r="E401" s="23">
        <v>0</v>
      </c>
      <c r="F401" s="23">
        <v>0</v>
      </c>
      <c r="G401" s="23" t="s">
        <v>58</v>
      </c>
      <c r="H401" s="23" t="s">
        <v>59</v>
      </c>
      <c r="I401" s="23" t="s">
        <v>59</v>
      </c>
      <c r="J401" s="23" t="s">
        <v>59</v>
      </c>
      <c r="K401" s="23">
        <v>150</v>
      </c>
      <c r="L401" s="23" t="s">
        <v>179</v>
      </c>
      <c r="M401" s="23">
        <v>0</v>
      </c>
      <c r="N401" s="23" t="s">
        <v>179</v>
      </c>
      <c r="O401" s="23">
        <v>0</v>
      </c>
      <c r="P401" s="23" t="s">
        <v>179</v>
      </c>
      <c r="Q401" s="23">
        <v>0</v>
      </c>
      <c r="R401" s="23">
        <v>2</v>
      </c>
      <c r="S401" s="23" t="s">
        <v>180</v>
      </c>
      <c r="T401" s="23">
        <v>6.6253000000000002</v>
      </c>
      <c r="U401" s="23">
        <v>0.60770000000000002</v>
      </c>
      <c r="V401" s="23">
        <v>19.249500000000001</v>
      </c>
      <c r="W401" s="23">
        <v>0.2863</v>
      </c>
      <c r="X401" s="23">
        <v>51.254199999999997</v>
      </c>
      <c r="Y401" s="23">
        <v>0.29530000000000001</v>
      </c>
      <c r="Z401" s="23">
        <v>8.0600000000000005E-2</v>
      </c>
      <c r="AA401" s="23">
        <v>1.34E-2</v>
      </c>
      <c r="AB401" s="23" t="s">
        <v>181</v>
      </c>
      <c r="AC401" s="23">
        <v>6.6E-3</v>
      </c>
      <c r="AD401" s="23" t="s">
        <v>181</v>
      </c>
      <c r="AE401" s="23">
        <v>1.0699999999999999E-2</v>
      </c>
      <c r="AF401" s="23">
        <v>0.6925</v>
      </c>
      <c r="AG401" s="23">
        <v>8.9999999999999993E-3</v>
      </c>
      <c r="AH401" s="23">
        <v>8.8549000000000007</v>
      </c>
      <c r="AI401" s="23">
        <v>2.2800000000000001E-2</v>
      </c>
      <c r="AJ401" s="23">
        <v>0.89900000000000002</v>
      </c>
      <c r="AK401" s="23">
        <v>6.1000000000000004E-3</v>
      </c>
      <c r="AL401" s="23">
        <v>3.3300000000000003E-2</v>
      </c>
      <c r="AM401" s="23">
        <v>7.4999999999999997E-3</v>
      </c>
      <c r="AN401" s="23">
        <v>2.3300000000000001E-2</v>
      </c>
      <c r="AO401" s="23">
        <v>3.7000000000000002E-3</v>
      </c>
      <c r="AP401" s="23">
        <v>0.2021</v>
      </c>
      <c r="AQ401" s="23">
        <v>5.0000000000000001E-3</v>
      </c>
      <c r="AR401" s="23">
        <v>7.7911999999999999</v>
      </c>
      <c r="AS401" s="23">
        <v>2.46E-2</v>
      </c>
      <c r="AT401" s="23">
        <v>1.4200000000000001E-2</v>
      </c>
      <c r="AU401" s="23">
        <v>3.0999999999999999E-3</v>
      </c>
      <c r="AV401" s="23">
        <v>1.3299999999999999E-2</v>
      </c>
      <c r="AW401" s="23">
        <v>1E-3</v>
      </c>
      <c r="AX401" s="23">
        <v>8.6E-3</v>
      </c>
      <c r="AY401" s="23">
        <v>6.9999999999999999E-4</v>
      </c>
      <c r="AZ401" s="23">
        <v>8.0999999999999996E-3</v>
      </c>
      <c r="BA401" s="23">
        <v>5.9999999999999995E-4</v>
      </c>
      <c r="BB401" s="23">
        <v>1.1000000000000001E-3</v>
      </c>
      <c r="BC401" s="23">
        <v>4.0000000000000002E-4</v>
      </c>
      <c r="BD401" s="23">
        <v>5.0000000000000001E-4</v>
      </c>
      <c r="BE401" s="23">
        <v>2.9999999999999997E-4</v>
      </c>
      <c r="BF401" s="23" t="s">
        <v>181</v>
      </c>
      <c r="BG401" s="23">
        <v>1E-4</v>
      </c>
      <c r="BH401" s="23">
        <v>6.9999999999999999E-4</v>
      </c>
      <c r="BI401" s="23">
        <v>2.0000000000000001E-4</v>
      </c>
      <c r="BJ401" s="23">
        <v>2.2700000000000001E-2</v>
      </c>
      <c r="BK401" s="23">
        <v>5.0000000000000001E-4</v>
      </c>
      <c r="BL401" s="23">
        <v>2.3999999999999998E-3</v>
      </c>
      <c r="BM401" s="23">
        <v>2.0000000000000001E-4</v>
      </c>
      <c r="BN401" s="23">
        <v>7.1000000000000004E-3</v>
      </c>
      <c r="BO401" s="23">
        <v>2.9999999999999997E-4</v>
      </c>
      <c r="BP401" s="23">
        <v>2.0999999999999999E-3</v>
      </c>
      <c r="BQ401" s="23">
        <v>2.9999999999999997E-4</v>
      </c>
      <c r="BR401" s="23">
        <v>4.0000000000000002E-4</v>
      </c>
      <c r="BS401" s="23">
        <v>1E-4</v>
      </c>
      <c r="BT401" s="23" t="s">
        <v>181</v>
      </c>
      <c r="BU401" s="23">
        <v>5.0000000000000001E-4</v>
      </c>
      <c r="BV401" s="23" t="s">
        <v>20</v>
      </c>
      <c r="BX401" s="23" t="s">
        <v>181</v>
      </c>
      <c r="BY401" s="23">
        <v>8.0000000000000004E-4</v>
      </c>
      <c r="BZ401" s="23" t="s">
        <v>181</v>
      </c>
      <c r="CA401" s="23">
        <v>6.9999999999999999E-4</v>
      </c>
      <c r="CB401" s="23" t="s">
        <v>181</v>
      </c>
      <c r="CC401" s="23">
        <v>1.6999999999999999E-3</v>
      </c>
      <c r="CD401" s="23" t="s">
        <v>181</v>
      </c>
      <c r="CE401" s="23">
        <v>1.8E-3</v>
      </c>
      <c r="CF401" s="23" t="s">
        <v>20</v>
      </c>
      <c r="CH401" s="23">
        <v>6.4999999999999997E-3</v>
      </c>
      <c r="CI401" s="23">
        <v>4.0000000000000001E-3</v>
      </c>
      <c r="CJ401" s="23" t="s">
        <v>181</v>
      </c>
      <c r="CK401" s="23">
        <v>8.5000000000000006E-3</v>
      </c>
      <c r="CL401" s="23">
        <v>8.0999999999999996E-3</v>
      </c>
      <c r="CM401" s="23">
        <v>8.0999999999999996E-3</v>
      </c>
      <c r="CN401" s="23" t="s">
        <v>181</v>
      </c>
      <c r="CO401" s="23">
        <v>5.9999999999999995E-4</v>
      </c>
      <c r="CP401" s="23" t="s">
        <v>181</v>
      </c>
      <c r="CQ401" s="23">
        <v>2.8E-3</v>
      </c>
      <c r="CR401" s="23" t="s">
        <v>181</v>
      </c>
      <c r="CS401" s="23">
        <v>1.5E-3</v>
      </c>
      <c r="CT401" s="23" t="s">
        <v>20</v>
      </c>
      <c r="CV401" s="23" t="s">
        <v>20</v>
      </c>
      <c r="CX401" s="23" t="s">
        <v>181</v>
      </c>
      <c r="CY401" s="23">
        <v>5.0000000000000001E-4</v>
      </c>
      <c r="CZ401" s="23" t="s">
        <v>181</v>
      </c>
      <c r="DA401" s="23">
        <v>5.0000000000000001E-4</v>
      </c>
      <c r="DB401" s="23" t="s">
        <v>181</v>
      </c>
      <c r="DC401" s="23">
        <v>5.0000000000000001E-4</v>
      </c>
      <c r="DD401" s="23" t="s">
        <v>181</v>
      </c>
      <c r="DE401" s="23">
        <v>5.9999999999999995E-4</v>
      </c>
      <c r="DF401" s="23" t="s">
        <v>181</v>
      </c>
      <c r="DG401" s="23">
        <v>4.0000000000000002E-4</v>
      </c>
      <c r="DH401" s="23" t="s">
        <v>181</v>
      </c>
      <c r="DI401" s="23">
        <v>1E-4</v>
      </c>
      <c r="DJ401" s="23" t="s">
        <v>509</v>
      </c>
      <c r="DK401" s="23" t="s">
        <v>510</v>
      </c>
      <c r="DL401" s="23">
        <v>129</v>
      </c>
      <c r="DM401" s="23" t="s">
        <v>65</v>
      </c>
      <c r="DN401" s="23" t="s">
        <v>20</v>
      </c>
      <c r="DW401" s="85"/>
      <c r="DY401" s="85">
        <v>44879.011805555558</v>
      </c>
    </row>
    <row r="402" spans="1:129" s="23" customFormat="1">
      <c r="A402" s="23">
        <v>458</v>
      </c>
      <c r="B402" s="88">
        <v>44879.01458333333</v>
      </c>
      <c r="C402" s="23" t="s">
        <v>192</v>
      </c>
      <c r="D402" s="23">
        <v>0</v>
      </c>
      <c r="E402" s="23">
        <v>0</v>
      </c>
      <c r="F402" s="23">
        <v>0</v>
      </c>
      <c r="G402" s="23" t="s">
        <v>58</v>
      </c>
      <c r="H402" s="23" t="s">
        <v>59</v>
      </c>
      <c r="I402" s="23" t="s">
        <v>59</v>
      </c>
      <c r="J402" s="23" t="s">
        <v>59</v>
      </c>
      <c r="K402" s="23">
        <v>150</v>
      </c>
      <c r="L402" s="23" t="s">
        <v>179</v>
      </c>
      <c r="M402" s="23">
        <v>0</v>
      </c>
      <c r="N402" s="23" t="s">
        <v>179</v>
      </c>
      <c r="O402" s="23">
        <v>0</v>
      </c>
      <c r="P402" s="23" t="s">
        <v>179</v>
      </c>
      <c r="Q402" s="23">
        <v>0</v>
      </c>
      <c r="R402" s="23">
        <v>2</v>
      </c>
      <c r="S402" s="23" t="s">
        <v>180</v>
      </c>
      <c r="T402" s="23">
        <v>9.2970000000000006</v>
      </c>
      <c r="U402" s="23">
        <v>0.64259999999999995</v>
      </c>
      <c r="V402" s="23">
        <v>15.8058</v>
      </c>
      <c r="W402" s="23">
        <v>0.26479999999999998</v>
      </c>
      <c r="X402" s="23">
        <v>47.0535</v>
      </c>
      <c r="Y402" s="23">
        <v>0.2797</v>
      </c>
      <c r="Z402" s="23">
        <v>5.8799999999999998E-2</v>
      </c>
      <c r="AA402" s="23">
        <v>1.32E-2</v>
      </c>
      <c r="AB402" s="23" t="s">
        <v>181</v>
      </c>
      <c r="AC402" s="23">
        <v>6.4000000000000003E-3</v>
      </c>
      <c r="AD402" s="23" t="s">
        <v>181</v>
      </c>
      <c r="AE402" s="23">
        <v>1.0500000000000001E-2</v>
      </c>
      <c r="AF402" s="23">
        <v>0.87360000000000004</v>
      </c>
      <c r="AG402" s="23">
        <v>9.5999999999999992E-3</v>
      </c>
      <c r="AH402" s="23">
        <v>9.0245999999999995</v>
      </c>
      <c r="AI402" s="23">
        <v>2.29E-2</v>
      </c>
      <c r="AJ402" s="23">
        <v>0.72750000000000004</v>
      </c>
      <c r="AK402" s="23">
        <v>5.7000000000000002E-3</v>
      </c>
      <c r="AL402" s="23">
        <v>2.7799999999999998E-2</v>
      </c>
      <c r="AM402" s="23">
        <v>7.1000000000000004E-3</v>
      </c>
      <c r="AN402" s="23">
        <v>1.9699999999999999E-2</v>
      </c>
      <c r="AO402" s="23">
        <v>3.5000000000000001E-3</v>
      </c>
      <c r="AP402" s="23">
        <v>0.64429999999999998</v>
      </c>
      <c r="AQ402" s="23">
        <v>8.8000000000000005E-3</v>
      </c>
      <c r="AR402" s="23">
        <v>7.5956000000000001</v>
      </c>
      <c r="AS402" s="23">
        <v>2.4400000000000002E-2</v>
      </c>
      <c r="AT402" s="23">
        <v>1.2E-2</v>
      </c>
      <c r="AU402" s="23">
        <v>3.0000000000000001E-3</v>
      </c>
      <c r="AV402" s="23">
        <v>2.7099999999999999E-2</v>
      </c>
      <c r="AW402" s="23">
        <v>1.2999999999999999E-3</v>
      </c>
      <c r="AX402" s="23">
        <v>1.34E-2</v>
      </c>
      <c r="AY402" s="23">
        <v>8.0000000000000004E-4</v>
      </c>
      <c r="AZ402" s="23">
        <v>8.0000000000000002E-3</v>
      </c>
      <c r="BA402" s="23">
        <v>5.9999999999999995E-4</v>
      </c>
      <c r="BB402" s="23">
        <v>8.9999999999999998E-4</v>
      </c>
      <c r="BC402" s="23">
        <v>4.0000000000000002E-4</v>
      </c>
      <c r="BD402" s="23">
        <v>5.9999999999999995E-4</v>
      </c>
      <c r="BE402" s="23">
        <v>2.9999999999999997E-4</v>
      </c>
      <c r="BF402" s="23" t="s">
        <v>181</v>
      </c>
      <c r="BG402" s="23">
        <v>1E-4</v>
      </c>
      <c r="BH402" s="23">
        <v>1.4E-3</v>
      </c>
      <c r="BI402" s="23">
        <v>2.0000000000000001E-4</v>
      </c>
      <c r="BJ402" s="23">
        <v>2.2800000000000001E-2</v>
      </c>
      <c r="BK402" s="23">
        <v>5.9999999999999995E-4</v>
      </c>
      <c r="BL402" s="23">
        <v>2.0999999999999999E-3</v>
      </c>
      <c r="BM402" s="23">
        <v>2.0000000000000001E-4</v>
      </c>
      <c r="BN402" s="23">
        <v>8.0000000000000002E-3</v>
      </c>
      <c r="BO402" s="23">
        <v>2.9999999999999997E-4</v>
      </c>
      <c r="BP402" s="23">
        <v>1.9E-3</v>
      </c>
      <c r="BQ402" s="23">
        <v>2.9999999999999997E-4</v>
      </c>
      <c r="BR402" s="23">
        <v>5.9999999999999995E-4</v>
      </c>
      <c r="BS402" s="23">
        <v>2.0000000000000001E-4</v>
      </c>
      <c r="BT402" s="23" t="s">
        <v>181</v>
      </c>
      <c r="BU402" s="23">
        <v>5.0000000000000001E-4</v>
      </c>
      <c r="BV402" s="23" t="s">
        <v>20</v>
      </c>
      <c r="BX402" s="23" t="s">
        <v>181</v>
      </c>
      <c r="BY402" s="23">
        <v>8.0000000000000004E-4</v>
      </c>
      <c r="BZ402" s="23" t="s">
        <v>181</v>
      </c>
      <c r="CA402" s="23">
        <v>6.9999999999999999E-4</v>
      </c>
      <c r="CB402" s="23" t="s">
        <v>181</v>
      </c>
      <c r="CC402" s="23">
        <v>1.6999999999999999E-3</v>
      </c>
      <c r="CD402" s="23" t="s">
        <v>181</v>
      </c>
      <c r="CE402" s="23">
        <v>1.8E-3</v>
      </c>
      <c r="CF402" s="23" t="s">
        <v>20</v>
      </c>
      <c r="CH402" s="23">
        <v>2.8299999999999999E-2</v>
      </c>
      <c r="CI402" s="23">
        <v>4.5999999999999999E-3</v>
      </c>
      <c r="CJ402" s="23" t="s">
        <v>181</v>
      </c>
      <c r="CK402" s="23">
        <v>8.6E-3</v>
      </c>
      <c r="CL402" s="23">
        <v>9.7999999999999997E-3</v>
      </c>
      <c r="CM402" s="23">
        <v>9.1000000000000004E-3</v>
      </c>
      <c r="CN402" s="23" t="s">
        <v>181</v>
      </c>
      <c r="CO402" s="23">
        <v>6.9999999999999999E-4</v>
      </c>
      <c r="CP402" s="23" t="s">
        <v>181</v>
      </c>
      <c r="CQ402" s="23">
        <v>2.7000000000000001E-3</v>
      </c>
      <c r="CR402" s="23" t="s">
        <v>181</v>
      </c>
      <c r="CS402" s="23">
        <v>1.4E-3</v>
      </c>
      <c r="CT402" s="23" t="s">
        <v>181</v>
      </c>
      <c r="CU402" s="23">
        <v>6.9999999999999999E-4</v>
      </c>
      <c r="CV402" s="23" t="s">
        <v>20</v>
      </c>
      <c r="CX402" s="23" t="s">
        <v>181</v>
      </c>
      <c r="CY402" s="23">
        <v>5.0000000000000001E-4</v>
      </c>
      <c r="CZ402" s="23" t="s">
        <v>181</v>
      </c>
      <c r="DA402" s="23">
        <v>5.9999999999999995E-4</v>
      </c>
      <c r="DB402" s="23" t="s">
        <v>181</v>
      </c>
      <c r="DC402" s="23">
        <v>5.9999999999999995E-4</v>
      </c>
      <c r="DD402" s="23" t="s">
        <v>181</v>
      </c>
      <c r="DE402" s="23">
        <v>5.9999999999999995E-4</v>
      </c>
      <c r="DF402" s="23" t="s">
        <v>181</v>
      </c>
      <c r="DG402" s="23">
        <v>4.0000000000000002E-4</v>
      </c>
      <c r="DH402" s="23" t="s">
        <v>181</v>
      </c>
      <c r="DI402" s="23">
        <v>2.0000000000000001E-4</v>
      </c>
      <c r="DJ402" s="23" t="s">
        <v>511</v>
      </c>
      <c r="DK402" s="23" t="s">
        <v>512</v>
      </c>
      <c r="DL402" s="23">
        <v>77</v>
      </c>
      <c r="DM402" s="23" t="s">
        <v>65</v>
      </c>
      <c r="DN402" s="23" t="s">
        <v>20</v>
      </c>
      <c r="DW402" s="85"/>
      <c r="DY402" s="85">
        <v>44879.01458333333</v>
      </c>
    </row>
    <row r="403" spans="1:129" s="23" customFormat="1">
      <c r="A403" s="23">
        <v>459</v>
      </c>
      <c r="B403" s="88">
        <v>44879.017361111109</v>
      </c>
      <c r="C403" s="23" t="s">
        <v>192</v>
      </c>
      <c r="D403" s="23">
        <v>0</v>
      </c>
      <c r="E403" s="23">
        <v>0</v>
      </c>
      <c r="F403" s="23">
        <v>0</v>
      </c>
      <c r="G403" s="23" t="s">
        <v>58</v>
      </c>
      <c r="H403" s="23" t="s">
        <v>59</v>
      </c>
      <c r="I403" s="23" t="s">
        <v>59</v>
      </c>
      <c r="J403" s="23" t="s">
        <v>59</v>
      </c>
      <c r="K403" s="23">
        <v>150</v>
      </c>
      <c r="L403" s="23" t="s">
        <v>179</v>
      </c>
      <c r="M403" s="23">
        <v>0</v>
      </c>
      <c r="N403" s="23" t="s">
        <v>179</v>
      </c>
      <c r="O403" s="23">
        <v>0</v>
      </c>
      <c r="P403" s="23" t="s">
        <v>179</v>
      </c>
      <c r="Q403" s="23">
        <v>0</v>
      </c>
      <c r="R403" s="23">
        <v>2</v>
      </c>
      <c r="S403" s="23" t="s">
        <v>180</v>
      </c>
      <c r="T403" s="23">
        <v>11.6869</v>
      </c>
      <c r="U403" s="23">
        <v>0.67179999999999995</v>
      </c>
      <c r="V403" s="23">
        <v>18.4101</v>
      </c>
      <c r="W403" s="23">
        <v>0.28320000000000001</v>
      </c>
      <c r="X403" s="23">
        <v>55.721699999999998</v>
      </c>
      <c r="Y403" s="23">
        <v>0.31019999999999998</v>
      </c>
      <c r="Z403" s="23">
        <v>0.1051</v>
      </c>
      <c r="AA403" s="23">
        <v>1.3299999999999999E-2</v>
      </c>
      <c r="AB403" s="23" t="s">
        <v>181</v>
      </c>
      <c r="AC403" s="23">
        <v>7.1999999999999998E-3</v>
      </c>
      <c r="AD403" s="23" t="s">
        <v>181</v>
      </c>
      <c r="AE403" s="23">
        <v>1.04E-2</v>
      </c>
      <c r="AF403" s="23">
        <v>0.73050000000000004</v>
      </c>
      <c r="AG403" s="23">
        <v>9.1999999999999998E-3</v>
      </c>
      <c r="AH403" s="23">
        <v>7.4922000000000004</v>
      </c>
      <c r="AI403" s="23">
        <v>2.07E-2</v>
      </c>
      <c r="AJ403" s="23">
        <v>0.81220000000000003</v>
      </c>
      <c r="AK403" s="23">
        <v>5.7000000000000002E-3</v>
      </c>
      <c r="AL403" s="23">
        <v>3.9300000000000002E-2</v>
      </c>
      <c r="AM403" s="23">
        <v>7.1000000000000004E-3</v>
      </c>
      <c r="AN403" s="23">
        <v>2.6800000000000001E-2</v>
      </c>
      <c r="AO403" s="23">
        <v>3.7000000000000002E-3</v>
      </c>
      <c r="AP403" s="23">
        <v>0.1026</v>
      </c>
      <c r="AQ403" s="23">
        <v>3.5999999999999999E-3</v>
      </c>
      <c r="AR403" s="23">
        <v>7.5530999999999997</v>
      </c>
      <c r="AS403" s="23">
        <v>2.3599999999999999E-2</v>
      </c>
      <c r="AT403" s="23">
        <v>7.4999999999999997E-3</v>
      </c>
      <c r="AU403" s="23">
        <v>2.8999999999999998E-3</v>
      </c>
      <c r="AV403" s="23">
        <v>1.95E-2</v>
      </c>
      <c r="AW403" s="23">
        <v>1.1000000000000001E-3</v>
      </c>
      <c r="AX403" s="23">
        <v>8.9999999999999993E-3</v>
      </c>
      <c r="AY403" s="23">
        <v>6.9999999999999999E-4</v>
      </c>
      <c r="AZ403" s="23">
        <v>8.3999999999999995E-3</v>
      </c>
      <c r="BA403" s="23">
        <v>5.9999999999999995E-4</v>
      </c>
      <c r="BB403" s="23">
        <v>1.1999999999999999E-3</v>
      </c>
      <c r="BC403" s="23">
        <v>4.0000000000000002E-4</v>
      </c>
      <c r="BD403" s="23" t="s">
        <v>181</v>
      </c>
      <c r="BE403" s="23">
        <v>2.9999999999999997E-4</v>
      </c>
      <c r="BF403" s="23" t="s">
        <v>181</v>
      </c>
      <c r="BG403" s="23">
        <v>1E-4</v>
      </c>
      <c r="BH403" s="23">
        <v>1.4E-3</v>
      </c>
      <c r="BI403" s="23">
        <v>2.0000000000000001E-4</v>
      </c>
      <c r="BJ403" s="23">
        <v>1.9800000000000002E-2</v>
      </c>
      <c r="BK403" s="23">
        <v>5.0000000000000001E-4</v>
      </c>
      <c r="BL403" s="23">
        <v>2.3E-3</v>
      </c>
      <c r="BM403" s="23">
        <v>2.0000000000000001E-4</v>
      </c>
      <c r="BN403" s="23">
        <v>5.0000000000000001E-3</v>
      </c>
      <c r="BO403" s="23">
        <v>2.0000000000000001E-4</v>
      </c>
      <c r="BP403" s="23">
        <v>2E-3</v>
      </c>
      <c r="BQ403" s="23">
        <v>2.9999999999999997E-4</v>
      </c>
      <c r="BR403" s="23">
        <v>2.0000000000000001E-4</v>
      </c>
      <c r="BS403" s="23">
        <v>1E-4</v>
      </c>
      <c r="BT403" s="23" t="s">
        <v>181</v>
      </c>
      <c r="BU403" s="23">
        <v>5.0000000000000001E-4</v>
      </c>
      <c r="BV403" s="23" t="s">
        <v>20</v>
      </c>
      <c r="BX403" s="23" t="s">
        <v>20</v>
      </c>
      <c r="BZ403" s="23" t="s">
        <v>181</v>
      </c>
      <c r="CA403" s="23">
        <v>6.9999999999999999E-4</v>
      </c>
      <c r="CB403" s="23" t="s">
        <v>181</v>
      </c>
      <c r="CC403" s="23">
        <v>1.8E-3</v>
      </c>
      <c r="CD403" s="23" t="s">
        <v>181</v>
      </c>
      <c r="CE403" s="23">
        <v>1.8E-3</v>
      </c>
      <c r="CF403" s="23" t="s">
        <v>20</v>
      </c>
      <c r="CH403" s="23">
        <v>1.54E-2</v>
      </c>
      <c r="CI403" s="23">
        <v>4.1999999999999997E-3</v>
      </c>
      <c r="CJ403" s="23" t="s">
        <v>181</v>
      </c>
      <c r="CK403" s="23">
        <v>8.3999999999999995E-3</v>
      </c>
      <c r="CL403" s="23" t="s">
        <v>181</v>
      </c>
      <c r="CM403" s="23">
        <v>6.8999999999999999E-3</v>
      </c>
      <c r="CN403" s="23" t="s">
        <v>181</v>
      </c>
      <c r="CO403" s="23">
        <v>5.9999999999999995E-4</v>
      </c>
      <c r="CP403" s="23" t="s">
        <v>181</v>
      </c>
      <c r="CQ403" s="23">
        <v>2.5999999999999999E-3</v>
      </c>
      <c r="CR403" s="23" t="s">
        <v>181</v>
      </c>
      <c r="CS403" s="23">
        <v>1.5E-3</v>
      </c>
      <c r="CT403" s="23" t="s">
        <v>181</v>
      </c>
      <c r="CU403" s="23">
        <v>6.9999999999999999E-4</v>
      </c>
      <c r="CV403" s="23" t="s">
        <v>20</v>
      </c>
      <c r="CX403" s="23" t="s">
        <v>181</v>
      </c>
      <c r="CY403" s="23">
        <v>5.0000000000000001E-4</v>
      </c>
      <c r="CZ403" s="23" t="s">
        <v>181</v>
      </c>
      <c r="DA403" s="23">
        <v>5.9999999999999995E-4</v>
      </c>
      <c r="DB403" s="23" t="s">
        <v>181</v>
      </c>
      <c r="DC403" s="23">
        <v>5.9999999999999995E-4</v>
      </c>
      <c r="DD403" s="23" t="s">
        <v>181</v>
      </c>
      <c r="DE403" s="23">
        <v>5.9999999999999995E-4</v>
      </c>
      <c r="DF403" s="23" t="s">
        <v>181</v>
      </c>
      <c r="DG403" s="23">
        <v>4.0000000000000002E-4</v>
      </c>
      <c r="DH403" s="23" t="s">
        <v>181</v>
      </c>
      <c r="DI403" s="23">
        <v>1E-4</v>
      </c>
      <c r="DJ403" s="23" t="s">
        <v>511</v>
      </c>
      <c r="DK403" s="23" t="s">
        <v>512</v>
      </c>
      <c r="DL403" s="23">
        <v>113</v>
      </c>
      <c r="DM403" s="23" t="s">
        <v>65</v>
      </c>
      <c r="DN403" s="23" t="s">
        <v>20</v>
      </c>
      <c r="DW403" s="85"/>
      <c r="DY403" s="85">
        <v>44879.017361111109</v>
      </c>
    </row>
    <row r="404" spans="1:129" s="23" customFormat="1">
      <c r="A404" s="23">
        <v>460</v>
      </c>
      <c r="B404" s="88">
        <v>44879.020833333336</v>
      </c>
      <c r="C404" s="23" t="s">
        <v>192</v>
      </c>
      <c r="D404" s="23">
        <v>0</v>
      </c>
      <c r="E404" s="23">
        <v>0</v>
      </c>
      <c r="F404" s="23">
        <v>0</v>
      </c>
      <c r="G404" s="23" t="s">
        <v>58</v>
      </c>
      <c r="H404" s="23" t="s">
        <v>59</v>
      </c>
      <c r="I404" s="23" t="s">
        <v>59</v>
      </c>
      <c r="J404" s="23" t="s">
        <v>59</v>
      </c>
      <c r="K404" s="23">
        <v>150</v>
      </c>
      <c r="L404" s="23" t="s">
        <v>179</v>
      </c>
      <c r="M404" s="23">
        <v>0</v>
      </c>
      <c r="N404" s="23" t="s">
        <v>179</v>
      </c>
      <c r="O404" s="23">
        <v>0</v>
      </c>
      <c r="P404" s="23" t="s">
        <v>179</v>
      </c>
      <c r="Q404" s="23">
        <v>0</v>
      </c>
      <c r="R404" s="23">
        <v>2</v>
      </c>
      <c r="S404" s="23" t="s">
        <v>180</v>
      </c>
      <c r="T404" s="23">
        <v>13.1165</v>
      </c>
      <c r="U404" s="23">
        <v>0.68899999999999995</v>
      </c>
      <c r="V404" s="23">
        <v>18.9451</v>
      </c>
      <c r="W404" s="23">
        <v>0.2858</v>
      </c>
      <c r="X404" s="23">
        <v>56.317599999999999</v>
      </c>
      <c r="Y404" s="23">
        <v>0.3115</v>
      </c>
      <c r="Z404" s="23">
        <v>0.1085</v>
      </c>
      <c r="AA404" s="23">
        <v>1.3100000000000001E-2</v>
      </c>
      <c r="AB404" s="23" t="s">
        <v>181</v>
      </c>
      <c r="AC404" s="23">
        <v>7.1999999999999998E-3</v>
      </c>
      <c r="AD404" s="23" t="s">
        <v>181</v>
      </c>
      <c r="AE404" s="23">
        <v>1.04E-2</v>
      </c>
      <c r="AF404" s="23">
        <v>0.61809999999999998</v>
      </c>
      <c r="AG404" s="23">
        <v>8.6E-3</v>
      </c>
      <c r="AH404" s="23">
        <v>7.4363999999999999</v>
      </c>
      <c r="AI404" s="23">
        <v>2.0500000000000001E-2</v>
      </c>
      <c r="AJ404" s="23">
        <v>0.78249999999999997</v>
      </c>
      <c r="AK404" s="23">
        <v>5.5999999999999999E-3</v>
      </c>
      <c r="AL404" s="23">
        <v>2.93E-2</v>
      </c>
      <c r="AM404" s="23">
        <v>6.8999999999999999E-3</v>
      </c>
      <c r="AN404" s="23">
        <v>2.5999999999999999E-2</v>
      </c>
      <c r="AO404" s="23">
        <v>3.5999999999999999E-3</v>
      </c>
      <c r="AP404" s="23">
        <v>0.1009</v>
      </c>
      <c r="AQ404" s="23">
        <v>3.5999999999999999E-3</v>
      </c>
      <c r="AR404" s="23">
        <v>6.7275</v>
      </c>
      <c r="AS404" s="23">
        <v>2.2100000000000002E-2</v>
      </c>
      <c r="AT404" s="23">
        <v>1.06E-2</v>
      </c>
      <c r="AU404" s="23">
        <v>2.8E-3</v>
      </c>
      <c r="AV404" s="23">
        <v>1.6199999999999999E-2</v>
      </c>
      <c r="AW404" s="23">
        <v>1E-3</v>
      </c>
      <c r="AX404" s="23">
        <v>9.1999999999999998E-3</v>
      </c>
      <c r="AY404" s="23">
        <v>6.9999999999999999E-4</v>
      </c>
      <c r="AZ404" s="23">
        <v>8.3000000000000001E-3</v>
      </c>
      <c r="BA404" s="23">
        <v>5.9999999999999995E-4</v>
      </c>
      <c r="BB404" s="23">
        <v>1.1000000000000001E-3</v>
      </c>
      <c r="BC404" s="23">
        <v>4.0000000000000002E-4</v>
      </c>
      <c r="BD404" s="23" t="s">
        <v>181</v>
      </c>
      <c r="BE404" s="23">
        <v>2.9999999999999997E-4</v>
      </c>
      <c r="BF404" s="23" t="s">
        <v>181</v>
      </c>
      <c r="BG404" s="23">
        <v>1E-4</v>
      </c>
      <c r="BH404" s="23">
        <v>1.1000000000000001E-3</v>
      </c>
      <c r="BI404" s="23">
        <v>2.0000000000000001E-4</v>
      </c>
      <c r="BJ404" s="23">
        <v>1.9099999999999999E-2</v>
      </c>
      <c r="BK404" s="23">
        <v>5.0000000000000001E-4</v>
      </c>
      <c r="BL404" s="23">
        <v>2.0999999999999999E-3</v>
      </c>
      <c r="BM404" s="23">
        <v>2.0000000000000001E-4</v>
      </c>
      <c r="BN404" s="23">
        <v>4.7000000000000002E-3</v>
      </c>
      <c r="BO404" s="23">
        <v>2.0000000000000001E-4</v>
      </c>
      <c r="BP404" s="23">
        <v>2E-3</v>
      </c>
      <c r="BQ404" s="23">
        <v>2.9999999999999997E-4</v>
      </c>
      <c r="BR404" s="23">
        <v>1E-4</v>
      </c>
      <c r="BS404" s="23">
        <v>0</v>
      </c>
      <c r="BT404" s="23" t="s">
        <v>181</v>
      </c>
      <c r="BU404" s="23">
        <v>5.0000000000000001E-4</v>
      </c>
      <c r="BV404" s="23" t="s">
        <v>20</v>
      </c>
      <c r="BX404" s="23" t="s">
        <v>20</v>
      </c>
      <c r="BZ404" s="23" t="s">
        <v>181</v>
      </c>
      <c r="CA404" s="23">
        <v>6.9999999999999999E-4</v>
      </c>
      <c r="CB404" s="23" t="s">
        <v>181</v>
      </c>
      <c r="CC404" s="23">
        <v>1.6999999999999999E-3</v>
      </c>
      <c r="CD404" s="23" t="s">
        <v>181</v>
      </c>
      <c r="CE404" s="23">
        <v>1.8E-3</v>
      </c>
      <c r="CF404" s="23" t="s">
        <v>20</v>
      </c>
      <c r="CH404" s="23">
        <v>1.1900000000000001E-2</v>
      </c>
      <c r="CI404" s="23">
        <v>4.1000000000000003E-3</v>
      </c>
      <c r="CJ404" s="23" t="s">
        <v>181</v>
      </c>
      <c r="CK404" s="23">
        <v>8.3000000000000001E-3</v>
      </c>
      <c r="CL404" s="23" t="s">
        <v>181</v>
      </c>
      <c r="CM404" s="23">
        <v>6.6E-3</v>
      </c>
      <c r="CN404" s="23" t="s">
        <v>181</v>
      </c>
      <c r="CO404" s="23">
        <v>5.9999999999999995E-4</v>
      </c>
      <c r="CP404" s="23" t="s">
        <v>181</v>
      </c>
      <c r="CQ404" s="23">
        <v>2.5999999999999999E-3</v>
      </c>
      <c r="CR404" s="23" t="s">
        <v>181</v>
      </c>
      <c r="CS404" s="23">
        <v>1.5E-3</v>
      </c>
      <c r="CT404" s="23" t="s">
        <v>20</v>
      </c>
      <c r="CV404" s="23" t="s">
        <v>20</v>
      </c>
      <c r="CX404" s="23" t="s">
        <v>181</v>
      </c>
      <c r="CY404" s="23">
        <v>5.0000000000000001E-4</v>
      </c>
      <c r="CZ404" s="23" t="s">
        <v>181</v>
      </c>
      <c r="DA404" s="23">
        <v>5.9999999999999995E-4</v>
      </c>
      <c r="DB404" s="23" t="s">
        <v>181</v>
      </c>
      <c r="DC404" s="23">
        <v>5.0000000000000001E-4</v>
      </c>
      <c r="DD404" s="23" t="s">
        <v>181</v>
      </c>
      <c r="DE404" s="23">
        <v>5.9999999999999995E-4</v>
      </c>
      <c r="DF404" s="23" t="s">
        <v>181</v>
      </c>
      <c r="DG404" s="23">
        <v>4.0000000000000002E-4</v>
      </c>
      <c r="DH404" s="23" t="s">
        <v>181</v>
      </c>
      <c r="DI404" s="23">
        <v>1E-4</v>
      </c>
      <c r="DJ404" s="23" t="s">
        <v>511</v>
      </c>
      <c r="DK404" s="23" t="s">
        <v>512</v>
      </c>
      <c r="DL404" s="23">
        <v>136</v>
      </c>
      <c r="DM404" s="23" t="s">
        <v>197</v>
      </c>
      <c r="DN404" s="23" t="s">
        <v>20</v>
      </c>
      <c r="DW404" s="85"/>
      <c r="DY404" s="85">
        <v>44879.020833333336</v>
      </c>
    </row>
    <row r="405" spans="1:129" s="23" customFormat="1">
      <c r="A405" s="23">
        <v>461</v>
      </c>
      <c r="B405" s="88">
        <v>44879.023611111108</v>
      </c>
      <c r="C405" s="23" t="s">
        <v>192</v>
      </c>
      <c r="D405" s="23">
        <v>0</v>
      </c>
      <c r="E405" s="23">
        <v>0</v>
      </c>
      <c r="F405" s="23">
        <v>0</v>
      </c>
      <c r="G405" s="23" t="s">
        <v>58</v>
      </c>
      <c r="H405" s="23" t="s">
        <v>59</v>
      </c>
      <c r="I405" s="23" t="s">
        <v>59</v>
      </c>
      <c r="J405" s="23" t="s">
        <v>59</v>
      </c>
      <c r="K405" s="23">
        <v>150</v>
      </c>
      <c r="L405" s="23" t="s">
        <v>179</v>
      </c>
      <c r="M405" s="23">
        <v>0</v>
      </c>
      <c r="N405" s="23" t="s">
        <v>179</v>
      </c>
      <c r="O405" s="23">
        <v>0</v>
      </c>
      <c r="P405" s="23" t="s">
        <v>179</v>
      </c>
      <c r="Q405" s="23">
        <v>0</v>
      </c>
      <c r="R405" s="23">
        <v>2</v>
      </c>
      <c r="S405" s="23" t="s">
        <v>180</v>
      </c>
      <c r="T405" s="23">
        <v>11.096</v>
      </c>
      <c r="U405" s="23">
        <v>0.6653</v>
      </c>
      <c r="V405" s="23">
        <v>21.056899999999999</v>
      </c>
      <c r="W405" s="23">
        <v>0.29780000000000001</v>
      </c>
      <c r="X405" s="23">
        <v>58.308900000000001</v>
      </c>
      <c r="Y405" s="23">
        <v>0.31879999999999997</v>
      </c>
      <c r="Z405" s="23">
        <v>8.8900000000000007E-2</v>
      </c>
      <c r="AA405" s="23">
        <v>1.2999999999999999E-2</v>
      </c>
      <c r="AB405" s="23" t="s">
        <v>181</v>
      </c>
      <c r="AC405" s="23">
        <v>7.0000000000000001E-3</v>
      </c>
      <c r="AD405" s="23" t="s">
        <v>181</v>
      </c>
      <c r="AE405" s="23">
        <v>1.04E-2</v>
      </c>
      <c r="AF405" s="23">
        <v>0.73850000000000005</v>
      </c>
      <c r="AG405" s="23">
        <v>9.2999999999999992E-3</v>
      </c>
      <c r="AH405" s="23">
        <v>7.7854999999999999</v>
      </c>
      <c r="AI405" s="23">
        <v>2.1100000000000001E-2</v>
      </c>
      <c r="AJ405" s="23">
        <v>0.84599999999999997</v>
      </c>
      <c r="AK405" s="23">
        <v>5.7999999999999996E-3</v>
      </c>
      <c r="AL405" s="23">
        <v>3.7600000000000001E-2</v>
      </c>
      <c r="AM405" s="23">
        <v>7.1000000000000004E-3</v>
      </c>
      <c r="AN405" s="23">
        <v>2.1600000000000001E-2</v>
      </c>
      <c r="AO405" s="23">
        <v>3.3999999999999998E-3</v>
      </c>
      <c r="AP405" s="23">
        <v>0.1022</v>
      </c>
      <c r="AQ405" s="23">
        <v>3.5000000000000001E-3</v>
      </c>
      <c r="AR405" s="23">
        <v>6.6009000000000002</v>
      </c>
      <c r="AS405" s="23">
        <v>2.1999999999999999E-2</v>
      </c>
      <c r="AT405" s="23">
        <v>8.6999999999999994E-3</v>
      </c>
      <c r="AU405" s="23">
        <v>2.8E-3</v>
      </c>
      <c r="AV405" s="23">
        <v>1.44E-2</v>
      </c>
      <c r="AW405" s="23">
        <v>1E-3</v>
      </c>
      <c r="AX405" s="23">
        <v>8.2000000000000007E-3</v>
      </c>
      <c r="AY405" s="23">
        <v>5.9999999999999995E-4</v>
      </c>
      <c r="AZ405" s="23">
        <v>7.4000000000000003E-3</v>
      </c>
      <c r="BA405" s="23">
        <v>5.9999999999999995E-4</v>
      </c>
      <c r="BB405" s="23">
        <v>1.4E-3</v>
      </c>
      <c r="BC405" s="23">
        <v>4.0000000000000002E-4</v>
      </c>
      <c r="BD405" s="23" t="s">
        <v>181</v>
      </c>
      <c r="BE405" s="23">
        <v>2.9999999999999997E-4</v>
      </c>
      <c r="BF405" s="23" t="s">
        <v>181</v>
      </c>
      <c r="BG405" s="23">
        <v>1E-4</v>
      </c>
      <c r="BH405" s="23">
        <v>1.2999999999999999E-3</v>
      </c>
      <c r="BI405" s="23">
        <v>2.0000000000000001E-4</v>
      </c>
      <c r="BJ405" s="23">
        <v>1.9900000000000001E-2</v>
      </c>
      <c r="BK405" s="23">
        <v>5.0000000000000001E-4</v>
      </c>
      <c r="BL405" s="23">
        <v>2.0999999999999999E-3</v>
      </c>
      <c r="BM405" s="23">
        <v>2.0000000000000001E-4</v>
      </c>
      <c r="BN405" s="23">
        <v>4.3E-3</v>
      </c>
      <c r="BO405" s="23">
        <v>2.0000000000000001E-4</v>
      </c>
      <c r="BP405" s="23">
        <v>2.3E-3</v>
      </c>
      <c r="BQ405" s="23">
        <v>2.9999999999999997E-4</v>
      </c>
      <c r="BR405" s="23" t="s">
        <v>181</v>
      </c>
      <c r="BS405" s="23">
        <v>0</v>
      </c>
      <c r="BT405" s="23" t="s">
        <v>20</v>
      </c>
      <c r="BV405" s="23">
        <v>1.4E-3</v>
      </c>
      <c r="BW405" s="23">
        <v>5.9999999999999995E-4</v>
      </c>
      <c r="BX405" s="23" t="s">
        <v>20</v>
      </c>
      <c r="BZ405" s="23" t="s">
        <v>181</v>
      </c>
      <c r="CA405" s="23">
        <v>6.9999999999999999E-4</v>
      </c>
      <c r="CB405" s="23" t="s">
        <v>181</v>
      </c>
      <c r="CC405" s="23">
        <v>1.6999999999999999E-3</v>
      </c>
      <c r="CD405" s="23" t="s">
        <v>181</v>
      </c>
      <c r="CE405" s="23">
        <v>1.8E-3</v>
      </c>
      <c r="CF405" s="23" t="s">
        <v>20</v>
      </c>
      <c r="CH405" s="23">
        <v>1.7600000000000001E-2</v>
      </c>
      <c r="CI405" s="23">
        <v>3.8999999999999998E-3</v>
      </c>
      <c r="CJ405" s="23" t="s">
        <v>181</v>
      </c>
      <c r="CK405" s="23">
        <v>8.3000000000000001E-3</v>
      </c>
      <c r="CL405" s="23">
        <v>1.21E-2</v>
      </c>
      <c r="CM405" s="23">
        <v>6.1000000000000004E-3</v>
      </c>
      <c r="CN405" s="23" t="s">
        <v>181</v>
      </c>
      <c r="CO405" s="23">
        <v>5.9999999999999995E-4</v>
      </c>
      <c r="CP405" s="23" t="s">
        <v>181</v>
      </c>
      <c r="CQ405" s="23">
        <v>2.5999999999999999E-3</v>
      </c>
      <c r="CR405" s="23" t="s">
        <v>181</v>
      </c>
      <c r="CS405" s="23">
        <v>1.4E-3</v>
      </c>
      <c r="CT405" s="23" t="s">
        <v>181</v>
      </c>
      <c r="CU405" s="23">
        <v>5.9999999999999995E-4</v>
      </c>
      <c r="CV405" s="23" t="s">
        <v>20</v>
      </c>
      <c r="CX405" s="23" t="s">
        <v>181</v>
      </c>
      <c r="CY405" s="23">
        <v>5.0000000000000001E-4</v>
      </c>
      <c r="CZ405" s="23" t="s">
        <v>181</v>
      </c>
      <c r="DA405" s="23">
        <v>5.0000000000000001E-4</v>
      </c>
      <c r="DB405" s="23" t="s">
        <v>181</v>
      </c>
      <c r="DC405" s="23">
        <v>5.0000000000000001E-4</v>
      </c>
      <c r="DD405" s="23" t="s">
        <v>181</v>
      </c>
      <c r="DE405" s="23">
        <v>5.9999999999999995E-4</v>
      </c>
      <c r="DF405" s="23" t="s">
        <v>181</v>
      </c>
      <c r="DG405" s="23">
        <v>2.9999999999999997E-4</v>
      </c>
      <c r="DH405" s="23" t="s">
        <v>181</v>
      </c>
      <c r="DI405" s="23">
        <v>1E-4</v>
      </c>
      <c r="DJ405" s="23" t="s">
        <v>513</v>
      </c>
      <c r="DK405" s="23" t="s">
        <v>514</v>
      </c>
      <c r="DL405" s="23">
        <v>19</v>
      </c>
      <c r="DM405" s="23" t="s">
        <v>197</v>
      </c>
      <c r="DN405" s="23" t="s">
        <v>20</v>
      </c>
      <c r="DW405" s="85"/>
      <c r="DY405" s="85">
        <v>44879.023611111108</v>
      </c>
    </row>
    <row r="406" spans="1:129" s="23" customFormat="1">
      <c r="A406" s="23">
        <v>462</v>
      </c>
      <c r="B406" s="88">
        <v>44879.026388888888</v>
      </c>
      <c r="C406" s="23" t="s">
        <v>192</v>
      </c>
      <c r="D406" s="23">
        <v>0</v>
      </c>
      <c r="E406" s="23">
        <v>0</v>
      </c>
      <c r="F406" s="23">
        <v>0</v>
      </c>
      <c r="G406" s="23" t="s">
        <v>58</v>
      </c>
      <c r="H406" s="23" t="s">
        <v>59</v>
      </c>
      <c r="I406" s="23" t="s">
        <v>59</v>
      </c>
      <c r="J406" s="23" t="s">
        <v>59</v>
      </c>
      <c r="K406" s="23">
        <v>150</v>
      </c>
      <c r="L406" s="23" t="s">
        <v>179</v>
      </c>
      <c r="M406" s="23">
        <v>0</v>
      </c>
      <c r="N406" s="23" t="s">
        <v>179</v>
      </c>
      <c r="O406" s="23">
        <v>0</v>
      </c>
      <c r="P406" s="23" t="s">
        <v>179</v>
      </c>
      <c r="Q406" s="23">
        <v>0</v>
      </c>
      <c r="R406" s="23">
        <v>2</v>
      </c>
      <c r="S406" s="23" t="s">
        <v>180</v>
      </c>
      <c r="T406" s="23">
        <v>13.3789</v>
      </c>
      <c r="U406" s="23">
        <v>0.70299999999999996</v>
      </c>
      <c r="V406" s="23">
        <v>20.3355</v>
      </c>
      <c r="W406" s="23">
        <v>0.29599999999999999</v>
      </c>
      <c r="X406" s="23">
        <v>57.897500000000001</v>
      </c>
      <c r="Y406" s="23">
        <v>0.31780000000000003</v>
      </c>
      <c r="Z406" s="23">
        <v>9.9599999999999994E-2</v>
      </c>
      <c r="AA406" s="23">
        <v>1.3299999999999999E-2</v>
      </c>
      <c r="AB406" s="23" t="s">
        <v>181</v>
      </c>
      <c r="AC406" s="23">
        <v>7.1999999999999998E-3</v>
      </c>
      <c r="AD406" s="23" t="s">
        <v>181</v>
      </c>
      <c r="AE406" s="23">
        <v>1.03E-2</v>
      </c>
      <c r="AF406" s="23">
        <v>0.67069999999999996</v>
      </c>
      <c r="AG406" s="23">
        <v>8.9999999999999993E-3</v>
      </c>
      <c r="AH406" s="23">
        <v>7.8646000000000003</v>
      </c>
      <c r="AI406" s="23">
        <v>2.12E-2</v>
      </c>
      <c r="AJ406" s="23">
        <v>0.79459999999999997</v>
      </c>
      <c r="AK406" s="23">
        <v>5.7000000000000002E-3</v>
      </c>
      <c r="AL406" s="23">
        <v>3.5499999999999997E-2</v>
      </c>
      <c r="AM406" s="23">
        <v>7.1000000000000004E-3</v>
      </c>
      <c r="AN406" s="23">
        <v>2.5999999999999999E-2</v>
      </c>
      <c r="AO406" s="23">
        <v>3.7000000000000002E-3</v>
      </c>
      <c r="AP406" s="23">
        <v>0.1118</v>
      </c>
      <c r="AQ406" s="23">
        <v>3.7000000000000002E-3</v>
      </c>
      <c r="AR406" s="23">
        <v>7.1913999999999998</v>
      </c>
      <c r="AS406" s="23">
        <v>2.29E-2</v>
      </c>
      <c r="AT406" s="23">
        <v>8.2000000000000007E-3</v>
      </c>
      <c r="AU406" s="23">
        <v>2.8E-3</v>
      </c>
      <c r="AV406" s="23">
        <v>0.02</v>
      </c>
      <c r="AW406" s="23">
        <v>1.1000000000000001E-3</v>
      </c>
      <c r="AX406" s="23">
        <v>8.0000000000000002E-3</v>
      </c>
      <c r="AY406" s="23">
        <v>5.9999999999999995E-4</v>
      </c>
      <c r="AZ406" s="23">
        <v>7.4000000000000003E-3</v>
      </c>
      <c r="BA406" s="23">
        <v>5.9999999999999995E-4</v>
      </c>
      <c r="BB406" s="23">
        <v>1.1000000000000001E-3</v>
      </c>
      <c r="BC406" s="23">
        <v>4.0000000000000002E-4</v>
      </c>
      <c r="BD406" s="23" t="s">
        <v>181</v>
      </c>
      <c r="BE406" s="23">
        <v>2.9999999999999997E-4</v>
      </c>
      <c r="BF406" s="23" t="s">
        <v>181</v>
      </c>
      <c r="BG406" s="23">
        <v>1E-4</v>
      </c>
      <c r="BH406" s="23">
        <v>1.2999999999999999E-3</v>
      </c>
      <c r="BI406" s="23">
        <v>2.0000000000000001E-4</v>
      </c>
      <c r="BJ406" s="23">
        <v>1.8700000000000001E-2</v>
      </c>
      <c r="BK406" s="23">
        <v>5.0000000000000001E-4</v>
      </c>
      <c r="BL406" s="23">
        <v>1.9E-3</v>
      </c>
      <c r="BM406" s="23">
        <v>2.0000000000000001E-4</v>
      </c>
      <c r="BN406" s="23">
        <v>3.5000000000000001E-3</v>
      </c>
      <c r="BO406" s="23">
        <v>1E-4</v>
      </c>
      <c r="BP406" s="23">
        <v>1.8E-3</v>
      </c>
      <c r="BQ406" s="23">
        <v>2.9999999999999997E-4</v>
      </c>
      <c r="BR406" s="23" t="s">
        <v>181</v>
      </c>
      <c r="BS406" s="23">
        <v>0</v>
      </c>
      <c r="BT406" s="23" t="s">
        <v>181</v>
      </c>
      <c r="BU406" s="23">
        <v>5.0000000000000001E-4</v>
      </c>
      <c r="BV406" s="23" t="s">
        <v>20</v>
      </c>
      <c r="BX406" s="23" t="s">
        <v>20</v>
      </c>
      <c r="BZ406" s="23">
        <v>8.9999999999999998E-4</v>
      </c>
      <c r="CA406" s="23">
        <v>6.9999999999999999E-4</v>
      </c>
      <c r="CB406" s="23" t="s">
        <v>181</v>
      </c>
      <c r="CC406" s="23">
        <v>1.6999999999999999E-3</v>
      </c>
      <c r="CD406" s="23" t="s">
        <v>181</v>
      </c>
      <c r="CE406" s="23">
        <v>1.8E-3</v>
      </c>
      <c r="CF406" s="23" t="s">
        <v>20</v>
      </c>
      <c r="CH406" s="23">
        <v>1.6500000000000001E-2</v>
      </c>
      <c r="CI406" s="23">
        <v>3.8999999999999998E-3</v>
      </c>
      <c r="CJ406" s="23" t="s">
        <v>181</v>
      </c>
      <c r="CK406" s="23">
        <v>8.5000000000000006E-3</v>
      </c>
      <c r="CL406" s="23" t="s">
        <v>181</v>
      </c>
      <c r="CM406" s="23">
        <v>6.4000000000000003E-3</v>
      </c>
      <c r="CN406" s="23" t="s">
        <v>181</v>
      </c>
      <c r="CO406" s="23">
        <v>5.9999999999999995E-4</v>
      </c>
      <c r="CP406" s="23" t="s">
        <v>181</v>
      </c>
      <c r="CQ406" s="23">
        <v>2.5999999999999999E-3</v>
      </c>
      <c r="CR406" s="23" t="s">
        <v>181</v>
      </c>
      <c r="CS406" s="23">
        <v>1.4E-3</v>
      </c>
      <c r="CT406" s="23" t="s">
        <v>181</v>
      </c>
      <c r="CU406" s="23">
        <v>6.9999999999999999E-4</v>
      </c>
      <c r="CV406" s="23" t="s">
        <v>20</v>
      </c>
      <c r="CX406" s="23" t="s">
        <v>181</v>
      </c>
      <c r="CY406" s="23">
        <v>5.9999999999999995E-4</v>
      </c>
      <c r="CZ406" s="23" t="s">
        <v>181</v>
      </c>
      <c r="DA406" s="23">
        <v>5.9999999999999995E-4</v>
      </c>
      <c r="DB406" s="23" t="s">
        <v>181</v>
      </c>
      <c r="DC406" s="23">
        <v>5.0000000000000001E-4</v>
      </c>
      <c r="DD406" s="23" t="s">
        <v>181</v>
      </c>
      <c r="DE406" s="23">
        <v>5.9999999999999995E-4</v>
      </c>
      <c r="DF406" s="23" t="s">
        <v>181</v>
      </c>
      <c r="DG406" s="23">
        <v>2.9999999999999997E-4</v>
      </c>
      <c r="DH406" s="23" t="s">
        <v>181</v>
      </c>
      <c r="DI406" s="23">
        <v>1E-4</v>
      </c>
      <c r="DJ406" s="23" t="s">
        <v>513</v>
      </c>
      <c r="DK406" s="23" t="s">
        <v>514</v>
      </c>
      <c r="DL406" s="23">
        <v>66</v>
      </c>
      <c r="DM406" s="23" t="s">
        <v>197</v>
      </c>
      <c r="DN406" s="23" t="s">
        <v>20</v>
      </c>
      <c r="DW406" s="85"/>
      <c r="DY406" s="85">
        <v>44879.026388888888</v>
      </c>
    </row>
    <row r="407" spans="1:129" s="23" customFormat="1">
      <c r="A407" s="23">
        <v>463</v>
      </c>
      <c r="B407" s="88">
        <v>44879.029166666667</v>
      </c>
      <c r="C407" s="23" t="s">
        <v>192</v>
      </c>
      <c r="D407" s="23">
        <v>0</v>
      </c>
      <c r="E407" s="23">
        <v>0</v>
      </c>
      <c r="F407" s="23">
        <v>0</v>
      </c>
      <c r="G407" s="23" t="s">
        <v>58</v>
      </c>
      <c r="H407" s="23" t="s">
        <v>59</v>
      </c>
      <c r="I407" s="23" t="s">
        <v>59</v>
      </c>
      <c r="J407" s="23" t="s">
        <v>59</v>
      </c>
      <c r="K407" s="23">
        <v>150</v>
      </c>
      <c r="L407" s="23" t="s">
        <v>179</v>
      </c>
      <c r="M407" s="23">
        <v>0</v>
      </c>
      <c r="N407" s="23" t="s">
        <v>179</v>
      </c>
      <c r="O407" s="23">
        <v>0</v>
      </c>
      <c r="P407" s="23" t="s">
        <v>179</v>
      </c>
      <c r="Q407" s="23">
        <v>0</v>
      </c>
      <c r="R407" s="23">
        <v>2</v>
      </c>
      <c r="S407" s="23" t="s">
        <v>180</v>
      </c>
      <c r="T407" s="23">
        <v>11.6266</v>
      </c>
      <c r="U407" s="23">
        <v>0.66249999999999998</v>
      </c>
      <c r="V407" s="23">
        <v>19.072900000000001</v>
      </c>
      <c r="W407" s="23">
        <v>0.28570000000000001</v>
      </c>
      <c r="X407" s="23">
        <v>55.748199999999997</v>
      </c>
      <c r="Y407" s="23">
        <v>0.30919999999999997</v>
      </c>
      <c r="Z407" s="23">
        <v>6.6400000000000001E-2</v>
      </c>
      <c r="AA407" s="23">
        <v>1.2699999999999999E-2</v>
      </c>
      <c r="AB407" s="23" t="s">
        <v>181</v>
      </c>
      <c r="AC407" s="23">
        <v>7.0000000000000001E-3</v>
      </c>
      <c r="AD407" s="23" t="s">
        <v>181</v>
      </c>
      <c r="AE407" s="23">
        <v>1.03E-2</v>
      </c>
      <c r="AF407" s="23">
        <v>0.65010000000000001</v>
      </c>
      <c r="AG407" s="23">
        <v>8.6999999999999994E-3</v>
      </c>
      <c r="AH407" s="23">
        <v>7.9581999999999997</v>
      </c>
      <c r="AI407" s="23">
        <v>2.1299999999999999E-2</v>
      </c>
      <c r="AJ407" s="23">
        <v>0.91080000000000005</v>
      </c>
      <c r="AK407" s="23">
        <v>6.0000000000000001E-3</v>
      </c>
      <c r="AL407" s="23">
        <v>3.78E-2</v>
      </c>
      <c r="AM407" s="23">
        <v>7.4000000000000003E-3</v>
      </c>
      <c r="AN407" s="23">
        <v>2.9499999999999998E-2</v>
      </c>
      <c r="AO407" s="23">
        <v>3.5999999999999999E-3</v>
      </c>
      <c r="AP407" s="23">
        <v>0.115</v>
      </c>
      <c r="AQ407" s="23">
        <v>3.8E-3</v>
      </c>
      <c r="AR407" s="23">
        <v>6.5106000000000002</v>
      </c>
      <c r="AS407" s="23">
        <v>2.1999999999999999E-2</v>
      </c>
      <c r="AT407" s="23">
        <v>6.8999999999999999E-3</v>
      </c>
      <c r="AU407" s="23">
        <v>2.7000000000000001E-3</v>
      </c>
      <c r="AV407" s="23">
        <v>1.67E-2</v>
      </c>
      <c r="AW407" s="23">
        <v>1E-3</v>
      </c>
      <c r="AX407" s="23">
        <v>8.0000000000000002E-3</v>
      </c>
      <c r="AY407" s="23">
        <v>5.9999999999999995E-4</v>
      </c>
      <c r="AZ407" s="23">
        <v>8.3000000000000001E-3</v>
      </c>
      <c r="BA407" s="23">
        <v>5.9999999999999995E-4</v>
      </c>
      <c r="BB407" s="23">
        <v>1E-3</v>
      </c>
      <c r="BC407" s="23">
        <v>4.0000000000000002E-4</v>
      </c>
      <c r="BD407" s="23" t="s">
        <v>181</v>
      </c>
      <c r="BE407" s="23">
        <v>2.0000000000000001E-4</v>
      </c>
      <c r="BF407" s="23" t="s">
        <v>181</v>
      </c>
      <c r="BG407" s="23">
        <v>1E-4</v>
      </c>
      <c r="BH407" s="23">
        <v>4.0000000000000002E-4</v>
      </c>
      <c r="BI407" s="23">
        <v>2.0000000000000001E-4</v>
      </c>
      <c r="BJ407" s="23">
        <v>2.06E-2</v>
      </c>
      <c r="BK407" s="23">
        <v>5.0000000000000001E-4</v>
      </c>
      <c r="BL407" s="23">
        <v>2.2000000000000001E-3</v>
      </c>
      <c r="BM407" s="23">
        <v>2.0000000000000001E-4</v>
      </c>
      <c r="BN407" s="23">
        <v>5.7999999999999996E-3</v>
      </c>
      <c r="BO407" s="23">
        <v>2.0000000000000001E-4</v>
      </c>
      <c r="BP407" s="23">
        <v>2.3E-3</v>
      </c>
      <c r="BQ407" s="23">
        <v>2.9999999999999997E-4</v>
      </c>
      <c r="BR407" s="23">
        <v>1E-4</v>
      </c>
      <c r="BS407" s="23">
        <v>0</v>
      </c>
      <c r="BT407" s="23" t="s">
        <v>181</v>
      </c>
      <c r="BU407" s="23">
        <v>5.0000000000000001E-4</v>
      </c>
      <c r="BV407" s="23" t="s">
        <v>20</v>
      </c>
      <c r="BX407" s="23" t="s">
        <v>181</v>
      </c>
      <c r="BY407" s="23">
        <v>8.0000000000000004E-4</v>
      </c>
      <c r="BZ407" s="23" t="s">
        <v>181</v>
      </c>
      <c r="CA407" s="23">
        <v>6.9999999999999999E-4</v>
      </c>
      <c r="CB407" s="23" t="s">
        <v>181</v>
      </c>
      <c r="CC407" s="23">
        <v>1.6999999999999999E-3</v>
      </c>
      <c r="CD407" s="23" t="s">
        <v>181</v>
      </c>
      <c r="CE407" s="23">
        <v>1.9E-3</v>
      </c>
      <c r="CF407" s="23" t="s">
        <v>20</v>
      </c>
      <c r="CH407" s="23">
        <v>1.5299999999999999E-2</v>
      </c>
      <c r="CI407" s="23">
        <v>4.0000000000000001E-3</v>
      </c>
      <c r="CJ407" s="23" t="s">
        <v>181</v>
      </c>
      <c r="CK407" s="23">
        <v>8.2000000000000007E-3</v>
      </c>
      <c r="CL407" s="23" t="s">
        <v>181</v>
      </c>
      <c r="CM407" s="23">
        <v>6.7000000000000002E-3</v>
      </c>
      <c r="CN407" s="23" t="s">
        <v>181</v>
      </c>
      <c r="CO407" s="23">
        <v>5.9999999999999995E-4</v>
      </c>
      <c r="CP407" s="23" t="s">
        <v>181</v>
      </c>
      <c r="CQ407" s="23">
        <v>2.7000000000000001E-3</v>
      </c>
      <c r="CR407" s="23" t="s">
        <v>181</v>
      </c>
      <c r="CS407" s="23">
        <v>1.4E-3</v>
      </c>
      <c r="CT407" s="23" t="s">
        <v>181</v>
      </c>
      <c r="CU407" s="23">
        <v>6.9999999999999999E-4</v>
      </c>
      <c r="CV407" s="23" t="s">
        <v>20</v>
      </c>
      <c r="CX407" s="23" t="s">
        <v>181</v>
      </c>
      <c r="CY407" s="23">
        <v>5.0000000000000001E-4</v>
      </c>
      <c r="CZ407" s="23" t="s">
        <v>181</v>
      </c>
      <c r="DA407" s="23">
        <v>5.9999999999999995E-4</v>
      </c>
      <c r="DB407" s="23" t="s">
        <v>181</v>
      </c>
      <c r="DC407" s="23">
        <v>5.0000000000000001E-4</v>
      </c>
      <c r="DD407" s="23" t="s">
        <v>181</v>
      </c>
      <c r="DE407" s="23">
        <v>5.9999999999999995E-4</v>
      </c>
      <c r="DF407" s="23" t="s">
        <v>181</v>
      </c>
      <c r="DG407" s="23">
        <v>4.0000000000000002E-4</v>
      </c>
      <c r="DH407" s="23" t="s">
        <v>181</v>
      </c>
      <c r="DI407" s="23">
        <v>1E-4</v>
      </c>
      <c r="DJ407" s="23" t="s">
        <v>513</v>
      </c>
      <c r="DK407" s="23" t="s">
        <v>514</v>
      </c>
      <c r="DL407" s="23">
        <v>120</v>
      </c>
      <c r="DM407" s="23" t="s">
        <v>65</v>
      </c>
      <c r="DN407" s="23" t="s">
        <v>20</v>
      </c>
      <c r="DW407" s="85"/>
      <c r="DY407" s="85">
        <v>44879.029166666667</v>
      </c>
    </row>
    <row r="408" spans="1:129" s="23" customFormat="1">
      <c r="A408" s="23">
        <v>464</v>
      </c>
      <c r="B408" s="88">
        <v>44879.031944444447</v>
      </c>
      <c r="C408" s="23" t="s">
        <v>192</v>
      </c>
      <c r="D408" s="23">
        <v>0</v>
      </c>
      <c r="E408" s="23">
        <v>0</v>
      </c>
      <c r="F408" s="23">
        <v>0</v>
      </c>
      <c r="G408" s="23" t="s">
        <v>58</v>
      </c>
      <c r="H408" s="23" t="s">
        <v>59</v>
      </c>
      <c r="I408" s="23" t="s">
        <v>59</v>
      </c>
      <c r="J408" s="23" t="s">
        <v>59</v>
      </c>
      <c r="K408" s="23">
        <v>150</v>
      </c>
      <c r="L408" s="23" t="s">
        <v>179</v>
      </c>
      <c r="M408" s="23">
        <v>0</v>
      </c>
      <c r="N408" s="23" t="s">
        <v>179</v>
      </c>
      <c r="O408" s="23">
        <v>0</v>
      </c>
      <c r="P408" s="23" t="s">
        <v>179</v>
      </c>
      <c r="Q408" s="23">
        <v>0</v>
      </c>
      <c r="R408" s="23">
        <v>2</v>
      </c>
      <c r="S408" s="23" t="s">
        <v>180</v>
      </c>
      <c r="T408" s="23">
        <v>10.5572</v>
      </c>
      <c r="U408" s="23">
        <v>0.63490000000000002</v>
      </c>
      <c r="V408" s="23">
        <v>17.3933</v>
      </c>
      <c r="W408" s="23">
        <v>0.27439999999999998</v>
      </c>
      <c r="X408" s="23">
        <v>54.265700000000002</v>
      </c>
      <c r="Y408" s="23">
        <v>0.30559999999999998</v>
      </c>
      <c r="Z408" s="23">
        <v>9.1600000000000001E-2</v>
      </c>
      <c r="AA408" s="23">
        <v>1.2699999999999999E-2</v>
      </c>
      <c r="AB408" s="23" t="s">
        <v>181</v>
      </c>
      <c r="AC408" s="23">
        <v>7.0000000000000001E-3</v>
      </c>
      <c r="AD408" s="23" t="s">
        <v>181</v>
      </c>
      <c r="AE408" s="23">
        <v>1.0800000000000001E-2</v>
      </c>
      <c r="AF408" s="23">
        <v>1.6032999999999999</v>
      </c>
      <c r="AG408" s="23">
        <v>1.26E-2</v>
      </c>
      <c r="AH408" s="23">
        <v>7.2445000000000004</v>
      </c>
      <c r="AI408" s="23">
        <v>2.0299999999999999E-2</v>
      </c>
      <c r="AJ408" s="23">
        <v>0.95650000000000002</v>
      </c>
      <c r="AK408" s="23">
        <v>6.1000000000000004E-3</v>
      </c>
      <c r="AL408" s="23">
        <v>3.15E-2</v>
      </c>
      <c r="AM408" s="23">
        <v>7.1000000000000004E-3</v>
      </c>
      <c r="AN408" s="23">
        <v>3.4700000000000002E-2</v>
      </c>
      <c r="AO408" s="23">
        <v>3.7000000000000002E-3</v>
      </c>
      <c r="AP408" s="23">
        <v>0.1062</v>
      </c>
      <c r="AQ408" s="23">
        <v>3.7000000000000002E-3</v>
      </c>
      <c r="AR408" s="23">
        <v>6.0902000000000003</v>
      </c>
      <c r="AS408" s="23">
        <v>2.1299999999999999E-2</v>
      </c>
      <c r="AT408" s="23">
        <v>6.7999999999999996E-3</v>
      </c>
      <c r="AU408" s="23">
        <v>2.7000000000000001E-3</v>
      </c>
      <c r="AV408" s="23">
        <v>1.8800000000000001E-2</v>
      </c>
      <c r="AW408" s="23">
        <v>1E-3</v>
      </c>
      <c r="AX408" s="23">
        <v>9.1999999999999998E-3</v>
      </c>
      <c r="AY408" s="23">
        <v>5.9999999999999995E-4</v>
      </c>
      <c r="AZ408" s="23">
        <v>6.3E-3</v>
      </c>
      <c r="BA408" s="23">
        <v>5.0000000000000001E-4</v>
      </c>
      <c r="BB408" s="23">
        <v>1E-3</v>
      </c>
      <c r="BC408" s="23">
        <v>2.9999999999999997E-4</v>
      </c>
      <c r="BD408" s="23" t="s">
        <v>181</v>
      </c>
      <c r="BE408" s="23">
        <v>2.0000000000000001E-4</v>
      </c>
      <c r="BF408" s="23" t="s">
        <v>181</v>
      </c>
      <c r="BG408" s="23">
        <v>1E-4</v>
      </c>
      <c r="BH408" s="23">
        <v>8.0000000000000004E-4</v>
      </c>
      <c r="BI408" s="23">
        <v>2.0000000000000001E-4</v>
      </c>
      <c r="BJ408" s="23">
        <v>1.0800000000000001E-2</v>
      </c>
      <c r="BK408" s="23">
        <v>4.0000000000000002E-4</v>
      </c>
      <c r="BL408" s="23">
        <v>2.5999999999999999E-3</v>
      </c>
      <c r="BM408" s="23">
        <v>2.0000000000000001E-4</v>
      </c>
      <c r="BN408" s="23">
        <v>7.7999999999999996E-3</v>
      </c>
      <c r="BO408" s="23">
        <v>2.9999999999999997E-4</v>
      </c>
      <c r="BP408" s="23">
        <v>2.0999999999999999E-3</v>
      </c>
      <c r="BQ408" s="23">
        <v>2.9999999999999997E-4</v>
      </c>
      <c r="BR408" s="23">
        <v>2.0000000000000001E-4</v>
      </c>
      <c r="BS408" s="23">
        <v>1E-4</v>
      </c>
      <c r="BT408" s="23" t="s">
        <v>20</v>
      </c>
      <c r="BV408" s="23" t="s">
        <v>20</v>
      </c>
      <c r="BX408" s="23" t="s">
        <v>20</v>
      </c>
      <c r="BZ408" s="23">
        <v>6.9999999999999999E-4</v>
      </c>
      <c r="CA408" s="23">
        <v>6.9999999999999999E-4</v>
      </c>
      <c r="CB408" s="23" t="s">
        <v>181</v>
      </c>
      <c r="CC408" s="23">
        <v>1.6999999999999999E-3</v>
      </c>
      <c r="CD408" s="23" t="s">
        <v>181</v>
      </c>
      <c r="CE408" s="23">
        <v>1.8E-3</v>
      </c>
      <c r="CF408" s="23" t="s">
        <v>20</v>
      </c>
      <c r="CH408" s="23">
        <v>9.1999999999999998E-3</v>
      </c>
      <c r="CI408" s="23">
        <v>4.3E-3</v>
      </c>
      <c r="CJ408" s="23" t="s">
        <v>181</v>
      </c>
      <c r="CK408" s="23">
        <v>7.9000000000000008E-3</v>
      </c>
      <c r="CL408" s="23" t="s">
        <v>181</v>
      </c>
      <c r="CM408" s="23">
        <v>6.8999999999999999E-3</v>
      </c>
      <c r="CN408" s="23" t="s">
        <v>181</v>
      </c>
      <c r="CO408" s="23">
        <v>5.9999999999999995E-4</v>
      </c>
      <c r="CP408" s="23" t="s">
        <v>181</v>
      </c>
      <c r="CQ408" s="23">
        <v>2.5999999999999999E-3</v>
      </c>
      <c r="CR408" s="23" t="s">
        <v>181</v>
      </c>
      <c r="CS408" s="23">
        <v>1.4E-3</v>
      </c>
      <c r="CT408" s="23" t="s">
        <v>20</v>
      </c>
      <c r="CV408" s="23" t="s">
        <v>20</v>
      </c>
      <c r="CX408" s="23" t="s">
        <v>181</v>
      </c>
      <c r="CY408" s="23">
        <v>5.9999999999999995E-4</v>
      </c>
      <c r="CZ408" s="23" t="s">
        <v>181</v>
      </c>
      <c r="DA408" s="23">
        <v>5.0000000000000001E-4</v>
      </c>
      <c r="DB408" s="23" t="s">
        <v>181</v>
      </c>
      <c r="DC408" s="23">
        <v>5.0000000000000001E-4</v>
      </c>
      <c r="DD408" s="23" t="s">
        <v>181</v>
      </c>
      <c r="DE408" s="23">
        <v>5.0000000000000001E-4</v>
      </c>
      <c r="DF408" s="23" t="s">
        <v>181</v>
      </c>
      <c r="DG408" s="23">
        <v>2.9999999999999997E-4</v>
      </c>
      <c r="DH408" s="23" t="s">
        <v>181</v>
      </c>
      <c r="DI408" s="23">
        <v>2.0000000000000001E-4</v>
      </c>
      <c r="DJ408" s="23" t="s">
        <v>515</v>
      </c>
      <c r="DK408" s="23" t="s">
        <v>516</v>
      </c>
      <c r="DL408" s="23">
        <v>6</v>
      </c>
      <c r="DM408" s="23" t="s">
        <v>65</v>
      </c>
      <c r="DN408" s="23" t="s">
        <v>20</v>
      </c>
      <c r="DW408" s="85"/>
      <c r="DY408" s="85">
        <v>44879.031944444447</v>
      </c>
    </row>
    <row r="409" spans="1:129" s="23" customFormat="1">
      <c r="A409" s="23">
        <v>465</v>
      </c>
      <c r="B409" s="88">
        <v>44879.034722222219</v>
      </c>
      <c r="C409" s="23" t="s">
        <v>192</v>
      </c>
      <c r="D409" s="23">
        <v>0</v>
      </c>
      <c r="E409" s="23">
        <v>0</v>
      </c>
      <c r="F409" s="23">
        <v>0</v>
      </c>
      <c r="G409" s="23" t="s">
        <v>58</v>
      </c>
      <c r="H409" s="23" t="s">
        <v>59</v>
      </c>
      <c r="I409" s="23" t="s">
        <v>59</v>
      </c>
      <c r="J409" s="23" t="s">
        <v>59</v>
      </c>
      <c r="K409" s="23">
        <v>95</v>
      </c>
      <c r="L409" s="23" t="s">
        <v>179</v>
      </c>
      <c r="M409" s="23">
        <v>0</v>
      </c>
      <c r="N409" s="23" t="s">
        <v>179</v>
      </c>
      <c r="O409" s="23">
        <v>0</v>
      </c>
      <c r="P409" s="23" t="s">
        <v>179</v>
      </c>
      <c r="Q409" s="23">
        <v>0</v>
      </c>
      <c r="R409" s="23">
        <v>2</v>
      </c>
      <c r="S409" s="23" t="s">
        <v>180</v>
      </c>
      <c r="T409" s="23">
        <v>8.1517999999999997</v>
      </c>
      <c r="U409" s="23">
        <v>2.0045999999999999</v>
      </c>
      <c r="V409" s="23">
        <v>12.007300000000001</v>
      </c>
      <c r="W409" s="23">
        <v>0.80230000000000001</v>
      </c>
      <c r="X409" s="23">
        <v>44.161200000000001</v>
      </c>
      <c r="Y409" s="23">
        <v>0.92220000000000002</v>
      </c>
      <c r="Z409" s="23">
        <v>6.6299999999999998E-2</v>
      </c>
      <c r="AA409" s="23">
        <v>4.0800000000000003E-2</v>
      </c>
      <c r="AB409" s="23" t="s">
        <v>181</v>
      </c>
      <c r="AC409" s="23">
        <v>2.35E-2</v>
      </c>
      <c r="AD409" s="23" t="s">
        <v>181</v>
      </c>
      <c r="AE409" s="23">
        <v>3.6700000000000003E-2</v>
      </c>
      <c r="AF409" s="23">
        <v>0.47520000000000001</v>
      </c>
      <c r="AG409" s="23">
        <v>2.5899999999999999E-2</v>
      </c>
      <c r="AH409" s="23">
        <v>6.0168999999999997</v>
      </c>
      <c r="AI409" s="23">
        <v>6.3700000000000007E-2</v>
      </c>
      <c r="AJ409" s="23">
        <v>0.63260000000000005</v>
      </c>
      <c r="AK409" s="23">
        <v>1.77E-2</v>
      </c>
      <c r="AL409" s="23">
        <v>3.2399999999999998E-2</v>
      </c>
      <c r="AM409" s="23">
        <v>6.7999999999999996E-3</v>
      </c>
      <c r="AN409" s="23">
        <v>2.58E-2</v>
      </c>
      <c r="AO409" s="23">
        <v>3.5000000000000001E-3</v>
      </c>
      <c r="AP409" s="23">
        <v>0.1406</v>
      </c>
      <c r="AQ409" s="23">
        <v>4.4000000000000003E-3</v>
      </c>
      <c r="AR409" s="23">
        <v>7.1928999999999998</v>
      </c>
      <c r="AS409" s="23">
        <v>2.3E-2</v>
      </c>
      <c r="AT409" s="23">
        <v>5.8999999999999999E-3</v>
      </c>
      <c r="AU409" s="23">
        <v>3.0000000000000001E-3</v>
      </c>
      <c r="AV409" s="23">
        <v>1.5100000000000001E-2</v>
      </c>
      <c r="AW409" s="23">
        <v>1E-3</v>
      </c>
      <c r="AX409" s="23">
        <v>9.4999999999999998E-3</v>
      </c>
      <c r="AY409" s="23">
        <v>6.9999999999999999E-4</v>
      </c>
      <c r="AZ409" s="23">
        <v>6.8999999999999999E-3</v>
      </c>
      <c r="BA409" s="23">
        <v>5.0000000000000001E-4</v>
      </c>
      <c r="BB409" s="23">
        <v>1.2999999999999999E-3</v>
      </c>
      <c r="BC409" s="23">
        <v>4.0000000000000002E-4</v>
      </c>
      <c r="BD409" s="23" t="s">
        <v>181</v>
      </c>
      <c r="BE409" s="23">
        <v>2.0000000000000001E-4</v>
      </c>
      <c r="BF409" s="23" t="s">
        <v>181</v>
      </c>
      <c r="BG409" s="23">
        <v>1E-4</v>
      </c>
      <c r="BH409" s="23">
        <v>1.1000000000000001E-3</v>
      </c>
      <c r="BI409" s="23">
        <v>2.0000000000000001E-4</v>
      </c>
      <c r="BJ409" s="23">
        <v>2.1899999999999999E-2</v>
      </c>
      <c r="BK409" s="23">
        <v>5.9999999999999995E-4</v>
      </c>
      <c r="BL409" s="23">
        <v>2.8E-3</v>
      </c>
      <c r="BM409" s="23">
        <v>2.9999999999999997E-4</v>
      </c>
      <c r="BN409" s="23">
        <v>1.04E-2</v>
      </c>
      <c r="BO409" s="23">
        <v>4.0000000000000002E-4</v>
      </c>
      <c r="BP409" s="23">
        <v>1.8E-3</v>
      </c>
      <c r="BQ409" s="23">
        <v>2.9999999999999997E-4</v>
      </c>
      <c r="BR409" s="23">
        <v>6.9999999999999999E-4</v>
      </c>
      <c r="BS409" s="23">
        <v>2.9999999999999997E-4</v>
      </c>
      <c r="BT409" s="23" t="s">
        <v>181</v>
      </c>
      <c r="BU409" s="23">
        <v>5.0000000000000001E-4</v>
      </c>
      <c r="BV409" s="23" t="s">
        <v>20</v>
      </c>
      <c r="BX409" s="23" t="s">
        <v>20</v>
      </c>
      <c r="BZ409" s="23" t="s">
        <v>181</v>
      </c>
      <c r="CA409" s="23">
        <v>6.9999999999999999E-4</v>
      </c>
      <c r="CB409" s="23" t="s">
        <v>181</v>
      </c>
      <c r="CC409" s="23">
        <v>1.8E-3</v>
      </c>
      <c r="CD409" s="23" t="s">
        <v>181</v>
      </c>
      <c r="CE409" s="23">
        <v>1.9E-3</v>
      </c>
      <c r="CF409" s="23" t="s">
        <v>20</v>
      </c>
      <c r="CH409" s="23">
        <v>2.8199999999999999E-2</v>
      </c>
      <c r="CI409" s="23">
        <v>6.0000000000000001E-3</v>
      </c>
      <c r="CJ409" s="23" t="s">
        <v>181</v>
      </c>
      <c r="CK409" s="23">
        <v>8.6999999999999994E-3</v>
      </c>
      <c r="CL409" s="23" t="s">
        <v>181</v>
      </c>
      <c r="CM409" s="23">
        <v>1.01E-2</v>
      </c>
      <c r="CN409" s="23" t="s">
        <v>181</v>
      </c>
      <c r="CO409" s="23">
        <v>5.9999999999999995E-4</v>
      </c>
      <c r="CP409" s="23" t="s">
        <v>181</v>
      </c>
      <c r="CQ409" s="23">
        <v>2.8E-3</v>
      </c>
      <c r="CR409" s="23" t="s">
        <v>181</v>
      </c>
      <c r="CS409" s="23">
        <v>1.5E-3</v>
      </c>
      <c r="CT409" s="23" t="s">
        <v>181</v>
      </c>
      <c r="CU409" s="23">
        <v>6.9999999999999999E-4</v>
      </c>
      <c r="CV409" s="23" t="s">
        <v>20</v>
      </c>
      <c r="CX409" s="23" t="s">
        <v>181</v>
      </c>
      <c r="CY409" s="23">
        <v>5.0000000000000001E-4</v>
      </c>
      <c r="CZ409" s="23" t="s">
        <v>181</v>
      </c>
      <c r="DA409" s="23">
        <v>5.9999999999999995E-4</v>
      </c>
      <c r="DB409" s="23" t="s">
        <v>181</v>
      </c>
      <c r="DC409" s="23">
        <v>5.0000000000000001E-4</v>
      </c>
      <c r="DD409" s="23" t="s">
        <v>181</v>
      </c>
      <c r="DE409" s="23">
        <v>5.9999999999999995E-4</v>
      </c>
      <c r="DF409" s="23" t="s">
        <v>181</v>
      </c>
      <c r="DG409" s="23">
        <v>4.0000000000000002E-4</v>
      </c>
      <c r="DH409" s="23" t="s">
        <v>181</v>
      </c>
      <c r="DI409" s="23">
        <v>2.9999999999999997E-4</v>
      </c>
      <c r="DJ409" s="23" t="s">
        <v>515</v>
      </c>
      <c r="DK409" s="23" t="s">
        <v>516</v>
      </c>
      <c r="DL409" s="23">
        <v>57</v>
      </c>
      <c r="DM409" s="23" t="s">
        <v>65</v>
      </c>
      <c r="DN409" s="23" t="s">
        <v>20</v>
      </c>
      <c r="DW409" s="85"/>
      <c r="DY409" s="85">
        <v>44879.034722222219</v>
      </c>
    </row>
    <row r="410" spans="1:129" s="23" customFormat="1">
      <c r="A410" s="23">
        <v>466</v>
      </c>
      <c r="B410" s="88">
        <v>44879.036805555559</v>
      </c>
      <c r="C410" s="23" t="s">
        <v>192</v>
      </c>
      <c r="D410" s="23">
        <v>0</v>
      </c>
      <c r="E410" s="23">
        <v>0</v>
      </c>
      <c r="F410" s="23">
        <v>0</v>
      </c>
      <c r="G410" s="23" t="s">
        <v>58</v>
      </c>
      <c r="H410" s="23" t="s">
        <v>59</v>
      </c>
      <c r="I410" s="23" t="s">
        <v>59</v>
      </c>
      <c r="J410" s="23" t="s">
        <v>59</v>
      </c>
      <c r="K410" s="23">
        <v>150</v>
      </c>
      <c r="L410" s="23" t="s">
        <v>179</v>
      </c>
      <c r="M410" s="23">
        <v>0</v>
      </c>
      <c r="N410" s="23" t="s">
        <v>179</v>
      </c>
      <c r="O410" s="23">
        <v>0</v>
      </c>
      <c r="P410" s="23" t="s">
        <v>179</v>
      </c>
      <c r="Q410" s="23">
        <v>0</v>
      </c>
      <c r="R410" s="23">
        <v>2</v>
      </c>
      <c r="S410" s="23" t="s">
        <v>180</v>
      </c>
      <c r="T410" s="23">
        <v>10.8925</v>
      </c>
      <c r="U410" s="23">
        <v>0.66520000000000001</v>
      </c>
      <c r="V410" s="23">
        <v>19.756799999999998</v>
      </c>
      <c r="W410" s="23">
        <v>0.29049999999999998</v>
      </c>
      <c r="X410" s="23">
        <v>57.619199999999999</v>
      </c>
      <c r="Y410" s="23">
        <v>0.31619999999999998</v>
      </c>
      <c r="Z410" s="23">
        <v>5.8900000000000001E-2</v>
      </c>
      <c r="AA410" s="23">
        <v>1.2699999999999999E-2</v>
      </c>
      <c r="AB410" s="23">
        <v>1.14E-2</v>
      </c>
      <c r="AC410" s="23">
        <v>7.7000000000000002E-3</v>
      </c>
      <c r="AD410" s="23" t="s">
        <v>181</v>
      </c>
      <c r="AE410" s="23">
        <v>1.0200000000000001E-2</v>
      </c>
      <c r="AF410" s="23">
        <v>0.60170000000000001</v>
      </c>
      <c r="AG410" s="23">
        <v>8.6E-3</v>
      </c>
      <c r="AH410" s="23">
        <v>7.6881000000000004</v>
      </c>
      <c r="AI410" s="23">
        <v>2.1000000000000001E-2</v>
      </c>
      <c r="AJ410" s="23">
        <v>0.81530000000000002</v>
      </c>
      <c r="AK410" s="23">
        <v>5.7000000000000002E-3</v>
      </c>
      <c r="AL410" s="23">
        <v>3.2000000000000001E-2</v>
      </c>
      <c r="AM410" s="23">
        <v>6.8999999999999999E-3</v>
      </c>
      <c r="AN410" s="23">
        <v>2.7699999999999999E-2</v>
      </c>
      <c r="AO410" s="23">
        <v>3.5999999999999999E-3</v>
      </c>
      <c r="AP410" s="23">
        <v>0.1183</v>
      </c>
      <c r="AQ410" s="23">
        <v>3.8E-3</v>
      </c>
      <c r="AR410" s="23">
        <v>6.9564000000000004</v>
      </c>
      <c r="AS410" s="23">
        <v>2.2599999999999999E-2</v>
      </c>
      <c r="AT410" s="23">
        <v>6.6E-3</v>
      </c>
      <c r="AU410" s="23">
        <v>2.8E-3</v>
      </c>
      <c r="AV410" s="23">
        <v>1.55E-2</v>
      </c>
      <c r="AW410" s="23">
        <v>1E-3</v>
      </c>
      <c r="AX410" s="23">
        <v>9.1000000000000004E-3</v>
      </c>
      <c r="AY410" s="23">
        <v>6.9999999999999999E-4</v>
      </c>
      <c r="AZ410" s="23">
        <v>7.9000000000000008E-3</v>
      </c>
      <c r="BA410" s="23">
        <v>5.9999999999999995E-4</v>
      </c>
      <c r="BB410" s="23">
        <v>1E-3</v>
      </c>
      <c r="BC410" s="23">
        <v>4.0000000000000002E-4</v>
      </c>
      <c r="BD410" s="23" t="s">
        <v>181</v>
      </c>
      <c r="BE410" s="23">
        <v>2.9999999999999997E-4</v>
      </c>
      <c r="BF410" s="23" t="s">
        <v>181</v>
      </c>
      <c r="BG410" s="23">
        <v>1E-4</v>
      </c>
      <c r="BH410" s="23">
        <v>1.1000000000000001E-3</v>
      </c>
      <c r="BI410" s="23">
        <v>2.0000000000000001E-4</v>
      </c>
      <c r="BJ410" s="23">
        <v>1.95E-2</v>
      </c>
      <c r="BK410" s="23">
        <v>5.0000000000000001E-4</v>
      </c>
      <c r="BL410" s="23">
        <v>2.0999999999999999E-3</v>
      </c>
      <c r="BM410" s="23">
        <v>2.0000000000000001E-4</v>
      </c>
      <c r="BN410" s="23">
        <v>4.4999999999999997E-3</v>
      </c>
      <c r="BO410" s="23">
        <v>2.0000000000000001E-4</v>
      </c>
      <c r="BP410" s="23">
        <v>2.2000000000000001E-3</v>
      </c>
      <c r="BQ410" s="23">
        <v>2.9999999999999997E-4</v>
      </c>
      <c r="BR410" s="23">
        <v>1E-4</v>
      </c>
      <c r="BS410" s="23">
        <v>0</v>
      </c>
      <c r="BT410" s="23" t="s">
        <v>181</v>
      </c>
      <c r="BU410" s="23">
        <v>5.0000000000000001E-4</v>
      </c>
      <c r="BV410" s="23" t="s">
        <v>181</v>
      </c>
      <c r="BW410" s="23">
        <v>5.9999999999999995E-4</v>
      </c>
      <c r="BX410" s="23" t="s">
        <v>181</v>
      </c>
      <c r="BY410" s="23">
        <v>8.0000000000000004E-4</v>
      </c>
      <c r="BZ410" s="23" t="s">
        <v>181</v>
      </c>
      <c r="CA410" s="23">
        <v>6.9999999999999999E-4</v>
      </c>
      <c r="CB410" s="23" t="s">
        <v>181</v>
      </c>
      <c r="CC410" s="23">
        <v>1.8E-3</v>
      </c>
      <c r="CD410" s="23" t="s">
        <v>181</v>
      </c>
      <c r="CE410" s="23">
        <v>1.8E-3</v>
      </c>
      <c r="CF410" s="23" t="s">
        <v>20</v>
      </c>
      <c r="CH410" s="23">
        <v>1.67E-2</v>
      </c>
      <c r="CI410" s="23">
        <v>4.1000000000000003E-3</v>
      </c>
      <c r="CJ410" s="23" t="s">
        <v>181</v>
      </c>
      <c r="CK410" s="23">
        <v>8.5000000000000006E-3</v>
      </c>
      <c r="CL410" s="23" t="s">
        <v>181</v>
      </c>
      <c r="CM410" s="23">
        <v>6.4999999999999997E-3</v>
      </c>
      <c r="CN410" s="23" t="s">
        <v>181</v>
      </c>
      <c r="CO410" s="23">
        <v>5.9999999999999995E-4</v>
      </c>
      <c r="CP410" s="23" t="s">
        <v>181</v>
      </c>
      <c r="CQ410" s="23">
        <v>2.5999999999999999E-3</v>
      </c>
      <c r="CR410" s="23" t="s">
        <v>181</v>
      </c>
      <c r="CS410" s="23">
        <v>1.5E-3</v>
      </c>
      <c r="CT410" s="23" t="s">
        <v>20</v>
      </c>
      <c r="CV410" s="23" t="s">
        <v>20</v>
      </c>
      <c r="CX410" s="23" t="s">
        <v>181</v>
      </c>
      <c r="CY410" s="23">
        <v>5.0000000000000001E-4</v>
      </c>
      <c r="CZ410" s="23" t="s">
        <v>181</v>
      </c>
      <c r="DA410" s="23">
        <v>5.9999999999999995E-4</v>
      </c>
      <c r="DB410" s="23" t="s">
        <v>181</v>
      </c>
      <c r="DC410" s="23">
        <v>5.0000000000000001E-4</v>
      </c>
      <c r="DD410" s="23" t="s">
        <v>181</v>
      </c>
      <c r="DE410" s="23">
        <v>5.9999999999999995E-4</v>
      </c>
      <c r="DF410" s="23" t="s">
        <v>181</v>
      </c>
      <c r="DG410" s="23">
        <v>2.9999999999999997E-4</v>
      </c>
      <c r="DH410" s="23" t="s">
        <v>181</v>
      </c>
      <c r="DI410" s="23">
        <v>1E-4</v>
      </c>
      <c r="DJ410" s="23" t="s">
        <v>515</v>
      </c>
      <c r="DK410" s="23" t="s">
        <v>516</v>
      </c>
      <c r="DL410" s="23">
        <v>97</v>
      </c>
      <c r="DM410" s="23" t="s">
        <v>197</v>
      </c>
      <c r="DN410" s="23" t="s">
        <v>20</v>
      </c>
      <c r="DW410" s="85"/>
      <c r="DY410" s="85">
        <v>44879.036805555559</v>
      </c>
    </row>
    <row r="411" spans="1:129" s="23" customFormat="1">
      <c r="A411" s="23">
        <v>468</v>
      </c>
      <c r="B411" s="88">
        <v>44879.956944444442</v>
      </c>
      <c r="C411" s="23" t="s">
        <v>192</v>
      </c>
      <c r="D411" s="23">
        <v>0</v>
      </c>
      <c r="E411" s="23">
        <v>0</v>
      </c>
      <c r="F411" s="23">
        <v>0</v>
      </c>
      <c r="G411" s="23" t="s">
        <v>58</v>
      </c>
      <c r="H411" s="23" t="s">
        <v>59</v>
      </c>
      <c r="I411" s="23" t="s">
        <v>59</v>
      </c>
      <c r="J411" s="23" t="s">
        <v>59</v>
      </c>
      <c r="K411" s="23">
        <v>150</v>
      </c>
      <c r="L411" s="23" t="s">
        <v>179</v>
      </c>
      <c r="M411" s="23">
        <v>0</v>
      </c>
      <c r="N411" s="23" t="s">
        <v>179</v>
      </c>
      <c r="O411" s="23">
        <v>0</v>
      </c>
      <c r="P411" s="23" t="s">
        <v>179</v>
      </c>
      <c r="Q411" s="23">
        <v>0</v>
      </c>
      <c r="R411" s="23">
        <v>2</v>
      </c>
      <c r="S411" s="23" t="s">
        <v>180</v>
      </c>
      <c r="T411" s="23">
        <v>9.9185999999999996</v>
      </c>
      <c r="U411" s="23">
        <v>0.63390000000000002</v>
      </c>
      <c r="V411" s="23">
        <v>16.468599999999999</v>
      </c>
      <c r="W411" s="23">
        <v>0.26889999999999997</v>
      </c>
      <c r="X411" s="23">
        <v>53.777099999999997</v>
      </c>
      <c r="Y411" s="23">
        <v>0.30270000000000002</v>
      </c>
      <c r="Z411" s="23">
        <v>0.08</v>
      </c>
      <c r="AA411" s="23">
        <v>1.2699999999999999E-2</v>
      </c>
      <c r="AB411" s="23" t="s">
        <v>181</v>
      </c>
      <c r="AC411" s="23">
        <v>6.1999999999999998E-3</v>
      </c>
      <c r="AD411" s="23" t="s">
        <v>181</v>
      </c>
      <c r="AE411" s="23">
        <v>1.0500000000000001E-2</v>
      </c>
      <c r="AF411" s="23">
        <v>0.78280000000000005</v>
      </c>
      <c r="AG411" s="23">
        <v>9.4000000000000004E-3</v>
      </c>
      <c r="AH411" s="23">
        <v>7.4984999999999999</v>
      </c>
      <c r="AI411" s="23">
        <v>2.0799999999999999E-2</v>
      </c>
      <c r="AJ411" s="23">
        <v>0.82420000000000004</v>
      </c>
      <c r="AK411" s="23">
        <v>5.7999999999999996E-3</v>
      </c>
      <c r="AL411" s="23">
        <v>3.2599999999999997E-2</v>
      </c>
      <c r="AM411" s="23">
        <v>7.1000000000000004E-3</v>
      </c>
      <c r="AN411" s="23">
        <v>1.7100000000000001E-2</v>
      </c>
      <c r="AO411" s="23">
        <v>3.5999999999999999E-3</v>
      </c>
      <c r="AP411" s="23">
        <v>9.6799999999999997E-2</v>
      </c>
      <c r="AQ411" s="23">
        <v>3.5999999999999999E-3</v>
      </c>
      <c r="AR411" s="23">
        <v>7.7112999999999996</v>
      </c>
      <c r="AS411" s="23">
        <v>2.4E-2</v>
      </c>
      <c r="AT411" s="23">
        <v>3.6499999999999998E-2</v>
      </c>
      <c r="AU411" s="23">
        <v>3.2000000000000002E-3</v>
      </c>
      <c r="AV411" s="23">
        <v>1.4800000000000001E-2</v>
      </c>
      <c r="AW411" s="23">
        <v>1E-3</v>
      </c>
      <c r="AX411" s="23">
        <v>8.6999999999999994E-3</v>
      </c>
      <c r="AY411" s="23">
        <v>6.9999999999999999E-4</v>
      </c>
      <c r="AZ411" s="23">
        <v>7.4999999999999997E-3</v>
      </c>
      <c r="BA411" s="23">
        <v>5.9999999999999995E-4</v>
      </c>
      <c r="BB411" s="23">
        <v>8.9999999999999998E-4</v>
      </c>
      <c r="BC411" s="23">
        <v>4.0000000000000002E-4</v>
      </c>
      <c r="BD411" s="23" t="s">
        <v>181</v>
      </c>
      <c r="BE411" s="23">
        <v>2.9999999999999997E-4</v>
      </c>
      <c r="BF411" s="23" t="s">
        <v>181</v>
      </c>
      <c r="BG411" s="23">
        <v>1E-4</v>
      </c>
      <c r="BH411" s="23">
        <v>8.9999999999999998E-4</v>
      </c>
      <c r="BI411" s="23">
        <v>2.0000000000000001E-4</v>
      </c>
      <c r="BJ411" s="23">
        <v>1.9400000000000001E-2</v>
      </c>
      <c r="BK411" s="23">
        <v>5.0000000000000001E-4</v>
      </c>
      <c r="BL411" s="23">
        <v>2.3E-3</v>
      </c>
      <c r="BM411" s="23">
        <v>2.0000000000000001E-4</v>
      </c>
      <c r="BN411" s="23">
        <v>5.8999999999999999E-3</v>
      </c>
      <c r="BO411" s="23">
        <v>2.0000000000000001E-4</v>
      </c>
      <c r="BP411" s="23">
        <v>2.2000000000000001E-3</v>
      </c>
      <c r="BQ411" s="23">
        <v>2.9999999999999997E-4</v>
      </c>
      <c r="BR411" s="23">
        <v>4.0000000000000002E-4</v>
      </c>
      <c r="BS411" s="23">
        <v>1E-4</v>
      </c>
      <c r="BT411" s="23" t="s">
        <v>181</v>
      </c>
      <c r="BU411" s="23">
        <v>5.0000000000000001E-4</v>
      </c>
      <c r="BV411" s="23" t="s">
        <v>20</v>
      </c>
      <c r="BX411" s="23" t="s">
        <v>181</v>
      </c>
      <c r="BY411" s="23">
        <v>8.0000000000000004E-4</v>
      </c>
      <c r="BZ411" s="23" t="s">
        <v>181</v>
      </c>
      <c r="CA411" s="23">
        <v>6.9999999999999999E-4</v>
      </c>
      <c r="CB411" s="23" t="s">
        <v>181</v>
      </c>
      <c r="CC411" s="23">
        <v>1.8E-3</v>
      </c>
      <c r="CD411" s="23" t="s">
        <v>181</v>
      </c>
      <c r="CE411" s="23">
        <v>1.8E-3</v>
      </c>
      <c r="CF411" s="23" t="s">
        <v>20</v>
      </c>
      <c r="CH411" s="23">
        <v>1.4500000000000001E-2</v>
      </c>
      <c r="CI411" s="23">
        <v>4.4999999999999997E-3</v>
      </c>
      <c r="CJ411" s="23" t="s">
        <v>181</v>
      </c>
      <c r="CK411" s="23">
        <v>8.6E-3</v>
      </c>
      <c r="CL411" s="23" t="s">
        <v>181</v>
      </c>
      <c r="CM411" s="23">
        <v>7.4999999999999997E-3</v>
      </c>
      <c r="CN411" s="23" t="s">
        <v>181</v>
      </c>
      <c r="CO411" s="23">
        <v>5.9999999999999995E-4</v>
      </c>
      <c r="CP411" s="23" t="s">
        <v>181</v>
      </c>
      <c r="CQ411" s="23">
        <v>2.5999999999999999E-3</v>
      </c>
      <c r="CR411" s="23" t="s">
        <v>181</v>
      </c>
      <c r="CS411" s="23">
        <v>1.5E-3</v>
      </c>
      <c r="CT411" s="23" t="s">
        <v>181</v>
      </c>
      <c r="CU411" s="23">
        <v>6.9999999999999999E-4</v>
      </c>
      <c r="CV411" s="23" t="s">
        <v>20</v>
      </c>
      <c r="CX411" s="23" t="s">
        <v>181</v>
      </c>
      <c r="CY411" s="23">
        <v>5.0000000000000001E-4</v>
      </c>
      <c r="CZ411" s="23" t="s">
        <v>181</v>
      </c>
      <c r="DA411" s="23">
        <v>5.0000000000000001E-4</v>
      </c>
      <c r="DB411" s="23" t="s">
        <v>181</v>
      </c>
      <c r="DC411" s="23">
        <v>5.0000000000000001E-4</v>
      </c>
      <c r="DD411" s="23" t="s">
        <v>181</v>
      </c>
      <c r="DE411" s="23">
        <v>5.9999999999999995E-4</v>
      </c>
      <c r="DF411" s="23" t="s">
        <v>181</v>
      </c>
      <c r="DG411" s="23">
        <v>4.0000000000000002E-4</v>
      </c>
      <c r="DH411" s="23" t="s">
        <v>181</v>
      </c>
      <c r="DI411" s="23">
        <v>1E-4</v>
      </c>
      <c r="DJ411" s="23" t="s">
        <v>517</v>
      </c>
      <c r="DK411" s="23" t="s">
        <v>518</v>
      </c>
      <c r="DL411" s="23">
        <v>35</v>
      </c>
      <c r="DM411" s="23" t="s">
        <v>197</v>
      </c>
      <c r="DN411" s="23" t="s">
        <v>20</v>
      </c>
      <c r="DW411" s="85"/>
      <c r="DY411" s="85">
        <v>44879.956944444442</v>
      </c>
    </row>
    <row r="412" spans="1:129" s="23" customFormat="1">
      <c r="A412" s="23">
        <v>469</v>
      </c>
      <c r="B412" s="88">
        <v>44879.960416666669</v>
      </c>
      <c r="C412" s="23" t="s">
        <v>192</v>
      </c>
      <c r="D412" s="23">
        <v>0</v>
      </c>
      <c r="E412" s="23">
        <v>0</v>
      </c>
      <c r="F412" s="23">
        <v>0</v>
      </c>
      <c r="G412" s="23" t="s">
        <v>58</v>
      </c>
      <c r="H412" s="23" t="s">
        <v>59</v>
      </c>
      <c r="I412" s="23" t="s">
        <v>59</v>
      </c>
      <c r="J412" s="23" t="s">
        <v>59</v>
      </c>
      <c r="K412" s="23">
        <v>150</v>
      </c>
      <c r="L412" s="23" t="s">
        <v>179</v>
      </c>
      <c r="M412" s="23">
        <v>0</v>
      </c>
      <c r="N412" s="23" t="s">
        <v>179</v>
      </c>
      <c r="O412" s="23">
        <v>0</v>
      </c>
      <c r="P412" s="23" t="s">
        <v>179</v>
      </c>
      <c r="Q412" s="23">
        <v>0</v>
      </c>
      <c r="R412" s="23">
        <v>2</v>
      </c>
      <c r="S412" s="23" t="s">
        <v>180</v>
      </c>
      <c r="T412" s="23">
        <v>11.343</v>
      </c>
      <c r="U412" s="23">
        <v>0.68899999999999995</v>
      </c>
      <c r="V412" s="23">
        <v>14.423</v>
      </c>
      <c r="W412" s="23">
        <v>0.2596</v>
      </c>
      <c r="X412" s="23">
        <v>48.706000000000003</v>
      </c>
      <c r="Y412" s="23">
        <v>0.28460000000000002</v>
      </c>
      <c r="Z412" s="23">
        <v>9.8000000000000004E-2</v>
      </c>
      <c r="AA412" s="23">
        <v>1.46E-2</v>
      </c>
      <c r="AB412" s="23" t="s">
        <v>181</v>
      </c>
      <c r="AC412" s="23">
        <v>7.6E-3</v>
      </c>
      <c r="AD412" s="23" t="s">
        <v>181</v>
      </c>
      <c r="AE412" s="23">
        <v>1.1299999999999999E-2</v>
      </c>
      <c r="AF412" s="23">
        <v>0.79400000000000004</v>
      </c>
      <c r="AG412" s="23">
        <v>9.2999999999999992E-3</v>
      </c>
      <c r="AH412" s="23">
        <v>10.1197</v>
      </c>
      <c r="AI412" s="23">
        <v>2.4199999999999999E-2</v>
      </c>
      <c r="AJ412" s="23">
        <v>0.87749999999999995</v>
      </c>
      <c r="AK412" s="23">
        <v>6.1999999999999998E-3</v>
      </c>
      <c r="AL412" s="23">
        <v>2.3900000000000001E-2</v>
      </c>
      <c r="AM412" s="23">
        <v>7.4000000000000003E-3</v>
      </c>
      <c r="AN412" s="23">
        <v>2.0500000000000001E-2</v>
      </c>
      <c r="AO412" s="23">
        <v>3.8E-3</v>
      </c>
      <c r="AP412" s="23">
        <v>0.1636</v>
      </c>
      <c r="AQ412" s="23">
        <v>4.7000000000000002E-3</v>
      </c>
      <c r="AR412" s="23">
        <v>7.5121000000000002</v>
      </c>
      <c r="AS412" s="23">
        <v>2.46E-2</v>
      </c>
      <c r="AT412" s="23">
        <v>2.7699999999999999E-2</v>
      </c>
      <c r="AU412" s="23">
        <v>3.0999999999999999E-3</v>
      </c>
      <c r="AV412" s="23">
        <v>1.32E-2</v>
      </c>
      <c r="AW412" s="23">
        <v>1E-3</v>
      </c>
      <c r="AX412" s="23">
        <v>7.7000000000000002E-3</v>
      </c>
      <c r="AY412" s="23">
        <v>5.9999999999999995E-4</v>
      </c>
      <c r="AZ412" s="23">
        <v>6.7000000000000002E-3</v>
      </c>
      <c r="BA412" s="23">
        <v>5.9999999999999995E-4</v>
      </c>
      <c r="BB412" s="23">
        <v>8.9999999999999998E-4</v>
      </c>
      <c r="BC412" s="23">
        <v>4.0000000000000002E-4</v>
      </c>
      <c r="BD412" s="23" t="s">
        <v>181</v>
      </c>
      <c r="BE412" s="23">
        <v>2.0000000000000001E-4</v>
      </c>
      <c r="BF412" s="23" t="s">
        <v>181</v>
      </c>
      <c r="BG412" s="23">
        <v>1E-4</v>
      </c>
      <c r="BH412" s="23">
        <v>1.2999999999999999E-3</v>
      </c>
      <c r="BI412" s="23">
        <v>2.0000000000000001E-4</v>
      </c>
      <c r="BJ412" s="23">
        <v>1.52E-2</v>
      </c>
      <c r="BK412" s="23">
        <v>5.0000000000000001E-4</v>
      </c>
      <c r="BL412" s="23">
        <v>2.5000000000000001E-3</v>
      </c>
      <c r="BM412" s="23">
        <v>2.0000000000000001E-4</v>
      </c>
      <c r="BN412" s="23">
        <v>6.8999999999999999E-3</v>
      </c>
      <c r="BO412" s="23">
        <v>2.9999999999999997E-4</v>
      </c>
      <c r="BP412" s="23">
        <v>2.0999999999999999E-3</v>
      </c>
      <c r="BQ412" s="23">
        <v>2.9999999999999997E-4</v>
      </c>
      <c r="BR412" s="23">
        <v>4.0000000000000002E-4</v>
      </c>
      <c r="BS412" s="23">
        <v>2.0000000000000001E-4</v>
      </c>
      <c r="BT412" s="23" t="s">
        <v>181</v>
      </c>
      <c r="BU412" s="23">
        <v>5.0000000000000001E-4</v>
      </c>
      <c r="BV412" s="23" t="s">
        <v>20</v>
      </c>
      <c r="BX412" s="23" t="s">
        <v>181</v>
      </c>
      <c r="BY412" s="23">
        <v>8.0000000000000004E-4</v>
      </c>
      <c r="BZ412" s="23" t="s">
        <v>181</v>
      </c>
      <c r="CA412" s="23">
        <v>6.9999999999999999E-4</v>
      </c>
      <c r="CB412" s="23" t="s">
        <v>181</v>
      </c>
      <c r="CC412" s="23">
        <v>1.8E-3</v>
      </c>
      <c r="CD412" s="23" t="s">
        <v>181</v>
      </c>
      <c r="CE412" s="23">
        <v>1.9E-3</v>
      </c>
      <c r="CF412" s="23" t="s">
        <v>20</v>
      </c>
      <c r="CH412" s="23">
        <v>1.78E-2</v>
      </c>
      <c r="CI412" s="23">
        <v>4.4000000000000003E-3</v>
      </c>
      <c r="CJ412" s="23" t="s">
        <v>181</v>
      </c>
      <c r="CK412" s="23">
        <v>8.5000000000000006E-3</v>
      </c>
      <c r="CL412" s="23" t="s">
        <v>181</v>
      </c>
      <c r="CM412" s="23">
        <v>8.6999999999999994E-3</v>
      </c>
      <c r="CN412" s="23" t="s">
        <v>181</v>
      </c>
      <c r="CO412" s="23">
        <v>5.9999999999999995E-4</v>
      </c>
      <c r="CP412" s="23" t="s">
        <v>181</v>
      </c>
      <c r="CQ412" s="23">
        <v>2.5999999999999999E-3</v>
      </c>
      <c r="CR412" s="23" t="s">
        <v>181</v>
      </c>
      <c r="CS412" s="23">
        <v>1.4E-3</v>
      </c>
      <c r="CT412" s="23" t="s">
        <v>181</v>
      </c>
      <c r="CU412" s="23">
        <v>6.9999999999999999E-4</v>
      </c>
      <c r="CV412" s="23" t="s">
        <v>20</v>
      </c>
      <c r="CX412" s="23" t="s">
        <v>181</v>
      </c>
      <c r="CY412" s="23">
        <v>5.0000000000000001E-4</v>
      </c>
      <c r="CZ412" s="23" t="s">
        <v>181</v>
      </c>
      <c r="DA412" s="23">
        <v>5.9999999999999995E-4</v>
      </c>
      <c r="DB412" s="23" t="s">
        <v>181</v>
      </c>
      <c r="DC412" s="23">
        <v>5.0000000000000001E-4</v>
      </c>
      <c r="DD412" s="23" t="s">
        <v>181</v>
      </c>
      <c r="DE412" s="23">
        <v>5.9999999999999995E-4</v>
      </c>
      <c r="DF412" s="23" t="s">
        <v>181</v>
      </c>
      <c r="DG412" s="23">
        <v>4.0000000000000002E-4</v>
      </c>
      <c r="DH412" s="23" t="s">
        <v>181</v>
      </c>
      <c r="DI412" s="23">
        <v>2.0000000000000001E-4</v>
      </c>
      <c r="DJ412" s="23" t="s">
        <v>517</v>
      </c>
      <c r="DK412" s="23" t="s">
        <v>518</v>
      </c>
      <c r="DL412" s="23">
        <v>86</v>
      </c>
      <c r="DM412" s="23" t="s">
        <v>197</v>
      </c>
      <c r="DN412" s="23" t="s">
        <v>20</v>
      </c>
      <c r="DW412" s="85"/>
      <c r="DY412" s="85">
        <v>44879.960416666669</v>
      </c>
    </row>
    <row r="413" spans="1:129" s="23" customFormat="1">
      <c r="A413" s="23">
        <v>470</v>
      </c>
      <c r="B413" s="88">
        <v>44879.963888888888</v>
      </c>
      <c r="C413" s="23" t="s">
        <v>192</v>
      </c>
      <c r="D413" s="23">
        <v>0</v>
      </c>
      <c r="E413" s="23">
        <v>0</v>
      </c>
      <c r="F413" s="23">
        <v>0</v>
      </c>
      <c r="G413" s="23" t="s">
        <v>58</v>
      </c>
      <c r="H413" s="23" t="s">
        <v>59</v>
      </c>
      <c r="I413" s="23" t="s">
        <v>59</v>
      </c>
      <c r="J413" s="23" t="s">
        <v>59</v>
      </c>
      <c r="K413" s="23">
        <v>150</v>
      </c>
      <c r="L413" s="23" t="s">
        <v>179</v>
      </c>
      <c r="M413" s="23">
        <v>0</v>
      </c>
      <c r="N413" s="23" t="s">
        <v>179</v>
      </c>
      <c r="O413" s="23">
        <v>0</v>
      </c>
      <c r="P413" s="23" t="s">
        <v>179</v>
      </c>
      <c r="Q413" s="23">
        <v>0</v>
      </c>
      <c r="R413" s="23">
        <v>2</v>
      </c>
      <c r="S413" s="23" t="s">
        <v>180</v>
      </c>
      <c r="T413" s="23">
        <v>7.8160999999999996</v>
      </c>
      <c r="U413" s="23">
        <v>0.60299999999999998</v>
      </c>
      <c r="V413" s="23">
        <v>14.938599999999999</v>
      </c>
      <c r="W413" s="23">
        <v>0.25490000000000002</v>
      </c>
      <c r="X413" s="23">
        <v>45.427300000000002</v>
      </c>
      <c r="Y413" s="23">
        <v>0.27160000000000001</v>
      </c>
      <c r="Z413" s="23">
        <v>8.5199999999999998E-2</v>
      </c>
      <c r="AA413" s="23">
        <v>1.3299999999999999E-2</v>
      </c>
      <c r="AB413" s="23">
        <v>2.9000000000000001E-2</v>
      </c>
      <c r="AC413" s="23">
        <v>7.7000000000000002E-3</v>
      </c>
      <c r="AD413" s="23" t="s">
        <v>181</v>
      </c>
      <c r="AE413" s="23">
        <v>1.0500000000000001E-2</v>
      </c>
      <c r="AF413" s="23">
        <v>0.5171</v>
      </c>
      <c r="AG413" s="23">
        <v>7.7000000000000002E-3</v>
      </c>
      <c r="AH413" s="23">
        <v>8.9243000000000006</v>
      </c>
      <c r="AI413" s="23">
        <v>2.2599999999999999E-2</v>
      </c>
      <c r="AJ413" s="23">
        <v>0.74180000000000001</v>
      </c>
      <c r="AK413" s="23">
        <v>5.7000000000000002E-3</v>
      </c>
      <c r="AL413" s="23">
        <v>2.3699999999999999E-2</v>
      </c>
      <c r="AM413" s="23">
        <v>7.0000000000000001E-3</v>
      </c>
      <c r="AN413" s="23">
        <v>1.44E-2</v>
      </c>
      <c r="AO413" s="23">
        <v>3.3999999999999998E-3</v>
      </c>
      <c r="AP413" s="23">
        <v>7.7700000000000005E-2</v>
      </c>
      <c r="AQ413" s="23">
        <v>3.3999999999999998E-3</v>
      </c>
      <c r="AR413" s="23">
        <v>6.1811999999999996</v>
      </c>
      <c r="AS413" s="23">
        <v>2.1999999999999999E-2</v>
      </c>
      <c r="AT413" s="23">
        <v>2.12E-2</v>
      </c>
      <c r="AU413" s="23">
        <v>2.8999999999999998E-3</v>
      </c>
      <c r="AV413" s="23">
        <v>1.2E-2</v>
      </c>
      <c r="AW413" s="23">
        <v>1E-3</v>
      </c>
      <c r="AX413" s="23">
        <v>8.3999999999999995E-3</v>
      </c>
      <c r="AY413" s="23">
        <v>6.9999999999999999E-4</v>
      </c>
      <c r="AZ413" s="23">
        <v>6.8999999999999999E-3</v>
      </c>
      <c r="BA413" s="23">
        <v>5.9999999999999995E-4</v>
      </c>
      <c r="BB413" s="23">
        <v>1.4E-3</v>
      </c>
      <c r="BC413" s="23">
        <v>4.0000000000000002E-4</v>
      </c>
      <c r="BD413" s="23">
        <v>2.9999999999999997E-4</v>
      </c>
      <c r="BE413" s="23">
        <v>2.9999999999999997E-4</v>
      </c>
      <c r="BF413" s="23" t="s">
        <v>181</v>
      </c>
      <c r="BG413" s="23">
        <v>1E-4</v>
      </c>
      <c r="BH413" s="23">
        <v>8.9999999999999998E-4</v>
      </c>
      <c r="BI413" s="23">
        <v>2.0000000000000001E-4</v>
      </c>
      <c r="BJ413" s="23">
        <v>2.12E-2</v>
      </c>
      <c r="BK413" s="23">
        <v>5.0000000000000001E-4</v>
      </c>
      <c r="BL413" s="23">
        <v>2.3E-3</v>
      </c>
      <c r="BM413" s="23">
        <v>2.0000000000000001E-4</v>
      </c>
      <c r="BN413" s="23">
        <v>8.6999999999999994E-3</v>
      </c>
      <c r="BO413" s="23">
        <v>4.0000000000000002E-4</v>
      </c>
      <c r="BP413" s="23">
        <v>1.8E-3</v>
      </c>
      <c r="BQ413" s="23">
        <v>2.9999999999999997E-4</v>
      </c>
      <c r="BR413" s="23">
        <v>5.0000000000000001E-4</v>
      </c>
      <c r="BS413" s="23">
        <v>2.0000000000000001E-4</v>
      </c>
      <c r="BT413" s="23" t="s">
        <v>181</v>
      </c>
      <c r="BU413" s="23">
        <v>5.0000000000000001E-4</v>
      </c>
      <c r="BV413" s="23" t="s">
        <v>20</v>
      </c>
      <c r="BX413" s="23" t="s">
        <v>181</v>
      </c>
      <c r="BY413" s="23">
        <v>8.0000000000000004E-4</v>
      </c>
      <c r="BZ413" s="23" t="s">
        <v>181</v>
      </c>
      <c r="CA413" s="23">
        <v>6.9999999999999999E-4</v>
      </c>
      <c r="CB413" s="23" t="s">
        <v>181</v>
      </c>
      <c r="CC413" s="23">
        <v>1.8E-3</v>
      </c>
      <c r="CD413" s="23" t="s">
        <v>181</v>
      </c>
      <c r="CE413" s="23">
        <v>1.6999999999999999E-3</v>
      </c>
      <c r="CF413" s="23" t="s">
        <v>20</v>
      </c>
      <c r="CH413" s="23">
        <v>1.6299999999999999E-2</v>
      </c>
      <c r="CI413" s="23">
        <v>5.0000000000000001E-3</v>
      </c>
      <c r="CJ413" s="23" t="s">
        <v>181</v>
      </c>
      <c r="CK413" s="23">
        <v>8.6999999999999994E-3</v>
      </c>
      <c r="CL413" s="23" t="s">
        <v>181</v>
      </c>
      <c r="CM413" s="23">
        <v>9.7999999999999997E-3</v>
      </c>
      <c r="CN413" s="23" t="s">
        <v>181</v>
      </c>
      <c r="CO413" s="23">
        <v>5.9999999999999995E-4</v>
      </c>
      <c r="CP413" s="23" t="s">
        <v>181</v>
      </c>
      <c r="CQ413" s="23">
        <v>2.5000000000000001E-3</v>
      </c>
      <c r="CR413" s="23" t="s">
        <v>181</v>
      </c>
      <c r="CS413" s="23">
        <v>1.5E-3</v>
      </c>
      <c r="CT413" s="23" t="s">
        <v>181</v>
      </c>
      <c r="CU413" s="23">
        <v>6.9999999999999999E-4</v>
      </c>
      <c r="CV413" s="23" t="s">
        <v>181</v>
      </c>
      <c r="CW413" s="23">
        <v>5.0000000000000001E-4</v>
      </c>
      <c r="CX413" s="23" t="s">
        <v>181</v>
      </c>
      <c r="CY413" s="23">
        <v>5.0000000000000001E-4</v>
      </c>
      <c r="CZ413" s="23" t="s">
        <v>181</v>
      </c>
      <c r="DA413" s="23">
        <v>5.9999999999999995E-4</v>
      </c>
      <c r="DB413" s="23" t="s">
        <v>181</v>
      </c>
      <c r="DC413" s="23">
        <v>5.0000000000000001E-4</v>
      </c>
      <c r="DD413" s="23" t="s">
        <v>181</v>
      </c>
      <c r="DE413" s="23">
        <v>5.9999999999999995E-4</v>
      </c>
      <c r="DF413" s="23" t="s">
        <v>181</v>
      </c>
      <c r="DG413" s="23">
        <v>4.0000000000000002E-4</v>
      </c>
      <c r="DH413" s="23" t="s">
        <v>181</v>
      </c>
      <c r="DI413" s="23">
        <v>2.9999999999999997E-4</v>
      </c>
      <c r="DJ413" s="23" t="s">
        <v>517</v>
      </c>
      <c r="DK413" s="23" t="s">
        <v>518</v>
      </c>
      <c r="DL413" s="23">
        <v>101</v>
      </c>
      <c r="DM413" s="23" t="s">
        <v>65</v>
      </c>
      <c r="DN413" s="23" t="s">
        <v>20</v>
      </c>
      <c r="DW413" s="85"/>
      <c r="DY413" s="85">
        <v>44879.963888888888</v>
      </c>
    </row>
    <row r="414" spans="1:129" s="23" customFormat="1">
      <c r="A414" s="23">
        <v>471</v>
      </c>
      <c r="B414" s="88">
        <v>44879.968055555553</v>
      </c>
      <c r="C414" s="23" t="s">
        <v>192</v>
      </c>
      <c r="D414" s="23">
        <v>0</v>
      </c>
      <c r="E414" s="23">
        <v>0</v>
      </c>
      <c r="F414" s="23">
        <v>0</v>
      </c>
      <c r="G414" s="23" t="s">
        <v>58</v>
      </c>
      <c r="H414" s="23" t="s">
        <v>59</v>
      </c>
      <c r="I414" s="23" t="s">
        <v>59</v>
      </c>
      <c r="J414" s="23" t="s">
        <v>59</v>
      </c>
      <c r="K414" s="23">
        <v>150</v>
      </c>
      <c r="L414" s="23" t="s">
        <v>179</v>
      </c>
      <c r="M414" s="23">
        <v>0</v>
      </c>
      <c r="N414" s="23" t="s">
        <v>179</v>
      </c>
      <c r="O414" s="23">
        <v>0</v>
      </c>
      <c r="P414" s="23" t="s">
        <v>179</v>
      </c>
      <c r="Q414" s="23">
        <v>0</v>
      </c>
      <c r="R414" s="23">
        <v>2</v>
      </c>
      <c r="S414" s="23" t="s">
        <v>180</v>
      </c>
      <c r="T414" s="23">
        <v>11.245200000000001</v>
      </c>
      <c r="U414" s="23">
        <v>0.67179999999999995</v>
      </c>
      <c r="V414" s="23">
        <v>21.958500000000001</v>
      </c>
      <c r="W414" s="23">
        <v>0.30059999999999998</v>
      </c>
      <c r="X414" s="23">
        <v>55.421900000000001</v>
      </c>
      <c r="Y414" s="23">
        <v>0.30780000000000002</v>
      </c>
      <c r="Z414" s="23">
        <v>1.5299999999999999E-2</v>
      </c>
      <c r="AA414" s="23">
        <v>1.24E-2</v>
      </c>
      <c r="AB414" s="23" t="s">
        <v>181</v>
      </c>
      <c r="AC414" s="23">
        <v>6.1999999999999998E-3</v>
      </c>
      <c r="AD414" s="23" t="s">
        <v>181</v>
      </c>
      <c r="AE414" s="23">
        <v>0.01</v>
      </c>
      <c r="AF414" s="23">
        <v>0.26569999999999999</v>
      </c>
      <c r="AG414" s="23">
        <v>6.4999999999999997E-3</v>
      </c>
      <c r="AH414" s="23">
        <v>8.7782</v>
      </c>
      <c r="AI414" s="23">
        <v>2.24E-2</v>
      </c>
      <c r="AJ414" s="23">
        <v>0.4299</v>
      </c>
      <c r="AK414" s="23">
        <v>4.4999999999999997E-3</v>
      </c>
      <c r="AL414" s="23">
        <v>2.41E-2</v>
      </c>
      <c r="AM414" s="23">
        <v>5.8999999999999999E-3</v>
      </c>
      <c r="AN414" s="23">
        <v>2.12E-2</v>
      </c>
      <c r="AO414" s="23">
        <v>3.5000000000000001E-3</v>
      </c>
      <c r="AP414" s="23">
        <v>9.69E-2</v>
      </c>
      <c r="AQ414" s="23">
        <v>3.3999999999999998E-3</v>
      </c>
      <c r="AR414" s="23">
        <v>6.3765000000000001</v>
      </c>
      <c r="AS414" s="23">
        <v>2.1600000000000001E-2</v>
      </c>
      <c r="AT414" s="23">
        <v>2.1700000000000001E-2</v>
      </c>
      <c r="AU414" s="23">
        <v>2.8999999999999998E-3</v>
      </c>
      <c r="AV414" s="23">
        <v>1.0800000000000001E-2</v>
      </c>
      <c r="AW414" s="23">
        <v>8.9999999999999998E-4</v>
      </c>
      <c r="AX414" s="23">
        <v>8.0000000000000002E-3</v>
      </c>
      <c r="AY414" s="23">
        <v>5.9999999999999995E-4</v>
      </c>
      <c r="AZ414" s="23">
        <v>6.7999999999999996E-3</v>
      </c>
      <c r="BA414" s="23">
        <v>5.9999999999999995E-4</v>
      </c>
      <c r="BB414" s="23">
        <v>8.9999999999999998E-4</v>
      </c>
      <c r="BC414" s="23">
        <v>4.0000000000000002E-4</v>
      </c>
      <c r="BD414" s="23" t="s">
        <v>181</v>
      </c>
      <c r="BE414" s="23">
        <v>2.0000000000000001E-4</v>
      </c>
      <c r="BF414" s="23" t="s">
        <v>181</v>
      </c>
      <c r="BG414" s="23">
        <v>1E-4</v>
      </c>
      <c r="BH414" s="23">
        <v>4.0000000000000002E-4</v>
      </c>
      <c r="BI414" s="23">
        <v>2.0000000000000001E-4</v>
      </c>
      <c r="BJ414" s="23">
        <v>6.4000000000000003E-3</v>
      </c>
      <c r="BK414" s="23">
        <v>2.9999999999999997E-4</v>
      </c>
      <c r="BL414" s="23">
        <v>1.5E-3</v>
      </c>
      <c r="BM414" s="23">
        <v>2.0000000000000001E-4</v>
      </c>
      <c r="BN414" s="23">
        <v>1.6000000000000001E-3</v>
      </c>
      <c r="BO414" s="23">
        <v>1E-4</v>
      </c>
      <c r="BP414" s="23" t="s">
        <v>181</v>
      </c>
      <c r="BQ414" s="23">
        <v>2.0000000000000001E-4</v>
      </c>
      <c r="BR414" s="23">
        <v>1E-4</v>
      </c>
      <c r="BS414" s="23">
        <v>0</v>
      </c>
      <c r="BT414" s="23" t="s">
        <v>181</v>
      </c>
      <c r="BU414" s="23">
        <v>5.0000000000000001E-4</v>
      </c>
      <c r="BV414" s="23" t="s">
        <v>20</v>
      </c>
      <c r="BX414" s="23" t="s">
        <v>20</v>
      </c>
      <c r="BZ414" s="23" t="s">
        <v>181</v>
      </c>
      <c r="CA414" s="23">
        <v>6.9999999999999999E-4</v>
      </c>
      <c r="CB414" s="23" t="s">
        <v>181</v>
      </c>
      <c r="CC414" s="23">
        <v>1.6999999999999999E-3</v>
      </c>
      <c r="CD414" s="23" t="s">
        <v>181</v>
      </c>
      <c r="CE414" s="23">
        <v>1.8E-3</v>
      </c>
      <c r="CF414" s="23" t="s">
        <v>20</v>
      </c>
      <c r="CH414" s="23" t="s">
        <v>181</v>
      </c>
      <c r="CI414" s="23">
        <v>3.7000000000000002E-3</v>
      </c>
      <c r="CJ414" s="23" t="s">
        <v>181</v>
      </c>
      <c r="CK414" s="23">
        <v>8.3999999999999995E-3</v>
      </c>
      <c r="CL414" s="23">
        <v>1.26E-2</v>
      </c>
      <c r="CM414" s="23">
        <v>7.0000000000000001E-3</v>
      </c>
      <c r="CN414" s="23" t="s">
        <v>181</v>
      </c>
      <c r="CO414" s="23">
        <v>5.9999999999999995E-4</v>
      </c>
      <c r="CP414" s="23" t="s">
        <v>181</v>
      </c>
      <c r="CQ414" s="23">
        <v>2.5000000000000001E-3</v>
      </c>
      <c r="CR414" s="23" t="s">
        <v>181</v>
      </c>
      <c r="CS414" s="23">
        <v>1.5E-3</v>
      </c>
      <c r="CT414" s="23" t="s">
        <v>181</v>
      </c>
      <c r="CU414" s="23">
        <v>5.9999999999999995E-4</v>
      </c>
      <c r="CV414" s="23" t="s">
        <v>20</v>
      </c>
      <c r="CX414" s="23" t="s">
        <v>181</v>
      </c>
      <c r="CY414" s="23">
        <v>5.0000000000000001E-4</v>
      </c>
      <c r="CZ414" s="23" t="s">
        <v>181</v>
      </c>
      <c r="DA414" s="23">
        <v>5.9999999999999995E-4</v>
      </c>
      <c r="DB414" s="23" t="s">
        <v>181</v>
      </c>
      <c r="DC414" s="23">
        <v>5.0000000000000001E-4</v>
      </c>
      <c r="DD414" s="23" t="s">
        <v>181</v>
      </c>
      <c r="DE414" s="23">
        <v>5.0000000000000001E-4</v>
      </c>
      <c r="DF414" s="23" t="s">
        <v>181</v>
      </c>
      <c r="DG414" s="23">
        <v>2.9999999999999997E-4</v>
      </c>
      <c r="DH414" s="23" t="s">
        <v>181</v>
      </c>
      <c r="DI414" s="23">
        <v>1E-4</v>
      </c>
      <c r="DJ414" s="23" t="s">
        <v>519</v>
      </c>
      <c r="DK414" s="23" t="s">
        <v>520</v>
      </c>
      <c r="DL414" s="23">
        <v>43</v>
      </c>
      <c r="DM414" s="23" t="s">
        <v>65</v>
      </c>
      <c r="DN414" s="23" t="s">
        <v>20</v>
      </c>
      <c r="DW414" s="85"/>
      <c r="DY414" s="85">
        <v>44879.968055555553</v>
      </c>
    </row>
    <row r="415" spans="1:129" s="23" customFormat="1">
      <c r="A415" s="23">
        <v>472</v>
      </c>
      <c r="B415" s="88">
        <v>44879.97152777778</v>
      </c>
      <c r="C415" s="23" t="s">
        <v>192</v>
      </c>
      <c r="D415" s="23">
        <v>0</v>
      </c>
      <c r="E415" s="23">
        <v>0</v>
      </c>
      <c r="F415" s="23">
        <v>0</v>
      </c>
      <c r="G415" s="23" t="s">
        <v>58</v>
      </c>
      <c r="H415" s="23" t="s">
        <v>59</v>
      </c>
      <c r="I415" s="23" t="s">
        <v>59</v>
      </c>
      <c r="J415" s="23" t="s">
        <v>59</v>
      </c>
      <c r="K415" s="23">
        <v>150</v>
      </c>
      <c r="L415" s="23" t="s">
        <v>179</v>
      </c>
      <c r="M415" s="23">
        <v>0</v>
      </c>
      <c r="N415" s="23" t="s">
        <v>179</v>
      </c>
      <c r="O415" s="23">
        <v>0</v>
      </c>
      <c r="P415" s="23" t="s">
        <v>179</v>
      </c>
      <c r="Q415" s="23">
        <v>0</v>
      </c>
      <c r="R415" s="23">
        <v>2</v>
      </c>
      <c r="S415" s="23" t="s">
        <v>180</v>
      </c>
      <c r="T415" s="23">
        <v>11.244199999999999</v>
      </c>
      <c r="U415" s="23">
        <v>0.67079999999999995</v>
      </c>
      <c r="V415" s="23">
        <v>21.344100000000001</v>
      </c>
      <c r="W415" s="23">
        <v>0.2979</v>
      </c>
      <c r="X415" s="23">
        <v>55.593800000000002</v>
      </c>
      <c r="Y415" s="23">
        <v>0.30869999999999997</v>
      </c>
      <c r="Z415" s="23">
        <v>2.23E-2</v>
      </c>
      <c r="AA415" s="23">
        <v>1.24E-2</v>
      </c>
      <c r="AB415" s="23" t="s">
        <v>181</v>
      </c>
      <c r="AC415" s="23">
        <v>6.3E-3</v>
      </c>
      <c r="AD415" s="23" t="s">
        <v>181</v>
      </c>
      <c r="AE415" s="23">
        <v>1.01E-2</v>
      </c>
      <c r="AF415" s="23">
        <v>0.436</v>
      </c>
      <c r="AG415" s="23">
        <v>7.6E-3</v>
      </c>
      <c r="AH415" s="23">
        <v>8.6859999999999999</v>
      </c>
      <c r="AI415" s="23">
        <v>2.23E-2</v>
      </c>
      <c r="AJ415" s="23">
        <v>0.48949999999999999</v>
      </c>
      <c r="AK415" s="23">
        <v>4.7000000000000002E-3</v>
      </c>
      <c r="AL415" s="23">
        <v>3.3099999999999997E-2</v>
      </c>
      <c r="AM415" s="23">
        <v>6.3E-3</v>
      </c>
      <c r="AN415" s="23">
        <v>2.3699999999999999E-2</v>
      </c>
      <c r="AO415" s="23">
        <v>3.5999999999999999E-3</v>
      </c>
      <c r="AP415" s="23">
        <v>9.1700000000000004E-2</v>
      </c>
      <c r="AQ415" s="23">
        <v>3.3E-3</v>
      </c>
      <c r="AR415" s="23">
        <v>6.7679999999999998</v>
      </c>
      <c r="AS415" s="23">
        <v>2.23E-2</v>
      </c>
      <c r="AT415" s="23">
        <v>2.29E-2</v>
      </c>
      <c r="AU415" s="23">
        <v>2.8999999999999998E-3</v>
      </c>
      <c r="AV415" s="23">
        <v>1.2500000000000001E-2</v>
      </c>
      <c r="AW415" s="23">
        <v>8.9999999999999998E-4</v>
      </c>
      <c r="AX415" s="23">
        <v>9.1999999999999998E-3</v>
      </c>
      <c r="AY415" s="23">
        <v>6.9999999999999999E-4</v>
      </c>
      <c r="AZ415" s="23">
        <v>6.8999999999999999E-3</v>
      </c>
      <c r="BA415" s="23">
        <v>5.9999999999999995E-4</v>
      </c>
      <c r="BB415" s="23">
        <v>1.1999999999999999E-3</v>
      </c>
      <c r="BC415" s="23">
        <v>4.0000000000000002E-4</v>
      </c>
      <c r="BD415" s="23" t="s">
        <v>181</v>
      </c>
      <c r="BE415" s="23">
        <v>2.0000000000000001E-4</v>
      </c>
      <c r="BF415" s="23" t="s">
        <v>181</v>
      </c>
      <c r="BG415" s="23">
        <v>1E-4</v>
      </c>
      <c r="BH415" s="23">
        <v>8.9999999999999998E-4</v>
      </c>
      <c r="BI415" s="23">
        <v>2.0000000000000001E-4</v>
      </c>
      <c r="BJ415" s="23">
        <v>5.8999999999999999E-3</v>
      </c>
      <c r="BK415" s="23">
        <v>2.9999999999999997E-4</v>
      </c>
      <c r="BL415" s="23">
        <v>1.6999999999999999E-3</v>
      </c>
      <c r="BM415" s="23">
        <v>2.0000000000000001E-4</v>
      </c>
      <c r="BN415" s="23">
        <v>1.9E-3</v>
      </c>
      <c r="BO415" s="23">
        <v>1E-4</v>
      </c>
      <c r="BP415" s="23" t="s">
        <v>181</v>
      </c>
      <c r="BQ415" s="23">
        <v>2.0000000000000001E-4</v>
      </c>
      <c r="BR415" s="23">
        <v>1E-4</v>
      </c>
      <c r="BS415" s="23">
        <v>0</v>
      </c>
      <c r="BT415" s="23" t="s">
        <v>20</v>
      </c>
      <c r="BV415" s="23" t="s">
        <v>20</v>
      </c>
      <c r="BX415" s="23" t="s">
        <v>20</v>
      </c>
      <c r="BZ415" s="23" t="s">
        <v>181</v>
      </c>
      <c r="CA415" s="23">
        <v>6.9999999999999999E-4</v>
      </c>
      <c r="CB415" s="23" t="s">
        <v>181</v>
      </c>
      <c r="CC415" s="23">
        <v>1.6999999999999999E-3</v>
      </c>
      <c r="CD415" s="23" t="s">
        <v>181</v>
      </c>
      <c r="CE415" s="23">
        <v>1.8E-3</v>
      </c>
      <c r="CF415" s="23" t="s">
        <v>20</v>
      </c>
      <c r="CH415" s="23" t="s">
        <v>181</v>
      </c>
      <c r="CI415" s="23">
        <v>3.7000000000000002E-3</v>
      </c>
      <c r="CJ415" s="23" t="s">
        <v>181</v>
      </c>
      <c r="CK415" s="23">
        <v>8.5000000000000006E-3</v>
      </c>
      <c r="CL415" s="23" t="s">
        <v>181</v>
      </c>
      <c r="CM415" s="23">
        <v>7.1000000000000004E-3</v>
      </c>
      <c r="CN415" s="23" t="s">
        <v>181</v>
      </c>
      <c r="CO415" s="23">
        <v>5.9999999999999995E-4</v>
      </c>
      <c r="CP415" s="23" t="s">
        <v>181</v>
      </c>
      <c r="CQ415" s="23">
        <v>2.3999999999999998E-3</v>
      </c>
      <c r="CR415" s="23" t="s">
        <v>181</v>
      </c>
      <c r="CS415" s="23">
        <v>1.4E-3</v>
      </c>
      <c r="CT415" s="23" t="s">
        <v>181</v>
      </c>
      <c r="CU415" s="23">
        <v>6.9999999999999999E-4</v>
      </c>
      <c r="CV415" s="23" t="s">
        <v>20</v>
      </c>
      <c r="CX415" s="23" t="s">
        <v>181</v>
      </c>
      <c r="CY415" s="23">
        <v>5.0000000000000001E-4</v>
      </c>
      <c r="CZ415" s="23" t="s">
        <v>181</v>
      </c>
      <c r="DA415" s="23">
        <v>5.9999999999999995E-4</v>
      </c>
      <c r="DB415" s="23" t="s">
        <v>181</v>
      </c>
      <c r="DC415" s="23">
        <v>5.0000000000000001E-4</v>
      </c>
      <c r="DD415" s="23" t="s">
        <v>181</v>
      </c>
      <c r="DE415" s="23">
        <v>5.0000000000000001E-4</v>
      </c>
      <c r="DF415" s="23" t="s">
        <v>181</v>
      </c>
      <c r="DG415" s="23">
        <v>2.9999999999999997E-4</v>
      </c>
      <c r="DH415" s="23" t="s">
        <v>181</v>
      </c>
      <c r="DI415" s="23">
        <v>1E-4</v>
      </c>
      <c r="DJ415" s="23" t="s">
        <v>519</v>
      </c>
      <c r="DK415" s="23" t="s">
        <v>520</v>
      </c>
      <c r="DL415" s="23">
        <v>74</v>
      </c>
      <c r="DM415" s="23" t="s">
        <v>197</v>
      </c>
      <c r="DN415" s="23" t="s">
        <v>20</v>
      </c>
      <c r="DW415" s="85"/>
      <c r="DY415" s="85">
        <v>44879.97152777778</v>
      </c>
    </row>
    <row r="416" spans="1:129" s="23" customFormat="1">
      <c r="A416" s="23">
        <v>473</v>
      </c>
      <c r="B416" s="88">
        <v>44879.974999999999</v>
      </c>
      <c r="C416" s="23" t="s">
        <v>192</v>
      </c>
      <c r="D416" s="23">
        <v>0</v>
      </c>
      <c r="E416" s="23">
        <v>0</v>
      </c>
      <c r="F416" s="23">
        <v>0</v>
      </c>
      <c r="G416" s="23" t="s">
        <v>58</v>
      </c>
      <c r="H416" s="23" t="s">
        <v>59</v>
      </c>
      <c r="I416" s="23" t="s">
        <v>59</v>
      </c>
      <c r="J416" s="23" t="s">
        <v>59</v>
      </c>
      <c r="K416" s="23">
        <v>150</v>
      </c>
      <c r="L416" s="23" t="s">
        <v>179</v>
      </c>
      <c r="M416" s="23">
        <v>0</v>
      </c>
      <c r="N416" s="23" t="s">
        <v>179</v>
      </c>
      <c r="O416" s="23">
        <v>0</v>
      </c>
      <c r="P416" s="23" t="s">
        <v>179</v>
      </c>
      <c r="Q416" s="23">
        <v>0</v>
      </c>
      <c r="R416" s="23">
        <v>2</v>
      </c>
      <c r="S416" s="23" t="s">
        <v>180</v>
      </c>
      <c r="T416" s="23">
        <v>10.759499999999999</v>
      </c>
      <c r="U416" s="23">
        <v>0.62919999999999998</v>
      </c>
      <c r="V416" s="23">
        <v>19.0288</v>
      </c>
      <c r="W416" s="23">
        <v>0.27779999999999999</v>
      </c>
      <c r="X416" s="23">
        <v>48.323300000000003</v>
      </c>
      <c r="Y416" s="23">
        <v>0.28120000000000001</v>
      </c>
      <c r="Z416" s="23">
        <v>1.8499999999999999E-2</v>
      </c>
      <c r="AA416" s="23">
        <v>1.17E-2</v>
      </c>
      <c r="AB416" s="23" t="s">
        <v>181</v>
      </c>
      <c r="AC416" s="23">
        <v>6.1999999999999998E-3</v>
      </c>
      <c r="AD416" s="23" t="s">
        <v>181</v>
      </c>
      <c r="AE416" s="23">
        <v>9.9000000000000008E-3</v>
      </c>
      <c r="AF416" s="23">
        <v>0.15679999999999999</v>
      </c>
      <c r="AG416" s="23">
        <v>5.4000000000000003E-3</v>
      </c>
      <c r="AH416" s="23">
        <v>8.0455000000000005</v>
      </c>
      <c r="AI416" s="23">
        <v>2.12E-2</v>
      </c>
      <c r="AJ416" s="23">
        <v>0.37509999999999999</v>
      </c>
      <c r="AK416" s="23">
        <v>4.1999999999999997E-3</v>
      </c>
      <c r="AL416" s="23">
        <v>1.9599999999999999E-2</v>
      </c>
      <c r="AM416" s="23">
        <v>5.4999999999999997E-3</v>
      </c>
      <c r="AN416" s="23">
        <v>4.3299999999999998E-2</v>
      </c>
      <c r="AO416" s="23">
        <v>3.8999999999999998E-3</v>
      </c>
      <c r="AP416" s="23">
        <v>8.0600000000000005E-2</v>
      </c>
      <c r="AQ416" s="23">
        <v>3.2000000000000002E-3</v>
      </c>
      <c r="AR416" s="23">
        <v>5.2058999999999997</v>
      </c>
      <c r="AS416" s="23">
        <v>1.9400000000000001E-2</v>
      </c>
      <c r="AT416" s="23">
        <v>1.3599999999999999E-2</v>
      </c>
      <c r="AU416" s="23">
        <v>2.5999999999999999E-3</v>
      </c>
      <c r="AV416" s="23">
        <v>1.4E-2</v>
      </c>
      <c r="AW416" s="23">
        <v>1E-3</v>
      </c>
      <c r="AX416" s="23">
        <v>8.6E-3</v>
      </c>
      <c r="AY416" s="23">
        <v>6.9999999999999999E-4</v>
      </c>
      <c r="AZ416" s="23">
        <v>5.8999999999999999E-3</v>
      </c>
      <c r="BA416" s="23">
        <v>5.9999999999999995E-4</v>
      </c>
      <c r="BB416" s="23">
        <v>8.9999999999999998E-4</v>
      </c>
      <c r="BC416" s="23">
        <v>4.0000000000000002E-4</v>
      </c>
      <c r="BD416" s="23" t="s">
        <v>181</v>
      </c>
      <c r="BE416" s="23">
        <v>2.0000000000000001E-4</v>
      </c>
      <c r="BF416" s="23" t="s">
        <v>181</v>
      </c>
      <c r="BG416" s="23">
        <v>1E-4</v>
      </c>
      <c r="BH416" s="23">
        <v>2.9999999999999997E-4</v>
      </c>
      <c r="BI416" s="23">
        <v>2.0000000000000001E-4</v>
      </c>
      <c r="BJ416" s="23">
        <v>5.7999999999999996E-3</v>
      </c>
      <c r="BK416" s="23">
        <v>2.9999999999999997E-4</v>
      </c>
      <c r="BL416" s="23">
        <v>1.4E-3</v>
      </c>
      <c r="BM416" s="23">
        <v>2.0000000000000001E-4</v>
      </c>
      <c r="BN416" s="23">
        <v>2.2000000000000001E-3</v>
      </c>
      <c r="BO416" s="23">
        <v>2.0000000000000001E-4</v>
      </c>
      <c r="BP416" s="23" t="s">
        <v>181</v>
      </c>
      <c r="BQ416" s="23">
        <v>2.0000000000000001E-4</v>
      </c>
      <c r="BR416" s="23">
        <v>2.9999999999999997E-4</v>
      </c>
      <c r="BS416" s="23">
        <v>1E-4</v>
      </c>
      <c r="BT416" s="23" t="s">
        <v>181</v>
      </c>
      <c r="BU416" s="23">
        <v>5.0000000000000001E-4</v>
      </c>
      <c r="BV416" s="23">
        <v>1.1000000000000001E-3</v>
      </c>
      <c r="BW416" s="23">
        <v>5.9999999999999995E-4</v>
      </c>
      <c r="BX416" s="23" t="s">
        <v>20</v>
      </c>
      <c r="BZ416" s="23" t="s">
        <v>181</v>
      </c>
      <c r="CA416" s="23">
        <v>6.9999999999999999E-4</v>
      </c>
      <c r="CB416" s="23" t="s">
        <v>181</v>
      </c>
      <c r="CC416" s="23">
        <v>1.8E-3</v>
      </c>
      <c r="CD416" s="23" t="s">
        <v>181</v>
      </c>
      <c r="CE416" s="23">
        <v>1.6999999999999999E-3</v>
      </c>
      <c r="CF416" s="23" t="s">
        <v>20</v>
      </c>
      <c r="CH416" s="23" t="s">
        <v>181</v>
      </c>
      <c r="CI416" s="23">
        <v>4.7000000000000002E-3</v>
      </c>
      <c r="CJ416" s="23" t="s">
        <v>181</v>
      </c>
      <c r="CK416" s="23">
        <v>8.6E-3</v>
      </c>
      <c r="CL416" s="23" t="s">
        <v>181</v>
      </c>
      <c r="CM416" s="23">
        <v>9.1000000000000004E-3</v>
      </c>
      <c r="CN416" s="23" t="s">
        <v>181</v>
      </c>
      <c r="CO416" s="23">
        <v>5.9999999999999995E-4</v>
      </c>
      <c r="CP416" s="23" t="s">
        <v>181</v>
      </c>
      <c r="CQ416" s="23">
        <v>2.5999999999999999E-3</v>
      </c>
      <c r="CR416" s="23" t="s">
        <v>181</v>
      </c>
      <c r="CS416" s="23">
        <v>1.5E-3</v>
      </c>
      <c r="CT416" s="23" t="s">
        <v>20</v>
      </c>
      <c r="CV416" s="23" t="s">
        <v>20</v>
      </c>
      <c r="CX416" s="23" t="s">
        <v>181</v>
      </c>
      <c r="CY416" s="23">
        <v>5.0000000000000001E-4</v>
      </c>
      <c r="CZ416" s="23" t="s">
        <v>181</v>
      </c>
      <c r="DA416" s="23">
        <v>5.9999999999999995E-4</v>
      </c>
      <c r="DB416" s="23" t="s">
        <v>181</v>
      </c>
      <c r="DC416" s="23">
        <v>5.0000000000000001E-4</v>
      </c>
      <c r="DD416" s="23" t="s">
        <v>181</v>
      </c>
      <c r="DE416" s="23">
        <v>5.0000000000000001E-4</v>
      </c>
      <c r="DF416" s="23" t="s">
        <v>181</v>
      </c>
      <c r="DG416" s="23">
        <v>2.9999999999999997E-4</v>
      </c>
      <c r="DH416" s="23" t="s">
        <v>181</v>
      </c>
      <c r="DI416" s="23">
        <v>2.0000000000000001E-4</v>
      </c>
      <c r="DJ416" s="23" t="s">
        <v>519</v>
      </c>
      <c r="DK416" s="23" t="s">
        <v>520</v>
      </c>
      <c r="DL416" s="23">
        <v>107</v>
      </c>
      <c r="DM416" s="23" t="s">
        <v>197</v>
      </c>
      <c r="DN416" s="23" t="s">
        <v>20</v>
      </c>
      <c r="DW416" s="85"/>
      <c r="DY416" s="85">
        <v>44879.974999999999</v>
      </c>
    </row>
    <row r="417" spans="1:129" s="23" customFormat="1">
      <c r="A417" s="23">
        <v>474</v>
      </c>
      <c r="B417" s="88">
        <v>44879.982638888891</v>
      </c>
      <c r="C417" s="23" t="s">
        <v>192</v>
      </c>
      <c r="D417" s="23">
        <v>0</v>
      </c>
      <c r="E417" s="23">
        <v>0</v>
      </c>
      <c r="F417" s="23">
        <v>0</v>
      </c>
      <c r="G417" s="23" t="s">
        <v>58</v>
      </c>
      <c r="H417" s="23" t="s">
        <v>59</v>
      </c>
      <c r="I417" s="23" t="s">
        <v>59</v>
      </c>
      <c r="J417" s="23" t="s">
        <v>59</v>
      </c>
      <c r="K417" s="23">
        <v>150</v>
      </c>
      <c r="L417" s="23" t="s">
        <v>179</v>
      </c>
      <c r="M417" s="23">
        <v>0</v>
      </c>
      <c r="N417" s="23" t="s">
        <v>179</v>
      </c>
      <c r="O417" s="23">
        <v>0</v>
      </c>
      <c r="P417" s="23" t="s">
        <v>179</v>
      </c>
      <c r="Q417" s="23">
        <v>0</v>
      </c>
      <c r="R417" s="23">
        <v>2</v>
      </c>
      <c r="S417" s="23" t="s">
        <v>180</v>
      </c>
      <c r="T417" s="23">
        <v>11.5542</v>
      </c>
      <c r="U417" s="23">
        <v>0.64129999999999998</v>
      </c>
      <c r="V417" s="23">
        <v>17.713799999999999</v>
      </c>
      <c r="W417" s="23">
        <v>0.2707</v>
      </c>
      <c r="X417" s="23">
        <v>50.420200000000001</v>
      </c>
      <c r="Y417" s="23">
        <v>0.28770000000000001</v>
      </c>
      <c r="Z417" s="23">
        <v>3.3799999999999997E-2</v>
      </c>
      <c r="AA417" s="23">
        <v>1.2E-2</v>
      </c>
      <c r="AB417" s="23" t="s">
        <v>181</v>
      </c>
      <c r="AC417" s="23">
        <v>6.1999999999999998E-3</v>
      </c>
      <c r="AD417" s="23" t="s">
        <v>181</v>
      </c>
      <c r="AE417" s="23">
        <v>9.9000000000000008E-3</v>
      </c>
      <c r="AF417" s="23">
        <v>0.1308</v>
      </c>
      <c r="AG417" s="23">
        <v>5.1999999999999998E-3</v>
      </c>
      <c r="AH417" s="23">
        <v>8.2799999999999994</v>
      </c>
      <c r="AI417" s="23">
        <v>2.1600000000000001E-2</v>
      </c>
      <c r="AJ417" s="23">
        <v>0.39029999999999998</v>
      </c>
      <c r="AK417" s="23">
        <v>4.3E-3</v>
      </c>
      <c r="AL417" s="23">
        <v>2.2700000000000001E-2</v>
      </c>
      <c r="AM417" s="23">
        <v>5.7000000000000002E-3</v>
      </c>
      <c r="AN417" s="23">
        <v>0.04</v>
      </c>
      <c r="AO417" s="23">
        <v>4.0000000000000001E-3</v>
      </c>
      <c r="AP417" s="23">
        <v>9.2499999999999999E-2</v>
      </c>
      <c r="AQ417" s="23">
        <v>3.5000000000000001E-3</v>
      </c>
      <c r="AR417" s="23">
        <v>5.3773999999999997</v>
      </c>
      <c r="AS417" s="23">
        <v>1.9900000000000001E-2</v>
      </c>
      <c r="AT417" s="23">
        <v>1.6899999999999998E-2</v>
      </c>
      <c r="AU417" s="23">
        <v>2.5999999999999999E-3</v>
      </c>
      <c r="AV417" s="23">
        <v>1.66E-2</v>
      </c>
      <c r="AW417" s="23">
        <v>1E-3</v>
      </c>
      <c r="AX417" s="23">
        <v>9.1999999999999998E-3</v>
      </c>
      <c r="AY417" s="23">
        <v>6.9999999999999999E-4</v>
      </c>
      <c r="AZ417" s="23">
        <v>6.6E-3</v>
      </c>
      <c r="BA417" s="23">
        <v>5.9999999999999995E-4</v>
      </c>
      <c r="BB417" s="23">
        <v>8.0000000000000004E-4</v>
      </c>
      <c r="BC417" s="23">
        <v>2.9999999999999997E-4</v>
      </c>
      <c r="BD417" s="23" t="s">
        <v>181</v>
      </c>
      <c r="BE417" s="23">
        <v>2.0000000000000001E-4</v>
      </c>
      <c r="BF417" s="23" t="s">
        <v>181</v>
      </c>
      <c r="BG417" s="23">
        <v>1E-4</v>
      </c>
      <c r="BH417" s="23">
        <v>2.9999999999999997E-4</v>
      </c>
      <c r="BI417" s="23">
        <v>2.0000000000000001E-4</v>
      </c>
      <c r="BJ417" s="23">
        <v>5.7999999999999996E-3</v>
      </c>
      <c r="BK417" s="23">
        <v>2.9999999999999997E-4</v>
      </c>
      <c r="BL417" s="23">
        <v>1.5E-3</v>
      </c>
      <c r="BM417" s="23">
        <v>2.0000000000000001E-4</v>
      </c>
      <c r="BN417" s="23">
        <v>2.3E-3</v>
      </c>
      <c r="BO417" s="23">
        <v>2.0000000000000001E-4</v>
      </c>
      <c r="BP417" s="23" t="s">
        <v>181</v>
      </c>
      <c r="BQ417" s="23">
        <v>2.0000000000000001E-4</v>
      </c>
      <c r="BR417" s="23">
        <v>2.0000000000000001E-4</v>
      </c>
      <c r="BS417" s="23">
        <v>1E-4</v>
      </c>
      <c r="BT417" s="23" t="s">
        <v>181</v>
      </c>
      <c r="BU417" s="23">
        <v>5.0000000000000001E-4</v>
      </c>
      <c r="BV417" s="23" t="s">
        <v>20</v>
      </c>
      <c r="BX417" s="23" t="s">
        <v>181</v>
      </c>
      <c r="BY417" s="23">
        <v>8.0000000000000004E-4</v>
      </c>
      <c r="BZ417" s="23" t="s">
        <v>181</v>
      </c>
      <c r="CA417" s="23">
        <v>6.9999999999999999E-4</v>
      </c>
      <c r="CB417" s="23" t="s">
        <v>181</v>
      </c>
      <c r="CC417" s="23">
        <v>1.8E-3</v>
      </c>
      <c r="CD417" s="23" t="s">
        <v>181</v>
      </c>
      <c r="CE417" s="23">
        <v>1.6999999999999999E-3</v>
      </c>
      <c r="CF417" s="23" t="s">
        <v>20</v>
      </c>
      <c r="CH417" s="23" t="s">
        <v>181</v>
      </c>
      <c r="CI417" s="23">
        <v>4.5999999999999999E-3</v>
      </c>
      <c r="CJ417" s="23" t="s">
        <v>181</v>
      </c>
      <c r="CK417" s="23">
        <v>8.6E-3</v>
      </c>
      <c r="CL417" s="23" t="s">
        <v>181</v>
      </c>
      <c r="CM417" s="23">
        <v>8.3999999999999995E-3</v>
      </c>
      <c r="CN417" s="23" t="s">
        <v>181</v>
      </c>
      <c r="CO417" s="23">
        <v>5.9999999999999995E-4</v>
      </c>
      <c r="CP417" s="23" t="s">
        <v>181</v>
      </c>
      <c r="CQ417" s="23">
        <v>2.5999999999999999E-3</v>
      </c>
      <c r="CR417" s="23" t="s">
        <v>181</v>
      </c>
      <c r="CS417" s="23">
        <v>1.5E-3</v>
      </c>
      <c r="CT417" s="23" t="s">
        <v>181</v>
      </c>
      <c r="CU417" s="23">
        <v>5.9999999999999995E-4</v>
      </c>
      <c r="CV417" s="23" t="s">
        <v>20</v>
      </c>
      <c r="CX417" s="23" t="s">
        <v>181</v>
      </c>
      <c r="CY417" s="23">
        <v>5.0000000000000001E-4</v>
      </c>
      <c r="CZ417" s="23" t="s">
        <v>181</v>
      </c>
      <c r="DA417" s="23">
        <v>5.9999999999999995E-4</v>
      </c>
      <c r="DB417" s="23" t="s">
        <v>181</v>
      </c>
      <c r="DC417" s="23">
        <v>5.0000000000000001E-4</v>
      </c>
      <c r="DD417" s="23" t="s">
        <v>181</v>
      </c>
      <c r="DE417" s="23">
        <v>5.0000000000000001E-4</v>
      </c>
      <c r="DF417" s="23" t="s">
        <v>181</v>
      </c>
      <c r="DG417" s="23">
        <v>2.9999999999999997E-4</v>
      </c>
      <c r="DH417" s="23" t="s">
        <v>181</v>
      </c>
      <c r="DI417" s="23">
        <v>2.0000000000000001E-4</v>
      </c>
      <c r="DJ417" s="23" t="s">
        <v>521</v>
      </c>
      <c r="DK417" s="23" t="s">
        <v>522</v>
      </c>
      <c r="DL417" s="23">
        <v>18</v>
      </c>
      <c r="DM417" s="23" t="s">
        <v>197</v>
      </c>
      <c r="DN417" s="23" t="s">
        <v>20</v>
      </c>
      <c r="DW417" s="85"/>
      <c r="DY417" s="85">
        <v>44879.982638888891</v>
      </c>
    </row>
    <row r="418" spans="1:129" s="23" customFormat="1">
      <c r="A418" s="23">
        <v>475</v>
      </c>
      <c r="B418" s="88">
        <v>44879.986805555556</v>
      </c>
      <c r="C418" s="23" t="s">
        <v>192</v>
      </c>
      <c r="D418" s="23">
        <v>0</v>
      </c>
      <c r="E418" s="23">
        <v>0</v>
      </c>
      <c r="F418" s="23">
        <v>0</v>
      </c>
      <c r="G418" s="23" t="s">
        <v>58</v>
      </c>
      <c r="H418" s="23" t="s">
        <v>59</v>
      </c>
      <c r="I418" s="23" t="s">
        <v>59</v>
      </c>
      <c r="J418" s="23" t="s">
        <v>59</v>
      </c>
      <c r="K418" s="23">
        <v>150</v>
      </c>
      <c r="L418" s="23" t="s">
        <v>179</v>
      </c>
      <c r="M418" s="23">
        <v>0</v>
      </c>
      <c r="N418" s="23" t="s">
        <v>179</v>
      </c>
      <c r="O418" s="23">
        <v>0</v>
      </c>
      <c r="P418" s="23" t="s">
        <v>179</v>
      </c>
      <c r="Q418" s="23">
        <v>0</v>
      </c>
      <c r="R418" s="23">
        <v>2</v>
      </c>
      <c r="S418" s="23" t="s">
        <v>180</v>
      </c>
      <c r="T418" s="23">
        <v>14.118399999999999</v>
      </c>
      <c r="U418" s="23">
        <v>0.69220000000000004</v>
      </c>
      <c r="V418" s="23">
        <v>17.689599999999999</v>
      </c>
      <c r="W418" s="23">
        <v>0.27660000000000001</v>
      </c>
      <c r="X418" s="23">
        <v>54.987299999999998</v>
      </c>
      <c r="Y418" s="23">
        <v>0.30509999999999998</v>
      </c>
      <c r="Z418" s="23">
        <v>4.0300000000000002E-2</v>
      </c>
      <c r="AA418" s="23">
        <v>1.24E-2</v>
      </c>
      <c r="AB418" s="23" t="s">
        <v>181</v>
      </c>
      <c r="AC418" s="23">
        <v>6.3E-3</v>
      </c>
      <c r="AD418" s="23" t="s">
        <v>181</v>
      </c>
      <c r="AE418" s="23">
        <v>1.0200000000000001E-2</v>
      </c>
      <c r="AF418" s="23">
        <v>0.1953</v>
      </c>
      <c r="AG418" s="23">
        <v>6.0000000000000001E-3</v>
      </c>
      <c r="AH418" s="23">
        <v>8.1313999999999993</v>
      </c>
      <c r="AI418" s="23">
        <v>2.1399999999999999E-2</v>
      </c>
      <c r="AJ418" s="23">
        <v>0.48080000000000001</v>
      </c>
      <c r="AK418" s="23">
        <v>4.7000000000000002E-3</v>
      </c>
      <c r="AL418" s="23">
        <v>2.5399999999999999E-2</v>
      </c>
      <c r="AM418" s="23">
        <v>6.0000000000000001E-3</v>
      </c>
      <c r="AN418" s="23">
        <v>3.0700000000000002E-2</v>
      </c>
      <c r="AO418" s="23">
        <v>3.8999999999999998E-3</v>
      </c>
      <c r="AP418" s="23">
        <v>0.1024</v>
      </c>
      <c r="AQ418" s="23">
        <v>3.5999999999999999E-3</v>
      </c>
      <c r="AR418" s="23">
        <v>7.0225999999999997</v>
      </c>
      <c r="AS418" s="23">
        <v>2.2700000000000001E-2</v>
      </c>
      <c r="AT418" s="23">
        <v>1.66E-2</v>
      </c>
      <c r="AU418" s="23">
        <v>2.8999999999999998E-3</v>
      </c>
      <c r="AV418" s="23">
        <v>1.7100000000000001E-2</v>
      </c>
      <c r="AW418" s="23">
        <v>1E-3</v>
      </c>
      <c r="AX418" s="23">
        <v>1.0800000000000001E-2</v>
      </c>
      <c r="AY418" s="23">
        <v>6.9999999999999999E-4</v>
      </c>
      <c r="AZ418" s="23">
        <v>7.9000000000000008E-3</v>
      </c>
      <c r="BA418" s="23">
        <v>5.9999999999999995E-4</v>
      </c>
      <c r="BB418" s="23">
        <v>6.9999999999999999E-4</v>
      </c>
      <c r="BC418" s="23">
        <v>4.0000000000000002E-4</v>
      </c>
      <c r="BD418" s="23" t="s">
        <v>181</v>
      </c>
      <c r="BE418" s="23">
        <v>2.0000000000000001E-4</v>
      </c>
      <c r="BF418" s="23" t="s">
        <v>181</v>
      </c>
      <c r="BG418" s="23">
        <v>1E-4</v>
      </c>
      <c r="BH418" s="23">
        <v>2.9999999999999997E-4</v>
      </c>
      <c r="BI418" s="23">
        <v>2.0000000000000001E-4</v>
      </c>
      <c r="BJ418" s="23">
        <v>5.7999999999999996E-3</v>
      </c>
      <c r="BK418" s="23">
        <v>2.9999999999999997E-4</v>
      </c>
      <c r="BL418" s="23">
        <v>1.6999999999999999E-3</v>
      </c>
      <c r="BM418" s="23">
        <v>2.0000000000000001E-4</v>
      </c>
      <c r="BN418" s="23">
        <v>1.9E-3</v>
      </c>
      <c r="BO418" s="23">
        <v>1E-4</v>
      </c>
      <c r="BP418" s="23" t="s">
        <v>181</v>
      </c>
      <c r="BQ418" s="23">
        <v>2.0000000000000001E-4</v>
      </c>
      <c r="BR418" s="23">
        <v>1E-4</v>
      </c>
      <c r="BS418" s="23">
        <v>1E-4</v>
      </c>
      <c r="BT418" s="23" t="s">
        <v>20</v>
      </c>
      <c r="BV418" s="23" t="s">
        <v>20</v>
      </c>
      <c r="BX418" s="23" t="s">
        <v>181</v>
      </c>
      <c r="BY418" s="23">
        <v>8.0000000000000004E-4</v>
      </c>
      <c r="BZ418" s="23">
        <v>8.0000000000000004E-4</v>
      </c>
      <c r="CA418" s="23">
        <v>6.9999999999999999E-4</v>
      </c>
      <c r="CB418" s="23">
        <v>2.0999999999999999E-3</v>
      </c>
      <c r="CC418" s="23">
        <v>1.8E-3</v>
      </c>
      <c r="CD418" s="23" t="s">
        <v>181</v>
      </c>
      <c r="CE418" s="23">
        <v>1.8E-3</v>
      </c>
      <c r="CF418" s="23" t="s">
        <v>20</v>
      </c>
      <c r="CH418" s="23">
        <v>6.1000000000000004E-3</v>
      </c>
      <c r="CI418" s="23">
        <v>4.1000000000000003E-3</v>
      </c>
      <c r="CJ418" s="23" t="s">
        <v>181</v>
      </c>
      <c r="CK418" s="23">
        <v>8.5000000000000006E-3</v>
      </c>
      <c r="CL418" s="23" t="s">
        <v>181</v>
      </c>
      <c r="CM418" s="23">
        <v>7.1000000000000004E-3</v>
      </c>
      <c r="CN418" s="23" t="s">
        <v>181</v>
      </c>
      <c r="CO418" s="23">
        <v>5.9999999999999995E-4</v>
      </c>
      <c r="CP418" s="23" t="s">
        <v>181</v>
      </c>
      <c r="CQ418" s="23">
        <v>2.5000000000000001E-3</v>
      </c>
      <c r="CR418" s="23" t="s">
        <v>181</v>
      </c>
      <c r="CS418" s="23">
        <v>1.5E-3</v>
      </c>
      <c r="CT418" s="23" t="s">
        <v>181</v>
      </c>
      <c r="CU418" s="23">
        <v>6.9999999999999999E-4</v>
      </c>
      <c r="CV418" s="23" t="s">
        <v>20</v>
      </c>
      <c r="CX418" s="23" t="s">
        <v>181</v>
      </c>
      <c r="CY418" s="23">
        <v>5.0000000000000001E-4</v>
      </c>
      <c r="CZ418" s="23" t="s">
        <v>181</v>
      </c>
      <c r="DA418" s="23">
        <v>5.0000000000000001E-4</v>
      </c>
      <c r="DB418" s="23" t="s">
        <v>181</v>
      </c>
      <c r="DC418" s="23">
        <v>5.0000000000000001E-4</v>
      </c>
      <c r="DD418" s="23" t="s">
        <v>181</v>
      </c>
      <c r="DE418" s="23">
        <v>5.0000000000000001E-4</v>
      </c>
      <c r="DF418" s="23" t="s">
        <v>181</v>
      </c>
      <c r="DG418" s="23">
        <v>2.9999999999999997E-4</v>
      </c>
      <c r="DH418" s="23" t="s">
        <v>181</v>
      </c>
      <c r="DI418" s="23">
        <v>1E-4</v>
      </c>
      <c r="DJ418" s="23" t="s">
        <v>521</v>
      </c>
      <c r="DK418" s="23" t="s">
        <v>522</v>
      </c>
      <c r="DL418" s="23">
        <v>70</v>
      </c>
      <c r="DM418" s="23" t="s">
        <v>197</v>
      </c>
      <c r="DN418" s="23" t="s">
        <v>20</v>
      </c>
      <c r="DW418" s="85"/>
      <c r="DY418" s="85">
        <v>44879.986805555556</v>
      </c>
    </row>
    <row r="419" spans="1:129" s="23" customFormat="1">
      <c r="A419" s="23">
        <v>476</v>
      </c>
      <c r="B419" s="88">
        <v>44879.989583333336</v>
      </c>
      <c r="C419" s="23" t="s">
        <v>192</v>
      </c>
      <c r="D419" s="23">
        <v>0</v>
      </c>
      <c r="E419" s="23">
        <v>0</v>
      </c>
      <c r="F419" s="23">
        <v>0</v>
      </c>
      <c r="G419" s="23" t="s">
        <v>58</v>
      </c>
      <c r="H419" s="23" t="s">
        <v>59</v>
      </c>
      <c r="I419" s="23" t="s">
        <v>59</v>
      </c>
      <c r="J419" s="23" t="s">
        <v>59</v>
      </c>
      <c r="K419" s="23">
        <v>150</v>
      </c>
      <c r="L419" s="23" t="s">
        <v>179</v>
      </c>
      <c r="M419" s="23">
        <v>0</v>
      </c>
      <c r="N419" s="23" t="s">
        <v>179</v>
      </c>
      <c r="O419" s="23">
        <v>0</v>
      </c>
      <c r="P419" s="23" t="s">
        <v>179</v>
      </c>
      <c r="Q419" s="23">
        <v>0</v>
      </c>
      <c r="R419" s="23">
        <v>2</v>
      </c>
      <c r="S419" s="23" t="s">
        <v>180</v>
      </c>
      <c r="T419" s="23">
        <v>13.14</v>
      </c>
      <c r="U419" s="23">
        <v>0.68769999999999998</v>
      </c>
      <c r="V419" s="23">
        <v>17.5928</v>
      </c>
      <c r="W419" s="23">
        <v>0.27510000000000001</v>
      </c>
      <c r="X419" s="23">
        <v>50.042499999999997</v>
      </c>
      <c r="Y419" s="23">
        <v>0.28820000000000001</v>
      </c>
      <c r="Z419" s="23">
        <v>2.7300000000000001E-2</v>
      </c>
      <c r="AA419" s="23">
        <v>1.26E-2</v>
      </c>
      <c r="AB419" s="23" t="s">
        <v>181</v>
      </c>
      <c r="AC419" s="23">
        <v>6.4000000000000003E-3</v>
      </c>
      <c r="AD419" s="23" t="s">
        <v>181</v>
      </c>
      <c r="AE419" s="23">
        <v>1.01E-2</v>
      </c>
      <c r="AF419" s="23">
        <v>0.32700000000000001</v>
      </c>
      <c r="AG419" s="23">
        <v>6.7000000000000002E-3</v>
      </c>
      <c r="AH419" s="23">
        <v>8.9161999999999999</v>
      </c>
      <c r="AI419" s="23">
        <v>2.2499999999999999E-2</v>
      </c>
      <c r="AJ419" s="23">
        <v>0.4536</v>
      </c>
      <c r="AK419" s="23">
        <v>4.5999999999999999E-3</v>
      </c>
      <c r="AL419" s="23">
        <v>2.3599999999999999E-2</v>
      </c>
      <c r="AM419" s="23">
        <v>6.1000000000000004E-3</v>
      </c>
      <c r="AN419" s="23">
        <v>2.47E-2</v>
      </c>
      <c r="AO419" s="23">
        <v>3.5999999999999999E-3</v>
      </c>
      <c r="AP419" s="23">
        <v>0.10150000000000001</v>
      </c>
      <c r="AQ419" s="23">
        <v>3.5999999999999999E-3</v>
      </c>
      <c r="AR419" s="23">
        <v>6.5616000000000003</v>
      </c>
      <c r="AS419" s="23">
        <v>2.2200000000000001E-2</v>
      </c>
      <c r="AT419" s="23">
        <v>1.3299999999999999E-2</v>
      </c>
      <c r="AU419" s="23">
        <v>2.8E-3</v>
      </c>
      <c r="AV419" s="23">
        <v>2.0400000000000001E-2</v>
      </c>
      <c r="AW419" s="23">
        <v>1.1000000000000001E-3</v>
      </c>
      <c r="AX419" s="23">
        <v>1.1599999999999999E-2</v>
      </c>
      <c r="AY419" s="23">
        <v>6.9999999999999999E-4</v>
      </c>
      <c r="AZ419" s="23">
        <v>7.4000000000000003E-3</v>
      </c>
      <c r="BA419" s="23">
        <v>5.9999999999999995E-4</v>
      </c>
      <c r="BB419" s="23">
        <v>1E-3</v>
      </c>
      <c r="BC419" s="23">
        <v>2.9999999999999997E-4</v>
      </c>
      <c r="BD419" s="23" t="s">
        <v>181</v>
      </c>
      <c r="BE419" s="23">
        <v>2.0000000000000001E-4</v>
      </c>
      <c r="BF419" s="23" t="s">
        <v>181</v>
      </c>
      <c r="BG419" s="23">
        <v>1E-4</v>
      </c>
      <c r="BH419" s="23">
        <v>4.0000000000000002E-4</v>
      </c>
      <c r="BI419" s="23">
        <v>2.0000000000000001E-4</v>
      </c>
      <c r="BJ419" s="23">
        <v>6.3E-3</v>
      </c>
      <c r="BK419" s="23">
        <v>2.9999999999999997E-4</v>
      </c>
      <c r="BL419" s="23">
        <v>2E-3</v>
      </c>
      <c r="BM419" s="23">
        <v>2.0000000000000001E-4</v>
      </c>
      <c r="BN419" s="23">
        <v>2.3E-3</v>
      </c>
      <c r="BO419" s="23">
        <v>2.0000000000000001E-4</v>
      </c>
      <c r="BP419" s="23" t="s">
        <v>181</v>
      </c>
      <c r="BQ419" s="23">
        <v>2.0000000000000001E-4</v>
      </c>
      <c r="BR419" s="23">
        <v>2.0000000000000001E-4</v>
      </c>
      <c r="BS419" s="23">
        <v>1E-4</v>
      </c>
      <c r="BT419" s="23" t="s">
        <v>181</v>
      </c>
      <c r="BU419" s="23">
        <v>5.0000000000000001E-4</v>
      </c>
      <c r="BV419" s="23" t="s">
        <v>20</v>
      </c>
      <c r="BX419" s="23" t="s">
        <v>181</v>
      </c>
      <c r="BY419" s="23">
        <v>8.0000000000000004E-4</v>
      </c>
      <c r="BZ419" s="23" t="s">
        <v>181</v>
      </c>
      <c r="CA419" s="23">
        <v>6.9999999999999999E-4</v>
      </c>
      <c r="CB419" s="23" t="s">
        <v>181</v>
      </c>
      <c r="CC419" s="23">
        <v>1.8E-3</v>
      </c>
      <c r="CD419" s="23" t="s">
        <v>181</v>
      </c>
      <c r="CE419" s="23">
        <v>1.8E-3</v>
      </c>
      <c r="CF419" s="23" t="s">
        <v>20</v>
      </c>
      <c r="CH419" s="23" t="s">
        <v>181</v>
      </c>
      <c r="CI419" s="23">
        <v>4.3E-3</v>
      </c>
      <c r="CJ419" s="23" t="s">
        <v>181</v>
      </c>
      <c r="CK419" s="23">
        <v>8.5000000000000006E-3</v>
      </c>
      <c r="CL419" s="23">
        <v>8.8999999999999999E-3</v>
      </c>
      <c r="CM419" s="23">
        <v>8.5000000000000006E-3</v>
      </c>
      <c r="CN419" s="23" t="s">
        <v>181</v>
      </c>
      <c r="CO419" s="23">
        <v>5.9999999999999995E-4</v>
      </c>
      <c r="CP419" s="23" t="s">
        <v>181</v>
      </c>
      <c r="CQ419" s="23">
        <v>2.5999999999999999E-3</v>
      </c>
      <c r="CR419" s="23" t="s">
        <v>181</v>
      </c>
      <c r="CS419" s="23">
        <v>1.5E-3</v>
      </c>
      <c r="CT419" s="23" t="s">
        <v>181</v>
      </c>
      <c r="CU419" s="23">
        <v>5.9999999999999995E-4</v>
      </c>
      <c r="CV419" s="23" t="s">
        <v>20</v>
      </c>
      <c r="CX419" s="23" t="s">
        <v>181</v>
      </c>
      <c r="CY419" s="23">
        <v>5.0000000000000001E-4</v>
      </c>
      <c r="CZ419" s="23" t="s">
        <v>181</v>
      </c>
      <c r="DA419" s="23">
        <v>5.9999999999999995E-4</v>
      </c>
      <c r="DB419" s="23" t="s">
        <v>181</v>
      </c>
      <c r="DC419" s="23">
        <v>5.0000000000000001E-4</v>
      </c>
      <c r="DD419" s="23" t="s">
        <v>181</v>
      </c>
      <c r="DE419" s="23">
        <v>5.0000000000000001E-4</v>
      </c>
      <c r="DF419" s="23" t="s">
        <v>181</v>
      </c>
      <c r="DG419" s="23">
        <v>2.9999999999999997E-4</v>
      </c>
      <c r="DH419" s="23" t="s">
        <v>181</v>
      </c>
      <c r="DI419" s="23">
        <v>1E-4</v>
      </c>
      <c r="DJ419" s="23" t="s">
        <v>521</v>
      </c>
      <c r="DK419" s="23" t="s">
        <v>522</v>
      </c>
      <c r="DL419" s="23">
        <v>134</v>
      </c>
      <c r="DM419" s="23" t="s">
        <v>197</v>
      </c>
      <c r="DN419" s="23" t="s">
        <v>20</v>
      </c>
      <c r="DW419" s="85"/>
      <c r="DY419" s="85">
        <v>44879.989583333336</v>
      </c>
    </row>
    <row r="420" spans="1:129" s="23" customFormat="1">
      <c r="A420" s="23">
        <v>477</v>
      </c>
      <c r="B420" s="88">
        <v>44879.994444444441</v>
      </c>
      <c r="C420" s="23" t="s">
        <v>192</v>
      </c>
      <c r="D420" s="23">
        <v>0</v>
      </c>
      <c r="E420" s="23">
        <v>0</v>
      </c>
      <c r="F420" s="23">
        <v>0</v>
      </c>
      <c r="G420" s="23" t="s">
        <v>58</v>
      </c>
      <c r="H420" s="23" t="s">
        <v>59</v>
      </c>
      <c r="I420" s="23" t="s">
        <v>59</v>
      </c>
      <c r="J420" s="23" t="s">
        <v>59</v>
      </c>
      <c r="K420" s="23">
        <v>150</v>
      </c>
      <c r="L420" s="23" t="s">
        <v>179</v>
      </c>
      <c r="M420" s="23">
        <v>0</v>
      </c>
      <c r="N420" s="23" t="s">
        <v>179</v>
      </c>
      <c r="O420" s="23">
        <v>0</v>
      </c>
      <c r="P420" s="23" t="s">
        <v>179</v>
      </c>
      <c r="Q420" s="23">
        <v>0</v>
      </c>
      <c r="R420" s="23">
        <v>2</v>
      </c>
      <c r="S420" s="23" t="s">
        <v>180</v>
      </c>
      <c r="T420" s="23">
        <v>13.476800000000001</v>
      </c>
      <c r="U420" s="23">
        <v>0.7026</v>
      </c>
      <c r="V420" s="23">
        <v>20.0869</v>
      </c>
      <c r="W420" s="23">
        <v>0.2918</v>
      </c>
      <c r="X420" s="23">
        <v>56.639200000000002</v>
      </c>
      <c r="Y420" s="23">
        <v>0.31130000000000002</v>
      </c>
      <c r="Z420" s="23">
        <v>1.32E-2</v>
      </c>
      <c r="AA420" s="23">
        <v>1.2500000000000001E-2</v>
      </c>
      <c r="AB420" s="23" t="s">
        <v>181</v>
      </c>
      <c r="AC420" s="23">
        <v>6.4000000000000003E-3</v>
      </c>
      <c r="AD420" s="23" t="s">
        <v>181</v>
      </c>
      <c r="AE420" s="23">
        <v>0.01</v>
      </c>
      <c r="AF420" s="23">
        <v>0.25469999999999998</v>
      </c>
      <c r="AG420" s="23">
        <v>6.4000000000000003E-3</v>
      </c>
      <c r="AH420" s="23">
        <v>8.6079000000000008</v>
      </c>
      <c r="AI420" s="23">
        <v>2.2100000000000002E-2</v>
      </c>
      <c r="AJ420" s="23">
        <v>0.43980000000000002</v>
      </c>
      <c r="AK420" s="23">
        <v>4.4999999999999997E-3</v>
      </c>
      <c r="AL420" s="23">
        <v>2.4E-2</v>
      </c>
      <c r="AM420" s="23">
        <v>6.0000000000000001E-3</v>
      </c>
      <c r="AN420" s="23">
        <v>2.8500000000000001E-2</v>
      </c>
      <c r="AO420" s="23">
        <v>3.8E-3</v>
      </c>
      <c r="AP420" s="23">
        <v>9.2499999999999999E-2</v>
      </c>
      <c r="AQ420" s="23">
        <v>3.3999999999999998E-3</v>
      </c>
      <c r="AR420" s="23">
        <v>6.5804</v>
      </c>
      <c r="AS420" s="23">
        <v>2.1899999999999999E-2</v>
      </c>
      <c r="AT420" s="23">
        <v>1.5900000000000001E-2</v>
      </c>
      <c r="AU420" s="23">
        <v>2.8E-3</v>
      </c>
      <c r="AV420" s="23">
        <v>1.8200000000000001E-2</v>
      </c>
      <c r="AW420" s="23">
        <v>1.1000000000000001E-3</v>
      </c>
      <c r="AX420" s="23">
        <v>1.37E-2</v>
      </c>
      <c r="AY420" s="23">
        <v>8.0000000000000004E-4</v>
      </c>
      <c r="AZ420" s="23">
        <v>7.3000000000000001E-3</v>
      </c>
      <c r="BA420" s="23">
        <v>5.9999999999999995E-4</v>
      </c>
      <c r="BB420" s="23">
        <v>6.9999999999999999E-4</v>
      </c>
      <c r="BC420" s="23">
        <v>4.0000000000000002E-4</v>
      </c>
      <c r="BD420" s="23" t="s">
        <v>181</v>
      </c>
      <c r="BE420" s="23">
        <v>2.0000000000000001E-4</v>
      </c>
      <c r="BF420" s="23" t="s">
        <v>181</v>
      </c>
      <c r="BG420" s="23">
        <v>1E-4</v>
      </c>
      <c r="BH420" s="23">
        <v>4.0000000000000002E-4</v>
      </c>
      <c r="BI420" s="23">
        <v>2.0000000000000001E-4</v>
      </c>
      <c r="BJ420" s="23">
        <v>6.0000000000000001E-3</v>
      </c>
      <c r="BK420" s="23">
        <v>2.9999999999999997E-4</v>
      </c>
      <c r="BL420" s="23">
        <v>1.6000000000000001E-3</v>
      </c>
      <c r="BM420" s="23">
        <v>2.0000000000000001E-4</v>
      </c>
      <c r="BN420" s="23">
        <v>1.6000000000000001E-3</v>
      </c>
      <c r="BO420" s="23">
        <v>1E-4</v>
      </c>
      <c r="BP420" s="23" t="s">
        <v>181</v>
      </c>
      <c r="BQ420" s="23">
        <v>2.0000000000000001E-4</v>
      </c>
      <c r="BR420" s="23" t="s">
        <v>181</v>
      </c>
      <c r="BS420" s="23">
        <v>0</v>
      </c>
      <c r="BT420" s="23" t="s">
        <v>181</v>
      </c>
      <c r="BU420" s="23">
        <v>5.0000000000000001E-4</v>
      </c>
      <c r="BV420" s="23" t="s">
        <v>20</v>
      </c>
      <c r="BX420" s="23" t="s">
        <v>181</v>
      </c>
      <c r="BY420" s="23">
        <v>8.0000000000000004E-4</v>
      </c>
      <c r="BZ420" s="23" t="s">
        <v>181</v>
      </c>
      <c r="CA420" s="23">
        <v>6.9999999999999999E-4</v>
      </c>
      <c r="CB420" s="23" t="s">
        <v>181</v>
      </c>
      <c r="CC420" s="23">
        <v>1.6999999999999999E-3</v>
      </c>
      <c r="CD420" s="23" t="s">
        <v>181</v>
      </c>
      <c r="CE420" s="23">
        <v>1.8E-3</v>
      </c>
      <c r="CF420" s="23" t="s">
        <v>20</v>
      </c>
      <c r="CH420" s="23" t="s">
        <v>181</v>
      </c>
      <c r="CI420" s="23">
        <v>3.7000000000000002E-3</v>
      </c>
      <c r="CJ420" s="23" t="s">
        <v>181</v>
      </c>
      <c r="CK420" s="23">
        <v>8.3000000000000001E-3</v>
      </c>
      <c r="CL420" s="23" t="s">
        <v>181</v>
      </c>
      <c r="CM420" s="23">
        <v>6.6E-3</v>
      </c>
      <c r="CN420" s="23" t="s">
        <v>181</v>
      </c>
      <c r="CO420" s="23">
        <v>6.9999999999999999E-4</v>
      </c>
      <c r="CP420" s="23" t="s">
        <v>181</v>
      </c>
      <c r="CQ420" s="23">
        <v>2.5000000000000001E-3</v>
      </c>
      <c r="CR420" s="23" t="s">
        <v>181</v>
      </c>
      <c r="CS420" s="23">
        <v>1.5E-3</v>
      </c>
      <c r="CT420" s="23" t="s">
        <v>20</v>
      </c>
      <c r="CV420" s="23" t="s">
        <v>20</v>
      </c>
      <c r="CX420" s="23" t="s">
        <v>181</v>
      </c>
      <c r="CY420" s="23">
        <v>5.9999999999999995E-4</v>
      </c>
      <c r="CZ420" s="23" t="s">
        <v>181</v>
      </c>
      <c r="DA420" s="23">
        <v>5.0000000000000001E-4</v>
      </c>
      <c r="DB420" s="23" t="s">
        <v>181</v>
      </c>
      <c r="DC420" s="23">
        <v>5.0000000000000001E-4</v>
      </c>
      <c r="DD420" s="23" t="s">
        <v>181</v>
      </c>
      <c r="DE420" s="23">
        <v>5.0000000000000001E-4</v>
      </c>
      <c r="DF420" s="23" t="s">
        <v>181</v>
      </c>
      <c r="DG420" s="23">
        <v>2.9999999999999997E-4</v>
      </c>
      <c r="DH420" s="23" t="s">
        <v>181</v>
      </c>
      <c r="DI420" s="23">
        <v>1E-4</v>
      </c>
      <c r="DJ420" s="23" t="s">
        <v>523</v>
      </c>
      <c r="DK420" s="23" t="s">
        <v>524</v>
      </c>
      <c r="DL420" s="23">
        <v>18</v>
      </c>
      <c r="DM420" s="23" t="s">
        <v>197</v>
      </c>
      <c r="DN420" s="23" t="s">
        <v>20</v>
      </c>
      <c r="DW420" s="85"/>
      <c r="DY420" s="85">
        <v>44879.994444444441</v>
      </c>
    </row>
    <row r="421" spans="1:129" s="23" customFormat="1">
      <c r="A421" s="23">
        <v>478</v>
      </c>
      <c r="B421" s="88">
        <v>44879.99722222222</v>
      </c>
      <c r="C421" s="23" t="s">
        <v>192</v>
      </c>
      <c r="D421" s="23">
        <v>0</v>
      </c>
      <c r="E421" s="23">
        <v>0</v>
      </c>
      <c r="F421" s="23">
        <v>0</v>
      </c>
      <c r="G421" s="23" t="s">
        <v>58</v>
      </c>
      <c r="H421" s="23" t="s">
        <v>59</v>
      </c>
      <c r="I421" s="23" t="s">
        <v>59</v>
      </c>
      <c r="J421" s="23" t="s">
        <v>59</v>
      </c>
      <c r="K421" s="23">
        <v>150</v>
      </c>
      <c r="L421" s="23" t="s">
        <v>179</v>
      </c>
      <c r="M421" s="23">
        <v>0</v>
      </c>
      <c r="N421" s="23" t="s">
        <v>179</v>
      </c>
      <c r="O421" s="23">
        <v>0</v>
      </c>
      <c r="P421" s="23" t="s">
        <v>179</v>
      </c>
      <c r="Q421" s="23">
        <v>0</v>
      </c>
      <c r="R421" s="23">
        <v>2</v>
      </c>
      <c r="S421" s="23" t="s">
        <v>180</v>
      </c>
      <c r="T421" s="23">
        <v>12.031599999999999</v>
      </c>
      <c r="U421" s="23">
        <v>0.66879999999999995</v>
      </c>
      <c r="V421" s="23">
        <v>19.648599999999998</v>
      </c>
      <c r="W421" s="23">
        <v>0.2868</v>
      </c>
      <c r="X421" s="23">
        <v>54.663200000000003</v>
      </c>
      <c r="Y421" s="23">
        <v>0.3039</v>
      </c>
      <c r="Z421" s="23">
        <v>2.4E-2</v>
      </c>
      <c r="AA421" s="23">
        <v>1.23E-2</v>
      </c>
      <c r="AB421" s="23" t="s">
        <v>181</v>
      </c>
      <c r="AC421" s="23">
        <v>6.1000000000000004E-3</v>
      </c>
      <c r="AD421" s="23" t="s">
        <v>181</v>
      </c>
      <c r="AE421" s="23">
        <v>1.0200000000000001E-2</v>
      </c>
      <c r="AF421" s="23">
        <v>0.17799999999999999</v>
      </c>
      <c r="AG421" s="23">
        <v>5.7000000000000002E-3</v>
      </c>
      <c r="AH421" s="23">
        <v>8.7149999999999999</v>
      </c>
      <c r="AI421" s="23">
        <v>2.2200000000000001E-2</v>
      </c>
      <c r="AJ421" s="23">
        <v>0.49009999999999998</v>
      </c>
      <c r="AK421" s="23">
        <v>4.7000000000000002E-3</v>
      </c>
      <c r="AL421" s="23">
        <v>3.3099999999999997E-2</v>
      </c>
      <c r="AM421" s="23">
        <v>6.4000000000000003E-3</v>
      </c>
      <c r="AN421" s="23">
        <v>2.3800000000000002E-2</v>
      </c>
      <c r="AO421" s="23">
        <v>3.5999999999999999E-3</v>
      </c>
      <c r="AP421" s="23">
        <v>0.106</v>
      </c>
      <c r="AQ421" s="23">
        <v>3.5999999999999999E-3</v>
      </c>
      <c r="AR421" s="23">
        <v>6.4579000000000004</v>
      </c>
      <c r="AS421" s="23">
        <v>2.1899999999999999E-2</v>
      </c>
      <c r="AT421" s="23">
        <v>1.2999999999999999E-2</v>
      </c>
      <c r="AU421" s="23">
        <v>2.8E-3</v>
      </c>
      <c r="AV421" s="23">
        <v>1.8800000000000001E-2</v>
      </c>
      <c r="AW421" s="23">
        <v>1.1000000000000001E-3</v>
      </c>
      <c r="AX421" s="23">
        <v>1.12E-2</v>
      </c>
      <c r="AY421" s="23">
        <v>6.9999999999999999E-4</v>
      </c>
      <c r="AZ421" s="23">
        <v>7.1999999999999998E-3</v>
      </c>
      <c r="BA421" s="23">
        <v>5.9999999999999995E-4</v>
      </c>
      <c r="BB421" s="23">
        <v>8.9999999999999998E-4</v>
      </c>
      <c r="BC421" s="23">
        <v>2.9999999999999997E-4</v>
      </c>
      <c r="BD421" s="23" t="s">
        <v>181</v>
      </c>
      <c r="BE421" s="23">
        <v>2.9999999999999997E-4</v>
      </c>
      <c r="BF421" s="23" t="s">
        <v>181</v>
      </c>
      <c r="BG421" s="23">
        <v>1E-4</v>
      </c>
      <c r="BH421" s="23">
        <v>2.9999999999999997E-4</v>
      </c>
      <c r="BI421" s="23">
        <v>2.0000000000000001E-4</v>
      </c>
      <c r="BJ421" s="23">
        <v>5.7999999999999996E-3</v>
      </c>
      <c r="BK421" s="23">
        <v>2.9999999999999997E-4</v>
      </c>
      <c r="BL421" s="23">
        <v>1.8E-3</v>
      </c>
      <c r="BM421" s="23">
        <v>2.0000000000000001E-4</v>
      </c>
      <c r="BN421" s="23">
        <v>2.2000000000000001E-3</v>
      </c>
      <c r="BO421" s="23">
        <v>1E-4</v>
      </c>
      <c r="BP421" s="23" t="s">
        <v>181</v>
      </c>
      <c r="BQ421" s="23">
        <v>2.0000000000000001E-4</v>
      </c>
      <c r="BR421" s="23">
        <v>1E-4</v>
      </c>
      <c r="BS421" s="23">
        <v>1E-4</v>
      </c>
      <c r="BT421" s="23" t="s">
        <v>181</v>
      </c>
      <c r="BU421" s="23">
        <v>5.0000000000000001E-4</v>
      </c>
      <c r="BV421" s="23" t="s">
        <v>20</v>
      </c>
      <c r="BX421" s="23" t="s">
        <v>181</v>
      </c>
      <c r="BY421" s="23">
        <v>8.0000000000000004E-4</v>
      </c>
      <c r="BZ421" s="23" t="s">
        <v>181</v>
      </c>
      <c r="CA421" s="23">
        <v>6.9999999999999999E-4</v>
      </c>
      <c r="CB421" s="23" t="s">
        <v>181</v>
      </c>
      <c r="CC421" s="23">
        <v>1.8E-3</v>
      </c>
      <c r="CD421" s="23" t="s">
        <v>181</v>
      </c>
      <c r="CE421" s="23">
        <v>1.8E-3</v>
      </c>
      <c r="CF421" s="23" t="s">
        <v>20</v>
      </c>
      <c r="CH421" s="23" t="s">
        <v>181</v>
      </c>
      <c r="CI421" s="23">
        <v>4.0000000000000001E-3</v>
      </c>
      <c r="CJ421" s="23" t="s">
        <v>181</v>
      </c>
      <c r="CK421" s="23">
        <v>8.5000000000000006E-3</v>
      </c>
      <c r="CL421" s="23" t="s">
        <v>181</v>
      </c>
      <c r="CM421" s="23">
        <v>7.3000000000000001E-3</v>
      </c>
      <c r="CN421" s="23" t="s">
        <v>181</v>
      </c>
      <c r="CO421" s="23">
        <v>5.9999999999999995E-4</v>
      </c>
      <c r="CP421" s="23" t="s">
        <v>181</v>
      </c>
      <c r="CQ421" s="23">
        <v>2.5000000000000001E-3</v>
      </c>
      <c r="CR421" s="23" t="s">
        <v>181</v>
      </c>
      <c r="CS421" s="23">
        <v>1.5E-3</v>
      </c>
      <c r="CT421" s="23" t="s">
        <v>181</v>
      </c>
      <c r="CU421" s="23">
        <v>6.9999999999999999E-4</v>
      </c>
      <c r="CV421" s="23" t="s">
        <v>181</v>
      </c>
      <c r="CW421" s="23">
        <v>5.0000000000000001E-4</v>
      </c>
      <c r="CX421" s="23" t="s">
        <v>181</v>
      </c>
      <c r="CY421" s="23">
        <v>5.0000000000000001E-4</v>
      </c>
      <c r="CZ421" s="23" t="s">
        <v>181</v>
      </c>
      <c r="DA421" s="23">
        <v>5.0000000000000001E-4</v>
      </c>
      <c r="DB421" s="23" t="s">
        <v>181</v>
      </c>
      <c r="DC421" s="23">
        <v>5.0000000000000001E-4</v>
      </c>
      <c r="DD421" s="23" t="s">
        <v>181</v>
      </c>
      <c r="DE421" s="23">
        <v>5.9999999999999995E-4</v>
      </c>
      <c r="DF421" s="23" t="s">
        <v>181</v>
      </c>
      <c r="DG421" s="23">
        <v>2.9999999999999997E-4</v>
      </c>
      <c r="DH421" s="23" t="s">
        <v>181</v>
      </c>
      <c r="DI421" s="23">
        <v>1E-4</v>
      </c>
      <c r="DJ421" s="23" t="s">
        <v>523</v>
      </c>
      <c r="DK421" s="23" t="s">
        <v>524</v>
      </c>
      <c r="DL421" s="23">
        <v>98</v>
      </c>
      <c r="DM421" s="23" t="s">
        <v>197</v>
      </c>
      <c r="DN421" s="23" t="s">
        <v>20</v>
      </c>
      <c r="DW421" s="85"/>
      <c r="DY421" s="85">
        <v>44879.99722222222</v>
      </c>
    </row>
    <row r="422" spans="1:129" s="23" customFormat="1">
      <c r="A422" s="23">
        <v>479</v>
      </c>
      <c r="B422" s="88">
        <v>44880</v>
      </c>
      <c r="C422" s="23" t="s">
        <v>192</v>
      </c>
      <c r="D422" s="23">
        <v>0</v>
      </c>
      <c r="E422" s="23">
        <v>0</v>
      </c>
      <c r="F422" s="23">
        <v>0</v>
      </c>
      <c r="G422" s="23" t="s">
        <v>58</v>
      </c>
      <c r="H422" s="23" t="s">
        <v>59</v>
      </c>
      <c r="I422" s="23" t="s">
        <v>59</v>
      </c>
      <c r="J422" s="23" t="s">
        <v>59</v>
      </c>
      <c r="K422" s="23">
        <v>150</v>
      </c>
      <c r="L422" s="23" t="s">
        <v>179</v>
      </c>
      <c r="M422" s="23">
        <v>0</v>
      </c>
      <c r="N422" s="23" t="s">
        <v>179</v>
      </c>
      <c r="O422" s="23">
        <v>0</v>
      </c>
      <c r="P422" s="23" t="s">
        <v>179</v>
      </c>
      <c r="Q422" s="23">
        <v>0</v>
      </c>
      <c r="R422" s="23">
        <v>2</v>
      </c>
      <c r="S422" s="23" t="s">
        <v>180</v>
      </c>
      <c r="T422" s="23">
        <v>9.4328000000000003</v>
      </c>
      <c r="U422" s="23">
        <v>0.58540000000000003</v>
      </c>
      <c r="V422" s="23">
        <v>14.9962</v>
      </c>
      <c r="W422" s="23">
        <v>0.25030000000000002</v>
      </c>
      <c r="X422" s="23">
        <v>46.625900000000001</v>
      </c>
      <c r="Y422" s="23">
        <v>0.27539999999999998</v>
      </c>
      <c r="Z422" s="23">
        <v>2.35E-2</v>
      </c>
      <c r="AA422" s="23">
        <v>1.0999999999999999E-2</v>
      </c>
      <c r="AB422" s="23" t="s">
        <v>181</v>
      </c>
      <c r="AC422" s="23">
        <v>5.7999999999999996E-3</v>
      </c>
      <c r="AD422" s="23" t="s">
        <v>181</v>
      </c>
      <c r="AE422" s="23">
        <v>1.0200000000000001E-2</v>
      </c>
      <c r="AF422" s="23">
        <v>0.66800000000000004</v>
      </c>
      <c r="AG422" s="23">
        <v>8.3999999999999995E-3</v>
      </c>
      <c r="AH422" s="23">
        <v>6.7873000000000001</v>
      </c>
      <c r="AI422" s="23">
        <v>1.95E-2</v>
      </c>
      <c r="AJ422" s="23">
        <v>0.40839999999999999</v>
      </c>
      <c r="AK422" s="23">
        <v>4.3E-3</v>
      </c>
      <c r="AL422" s="23">
        <v>1.6199999999999999E-2</v>
      </c>
      <c r="AM422" s="23">
        <v>5.4000000000000003E-3</v>
      </c>
      <c r="AN422" s="23">
        <v>2.3400000000000001E-2</v>
      </c>
      <c r="AO422" s="23">
        <v>3.3E-3</v>
      </c>
      <c r="AP422" s="23">
        <v>8.2299999999999998E-2</v>
      </c>
      <c r="AQ422" s="23">
        <v>3.3E-3</v>
      </c>
      <c r="AR422" s="23">
        <v>5.4701000000000004</v>
      </c>
      <c r="AS422" s="23">
        <v>1.9900000000000001E-2</v>
      </c>
      <c r="AT422" s="23">
        <v>7.3000000000000001E-3</v>
      </c>
      <c r="AU422" s="23">
        <v>2.5999999999999999E-3</v>
      </c>
      <c r="AV422" s="23">
        <v>1.4200000000000001E-2</v>
      </c>
      <c r="AW422" s="23">
        <v>1E-3</v>
      </c>
      <c r="AX422" s="23">
        <v>7.6E-3</v>
      </c>
      <c r="AY422" s="23">
        <v>5.9999999999999995E-4</v>
      </c>
      <c r="AZ422" s="23">
        <v>6.4000000000000003E-3</v>
      </c>
      <c r="BA422" s="23">
        <v>5.9999999999999995E-4</v>
      </c>
      <c r="BB422" s="23">
        <v>1.1999999999999999E-3</v>
      </c>
      <c r="BC422" s="23">
        <v>4.0000000000000002E-4</v>
      </c>
      <c r="BD422" s="23" t="s">
        <v>181</v>
      </c>
      <c r="BE422" s="23">
        <v>2.9999999999999997E-4</v>
      </c>
      <c r="BF422" s="23" t="s">
        <v>181</v>
      </c>
      <c r="BG422" s="23">
        <v>1E-4</v>
      </c>
      <c r="BH422" s="23">
        <v>8.0000000000000004E-4</v>
      </c>
      <c r="BI422" s="23">
        <v>2.0000000000000001E-4</v>
      </c>
      <c r="BJ422" s="23">
        <v>6.3E-3</v>
      </c>
      <c r="BK422" s="23">
        <v>2.9999999999999997E-4</v>
      </c>
      <c r="BL422" s="23">
        <v>1.5E-3</v>
      </c>
      <c r="BM422" s="23">
        <v>2.0000000000000001E-4</v>
      </c>
      <c r="BN422" s="23">
        <v>2.8999999999999998E-3</v>
      </c>
      <c r="BO422" s="23">
        <v>2.9999999999999997E-4</v>
      </c>
      <c r="BP422" s="23" t="s">
        <v>181</v>
      </c>
      <c r="BQ422" s="23">
        <v>2.0000000000000001E-4</v>
      </c>
      <c r="BR422" s="23">
        <v>2.9999999999999997E-4</v>
      </c>
      <c r="BS422" s="23">
        <v>2.0000000000000001E-4</v>
      </c>
      <c r="BT422" s="23" t="s">
        <v>181</v>
      </c>
      <c r="BU422" s="23">
        <v>5.0000000000000001E-4</v>
      </c>
      <c r="BV422" s="23" t="s">
        <v>20</v>
      </c>
      <c r="BX422" s="23" t="s">
        <v>181</v>
      </c>
      <c r="BY422" s="23">
        <v>8.0000000000000004E-4</v>
      </c>
      <c r="BZ422" s="23" t="s">
        <v>181</v>
      </c>
      <c r="CA422" s="23">
        <v>6.9999999999999999E-4</v>
      </c>
      <c r="CB422" s="23" t="s">
        <v>181</v>
      </c>
      <c r="CC422" s="23">
        <v>1.9E-3</v>
      </c>
      <c r="CD422" s="23" t="s">
        <v>181</v>
      </c>
      <c r="CE422" s="23">
        <v>1.6999999999999999E-3</v>
      </c>
      <c r="CF422" s="23" t="s">
        <v>20</v>
      </c>
      <c r="CH422" s="23" t="s">
        <v>181</v>
      </c>
      <c r="CI422" s="23">
        <v>5.4000000000000003E-3</v>
      </c>
      <c r="CJ422" s="23" t="s">
        <v>181</v>
      </c>
      <c r="CK422" s="23">
        <v>8.6E-3</v>
      </c>
      <c r="CL422" s="23" t="s">
        <v>181</v>
      </c>
      <c r="CM422" s="23">
        <v>9.4000000000000004E-3</v>
      </c>
      <c r="CN422" s="23" t="s">
        <v>181</v>
      </c>
      <c r="CO422" s="23">
        <v>5.9999999999999995E-4</v>
      </c>
      <c r="CP422" s="23" t="s">
        <v>181</v>
      </c>
      <c r="CQ422" s="23">
        <v>2.5999999999999999E-3</v>
      </c>
      <c r="CR422" s="23" t="s">
        <v>181</v>
      </c>
      <c r="CS422" s="23">
        <v>1.5E-3</v>
      </c>
      <c r="CT422" s="23" t="s">
        <v>20</v>
      </c>
      <c r="CV422" s="23" t="s">
        <v>20</v>
      </c>
      <c r="CX422" s="23" t="s">
        <v>181</v>
      </c>
      <c r="CY422" s="23">
        <v>5.0000000000000001E-4</v>
      </c>
      <c r="CZ422" s="23" t="s">
        <v>181</v>
      </c>
      <c r="DA422" s="23">
        <v>5.0000000000000001E-4</v>
      </c>
      <c r="DB422" s="23" t="s">
        <v>181</v>
      </c>
      <c r="DC422" s="23">
        <v>5.0000000000000001E-4</v>
      </c>
      <c r="DD422" s="23" t="s">
        <v>181</v>
      </c>
      <c r="DE422" s="23">
        <v>5.9999999999999995E-4</v>
      </c>
      <c r="DF422" s="23" t="s">
        <v>181</v>
      </c>
      <c r="DG422" s="23">
        <v>4.0000000000000002E-4</v>
      </c>
      <c r="DH422" s="23" t="s">
        <v>181</v>
      </c>
      <c r="DI422" s="23">
        <v>2.9999999999999997E-4</v>
      </c>
      <c r="DJ422" s="23" t="s">
        <v>523</v>
      </c>
      <c r="DK422" s="23" t="s">
        <v>524</v>
      </c>
      <c r="DL422" s="23">
        <v>139</v>
      </c>
      <c r="DM422" s="23" t="s">
        <v>197</v>
      </c>
      <c r="DN422" s="23" t="s">
        <v>20</v>
      </c>
      <c r="DW422" s="85"/>
      <c r="DY422" s="85">
        <v>44880</v>
      </c>
    </row>
    <row r="423" spans="1:129" s="23" customFormat="1">
      <c r="A423" s="23">
        <v>480</v>
      </c>
      <c r="B423" s="88">
        <v>44880.004861111112</v>
      </c>
      <c r="C423" s="23" t="s">
        <v>192</v>
      </c>
      <c r="D423" s="23">
        <v>0</v>
      </c>
      <c r="E423" s="23">
        <v>0</v>
      </c>
      <c r="F423" s="23">
        <v>0</v>
      </c>
      <c r="G423" s="23" t="s">
        <v>58</v>
      </c>
      <c r="H423" s="23" t="s">
        <v>59</v>
      </c>
      <c r="I423" s="23" t="s">
        <v>59</v>
      </c>
      <c r="J423" s="23" t="s">
        <v>59</v>
      </c>
      <c r="K423" s="23">
        <v>150</v>
      </c>
      <c r="L423" s="23" t="s">
        <v>179</v>
      </c>
      <c r="M423" s="23">
        <v>0</v>
      </c>
      <c r="N423" s="23" t="s">
        <v>179</v>
      </c>
      <c r="O423" s="23">
        <v>0</v>
      </c>
      <c r="P423" s="23" t="s">
        <v>179</v>
      </c>
      <c r="Q423" s="23">
        <v>0</v>
      </c>
      <c r="R423" s="23">
        <v>2</v>
      </c>
      <c r="S423" s="23" t="s">
        <v>180</v>
      </c>
      <c r="T423" s="23">
        <v>9.8745999999999992</v>
      </c>
      <c r="U423" s="23">
        <v>0.6079</v>
      </c>
      <c r="V423" s="23">
        <v>15.860300000000001</v>
      </c>
      <c r="W423" s="23">
        <v>0.25800000000000001</v>
      </c>
      <c r="X423" s="23">
        <v>49.206299999999999</v>
      </c>
      <c r="Y423" s="23">
        <v>0.28370000000000001</v>
      </c>
      <c r="Z423" s="23">
        <v>1.6199999999999999E-2</v>
      </c>
      <c r="AA423" s="23">
        <v>1.1299999999999999E-2</v>
      </c>
      <c r="AB423" s="23" t="s">
        <v>181</v>
      </c>
      <c r="AC423" s="23">
        <v>5.8999999999999999E-3</v>
      </c>
      <c r="AD423" s="23" t="s">
        <v>181</v>
      </c>
      <c r="AE423" s="23">
        <v>1.0200000000000001E-2</v>
      </c>
      <c r="AF423" s="23">
        <v>0.22589999999999999</v>
      </c>
      <c r="AG423" s="23">
        <v>6.0000000000000001E-3</v>
      </c>
      <c r="AH423" s="23">
        <v>7.4348000000000001</v>
      </c>
      <c r="AI423" s="23">
        <v>2.0500000000000001E-2</v>
      </c>
      <c r="AJ423" s="23">
        <v>0.46379999999999999</v>
      </c>
      <c r="AK423" s="23">
        <v>4.5999999999999999E-3</v>
      </c>
      <c r="AL423" s="23">
        <v>2.3099999999999999E-2</v>
      </c>
      <c r="AM423" s="23">
        <v>5.7999999999999996E-3</v>
      </c>
      <c r="AN423" s="23">
        <v>2.4400000000000002E-2</v>
      </c>
      <c r="AO423" s="23">
        <v>3.3E-3</v>
      </c>
      <c r="AP423" s="23">
        <v>9.69E-2</v>
      </c>
      <c r="AQ423" s="23">
        <v>3.5999999999999999E-3</v>
      </c>
      <c r="AR423" s="23">
        <v>5.9467999999999996</v>
      </c>
      <c r="AS423" s="23">
        <v>2.0899999999999998E-2</v>
      </c>
      <c r="AT423" s="23">
        <v>1.38E-2</v>
      </c>
      <c r="AU423" s="23">
        <v>2.7000000000000001E-3</v>
      </c>
      <c r="AV423" s="23">
        <v>1.1299999999999999E-2</v>
      </c>
      <c r="AW423" s="23">
        <v>8.9999999999999998E-4</v>
      </c>
      <c r="AX423" s="23">
        <v>1.06E-2</v>
      </c>
      <c r="AY423" s="23">
        <v>6.9999999999999999E-4</v>
      </c>
      <c r="AZ423" s="23">
        <v>7.3000000000000001E-3</v>
      </c>
      <c r="BA423" s="23">
        <v>5.9999999999999995E-4</v>
      </c>
      <c r="BB423" s="23">
        <v>8.9999999999999998E-4</v>
      </c>
      <c r="BC423" s="23">
        <v>4.0000000000000002E-4</v>
      </c>
      <c r="BD423" s="23" t="s">
        <v>181</v>
      </c>
      <c r="BE423" s="23">
        <v>2.0000000000000001E-4</v>
      </c>
      <c r="BF423" s="23" t="s">
        <v>181</v>
      </c>
      <c r="BG423" s="23">
        <v>1E-4</v>
      </c>
      <c r="BH423" s="23">
        <v>2.9999999999999997E-4</v>
      </c>
      <c r="BI423" s="23">
        <v>2.0000000000000001E-4</v>
      </c>
      <c r="BJ423" s="23">
        <v>5.4999999999999997E-3</v>
      </c>
      <c r="BK423" s="23">
        <v>2.9999999999999997E-4</v>
      </c>
      <c r="BL423" s="23">
        <v>2E-3</v>
      </c>
      <c r="BM423" s="23">
        <v>2.0000000000000001E-4</v>
      </c>
      <c r="BN423" s="23">
        <v>3.0999999999999999E-3</v>
      </c>
      <c r="BO423" s="23">
        <v>2.0000000000000001E-4</v>
      </c>
      <c r="BP423" s="23" t="s">
        <v>181</v>
      </c>
      <c r="BQ423" s="23">
        <v>2.0000000000000001E-4</v>
      </c>
      <c r="BR423" s="23">
        <v>5.0000000000000001E-4</v>
      </c>
      <c r="BS423" s="23">
        <v>2.0000000000000001E-4</v>
      </c>
      <c r="BT423" s="23" t="s">
        <v>181</v>
      </c>
      <c r="BU423" s="23">
        <v>5.0000000000000001E-4</v>
      </c>
      <c r="BV423" s="23" t="s">
        <v>20</v>
      </c>
      <c r="BX423" s="23" t="s">
        <v>181</v>
      </c>
      <c r="BY423" s="23">
        <v>8.0000000000000004E-4</v>
      </c>
      <c r="BZ423" s="23" t="s">
        <v>181</v>
      </c>
      <c r="CA423" s="23">
        <v>6.9999999999999999E-4</v>
      </c>
      <c r="CB423" s="23" t="s">
        <v>181</v>
      </c>
      <c r="CC423" s="23">
        <v>1.9E-3</v>
      </c>
      <c r="CD423" s="23" t="s">
        <v>181</v>
      </c>
      <c r="CE423" s="23">
        <v>1.6999999999999999E-3</v>
      </c>
      <c r="CF423" s="23" t="s">
        <v>20</v>
      </c>
      <c r="CH423" s="23" t="s">
        <v>181</v>
      </c>
      <c r="CI423" s="23">
        <v>5.0000000000000001E-3</v>
      </c>
      <c r="CJ423" s="23" t="s">
        <v>181</v>
      </c>
      <c r="CK423" s="23">
        <v>8.6E-3</v>
      </c>
      <c r="CL423" s="23" t="s">
        <v>181</v>
      </c>
      <c r="CM423" s="23">
        <v>8.8000000000000005E-3</v>
      </c>
      <c r="CN423" s="23" t="s">
        <v>181</v>
      </c>
      <c r="CO423" s="23">
        <v>6.9999999999999999E-4</v>
      </c>
      <c r="CP423" s="23" t="s">
        <v>181</v>
      </c>
      <c r="CQ423" s="23">
        <v>2.5000000000000001E-3</v>
      </c>
      <c r="CR423" s="23" t="s">
        <v>181</v>
      </c>
      <c r="CS423" s="23">
        <v>1.5E-3</v>
      </c>
      <c r="CT423" s="23" t="s">
        <v>181</v>
      </c>
      <c r="CU423" s="23">
        <v>5.9999999999999995E-4</v>
      </c>
      <c r="CV423" s="23" t="s">
        <v>20</v>
      </c>
      <c r="CX423" s="23" t="s">
        <v>181</v>
      </c>
      <c r="CY423" s="23">
        <v>5.0000000000000001E-4</v>
      </c>
      <c r="CZ423" s="23" t="s">
        <v>181</v>
      </c>
      <c r="DA423" s="23">
        <v>5.0000000000000001E-4</v>
      </c>
      <c r="DB423" s="23" t="s">
        <v>181</v>
      </c>
      <c r="DC423" s="23">
        <v>5.0000000000000001E-4</v>
      </c>
      <c r="DD423" s="23" t="s">
        <v>181</v>
      </c>
      <c r="DE423" s="23">
        <v>5.0000000000000001E-4</v>
      </c>
      <c r="DF423" s="23" t="s">
        <v>181</v>
      </c>
      <c r="DG423" s="23">
        <v>2.9999999999999997E-4</v>
      </c>
      <c r="DH423" s="23" t="s">
        <v>181</v>
      </c>
      <c r="DI423" s="23">
        <v>2.0000000000000001E-4</v>
      </c>
      <c r="DJ423" s="23" t="s">
        <v>525</v>
      </c>
      <c r="DK423" s="23" t="s">
        <v>526</v>
      </c>
      <c r="DL423" s="23">
        <v>35</v>
      </c>
      <c r="DM423" s="23" t="s">
        <v>197</v>
      </c>
      <c r="DN423" s="23" t="s">
        <v>20</v>
      </c>
      <c r="DW423" s="85"/>
      <c r="DY423" s="85">
        <v>44880.004861111112</v>
      </c>
    </row>
    <row r="424" spans="1:129" s="23" customFormat="1">
      <c r="A424" s="23">
        <v>481</v>
      </c>
      <c r="B424" s="88">
        <v>44880.009722222225</v>
      </c>
      <c r="C424" s="23" t="s">
        <v>192</v>
      </c>
      <c r="D424" s="23">
        <v>0</v>
      </c>
      <c r="E424" s="23">
        <v>0</v>
      </c>
      <c r="F424" s="23">
        <v>0</v>
      </c>
      <c r="G424" s="23" t="s">
        <v>58</v>
      </c>
      <c r="H424" s="23" t="s">
        <v>59</v>
      </c>
      <c r="I424" s="23" t="s">
        <v>59</v>
      </c>
      <c r="J424" s="23" t="s">
        <v>59</v>
      </c>
      <c r="K424" s="23">
        <v>150</v>
      </c>
      <c r="L424" s="23" t="s">
        <v>179</v>
      </c>
      <c r="M424" s="23">
        <v>0</v>
      </c>
      <c r="N424" s="23" t="s">
        <v>179</v>
      </c>
      <c r="O424" s="23">
        <v>0</v>
      </c>
      <c r="P424" s="23" t="s">
        <v>179</v>
      </c>
      <c r="Q424" s="23">
        <v>0</v>
      </c>
      <c r="R424" s="23">
        <v>2</v>
      </c>
      <c r="S424" s="23" t="s">
        <v>180</v>
      </c>
      <c r="T424" s="23">
        <v>11.352499999999999</v>
      </c>
      <c r="U424" s="23">
        <v>0.64590000000000003</v>
      </c>
      <c r="V424" s="23">
        <v>17.906099999999999</v>
      </c>
      <c r="W424" s="23">
        <v>0.2737</v>
      </c>
      <c r="X424" s="23">
        <v>51.131399999999999</v>
      </c>
      <c r="Y424" s="23">
        <v>0.29099999999999998</v>
      </c>
      <c r="Z424" s="23">
        <v>2.7400000000000001E-2</v>
      </c>
      <c r="AA424" s="23">
        <v>1.2E-2</v>
      </c>
      <c r="AB424" s="23" t="s">
        <v>181</v>
      </c>
      <c r="AC424" s="23">
        <v>7.0000000000000001E-3</v>
      </c>
      <c r="AD424" s="23" t="s">
        <v>181</v>
      </c>
      <c r="AE424" s="23">
        <v>9.9000000000000008E-3</v>
      </c>
      <c r="AF424" s="23">
        <v>0.13789999999999999</v>
      </c>
      <c r="AG424" s="23">
        <v>5.3E-3</v>
      </c>
      <c r="AH424" s="23">
        <v>8.2515999999999998</v>
      </c>
      <c r="AI424" s="23">
        <v>2.1600000000000001E-2</v>
      </c>
      <c r="AJ424" s="23">
        <v>0.45789999999999997</v>
      </c>
      <c r="AK424" s="23">
        <v>4.5999999999999999E-3</v>
      </c>
      <c r="AL424" s="23">
        <v>2.6800000000000001E-2</v>
      </c>
      <c r="AM424" s="23">
        <v>6.0000000000000001E-3</v>
      </c>
      <c r="AN424" s="23">
        <v>2.3099999999999999E-2</v>
      </c>
      <c r="AO424" s="23">
        <v>3.3999999999999998E-3</v>
      </c>
      <c r="AP424" s="23">
        <v>0.1023</v>
      </c>
      <c r="AQ424" s="23">
        <v>3.5999999999999999E-3</v>
      </c>
      <c r="AR424" s="23">
        <v>6.1441999999999997</v>
      </c>
      <c r="AS424" s="23">
        <v>2.1299999999999999E-2</v>
      </c>
      <c r="AT424" s="23">
        <v>1.2500000000000001E-2</v>
      </c>
      <c r="AU424" s="23">
        <v>2.8E-3</v>
      </c>
      <c r="AV424" s="23">
        <v>1.4500000000000001E-2</v>
      </c>
      <c r="AW424" s="23">
        <v>1E-3</v>
      </c>
      <c r="AX424" s="23">
        <v>9.9000000000000008E-3</v>
      </c>
      <c r="AY424" s="23">
        <v>6.9999999999999999E-4</v>
      </c>
      <c r="AZ424" s="23">
        <v>7.0000000000000001E-3</v>
      </c>
      <c r="BA424" s="23">
        <v>5.9999999999999995E-4</v>
      </c>
      <c r="BB424" s="23">
        <v>8.9999999999999998E-4</v>
      </c>
      <c r="BC424" s="23">
        <v>4.0000000000000002E-4</v>
      </c>
      <c r="BD424" s="23" t="s">
        <v>181</v>
      </c>
      <c r="BE424" s="23">
        <v>2.9999999999999997E-4</v>
      </c>
      <c r="BF424" s="23" t="s">
        <v>181</v>
      </c>
      <c r="BG424" s="23">
        <v>1E-4</v>
      </c>
      <c r="BH424" s="23">
        <v>2.9999999999999997E-4</v>
      </c>
      <c r="BI424" s="23">
        <v>2.0000000000000001E-4</v>
      </c>
      <c r="BJ424" s="23">
        <v>5.7999999999999996E-3</v>
      </c>
      <c r="BK424" s="23">
        <v>2.9999999999999997E-4</v>
      </c>
      <c r="BL424" s="23">
        <v>1.9E-3</v>
      </c>
      <c r="BM424" s="23">
        <v>2.0000000000000001E-4</v>
      </c>
      <c r="BN424" s="23">
        <v>2.5999999999999999E-3</v>
      </c>
      <c r="BO424" s="23">
        <v>2.0000000000000001E-4</v>
      </c>
      <c r="BP424" s="23" t="s">
        <v>181</v>
      </c>
      <c r="BQ424" s="23">
        <v>2.0000000000000001E-4</v>
      </c>
      <c r="BR424" s="23">
        <v>2.9999999999999997E-4</v>
      </c>
      <c r="BS424" s="23">
        <v>1E-4</v>
      </c>
      <c r="BT424" s="23" t="s">
        <v>181</v>
      </c>
      <c r="BU424" s="23">
        <v>5.0000000000000001E-4</v>
      </c>
      <c r="BV424" s="23" t="s">
        <v>20</v>
      </c>
      <c r="BX424" s="23" t="s">
        <v>181</v>
      </c>
      <c r="BY424" s="23">
        <v>8.0000000000000004E-4</v>
      </c>
      <c r="BZ424" s="23" t="s">
        <v>181</v>
      </c>
      <c r="CA424" s="23">
        <v>6.9999999999999999E-4</v>
      </c>
      <c r="CB424" s="23" t="s">
        <v>181</v>
      </c>
      <c r="CC424" s="23">
        <v>1.8E-3</v>
      </c>
      <c r="CD424" s="23" t="s">
        <v>181</v>
      </c>
      <c r="CE424" s="23">
        <v>1.6999999999999999E-3</v>
      </c>
      <c r="CF424" s="23" t="s">
        <v>20</v>
      </c>
      <c r="CH424" s="23" t="s">
        <v>181</v>
      </c>
      <c r="CI424" s="23">
        <v>4.4999999999999997E-3</v>
      </c>
      <c r="CJ424" s="23" t="s">
        <v>181</v>
      </c>
      <c r="CK424" s="23">
        <v>8.6999999999999994E-3</v>
      </c>
      <c r="CL424" s="23" t="s">
        <v>181</v>
      </c>
      <c r="CM424" s="23">
        <v>8.3999999999999995E-3</v>
      </c>
      <c r="CN424" s="23" t="s">
        <v>181</v>
      </c>
      <c r="CO424" s="23">
        <v>6.9999999999999999E-4</v>
      </c>
      <c r="CP424" s="23" t="s">
        <v>181</v>
      </c>
      <c r="CQ424" s="23">
        <v>2.5000000000000001E-3</v>
      </c>
      <c r="CR424" s="23" t="s">
        <v>181</v>
      </c>
      <c r="CS424" s="23">
        <v>1.5E-3</v>
      </c>
      <c r="CT424" s="23" t="s">
        <v>20</v>
      </c>
      <c r="CV424" s="23" t="s">
        <v>20</v>
      </c>
      <c r="CX424" s="23" t="s">
        <v>181</v>
      </c>
      <c r="CY424" s="23">
        <v>5.0000000000000001E-4</v>
      </c>
      <c r="CZ424" s="23" t="s">
        <v>181</v>
      </c>
      <c r="DA424" s="23">
        <v>5.9999999999999995E-4</v>
      </c>
      <c r="DB424" s="23" t="s">
        <v>181</v>
      </c>
      <c r="DC424" s="23">
        <v>5.0000000000000001E-4</v>
      </c>
      <c r="DD424" s="23" t="s">
        <v>181</v>
      </c>
      <c r="DE424" s="23">
        <v>5.9999999999999995E-4</v>
      </c>
      <c r="DF424" s="23" t="s">
        <v>181</v>
      </c>
      <c r="DG424" s="23">
        <v>2.9999999999999997E-4</v>
      </c>
      <c r="DH424" s="23" t="s">
        <v>181</v>
      </c>
      <c r="DI424" s="23">
        <v>2.0000000000000001E-4</v>
      </c>
      <c r="DJ424" s="23" t="s">
        <v>525</v>
      </c>
      <c r="DK424" s="23" t="s">
        <v>526</v>
      </c>
      <c r="DL424" s="23">
        <v>103</v>
      </c>
      <c r="DM424" s="23" t="s">
        <v>197</v>
      </c>
      <c r="DN424" s="23" t="s">
        <v>20</v>
      </c>
      <c r="DW424" s="85"/>
      <c r="DY424" s="85">
        <v>44880.009722222225</v>
      </c>
    </row>
    <row r="425" spans="1:129" s="23" customFormat="1">
      <c r="A425" s="23">
        <v>482</v>
      </c>
      <c r="B425" s="88">
        <v>44880.01458333333</v>
      </c>
      <c r="C425" s="23" t="s">
        <v>192</v>
      </c>
      <c r="D425" s="23">
        <v>0</v>
      </c>
      <c r="E425" s="23">
        <v>0</v>
      </c>
      <c r="F425" s="23">
        <v>0</v>
      </c>
      <c r="G425" s="23" t="s">
        <v>58</v>
      </c>
      <c r="H425" s="23" t="s">
        <v>59</v>
      </c>
      <c r="I425" s="23" t="s">
        <v>59</v>
      </c>
      <c r="J425" s="23" t="s">
        <v>59</v>
      </c>
      <c r="K425" s="23">
        <v>150</v>
      </c>
      <c r="L425" s="23" t="s">
        <v>179</v>
      </c>
      <c r="M425" s="23">
        <v>0</v>
      </c>
      <c r="N425" s="23" t="s">
        <v>179</v>
      </c>
      <c r="O425" s="23">
        <v>0</v>
      </c>
      <c r="P425" s="23" t="s">
        <v>179</v>
      </c>
      <c r="Q425" s="23">
        <v>0</v>
      </c>
      <c r="R425" s="23">
        <v>2</v>
      </c>
      <c r="S425" s="23" t="s">
        <v>180</v>
      </c>
      <c r="T425" s="23">
        <v>13.3964</v>
      </c>
      <c r="U425" s="23">
        <v>0.67249999999999999</v>
      </c>
      <c r="V425" s="23">
        <v>17.003900000000002</v>
      </c>
      <c r="W425" s="23">
        <v>0.26850000000000002</v>
      </c>
      <c r="X425" s="23">
        <v>52.796599999999998</v>
      </c>
      <c r="Y425" s="23">
        <v>0.29599999999999999</v>
      </c>
      <c r="Z425" s="23" t="s">
        <v>181</v>
      </c>
      <c r="AA425" s="23">
        <v>1.17E-2</v>
      </c>
      <c r="AB425" s="23" t="s">
        <v>181</v>
      </c>
      <c r="AC425" s="23">
        <v>6.4999999999999997E-3</v>
      </c>
      <c r="AD425" s="23" t="s">
        <v>181</v>
      </c>
      <c r="AE425" s="23">
        <v>9.9000000000000008E-3</v>
      </c>
      <c r="AF425" s="23">
        <v>0.16669999999999999</v>
      </c>
      <c r="AG425" s="23">
        <v>5.5999999999999999E-3</v>
      </c>
      <c r="AH425" s="23">
        <v>7.9577</v>
      </c>
      <c r="AI425" s="23">
        <v>2.1100000000000001E-2</v>
      </c>
      <c r="AJ425" s="23">
        <v>0.3755</v>
      </c>
      <c r="AK425" s="23">
        <v>4.1999999999999997E-3</v>
      </c>
      <c r="AL425" s="23">
        <v>2.7300000000000001E-2</v>
      </c>
      <c r="AM425" s="23">
        <v>5.7000000000000002E-3</v>
      </c>
      <c r="AN425" s="23">
        <v>4.6100000000000002E-2</v>
      </c>
      <c r="AO425" s="23">
        <v>4.1000000000000003E-3</v>
      </c>
      <c r="AP425" s="23">
        <v>9.6199999999999994E-2</v>
      </c>
      <c r="AQ425" s="23">
        <v>3.5000000000000001E-3</v>
      </c>
      <c r="AR425" s="23">
        <v>5.6589</v>
      </c>
      <c r="AS425" s="23">
        <v>2.0299999999999999E-2</v>
      </c>
      <c r="AT425" s="23">
        <v>1.24E-2</v>
      </c>
      <c r="AU425" s="23">
        <v>2.5999999999999999E-3</v>
      </c>
      <c r="AV425" s="23">
        <v>1.8499999999999999E-2</v>
      </c>
      <c r="AW425" s="23">
        <v>1.1000000000000001E-3</v>
      </c>
      <c r="AX425" s="23">
        <v>1.01E-2</v>
      </c>
      <c r="AY425" s="23">
        <v>6.9999999999999999E-4</v>
      </c>
      <c r="AZ425" s="23">
        <v>5.5999999999999999E-3</v>
      </c>
      <c r="BA425" s="23">
        <v>5.0000000000000001E-4</v>
      </c>
      <c r="BB425" s="23">
        <v>8.9999999999999998E-4</v>
      </c>
      <c r="BC425" s="23">
        <v>2.9999999999999997E-4</v>
      </c>
      <c r="BD425" s="23" t="s">
        <v>181</v>
      </c>
      <c r="BE425" s="23">
        <v>2.0000000000000001E-4</v>
      </c>
      <c r="BF425" s="23" t="s">
        <v>181</v>
      </c>
      <c r="BG425" s="23">
        <v>1E-4</v>
      </c>
      <c r="BH425" s="23">
        <v>2.0000000000000001E-4</v>
      </c>
      <c r="BI425" s="23">
        <v>1E-4</v>
      </c>
      <c r="BJ425" s="23">
        <v>5.4999999999999997E-3</v>
      </c>
      <c r="BK425" s="23">
        <v>2.9999999999999997E-4</v>
      </c>
      <c r="BL425" s="23">
        <v>1.6999999999999999E-3</v>
      </c>
      <c r="BM425" s="23">
        <v>2.0000000000000001E-4</v>
      </c>
      <c r="BN425" s="23">
        <v>2.2000000000000001E-3</v>
      </c>
      <c r="BO425" s="23">
        <v>2.0000000000000001E-4</v>
      </c>
      <c r="BP425" s="23" t="s">
        <v>181</v>
      </c>
      <c r="BQ425" s="23">
        <v>2.0000000000000001E-4</v>
      </c>
      <c r="BR425" s="23">
        <v>2.0000000000000001E-4</v>
      </c>
      <c r="BS425" s="23">
        <v>1E-4</v>
      </c>
      <c r="BT425" s="23" t="s">
        <v>181</v>
      </c>
      <c r="BU425" s="23">
        <v>5.0000000000000001E-4</v>
      </c>
      <c r="BV425" s="23" t="s">
        <v>20</v>
      </c>
      <c r="BX425" s="23" t="s">
        <v>181</v>
      </c>
      <c r="BY425" s="23">
        <v>8.0000000000000004E-4</v>
      </c>
      <c r="BZ425" s="23" t="s">
        <v>181</v>
      </c>
      <c r="CA425" s="23">
        <v>6.9999999999999999E-4</v>
      </c>
      <c r="CB425" s="23">
        <v>2.0999999999999999E-3</v>
      </c>
      <c r="CC425" s="23">
        <v>1.8E-3</v>
      </c>
      <c r="CD425" s="23" t="s">
        <v>181</v>
      </c>
      <c r="CE425" s="23">
        <v>1.8E-3</v>
      </c>
      <c r="CF425" s="23" t="s">
        <v>20</v>
      </c>
      <c r="CH425" s="23" t="s">
        <v>181</v>
      </c>
      <c r="CI425" s="23">
        <v>4.4999999999999997E-3</v>
      </c>
      <c r="CJ425" s="23" t="s">
        <v>181</v>
      </c>
      <c r="CK425" s="23">
        <v>8.3000000000000001E-3</v>
      </c>
      <c r="CL425" s="23" t="s">
        <v>181</v>
      </c>
      <c r="CM425" s="23">
        <v>7.6E-3</v>
      </c>
      <c r="CN425" s="23" t="s">
        <v>181</v>
      </c>
      <c r="CO425" s="23">
        <v>5.9999999999999995E-4</v>
      </c>
      <c r="CP425" s="23" t="s">
        <v>181</v>
      </c>
      <c r="CQ425" s="23">
        <v>2.5000000000000001E-3</v>
      </c>
      <c r="CR425" s="23" t="s">
        <v>181</v>
      </c>
      <c r="CS425" s="23">
        <v>1.4E-3</v>
      </c>
      <c r="CT425" s="23" t="s">
        <v>20</v>
      </c>
      <c r="CV425" s="23" t="s">
        <v>20</v>
      </c>
      <c r="CX425" s="23" t="s">
        <v>181</v>
      </c>
      <c r="CY425" s="23">
        <v>5.0000000000000001E-4</v>
      </c>
      <c r="CZ425" s="23" t="s">
        <v>181</v>
      </c>
      <c r="DA425" s="23">
        <v>5.9999999999999995E-4</v>
      </c>
      <c r="DB425" s="23" t="s">
        <v>181</v>
      </c>
      <c r="DC425" s="23">
        <v>5.0000000000000001E-4</v>
      </c>
      <c r="DD425" s="23" t="s">
        <v>181</v>
      </c>
      <c r="DE425" s="23">
        <v>5.0000000000000001E-4</v>
      </c>
      <c r="DF425" s="23" t="s">
        <v>181</v>
      </c>
      <c r="DG425" s="23">
        <v>2.9999999999999997E-4</v>
      </c>
      <c r="DH425" s="23" t="s">
        <v>181</v>
      </c>
      <c r="DI425" s="23">
        <v>1E-4</v>
      </c>
      <c r="DJ425" s="23" t="s">
        <v>527</v>
      </c>
      <c r="DK425" s="23" t="s">
        <v>528</v>
      </c>
      <c r="DL425" s="23">
        <v>12</v>
      </c>
      <c r="DM425" s="23" t="s">
        <v>197</v>
      </c>
      <c r="DN425" s="23" t="s">
        <v>20</v>
      </c>
      <c r="DW425" s="85"/>
      <c r="DY425" s="85">
        <v>44880.01458333333</v>
      </c>
    </row>
    <row r="426" spans="1:129" s="23" customFormat="1">
      <c r="A426" s="23">
        <v>483</v>
      </c>
      <c r="B426" s="88">
        <v>44880.018750000003</v>
      </c>
      <c r="C426" s="23" t="s">
        <v>192</v>
      </c>
      <c r="D426" s="23">
        <v>0</v>
      </c>
      <c r="E426" s="23">
        <v>0</v>
      </c>
      <c r="F426" s="23">
        <v>0</v>
      </c>
      <c r="G426" s="23" t="s">
        <v>58</v>
      </c>
      <c r="H426" s="23" t="s">
        <v>59</v>
      </c>
      <c r="I426" s="23" t="s">
        <v>59</v>
      </c>
      <c r="J426" s="23" t="s">
        <v>59</v>
      </c>
      <c r="K426" s="23">
        <v>150</v>
      </c>
      <c r="L426" s="23" t="s">
        <v>179</v>
      </c>
      <c r="M426" s="23">
        <v>0</v>
      </c>
      <c r="N426" s="23" t="s">
        <v>179</v>
      </c>
      <c r="O426" s="23">
        <v>0</v>
      </c>
      <c r="P426" s="23" t="s">
        <v>179</v>
      </c>
      <c r="Q426" s="23">
        <v>0</v>
      </c>
      <c r="R426" s="23">
        <v>2</v>
      </c>
      <c r="S426" s="23" t="s">
        <v>180</v>
      </c>
      <c r="T426" s="23">
        <v>10.8828</v>
      </c>
      <c r="U426" s="23">
        <v>0.63280000000000003</v>
      </c>
      <c r="V426" s="23">
        <v>17.3352</v>
      </c>
      <c r="W426" s="23">
        <v>0.26840000000000003</v>
      </c>
      <c r="X426" s="23">
        <v>50.2179</v>
      </c>
      <c r="Y426" s="23">
        <v>0.28749999999999998</v>
      </c>
      <c r="Z426" s="23" t="s">
        <v>181</v>
      </c>
      <c r="AA426" s="23">
        <v>1.15E-2</v>
      </c>
      <c r="AB426" s="23" t="s">
        <v>181</v>
      </c>
      <c r="AC426" s="23">
        <v>6.4000000000000003E-3</v>
      </c>
      <c r="AD426" s="23" t="s">
        <v>181</v>
      </c>
      <c r="AE426" s="23">
        <v>9.9000000000000008E-3</v>
      </c>
      <c r="AF426" s="23">
        <v>0.15989999999999999</v>
      </c>
      <c r="AG426" s="23">
        <v>5.4999999999999997E-3</v>
      </c>
      <c r="AH426" s="23">
        <v>7.5686999999999998</v>
      </c>
      <c r="AI426" s="23">
        <v>2.06E-2</v>
      </c>
      <c r="AJ426" s="23">
        <v>0.4093</v>
      </c>
      <c r="AK426" s="23">
        <v>4.3E-3</v>
      </c>
      <c r="AL426" s="23">
        <v>2.1000000000000001E-2</v>
      </c>
      <c r="AM426" s="23">
        <v>5.5999999999999999E-3</v>
      </c>
      <c r="AN426" s="23">
        <v>2.7900000000000001E-2</v>
      </c>
      <c r="AO426" s="23">
        <v>3.5000000000000001E-3</v>
      </c>
      <c r="AP426" s="23">
        <v>9.4500000000000001E-2</v>
      </c>
      <c r="AQ426" s="23">
        <v>3.5000000000000001E-3</v>
      </c>
      <c r="AR426" s="23">
        <v>5.7849000000000004</v>
      </c>
      <c r="AS426" s="23">
        <v>2.0500000000000001E-2</v>
      </c>
      <c r="AT426" s="23">
        <v>1.1900000000000001E-2</v>
      </c>
      <c r="AU426" s="23">
        <v>2.7000000000000001E-3</v>
      </c>
      <c r="AV426" s="23">
        <v>1.5900000000000001E-2</v>
      </c>
      <c r="AW426" s="23">
        <v>1E-3</v>
      </c>
      <c r="AX426" s="23">
        <v>9.7999999999999997E-3</v>
      </c>
      <c r="AY426" s="23">
        <v>6.9999999999999999E-4</v>
      </c>
      <c r="AZ426" s="23">
        <v>6.8999999999999999E-3</v>
      </c>
      <c r="BA426" s="23">
        <v>5.9999999999999995E-4</v>
      </c>
      <c r="BB426" s="23">
        <v>8.9999999999999998E-4</v>
      </c>
      <c r="BC426" s="23">
        <v>4.0000000000000002E-4</v>
      </c>
      <c r="BD426" s="23" t="s">
        <v>181</v>
      </c>
      <c r="BE426" s="23">
        <v>2.9999999999999997E-4</v>
      </c>
      <c r="BF426" s="23" t="s">
        <v>181</v>
      </c>
      <c r="BG426" s="23">
        <v>1E-4</v>
      </c>
      <c r="BH426" s="23">
        <v>5.0000000000000001E-4</v>
      </c>
      <c r="BI426" s="23">
        <v>2.0000000000000001E-4</v>
      </c>
      <c r="BJ426" s="23">
        <v>5.5999999999999999E-3</v>
      </c>
      <c r="BK426" s="23">
        <v>2.9999999999999997E-4</v>
      </c>
      <c r="BL426" s="23">
        <v>1.6999999999999999E-3</v>
      </c>
      <c r="BM426" s="23">
        <v>2.0000000000000001E-4</v>
      </c>
      <c r="BN426" s="23">
        <v>2.5000000000000001E-3</v>
      </c>
      <c r="BO426" s="23">
        <v>2.0000000000000001E-4</v>
      </c>
      <c r="BP426" s="23" t="s">
        <v>181</v>
      </c>
      <c r="BQ426" s="23">
        <v>2.0000000000000001E-4</v>
      </c>
      <c r="BR426" s="23">
        <v>2.9999999999999997E-4</v>
      </c>
      <c r="BS426" s="23">
        <v>1E-4</v>
      </c>
      <c r="BT426" s="23" t="s">
        <v>181</v>
      </c>
      <c r="BU426" s="23">
        <v>5.0000000000000001E-4</v>
      </c>
      <c r="BV426" s="23" t="s">
        <v>20</v>
      </c>
      <c r="BX426" s="23" t="s">
        <v>20</v>
      </c>
      <c r="BZ426" s="23" t="s">
        <v>181</v>
      </c>
      <c r="CA426" s="23">
        <v>6.9999999999999999E-4</v>
      </c>
      <c r="CB426" s="23" t="s">
        <v>181</v>
      </c>
      <c r="CC426" s="23">
        <v>1.9E-3</v>
      </c>
      <c r="CD426" s="23" t="s">
        <v>181</v>
      </c>
      <c r="CE426" s="23">
        <v>1.6999999999999999E-3</v>
      </c>
      <c r="CF426" s="23" t="s">
        <v>20</v>
      </c>
      <c r="CH426" s="23" t="s">
        <v>181</v>
      </c>
      <c r="CI426" s="23">
        <v>4.8999999999999998E-3</v>
      </c>
      <c r="CJ426" s="23" t="s">
        <v>181</v>
      </c>
      <c r="CK426" s="23">
        <v>8.8000000000000005E-3</v>
      </c>
      <c r="CL426" s="23" t="s">
        <v>181</v>
      </c>
      <c r="CM426" s="23">
        <v>8.6999999999999994E-3</v>
      </c>
      <c r="CN426" s="23" t="s">
        <v>181</v>
      </c>
      <c r="CO426" s="23">
        <v>5.9999999999999995E-4</v>
      </c>
      <c r="CP426" s="23" t="s">
        <v>181</v>
      </c>
      <c r="CQ426" s="23">
        <v>2.3999999999999998E-3</v>
      </c>
      <c r="CR426" s="23" t="s">
        <v>181</v>
      </c>
      <c r="CS426" s="23">
        <v>1.5E-3</v>
      </c>
      <c r="CT426" s="23" t="s">
        <v>20</v>
      </c>
      <c r="CV426" s="23" t="s">
        <v>20</v>
      </c>
      <c r="CX426" s="23" t="s">
        <v>181</v>
      </c>
      <c r="CY426" s="23">
        <v>5.0000000000000001E-4</v>
      </c>
      <c r="CZ426" s="23" t="s">
        <v>181</v>
      </c>
      <c r="DA426" s="23">
        <v>5.9999999999999995E-4</v>
      </c>
      <c r="DB426" s="23" t="s">
        <v>181</v>
      </c>
      <c r="DC426" s="23">
        <v>5.0000000000000001E-4</v>
      </c>
      <c r="DD426" s="23" t="s">
        <v>181</v>
      </c>
      <c r="DE426" s="23">
        <v>5.9999999999999995E-4</v>
      </c>
      <c r="DF426" s="23" t="s">
        <v>181</v>
      </c>
      <c r="DG426" s="23">
        <v>2.9999999999999997E-4</v>
      </c>
      <c r="DH426" s="23" t="s">
        <v>181</v>
      </c>
      <c r="DI426" s="23">
        <v>2.0000000000000001E-4</v>
      </c>
      <c r="DJ426" s="23" t="s">
        <v>527</v>
      </c>
      <c r="DK426" s="23" t="s">
        <v>528</v>
      </c>
      <c r="DL426" s="23">
        <v>50</v>
      </c>
      <c r="DM426" s="23" t="s">
        <v>197</v>
      </c>
      <c r="DN426" s="23" t="s">
        <v>20</v>
      </c>
      <c r="DW426" s="85"/>
      <c r="DY426" s="85">
        <v>44880.018750000003</v>
      </c>
    </row>
    <row r="427" spans="1:129" s="23" customFormat="1">
      <c r="A427" s="23">
        <v>484</v>
      </c>
      <c r="B427" s="88">
        <v>44880.023611111108</v>
      </c>
      <c r="C427" s="23" t="s">
        <v>192</v>
      </c>
      <c r="D427" s="23">
        <v>0</v>
      </c>
      <c r="E427" s="23">
        <v>0</v>
      </c>
      <c r="F427" s="23">
        <v>0</v>
      </c>
      <c r="G427" s="23" t="s">
        <v>58</v>
      </c>
      <c r="H427" s="23" t="s">
        <v>59</v>
      </c>
      <c r="I427" s="23" t="s">
        <v>59</v>
      </c>
      <c r="J427" s="23" t="s">
        <v>59</v>
      </c>
      <c r="K427" s="23">
        <v>150</v>
      </c>
      <c r="L427" s="23" t="s">
        <v>179</v>
      </c>
      <c r="M427" s="23">
        <v>0</v>
      </c>
      <c r="N427" s="23" t="s">
        <v>179</v>
      </c>
      <c r="O427" s="23">
        <v>0</v>
      </c>
      <c r="P427" s="23" t="s">
        <v>179</v>
      </c>
      <c r="Q427" s="23">
        <v>0</v>
      </c>
      <c r="R427" s="23">
        <v>2</v>
      </c>
      <c r="S427" s="23" t="s">
        <v>180</v>
      </c>
      <c r="T427" s="23">
        <v>8.6068999999999996</v>
      </c>
      <c r="U427" s="23">
        <v>0.55820000000000003</v>
      </c>
      <c r="V427" s="23">
        <v>12.42</v>
      </c>
      <c r="W427" s="23">
        <v>0.22850000000000001</v>
      </c>
      <c r="X427" s="23">
        <v>40.0426</v>
      </c>
      <c r="Y427" s="23">
        <v>0.24990000000000001</v>
      </c>
      <c r="Z427" s="23">
        <v>2.5100000000000001E-2</v>
      </c>
      <c r="AA427" s="23">
        <v>1.0699999999999999E-2</v>
      </c>
      <c r="AB427" s="23" t="s">
        <v>181</v>
      </c>
      <c r="AC427" s="23">
        <v>5.4999999999999997E-3</v>
      </c>
      <c r="AD427" s="23" t="s">
        <v>181</v>
      </c>
      <c r="AE427" s="23">
        <v>1.01E-2</v>
      </c>
      <c r="AF427" s="23">
        <v>0.18210000000000001</v>
      </c>
      <c r="AG427" s="23">
        <v>5.3E-3</v>
      </c>
      <c r="AH427" s="23">
        <v>6.5502000000000002</v>
      </c>
      <c r="AI427" s="23">
        <v>1.9099999999999999E-2</v>
      </c>
      <c r="AJ427" s="23">
        <v>0.33289999999999997</v>
      </c>
      <c r="AK427" s="23">
        <v>4.0000000000000001E-3</v>
      </c>
      <c r="AL427" s="23">
        <v>1.4500000000000001E-2</v>
      </c>
      <c r="AM427" s="23">
        <v>5.1000000000000004E-3</v>
      </c>
      <c r="AN427" s="23">
        <v>2.5100000000000001E-2</v>
      </c>
      <c r="AO427" s="23">
        <v>3.2000000000000002E-3</v>
      </c>
      <c r="AP427" s="23">
        <v>8.8999999999999996E-2</v>
      </c>
      <c r="AQ427" s="23">
        <v>3.5000000000000001E-3</v>
      </c>
      <c r="AR427" s="23">
        <v>4.7915000000000001</v>
      </c>
      <c r="AS427" s="23">
        <v>1.8599999999999998E-2</v>
      </c>
      <c r="AT427" s="23">
        <v>8.3000000000000001E-3</v>
      </c>
      <c r="AU427" s="23">
        <v>2.5000000000000001E-3</v>
      </c>
      <c r="AV427" s="23">
        <v>1.4500000000000001E-2</v>
      </c>
      <c r="AW427" s="23">
        <v>1.1000000000000001E-3</v>
      </c>
      <c r="AX427" s="23">
        <v>7.0000000000000001E-3</v>
      </c>
      <c r="AY427" s="23">
        <v>5.9999999999999995E-4</v>
      </c>
      <c r="AZ427" s="23">
        <v>5.5999999999999999E-3</v>
      </c>
      <c r="BA427" s="23">
        <v>5.9999999999999995E-4</v>
      </c>
      <c r="BB427" s="23">
        <v>8.0000000000000004E-4</v>
      </c>
      <c r="BC427" s="23">
        <v>4.0000000000000002E-4</v>
      </c>
      <c r="BD427" s="23" t="s">
        <v>181</v>
      </c>
      <c r="BE427" s="23">
        <v>2.9999999999999997E-4</v>
      </c>
      <c r="BF427" s="23" t="s">
        <v>181</v>
      </c>
      <c r="BG427" s="23">
        <v>1E-4</v>
      </c>
      <c r="BH427" s="23">
        <v>4.0000000000000002E-4</v>
      </c>
      <c r="BI427" s="23">
        <v>2.0000000000000001E-4</v>
      </c>
      <c r="BJ427" s="23">
        <v>5.0000000000000001E-3</v>
      </c>
      <c r="BK427" s="23">
        <v>2.9999999999999997E-4</v>
      </c>
      <c r="BL427" s="23">
        <v>1.6000000000000001E-3</v>
      </c>
      <c r="BM427" s="23">
        <v>2.0000000000000001E-4</v>
      </c>
      <c r="BN427" s="23">
        <v>3.3E-3</v>
      </c>
      <c r="BO427" s="23">
        <v>2.9999999999999997E-4</v>
      </c>
      <c r="BP427" s="23" t="s">
        <v>181</v>
      </c>
      <c r="BQ427" s="23">
        <v>2.0000000000000001E-4</v>
      </c>
      <c r="BR427" s="23">
        <v>8.0000000000000004E-4</v>
      </c>
      <c r="BS427" s="23">
        <v>2.9999999999999997E-4</v>
      </c>
      <c r="BT427" s="23" t="s">
        <v>181</v>
      </c>
      <c r="BU427" s="23">
        <v>5.0000000000000001E-4</v>
      </c>
      <c r="BV427" s="23">
        <v>1.1000000000000001E-3</v>
      </c>
      <c r="BW427" s="23">
        <v>5.9999999999999995E-4</v>
      </c>
      <c r="BX427" s="23" t="s">
        <v>181</v>
      </c>
      <c r="BY427" s="23">
        <v>8.9999999999999998E-4</v>
      </c>
      <c r="BZ427" s="23" t="s">
        <v>181</v>
      </c>
      <c r="CA427" s="23">
        <v>8.0000000000000004E-4</v>
      </c>
      <c r="CB427" s="23" t="s">
        <v>181</v>
      </c>
      <c r="CC427" s="23">
        <v>2E-3</v>
      </c>
      <c r="CD427" s="23" t="s">
        <v>181</v>
      </c>
      <c r="CE427" s="23">
        <v>1.6000000000000001E-3</v>
      </c>
      <c r="CF427" s="23" t="s">
        <v>20</v>
      </c>
      <c r="CH427" s="23" t="s">
        <v>181</v>
      </c>
      <c r="CI427" s="23">
        <v>6.6E-3</v>
      </c>
      <c r="CJ427" s="23" t="s">
        <v>181</v>
      </c>
      <c r="CK427" s="23">
        <v>9.4000000000000004E-3</v>
      </c>
      <c r="CL427" s="23" t="s">
        <v>181</v>
      </c>
      <c r="CM427" s="23">
        <v>1.2200000000000001E-2</v>
      </c>
      <c r="CN427" s="23" t="s">
        <v>181</v>
      </c>
      <c r="CO427" s="23">
        <v>6.9999999999999999E-4</v>
      </c>
      <c r="CP427" s="23" t="s">
        <v>181</v>
      </c>
      <c r="CQ427" s="23">
        <v>2.5000000000000001E-3</v>
      </c>
      <c r="CR427" s="23" t="s">
        <v>181</v>
      </c>
      <c r="CS427" s="23">
        <v>1.6999999999999999E-3</v>
      </c>
      <c r="CT427" s="23" t="s">
        <v>20</v>
      </c>
      <c r="CV427" s="23" t="s">
        <v>20</v>
      </c>
      <c r="CX427" s="23" t="s">
        <v>181</v>
      </c>
      <c r="CY427" s="23">
        <v>5.0000000000000001E-4</v>
      </c>
      <c r="CZ427" s="23" t="s">
        <v>181</v>
      </c>
      <c r="DA427" s="23">
        <v>5.9999999999999995E-4</v>
      </c>
      <c r="DB427" s="23" t="s">
        <v>181</v>
      </c>
      <c r="DC427" s="23">
        <v>5.0000000000000001E-4</v>
      </c>
      <c r="DD427" s="23" t="s">
        <v>181</v>
      </c>
      <c r="DE427" s="23">
        <v>5.9999999999999995E-4</v>
      </c>
      <c r="DF427" s="23" t="s">
        <v>181</v>
      </c>
      <c r="DG427" s="23">
        <v>2.9999999999999997E-4</v>
      </c>
      <c r="DH427" s="23" t="s">
        <v>181</v>
      </c>
      <c r="DI427" s="23">
        <v>2.9999999999999997E-4</v>
      </c>
      <c r="DJ427" s="23" t="s">
        <v>529</v>
      </c>
      <c r="DK427" s="23" t="s">
        <v>530</v>
      </c>
      <c r="DL427" s="23">
        <v>8</v>
      </c>
      <c r="DM427" s="23" t="s">
        <v>197</v>
      </c>
      <c r="DN427" s="23" t="s">
        <v>20</v>
      </c>
      <c r="DW427" s="85"/>
      <c r="DY427" s="85">
        <v>44880.023611111108</v>
      </c>
    </row>
    <row r="428" spans="1:129" s="23" customFormat="1">
      <c r="A428" s="23">
        <v>485</v>
      </c>
      <c r="B428" s="88">
        <v>44880.027083333334</v>
      </c>
      <c r="C428" s="23" t="s">
        <v>192</v>
      </c>
      <c r="D428" s="23">
        <v>0</v>
      </c>
      <c r="E428" s="23">
        <v>0</v>
      </c>
      <c r="F428" s="23">
        <v>0</v>
      </c>
      <c r="G428" s="23" t="s">
        <v>58</v>
      </c>
      <c r="H428" s="23" t="s">
        <v>59</v>
      </c>
      <c r="I428" s="23" t="s">
        <v>59</v>
      </c>
      <c r="J428" s="23" t="s">
        <v>59</v>
      </c>
      <c r="K428" s="23">
        <v>150</v>
      </c>
      <c r="L428" s="23" t="s">
        <v>179</v>
      </c>
      <c r="M428" s="23">
        <v>0</v>
      </c>
      <c r="N428" s="23" t="s">
        <v>179</v>
      </c>
      <c r="O428" s="23">
        <v>0</v>
      </c>
      <c r="P428" s="23" t="s">
        <v>179</v>
      </c>
      <c r="Q428" s="23">
        <v>0</v>
      </c>
      <c r="R428" s="23">
        <v>2</v>
      </c>
      <c r="S428" s="23" t="s">
        <v>180</v>
      </c>
      <c r="T428" s="23">
        <v>12.686400000000001</v>
      </c>
      <c r="U428" s="23">
        <v>0.65720000000000001</v>
      </c>
      <c r="V428" s="23">
        <v>17.0883</v>
      </c>
      <c r="W428" s="23">
        <v>0.26829999999999998</v>
      </c>
      <c r="X428" s="23">
        <v>51.212899999999998</v>
      </c>
      <c r="Y428" s="23">
        <v>0.29120000000000001</v>
      </c>
      <c r="Z428" s="23">
        <v>2.4199999999999999E-2</v>
      </c>
      <c r="AA428" s="23">
        <v>1.1599999999999999E-2</v>
      </c>
      <c r="AB428" s="23" t="s">
        <v>181</v>
      </c>
      <c r="AC428" s="23">
        <v>6.1999999999999998E-3</v>
      </c>
      <c r="AD428" s="23" t="s">
        <v>181</v>
      </c>
      <c r="AE428" s="23">
        <v>0.01</v>
      </c>
      <c r="AF428" s="23">
        <v>0.17879999999999999</v>
      </c>
      <c r="AG428" s="23">
        <v>5.5999999999999999E-3</v>
      </c>
      <c r="AH428" s="23">
        <v>7.4198000000000004</v>
      </c>
      <c r="AI428" s="23">
        <v>2.0400000000000001E-2</v>
      </c>
      <c r="AJ428" s="23">
        <v>0.41289999999999999</v>
      </c>
      <c r="AK428" s="23">
        <v>4.3E-3</v>
      </c>
      <c r="AL428" s="23">
        <v>1.8499999999999999E-2</v>
      </c>
      <c r="AM428" s="23">
        <v>5.5999999999999999E-3</v>
      </c>
      <c r="AN428" s="23">
        <v>2.3400000000000001E-2</v>
      </c>
      <c r="AO428" s="23">
        <v>3.3E-3</v>
      </c>
      <c r="AP428" s="23">
        <v>9.3600000000000003E-2</v>
      </c>
      <c r="AQ428" s="23">
        <v>3.3999999999999998E-3</v>
      </c>
      <c r="AR428" s="23">
        <v>6.0762999999999998</v>
      </c>
      <c r="AS428" s="23">
        <v>2.0899999999999998E-2</v>
      </c>
      <c r="AT428" s="23">
        <v>9.9000000000000008E-3</v>
      </c>
      <c r="AU428" s="23">
        <v>2.7000000000000001E-3</v>
      </c>
      <c r="AV428" s="23">
        <v>1.4200000000000001E-2</v>
      </c>
      <c r="AW428" s="23">
        <v>1E-3</v>
      </c>
      <c r="AX428" s="23">
        <v>9.5999999999999992E-3</v>
      </c>
      <c r="AY428" s="23">
        <v>6.9999999999999999E-4</v>
      </c>
      <c r="AZ428" s="23">
        <v>6.8999999999999999E-3</v>
      </c>
      <c r="BA428" s="23">
        <v>5.9999999999999995E-4</v>
      </c>
      <c r="BB428" s="23">
        <v>1.1999999999999999E-3</v>
      </c>
      <c r="BC428" s="23">
        <v>4.0000000000000002E-4</v>
      </c>
      <c r="BD428" s="23" t="s">
        <v>181</v>
      </c>
      <c r="BE428" s="23">
        <v>2.9999999999999997E-4</v>
      </c>
      <c r="BF428" s="23" t="s">
        <v>181</v>
      </c>
      <c r="BG428" s="23">
        <v>1E-4</v>
      </c>
      <c r="BH428" s="23">
        <v>4.0000000000000002E-4</v>
      </c>
      <c r="BI428" s="23">
        <v>2.0000000000000001E-4</v>
      </c>
      <c r="BJ428" s="23">
        <v>5.5999999999999999E-3</v>
      </c>
      <c r="BK428" s="23">
        <v>2.9999999999999997E-4</v>
      </c>
      <c r="BL428" s="23">
        <v>1.6999999999999999E-3</v>
      </c>
      <c r="BM428" s="23">
        <v>2.0000000000000001E-4</v>
      </c>
      <c r="BN428" s="23">
        <v>2.5000000000000001E-3</v>
      </c>
      <c r="BO428" s="23">
        <v>2.0000000000000001E-4</v>
      </c>
      <c r="BP428" s="23" t="s">
        <v>181</v>
      </c>
      <c r="BQ428" s="23">
        <v>2.0000000000000001E-4</v>
      </c>
      <c r="BR428" s="23">
        <v>2.9999999999999997E-4</v>
      </c>
      <c r="BS428" s="23">
        <v>1E-4</v>
      </c>
      <c r="BT428" s="23" t="s">
        <v>181</v>
      </c>
      <c r="BU428" s="23">
        <v>5.0000000000000001E-4</v>
      </c>
      <c r="BV428" s="23" t="s">
        <v>20</v>
      </c>
      <c r="BX428" s="23" t="s">
        <v>181</v>
      </c>
      <c r="BY428" s="23">
        <v>8.0000000000000004E-4</v>
      </c>
      <c r="BZ428" s="23" t="s">
        <v>181</v>
      </c>
      <c r="CA428" s="23">
        <v>6.9999999999999999E-4</v>
      </c>
      <c r="CB428" s="23" t="s">
        <v>181</v>
      </c>
      <c r="CC428" s="23">
        <v>1.9E-3</v>
      </c>
      <c r="CD428" s="23" t="s">
        <v>181</v>
      </c>
      <c r="CE428" s="23">
        <v>1.8E-3</v>
      </c>
      <c r="CF428" s="23" t="s">
        <v>20</v>
      </c>
      <c r="CH428" s="23" t="s">
        <v>181</v>
      </c>
      <c r="CI428" s="23">
        <v>4.7999999999999996E-3</v>
      </c>
      <c r="CJ428" s="23">
        <v>9.2999999999999992E-3</v>
      </c>
      <c r="CK428" s="23">
        <v>8.6999999999999994E-3</v>
      </c>
      <c r="CL428" s="23" t="s">
        <v>181</v>
      </c>
      <c r="CM428" s="23">
        <v>8.3999999999999995E-3</v>
      </c>
      <c r="CN428" s="23" t="s">
        <v>181</v>
      </c>
      <c r="CO428" s="23">
        <v>5.9999999999999995E-4</v>
      </c>
      <c r="CP428" s="23" t="s">
        <v>181</v>
      </c>
      <c r="CQ428" s="23">
        <v>2.5999999999999999E-3</v>
      </c>
      <c r="CR428" s="23" t="s">
        <v>181</v>
      </c>
      <c r="CS428" s="23">
        <v>1.5E-3</v>
      </c>
      <c r="CT428" s="23" t="s">
        <v>20</v>
      </c>
      <c r="CV428" s="23" t="s">
        <v>20</v>
      </c>
      <c r="CX428" s="23" t="s">
        <v>181</v>
      </c>
      <c r="CY428" s="23">
        <v>5.0000000000000001E-4</v>
      </c>
      <c r="CZ428" s="23" t="s">
        <v>181</v>
      </c>
      <c r="DA428" s="23">
        <v>5.0000000000000001E-4</v>
      </c>
      <c r="DB428" s="23" t="s">
        <v>181</v>
      </c>
      <c r="DC428" s="23">
        <v>5.0000000000000001E-4</v>
      </c>
      <c r="DD428" s="23" t="s">
        <v>181</v>
      </c>
      <c r="DE428" s="23">
        <v>5.0000000000000001E-4</v>
      </c>
      <c r="DF428" s="23" t="s">
        <v>181</v>
      </c>
      <c r="DG428" s="23">
        <v>2.9999999999999997E-4</v>
      </c>
      <c r="DH428" s="23" t="s">
        <v>181</v>
      </c>
      <c r="DI428" s="23">
        <v>2.0000000000000001E-4</v>
      </c>
      <c r="DJ428" s="23" t="s">
        <v>529</v>
      </c>
      <c r="DK428" s="23" t="s">
        <v>531</v>
      </c>
      <c r="DL428" s="23">
        <v>58</v>
      </c>
      <c r="DM428" s="23" t="s">
        <v>197</v>
      </c>
      <c r="DN428" s="23" t="s">
        <v>20</v>
      </c>
      <c r="DW428" s="85"/>
      <c r="DY428" s="85">
        <v>44880.027083333334</v>
      </c>
    </row>
    <row r="429" spans="1:129" s="23" customFormat="1">
      <c r="A429" s="23">
        <v>486</v>
      </c>
      <c r="B429" s="88">
        <v>44880.029861111114</v>
      </c>
      <c r="C429" s="23" t="s">
        <v>192</v>
      </c>
      <c r="D429" s="23">
        <v>0</v>
      </c>
      <c r="E429" s="23">
        <v>0</v>
      </c>
      <c r="F429" s="23">
        <v>0</v>
      </c>
      <c r="G429" s="23" t="s">
        <v>58</v>
      </c>
      <c r="H429" s="23" t="s">
        <v>59</v>
      </c>
      <c r="I429" s="23" t="s">
        <v>59</v>
      </c>
      <c r="J429" s="23" t="s">
        <v>59</v>
      </c>
      <c r="K429" s="23">
        <v>150</v>
      </c>
      <c r="L429" s="23" t="s">
        <v>179</v>
      </c>
      <c r="M429" s="23">
        <v>0</v>
      </c>
      <c r="N429" s="23" t="s">
        <v>179</v>
      </c>
      <c r="O429" s="23">
        <v>0</v>
      </c>
      <c r="P429" s="23" t="s">
        <v>179</v>
      </c>
      <c r="Q429" s="23">
        <v>0</v>
      </c>
      <c r="R429" s="23">
        <v>2</v>
      </c>
      <c r="S429" s="23" t="s">
        <v>180</v>
      </c>
      <c r="T429" s="23">
        <v>13.459300000000001</v>
      </c>
      <c r="U429" s="23">
        <v>0.69750000000000001</v>
      </c>
      <c r="V429" s="23">
        <v>20.2593</v>
      </c>
      <c r="W429" s="23">
        <v>0.29239999999999999</v>
      </c>
      <c r="X429" s="23">
        <v>57.680100000000003</v>
      </c>
      <c r="Y429" s="23">
        <v>0.31440000000000001</v>
      </c>
      <c r="Z429" s="23">
        <v>2.01E-2</v>
      </c>
      <c r="AA429" s="23">
        <v>1.26E-2</v>
      </c>
      <c r="AB429" s="23" t="s">
        <v>181</v>
      </c>
      <c r="AC429" s="23">
        <v>6.4999999999999997E-3</v>
      </c>
      <c r="AD429" s="23" t="s">
        <v>181</v>
      </c>
      <c r="AE429" s="23">
        <v>0.01</v>
      </c>
      <c r="AF429" s="23">
        <v>0.2097</v>
      </c>
      <c r="AG429" s="23">
        <v>6.1000000000000004E-3</v>
      </c>
      <c r="AH429" s="23">
        <v>8.7906999999999993</v>
      </c>
      <c r="AI429" s="23">
        <v>2.23E-2</v>
      </c>
      <c r="AJ429" s="23">
        <v>0.45579999999999998</v>
      </c>
      <c r="AK429" s="23">
        <v>4.5999999999999999E-3</v>
      </c>
      <c r="AL429" s="23">
        <v>2.7E-2</v>
      </c>
      <c r="AM429" s="23">
        <v>6.1999999999999998E-3</v>
      </c>
      <c r="AN429" s="23">
        <v>4.3900000000000002E-2</v>
      </c>
      <c r="AO429" s="23">
        <v>4.1999999999999997E-3</v>
      </c>
      <c r="AP429" s="23">
        <v>9.1700000000000004E-2</v>
      </c>
      <c r="AQ429" s="23">
        <v>3.3999999999999998E-3</v>
      </c>
      <c r="AR429" s="23">
        <v>6.2956000000000003</v>
      </c>
      <c r="AS429" s="23">
        <v>2.1499999999999998E-2</v>
      </c>
      <c r="AT429" s="23">
        <v>9.2999999999999992E-3</v>
      </c>
      <c r="AU429" s="23">
        <v>2.7000000000000001E-3</v>
      </c>
      <c r="AV429" s="23">
        <v>1.1900000000000001E-2</v>
      </c>
      <c r="AW429" s="23">
        <v>8.9999999999999998E-4</v>
      </c>
      <c r="AX429" s="23">
        <v>8.8999999999999999E-3</v>
      </c>
      <c r="AY429" s="23">
        <v>6.9999999999999999E-4</v>
      </c>
      <c r="AZ429" s="23">
        <v>6.7999999999999996E-3</v>
      </c>
      <c r="BA429" s="23">
        <v>5.9999999999999995E-4</v>
      </c>
      <c r="BB429" s="23">
        <v>1.1999999999999999E-3</v>
      </c>
      <c r="BC429" s="23">
        <v>2.9999999999999997E-4</v>
      </c>
      <c r="BD429" s="23" t="s">
        <v>181</v>
      </c>
      <c r="BE429" s="23">
        <v>2.9999999999999997E-4</v>
      </c>
      <c r="BF429" s="23">
        <v>2.0000000000000001E-4</v>
      </c>
      <c r="BG429" s="23">
        <v>1E-4</v>
      </c>
      <c r="BH429" s="23">
        <v>2.9999999999999997E-4</v>
      </c>
      <c r="BI429" s="23">
        <v>1E-4</v>
      </c>
      <c r="BJ429" s="23">
        <v>5.7000000000000002E-3</v>
      </c>
      <c r="BK429" s="23">
        <v>2.9999999999999997E-4</v>
      </c>
      <c r="BL429" s="23">
        <v>1.6999999999999999E-3</v>
      </c>
      <c r="BM429" s="23">
        <v>2.0000000000000001E-4</v>
      </c>
      <c r="BN429" s="23">
        <v>1.5E-3</v>
      </c>
      <c r="BO429" s="23">
        <v>1E-4</v>
      </c>
      <c r="BP429" s="23" t="s">
        <v>181</v>
      </c>
      <c r="BQ429" s="23">
        <v>2.0000000000000001E-4</v>
      </c>
      <c r="BR429" s="23">
        <v>0</v>
      </c>
      <c r="BS429" s="23">
        <v>0</v>
      </c>
      <c r="BT429" s="23" t="s">
        <v>181</v>
      </c>
      <c r="BU429" s="23">
        <v>5.0000000000000001E-4</v>
      </c>
      <c r="BV429" s="23" t="s">
        <v>181</v>
      </c>
      <c r="BW429" s="23">
        <v>5.9999999999999995E-4</v>
      </c>
      <c r="BX429" s="23" t="s">
        <v>20</v>
      </c>
      <c r="BZ429" s="23" t="s">
        <v>181</v>
      </c>
      <c r="CA429" s="23">
        <v>6.9999999999999999E-4</v>
      </c>
      <c r="CB429" s="23" t="s">
        <v>181</v>
      </c>
      <c r="CC429" s="23">
        <v>1.8E-3</v>
      </c>
      <c r="CD429" s="23" t="s">
        <v>181</v>
      </c>
      <c r="CE429" s="23">
        <v>1.8E-3</v>
      </c>
      <c r="CF429" s="23" t="s">
        <v>20</v>
      </c>
      <c r="CH429" s="23" t="s">
        <v>181</v>
      </c>
      <c r="CI429" s="23">
        <v>3.7000000000000002E-3</v>
      </c>
      <c r="CJ429" s="23" t="s">
        <v>181</v>
      </c>
      <c r="CK429" s="23">
        <v>8.3999999999999995E-3</v>
      </c>
      <c r="CL429" s="23">
        <v>6.6E-3</v>
      </c>
      <c r="CM429" s="23">
        <v>6.3E-3</v>
      </c>
      <c r="CN429" s="23" t="s">
        <v>181</v>
      </c>
      <c r="CO429" s="23">
        <v>5.9999999999999995E-4</v>
      </c>
      <c r="CP429" s="23" t="s">
        <v>181</v>
      </c>
      <c r="CQ429" s="23">
        <v>2.5999999999999999E-3</v>
      </c>
      <c r="CR429" s="23" t="s">
        <v>181</v>
      </c>
      <c r="CS429" s="23">
        <v>1.4E-3</v>
      </c>
      <c r="CT429" s="23" t="s">
        <v>181</v>
      </c>
      <c r="CU429" s="23">
        <v>5.9999999999999995E-4</v>
      </c>
      <c r="CV429" s="23" t="s">
        <v>20</v>
      </c>
      <c r="CX429" s="23" t="s">
        <v>181</v>
      </c>
      <c r="CY429" s="23">
        <v>5.0000000000000001E-4</v>
      </c>
      <c r="CZ429" s="23" t="s">
        <v>181</v>
      </c>
      <c r="DA429" s="23">
        <v>5.9999999999999995E-4</v>
      </c>
      <c r="DB429" s="23" t="s">
        <v>181</v>
      </c>
      <c r="DC429" s="23">
        <v>5.0000000000000001E-4</v>
      </c>
      <c r="DD429" s="23" t="s">
        <v>181</v>
      </c>
      <c r="DE429" s="23">
        <v>5.9999999999999995E-4</v>
      </c>
      <c r="DF429" s="23" t="s">
        <v>181</v>
      </c>
      <c r="DG429" s="23">
        <v>2.9999999999999997E-4</v>
      </c>
      <c r="DH429" s="23" t="s">
        <v>181</v>
      </c>
      <c r="DI429" s="23">
        <v>1E-4</v>
      </c>
      <c r="DJ429" s="23" t="s">
        <v>529</v>
      </c>
      <c r="DK429" s="23" t="s">
        <v>531</v>
      </c>
      <c r="DL429" s="23">
        <v>130</v>
      </c>
      <c r="DM429" s="23" t="s">
        <v>65</v>
      </c>
      <c r="DN429" s="23" t="s">
        <v>20</v>
      </c>
      <c r="DW429" s="85"/>
      <c r="DY429" s="85">
        <v>44880.029861111114</v>
      </c>
    </row>
    <row r="430" spans="1:129" s="23" customFormat="1">
      <c r="A430" s="23">
        <v>487</v>
      </c>
      <c r="B430" s="88">
        <v>44880.034722222219</v>
      </c>
      <c r="C430" s="23" t="s">
        <v>192</v>
      </c>
      <c r="D430" s="23">
        <v>0</v>
      </c>
      <c r="E430" s="23">
        <v>0</v>
      </c>
      <c r="F430" s="23">
        <v>0</v>
      </c>
      <c r="G430" s="23" t="s">
        <v>58</v>
      </c>
      <c r="H430" s="23" t="s">
        <v>59</v>
      </c>
      <c r="I430" s="23" t="s">
        <v>59</v>
      </c>
      <c r="J430" s="23" t="s">
        <v>59</v>
      </c>
      <c r="K430" s="23">
        <v>150</v>
      </c>
      <c r="L430" s="23" t="s">
        <v>179</v>
      </c>
      <c r="M430" s="23">
        <v>0</v>
      </c>
      <c r="N430" s="23" t="s">
        <v>179</v>
      </c>
      <c r="O430" s="23">
        <v>0</v>
      </c>
      <c r="P430" s="23" t="s">
        <v>179</v>
      </c>
      <c r="Q430" s="23">
        <v>0</v>
      </c>
      <c r="R430" s="23">
        <v>2</v>
      </c>
      <c r="S430" s="23" t="s">
        <v>180</v>
      </c>
      <c r="T430" s="23">
        <v>4.1508000000000003</v>
      </c>
      <c r="U430" s="23">
        <v>0.50780000000000003</v>
      </c>
      <c r="V430" s="23">
        <v>12.6593</v>
      </c>
      <c r="W430" s="23">
        <v>0.23619999999999999</v>
      </c>
      <c r="X430" s="23">
        <v>37.673099999999998</v>
      </c>
      <c r="Y430" s="23">
        <v>0.25069999999999998</v>
      </c>
      <c r="Z430" s="23" t="s">
        <v>181</v>
      </c>
      <c r="AA430" s="23">
        <v>9.4000000000000004E-3</v>
      </c>
      <c r="AB430" s="23" t="s">
        <v>181</v>
      </c>
      <c r="AC430" s="23">
        <v>5.7999999999999996E-3</v>
      </c>
      <c r="AD430" s="23">
        <v>8.6999999999999994E-2</v>
      </c>
      <c r="AE430" s="23">
        <v>1.2699999999999999E-2</v>
      </c>
      <c r="AF430" s="23">
        <v>2.3003999999999998</v>
      </c>
      <c r="AG430" s="23">
        <v>1.43E-2</v>
      </c>
      <c r="AH430" s="23">
        <v>4.3106</v>
      </c>
      <c r="AI430" s="23">
        <v>1.5900000000000001E-2</v>
      </c>
      <c r="AJ430" s="23">
        <v>0.64780000000000004</v>
      </c>
      <c r="AK430" s="23">
        <v>5.1000000000000004E-3</v>
      </c>
      <c r="AL430" s="23" t="s">
        <v>181</v>
      </c>
      <c r="AM430" s="23">
        <v>5.3E-3</v>
      </c>
      <c r="AN430" s="23">
        <v>2.63E-2</v>
      </c>
      <c r="AO430" s="23">
        <v>3.3999999999999998E-3</v>
      </c>
      <c r="AP430" s="23">
        <v>5.4600000000000003E-2</v>
      </c>
      <c r="AQ430" s="23">
        <v>3.0000000000000001E-3</v>
      </c>
      <c r="AR430" s="23">
        <v>8.0601000000000003</v>
      </c>
      <c r="AS430" s="23">
        <v>2.4E-2</v>
      </c>
      <c r="AT430" s="23">
        <v>1.0699999999999999E-2</v>
      </c>
      <c r="AU430" s="23">
        <v>3.3E-3</v>
      </c>
      <c r="AV430" s="23">
        <v>1.32E-2</v>
      </c>
      <c r="AW430" s="23">
        <v>8.9999999999999998E-4</v>
      </c>
      <c r="AX430" s="23">
        <v>1.3899999999999999E-2</v>
      </c>
      <c r="AY430" s="23">
        <v>8.0000000000000004E-4</v>
      </c>
      <c r="AZ430" s="23">
        <v>8.3000000000000001E-3</v>
      </c>
      <c r="BA430" s="23">
        <v>5.9999999999999995E-4</v>
      </c>
      <c r="BB430" s="23">
        <v>5.0000000000000001E-4</v>
      </c>
      <c r="BC430" s="23">
        <v>2.9999999999999997E-4</v>
      </c>
      <c r="BD430" s="23">
        <v>2.9999999999999997E-4</v>
      </c>
      <c r="BE430" s="23">
        <v>2.9999999999999997E-4</v>
      </c>
      <c r="BF430" s="23" t="s">
        <v>181</v>
      </c>
      <c r="BG430" s="23">
        <v>1E-4</v>
      </c>
      <c r="BH430" s="23">
        <v>3.8E-3</v>
      </c>
      <c r="BI430" s="23">
        <v>2.9999999999999997E-4</v>
      </c>
      <c r="BJ430" s="23">
        <v>1.0699999999999999E-2</v>
      </c>
      <c r="BK430" s="23">
        <v>4.0000000000000002E-4</v>
      </c>
      <c r="BL430" s="23">
        <v>1E-3</v>
      </c>
      <c r="BM430" s="23">
        <v>2.0000000000000001E-4</v>
      </c>
      <c r="BN430" s="23">
        <v>4.7999999999999996E-3</v>
      </c>
      <c r="BO430" s="23">
        <v>4.0000000000000002E-4</v>
      </c>
      <c r="BP430" s="23">
        <v>2.9999999999999997E-4</v>
      </c>
      <c r="BQ430" s="23">
        <v>2.0000000000000001E-4</v>
      </c>
      <c r="BR430" s="23">
        <v>8.0000000000000004E-4</v>
      </c>
      <c r="BS430" s="23">
        <v>4.0000000000000002E-4</v>
      </c>
      <c r="BT430" s="23" t="s">
        <v>181</v>
      </c>
      <c r="BU430" s="23">
        <v>5.0000000000000001E-4</v>
      </c>
      <c r="BV430" s="23">
        <v>1.2999999999999999E-3</v>
      </c>
      <c r="BW430" s="23">
        <v>6.9999999999999999E-4</v>
      </c>
      <c r="BX430" s="23" t="s">
        <v>181</v>
      </c>
      <c r="BY430" s="23">
        <v>8.0000000000000004E-4</v>
      </c>
      <c r="BZ430" s="23" t="s">
        <v>181</v>
      </c>
      <c r="CA430" s="23">
        <v>5.9999999999999995E-4</v>
      </c>
      <c r="CB430" s="23" t="s">
        <v>181</v>
      </c>
      <c r="CC430" s="23">
        <v>1.6999999999999999E-3</v>
      </c>
      <c r="CD430" s="23" t="s">
        <v>181</v>
      </c>
      <c r="CE430" s="23">
        <v>1.8E-3</v>
      </c>
      <c r="CF430" s="23" t="s">
        <v>20</v>
      </c>
      <c r="CH430" s="23" t="s">
        <v>181</v>
      </c>
      <c r="CI430" s="23">
        <v>5.7000000000000002E-3</v>
      </c>
      <c r="CJ430" s="23" t="s">
        <v>181</v>
      </c>
      <c r="CK430" s="23">
        <v>8.3000000000000001E-3</v>
      </c>
      <c r="CL430" s="23" t="s">
        <v>181</v>
      </c>
      <c r="CM430" s="23">
        <v>1.11E-2</v>
      </c>
      <c r="CN430" s="23" t="s">
        <v>181</v>
      </c>
      <c r="CO430" s="23">
        <v>5.9999999999999995E-4</v>
      </c>
      <c r="CP430" s="23" t="s">
        <v>181</v>
      </c>
      <c r="CQ430" s="23">
        <v>2.5999999999999999E-3</v>
      </c>
      <c r="CR430" s="23" t="s">
        <v>181</v>
      </c>
      <c r="CS430" s="23">
        <v>1.4E-3</v>
      </c>
      <c r="CT430" s="23" t="s">
        <v>181</v>
      </c>
      <c r="CU430" s="23">
        <v>6.9999999999999999E-4</v>
      </c>
      <c r="CV430" s="23" t="s">
        <v>20</v>
      </c>
      <c r="CX430" s="23" t="s">
        <v>181</v>
      </c>
      <c r="CY430" s="23">
        <v>5.0000000000000001E-4</v>
      </c>
      <c r="CZ430" s="23" t="s">
        <v>181</v>
      </c>
      <c r="DA430" s="23">
        <v>5.0000000000000001E-4</v>
      </c>
      <c r="DB430" s="23" t="s">
        <v>181</v>
      </c>
      <c r="DC430" s="23">
        <v>5.0000000000000001E-4</v>
      </c>
      <c r="DD430" s="23" t="s">
        <v>181</v>
      </c>
      <c r="DE430" s="23">
        <v>5.0000000000000001E-4</v>
      </c>
      <c r="DF430" s="23" t="s">
        <v>181</v>
      </c>
      <c r="DG430" s="23">
        <v>4.0000000000000002E-4</v>
      </c>
      <c r="DH430" s="23" t="s">
        <v>181</v>
      </c>
      <c r="DI430" s="23">
        <v>5.0000000000000001E-4</v>
      </c>
      <c r="DJ430" s="23" t="s">
        <v>532</v>
      </c>
      <c r="DK430" s="23" t="s">
        <v>533</v>
      </c>
      <c r="DL430" s="23">
        <v>16</v>
      </c>
      <c r="DM430" s="23" t="s">
        <v>245</v>
      </c>
      <c r="DN430" s="23" t="s">
        <v>20</v>
      </c>
      <c r="DW430" s="85"/>
      <c r="DY430" s="85">
        <v>44880.034722222219</v>
      </c>
    </row>
    <row r="431" spans="1:129" s="23" customFormat="1">
      <c r="A431" s="23">
        <v>488</v>
      </c>
      <c r="B431" s="88">
        <v>44880.037499999999</v>
      </c>
      <c r="C431" s="23" t="s">
        <v>192</v>
      </c>
      <c r="D431" s="23">
        <v>0</v>
      </c>
      <c r="E431" s="23">
        <v>0</v>
      </c>
      <c r="F431" s="23">
        <v>0</v>
      </c>
      <c r="G431" s="23" t="s">
        <v>58</v>
      </c>
      <c r="H431" s="23" t="s">
        <v>59</v>
      </c>
      <c r="I431" s="23" t="s">
        <v>59</v>
      </c>
      <c r="J431" s="23" t="s">
        <v>59</v>
      </c>
      <c r="K431" s="23">
        <v>150</v>
      </c>
      <c r="L431" s="23" t="s">
        <v>179</v>
      </c>
      <c r="M431" s="23">
        <v>0</v>
      </c>
      <c r="N431" s="23" t="s">
        <v>179</v>
      </c>
      <c r="O431" s="23">
        <v>0</v>
      </c>
      <c r="P431" s="23" t="s">
        <v>179</v>
      </c>
      <c r="Q431" s="23">
        <v>0</v>
      </c>
      <c r="R431" s="23">
        <v>2</v>
      </c>
      <c r="S431" s="23" t="s">
        <v>180</v>
      </c>
      <c r="T431" s="23">
        <v>13.504099999999999</v>
      </c>
      <c r="U431" s="23">
        <v>0.6915</v>
      </c>
      <c r="V431" s="23">
        <v>19.9894</v>
      </c>
      <c r="W431" s="23">
        <v>0.28970000000000001</v>
      </c>
      <c r="X431" s="23">
        <v>56.565300000000001</v>
      </c>
      <c r="Y431" s="23">
        <v>0.31059999999999999</v>
      </c>
      <c r="Z431" s="23">
        <v>1.6400000000000001E-2</v>
      </c>
      <c r="AA431" s="23">
        <v>1.21E-2</v>
      </c>
      <c r="AB431" s="23" t="s">
        <v>181</v>
      </c>
      <c r="AC431" s="23">
        <v>6.1999999999999998E-3</v>
      </c>
      <c r="AD431" s="23" t="s">
        <v>181</v>
      </c>
      <c r="AE431" s="23">
        <v>0.01</v>
      </c>
      <c r="AF431" s="23">
        <v>0.21529999999999999</v>
      </c>
      <c r="AG431" s="23">
        <v>6.1000000000000004E-3</v>
      </c>
      <c r="AH431" s="23">
        <v>8.3157999999999994</v>
      </c>
      <c r="AI431" s="23">
        <v>2.1700000000000001E-2</v>
      </c>
      <c r="AJ431" s="23">
        <v>0.433</v>
      </c>
      <c r="AK431" s="23">
        <v>4.4999999999999997E-3</v>
      </c>
      <c r="AL431" s="23">
        <v>2.92E-2</v>
      </c>
      <c r="AM431" s="23">
        <v>5.8999999999999999E-3</v>
      </c>
      <c r="AN431" s="23">
        <v>3.9600000000000003E-2</v>
      </c>
      <c r="AO431" s="23">
        <v>3.8999999999999998E-3</v>
      </c>
      <c r="AP431" s="23">
        <v>9.5000000000000001E-2</v>
      </c>
      <c r="AQ431" s="23">
        <v>3.3999999999999998E-3</v>
      </c>
      <c r="AR431" s="23">
        <v>6.3093000000000004</v>
      </c>
      <c r="AS431" s="23">
        <v>2.1399999999999999E-2</v>
      </c>
      <c r="AT431" s="23">
        <v>1.15E-2</v>
      </c>
      <c r="AU431" s="23">
        <v>2.7000000000000001E-3</v>
      </c>
      <c r="AV431" s="23">
        <v>1.5299999999999999E-2</v>
      </c>
      <c r="AW431" s="23">
        <v>1E-3</v>
      </c>
      <c r="AX431" s="23">
        <v>1.0999999999999999E-2</v>
      </c>
      <c r="AY431" s="23">
        <v>6.9999999999999999E-4</v>
      </c>
      <c r="AZ431" s="23">
        <v>6.6E-3</v>
      </c>
      <c r="BA431" s="23">
        <v>5.9999999999999995E-4</v>
      </c>
      <c r="BB431" s="23">
        <v>8.9999999999999998E-4</v>
      </c>
      <c r="BC431" s="23">
        <v>2.9999999999999997E-4</v>
      </c>
      <c r="BD431" s="23" t="s">
        <v>181</v>
      </c>
      <c r="BE431" s="23">
        <v>2.0000000000000001E-4</v>
      </c>
      <c r="BF431" s="23" t="s">
        <v>181</v>
      </c>
      <c r="BG431" s="23">
        <v>1E-4</v>
      </c>
      <c r="BH431" s="23">
        <v>2.0000000000000001E-4</v>
      </c>
      <c r="BI431" s="23">
        <v>1E-4</v>
      </c>
      <c r="BJ431" s="23">
        <v>5.5999999999999999E-3</v>
      </c>
      <c r="BK431" s="23">
        <v>2.9999999999999997E-4</v>
      </c>
      <c r="BL431" s="23">
        <v>1.4E-3</v>
      </c>
      <c r="BM431" s="23">
        <v>2.0000000000000001E-4</v>
      </c>
      <c r="BN431" s="23">
        <v>1.6999999999999999E-3</v>
      </c>
      <c r="BO431" s="23">
        <v>1E-4</v>
      </c>
      <c r="BP431" s="23" t="s">
        <v>181</v>
      </c>
      <c r="BQ431" s="23">
        <v>2.0000000000000001E-4</v>
      </c>
      <c r="BR431" s="23" t="s">
        <v>181</v>
      </c>
      <c r="BS431" s="23">
        <v>0</v>
      </c>
      <c r="BT431" s="23" t="s">
        <v>181</v>
      </c>
      <c r="BU431" s="23">
        <v>5.0000000000000001E-4</v>
      </c>
      <c r="BV431" s="23" t="s">
        <v>20</v>
      </c>
      <c r="BX431" s="23" t="s">
        <v>20</v>
      </c>
      <c r="BZ431" s="23" t="s">
        <v>181</v>
      </c>
      <c r="CA431" s="23">
        <v>6.9999999999999999E-4</v>
      </c>
      <c r="CB431" s="23" t="s">
        <v>181</v>
      </c>
      <c r="CC431" s="23">
        <v>1.6999999999999999E-3</v>
      </c>
      <c r="CD431" s="23" t="s">
        <v>181</v>
      </c>
      <c r="CE431" s="23">
        <v>1.8E-3</v>
      </c>
      <c r="CF431" s="23" t="s">
        <v>20</v>
      </c>
      <c r="CH431" s="23" t="s">
        <v>181</v>
      </c>
      <c r="CI431" s="23">
        <v>3.8E-3</v>
      </c>
      <c r="CJ431" s="23" t="s">
        <v>181</v>
      </c>
      <c r="CK431" s="23">
        <v>8.0999999999999996E-3</v>
      </c>
      <c r="CL431" s="23" t="s">
        <v>181</v>
      </c>
      <c r="CM431" s="23">
        <v>6.4999999999999997E-3</v>
      </c>
      <c r="CN431" s="23" t="s">
        <v>181</v>
      </c>
      <c r="CO431" s="23">
        <v>5.9999999999999995E-4</v>
      </c>
      <c r="CP431" s="23" t="s">
        <v>181</v>
      </c>
      <c r="CQ431" s="23">
        <v>2.5000000000000001E-3</v>
      </c>
      <c r="CR431" s="23" t="s">
        <v>181</v>
      </c>
      <c r="CS431" s="23">
        <v>1.4E-3</v>
      </c>
      <c r="CT431" s="23" t="s">
        <v>181</v>
      </c>
      <c r="CU431" s="23">
        <v>6.9999999999999999E-4</v>
      </c>
      <c r="CV431" s="23" t="s">
        <v>20</v>
      </c>
      <c r="CX431" s="23" t="s">
        <v>181</v>
      </c>
      <c r="CY431" s="23">
        <v>5.0000000000000001E-4</v>
      </c>
      <c r="CZ431" s="23" t="s">
        <v>181</v>
      </c>
      <c r="DA431" s="23">
        <v>5.0000000000000001E-4</v>
      </c>
      <c r="DB431" s="23" t="s">
        <v>181</v>
      </c>
      <c r="DC431" s="23">
        <v>5.0000000000000001E-4</v>
      </c>
      <c r="DD431" s="23" t="s">
        <v>181</v>
      </c>
      <c r="DE431" s="23">
        <v>5.0000000000000001E-4</v>
      </c>
      <c r="DF431" s="23" t="s">
        <v>181</v>
      </c>
      <c r="DG431" s="23">
        <v>2.9999999999999997E-4</v>
      </c>
      <c r="DH431" s="23" t="s">
        <v>181</v>
      </c>
      <c r="DI431" s="23">
        <v>1E-4</v>
      </c>
      <c r="DJ431" s="23" t="s">
        <v>532</v>
      </c>
      <c r="DK431" s="23" t="s">
        <v>533</v>
      </c>
      <c r="DL431" s="23">
        <v>81</v>
      </c>
      <c r="DM431" s="23" t="s">
        <v>197</v>
      </c>
      <c r="DN431" s="23" t="s">
        <v>20</v>
      </c>
      <c r="DW431" s="85"/>
      <c r="DY431" s="85">
        <v>44880.037499999999</v>
      </c>
    </row>
    <row r="432" spans="1:129" s="23" customFormat="1">
      <c r="A432" s="23">
        <v>489</v>
      </c>
      <c r="B432" s="88">
        <v>44880.040972222225</v>
      </c>
      <c r="C432" s="23" t="s">
        <v>192</v>
      </c>
      <c r="D432" s="23">
        <v>0</v>
      </c>
      <c r="E432" s="23">
        <v>0</v>
      </c>
      <c r="F432" s="23">
        <v>0</v>
      </c>
      <c r="G432" s="23" t="s">
        <v>58</v>
      </c>
      <c r="H432" s="23" t="s">
        <v>59</v>
      </c>
      <c r="I432" s="23" t="s">
        <v>59</v>
      </c>
      <c r="J432" s="23" t="s">
        <v>59</v>
      </c>
      <c r="K432" s="23">
        <v>150</v>
      </c>
      <c r="L432" s="23" t="s">
        <v>179</v>
      </c>
      <c r="M432" s="23">
        <v>0</v>
      </c>
      <c r="N432" s="23" t="s">
        <v>179</v>
      </c>
      <c r="O432" s="23">
        <v>0</v>
      </c>
      <c r="P432" s="23" t="s">
        <v>179</v>
      </c>
      <c r="Q432" s="23">
        <v>0</v>
      </c>
      <c r="R432" s="23">
        <v>2</v>
      </c>
      <c r="S432" s="23" t="s">
        <v>180</v>
      </c>
      <c r="T432" s="23">
        <v>12.8848</v>
      </c>
      <c r="U432" s="23">
        <v>0.6784</v>
      </c>
      <c r="V432" s="23">
        <v>19.953199999999999</v>
      </c>
      <c r="W432" s="23">
        <v>0.28999999999999998</v>
      </c>
      <c r="X432" s="23">
        <v>56.132599999999996</v>
      </c>
      <c r="Y432" s="23">
        <v>0.30940000000000001</v>
      </c>
      <c r="Z432" s="23">
        <v>3.73E-2</v>
      </c>
      <c r="AA432" s="23">
        <v>1.26E-2</v>
      </c>
      <c r="AB432" s="23" t="s">
        <v>181</v>
      </c>
      <c r="AC432" s="23">
        <v>6.3E-3</v>
      </c>
      <c r="AD432" s="23" t="s">
        <v>181</v>
      </c>
      <c r="AE432" s="23">
        <v>1.01E-2</v>
      </c>
      <c r="AF432" s="23">
        <v>0.24529999999999999</v>
      </c>
      <c r="AG432" s="23">
        <v>6.3E-3</v>
      </c>
      <c r="AH432" s="23">
        <v>8.7645999999999997</v>
      </c>
      <c r="AI432" s="23">
        <v>2.23E-2</v>
      </c>
      <c r="AJ432" s="23">
        <v>0.50729999999999997</v>
      </c>
      <c r="AK432" s="23">
        <v>4.7999999999999996E-3</v>
      </c>
      <c r="AL432" s="23">
        <v>3.1399999999999997E-2</v>
      </c>
      <c r="AM432" s="23">
        <v>6.4000000000000003E-3</v>
      </c>
      <c r="AN432" s="23">
        <v>2.8400000000000002E-2</v>
      </c>
      <c r="AO432" s="23">
        <v>3.7000000000000002E-3</v>
      </c>
      <c r="AP432" s="23">
        <v>9.8699999999999996E-2</v>
      </c>
      <c r="AQ432" s="23">
        <v>3.5000000000000001E-3</v>
      </c>
      <c r="AR432" s="23">
        <v>6.7356999999999996</v>
      </c>
      <c r="AS432" s="23">
        <v>2.23E-2</v>
      </c>
      <c r="AT432" s="23">
        <v>9.4999999999999998E-3</v>
      </c>
      <c r="AU432" s="23">
        <v>2.8E-3</v>
      </c>
      <c r="AV432" s="23">
        <v>1.3899999999999999E-2</v>
      </c>
      <c r="AW432" s="23">
        <v>1E-3</v>
      </c>
      <c r="AX432" s="23">
        <v>1.0699999999999999E-2</v>
      </c>
      <c r="AY432" s="23">
        <v>6.9999999999999999E-4</v>
      </c>
      <c r="AZ432" s="23">
        <v>7.7000000000000002E-3</v>
      </c>
      <c r="BA432" s="23">
        <v>5.9999999999999995E-4</v>
      </c>
      <c r="BB432" s="23">
        <v>1E-3</v>
      </c>
      <c r="BC432" s="23">
        <v>4.0000000000000002E-4</v>
      </c>
      <c r="BD432" s="23" t="s">
        <v>181</v>
      </c>
      <c r="BE432" s="23">
        <v>2.9999999999999997E-4</v>
      </c>
      <c r="BF432" s="23" t="s">
        <v>181</v>
      </c>
      <c r="BG432" s="23">
        <v>1E-4</v>
      </c>
      <c r="BH432" s="23">
        <v>2.9999999999999997E-4</v>
      </c>
      <c r="BI432" s="23">
        <v>2.0000000000000001E-4</v>
      </c>
      <c r="BJ432" s="23">
        <v>5.8999999999999999E-3</v>
      </c>
      <c r="BK432" s="23">
        <v>2.9999999999999997E-4</v>
      </c>
      <c r="BL432" s="23">
        <v>1.9E-3</v>
      </c>
      <c r="BM432" s="23">
        <v>2.0000000000000001E-4</v>
      </c>
      <c r="BN432" s="23">
        <v>1.8E-3</v>
      </c>
      <c r="BO432" s="23">
        <v>1E-4</v>
      </c>
      <c r="BP432" s="23" t="s">
        <v>181</v>
      </c>
      <c r="BQ432" s="23">
        <v>2.0000000000000001E-4</v>
      </c>
      <c r="BR432" s="23">
        <v>1E-4</v>
      </c>
      <c r="BS432" s="23">
        <v>0</v>
      </c>
      <c r="BT432" s="23" t="s">
        <v>181</v>
      </c>
      <c r="BU432" s="23">
        <v>5.0000000000000001E-4</v>
      </c>
      <c r="BV432" s="23" t="s">
        <v>181</v>
      </c>
      <c r="BW432" s="23">
        <v>5.9999999999999995E-4</v>
      </c>
      <c r="BX432" s="23" t="s">
        <v>181</v>
      </c>
      <c r="BY432" s="23">
        <v>8.0000000000000004E-4</v>
      </c>
      <c r="BZ432" s="23" t="s">
        <v>181</v>
      </c>
      <c r="CA432" s="23">
        <v>6.9999999999999999E-4</v>
      </c>
      <c r="CB432" s="23" t="s">
        <v>181</v>
      </c>
      <c r="CC432" s="23">
        <v>1.6999999999999999E-3</v>
      </c>
      <c r="CD432" s="23" t="s">
        <v>181</v>
      </c>
      <c r="CE432" s="23">
        <v>1.8E-3</v>
      </c>
      <c r="CF432" s="23" t="s">
        <v>20</v>
      </c>
      <c r="CH432" s="23" t="s">
        <v>181</v>
      </c>
      <c r="CI432" s="23">
        <v>3.8E-3</v>
      </c>
      <c r="CJ432" s="23" t="s">
        <v>181</v>
      </c>
      <c r="CK432" s="23">
        <v>8.3999999999999995E-3</v>
      </c>
      <c r="CL432" s="23" t="s">
        <v>181</v>
      </c>
      <c r="CM432" s="23">
        <v>6.7999999999999996E-3</v>
      </c>
      <c r="CN432" s="23" t="s">
        <v>181</v>
      </c>
      <c r="CO432" s="23">
        <v>5.9999999999999995E-4</v>
      </c>
      <c r="CP432" s="23" t="s">
        <v>181</v>
      </c>
      <c r="CQ432" s="23">
        <v>2.5999999999999999E-3</v>
      </c>
      <c r="CR432" s="23" t="s">
        <v>181</v>
      </c>
      <c r="CS432" s="23">
        <v>1.5E-3</v>
      </c>
      <c r="CT432" s="23" t="s">
        <v>20</v>
      </c>
      <c r="CV432" s="23" t="s">
        <v>20</v>
      </c>
      <c r="CX432" s="23" t="s">
        <v>181</v>
      </c>
      <c r="CY432" s="23">
        <v>5.9999999999999995E-4</v>
      </c>
      <c r="CZ432" s="23" t="s">
        <v>181</v>
      </c>
      <c r="DA432" s="23">
        <v>5.0000000000000001E-4</v>
      </c>
      <c r="DB432" s="23" t="s">
        <v>181</v>
      </c>
      <c r="DC432" s="23">
        <v>5.0000000000000001E-4</v>
      </c>
      <c r="DD432" s="23" t="s">
        <v>181</v>
      </c>
      <c r="DE432" s="23">
        <v>5.9999999999999995E-4</v>
      </c>
      <c r="DF432" s="23" t="s">
        <v>181</v>
      </c>
      <c r="DG432" s="23">
        <v>2.9999999999999997E-4</v>
      </c>
      <c r="DH432" s="23" t="s">
        <v>181</v>
      </c>
      <c r="DI432" s="23">
        <v>1E-4</v>
      </c>
      <c r="DJ432" s="23" t="s">
        <v>532</v>
      </c>
      <c r="DK432" s="23" t="s">
        <v>533</v>
      </c>
      <c r="DL432" s="23">
        <v>135</v>
      </c>
      <c r="DM432" s="23" t="s">
        <v>197</v>
      </c>
      <c r="DN432" s="23" t="s">
        <v>20</v>
      </c>
      <c r="DW432" s="85"/>
      <c r="DY432" s="85">
        <v>44880.040972222225</v>
      </c>
    </row>
    <row r="433" spans="1:129" s="23" customFormat="1">
      <c r="A433" s="23">
        <v>490</v>
      </c>
      <c r="B433" s="88">
        <v>44880.04583333333</v>
      </c>
      <c r="C433" s="23" t="s">
        <v>192</v>
      </c>
      <c r="D433" s="23">
        <v>0</v>
      </c>
      <c r="E433" s="23">
        <v>0</v>
      </c>
      <c r="F433" s="23">
        <v>0</v>
      </c>
      <c r="G433" s="23" t="s">
        <v>58</v>
      </c>
      <c r="H433" s="23" t="s">
        <v>59</v>
      </c>
      <c r="I433" s="23" t="s">
        <v>59</v>
      </c>
      <c r="J433" s="23" t="s">
        <v>59</v>
      </c>
      <c r="K433" s="23">
        <v>150</v>
      </c>
      <c r="L433" s="23" t="s">
        <v>179</v>
      </c>
      <c r="M433" s="23">
        <v>0</v>
      </c>
      <c r="N433" s="23" t="s">
        <v>179</v>
      </c>
      <c r="O433" s="23">
        <v>0</v>
      </c>
      <c r="P433" s="23" t="s">
        <v>179</v>
      </c>
      <c r="Q433" s="23">
        <v>0</v>
      </c>
      <c r="R433" s="23">
        <v>2</v>
      </c>
      <c r="S433" s="23" t="s">
        <v>180</v>
      </c>
      <c r="T433" s="23">
        <v>11.9915</v>
      </c>
      <c r="U433" s="23">
        <v>0.67530000000000001</v>
      </c>
      <c r="V433" s="23">
        <v>20.038799999999998</v>
      </c>
      <c r="W433" s="23">
        <v>0.2903</v>
      </c>
      <c r="X433" s="23">
        <v>55.355699999999999</v>
      </c>
      <c r="Y433" s="23">
        <v>0.30759999999999998</v>
      </c>
      <c r="Z433" s="23">
        <v>3.7600000000000001E-2</v>
      </c>
      <c r="AA433" s="23">
        <v>1.2500000000000001E-2</v>
      </c>
      <c r="AB433" s="23" t="s">
        <v>181</v>
      </c>
      <c r="AC433" s="23">
        <v>6.3E-3</v>
      </c>
      <c r="AD433" s="23" t="s">
        <v>181</v>
      </c>
      <c r="AE433" s="23">
        <v>1.01E-2</v>
      </c>
      <c r="AF433" s="23">
        <v>0.50339999999999996</v>
      </c>
      <c r="AG433" s="23">
        <v>8.0000000000000002E-3</v>
      </c>
      <c r="AH433" s="23">
        <v>8.4733999999999998</v>
      </c>
      <c r="AI433" s="23">
        <v>2.1999999999999999E-2</v>
      </c>
      <c r="AJ433" s="23">
        <v>0.4778</v>
      </c>
      <c r="AK433" s="23">
        <v>4.7000000000000002E-3</v>
      </c>
      <c r="AL433" s="23">
        <v>2.4E-2</v>
      </c>
      <c r="AM433" s="23">
        <v>6.0000000000000001E-3</v>
      </c>
      <c r="AN433" s="23">
        <v>4.19E-2</v>
      </c>
      <c r="AO433" s="23">
        <v>4.1000000000000003E-3</v>
      </c>
      <c r="AP433" s="23">
        <v>8.8999999999999996E-2</v>
      </c>
      <c r="AQ433" s="23">
        <v>3.3E-3</v>
      </c>
      <c r="AR433" s="23">
        <v>6.6593</v>
      </c>
      <c r="AS433" s="23">
        <v>2.2100000000000002E-2</v>
      </c>
      <c r="AT433" s="23">
        <v>1.2200000000000001E-2</v>
      </c>
      <c r="AU433" s="23">
        <v>2.8E-3</v>
      </c>
      <c r="AV433" s="23">
        <v>1.5900000000000001E-2</v>
      </c>
      <c r="AW433" s="23">
        <v>1E-3</v>
      </c>
      <c r="AX433" s="23">
        <v>1.03E-2</v>
      </c>
      <c r="AY433" s="23">
        <v>6.9999999999999999E-4</v>
      </c>
      <c r="AZ433" s="23">
        <v>8.0000000000000002E-3</v>
      </c>
      <c r="BA433" s="23">
        <v>5.9999999999999995E-4</v>
      </c>
      <c r="BB433" s="23">
        <v>8.0000000000000004E-4</v>
      </c>
      <c r="BC433" s="23">
        <v>4.0000000000000002E-4</v>
      </c>
      <c r="BD433" s="23">
        <v>4.0000000000000002E-4</v>
      </c>
      <c r="BE433" s="23">
        <v>2.9999999999999997E-4</v>
      </c>
      <c r="BF433" s="23" t="s">
        <v>181</v>
      </c>
      <c r="BG433" s="23">
        <v>1E-4</v>
      </c>
      <c r="BH433" s="23">
        <v>4.0000000000000002E-4</v>
      </c>
      <c r="BI433" s="23">
        <v>2.0000000000000001E-4</v>
      </c>
      <c r="BJ433" s="23">
        <v>6.4000000000000003E-3</v>
      </c>
      <c r="BK433" s="23">
        <v>2.9999999999999997E-4</v>
      </c>
      <c r="BL433" s="23">
        <v>1.9E-3</v>
      </c>
      <c r="BM433" s="23">
        <v>2.0000000000000001E-4</v>
      </c>
      <c r="BN433" s="23">
        <v>1.9E-3</v>
      </c>
      <c r="BO433" s="23">
        <v>1E-4</v>
      </c>
      <c r="BP433" s="23" t="s">
        <v>181</v>
      </c>
      <c r="BQ433" s="23">
        <v>2.0000000000000001E-4</v>
      </c>
      <c r="BR433" s="23">
        <v>1E-4</v>
      </c>
      <c r="BS433" s="23">
        <v>0</v>
      </c>
      <c r="BT433" s="23" t="s">
        <v>181</v>
      </c>
      <c r="BU433" s="23">
        <v>5.0000000000000001E-4</v>
      </c>
      <c r="BV433" s="23" t="s">
        <v>20</v>
      </c>
      <c r="BX433" s="23" t="s">
        <v>20</v>
      </c>
      <c r="BZ433" s="23" t="s">
        <v>181</v>
      </c>
      <c r="CA433" s="23">
        <v>6.9999999999999999E-4</v>
      </c>
      <c r="CB433" s="23" t="s">
        <v>181</v>
      </c>
      <c r="CC433" s="23">
        <v>1.6999999999999999E-3</v>
      </c>
      <c r="CD433" s="23" t="s">
        <v>181</v>
      </c>
      <c r="CE433" s="23">
        <v>1.8E-3</v>
      </c>
      <c r="CF433" s="23" t="s">
        <v>20</v>
      </c>
      <c r="CH433" s="23" t="s">
        <v>181</v>
      </c>
      <c r="CI433" s="23">
        <v>3.8E-3</v>
      </c>
      <c r="CJ433" s="23" t="s">
        <v>181</v>
      </c>
      <c r="CK433" s="23">
        <v>8.2000000000000007E-3</v>
      </c>
      <c r="CL433" s="23" t="s">
        <v>181</v>
      </c>
      <c r="CM433" s="23">
        <v>6.7999999999999996E-3</v>
      </c>
      <c r="CN433" s="23" t="s">
        <v>181</v>
      </c>
      <c r="CO433" s="23">
        <v>5.9999999999999995E-4</v>
      </c>
      <c r="CP433" s="23" t="s">
        <v>181</v>
      </c>
      <c r="CQ433" s="23">
        <v>2.5000000000000001E-3</v>
      </c>
      <c r="CR433" s="23" t="s">
        <v>181</v>
      </c>
      <c r="CS433" s="23">
        <v>1.5E-3</v>
      </c>
      <c r="CT433" s="23" t="s">
        <v>181</v>
      </c>
      <c r="CU433" s="23">
        <v>6.9999999999999999E-4</v>
      </c>
      <c r="CV433" s="23" t="s">
        <v>20</v>
      </c>
      <c r="CX433" s="23" t="s">
        <v>181</v>
      </c>
      <c r="CY433" s="23">
        <v>5.0000000000000001E-4</v>
      </c>
      <c r="CZ433" s="23" t="s">
        <v>181</v>
      </c>
      <c r="DA433" s="23">
        <v>5.0000000000000001E-4</v>
      </c>
      <c r="DB433" s="23" t="s">
        <v>181</v>
      </c>
      <c r="DC433" s="23">
        <v>5.0000000000000001E-4</v>
      </c>
      <c r="DD433" s="23" t="s">
        <v>181</v>
      </c>
      <c r="DE433" s="23">
        <v>5.9999999999999995E-4</v>
      </c>
      <c r="DF433" s="23" t="s">
        <v>181</v>
      </c>
      <c r="DG433" s="23">
        <v>2.9999999999999997E-4</v>
      </c>
      <c r="DH433" s="23" t="s">
        <v>181</v>
      </c>
      <c r="DI433" s="23">
        <v>1E-4</v>
      </c>
      <c r="DJ433" s="23" t="s">
        <v>534</v>
      </c>
      <c r="DK433" s="23" t="s">
        <v>535</v>
      </c>
      <c r="DL433" s="23">
        <v>40</v>
      </c>
      <c r="DM433" s="23" t="s">
        <v>65</v>
      </c>
      <c r="DN433" s="23" t="s">
        <v>20</v>
      </c>
      <c r="DW433" s="85"/>
      <c r="DY433" s="85">
        <v>44880.04583333333</v>
      </c>
    </row>
    <row r="434" spans="1:129" s="23" customFormat="1">
      <c r="A434" s="23">
        <v>491</v>
      </c>
      <c r="B434" s="88">
        <v>44880.048611111109</v>
      </c>
      <c r="C434" s="23" t="s">
        <v>192</v>
      </c>
      <c r="D434" s="23">
        <v>0</v>
      </c>
      <c r="E434" s="23">
        <v>0</v>
      </c>
      <c r="F434" s="23">
        <v>0</v>
      </c>
      <c r="G434" s="23" t="s">
        <v>58</v>
      </c>
      <c r="H434" s="23" t="s">
        <v>59</v>
      </c>
      <c r="I434" s="23" t="s">
        <v>59</v>
      </c>
      <c r="J434" s="23" t="s">
        <v>59</v>
      </c>
      <c r="K434" s="23">
        <v>150</v>
      </c>
      <c r="L434" s="23" t="s">
        <v>179</v>
      </c>
      <c r="M434" s="23">
        <v>0</v>
      </c>
      <c r="N434" s="23" t="s">
        <v>179</v>
      </c>
      <c r="O434" s="23">
        <v>0</v>
      </c>
      <c r="P434" s="23" t="s">
        <v>179</v>
      </c>
      <c r="Q434" s="23">
        <v>0</v>
      </c>
      <c r="R434" s="23">
        <v>2</v>
      </c>
      <c r="S434" s="23" t="s">
        <v>180</v>
      </c>
      <c r="T434" s="23">
        <v>12.102499999999999</v>
      </c>
      <c r="U434" s="23">
        <v>0.64270000000000005</v>
      </c>
      <c r="V434" s="23">
        <v>15.063499999999999</v>
      </c>
      <c r="W434" s="23">
        <v>0.25480000000000003</v>
      </c>
      <c r="X434" s="23">
        <v>50.531500000000001</v>
      </c>
      <c r="Y434" s="23">
        <v>0.28889999999999999</v>
      </c>
      <c r="Z434" s="23">
        <v>2.46E-2</v>
      </c>
      <c r="AA434" s="23">
        <v>1.14E-2</v>
      </c>
      <c r="AB434" s="23" t="s">
        <v>181</v>
      </c>
      <c r="AC434" s="23">
        <v>5.8999999999999999E-3</v>
      </c>
      <c r="AD434" s="23" t="s">
        <v>181</v>
      </c>
      <c r="AE434" s="23">
        <v>1.03E-2</v>
      </c>
      <c r="AF434" s="23">
        <v>0.41749999999999998</v>
      </c>
      <c r="AG434" s="23">
        <v>7.3000000000000001E-3</v>
      </c>
      <c r="AH434" s="23">
        <v>6.9062000000000001</v>
      </c>
      <c r="AI434" s="23">
        <v>1.9699999999999999E-2</v>
      </c>
      <c r="AJ434" s="23">
        <v>0.40489999999999998</v>
      </c>
      <c r="AK434" s="23">
        <v>4.3E-3</v>
      </c>
      <c r="AL434" s="23">
        <v>1.9300000000000001E-2</v>
      </c>
      <c r="AM434" s="23">
        <v>5.4999999999999997E-3</v>
      </c>
      <c r="AN434" s="23">
        <v>3.0099999999999998E-2</v>
      </c>
      <c r="AO434" s="23">
        <v>3.5000000000000001E-3</v>
      </c>
      <c r="AP434" s="23">
        <v>9.1300000000000006E-2</v>
      </c>
      <c r="AQ434" s="23">
        <v>3.5000000000000001E-3</v>
      </c>
      <c r="AR434" s="23">
        <v>6.1675000000000004</v>
      </c>
      <c r="AS434" s="23">
        <v>2.1100000000000001E-2</v>
      </c>
      <c r="AT434" s="23">
        <v>6.0000000000000001E-3</v>
      </c>
      <c r="AU434" s="23">
        <v>2.7000000000000001E-3</v>
      </c>
      <c r="AV434" s="23">
        <v>1.6199999999999999E-2</v>
      </c>
      <c r="AW434" s="23">
        <v>1.1000000000000001E-3</v>
      </c>
      <c r="AX434" s="23">
        <v>1.11E-2</v>
      </c>
      <c r="AY434" s="23">
        <v>6.9999999999999999E-4</v>
      </c>
      <c r="AZ434" s="23">
        <v>6.7999999999999996E-3</v>
      </c>
      <c r="BA434" s="23">
        <v>5.9999999999999995E-4</v>
      </c>
      <c r="BB434" s="23">
        <v>6.9999999999999999E-4</v>
      </c>
      <c r="BC434" s="23">
        <v>4.0000000000000002E-4</v>
      </c>
      <c r="BD434" s="23" t="s">
        <v>181</v>
      </c>
      <c r="BE434" s="23">
        <v>2.9999999999999997E-4</v>
      </c>
      <c r="BF434" s="23" t="s">
        <v>181</v>
      </c>
      <c r="BG434" s="23">
        <v>1E-4</v>
      </c>
      <c r="BH434" s="23">
        <v>4.0000000000000002E-4</v>
      </c>
      <c r="BI434" s="23">
        <v>2.0000000000000001E-4</v>
      </c>
      <c r="BJ434" s="23">
        <v>5.3E-3</v>
      </c>
      <c r="BK434" s="23">
        <v>2.9999999999999997E-4</v>
      </c>
      <c r="BL434" s="23">
        <v>1.8E-3</v>
      </c>
      <c r="BM434" s="23">
        <v>2.0000000000000001E-4</v>
      </c>
      <c r="BN434" s="23">
        <v>2.7000000000000001E-3</v>
      </c>
      <c r="BO434" s="23">
        <v>2.0000000000000001E-4</v>
      </c>
      <c r="BP434" s="23" t="s">
        <v>181</v>
      </c>
      <c r="BQ434" s="23">
        <v>2.0000000000000001E-4</v>
      </c>
      <c r="BR434" s="23">
        <v>5.0000000000000001E-4</v>
      </c>
      <c r="BS434" s="23">
        <v>1E-4</v>
      </c>
      <c r="BT434" s="23" t="s">
        <v>181</v>
      </c>
      <c r="BU434" s="23">
        <v>5.0000000000000001E-4</v>
      </c>
      <c r="BV434" s="23" t="s">
        <v>181</v>
      </c>
      <c r="BW434" s="23">
        <v>5.9999999999999995E-4</v>
      </c>
      <c r="BX434" s="23" t="s">
        <v>181</v>
      </c>
      <c r="BY434" s="23">
        <v>8.0000000000000004E-4</v>
      </c>
      <c r="BZ434" s="23" t="s">
        <v>181</v>
      </c>
      <c r="CA434" s="23">
        <v>6.9999999999999999E-4</v>
      </c>
      <c r="CB434" s="23" t="s">
        <v>181</v>
      </c>
      <c r="CC434" s="23">
        <v>1.8E-3</v>
      </c>
      <c r="CD434" s="23" t="s">
        <v>181</v>
      </c>
      <c r="CE434" s="23">
        <v>1.8E-3</v>
      </c>
      <c r="CF434" s="23" t="s">
        <v>20</v>
      </c>
      <c r="CH434" s="23" t="s">
        <v>181</v>
      </c>
      <c r="CI434" s="23">
        <v>5.0000000000000001E-3</v>
      </c>
      <c r="CJ434" s="23" t="s">
        <v>181</v>
      </c>
      <c r="CK434" s="23">
        <v>8.6E-3</v>
      </c>
      <c r="CL434" s="23" t="s">
        <v>181</v>
      </c>
      <c r="CM434" s="23">
        <v>8.2000000000000007E-3</v>
      </c>
      <c r="CN434" s="23" t="s">
        <v>181</v>
      </c>
      <c r="CO434" s="23">
        <v>6.9999999999999999E-4</v>
      </c>
      <c r="CP434" s="23" t="s">
        <v>181</v>
      </c>
      <c r="CQ434" s="23">
        <v>2.5999999999999999E-3</v>
      </c>
      <c r="CR434" s="23" t="s">
        <v>181</v>
      </c>
      <c r="CS434" s="23">
        <v>1.5E-3</v>
      </c>
      <c r="CT434" s="23" t="s">
        <v>20</v>
      </c>
      <c r="CV434" s="23" t="s">
        <v>20</v>
      </c>
      <c r="CX434" s="23" t="s">
        <v>181</v>
      </c>
      <c r="CY434" s="23">
        <v>5.0000000000000001E-4</v>
      </c>
      <c r="CZ434" s="23" t="s">
        <v>181</v>
      </c>
      <c r="DA434" s="23">
        <v>5.9999999999999995E-4</v>
      </c>
      <c r="DB434" s="23" t="s">
        <v>181</v>
      </c>
      <c r="DC434" s="23">
        <v>5.0000000000000001E-4</v>
      </c>
      <c r="DD434" s="23" t="s">
        <v>181</v>
      </c>
      <c r="DE434" s="23">
        <v>5.9999999999999995E-4</v>
      </c>
      <c r="DF434" s="23" t="s">
        <v>181</v>
      </c>
      <c r="DG434" s="23">
        <v>2.9999999999999997E-4</v>
      </c>
      <c r="DH434" s="23" t="s">
        <v>181</v>
      </c>
      <c r="DI434" s="23">
        <v>2.0000000000000001E-4</v>
      </c>
      <c r="DJ434" s="23" t="s">
        <v>534</v>
      </c>
      <c r="DK434" s="23" t="s">
        <v>535</v>
      </c>
      <c r="DL434" s="23">
        <v>142</v>
      </c>
      <c r="DM434" s="23" t="s">
        <v>197</v>
      </c>
      <c r="DN434" s="23" t="s">
        <v>20</v>
      </c>
      <c r="DW434" s="85"/>
      <c r="DY434" s="85">
        <v>44880.048611111109</v>
      </c>
    </row>
    <row r="435" spans="1:129" s="23" customFormat="1">
      <c r="A435" s="23">
        <v>492</v>
      </c>
      <c r="B435" s="88">
        <v>44880.052777777775</v>
      </c>
      <c r="C435" s="23" t="s">
        <v>192</v>
      </c>
      <c r="D435" s="23">
        <v>0</v>
      </c>
      <c r="E435" s="23">
        <v>0</v>
      </c>
      <c r="F435" s="23">
        <v>0</v>
      </c>
      <c r="G435" s="23" t="s">
        <v>58</v>
      </c>
      <c r="H435" s="23" t="s">
        <v>59</v>
      </c>
      <c r="I435" s="23" t="s">
        <v>59</v>
      </c>
      <c r="J435" s="23" t="s">
        <v>59</v>
      </c>
      <c r="K435" s="23">
        <v>150</v>
      </c>
      <c r="L435" s="23" t="s">
        <v>179</v>
      </c>
      <c r="M435" s="23">
        <v>0</v>
      </c>
      <c r="N435" s="23" t="s">
        <v>179</v>
      </c>
      <c r="O435" s="23">
        <v>0</v>
      </c>
      <c r="P435" s="23" t="s">
        <v>179</v>
      </c>
      <c r="Q435" s="23">
        <v>0</v>
      </c>
      <c r="R435" s="23">
        <v>2</v>
      </c>
      <c r="S435" s="23" t="s">
        <v>180</v>
      </c>
      <c r="T435" s="23">
        <v>12.267799999999999</v>
      </c>
      <c r="U435" s="23">
        <v>0.68069999999999997</v>
      </c>
      <c r="V435" s="23">
        <v>22.4984</v>
      </c>
      <c r="W435" s="23">
        <v>0.30299999999999999</v>
      </c>
      <c r="X435" s="23">
        <v>56.119599999999998</v>
      </c>
      <c r="Y435" s="23">
        <v>0.30980000000000002</v>
      </c>
      <c r="Z435" s="23">
        <v>2.4500000000000001E-2</v>
      </c>
      <c r="AA435" s="23">
        <v>1.2200000000000001E-2</v>
      </c>
      <c r="AB435" s="23" t="s">
        <v>181</v>
      </c>
      <c r="AC435" s="23">
        <v>6.1999999999999998E-3</v>
      </c>
      <c r="AD435" s="23" t="s">
        <v>181</v>
      </c>
      <c r="AE435" s="23">
        <v>0.01</v>
      </c>
      <c r="AF435" s="23">
        <v>0.2029</v>
      </c>
      <c r="AG435" s="23">
        <v>6.0000000000000001E-3</v>
      </c>
      <c r="AH435" s="23">
        <v>8.4619</v>
      </c>
      <c r="AI435" s="23">
        <v>2.1899999999999999E-2</v>
      </c>
      <c r="AJ435" s="23">
        <v>0.42359999999999998</v>
      </c>
      <c r="AK435" s="23">
        <v>4.4000000000000003E-3</v>
      </c>
      <c r="AL435" s="23">
        <v>2.5999999999999999E-2</v>
      </c>
      <c r="AM435" s="23">
        <v>5.8999999999999999E-3</v>
      </c>
      <c r="AN435" s="23">
        <v>2.4299999999999999E-2</v>
      </c>
      <c r="AO435" s="23">
        <v>3.5000000000000001E-3</v>
      </c>
      <c r="AP435" s="23">
        <v>8.3699999999999997E-2</v>
      </c>
      <c r="AQ435" s="23">
        <v>3.2000000000000002E-3</v>
      </c>
      <c r="AR435" s="23">
        <v>5.8497000000000003</v>
      </c>
      <c r="AS435" s="23">
        <v>2.0500000000000001E-2</v>
      </c>
      <c r="AT435" s="23">
        <v>8.5000000000000006E-3</v>
      </c>
      <c r="AU435" s="23">
        <v>2.5999999999999999E-3</v>
      </c>
      <c r="AV435" s="23">
        <v>1.4E-2</v>
      </c>
      <c r="AW435" s="23">
        <v>8.9999999999999998E-4</v>
      </c>
      <c r="AX435" s="23">
        <v>1.15E-2</v>
      </c>
      <c r="AY435" s="23">
        <v>6.9999999999999999E-4</v>
      </c>
      <c r="AZ435" s="23">
        <v>6.1000000000000004E-3</v>
      </c>
      <c r="BA435" s="23">
        <v>5.9999999999999995E-4</v>
      </c>
      <c r="BB435" s="23">
        <v>1.1999999999999999E-3</v>
      </c>
      <c r="BC435" s="23">
        <v>2.9999999999999997E-4</v>
      </c>
      <c r="BD435" s="23" t="s">
        <v>181</v>
      </c>
      <c r="BE435" s="23">
        <v>2.0000000000000001E-4</v>
      </c>
      <c r="BF435" s="23" t="s">
        <v>181</v>
      </c>
      <c r="BG435" s="23">
        <v>1E-4</v>
      </c>
      <c r="BH435" s="23">
        <v>2.9999999999999997E-4</v>
      </c>
      <c r="BI435" s="23">
        <v>2.0000000000000001E-4</v>
      </c>
      <c r="BJ435" s="23">
        <v>5.7000000000000002E-3</v>
      </c>
      <c r="BK435" s="23">
        <v>2.9999999999999997E-4</v>
      </c>
      <c r="BL435" s="23">
        <v>1.4E-3</v>
      </c>
      <c r="BM435" s="23">
        <v>2.0000000000000001E-4</v>
      </c>
      <c r="BN435" s="23">
        <v>1.6999999999999999E-3</v>
      </c>
      <c r="BO435" s="23">
        <v>1E-4</v>
      </c>
      <c r="BP435" s="23" t="s">
        <v>181</v>
      </c>
      <c r="BQ435" s="23">
        <v>2.0000000000000001E-4</v>
      </c>
      <c r="BR435" s="23">
        <v>0</v>
      </c>
      <c r="BS435" s="23">
        <v>0</v>
      </c>
      <c r="BT435" s="23" t="s">
        <v>181</v>
      </c>
      <c r="BU435" s="23">
        <v>5.0000000000000001E-4</v>
      </c>
      <c r="BV435" s="23" t="s">
        <v>20</v>
      </c>
      <c r="BX435" s="23" t="s">
        <v>20</v>
      </c>
      <c r="BZ435" s="23" t="s">
        <v>181</v>
      </c>
      <c r="CA435" s="23">
        <v>6.9999999999999999E-4</v>
      </c>
      <c r="CB435" s="23" t="s">
        <v>181</v>
      </c>
      <c r="CC435" s="23">
        <v>1.6999999999999999E-3</v>
      </c>
      <c r="CD435" s="23" t="s">
        <v>181</v>
      </c>
      <c r="CE435" s="23">
        <v>1.8E-3</v>
      </c>
      <c r="CF435" s="23" t="s">
        <v>20</v>
      </c>
      <c r="CH435" s="23" t="s">
        <v>181</v>
      </c>
      <c r="CI435" s="23">
        <v>3.8E-3</v>
      </c>
      <c r="CJ435" s="23" t="s">
        <v>181</v>
      </c>
      <c r="CK435" s="23">
        <v>8.3000000000000001E-3</v>
      </c>
      <c r="CL435" s="23" t="s">
        <v>181</v>
      </c>
      <c r="CM435" s="23">
        <v>6.8999999999999999E-3</v>
      </c>
      <c r="CN435" s="23" t="s">
        <v>181</v>
      </c>
      <c r="CO435" s="23">
        <v>5.9999999999999995E-4</v>
      </c>
      <c r="CP435" s="23" t="s">
        <v>181</v>
      </c>
      <c r="CQ435" s="23">
        <v>2.5000000000000001E-3</v>
      </c>
      <c r="CR435" s="23" t="s">
        <v>181</v>
      </c>
      <c r="CS435" s="23">
        <v>1.4E-3</v>
      </c>
      <c r="CT435" s="23" t="s">
        <v>181</v>
      </c>
      <c r="CU435" s="23">
        <v>5.9999999999999995E-4</v>
      </c>
      <c r="CV435" s="23" t="s">
        <v>20</v>
      </c>
      <c r="CX435" s="23" t="s">
        <v>181</v>
      </c>
      <c r="CY435" s="23">
        <v>5.0000000000000001E-4</v>
      </c>
      <c r="CZ435" s="23" t="s">
        <v>181</v>
      </c>
      <c r="DA435" s="23">
        <v>5.0000000000000001E-4</v>
      </c>
      <c r="DB435" s="23" t="s">
        <v>181</v>
      </c>
      <c r="DC435" s="23">
        <v>5.0000000000000001E-4</v>
      </c>
      <c r="DD435" s="23" t="s">
        <v>181</v>
      </c>
      <c r="DE435" s="23">
        <v>5.0000000000000001E-4</v>
      </c>
      <c r="DF435" s="23" t="s">
        <v>181</v>
      </c>
      <c r="DG435" s="23">
        <v>2.9999999999999997E-4</v>
      </c>
      <c r="DH435" s="23" t="s">
        <v>181</v>
      </c>
      <c r="DI435" s="23">
        <v>1E-4</v>
      </c>
      <c r="DJ435" s="23" t="s">
        <v>536</v>
      </c>
      <c r="DK435" s="23" t="s">
        <v>537</v>
      </c>
      <c r="DL435" s="23">
        <v>8</v>
      </c>
      <c r="DM435" s="23" t="s">
        <v>197</v>
      </c>
      <c r="DN435" s="23" t="s">
        <v>20</v>
      </c>
      <c r="DW435" s="85"/>
      <c r="DY435" s="85">
        <v>44880.052777777775</v>
      </c>
    </row>
    <row r="436" spans="1:129" s="23" customFormat="1">
      <c r="A436" s="23">
        <v>493</v>
      </c>
      <c r="B436" s="88">
        <v>44880.054861111108</v>
      </c>
      <c r="C436" s="23" t="s">
        <v>192</v>
      </c>
      <c r="D436" s="23">
        <v>0</v>
      </c>
      <c r="E436" s="23">
        <v>0</v>
      </c>
      <c r="F436" s="23">
        <v>0</v>
      </c>
      <c r="G436" s="23" t="s">
        <v>58</v>
      </c>
      <c r="H436" s="23" t="s">
        <v>59</v>
      </c>
      <c r="I436" s="23" t="s">
        <v>59</v>
      </c>
      <c r="J436" s="23" t="s">
        <v>59</v>
      </c>
      <c r="K436" s="23">
        <v>150</v>
      </c>
      <c r="L436" s="23" t="s">
        <v>179</v>
      </c>
      <c r="M436" s="23">
        <v>0</v>
      </c>
      <c r="N436" s="23" t="s">
        <v>179</v>
      </c>
      <c r="O436" s="23">
        <v>0</v>
      </c>
      <c r="P436" s="23" t="s">
        <v>179</v>
      </c>
      <c r="Q436" s="23">
        <v>0</v>
      </c>
      <c r="R436" s="23">
        <v>2</v>
      </c>
      <c r="S436" s="23" t="s">
        <v>180</v>
      </c>
      <c r="T436" s="23">
        <v>14.200100000000001</v>
      </c>
      <c r="U436" s="23">
        <v>0.71220000000000006</v>
      </c>
      <c r="V436" s="23">
        <v>21.294699999999999</v>
      </c>
      <c r="W436" s="23">
        <v>0.29959999999999998</v>
      </c>
      <c r="X436" s="23">
        <v>56.696399999999997</v>
      </c>
      <c r="Y436" s="23">
        <v>0.3125</v>
      </c>
      <c r="Z436" s="23">
        <v>2.8000000000000001E-2</v>
      </c>
      <c r="AA436" s="23">
        <v>1.24E-2</v>
      </c>
      <c r="AB436" s="23" t="s">
        <v>181</v>
      </c>
      <c r="AC436" s="23">
        <v>6.3E-3</v>
      </c>
      <c r="AD436" s="23" t="s">
        <v>181</v>
      </c>
      <c r="AE436" s="23">
        <v>1.03E-2</v>
      </c>
      <c r="AF436" s="23">
        <v>0.2455</v>
      </c>
      <c r="AG436" s="23">
        <v>6.3E-3</v>
      </c>
      <c r="AH436" s="23">
        <v>8.3560999999999996</v>
      </c>
      <c r="AI436" s="23">
        <v>2.1700000000000001E-2</v>
      </c>
      <c r="AJ436" s="23">
        <v>0.43269999999999997</v>
      </c>
      <c r="AK436" s="23">
        <v>4.4000000000000003E-3</v>
      </c>
      <c r="AL436" s="23">
        <v>2.58E-2</v>
      </c>
      <c r="AM436" s="23">
        <v>5.8999999999999999E-3</v>
      </c>
      <c r="AN436" s="23">
        <v>3.7499999999999999E-2</v>
      </c>
      <c r="AO436" s="23">
        <v>4.0000000000000001E-3</v>
      </c>
      <c r="AP436" s="23">
        <v>9.0300000000000005E-2</v>
      </c>
      <c r="AQ436" s="23">
        <v>3.3E-3</v>
      </c>
      <c r="AR436" s="23">
        <v>7.2061999999999999</v>
      </c>
      <c r="AS436" s="23">
        <v>2.2800000000000001E-2</v>
      </c>
      <c r="AT436" s="23">
        <v>6.0000000000000001E-3</v>
      </c>
      <c r="AU436" s="23">
        <v>2.8E-3</v>
      </c>
      <c r="AV436" s="23">
        <v>1.67E-2</v>
      </c>
      <c r="AW436" s="23">
        <v>1E-3</v>
      </c>
      <c r="AX436" s="23">
        <v>7.4999999999999997E-3</v>
      </c>
      <c r="AY436" s="23">
        <v>5.9999999999999995E-4</v>
      </c>
      <c r="AZ436" s="23">
        <v>7.1999999999999998E-3</v>
      </c>
      <c r="BA436" s="23">
        <v>5.9999999999999995E-4</v>
      </c>
      <c r="BB436" s="23">
        <v>1E-3</v>
      </c>
      <c r="BC436" s="23">
        <v>4.0000000000000002E-4</v>
      </c>
      <c r="BD436" s="23" t="s">
        <v>181</v>
      </c>
      <c r="BE436" s="23">
        <v>2.9999999999999997E-4</v>
      </c>
      <c r="BF436" s="23" t="s">
        <v>181</v>
      </c>
      <c r="BG436" s="23">
        <v>1E-4</v>
      </c>
      <c r="BH436" s="23">
        <v>2.9999999999999997E-4</v>
      </c>
      <c r="BI436" s="23">
        <v>2.0000000000000001E-4</v>
      </c>
      <c r="BJ436" s="23">
        <v>5.4999999999999997E-3</v>
      </c>
      <c r="BK436" s="23">
        <v>2.9999999999999997E-4</v>
      </c>
      <c r="BL436" s="23">
        <v>1.5E-3</v>
      </c>
      <c r="BM436" s="23">
        <v>2.0000000000000001E-4</v>
      </c>
      <c r="BN436" s="23">
        <v>1.1999999999999999E-3</v>
      </c>
      <c r="BO436" s="23">
        <v>1E-4</v>
      </c>
      <c r="BP436" s="23" t="s">
        <v>181</v>
      </c>
      <c r="BQ436" s="23">
        <v>2.0000000000000001E-4</v>
      </c>
      <c r="BR436" s="23" t="s">
        <v>181</v>
      </c>
      <c r="BS436" s="23">
        <v>0</v>
      </c>
      <c r="BT436" s="23" t="s">
        <v>181</v>
      </c>
      <c r="BU436" s="23">
        <v>5.0000000000000001E-4</v>
      </c>
      <c r="BV436" s="23" t="s">
        <v>181</v>
      </c>
      <c r="BW436" s="23">
        <v>5.9999999999999995E-4</v>
      </c>
      <c r="BX436" s="23" t="s">
        <v>181</v>
      </c>
      <c r="BY436" s="23">
        <v>8.0000000000000004E-4</v>
      </c>
      <c r="BZ436" s="23" t="s">
        <v>181</v>
      </c>
      <c r="CA436" s="23">
        <v>6.9999999999999999E-4</v>
      </c>
      <c r="CB436" s="23" t="s">
        <v>181</v>
      </c>
      <c r="CC436" s="23">
        <v>1.6999999999999999E-3</v>
      </c>
      <c r="CD436" s="23" t="s">
        <v>181</v>
      </c>
      <c r="CE436" s="23">
        <v>1.8E-3</v>
      </c>
      <c r="CF436" s="23" t="s">
        <v>20</v>
      </c>
      <c r="CH436" s="23" t="s">
        <v>181</v>
      </c>
      <c r="CI436" s="23">
        <v>3.7000000000000002E-3</v>
      </c>
      <c r="CJ436" s="23" t="s">
        <v>181</v>
      </c>
      <c r="CK436" s="23">
        <v>8.5000000000000006E-3</v>
      </c>
      <c r="CL436" s="23" t="s">
        <v>181</v>
      </c>
      <c r="CM436" s="23">
        <v>6.7999999999999996E-3</v>
      </c>
      <c r="CN436" s="23" t="s">
        <v>181</v>
      </c>
      <c r="CO436" s="23">
        <v>5.9999999999999995E-4</v>
      </c>
      <c r="CP436" s="23" t="s">
        <v>181</v>
      </c>
      <c r="CQ436" s="23">
        <v>2.3999999999999998E-3</v>
      </c>
      <c r="CR436" s="23" t="s">
        <v>181</v>
      </c>
      <c r="CS436" s="23">
        <v>1.5E-3</v>
      </c>
      <c r="CT436" s="23" t="s">
        <v>20</v>
      </c>
      <c r="CV436" s="23" t="s">
        <v>20</v>
      </c>
      <c r="CX436" s="23" t="s">
        <v>181</v>
      </c>
      <c r="CY436" s="23">
        <v>5.0000000000000001E-4</v>
      </c>
      <c r="CZ436" s="23" t="s">
        <v>181</v>
      </c>
      <c r="DA436" s="23">
        <v>5.9999999999999995E-4</v>
      </c>
      <c r="DB436" s="23" t="s">
        <v>181</v>
      </c>
      <c r="DC436" s="23">
        <v>5.0000000000000001E-4</v>
      </c>
      <c r="DD436" s="23" t="s">
        <v>181</v>
      </c>
      <c r="DE436" s="23">
        <v>5.9999999999999995E-4</v>
      </c>
      <c r="DF436" s="23" t="s">
        <v>181</v>
      </c>
      <c r="DG436" s="23">
        <v>2.9999999999999997E-4</v>
      </c>
      <c r="DH436" s="23" t="s">
        <v>181</v>
      </c>
      <c r="DI436" s="23">
        <v>0</v>
      </c>
      <c r="DJ436" s="23" t="s">
        <v>536</v>
      </c>
      <c r="DK436" s="23" t="s">
        <v>537</v>
      </c>
      <c r="DL436" s="23">
        <v>75</v>
      </c>
      <c r="DM436" s="23" t="s">
        <v>197</v>
      </c>
      <c r="DN436" s="23" t="s">
        <v>20</v>
      </c>
      <c r="DW436" s="85"/>
      <c r="DY436" s="85">
        <v>44880.054861111108</v>
      </c>
    </row>
    <row r="437" spans="1:129" s="23" customFormat="1">
      <c r="A437" s="23">
        <v>494</v>
      </c>
      <c r="B437" s="88">
        <v>44880.059027777781</v>
      </c>
      <c r="C437" s="23" t="s">
        <v>192</v>
      </c>
      <c r="D437" s="23">
        <v>0</v>
      </c>
      <c r="E437" s="23">
        <v>0</v>
      </c>
      <c r="F437" s="23">
        <v>0</v>
      </c>
      <c r="G437" s="23" t="s">
        <v>58</v>
      </c>
      <c r="H437" s="23" t="s">
        <v>59</v>
      </c>
      <c r="I437" s="23" t="s">
        <v>59</v>
      </c>
      <c r="J437" s="23" t="s">
        <v>59</v>
      </c>
      <c r="K437" s="23">
        <v>150</v>
      </c>
      <c r="L437" s="23" t="s">
        <v>179</v>
      </c>
      <c r="M437" s="23">
        <v>0</v>
      </c>
      <c r="N437" s="23" t="s">
        <v>179</v>
      </c>
      <c r="O437" s="23">
        <v>0</v>
      </c>
      <c r="P437" s="23" t="s">
        <v>179</v>
      </c>
      <c r="Q437" s="23">
        <v>0</v>
      </c>
      <c r="R437" s="23">
        <v>2</v>
      </c>
      <c r="S437" s="23" t="s">
        <v>180</v>
      </c>
      <c r="T437" s="23">
        <v>9.3058999999999994</v>
      </c>
      <c r="U437" s="23">
        <v>0.64159999999999995</v>
      </c>
      <c r="V437" s="23">
        <v>20.544499999999999</v>
      </c>
      <c r="W437" s="23">
        <v>0.29310000000000003</v>
      </c>
      <c r="X437" s="23">
        <v>53.947000000000003</v>
      </c>
      <c r="Y437" s="23">
        <v>0.30420000000000003</v>
      </c>
      <c r="Z437" s="23">
        <v>3.1600000000000003E-2</v>
      </c>
      <c r="AA437" s="23">
        <v>1.2500000000000001E-2</v>
      </c>
      <c r="AB437" s="23" t="s">
        <v>181</v>
      </c>
      <c r="AC437" s="23">
        <v>6.3E-3</v>
      </c>
      <c r="AD437" s="23" t="s">
        <v>181</v>
      </c>
      <c r="AE437" s="23">
        <v>1.09E-2</v>
      </c>
      <c r="AF437" s="23">
        <v>0.80459999999999998</v>
      </c>
      <c r="AG437" s="23">
        <v>9.4999999999999998E-3</v>
      </c>
      <c r="AH437" s="23">
        <v>8.6539000000000001</v>
      </c>
      <c r="AI437" s="23">
        <v>2.23E-2</v>
      </c>
      <c r="AJ437" s="23">
        <v>0.55159999999999998</v>
      </c>
      <c r="AK437" s="23">
        <v>4.8999999999999998E-3</v>
      </c>
      <c r="AL437" s="23">
        <v>2.9000000000000001E-2</v>
      </c>
      <c r="AM437" s="23">
        <v>6.4000000000000003E-3</v>
      </c>
      <c r="AN437" s="23">
        <v>3.5400000000000001E-2</v>
      </c>
      <c r="AO437" s="23">
        <v>3.8999999999999998E-3</v>
      </c>
      <c r="AP437" s="23">
        <v>7.3899999999999993E-2</v>
      </c>
      <c r="AQ437" s="23">
        <v>3.2000000000000002E-3</v>
      </c>
      <c r="AR437" s="23">
        <v>7.3400999999999996</v>
      </c>
      <c r="AS437" s="23">
        <v>2.3400000000000001E-2</v>
      </c>
      <c r="AT437" s="23">
        <v>8.3000000000000001E-3</v>
      </c>
      <c r="AU437" s="23">
        <v>3.0000000000000001E-3</v>
      </c>
      <c r="AV437" s="23">
        <v>1.2999999999999999E-2</v>
      </c>
      <c r="AW437" s="23">
        <v>8.9999999999999998E-4</v>
      </c>
      <c r="AX437" s="23">
        <v>1.18E-2</v>
      </c>
      <c r="AY437" s="23">
        <v>6.9999999999999999E-4</v>
      </c>
      <c r="AZ437" s="23">
        <v>8.3999999999999995E-3</v>
      </c>
      <c r="BA437" s="23">
        <v>5.9999999999999995E-4</v>
      </c>
      <c r="BB437" s="23">
        <v>1E-3</v>
      </c>
      <c r="BC437" s="23">
        <v>4.0000000000000002E-4</v>
      </c>
      <c r="BD437" s="23">
        <v>4.0000000000000002E-4</v>
      </c>
      <c r="BE437" s="23">
        <v>2.9999999999999997E-4</v>
      </c>
      <c r="BF437" s="23" t="s">
        <v>181</v>
      </c>
      <c r="BG437" s="23">
        <v>1E-4</v>
      </c>
      <c r="BH437" s="23">
        <v>1E-3</v>
      </c>
      <c r="BI437" s="23">
        <v>2.0000000000000001E-4</v>
      </c>
      <c r="BJ437" s="23">
        <v>6.7000000000000002E-3</v>
      </c>
      <c r="BK437" s="23">
        <v>2.9999999999999997E-4</v>
      </c>
      <c r="BL437" s="23">
        <v>1.9E-3</v>
      </c>
      <c r="BM437" s="23">
        <v>2.0000000000000001E-4</v>
      </c>
      <c r="BN437" s="23">
        <v>2.3E-3</v>
      </c>
      <c r="BO437" s="23">
        <v>1E-4</v>
      </c>
      <c r="BP437" s="23" t="s">
        <v>181</v>
      </c>
      <c r="BQ437" s="23">
        <v>2.0000000000000001E-4</v>
      </c>
      <c r="BR437" s="23">
        <v>2.0000000000000001E-4</v>
      </c>
      <c r="BS437" s="23">
        <v>1E-4</v>
      </c>
      <c r="BT437" s="23" t="s">
        <v>181</v>
      </c>
      <c r="BU437" s="23">
        <v>5.0000000000000001E-4</v>
      </c>
      <c r="BV437" s="23" t="s">
        <v>20</v>
      </c>
      <c r="BX437" s="23" t="s">
        <v>20</v>
      </c>
      <c r="BZ437" s="23" t="s">
        <v>181</v>
      </c>
      <c r="CA437" s="23">
        <v>6.9999999999999999E-4</v>
      </c>
      <c r="CB437" s="23" t="s">
        <v>181</v>
      </c>
      <c r="CC437" s="23">
        <v>1.6999999999999999E-3</v>
      </c>
      <c r="CD437" s="23" t="s">
        <v>181</v>
      </c>
      <c r="CE437" s="23">
        <v>1.8E-3</v>
      </c>
      <c r="CF437" s="23" t="s">
        <v>20</v>
      </c>
      <c r="CH437" s="23" t="s">
        <v>181</v>
      </c>
      <c r="CI437" s="23">
        <v>3.8E-3</v>
      </c>
      <c r="CJ437" s="23" t="s">
        <v>181</v>
      </c>
      <c r="CK437" s="23">
        <v>8.3999999999999995E-3</v>
      </c>
      <c r="CL437" s="23" t="s">
        <v>181</v>
      </c>
      <c r="CM437" s="23">
        <v>7.4999999999999997E-3</v>
      </c>
      <c r="CN437" s="23" t="s">
        <v>181</v>
      </c>
      <c r="CO437" s="23">
        <v>6.9999999999999999E-4</v>
      </c>
      <c r="CP437" s="23" t="s">
        <v>181</v>
      </c>
      <c r="CQ437" s="23">
        <v>2.5999999999999999E-3</v>
      </c>
      <c r="CR437" s="23" t="s">
        <v>181</v>
      </c>
      <c r="CS437" s="23">
        <v>1.4E-3</v>
      </c>
      <c r="CT437" s="23" t="s">
        <v>181</v>
      </c>
      <c r="CU437" s="23">
        <v>6.9999999999999999E-4</v>
      </c>
      <c r="CV437" s="23" t="s">
        <v>181</v>
      </c>
      <c r="CW437" s="23">
        <v>5.0000000000000001E-4</v>
      </c>
      <c r="CX437" s="23" t="s">
        <v>181</v>
      </c>
      <c r="CY437" s="23">
        <v>5.9999999999999995E-4</v>
      </c>
      <c r="CZ437" s="23" t="s">
        <v>181</v>
      </c>
      <c r="DA437" s="23">
        <v>5.0000000000000001E-4</v>
      </c>
      <c r="DB437" s="23" t="s">
        <v>181</v>
      </c>
      <c r="DC437" s="23">
        <v>5.0000000000000001E-4</v>
      </c>
      <c r="DD437" s="23" t="s">
        <v>181</v>
      </c>
      <c r="DE437" s="23">
        <v>5.9999999999999995E-4</v>
      </c>
      <c r="DF437" s="23" t="s">
        <v>181</v>
      </c>
      <c r="DG437" s="23">
        <v>2.9999999999999997E-4</v>
      </c>
      <c r="DH437" s="23" t="s">
        <v>181</v>
      </c>
      <c r="DI437" s="23">
        <v>1E-4</v>
      </c>
      <c r="DJ437" s="23" t="s">
        <v>538</v>
      </c>
      <c r="DK437" s="23" t="s">
        <v>539</v>
      </c>
      <c r="DL437" s="23">
        <v>3</v>
      </c>
      <c r="DM437" s="23" t="s">
        <v>65</v>
      </c>
      <c r="DN437" s="23" t="s">
        <v>20</v>
      </c>
      <c r="DW437" s="85"/>
      <c r="DY437" s="85">
        <v>44880.059027777781</v>
      </c>
    </row>
    <row r="438" spans="1:129" s="23" customFormat="1">
      <c r="A438" s="23">
        <v>495</v>
      </c>
      <c r="B438" s="88">
        <v>44880.061805555553</v>
      </c>
      <c r="C438" s="23" t="s">
        <v>192</v>
      </c>
      <c r="D438" s="23">
        <v>0</v>
      </c>
      <c r="E438" s="23">
        <v>0</v>
      </c>
      <c r="F438" s="23">
        <v>0</v>
      </c>
      <c r="G438" s="23" t="s">
        <v>58</v>
      </c>
      <c r="H438" s="23" t="s">
        <v>59</v>
      </c>
      <c r="I438" s="23" t="s">
        <v>59</v>
      </c>
      <c r="J438" s="23" t="s">
        <v>59</v>
      </c>
      <c r="K438" s="23">
        <v>150</v>
      </c>
      <c r="L438" s="23" t="s">
        <v>179</v>
      </c>
      <c r="M438" s="23">
        <v>0</v>
      </c>
      <c r="N438" s="23" t="s">
        <v>179</v>
      </c>
      <c r="O438" s="23">
        <v>0</v>
      </c>
      <c r="P438" s="23" t="s">
        <v>179</v>
      </c>
      <c r="Q438" s="23">
        <v>0</v>
      </c>
      <c r="R438" s="23">
        <v>2</v>
      </c>
      <c r="S438" s="23" t="s">
        <v>180</v>
      </c>
      <c r="T438" s="23">
        <v>13.5807</v>
      </c>
      <c r="U438" s="23">
        <v>0.70760000000000001</v>
      </c>
      <c r="V438" s="23">
        <v>22.161100000000001</v>
      </c>
      <c r="W438" s="23">
        <v>0.30380000000000001</v>
      </c>
      <c r="X438" s="23">
        <v>56.915399999999998</v>
      </c>
      <c r="Y438" s="23">
        <v>0.31340000000000001</v>
      </c>
      <c r="Z438" s="23">
        <v>2.81E-2</v>
      </c>
      <c r="AA438" s="23">
        <v>1.23E-2</v>
      </c>
      <c r="AB438" s="23" t="s">
        <v>181</v>
      </c>
      <c r="AC438" s="23">
        <v>6.4000000000000003E-3</v>
      </c>
      <c r="AD438" s="23" t="s">
        <v>181</v>
      </c>
      <c r="AE438" s="23">
        <v>0.01</v>
      </c>
      <c r="AF438" s="23">
        <v>0.31819999999999998</v>
      </c>
      <c r="AG438" s="23">
        <v>6.7999999999999996E-3</v>
      </c>
      <c r="AH438" s="23">
        <v>8.2090999999999994</v>
      </c>
      <c r="AI438" s="23">
        <v>2.1499999999999998E-2</v>
      </c>
      <c r="AJ438" s="23">
        <v>0.4496</v>
      </c>
      <c r="AK438" s="23">
        <v>4.4999999999999997E-3</v>
      </c>
      <c r="AL438" s="23">
        <v>2.6599999999999999E-2</v>
      </c>
      <c r="AM438" s="23">
        <v>6.0000000000000001E-3</v>
      </c>
      <c r="AN438" s="23">
        <v>2.9700000000000001E-2</v>
      </c>
      <c r="AO438" s="23">
        <v>3.7000000000000002E-3</v>
      </c>
      <c r="AP438" s="23">
        <v>8.8700000000000001E-2</v>
      </c>
      <c r="AQ438" s="23">
        <v>3.2000000000000002E-3</v>
      </c>
      <c r="AR438" s="23">
        <v>6.5084</v>
      </c>
      <c r="AS438" s="23">
        <v>2.1600000000000001E-2</v>
      </c>
      <c r="AT438" s="23">
        <v>1.0500000000000001E-2</v>
      </c>
      <c r="AU438" s="23">
        <v>2.8E-3</v>
      </c>
      <c r="AV438" s="23">
        <v>1.52E-2</v>
      </c>
      <c r="AW438" s="23">
        <v>1E-3</v>
      </c>
      <c r="AX438" s="23">
        <v>7.7000000000000002E-3</v>
      </c>
      <c r="AY438" s="23">
        <v>5.9999999999999995E-4</v>
      </c>
      <c r="AZ438" s="23">
        <v>7.4999999999999997E-3</v>
      </c>
      <c r="BA438" s="23">
        <v>5.9999999999999995E-4</v>
      </c>
      <c r="BB438" s="23">
        <v>1.1999999999999999E-3</v>
      </c>
      <c r="BC438" s="23">
        <v>4.0000000000000002E-4</v>
      </c>
      <c r="BD438" s="23" t="s">
        <v>181</v>
      </c>
      <c r="BE438" s="23">
        <v>2.0000000000000001E-4</v>
      </c>
      <c r="BF438" s="23" t="s">
        <v>181</v>
      </c>
      <c r="BG438" s="23">
        <v>1E-4</v>
      </c>
      <c r="BH438" s="23">
        <v>5.0000000000000001E-4</v>
      </c>
      <c r="BI438" s="23">
        <v>2.0000000000000001E-4</v>
      </c>
      <c r="BJ438" s="23">
        <v>5.7000000000000002E-3</v>
      </c>
      <c r="BK438" s="23">
        <v>2.9999999999999997E-4</v>
      </c>
      <c r="BL438" s="23">
        <v>1.6000000000000001E-3</v>
      </c>
      <c r="BM438" s="23">
        <v>2.0000000000000001E-4</v>
      </c>
      <c r="BN438" s="23">
        <v>1.2999999999999999E-3</v>
      </c>
      <c r="BO438" s="23">
        <v>1E-4</v>
      </c>
      <c r="BP438" s="23" t="s">
        <v>181</v>
      </c>
      <c r="BQ438" s="23">
        <v>2.0000000000000001E-4</v>
      </c>
      <c r="BR438" s="23">
        <v>0</v>
      </c>
      <c r="BS438" s="23">
        <v>0</v>
      </c>
      <c r="BT438" s="23" t="s">
        <v>181</v>
      </c>
      <c r="BU438" s="23">
        <v>5.0000000000000001E-4</v>
      </c>
      <c r="BV438" s="23" t="s">
        <v>20</v>
      </c>
      <c r="BX438" s="23" t="s">
        <v>181</v>
      </c>
      <c r="BY438" s="23">
        <v>8.0000000000000004E-4</v>
      </c>
      <c r="BZ438" s="23" t="s">
        <v>181</v>
      </c>
      <c r="CA438" s="23">
        <v>6.9999999999999999E-4</v>
      </c>
      <c r="CB438" s="23" t="s">
        <v>181</v>
      </c>
      <c r="CC438" s="23">
        <v>1.6999999999999999E-3</v>
      </c>
      <c r="CD438" s="23" t="s">
        <v>181</v>
      </c>
      <c r="CE438" s="23">
        <v>1.8E-3</v>
      </c>
      <c r="CF438" s="23" t="s">
        <v>20</v>
      </c>
      <c r="CH438" s="23" t="s">
        <v>181</v>
      </c>
      <c r="CI438" s="23">
        <v>3.5999999999999999E-3</v>
      </c>
      <c r="CJ438" s="23" t="s">
        <v>181</v>
      </c>
      <c r="CK438" s="23">
        <v>8.2000000000000007E-3</v>
      </c>
      <c r="CL438" s="23" t="s">
        <v>181</v>
      </c>
      <c r="CM438" s="23">
        <v>6.4999999999999997E-3</v>
      </c>
      <c r="CN438" s="23" t="s">
        <v>181</v>
      </c>
      <c r="CO438" s="23">
        <v>5.9999999999999995E-4</v>
      </c>
      <c r="CP438" s="23" t="s">
        <v>181</v>
      </c>
      <c r="CQ438" s="23">
        <v>2.5000000000000001E-3</v>
      </c>
      <c r="CR438" s="23" t="s">
        <v>181</v>
      </c>
      <c r="CS438" s="23">
        <v>1.4E-3</v>
      </c>
      <c r="CT438" s="23" t="s">
        <v>181</v>
      </c>
      <c r="CU438" s="23">
        <v>5.9999999999999995E-4</v>
      </c>
      <c r="CV438" s="23" t="s">
        <v>20</v>
      </c>
      <c r="CX438" s="23" t="s">
        <v>181</v>
      </c>
      <c r="CY438" s="23">
        <v>5.0000000000000001E-4</v>
      </c>
      <c r="CZ438" s="23" t="s">
        <v>181</v>
      </c>
      <c r="DA438" s="23">
        <v>5.0000000000000001E-4</v>
      </c>
      <c r="DB438" s="23" t="s">
        <v>181</v>
      </c>
      <c r="DC438" s="23">
        <v>5.0000000000000001E-4</v>
      </c>
      <c r="DD438" s="23" t="s">
        <v>181</v>
      </c>
      <c r="DE438" s="23">
        <v>5.9999999999999995E-4</v>
      </c>
      <c r="DF438" s="23" t="s">
        <v>181</v>
      </c>
      <c r="DG438" s="23">
        <v>2.9999999999999997E-4</v>
      </c>
      <c r="DH438" s="23" t="s">
        <v>181</v>
      </c>
      <c r="DI438" s="23">
        <v>1E-4</v>
      </c>
      <c r="DJ438" s="23" t="s">
        <v>538</v>
      </c>
      <c r="DK438" s="23" t="s">
        <v>539</v>
      </c>
      <c r="DL438" s="23">
        <v>52</v>
      </c>
      <c r="DM438" s="23" t="s">
        <v>197</v>
      </c>
      <c r="DN438" s="23" t="s">
        <v>20</v>
      </c>
      <c r="DW438" s="85"/>
      <c r="DY438" s="85">
        <v>44880.061805555553</v>
      </c>
    </row>
    <row r="439" spans="1:129" s="23" customFormat="1">
      <c r="A439" s="23">
        <v>496</v>
      </c>
      <c r="B439" s="88">
        <v>44880.06527777778</v>
      </c>
      <c r="C439" s="23" t="s">
        <v>192</v>
      </c>
      <c r="D439" s="23">
        <v>0</v>
      </c>
      <c r="E439" s="23">
        <v>0</v>
      </c>
      <c r="F439" s="23">
        <v>0</v>
      </c>
      <c r="G439" s="23" t="s">
        <v>58</v>
      </c>
      <c r="H439" s="23" t="s">
        <v>59</v>
      </c>
      <c r="I439" s="23" t="s">
        <v>59</v>
      </c>
      <c r="J439" s="23" t="s">
        <v>59</v>
      </c>
      <c r="K439" s="23">
        <v>150</v>
      </c>
      <c r="L439" s="23" t="s">
        <v>179</v>
      </c>
      <c r="M439" s="23">
        <v>0</v>
      </c>
      <c r="N439" s="23" t="s">
        <v>179</v>
      </c>
      <c r="O439" s="23">
        <v>0</v>
      </c>
      <c r="P439" s="23" t="s">
        <v>179</v>
      </c>
      <c r="Q439" s="23">
        <v>0</v>
      </c>
      <c r="R439" s="23">
        <v>2</v>
      </c>
      <c r="S439" s="23" t="s">
        <v>180</v>
      </c>
      <c r="T439" s="23">
        <v>13.5243</v>
      </c>
      <c r="U439" s="23">
        <v>0.68700000000000006</v>
      </c>
      <c r="V439" s="23">
        <v>20.354800000000001</v>
      </c>
      <c r="W439" s="23">
        <v>0.29070000000000001</v>
      </c>
      <c r="X439" s="23">
        <v>55.539400000000001</v>
      </c>
      <c r="Y439" s="23">
        <v>0.30690000000000001</v>
      </c>
      <c r="Z439" s="23">
        <v>2.64E-2</v>
      </c>
      <c r="AA439" s="23">
        <v>1.2E-2</v>
      </c>
      <c r="AB439" s="23" t="s">
        <v>181</v>
      </c>
      <c r="AC439" s="23">
        <v>6.4000000000000003E-3</v>
      </c>
      <c r="AD439" s="23" t="s">
        <v>181</v>
      </c>
      <c r="AE439" s="23">
        <v>9.9000000000000008E-3</v>
      </c>
      <c r="AF439" s="23">
        <v>0.2036</v>
      </c>
      <c r="AG439" s="23">
        <v>6.0000000000000001E-3</v>
      </c>
      <c r="AH439" s="23">
        <v>8.1211000000000002</v>
      </c>
      <c r="AI439" s="23">
        <v>2.1399999999999999E-2</v>
      </c>
      <c r="AJ439" s="23">
        <v>0.41689999999999999</v>
      </c>
      <c r="AK439" s="23">
        <v>4.4000000000000003E-3</v>
      </c>
      <c r="AL439" s="23">
        <v>2.69E-2</v>
      </c>
      <c r="AM439" s="23">
        <v>6.0000000000000001E-3</v>
      </c>
      <c r="AN439" s="23">
        <v>3.4299999999999997E-2</v>
      </c>
      <c r="AO439" s="23">
        <v>3.8E-3</v>
      </c>
      <c r="AP439" s="23">
        <v>8.5599999999999996E-2</v>
      </c>
      <c r="AQ439" s="23">
        <v>3.2000000000000002E-3</v>
      </c>
      <c r="AR439" s="23">
        <v>5.9908000000000001</v>
      </c>
      <c r="AS439" s="23">
        <v>2.0799999999999999E-2</v>
      </c>
      <c r="AT439" s="23">
        <v>6.4999999999999997E-3</v>
      </c>
      <c r="AU439" s="23">
        <v>2.5999999999999999E-3</v>
      </c>
      <c r="AV439" s="23">
        <v>1.3899999999999999E-2</v>
      </c>
      <c r="AW439" s="23">
        <v>8.9999999999999998E-4</v>
      </c>
      <c r="AX439" s="23">
        <v>9.9000000000000008E-3</v>
      </c>
      <c r="AY439" s="23">
        <v>6.9999999999999999E-4</v>
      </c>
      <c r="AZ439" s="23">
        <v>6.3E-3</v>
      </c>
      <c r="BA439" s="23">
        <v>5.9999999999999995E-4</v>
      </c>
      <c r="BB439" s="23">
        <v>8.9999999999999998E-4</v>
      </c>
      <c r="BC439" s="23">
        <v>2.9999999999999997E-4</v>
      </c>
      <c r="BD439" s="23" t="s">
        <v>181</v>
      </c>
      <c r="BE439" s="23">
        <v>2.9999999999999997E-4</v>
      </c>
      <c r="BF439" s="23" t="s">
        <v>181</v>
      </c>
      <c r="BG439" s="23">
        <v>1E-4</v>
      </c>
      <c r="BH439" s="23">
        <v>4.0000000000000002E-4</v>
      </c>
      <c r="BI439" s="23">
        <v>2.0000000000000001E-4</v>
      </c>
      <c r="BJ439" s="23">
        <v>5.4999999999999997E-3</v>
      </c>
      <c r="BK439" s="23">
        <v>2.9999999999999997E-4</v>
      </c>
      <c r="BL439" s="23">
        <v>1.6999999999999999E-3</v>
      </c>
      <c r="BM439" s="23">
        <v>2.0000000000000001E-4</v>
      </c>
      <c r="BN439" s="23">
        <v>1.8E-3</v>
      </c>
      <c r="BO439" s="23">
        <v>1E-4</v>
      </c>
      <c r="BP439" s="23" t="s">
        <v>181</v>
      </c>
      <c r="BQ439" s="23">
        <v>2.0000000000000001E-4</v>
      </c>
      <c r="BR439" s="23">
        <v>1E-4</v>
      </c>
      <c r="BS439" s="23">
        <v>0</v>
      </c>
      <c r="BT439" s="23" t="s">
        <v>181</v>
      </c>
      <c r="BU439" s="23">
        <v>5.0000000000000001E-4</v>
      </c>
      <c r="BV439" s="23" t="s">
        <v>20</v>
      </c>
      <c r="BX439" s="23" t="s">
        <v>20</v>
      </c>
      <c r="BZ439" s="23" t="s">
        <v>181</v>
      </c>
      <c r="CA439" s="23">
        <v>6.9999999999999999E-4</v>
      </c>
      <c r="CB439" s="23" t="s">
        <v>181</v>
      </c>
      <c r="CC439" s="23">
        <v>1.6999999999999999E-3</v>
      </c>
      <c r="CD439" s="23" t="s">
        <v>181</v>
      </c>
      <c r="CE439" s="23">
        <v>1.8E-3</v>
      </c>
      <c r="CF439" s="23" t="s">
        <v>20</v>
      </c>
      <c r="CH439" s="23" t="s">
        <v>181</v>
      </c>
      <c r="CI439" s="23">
        <v>4.0000000000000001E-3</v>
      </c>
      <c r="CJ439" s="23" t="s">
        <v>181</v>
      </c>
      <c r="CK439" s="23">
        <v>8.3999999999999995E-3</v>
      </c>
      <c r="CL439" s="23" t="s">
        <v>181</v>
      </c>
      <c r="CM439" s="23">
        <v>6.8999999999999999E-3</v>
      </c>
      <c r="CN439" s="23" t="s">
        <v>181</v>
      </c>
      <c r="CO439" s="23">
        <v>5.9999999999999995E-4</v>
      </c>
      <c r="CP439" s="23" t="s">
        <v>181</v>
      </c>
      <c r="CQ439" s="23">
        <v>2.5999999999999999E-3</v>
      </c>
      <c r="CR439" s="23" t="s">
        <v>181</v>
      </c>
      <c r="CS439" s="23">
        <v>1.2999999999999999E-3</v>
      </c>
      <c r="CT439" s="23" t="s">
        <v>20</v>
      </c>
      <c r="CV439" s="23" t="s">
        <v>181</v>
      </c>
      <c r="CW439" s="23">
        <v>5.0000000000000001E-4</v>
      </c>
      <c r="CX439" s="23" t="s">
        <v>181</v>
      </c>
      <c r="CY439" s="23">
        <v>5.0000000000000001E-4</v>
      </c>
      <c r="CZ439" s="23" t="s">
        <v>181</v>
      </c>
      <c r="DA439" s="23">
        <v>5.0000000000000001E-4</v>
      </c>
      <c r="DB439" s="23" t="s">
        <v>181</v>
      </c>
      <c r="DC439" s="23">
        <v>5.0000000000000001E-4</v>
      </c>
      <c r="DD439" s="23" t="s">
        <v>181</v>
      </c>
      <c r="DE439" s="23">
        <v>5.0000000000000001E-4</v>
      </c>
      <c r="DF439" s="23" t="s">
        <v>181</v>
      </c>
      <c r="DG439" s="23">
        <v>2.9999999999999997E-4</v>
      </c>
      <c r="DH439" s="23" t="s">
        <v>181</v>
      </c>
      <c r="DI439" s="23">
        <v>1E-4</v>
      </c>
      <c r="DJ439" s="23" t="s">
        <v>538</v>
      </c>
      <c r="DK439" s="23" t="s">
        <v>539</v>
      </c>
      <c r="DL439" s="23">
        <v>142</v>
      </c>
      <c r="DM439" s="23" t="s">
        <v>197</v>
      </c>
      <c r="DN439" s="23" t="s">
        <v>20</v>
      </c>
      <c r="DW439" s="85"/>
      <c r="DY439" s="85">
        <v>44880.06527777778</v>
      </c>
    </row>
    <row r="440" spans="1:129" s="23" customFormat="1">
      <c r="A440" s="23">
        <v>497</v>
      </c>
      <c r="B440" s="88">
        <v>44880.097222222219</v>
      </c>
      <c r="C440" s="23" t="s">
        <v>192</v>
      </c>
      <c r="D440" s="23">
        <v>0</v>
      </c>
      <c r="E440" s="23">
        <v>0</v>
      </c>
      <c r="F440" s="23">
        <v>0</v>
      </c>
      <c r="G440" s="23" t="s">
        <v>58</v>
      </c>
      <c r="H440" s="23" t="s">
        <v>59</v>
      </c>
      <c r="I440" s="23" t="s">
        <v>59</v>
      </c>
      <c r="J440" s="23" t="s">
        <v>59</v>
      </c>
      <c r="K440" s="23">
        <v>150</v>
      </c>
      <c r="L440" s="23" t="s">
        <v>179</v>
      </c>
      <c r="M440" s="23">
        <v>0</v>
      </c>
      <c r="N440" s="23" t="s">
        <v>179</v>
      </c>
      <c r="O440" s="23">
        <v>0</v>
      </c>
      <c r="P440" s="23" t="s">
        <v>179</v>
      </c>
      <c r="Q440" s="23">
        <v>0</v>
      </c>
      <c r="R440" s="23">
        <v>2</v>
      </c>
      <c r="S440" s="23" t="s">
        <v>180</v>
      </c>
      <c r="T440" s="23">
        <v>13.873699999999999</v>
      </c>
      <c r="U440" s="23">
        <v>0.7</v>
      </c>
      <c r="V440" s="23">
        <v>20.378299999999999</v>
      </c>
      <c r="W440" s="23">
        <v>0.29170000000000001</v>
      </c>
      <c r="X440" s="23">
        <v>55.616999999999997</v>
      </c>
      <c r="Y440" s="23">
        <v>0.307</v>
      </c>
      <c r="Z440" s="23">
        <v>2.7900000000000001E-2</v>
      </c>
      <c r="AA440" s="23">
        <v>1.24E-2</v>
      </c>
      <c r="AB440" s="23" t="s">
        <v>181</v>
      </c>
      <c r="AC440" s="23">
        <v>6.7000000000000002E-3</v>
      </c>
      <c r="AD440" s="23" t="s">
        <v>181</v>
      </c>
      <c r="AE440" s="23">
        <v>0.01</v>
      </c>
      <c r="AF440" s="23">
        <v>0.13550000000000001</v>
      </c>
      <c r="AG440" s="23">
        <v>5.4000000000000003E-3</v>
      </c>
      <c r="AH440" s="23">
        <v>8.3839000000000006</v>
      </c>
      <c r="AI440" s="23">
        <v>2.1700000000000001E-2</v>
      </c>
      <c r="AJ440" s="23">
        <v>0.43070000000000003</v>
      </c>
      <c r="AK440" s="23">
        <v>4.4000000000000003E-3</v>
      </c>
      <c r="AL440" s="23">
        <v>2.9100000000000001E-2</v>
      </c>
      <c r="AM440" s="23">
        <v>6.0000000000000001E-3</v>
      </c>
      <c r="AN440" s="23">
        <v>3.3799999999999997E-2</v>
      </c>
      <c r="AO440" s="23">
        <v>3.8E-3</v>
      </c>
      <c r="AP440" s="23">
        <v>9.3799999999999994E-2</v>
      </c>
      <c r="AQ440" s="23">
        <v>3.3E-3</v>
      </c>
      <c r="AR440" s="23">
        <v>5.9363999999999999</v>
      </c>
      <c r="AS440" s="23">
        <v>2.07E-2</v>
      </c>
      <c r="AT440" s="23">
        <v>1.3299999999999999E-2</v>
      </c>
      <c r="AU440" s="23">
        <v>2.7000000000000001E-3</v>
      </c>
      <c r="AV440" s="23">
        <v>1.8200000000000001E-2</v>
      </c>
      <c r="AW440" s="23">
        <v>1E-3</v>
      </c>
      <c r="AX440" s="23">
        <v>1.1299999999999999E-2</v>
      </c>
      <c r="AY440" s="23">
        <v>6.9999999999999999E-4</v>
      </c>
      <c r="AZ440" s="23">
        <v>6.7000000000000002E-3</v>
      </c>
      <c r="BA440" s="23">
        <v>5.9999999999999995E-4</v>
      </c>
      <c r="BB440" s="23">
        <v>8.0000000000000004E-4</v>
      </c>
      <c r="BC440" s="23">
        <v>2.9999999999999997E-4</v>
      </c>
      <c r="BD440" s="23" t="s">
        <v>181</v>
      </c>
      <c r="BE440" s="23">
        <v>2.0000000000000001E-4</v>
      </c>
      <c r="BF440" s="23" t="s">
        <v>181</v>
      </c>
      <c r="BG440" s="23">
        <v>1E-4</v>
      </c>
      <c r="BH440" s="23">
        <v>2.0000000000000001E-4</v>
      </c>
      <c r="BI440" s="23">
        <v>1E-4</v>
      </c>
      <c r="BJ440" s="23">
        <v>5.5999999999999999E-3</v>
      </c>
      <c r="BK440" s="23">
        <v>2.9999999999999997E-4</v>
      </c>
      <c r="BL440" s="23">
        <v>1.5E-3</v>
      </c>
      <c r="BM440" s="23">
        <v>2.0000000000000001E-4</v>
      </c>
      <c r="BN440" s="23">
        <v>1.8E-3</v>
      </c>
      <c r="BO440" s="23">
        <v>1E-4</v>
      </c>
      <c r="BP440" s="23" t="s">
        <v>181</v>
      </c>
      <c r="BQ440" s="23">
        <v>2.0000000000000001E-4</v>
      </c>
      <c r="BR440" s="23" t="s">
        <v>181</v>
      </c>
      <c r="BS440" s="23">
        <v>0</v>
      </c>
      <c r="BT440" s="23" t="s">
        <v>181</v>
      </c>
      <c r="BU440" s="23">
        <v>5.0000000000000001E-4</v>
      </c>
      <c r="BV440" s="23" t="s">
        <v>20</v>
      </c>
      <c r="BX440" s="23" t="s">
        <v>20</v>
      </c>
      <c r="BZ440" s="23" t="s">
        <v>181</v>
      </c>
      <c r="CA440" s="23">
        <v>6.9999999999999999E-4</v>
      </c>
      <c r="CB440" s="23" t="s">
        <v>181</v>
      </c>
      <c r="CC440" s="23">
        <v>1.6999999999999999E-3</v>
      </c>
      <c r="CD440" s="23" t="s">
        <v>181</v>
      </c>
      <c r="CE440" s="23">
        <v>1.8E-3</v>
      </c>
      <c r="CF440" s="23" t="s">
        <v>20</v>
      </c>
      <c r="CH440" s="23" t="s">
        <v>181</v>
      </c>
      <c r="CI440" s="23">
        <v>3.8999999999999998E-3</v>
      </c>
      <c r="CJ440" s="23" t="s">
        <v>181</v>
      </c>
      <c r="CK440" s="23">
        <v>8.3000000000000001E-3</v>
      </c>
      <c r="CL440" s="23" t="s">
        <v>181</v>
      </c>
      <c r="CM440" s="23">
        <v>6.7999999999999996E-3</v>
      </c>
      <c r="CN440" s="23" t="s">
        <v>181</v>
      </c>
      <c r="CO440" s="23">
        <v>5.9999999999999995E-4</v>
      </c>
      <c r="CP440" s="23" t="s">
        <v>181</v>
      </c>
      <c r="CQ440" s="23">
        <v>2.5000000000000001E-3</v>
      </c>
      <c r="CR440" s="23" t="s">
        <v>181</v>
      </c>
      <c r="CS440" s="23">
        <v>1.4E-3</v>
      </c>
      <c r="CT440" s="23" t="s">
        <v>181</v>
      </c>
      <c r="CU440" s="23">
        <v>5.9999999999999995E-4</v>
      </c>
      <c r="CV440" s="23" t="s">
        <v>20</v>
      </c>
      <c r="CX440" s="23" t="s">
        <v>181</v>
      </c>
      <c r="CY440" s="23">
        <v>5.0000000000000001E-4</v>
      </c>
      <c r="CZ440" s="23" t="s">
        <v>181</v>
      </c>
      <c r="DA440" s="23">
        <v>5.0000000000000001E-4</v>
      </c>
      <c r="DB440" s="23">
        <v>5.9999999999999995E-4</v>
      </c>
      <c r="DC440" s="23">
        <v>5.0000000000000001E-4</v>
      </c>
      <c r="DD440" s="23">
        <v>5.9999999999999995E-4</v>
      </c>
      <c r="DE440" s="23">
        <v>5.0000000000000001E-4</v>
      </c>
      <c r="DF440" s="23" t="s">
        <v>181</v>
      </c>
      <c r="DG440" s="23">
        <v>2.9999999999999997E-4</v>
      </c>
      <c r="DH440" s="23" t="s">
        <v>181</v>
      </c>
      <c r="DI440" s="23">
        <v>1E-4</v>
      </c>
      <c r="DJ440" s="23" t="s">
        <v>540</v>
      </c>
      <c r="DK440" s="23" t="s">
        <v>541</v>
      </c>
      <c r="DL440" s="23">
        <v>17</v>
      </c>
      <c r="DM440" s="23" t="s">
        <v>197</v>
      </c>
      <c r="DN440" s="23" t="s">
        <v>20</v>
      </c>
      <c r="DW440" s="85"/>
      <c r="DY440" s="85">
        <v>44880.097222222219</v>
      </c>
    </row>
    <row r="441" spans="1:129" s="23" customFormat="1">
      <c r="A441" s="23">
        <v>498</v>
      </c>
      <c r="B441" s="88">
        <v>44880.101388888892</v>
      </c>
      <c r="C441" s="23" t="s">
        <v>192</v>
      </c>
      <c r="D441" s="23">
        <v>0</v>
      </c>
      <c r="E441" s="23">
        <v>0</v>
      </c>
      <c r="F441" s="23">
        <v>0</v>
      </c>
      <c r="G441" s="23" t="s">
        <v>58</v>
      </c>
      <c r="H441" s="23" t="s">
        <v>59</v>
      </c>
      <c r="I441" s="23" t="s">
        <v>59</v>
      </c>
      <c r="J441" s="23" t="s">
        <v>59</v>
      </c>
      <c r="K441" s="23">
        <v>150</v>
      </c>
      <c r="L441" s="23" t="s">
        <v>179</v>
      </c>
      <c r="M441" s="23">
        <v>0</v>
      </c>
      <c r="N441" s="23" t="s">
        <v>179</v>
      </c>
      <c r="O441" s="23">
        <v>0</v>
      </c>
      <c r="P441" s="23" t="s">
        <v>179</v>
      </c>
      <c r="Q441" s="23">
        <v>0</v>
      </c>
      <c r="R441" s="23">
        <v>2</v>
      </c>
      <c r="S441" s="23" t="s">
        <v>180</v>
      </c>
      <c r="T441" s="23">
        <v>12.346</v>
      </c>
      <c r="U441" s="23">
        <v>0.67810000000000004</v>
      </c>
      <c r="V441" s="23">
        <v>20.294499999999999</v>
      </c>
      <c r="W441" s="23">
        <v>0.29299999999999998</v>
      </c>
      <c r="X441" s="23">
        <v>56.917200000000001</v>
      </c>
      <c r="Y441" s="23">
        <v>0.31340000000000001</v>
      </c>
      <c r="Z441" s="23">
        <v>3.1899999999999998E-2</v>
      </c>
      <c r="AA441" s="23">
        <v>1.24E-2</v>
      </c>
      <c r="AB441" s="23" t="s">
        <v>181</v>
      </c>
      <c r="AC441" s="23">
        <v>6.4000000000000003E-3</v>
      </c>
      <c r="AD441" s="23" t="s">
        <v>181</v>
      </c>
      <c r="AE441" s="23">
        <v>1.0200000000000001E-2</v>
      </c>
      <c r="AF441" s="23">
        <v>0.48959999999999998</v>
      </c>
      <c r="AG441" s="23">
        <v>7.9000000000000008E-3</v>
      </c>
      <c r="AH441" s="23">
        <v>8.4413999999999998</v>
      </c>
      <c r="AI441" s="23">
        <v>2.1899999999999999E-2</v>
      </c>
      <c r="AJ441" s="23">
        <v>0.49149999999999999</v>
      </c>
      <c r="AK441" s="23">
        <v>4.7000000000000002E-3</v>
      </c>
      <c r="AL441" s="23">
        <v>3.2099999999999997E-2</v>
      </c>
      <c r="AM441" s="23">
        <v>6.4000000000000003E-3</v>
      </c>
      <c r="AN441" s="23">
        <v>3.39E-2</v>
      </c>
      <c r="AO441" s="23">
        <v>3.8999999999999998E-3</v>
      </c>
      <c r="AP441" s="23">
        <v>0.11310000000000001</v>
      </c>
      <c r="AQ441" s="23">
        <v>3.7000000000000002E-3</v>
      </c>
      <c r="AR441" s="23">
        <v>7.4318</v>
      </c>
      <c r="AS441" s="23">
        <v>2.3400000000000001E-2</v>
      </c>
      <c r="AT441" s="23">
        <v>1.37E-2</v>
      </c>
      <c r="AU441" s="23">
        <v>3.0000000000000001E-3</v>
      </c>
      <c r="AV441" s="23">
        <v>1.17E-2</v>
      </c>
      <c r="AW441" s="23">
        <v>8.9999999999999998E-4</v>
      </c>
      <c r="AX441" s="23">
        <v>9.1999999999999998E-3</v>
      </c>
      <c r="AY441" s="23">
        <v>6.9999999999999999E-4</v>
      </c>
      <c r="AZ441" s="23">
        <v>7.7999999999999996E-3</v>
      </c>
      <c r="BA441" s="23">
        <v>5.9999999999999995E-4</v>
      </c>
      <c r="BB441" s="23">
        <v>1.1999999999999999E-3</v>
      </c>
      <c r="BC441" s="23">
        <v>4.0000000000000002E-4</v>
      </c>
      <c r="BD441" s="23" t="s">
        <v>181</v>
      </c>
      <c r="BE441" s="23">
        <v>2.9999999999999997E-4</v>
      </c>
      <c r="BF441" s="23" t="s">
        <v>181</v>
      </c>
      <c r="BG441" s="23">
        <v>1E-4</v>
      </c>
      <c r="BH441" s="23">
        <v>5.0000000000000001E-4</v>
      </c>
      <c r="BI441" s="23">
        <v>2.0000000000000001E-4</v>
      </c>
      <c r="BJ441" s="23">
        <v>6.1999999999999998E-3</v>
      </c>
      <c r="BK441" s="23">
        <v>2.9999999999999997E-4</v>
      </c>
      <c r="BL441" s="23">
        <v>1.6999999999999999E-3</v>
      </c>
      <c r="BM441" s="23">
        <v>2.0000000000000001E-4</v>
      </c>
      <c r="BN441" s="23">
        <v>1.4E-3</v>
      </c>
      <c r="BO441" s="23">
        <v>1E-4</v>
      </c>
      <c r="BP441" s="23" t="s">
        <v>181</v>
      </c>
      <c r="BQ441" s="23">
        <v>2.0000000000000001E-4</v>
      </c>
      <c r="BR441" s="23">
        <v>1E-4</v>
      </c>
      <c r="BS441" s="23">
        <v>0</v>
      </c>
      <c r="BT441" s="23" t="s">
        <v>181</v>
      </c>
      <c r="BU441" s="23">
        <v>5.0000000000000001E-4</v>
      </c>
      <c r="BV441" s="23" t="s">
        <v>20</v>
      </c>
      <c r="BX441" s="23" t="s">
        <v>181</v>
      </c>
      <c r="BY441" s="23">
        <v>8.0000000000000004E-4</v>
      </c>
      <c r="BZ441" s="23" t="s">
        <v>181</v>
      </c>
      <c r="CA441" s="23">
        <v>6.9999999999999999E-4</v>
      </c>
      <c r="CB441" s="23" t="s">
        <v>181</v>
      </c>
      <c r="CC441" s="23">
        <v>1.8E-3</v>
      </c>
      <c r="CD441" s="23" t="s">
        <v>181</v>
      </c>
      <c r="CE441" s="23">
        <v>1.8E-3</v>
      </c>
      <c r="CF441" s="23" t="s">
        <v>20</v>
      </c>
      <c r="CH441" s="23" t="s">
        <v>181</v>
      </c>
      <c r="CI441" s="23">
        <v>3.7000000000000002E-3</v>
      </c>
      <c r="CJ441" s="23">
        <v>1.01E-2</v>
      </c>
      <c r="CK441" s="23">
        <v>8.5000000000000006E-3</v>
      </c>
      <c r="CL441" s="23">
        <v>9.1999999999999998E-3</v>
      </c>
      <c r="CM441" s="23">
        <v>6.7000000000000002E-3</v>
      </c>
      <c r="CN441" s="23" t="s">
        <v>181</v>
      </c>
      <c r="CO441" s="23">
        <v>5.9999999999999995E-4</v>
      </c>
      <c r="CP441" s="23" t="s">
        <v>181</v>
      </c>
      <c r="CQ441" s="23">
        <v>2.5000000000000001E-3</v>
      </c>
      <c r="CR441" s="23" t="s">
        <v>181</v>
      </c>
      <c r="CS441" s="23">
        <v>1.5E-3</v>
      </c>
      <c r="CT441" s="23" t="s">
        <v>20</v>
      </c>
      <c r="CV441" s="23" t="s">
        <v>20</v>
      </c>
      <c r="CX441" s="23" t="s">
        <v>181</v>
      </c>
      <c r="CY441" s="23">
        <v>5.0000000000000001E-4</v>
      </c>
      <c r="CZ441" s="23" t="s">
        <v>181</v>
      </c>
      <c r="DA441" s="23">
        <v>5.9999999999999995E-4</v>
      </c>
      <c r="DB441" s="23" t="s">
        <v>181</v>
      </c>
      <c r="DC441" s="23">
        <v>5.9999999999999995E-4</v>
      </c>
      <c r="DD441" s="23" t="s">
        <v>181</v>
      </c>
      <c r="DE441" s="23">
        <v>5.9999999999999995E-4</v>
      </c>
      <c r="DF441" s="23" t="s">
        <v>181</v>
      </c>
      <c r="DG441" s="23">
        <v>2.9999999999999997E-4</v>
      </c>
      <c r="DH441" s="23" t="s">
        <v>181</v>
      </c>
      <c r="DI441" s="23">
        <v>1E-4</v>
      </c>
      <c r="DJ441" s="23" t="s">
        <v>540</v>
      </c>
      <c r="DK441" s="23" t="s">
        <v>541</v>
      </c>
      <c r="DL441" s="23">
        <v>133</v>
      </c>
      <c r="DM441" s="23" t="s">
        <v>65</v>
      </c>
      <c r="DN441" s="23" t="s">
        <v>20</v>
      </c>
      <c r="DW441" s="85"/>
      <c r="DY441" s="85">
        <v>44880.101388888892</v>
      </c>
    </row>
    <row r="442" spans="1:129" s="23" customFormat="1">
      <c r="A442" s="23">
        <v>499</v>
      </c>
      <c r="B442" s="88">
        <v>44880.10833333333</v>
      </c>
      <c r="C442" s="23" t="s">
        <v>192</v>
      </c>
      <c r="D442" s="23">
        <v>0</v>
      </c>
      <c r="E442" s="23">
        <v>0</v>
      </c>
      <c r="F442" s="23">
        <v>0</v>
      </c>
      <c r="G442" s="23" t="s">
        <v>58</v>
      </c>
      <c r="H442" s="23" t="s">
        <v>59</v>
      </c>
      <c r="I442" s="23" t="s">
        <v>59</v>
      </c>
      <c r="J442" s="23" t="s">
        <v>59</v>
      </c>
      <c r="K442" s="23">
        <v>150</v>
      </c>
      <c r="L442" s="23" t="s">
        <v>179</v>
      </c>
      <c r="M442" s="23">
        <v>0</v>
      </c>
      <c r="N442" s="23" t="s">
        <v>179</v>
      </c>
      <c r="O442" s="23">
        <v>0</v>
      </c>
      <c r="P442" s="23" t="s">
        <v>179</v>
      </c>
      <c r="Q442" s="23">
        <v>0</v>
      </c>
      <c r="R442" s="23">
        <v>2</v>
      </c>
      <c r="S442" s="23" t="s">
        <v>180</v>
      </c>
      <c r="T442" s="23">
        <v>13.5387</v>
      </c>
      <c r="U442" s="23">
        <v>0.70540000000000003</v>
      </c>
      <c r="V442" s="23">
        <v>21.132400000000001</v>
      </c>
      <c r="W442" s="23">
        <v>0.2979</v>
      </c>
      <c r="X442" s="23">
        <v>57.462699999999998</v>
      </c>
      <c r="Y442" s="23">
        <v>0.31409999999999999</v>
      </c>
      <c r="Z442" s="23">
        <v>3.6400000000000002E-2</v>
      </c>
      <c r="AA442" s="23">
        <v>1.26E-2</v>
      </c>
      <c r="AB442" s="23" t="s">
        <v>181</v>
      </c>
      <c r="AC442" s="23">
        <v>6.7000000000000002E-3</v>
      </c>
      <c r="AD442" s="23" t="s">
        <v>181</v>
      </c>
      <c r="AE442" s="23">
        <v>1.01E-2</v>
      </c>
      <c r="AF442" s="23">
        <v>0.1608</v>
      </c>
      <c r="AG442" s="23">
        <v>5.7000000000000002E-3</v>
      </c>
      <c r="AH442" s="23">
        <v>8.5945</v>
      </c>
      <c r="AI442" s="23">
        <v>2.1999999999999999E-2</v>
      </c>
      <c r="AJ442" s="23">
        <v>0.50229999999999997</v>
      </c>
      <c r="AK442" s="23">
        <v>4.7000000000000002E-3</v>
      </c>
      <c r="AL442" s="23">
        <v>2.9700000000000001E-2</v>
      </c>
      <c r="AM442" s="23">
        <v>6.3E-3</v>
      </c>
      <c r="AN442" s="23">
        <v>2.4299999999999999E-2</v>
      </c>
      <c r="AO442" s="23">
        <v>3.5999999999999999E-3</v>
      </c>
      <c r="AP442" s="23">
        <v>9.4399999999999998E-2</v>
      </c>
      <c r="AQ442" s="23">
        <v>3.3E-3</v>
      </c>
      <c r="AR442" s="23">
        <v>6.4138999999999999</v>
      </c>
      <c r="AS442" s="23">
        <v>2.1600000000000001E-2</v>
      </c>
      <c r="AT442" s="23">
        <v>1.2500000000000001E-2</v>
      </c>
      <c r="AU442" s="23">
        <v>2.8E-3</v>
      </c>
      <c r="AV442" s="23">
        <v>1.34E-2</v>
      </c>
      <c r="AW442" s="23">
        <v>8.9999999999999998E-4</v>
      </c>
      <c r="AX442" s="23">
        <v>1.2200000000000001E-2</v>
      </c>
      <c r="AY442" s="23">
        <v>6.9999999999999999E-4</v>
      </c>
      <c r="AZ442" s="23">
        <v>7.9000000000000008E-3</v>
      </c>
      <c r="BA442" s="23">
        <v>5.9999999999999995E-4</v>
      </c>
      <c r="BB442" s="23">
        <v>1E-3</v>
      </c>
      <c r="BC442" s="23">
        <v>4.0000000000000002E-4</v>
      </c>
      <c r="BD442" s="23" t="s">
        <v>181</v>
      </c>
      <c r="BE442" s="23">
        <v>2.0000000000000001E-4</v>
      </c>
      <c r="BF442" s="23">
        <v>1E-4</v>
      </c>
      <c r="BG442" s="23">
        <v>1E-4</v>
      </c>
      <c r="BH442" s="23">
        <v>2.0000000000000001E-4</v>
      </c>
      <c r="BI442" s="23">
        <v>2.0000000000000001E-4</v>
      </c>
      <c r="BJ442" s="23">
        <v>5.8999999999999999E-3</v>
      </c>
      <c r="BK442" s="23">
        <v>2.9999999999999997E-4</v>
      </c>
      <c r="BL442" s="23">
        <v>1.8E-3</v>
      </c>
      <c r="BM442" s="23">
        <v>2.0000000000000001E-4</v>
      </c>
      <c r="BN442" s="23">
        <v>1.6000000000000001E-3</v>
      </c>
      <c r="BO442" s="23">
        <v>1E-4</v>
      </c>
      <c r="BP442" s="23" t="s">
        <v>181</v>
      </c>
      <c r="BQ442" s="23">
        <v>2.0000000000000001E-4</v>
      </c>
      <c r="BR442" s="23">
        <v>0</v>
      </c>
      <c r="BS442" s="23">
        <v>0</v>
      </c>
      <c r="BT442" s="23" t="s">
        <v>181</v>
      </c>
      <c r="BU442" s="23">
        <v>5.0000000000000001E-4</v>
      </c>
      <c r="BV442" s="23" t="s">
        <v>20</v>
      </c>
      <c r="BX442" s="23" t="s">
        <v>181</v>
      </c>
      <c r="BY442" s="23">
        <v>8.0000000000000004E-4</v>
      </c>
      <c r="BZ442" s="23" t="s">
        <v>181</v>
      </c>
      <c r="CA442" s="23">
        <v>6.9999999999999999E-4</v>
      </c>
      <c r="CB442" s="23" t="s">
        <v>181</v>
      </c>
      <c r="CC442" s="23">
        <v>1.6999999999999999E-3</v>
      </c>
      <c r="CD442" s="23" t="s">
        <v>181</v>
      </c>
      <c r="CE442" s="23">
        <v>1.8E-3</v>
      </c>
      <c r="CF442" s="23" t="s">
        <v>20</v>
      </c>
      <c r="CH442" s="23" t="s">
        <v>181</v>
      </c>
      <c r="CI442" s="23">
        <v>3.7000000000000002E-3</v>
      </c>
      <c r="CJ442" s="23" t="s">
        <v>181</v>
      </c>
      <c r="CK442" s="23">
        <v>8.3999999999999995E-3</v>
      </c>
      <c r="CL442" s="23" t="s">
        <v>181</v>
      </c>
      <c r="CM442" s="23">
        <v>6.4999999999999997E-3</v>
      </c>
      <c r="CN442" s="23" t="s">
        <v>181</v>
      </c>
      <c r="CO442" s="23">
        <v>5.9999999999999995E-4</v>
      </c>
      <c r="CP442" s="23" t="s">
        <v>181</v>
      </c>
      <c r="CQ442" s="23">
        <v>2.5000000000000001E-3</v>
      </c>
      <c r="CR442" s="23" t="s">
        <v>181</v>
      </c>
      <c r="CS442" s="23">
        <v>1.4E-3</v>
      </c>
      <c r="CT442" s="23" t="s">
        <v>20</v>
      </c>
      <c r="CV442" s="23" t="s">
        <v>20</v>
      </c>
      <c r="CX442" s="23" t="s">
        <v>181</v>
      </c>
      <c r="CY442" s="23">
        <v>5.0000000000000001E-4</v>
      </c>
      <c r="CZ442" s="23" t="s">
        <v>181</v>
      </c>
      <c r="DA442" s="23">
        <v>5.0000000000000001E-4</v>
      </c>
      <c r="DB442" s="23" t="s">
        <v>181</v>
      </c>
      <c r="DC442" s="23">
        <v>5.0000000000000001E-4</v>
      </c>
      <c r="DD442" s="23" t="s">
        <v>181</v>
      </c>
      <c r="DE442" s="23">
        <v>5.9999999999999995E-4</v>
      </c>
      <c r="DF442" s="23" t="s">
        <v>181</v>
      </c>
      <c r="DG442" s="23">
        <v>2.9999999999999997E-4</v>
      </c>
      <c r="DH442" s="23" t="s">
        <v>181</v>
      </c>
      <c r="DI442" s="23">
        <v>1E-4</v>
      </c>
      <c r="DJ442" s="23" t="s">
        <v>542</v>
      </c>
      <c r="DK442" s="23" t="s">
        <v>543</v>
      </c>
      <c r="DL442" s="23">
        <v>26</v>
      </c>
      <c r="DM442" s="23" t="s">
        <v>197</v>
      </c>
      <c r="DN442" s="23" t="s">
        <v>20</v>
      </c>
      <c r="DW442" s="85"/>
      <c r="DY442" s="85">
        <v>44880.10833333333</v>
      </c>
    </row>
    <row r="443" spans="1:129" s="23" customFormat="1">
      <c r="A443" s="23">
        <v>500</v>
      </c>
      <c r="B443" s="88">
        <v>44880.112500000003</v>
      </c>
      <c r="C443" s="23" t="s">
        <v>192</v>
      </c>
      <c r="D443" s="23">
        <v>0</v>
      </c>
      <c r="E443" s="23">
        <v>0</v>
      </c>
      <c r="F443" s="23">
        <v>0</v>
      </c>
      <c r="G443" s="23" t="s">
        <v>58</v>
      </c>
      <c r="H443" s="23" t="s">
        <v>59</v>
      </c>
      <c r="I443" s="23" t="s">
        <v>59</v>
      </c>
      <c r="J443" s="23" t="s">
        <v>59</v>
      </c>
      <c r="K443" s="23">
        <v>150</v>
      </c>
      <c r="L443" s="23" t="s">
        <v>179</v>
      </c>
      <c r="M443" s="23">
        <v>0</v>
      </c>
      <c r="N443" s="23" t="s">
        <v>179</v>
      </c>
      <c r="O443" s="23">
        <v>0</v>
      </c>
      <c r="P443" s="23" t="s">
        <v>179</v>
      </c>
      <c r="Q443" s="23">
        <v>0</v>
      </c>
      <c r="R443" s="23">
        <v>2</v>
      </c>
      <c r="S443" s="23" t="s">
        <v>180</v>
      </c>
      <c r="T443" s="23">
        <v>15.205</v>
      </c>
      <c r="U443" s="23">
        <v>0.71709999999999996</v>
      </c>
      <c r="V443" s="23">
        <v>20.0153</v>
      </c>
      <c r="W443" s="23">
        <v>0.2918</v>
      </c>
      <c r="X443" s="23">
        <v>57.833100000000002</v>
      </c>
      <c r="Y443" s="23">
        <v>0.31509999999999999</v>
      </c>
      <c r="Z443" s="23">
        <v>1.7999999999999999E-2</v>
      </c>
      <c r="AA443" s="23">
        <v>1.23E-2</v>
      </c>
      <c r="AB443" s="23" t="s">
        <v>181</v>
      </c>
      <c r="AC443" s="23">
        <v>6.8999999999999999E-3</v>
      </c>
      <c r="AD443" s="23" t="s">
        <v>181</v>
      </c>
      <c r="AE443" s="23">
        <v>1.04E-2</v>
      </c>
      <c r="AF443" s="23">
        <v>0.1731</v>
      </c>
      <c r="AG443" s="23">
        <v>5.7999999999999996E-3</v>
      </c>
      <c r="AH443" s="23">
        <v>8.3035999999999994</v>
      </c>
      <c r="AI443" s="23">
        <v>2.1600000000000001E-2</v>
      </c>
      <c r="AJ443" s="23">
        <v>0.44750000000000001</v>
      </c>
      <c r="AK443" s="23">
        <v>4.4999999999999997E-3</v>
      </c>
      <c r="AL443" s="23">
        <v>2.7099999999999999E-2</v>
      </c>
      <c r="AM443" s="23">
        <v>6.0000000000000001E-3</v>
      </c>
      <c r="AN443" s="23">
        <v>3.4200000000000001E-2</v>
      </c>
      <c r="AO443" s="23">
        <v>4.0000000000000001E-3</v>
      </c>
      <c r="AP443" s="23">
        <v>0.1018</v>
      </c>
      <c r="AQ443" s="23">
        <v>3.5000000000000001E-3</v>
      </c>
      <c r="AR443" s="23">
        <v>6.5633999999999997</v>
      </c>
      <c r="AS443" s="23">
        <v>2.18E-2</v>
      </c>
      <c r="AT443" s="23">
        <v>1.15E-2</v>
      </c>
      <c r="AU443" s="23">
        <v>2.8E-3</v>
      </c>
      <c r="AV443" s="23">
        <v>1.55E-2</v>
      </c>
      <c r="AW443" s="23">
        <v>1E-3</v>
      </c>
      <c r="AX443" s="23">
        <v>9.9000000000000008E-3</v>
      </c>
      <c r="AY443" s="23">
        <v>6.9999999999999999E-4</v>
      </c>
      <c r="AZ443" s="23">
        <v>6.7000000000000002E-3</v>
      </c>
      <c r="BA443" s="23">
        <v>5.9999999999999995E-4</v>
      </c>
      <c r="BB443" s="23">
        <v>8.0000000000000004E-4</v>
      </c>
      <c r="BC443" s="23">
        <v>2.9999999999999997E-4</v>
      </c>
      <c r="BD443" s="23" t="s">
        <v>181</v>
      </c>
      <c r="BE443" s="23">
        <v>2.9999999999999997E-4</v>
      </c>
      <c r="BF443" s="23" t="s">
        <v>181</v>
      </c>
      <c r="BG443" s="23">
        <v>1E-4</v>
      </c>
      <c r="BH443" s="23">
        <v>2.9999999999999997E-4</v>
      </c>
      <c r="BI443" s="23">
        <v>2.0000000000000001E-4</v>
      </c>
      <c r="BJ443" s="23">
        <v>5.7000000000000002E-3</v>
      </c>
      <c r="BK443" s="23">
        <v>2.9999999999999997E-4</v>
      </c>
      <c r="BL443" s="23">
        <v>1.6999999999999999E-3</v>
      </c>
      <c r="BM443" s="23">
        <v>2.0000000000000001E-4</v>
      </c>
      <c r="BN443" s="23">
        <v>1.2999999999999999E-3</v>
      </c>
      <c r="BO443" s="23">
        <v>1E-4</v>
      </c>
      <c r="BP443" s="23" t="s">
        <v>181</v>
      </c>
      <c r="BQ443" s="23">
        <v>2.0000000000000001E-4</v>
      </c>
      <c r="BR443" s="23">
        <v>0</v>
      </c>
      <c r="BS443" s="23">
        <v>0</v>
      </c>
      <c r="BT443" s="23" t="s">
        <v>20</v>
      </c>
      <c r="BV443" s="23" t="s">
        <v>20</v>
      </c>
      <c r="BX443" s="23" t="s">
        <v>20</v>
      </c>
      <c r="BZ443" s="23" t="s">
        <v>181</v>
      </c>
      <c r="CA443" s="23">
        <v>6.9999999999999999E-4</v>
      </c>
      <c r="CB443" s="23">
        <v>2.5999999999999999E-3</v>
      </c>
      <c r="CC443" s="23">
        <v>1.6999999999999999E-3</v>
      </c>
      <c r="CD443" s="23" t="s">
        <v>181</v>
      </c>
      <c r="CE443" s="23">
        <v>1.8E-3</v>
      </c>
      <c r="CF443" s="23" t="s">
        <v>20</v>
      </c>
      <c r="CH443" s="23" t="s">
        <v>181</v>
      </c>
      <c r="CI443" s="23">
        <v>3.7000000000000002E-3</v>
      </c>
      <c r="CJ443" s="23" t="s">
        <v>181</v>
      </c>
      <c r="CK443" s="23">
        <v>8.2000000000000007E-3</v>
      </c>
      <c r="CL443" s="23" t="s">
        <v>181</v>
      </c>
      <c r="CM443" s="23">
        <v>6.1999999999999998E-3</v>
      </c>
      <c r="CN443" s="23" t="s">
        <v>181</v>
      </c>
      <c r="CO443" s="23">
        <v>5.9999999999999995E-4</v>
      </c>
      <c r="CP443" s="23" t="s">
        <v>181</v>
      </c>
      <c r="CQ443" s="23">
        <v>2.5000000000000001E-3</v>
      </c>
      <c r="CR443" s="23" t="s">
        <v>181</v>
      </c>
      <c r="CS443" s="23">
        <v>1.5E-3</v>
      </c>
      <c r="CT443" s="23" t="s">
        <v>20</v>
      </c>
      <c r="CV443" s="23" t="s">
        <v>20</v>
      </c>
      <c r="CX443" s="23" t="s">
        <v>181</v>
      </c>
      <c r="CY443" s="23">
        <v>5.9999999999999995E-4</v>
      </c>
      <c r="CZ443" s="23" t="s">
        <v>181</v>
      </c>
      <c r="DA443" s="23">
        <v>5.9999999999999995E-4</v>
      </c>
      <c r="DB443" s="23" t="s">
        <v>181</v>
      </c>
      <c r="DC443" s="23">
        <v>5.0000000000000001E-4</v>
      </c>
      <c r="DD443" s="23" t="s">
        <v>181</v>
      </c>
      <c r="DE443" s="23">
        <v>5.0000000000000001E-4</v>
      </c>
      <c r="DF443" s="23" t="s">
        <v>181</v>
      </c>
      <c r="DG443" s="23">
        <v>2.9999999999999997E-4</v>
      </c>
      <c r="DH443" s="23" t="s">
        <v>181</v>
      </c>
      <c r="DI443" s="23">
        <v>0</v>
      </c>
      <c r="DJ443" s="23" t="s">
        <v>542</v>
      </c>
      <c r="DK443" s="23" t="s">
        <v>543</v>
      </c>
      <c r="DL443" s="23">
        <v>73</v>
      </c>
      <c r="DM443" s="23" t="s">
        <v>197</v>
      </c>
      <c r="DN443" s="23" t="s">
        <v>20</v>
      </c>
      <c r="DW443" s="85"/>
      <c r="DY443" s="85">
        <v>44880.112500000003</v>
      </c>
    </row>
    <row r="444" spans="1:129" s="23" customFormat="1">
      <c r="A444" s="23">
        <v>501</v>
      </c>
      <c r="B444" s="88">
        <v>44880.115972222222</v>
      </c>
      <c r="C444" s="23" t="s">
        <v>192</v>
      </c>
      <c r="D444" s="23">
        <v>0</v>
      </c>
      <c r="E444" s="23">
        <v>0</v>
      </c>
      <c r="F444" s="23">
        <v>0</v>
      </c>
      <c r="G444" s="23" t="s">
        <v>58</v>
      </c>
      <c r="H444" s="23" t="s">
        <v>59</v>
      </c>
      <c r="I444" s="23" t="s">
        <v>59</v>
      </c>
      <c r="J444" s="23" t="s">
        <v>59</v>
      </c>
      <c r="K444" s="23">
        <v>150</v>
      </c>
      <c r="L444" s="23" t="s">
        <v>179</v>
      </c>
      <c r="M444" s="23">
        <v>0</v>
      </c>
      <c r="N444" s="23" t="s">
        <v>179</v>
      </c>
      <c r="O444" s="23">
        <v>0</v>
      </c>
      <c r="P444" s="23" t="s">
        <v>179</v>
      </c>
      <c r="Q444" s="23">
        <v>0</v>
      </c>
      <c r="R444" s="23">
        <v>2</v>
      </c>
      <c r="S444" s="23" t="s">
        <v>180</v>
      </c>
      <c r="T444" s="23">
        <v>14.0565</v>
      </c>
      <c r="U444" s="23">
        <v>0.70930000000000004</v>
      </c>
      <c r="V444" s="23">
        <v>21.231999999999999</v>
      </c>
      <c r="W444" s="23">
        <v>0.29870000000000002</v>
      </c>
      <c r="X444" s="23">
        <v>57.6937</v>
      </c>
      <c r="Y444" s="23">
        <v>0.315</v>
      </c>
      <c r="Z444" s="23">
        <v>1.9900000000000001E-2</v>
      </c>
      <c r="AA444" s="23">
        <v>1.2500000000000001E-2</v>
      </c>
      <c r="AB444" s="23" t="s">
        <v>181</v>
      </c>
      <c r="AC444" s="23">
        <v>6.7000000000000002E-3</v>
      </c>
      <c r="AD444" s="23" t="s">
        <v>181</v>
      </c>
      <c r="AE444" s="23">
        <v>9.9000000000000008E-3</v>
      </c>
      <c r="AF444" s="23">
        <v>0.1983</v>
      </c>
      <c r="AG444" s="23">
        <v>6.0000000000000001E-3</v>
      </c>
      <c r="AH444" s="23">
        <v>8.6327999999999996</v>
      </c>
      <c r="AI444" s="23">
        <v>2.2100000000000002E-2</v>
      </c>
      <c r="AJ444" s="23">
        <v>0.4788</v>
      </c>
      <c r="AK444" s="23">
        <v>4.5999999999999999E-3</v>
      </c>
      <c r="AL444" s="23">
        <v>3.2500000000000001E-2</v>
      </c>
      <c r="AM444" s="23">
        <v>6.1999999999999998E-3</v>
      </c>
      <c r="AN444" s="23">
        <v>2.86E-2</v>
      </c>
      <c r="AO444" s="23">
        <v>3.7000000000000002E-3</v>
      </c>
      <c r="AP444" s="23">
        <v>0.10100000000000001</v>
      </c>
      <c r="AQ444" s="23">
        <v>3.3999999999999998E-3</v>
      </c>
      <c r="AR444" s="23">
        <v>6.3079999999999998</v>
      </c>
      <c r="AS444" s="23">
        <v>2.1399999999999999E-2</v>
      </c>
      <c r="AT444" s="23">
        <v>9.4000000000000004E-3</v>
      </c>
      <c r="AU444" s="23">
        <v>2.7000000000000001E-3</v>
      </c>
      <c r="AV444" s="23">
        <v>1.26E-2</v>
      </c>
      <c r="AW444" s="23">
        <v>8.9999999999999998E-4</v>
      </c>
      <c r="AX444" s="23">
        <v>1.0500000000000001E-2</v>
      </c>
      <c r="AY444" s="23">
        <v>6.9999999999999999E-4</v>
      </c>
      <c r="AZ444" s="23">
        <v>7.1999999999999998E-3</v>
      </c>
      <c r="BA444" s="23">
        <v>5.9999999999999995E-4</v>
      </c>
      <c r="BB444" s="23">
        <v>1E-3</v>
      </c>
      <c r="BC444" s="23">
        <v>2.9999999999999997E-4</v>
      </c>
      <c r="BD444" s="23" t="s">
        <v>181</v>
      </c>
      <c r="BE444" s="23">
        <v>2.0000000000000001E-4</v>
      </c>
      <c r="BF444" s="23" t="s">
        <v>181</v>
      </c>
      <c r="BG444" s="23">
        <v>1E-4</v>
      </c>
      <c r="BH444" s="23">
        <v>4.0000000000000002E-4</v>
      </c>
      <c r="BI444" s="23">
        <v>2.0000000000000001E-4</v>
      </c>
      <c r="BJ444" s="23">
        <v>6.0000000000000001E-3</v>
      </c>
      <c r="BK444" s="23">
        <v>2.9999999999999997E-4</v>
      </c>
      <c r="BL444" s="23">
        <v>1.8E-3</v>
      </c>
      <c r="BM444" s="23">
        <v>2.0000000000000001E-4</v>
      </c>
      <c r="BN444" s="23">
        <v>1.4E-3</v>
      </c>
      <c r="BO444" s="23">
        <v>1E-4</v>
      </c>
      <c r="BP444" s="23" t="s">
        <v>181</v>
      </c>
      <c r="BQ444" s="23">
        <v>2.0000000000000001E-4</v>
      </c>
      <c r="BR444" s="23">
        <v>0</v>
      </c>
      <c r="BS444" s="23">
        <v>0</v>
      </c>
      <c r="BT444" s="23" t="s">
        <v>20</v>
      </c>
      <c r="BV444" s="23" t="s">
        <v>20</v>
      </c>
      <c r="BX444" s="23" t="s">
        <v>181</v>
      </c>
      <c r="BY444" s="23">
        <v>8.0000000000000004E-4</v>
      </c>
      <c r="BZ444" s="23" t="s">
        <v>181</v>
      </c>
      <c r="CA444" s="23">
        <v>6.9999999999999999E-4</v>
      </c>
      <c r="CB444" s="23" t="s">
        <v>181</v>
      </c>
      <c r="CC444" s="23">
        <v>1.6999999999999999E-3</v>
      </c>
      <c r="CD444" s="23" t="s">
        <v>181</v>
      </c>
      <c r="CE444" s="23">
        <v>1.8E-3</v>
      </c>
      <c r="CF444" s="23" t="s">
        <v>20</v>
      </c>
      <c r="CH444" s="23">
        <v>4.1000000000000003E-3</v>
      </c>
      <c r="CI444" s="23">
        <v>3.5999999999999999E-3</v>
      </c>
      <c r="CJ444" s="23" t="s">
        <v>181</v>
      </c>
      <c r="CK444" s="23">
        <v>8.3000000000000001E-3</v>
      </c>
      <c r="CL444" s="23" t="s">
        <v>181</v>
      </c>
      <c r="CM444" s="23">
        <v>6.3E-3</v>
      </c>
      <c r="CN444" s="23" t="s">
        <v>181</v>
      </c>
      <c r="CO444" s="23">
        <v>5.9999999999999995E-4</v>
      </c>
      <c r="CP444" s="23" t="s">
        <v>181</v>
      </c>
      <c r="CQ444" s="23">
        <v>2.5999999999999999E-3</v>
      </c>
      <c r="CR444" s="23" t="s">
        <v>181</v>
      </c>
      <c r="CS444" s="23">
        <v>1.4E-3</v>
      </c>
      <c r="CT444" s="23" t="s">
        <v>20</v>
      </c>
      <c r="CV444" s="23" t="s">
        <v>20</v>
      </c>
      <c r="CX444" s="23" t="s">
        <v>181</v>
      </c>
      <c r="CY444" s="23">
        <v>5.9999999999999995E-4</v>
      </c>
      <c r="CZ444" s="23" t="s">
        <v>181</v>
      </c>
      <c r="DA444" s="23">
        <v>5.9999999999999995E-4</v>
      </c>
      <c r="DB444" s="23" t="s">
        <v>181</v>
      </c>
      <c r="DC444" s="23">
        <v>5.0000000000000001E-4</v>
      </c>
      <c r="DD444" s="23" t="s">
        <v>181</v>
      </c>
      <c r="DE444" s="23">
        <v>5.0000000000000001E-4</v>
      </c>
      <c r="DF444" s="23" t="s">
        <v>181</v>
      </c>
      <c r="DG444" s="23">
        <v>2.9999999999999997E-4</v>
      </c>
      <c r="DH444" s="23" t="s">
        <v>181</v>
      </c>
      <c r="DI444" s="23">
        <v>0</v>
      </c>
      <c r="DJ444" s="23" t="s">
        <v>542</v>
      </c>
      <c r="DK444" s="23" t="s">
        <v>543</v>
      </c>
      <c r="DL444" s="23">
        <v>135</v>
      </c>
      <c r="DM444" s="23" t="s">
        <v>197</v>
      </c>
      <c r="DN444" s="23" t="s">
        <v>20</v>
      </c>
      <c r="DW444" s="85"/>
      <c r="DY444" s="85">
        <v>44880.115972222222</v>
      </c>
    </row>
    <row r="445" spans="1:129" s="23" customFormat="1">
      <c r="A445" s="23">
        <v>502</v>
      </c>
      <c r="B445" s="88">
        <v>44880.123611111114</v>
      </c>
      <c r="C445" s="23" t="s">
        <v>192</v>
      </c>
      <c r="D445" s="23">
        <v>0</v>
      </c>
      <c r="E445" s="23">
        <v>0</v>
      </c>
      <c r="F445" s="23">
        <v>0</v>
      </c>
      <c r="G445" s="23" t="s">
        <v>58</v>
      </c>
      <c r="H445" s="23" t="s">
        <v>59</v>
      </c>
      <c r="I445" s="23" t="s">
        <v>59</v>
      </c>
      <c r="J445" s="23" t="s">
        <v>59</v>
      </c>
      <c r="K445" s="23">
        <v>150</v>
      </c>
      <c r="L445" s="23" t="s">
        <v>179</v>
      </c>
      <c r="M445" s="23">
        <v>0</v>
      </c>
      <c r="N445" s="23" t="s">
        <v>179</v>
      </c>
      <c r="O445" s="23">
        <v>0</v>
      </c>
      <c r="P445" s="23" t="s">
        <v>179</v>
      </c>
      <c r="Q445" s="23">
        <v>0</v>
      </c>
      <c r="R445" s="23">
        <v>2</v>
      </c>
      <c r="S445" s="23" t="s">
        <v>180</v>
      </c>
      <c r="T445" s="23">
        <v>11.939500000000001</v>
      </c>
      <c r="U445" s="23">
        <v>0.65139999999999998</v>
      </c>
      <c r="V445" s="23">
        <v>19.125800000000002</v>
      </c>
      <c r="W445" s="23">
        <v>0.28060000000000002</v>
      </c>
      <c r="X445" s="23">
        <v>51.252299999999998</v>
      </c>
      <c r="Y445" s="23">
        <v>0.2918</v>
      </c>
      <c r="Z445" s="23">
        <v>1.8599999999999998E-2</v>
      </c>
      <c r="AA445" s="23">
        <v>1.1599999999999999E-2</v>
      </c>
      <c r="AB445" s="23" t="s">
        <v>181</v>
      </c>
      <c r="AC445" s="23">
        <v>6.0000000000000001E-3</v>
      </c>
      <c r="AD445" s="23" t="s">
        <v>181</v>
      </c>
      <c r="AE445" s="23">
        <v>0.01</v>
      </c>
      <c r="AF445" s="23">
        <v>0.18840000000000001</v>
      </c>
      <c r="AG445" s="23">
        <v>5.7000000000000002E-3</v>
      </c>
      <c r="AH445" s="23">
        <v>7.78</v>
      </c>
      <c r="AI445" s="23">
        <v>2.0899999999999998E-2</v>
      </c>
      <c r="AJ445" s="23">
        <v>0.43619999999999998</v>
      </c>
      <c r="AK445" s="23">
        <v>4.4000000000000003E-3</v>
      </c>
      <c r="AL445" s="23">
        <v>2.2599999999999999E-2</v>
      </c>
      <c r="AM445" s="23">
        <v>5.7999999999999996E-3</v>
      </c>
      <c r="AN445" s="23">
        <v>3.2300000000000002E-2</v>
      </c>
      <c r="AO445" s="23">
        <v>3.5999999999999999E-3</v>
      </c>
      <c r="AP445" s="23">
        <v>9.2100000000000001E-2</v>
      </c>
      <c r="AQ445" s="23">
        <v>3.3999999999999998E-3</v>
      </c>
      <c r="AR445" s="23">
        <v>5.8615000000000004</v>
      </c>
      <c r="AS445" s="23">
        <v>2.06E-2</v>
      </c>
      <c r="AT445" s="23">
        <v>7.7999999999999996E-3</v>
      </c>
      <c r="AU445" s="23">
        <v>2.5999999999999999E-3</v>
      </c>
      <c r="AV445" s="23">
        <v>1.3899999999999999E-2</v>
      </c>
      <c r="AW445" s="23">
        <v>1E-3</v>
      </c>
      <c r="AX445" s="23">
        <v>9.1000000000000004E-3</v>
      </c>
      <c r="AY445" s="23">
        <v>6.9999999999999999E-4</v>
      </c>
      <c r="AZ445" s="23">
        <v>6.1999999999999998E-3</v>
      </c>
      <c r="BA445" s="23">
        <v>5.9999999999999995E-4</v>
      </c>
      <c r="BB445" s="23">
        <v>1E-3</v>
      </c>
      <c r="BC445" s="23">
        <v>4.0000000000000002E-4</v>
      </c>
      <c r="BD445" s="23" t="s">
        <v>181</v>
      </c>
      <c r="BE445" s="23">
        <v>2.9999999999999997E-4</v>
      </c>
      <c r="BF445" s="23" t="s">
        <v>181</v>
      </c>
      <c r="BG445" s="23">
        <v>1E-4</v>
      </c>
      <c r="BH445" s="23">
        <v>5.0000000000000001E-4</v>
      </c>
      <c r="BI445" s="23">
        <v>2.0000000000000001E-4</v>
      </c>
      <c r="BJ445" s="23">
        <v>5.5999999999999999E-3</v>
      </c>
      <c r="BK445" s="23">
        <v>2.9999999999999997E-4</v>
      </c>
      <c r="BL445" s="23">
        <v>1.5E-3</v>
      </c>
      <c r="BM445" s="23">
        <v>2.0000000000000001E-4</v>
      </c>
      <c r="BN445" s="23">
        <v>2.3E-3</v>
      </c>
      <c r="BO445" s="23">
        <v>2.0000000000000001E-4</v>
      </c>
      <c r="BP445" s="23" t="s">
        <v>181</v>
      </c>
      <c r="BQ445" s="23">
        <v>2.0000000000000001E-4</v>
      </c>
      <c r="BR445" s="23">
        <v>2.0000000000000001E-4</v>
      </c>
      <c r="BS445" s="23">
        <v>1E-4</v>
      </c>
      <c r="BT445" s="23" t="s">
        <v>181</v>
      </c>
      <c r="BU445" s="23">
        <v>5.0000000000000001E-4</v>
      </c>
      <c r="BV445" s="23" t="s">
        <v>20</v>
      </c>
      <c r="BX445" s="23" t="s">
        <v>20</v>
      </c>
      <c r="BZ445" s="23">
        <v>8.9999999999999998E-4</v>
      </c>
      <c r="CA445" s="23">
        <v>6.9999999999999999E-4</v>
      </c>
      <c r="CB445" s="23" t="s">
        <v>181</v>
      </c>
      <c r="CC445" s="23">
        <v>1.8E-3</v>
      </c>
      <c r="CD445" s="23" t="s">
        <v>181</v>
      </c>
      <c r="CE445" s="23">
        <v>1.6999999999999999E-3</v>
      </c>
      <c r="CF445" s="23" t="s">
        <v>20</v>
      </c>
      <c r="CH445" s="23" t="s">
        <v>181</v>
      </c>
      <c r="CI445" s="23">
        <v>4.5999999999999999E-3</v>
      </c>
      <c r="CJ445" s="23" t="s">
        <v>181</v>
      </c>
      <c r="CK445" s="23">
        <v>8.8000000000000005E-3</v>
      </c>
      <c r="CL445" s="23" t="s">
        <v>181</v>
      </c>
      <c r="CM445" s="23">
        <v>8.3000000000000001E-3</v>
      </c>
      <c r="CN445" s="23" t="s">
        <v>181</v>
      </c>
      <c r="CO445" s="23">
        <v>5.9999999999999995E-4</v>
      </c>
      <c r="CP445" s="23" t="s">
        <v>181</v>
      </c>
      <c r="CQ445" s="23">
        <v>2.5999999999999999E-3</v>
      </c>
      <c r="CR445" s="23" t="s">
        <v>181</v>
      </c>
      <c r="CS445" s="23">
        <v>1.5E-3</v>
      </c>
      <c r="CT445" s="23" t="s">
        <v>181</v>
      </c>
      <c r="CU445" s="23">
        <v>5.9999999999999995E-4</v>
      </c>
      <c r="CV445" s="23" t="s">
        <v>20</v>
      </c>
      <c r="CX445" s="23" t="s">
        <v>181</v>
      </c>
      <c r="CY445" s="23">
        <v>5.0000000000000001E-4</v>
      </c>
      <c r="CZ445" s="23" t="s">
        <v>181</v>
      </c>
      <c r="DA445" s="23">
        <v>5.9999999999999995E-4</v>
      </c>
      <c r="DB445" s="23" t="s">
        <v>181</v>
      </c>
      <c r="DC445" s="23">
        <v>5.0000000000000001E-4</v>
      </c>
      <c r="DD445" s="23" t="s">
        <v>181</v>
      </c>
      <c r="DE445" s="23">
        <v>5.0000000000000001E-4</v>
      </c>
      <c r="DF445" s="23" t="s">
        <v>181</v>
      </c>
      <c r="DG445" s="23">
        <v>2.9999999999999997E-4</v>
      </c>
      <c r="DH445" s="23" t="s">
        <v>181</v>
      </c>
      <c r="DI445" s="23">
        <v>1E-4</v>
      </c>
      <c r="DJ445" s="23" t="s">
        <v>542</v>
      </c>
      <c r="DK445" s="23" t="s">
        <v>544</v>
      </c>
      <c r="DL445" s="23">
        <v>32</v>
      </c>
      <c r="DM445" s="23" t="s">
        <v>197</v>
      </c>
      <c r="DN445" s="23" t="s">
        <v>20</v>
      </c>
      <c r="DW445" s="85"/>
      <c r="DY445" s="85">
        <v>44880.123611111114</v>
      </c>
    </row>
    <row r="446" spans="1:129" s="23" customFormat="1">
      <c r="A446" s="23">
        <v>503</v>
      </c>
      <c r="B446" s="88">
        <v>44880.12777777778</v>
      </c>
      <c r="C446" s="23" t="s">
        <v>192</v>
      </c>
      <c r="D446" s="23">
        <v>0</v>
      </c>
      <c r="E446" s="23">
        <v>0</v>
      </c>
      <c r="F446" s="23">
        <v>0</v>
      </c>
      <c r="G446" s="23" t="s">
        <v>58</v>
      </c>
      <c r="H446" s="23" t="s">
        <v>59</v>
      </c>
      <c r="I446" s="23" t="s">
        <v>59</v>
      </c>
      <c r="J446" s="23" t="s">
        <v>59</v>
      </c>
      <c r="K446" s="23">
        <v>150</v>
      </c>
      <c r="L446" s="23" t="s">
        <v>179</v>
      </c>
      <c r="M446" s="23">
        <v>0</v>
      </c>
      <c r="N446" s="23" t="s">
        <v>179</v>
      </c>
      <c r="O446" s="23">
        <v>0</v>
      </c>
      <c r="P446" s="23" t="s">
        <v>179</v>
      </c>
      <c r="Q446" s="23">
        <v>0</v>
      </c>
      <c r="R446" s="23">
        <v>2</v>
      </c>
      <c r="S446" s="23" t="s">
        <v>180</v>
      </c>
      <c r="T446" s="23">
        <v>13.5025</v>
      </c>
      <c r="U446" s="23">
        <v>0.70620000000000005</v>
      </c>
      <c r="V446" s="23">
        <v>21.478400000000001</v>
      </c>
      <c r="W446" s="23">
        <v>0.3004</v>
      </c>
      <c r="X446" s="23">
        <v>57.857300000000002</v>
      </c>
      <c r="Y446" s="23">
        <v>0.31569999999999998</v>
      </c>
      <c r="Z446" s="23">
        <v>1.83E-2</v>
      </c>
      <c r="AA446" s="23">
        <v>1.26E-2</v>
      </c>
      <c r="AB446" s="23" t="s">
        <v>181</v>
      </c>
      <c r="AC446" s="23">
        <v>6.8999999999999999E-3</v>
      </c>
      <c r="AD446" s="23" t="s">
        <v>181</v>
      </c>
      <c r="AE446" s="23">
        <v>1.03E-2</v>
      </c>
      <c r="AF446" s="23">
        <v>0.2064</v>
      </c>
      <c r="AG446" s="23">
        <v>6.1000000000000004E-3</v>
      </c>
      <c r="AH446" s="23">
        <v>8.8894000000000002</v>
      </c>
      <c r="AI446" s="23">
        <v>2.2499999999999999E-2</v>
      </c>
      <c r="AJ446" s="23">
        <v>0.4713</v>
      </c>
      <c r="AK446" s="23">
        <v>4.5999999999999999E-3</v>
      </c>
      <c r="AL446" s="23">
        <v>3.4299999999999997E-2</v>
      </c>
      <c r="AM446" s="23">
        <v>6.3E-3</v>
      </c>
      <c r="AN446" s="23">
        <v>2.98E-2</v>
      </c>
      <c r="AO446" s="23">
        <v>3.8E-3</v>
      </c>
      <c r="AP446" s="23">
        <v>0.1022</v>
      </c>
      <c r="AQ446" s="23">
        <v>3.5000000000000001E-3</v>
      </c>
      <c r="AR446" s="23">
        <v>6.5106000000000002</v>
      </c>
      <c r="AS446" s="23">
        <v>2.18E-2</v>
      </c>
      <c r="AT446" s="23">
        <v>1.03E-2</v>
      </c>
      <c r="AU446" s="23">
        <v>2.8E-3</v>
      </c>
      <c r="AV446" s="23">
        <v>1.66E-2</v>
      </c>
      <c r="AW446" s="23">
        <v>1E-3</v>
      </c>
      <c r="AX446" s="23">
        <v>9.7000000000000003E-3</v>
      </c>
      <c r="AY446" s="23">
        <v>6.9999999999999999E-4</v>
      </c>
      <c r="AZ446" s="23">
        <v>7.1000000000000004E-3</v>
      </c>
      <c r="BA446" s="23">
        <v>5.9999999999999995E-4</v>
      </c>
      <c r="BB446" s="23">
        <v>1E-3</v>
      </c>
      <c r="BC446" s="23">
        <v>4.0000000000000002E-4</v>
      </c>
      <c r="BD446" s="23" t="s">
        <v>181</v>
      </c>
      <c r="BE446" s="23">
        <v>2.9999999999999997E-4</v>
      </c>
      <c r="BF446" s="23" t="s">
        <v>181</v>
      </c>
      <c r="BG446" s="23">
        <v>1E-4</v>
      </c>
      <c r="BH446" s="23">
        <v>4.0000000000000002E-4</v>
      </c>
      <c r="BI446" s="23">
        <v>2.0000000000000001E-4</v>
      </c>
      <c r="BJ446" s="23">
        <v>6.1000000000000004E-3</v>
      </c>
      <c r="BK446" s="23">
        <v>2.9999999999999997E-4</v>
      </c>
      <c r="BL446" s="23">
        <v>1.5E-3</v>
      </c>
      <c r="BM446" s="23">
        <v>2.0000000000000001E-4</v>
      </c>
      <c r="BN446" s="23">
        <v>1.2999999999999999E-3</v>
      </c>
      <c r="BO446" s="23">
        <v>1E-4</v>
      </c>
      <c r="BP446" s="23" t="s">
        <v>181</v>
      </c>
      <c r="BQ446" s="23">
        <v>2.0000000000000001E-4</v>
      </c>
      <c r="BR446" s="23">
        <v>0</v>
      </c>
      <c r="BS446" s="23">
        <v>0</v>
      </c>
      <c r="BT446" s="23" t="s">
        <v>181</v>
      </c>
      <c r="BU446" s="23">
        <v>5.0000000000000001E-4</v>
      </c>
      <c r="BV446" s="23" t="s">
        <v>20</v>
      </c>
      <c r="BX446" s="23" t="s">
        <v>20</v>
      </c>
      <c r="BZ446" s="23" t="s">
        <v>181</v>
      </c>
      <c r="CA446" s="23">
        <v>6.9999999999999999E-4</v>
      </c>
      <c r="CB446" s="23" t="s">
        <v>181</v>
      </c>
      <c r="CC446" s="23">
        <v>1.6999999999999999E-3</v>
      </c>
      <c r="CD446" s="23">
        <v>2.3999999999999998E-3</v>
      </c>
      <c r="CE446" s="23">
        <v>1.8E-3</v>
      </c>
      <c r="CF446" s="23" t="s">
        <v>20</v>
      </c>
      <c r="CH446" s="23" t="s">
        <v>181</v>
      </c>
      <c r="CI446" s="23">
        <v>3.5000000000000001E-3</v>
      </c>
      <c r="CJ446" s="23" t="s">
        <v>181</v>
      </c>
      <c r="CK446" s="23">
        <v>8.3000000000000001E-3</v>
      </c>
      <c r="CL446" s="23" t="s">
        <v>181</v>
      </c>
      <c r="CM446" s="23">
        <v>6.4000000000000003E-3</v>
      </c>
      <c r="CN446" s="23" t="s">
        <v>181</v>
      </c>
      <c r="CO446" s="23">
        <v>5.9999999999999995E-4</v>
      </c>
      <c r="CP446" s="23" t="s">
        <v>181</v>
      </c>
      <c r="CQ446" s="23">
        <v>2.5000000000000001E-3</v>
      </c>
      <c r="CR446" s="23" t="s">
        <v>181</v>
      </c>
      <c r="CS446" s="23">
        <v>1.4E-3</v>
      </c>
      <c r="CT446" s="23" t="s">
        <v>181</v>
      </c>
      <c r="CU446" s="23">
        <v>6.9999999999999999E-4</v>
      </c>
      <c r="CV446" s="23" t="s">
        <v>20</v>
      </c>
      <c r="CX446" s="23" t="s">
        <v>181</v>
      </c>
      <c r="CY446" s="23">
        <v>5.0000000000000001E-4</v>
      </c>
      <c r="CZ446" s="23" t="s">
        <v>181</v>
      </c>
      <c r="DA446" s="23">
        <v>5.0000000000000001E-4</v>
      </c>
      <c r="DB446" s="23" t="s">
        <v>181</v>
      </c>
      <c r="DC446" s="23">
        <v>5.0000000000000001E-4</v>
      </c>
      <c r="DD446" s="23" t="s">
        <v>181</v>
      </c>
      <c r="DE446" s="23">
        <v>5.9999999999999995E-4</v>
      </c>
      <c r="DF446" s="23" t="s">
        <v>181</v>
      </c>
      <c r="DG446" s="23">
        <v>2.9999999999999997E-4</v>
      </c>
      <c r="DH446" s="23" t="s">
        <v>181</v>
      </c>
      <c r="DI446" s="23">
        <v>0</v>
      </c>
      <c r="DJ446" s="23" t="s">
        <v>545</v>
      </c>
      <c r="DK446" s="23" t="s">
        <v>546</v>
      </c>
      <c r="DL446" s="23">
        <v>32</v>
      </c>
      <c r="DM446" s="23" t="s">
        <v>197</v>
      </c>
      <c r="DN446" s="23" t="s">
        <v>20</v>
      </c>
      <c r="DW446" s="85"/>
      <c r="DY446" s="85">
        <v>44880.12777777778</v>
      </c>
    </row>
    <row r="447" spans="1:129" s="23" customFormat="1">
      <c r="A447" s="23">
        <v>504</v>
      </c>
      <c r="B447" s="88">
        <v>44880.131249999999</v>
      </c>
      <c r="C447" s="23" t="s">
        <v>192</v>
      </c>
      <c r="D447" s="23">
        <v>0</v>
      </c>
      <c r="E447" s="23">
        <v>0</v>
      </c>
      <c r="F447" s="23">
        <v>0</v>
      </c>
      <c r="G447" s="23" t="s">
        <v>58</v>
      </c>
      <c r="H447" s="23" t="s">
        <v>59</v>
      </c>
      <c r="I447" s="23" t="s">
        <v>59</v>
      </c>
      <c r="J447" s="23" t="s">
        <v>59</v>
      </c>
      <c r="K447" s="23">
        <v>150</v>
      </c>
      <c r="L447" s="23" t="s">
        <v>179</v>
      </c>
      <c r="M447" s="23">
        <v>0</v>
      </c>
      <c r="N447" s="23" t="s">
        <v>179</v>
      </c>
      <c r="O447" s="23">
        <v>0</v>
      </c>
      <c r="P447" s="23" t="s">
        <v>179</v>
      </c>
      <c r="Q447" s="23">
        <v>0</v>
      </c>
      <c r="R447" s="23">
        <v>2</v>
      </c>
      <c r="S447" s="23" t="s">
        <v>180</v>
      </c>
      <c r="T447" s="23">
        <v>13.76</v>
      </c>
      <c r="U447" s="23">
        <v>0.64710000000000001</v>
      </c>
      <c r="V447" s="23">
        <v>14.8025</v>
      </c>
      <c r="W447" s="23">
        <v>0.2555</v>
      </c>
      <c r="X447" s="23">
        <v>51.862900000000003</v>
      </c>
      <c r="Y447" s="23">
        <v>0.3</v>
      </c>
      <c r="Z447" s="23">
        <v>2.6200000000000001E-2</v>
      </c>
      <c r="AA447" s="23">
        <v>9.9000000000000008E-3</v>
      </c>
      <c r="AB447" s="23" t="s">
        <v>181</v>
      </c>
      <c r="AC447" s="23">
        <v>5.7999999999999996E-3</v>
      </c>
      <c r="AD447" s="23" t="s">
        <v>181</v>
      </c>
      <c r="AE447" s="23">
        <v>1.0800000000000001E-2</v>
      </c>
      <c r="AF447" s="23">
        <v>2.4994999999999998</v>
      </c>
      <c r="AG447" s="23">
        <v>1.5299999999999999E-2</v>
      </c>
      <c r="AH447" s="23">
        <v>3.9180000000000001</v>
      </c>
      <c r="AI447" s="23">
        <v>1.4999999999999999E-2</v>
      </c>
      <c r="AJ447" s="23">
        <v>0.39500000000000002</v>
      </c>
      <c r="AK447" s="23">
        <v>4.1999999999999997E-3</v>
      </c>
      <c r="AL447" s="23">
        <v>1.9199999999999998E-2</v>
      </c>
      <c r="AM447" s="23">
        <v>5.3E-3</v>
      </c>
      <c r="AN447" s="23">
        <v>1.3599999999999999E-2</v>
      </c>
      <c r="AO447" s="23">
        <v>3.2000000000000002E-3</v>
      </c>
      <c r="AP447" s="23">
        <v>5.3999999999999999E-2</v>
      </c>
      <c r="AQ447" s="23">
        <v>2.8E-3</v>
      </c>
      <c r="AR447" s="23">
        <v>6.6886000000000001</v>
      </c>
      <c r="AS447" s="23">
        <v>2.12E-2</v>
      </c>
      <c r="AT447" s="23">
        <v>8.0999999999999996E-3</v>
      </c>
      <c r="AU447" s="23">
        <v>2.8E-3</v>
      </c>
      <c r="AV447" s="23">
        <v>1.0800000000000001E-2</v>
      </c>
      <c r="AW447" s="23">
        <v>8.0000000000000004E-4</v>
      </c>
      <c r="AX447" s="23">
        <v>6.6E-3</v>
      </c>
      <c r="AY447" s="23">
        <v>5.0000000000000001E-4</v>
      </c>
      <c r="AZ447" s="23">
        <v>6.3E-3</v>
      </c>
      <c r="BA447" s="23">
        <v>5.0000000000000001E-4</v>
      </c>
      <c r="BB447" s="23">
        <v>5.0000000000000001E-4</v>
      </c>
      <c r="BC447" s="23">
        <v>2.9999999999999997E-4</v>
      </c>
      <c r="BD447" s="23" t="s">
        <v>181</v>
      </c>
      <c r="BE447" s="23">
        <v>2.0000000000000001E-4</v>
      </c>
      <c r="BF447" s="23" t="s">
        <v>181</v>
      </c>
      <c r="BG447" s="23">
        <v>1E-4</v>
      </c>
      <c r="BH447" s="23">
        <v>3.5999999999999999E-3</v>
      </c>
      <c r="BI447" s="23">
        <v>2.0000000000000001E-4</v>
      </c>
      <c r="BJ447" s="23">
        <v>7.4000000000000003E-3</v>
      </c>
      <c r="BK447" s="23">
        <v>2.9999999999999997E-4</v>
      </c>
      <c r="BL447" s="23">
        <v>2.3999999999999998E-3</v>
      </c>
      <c r="BM447" s="23">
        <v>2.0000000000000001E-4</v>
      </c>
      <c r="BN447" s="23">
        <v>2.5000000000000001E-3</v>
      </c>
      <c r="BO447" s="23">
        <v>2.0000000000000001E-4</v>
      </c>
      <c r="BP447" s="23" t="s">
        <v>181</v>
      </c>
      <c r="BQ447" s="23">
        <v>2.0000000000000001E-4</v>
      </c>
      <c r="BR447" s="23">
        <v>2.9999999999999997E-4</v>
      </c>
      <c r="BS447" s="23">
        <v>2.0000000000000001E-4</v>
      </c>
      <c r="BT447" s="23" t="s">
        <v>181</v>
      </c>
      <c r="BU447" s="23">
        <v>5.9999999999999995E-4</v>
      </c>
      <c r="BV447" s="23">
        <v>1E-3</v>
      </c>
      <c r="BW447" s="23">
        <v>6.9999999999999999E-4</v>
      </c>
      <c r="BX447" s="23" t="s">
        <v>20</v>
      </c>
      <c r="BZ447" s="23" t="s">
        <v>181</v>
      </c>
      <c r="CA447" s="23">
        <v>5.9999999999999995E-4</v>
      </c>
      <c r="CB447" s="23" t="s">
        <v>181</v>
      </c>
      <c r="CC447" s="23">
        <v>1.6000000000000001E-3</v>
      </c>
      <c r="CD447" s="23" t="s">
        <v>181</v>
      </c>
      <c r="CE447" s="23">
        <v>1.9E-3</v>
      </c>
      <c r="CF447" s="23" t="s">
        <v>20</v>
      </c>
      <c r="CH447" s="23">
        <v>9.4000000000000004E-3</v>
      </c>
      <c r="CI447" s="23">
        <v>4.7000000000000002E-3</v>
      </c>
      <c r="CJ447" s="23" t="s">
        <v>181</v>
      </c>
      <c r="CK447" s="23">
        <v>7.3000000000000001E-3</v>
      </c>
      <c r="CL447" s="23" t="s">
        <v>181</v>
      </c>
      <c r="CM447" s="23">
        <v>6.7000000000000002E-3</v>
      </c>
      <c r="CN447" s="23" t="s">
        <v>181</v>
      </c>
      <c r="CO447" s="23">
        <v>5.0000000000000001E-4</v>
      </c>
      <c r="CP447" s="23" t="s">
        <v>181</v>
      </c>
      <c r="CQ447" s="23">
        <v>2.5000000000000001E-3</v>
      </c>
      <c r="CR447" s="23" t="s">
        <v>181</v>
      </c>
      <c r="CS447" s="23">
        <v>1.2999999999999999E-3</v>
      </c>
      <c r="CT447" s="23" t="s">
        <v>20</v>
      </c>
      <c r="CV447" s="23" t="s">
        <v>20</v>
      </c>
      <c r="CX447" s="23" t="s">
        <v>181</v>
      </c>
      <c r="CY447" s="23">
        <v>5.0000000000000001E-4</v>
      </c>
      <c r="CZ447" s="23" t="s">
        <v>181</v>
      </c>
      <c r="DA447" s="23">
        <v>5.0000000000000001E-4</v>
      </c>
      <c r="DB447" s="23" t="s">
        <v>181</v>
      </c>
      <c r="DC447" s="23">
        <v>4.0000000000000002E-4</v>
      </c>
      <c r="DD447" s="23" t="s">
        <v>181</v>
      </c>
      <c r="DE447" s="23">
        <v>5.0000000000000001E-4</v>
      </c>
      <c r="DF447" s="23" t="s">
        <v>181</v>
      </c>
      <c r="DG447" s="23">
        <v>2.9999999999999997E-4</v>
      </c>
      <c r="DH447" s="23" t="s">
        <v>181</v>
      </c>
      <c r="DI447" s="23">
        <v>2.9999999999999997E-4</v>
      </c>
      <c r="DJ447" s="23" t="s">
        <v>545</v>
      </c>
      <c r="DK447" s="23" t="s">
        <v>546</v>
      </c>
      <c r="DL447" s="23">
        <v>65</v>
      </c>
      <c r="DM447" s="23" t="s">
        <v>547</v>
      </c>
      <c r="DN447" s="23" t="s">
        <v>20</v>
      </c>
      <c r="DW447" s="85"/>
      <c r="DY447" s="85">
        <v>44880.131249999999</v>
      </c>
    </row>
    <row r="448" spans="1:129" s="23" customFormat="1">
      <c r="A448" s="23">
        <v>505</v>
      </c>
      <c r="B448" s="88">
        <v>44880.134722222225</v>
      </c>
      <c r="C448" s="23" t="s">
        <v>192</v>
      </c>
      <c r="D448" s="23">
        <v>0</v>
      </c>
      <c r="E448" s="23">
        <v>0</v>
      </c>
      <c r="F448" s="23">
        <v>0</v>
      </c>
      <c r="G448" s="23" t="s">
        <v>58</v>
      </c>
      <c r="H448" s="23" t="s">
        <v>59</v>
      </c>
      <c r="I448" s="23" t="s">
        <v>59</v>
      </c>
      <c r="J448" s="23" t="s">
        <v>59</v>
      </c>
      <c r="K448" s="23">
        <v>150</v>
      </c>
      <c r="L448" s="23" t="s">
        <v>179</v>
      </c>
      <c r="M448" s="23">
        <v>0</v>
      </c>
      <c r="N448" s="23" t="s">
        <v>179</v>
      </c>
      <c r="O448" s="23">
        <v>0</v>
      </c>
      <c r="P448" s="23" t="s">
        <v>179</v>
      </c>
      <c r="Q448" s="23">
        <v>0</v>
      </c>
      <c r="R448" s="23">
        <v>2</v>
      </c>
      <c r="S448" s="23" t="s">
        <v>180</v>
      </c>
      <c r="T448" s="23">
        <v>14.856199999999999</v>
      </c>
      <c r="U448" s="23">
        <v>0.71250000000000002</v>
      </c>
      <c r="V448" s="23">
        <v>19.551400000000001</v>
      </c>
      <c r="W448" s="23">
        <v>0.28889999999999999</v>
      </c>
      <c r="X448" s="23">
        <v>57.113599999999998</v>
      </c>
      <c r="Y448" s="23">
        <v>0.313</v>
      </c>
      <c r="Z448" s="23">
        <v>3.0300000000000001E-2</v>
      </c>
      <c r="AA448" s="23">
        <v>1.23E-2</v>
      </c>
      <c r="AB448" s="23" t="s">
        <v>181</v>
      </c>
      <c r="AC448" s="23">
        <v>6.6E-3</v>
      </c>
      <c r="AD448" s="23" t="s">
        <v>181</v>
      </c>
      <c r="AE448" s="23">
        <v>0.01</v>
      </c>
      <c r="AF448" s="23">
        <v>0.25829999999999997</v>
      </c>
      <c r="AG448" s="23">
        <v>6.4000000000000003E-3</v>
      </c>
      <c r="AH448" s="23">
        <v>8.0115999999999996</v>
      </c>
      <c r="AI448" s="23">
        <v>2.12E-2</v>
      </c>
      <c r="AJ448" s="23">
        <v>0.45669999999999999</v>
      </c>
      <c r="AK448" s="23">
        <v>4.4999999999999997E-3</v>
      </c>
      <c r="AL448" s="23">
        <v>3.04E-2</v>
      </c>
      <c r="AM448" s="23">
        <v>6.0000000000000001E-3</v>
      </c>
      <c r="AN448" s="23">
        <v>2.76E-2</v>
      </c>
      <c r="AO448" s="23">
        <v>3.7000000000000002E-3</v>
      </c>
      <c r="AP448" s="23">
        <v>9.7500000000000003E-2</v>
      </c>
      <c r="AQ448" s="23">
        <v>3.3999999999999998E-3</v>
      </c>
      <c r="AR448" s="23">
        <v>6.7096</v>
      </c>
      <c r="AS448" s="23">
        <v>2.1999999999999999E-2</v>
      </c>
      <c r="AT448" s="23">
        <v>8.3999999999999995E-3</v>
      </c>
      <c r="AU448" s="23">
        <v>2.8E-3</v>
      </c>
      <c r="AV448" s="23">
        <v>1.29E-2</v>
      </c>
      <c r="AW448" s="23">
        <v>8.9999999999999998E-4</v>
      </c>
      <c r="AX448" s="23">
        <v>9.4999999999999998E-3</v>
      </c>
      <c r="AY448" s="23">
        <v>6.9999999999999999E-4</v>
      </c>
      <c r="AZ448" s="23">
        <v>6.4999999999999997E-3</v>
      </c>
      <c r="BA448" s="23">
        <v>5.9999999999999995E-4</v>
      </c>
      <c r="BB448" s="23">
        <v>8.9999999999999998E-4</v>
      </c>
      <c r="BC448" s="23">
        <v>4.0000000000000002E-4</v>
      </c>
      <c r="BD448" s="23" t="s">
        <v>181</v>
      </c>
      <c r="BE448" s="23">
        <v>2.9999999999999997E-4</v>
      </c>
      <c r="BF448" s="23" t="s">
        <v>181</v>
      </c>
      <c r="BG448" s="23">
        <v>1E-4</v>
      </c>
      <c r="BH448" s="23">
        <v>5.9999999999999995E-4</v>
      </c>
      <c r="BI448" s="23">
        <v>2.0000000000000001E-4</v>
      </c>
      <c r="BJ448" s="23">
        <v>5.5999999999999999E-3</v>
      </c>
      <c r="BK448" s="23">
        <v>2.9999999999999997E-4</v>
      </c>
      <c r="BL448" s="23">
        <v>1.6999999999999999E-3</v>
      </c>
      <c r="BM448" s="23">
        <v>2.0000000000000001E-4</v>
      </c>
      <c r="BN448" s="23">
        <v>1.5E-3</v>
      </c>
      <c r="BO448" s="23">
        <v>1E-4</v>
      </c>
      <c r="BP448" s="23" t="s">
        <v>181</v>
      </c>
      <c r="BQ448" s="23">
        <v>2.0000000000000001E-4</v>
      </c>
      <c r="BR448" s="23" t="s">
        <v>181</v>
      </c>
      <c r="BS448" s="23">
        <v>0</v>
      </c>
      <c r="BT448" s="23" t="s">
        <v>181</v>
      </c>
      <c r="BU448" s="23">
        <v>5.0000000000000001E-4</v>
      </c>
      <c r="BV448" s="23" t="s">
        <v>181</v>
      </c>
      <c r="BW448" s="23">
        <v>5.9999999999999995E-4</v>
      </c>
      <c r="BX448" s="23" t="s">
        <v>20</v>
      </c>
      <c r="BZ448" s="23" t="s">
        <v>181</v>
      </c>
      <c r="CA448" s="23">
        <v>6.9999999999999999E-4</v>
      </c>
      <c r="CB448" s="23">
        <v>2.2000000000000001E-3</v>
      </c>
      <c r="CC448" s="23">
        <v>1.8E-3</v>
      </c>
      <c r="CD448" s="23" t="s">
        <v>181</v>
      </c>
      <c r="CE448" s="23">
        <v>1.8E-3</v>
      </c>
      <c r="CF448" s="23" t="s">
        <v>20</v>
      </c>
      <c r="CH448" s="23" t="s">
        <v>181</v>
      </c>
      <c r="CI448" s="23">
        <v>3.8999999999999998E-3</v>
      </c>
      <c r="CJ448" s="23" t="s">
        <v>181</v>
      </c>
      <c r="CK448" s="23">
        <v>8.3999999999999995E-3</v>
      </c>
      <c r="CL448" s="23" t="s">
        <v>181</v>
      </c>
      <c r="CM448" s="23">
        <v>6.6E-3</v>
      </c>
      <c r="CN448" s="23" t="s">
        <v>181</v>
      </c>
      <c r="CO448" s="23">
        <v>5.9999999999999995E-4</v>
      </c>
      <c r="CP448" s="23" t="s">
        <v>181</v>
      </c>
      <c r="CQ448" s="23">
        <v>2.5000000000000001E-3</v>
      </c>
      <c r="CR448" s="23" t="s">
        <v>181</v>
      </c>
      <c r="CS448" s="23">
        <v>1.4E-3</v>
      </c>
      <c r="CT448" s="23" t="s">
        <v>20</v>
      </c>
      <c r="CV448" s="23" t="s">
        <v>20</v>
      </c>
      <c r="CX448" s="23" t="s">
        <v>181</v>
      </c>
      <c r="CY448" s="23">
        <v>5.0000000000000001E-4</v>
      </c>
      <c r="CZ448" s="23" t="s">
        <v>181</v>
      </c>
      <c r="DA448" s="23">
        <v>5.0000000000000001E-4</v>
      </c>
      <c r="DB448" s="23" t="s">
        <v>181</v>
      </c>
      <c r="DC448" s="23">
        <v>5.0000000000000001E-4</v>
      </c>
      <c r="DD448" s="23" t="s">
        <v>181</v>
      </c>
      <c r="DE448" s="23">
        <v>5.9999999999999995E-4</v>
      </c>
      <c r="DF448" s="23" t="s">
        <v>181</v>
      </c>
      <c r="DG448" s="23">
        <v>2.9999999999999997E-4</v>
      </c>
      <c r="DH448" s="23" t="s">
        <v>181</v>
      </c>
      <c r="DI448" s="23">
        <v>1E-4</v>
      </c>
      <c r="DJ448" s="23" t="s">
        <v>545</v>
      </c>
      <c r="DK448" s="23" t="s">
        <v>546</v>
      </c>
      <c r="DL448" s="23">
        <v>113</v>
      </c>
      <c r="DM448" s="23" t="s">
        <v>197</v>
      </c>
      <c r="DN448" s="23" t="s">
        <v>20</v>
      </c>
      <c r="DW448" s="85"/>
      <c r="DY448" s="85">
        <v>44880.134722222225</v>
      </c>
    </row>
    <row r="449" spans="1:129" s="23" customFormat="1">
      <c r="A449" s="23">
        <v>506</v>
      </c>
      <c r="B449" s="88">
        <v>44880.138888888891</v>
      </c>
      <c r="C449" s="23" t="s">
        <v>192</v>
      </c>
      <c r="D449" s="23">
        <v>0</v>
      </c>
      <c r="E449" s="23">
        <v>0</v>
      </c>
      <c r="F449" s="23">
        <v>0</v>
      </c>
      <c r="G449" s="23" t="s">
        <v>58</v>
      </c>
      <c r="H449" s="23" t="s">
        <v>59</v>
      </c>
      <c r="I449" s="23" t="s">
        <v>59</v>
      </c>
      <c r="J449" s="23" t="s">
        <v>59</v>
      </c>
      <c r="K449" s="23">
        <v>150</v>
      </c>
      <c r="L449" s="23" t="s">
        <v>179</v>
      </c>
      <c r="M449" s="23">
        <v>0</v>
      </c>
      <c r="N449" s="23" t="s">
        <v>179</v>
      </c>
      <c r="O449" s="23">
        <v>0</v>
      </c>
      <c r="P449" s="23" t="s">
        <v>179</v>
      </c>
      <c r="Q449" s="23">
        <v>0</v>
      </c>
      <c r="R449" s="23">
        <v>2</v>
      </c>
      <c r="S449" s="23" t="s">
        <v>180</v>
      </c>
      <c r="T449" s="23">
        <v>13.7776</v>
      </c>
      <c r="U449" s="23">
        <v>0.7087</v>
      </c>
      <c r="V449" s="23">
        <v>20.4283</v>
      </c>
      <c r="W449" s="23">
        <v>0.29449999999999998</v>
      </c>
      <c r="X449" s="23">
        <v>57.5289</v>
      </c>
      <c r="Y449" s="23">
        <v>0.31430000000000002</v>
      </c>
      <c r="Z449" s="23">
        <v>1.6E-2</v>
      </c>
      <c r="AA449" s="23">
        <v>1.26E-2</v>
      </c>
      <c r="AB449" s="23" t="s">
        <v>181</v>
      </c>
      <c r="AC449" s="23">
        <v>6.7999999999999996E-3</v>
      </c>
      <c r="AD449" s="23" t="s">
        <v>181</v>
      </c>
      <c r="AE449" s="23">
        <v>0.01</v>
      </c>
      <c r="AF449" s="23">
        <v>0.2225</v>
      </c>
      <c r="AG449" s="23">
        <v>6.1999999999999998E-3</v>
      </c>
      <c r="AH449" s="23">
        <v>8.8728999999999996</v>
      </c>
      <c r="AI449" s="23">
        <v>2.24E-2</v>
      </c>
      <c r="AJ449" s="23">
        <v>0.47520000000000001</v>
      </c>
      <c r="AK449" s="23">
        <v>4.5999999999999999E-3</v>
      </c>
      <c r="AL449" s="23">
        <v>3.27E-2</v>
      </c>
      <c r="AM449" s="23">
        <v>6.3E-3</v>
      </c>
      <c r="AN449" s="23">
        <v>3.15E-2</v>
      </c>
      <c r="AO449" s="23">
        <v>3.8999999999999998E-3</v>
      </c>
      <c r="AP449" s="23">
        <v>0.1014</v>
      </c>
      <c r="AQ449" s="23">
        <v>3.5000000000000001E-3</v>
      </c>
      <c r="AR449" s="23">
        <v>6.6492000000000004</v>
      </c>
      <c r="AS449" s="23">
        <v>2.2100000000000002E-2</v>
      </c>
      <c r="AT449" s="23">
        <v>0.01</v>
      </c>
      <c r="AU449" s="23">
        <v>2.8E-3</v>
      </c>
      <c r="AV449" s="23">
        <v>1.2800000000000001E-2</v>
      </c>
      <c r="AW449" s="23">
        <v>8.9999999999999998E-4</v>
      </c>
      <c r="AX449" s="23">
        <v>1.03E-2</v>
      </c>
      <c r="AY449" s="23">
        <v>6.9999999999999999E-4</v>
      </c>
      <c r="AZ449" s="23">
        <v>6.6E-3</v>
      </c>
      <c r="BA449" s="23">
        <v>5.9999999999999995E-4</v>
      </c>
      <c r="BB449" s="23">
        <v>1.1999999999999999E-3</v>
      </c>
      <c r="BC449" s="23">
        <v>2.9999999999999997E-4</v>
      </c>
      <c r="BD449" s="23" t="s">
        <v>181</v>
      </c>
      <c r="BE449" s="23">
        <v>2.0000000000000001E-4</v>
      </c>
      <c r="BF449" s="23" t="s">
        <v>181</v>
      </c>
      <c r="BG449" s="23">
        <v>1E-4</v>
      </c>
      <c r="BH449" s="23">
        <v>6.9999999999999999E-4</v>
      </c>
      <c r="BI449" s="23">
        <v>2.0000000000000001E-4</v>
      </c>
      <c r="BJ449" s="23">
        <v>5.7000000000000002E-3</v>
      </c>
      <c r="BK449" s="23">
        <v>2.9999999999999997E-4</v>
      </c>
      <c r="BL449" s="23">
        <v>1.6000000000000001E-3</v>
      </c>
      <c r="BM449" s="23">
        <v>2.0000000000000001E-4</v>
      </c>
      <c r="BN449" s="23">
        <v>1.4E-3</v>
      </c>
      <c r="BO449" s="23">
        <v>1E-4</v>
      </c>
      <c r="BP449" s="23" t="s">
        <v>181</v>
      </c>
      <c r="BQ449" s="23">
        <v>2.0000000000000001E-4</v>
      </c>
      <c r="BR449" s="23" t="s">
        <v>181</v>
      </c>
      <c r="BS449" s="23">
        <v>0</v>
      </c>
      <c r="BT449" s="23" t="s">
        <v>181</v>
      </c>
      <c r="BU449" s="23">
        <v>5.0000000000000001E-4</v>
      </c>
      <c r="BV449" s="23" t="s">
        <v>181</v>
      </c>
      <c r="BW449" s="23">
        <v>5.9999999999999995E-4</v>
      </c>
      <c r="BX449" s="23" t="s">
        <v>181</v>
      </c>
      <c r="BY449" s="23">
        <v>8.0000000000000004E-4</v>
      </c>
      <c r="BZ449" s="23" t="s">
        <v>181</v>
      </c>
      <c r="CA449" s="23">
        <v>6.9999999999999999E-4</v>
      </c>
      <c r="CB449" s="23" t="s">
        <v>181</v>
      </c>
      <c r="CC449" s="23">
        <v>1.6999999999999999E-3</v>
      </c>
      <c r="CD449" s="23" t="s">
        <v>181</v>
      </c>
      <c r="CE449" s="23">
        <v>1.8E-3</v>
      </c>
      <c r="CF449" s="23" t="s">
        <v>20</v>
      </c>
      <c r="CH449" s="23" t="s">
        <v>181</v>
      </c>
      <c r="CI449" s="23">
        <v>3.5999999999999999E-3</v>
      </c>
      <c r="CJ449" s="23" t="s">
        <v>181</v>
      </c>
      <c r="CK449" s="23">
        <v>8.3000000000000001E-3</v>
      </c>
      <c r="CL449" s="23" t="s">
        <v>181</v>
      </c>
      <c r="CM449" s="23">
        <v>6.4000000000000003E-3</v>
      </c>
      <c r="CN449" s="23" t="s">
        <v>181</v>
      </c>
      <c r="CO449" s="23">
        <v>5.9999999999999995E-4</v>
      </c>
      <c r="CP449" s="23" t="s">
        <v>181</v>
      </c>
      <c r="CQ449" s="23">
        <v>2.5000000000000001E-3</v>
      </c>
      <c r="CR449" s="23" t="s">
        <v>181</v>
      </c>
      <c r="CS449" s="23">
        <v>1.5E-3</v>
      </c>
      <c r="CT449" s="23" t="s">
        <v>20</v>
      </c>
      <c r="CV449" s="23" t="s">
        <v>20</v>
      </c>
      <c r="CX449" s="23" t="s">
        <v>181</v>
      </c>
      <c r="CY449" s="23">
        <v>5.9999999999999995E-4</v>
      </c>
      <c r="CZ449" s="23" t="s">
        <v>181</v>
      </c>
      <c r="DA449" s="23">
        <v>5.9999999999999995E-4</v>
      </c>
      <c r="DB449" s="23">
        <v>5.9999999999999995E-4</v>
      </c>
      <c r="DC449" s="23">
        <v>5.0000000000000001E-4</v>
      </c>
      <c r="DD449" s="23" t="s">
        <v>181</v>
      </c>
      <c r="DE449" s="23">
        <v>5.0000000000000001E-4</v>
      </c>
      <c r="DF449" s="23" t="s">
        <v>181</v>
      </c>
      <c r="DG449" s="23">
        <v>2.9999999999999997E-4</v>
      </c>
      <c r="DH449" s="23" t="s">
        <v>181</v>
      </c>
      <c r="DI449" s="23">
        <v>0</v>
      </c>
      <c r="DJ449" s="23" t="s">
        <v>548</v>
      </c>
      <c r="DK449" s="23" t="s">
        <v>549</v>
      </c>
      <c r="DL449" s="23">
        <v>38</v>
      </c>
      <c r="DM449" s="23" t="s">
        <v>197</v>
      </c>
      <c r="DN449" s="23" t="s">
        <v>20</v>
      </c>
      <c r="DW449" s="85"/>
      <c r="DY449" s="85">
        <v>44880.138888888891</v>
      </c>
    </row>
    <row r="450" spans="1:129" s="23" customFormat="1">
      <c r="A450" s="23">
        <v>507</v>
      </c>
      <c r="B450" s="88">
        <v>44880.14166666667</v>
      </c>
      <c r="C450" s="23" t="s">
        <v>192</v>
      </c>
      <c r="D450" s="23">
        <v>0</v>
      </c>
      <c r="E450" s="23">
        <v>0</v>
      </c>
      <c r="F450" s="23">
        <v>0</v>
      </c>
      <c r="G450" s="23" t="s">
        <v>58</v>
      </c>
      <c r="H450" s="23" t="s">
        <v>59</v>
      </c>
      <c r="I450" s="23" t="s">
        <v>59</v>
      </c>
      <c r="J450" s="23" t="s">
        <v>59</v>
      </c>
      <c r="K450" s="23">
        <v>150</v>
      </c>
      <c r="L450" s="23" t="s">
        <v>179</v>
      </c>
      <c r="M450" s="23">
        <v>0</v>
      </c>
      <c r="N450" s="23" t="s">
        <v>179</v>
      </c>
      <c r="O450" s="23">
        <v>0</v>
      </c>
      <c r="P450" s="23" t="s">
        <v>179</v>
      </c>
      <c r="Q450" s="23">
        <v>0</v>
      </c>
      <c r="R450" s="23">
        <v>2</v>
      </c>
      <c r="S450" s="23" t="s">
        <v>180</v>
      </c>
      <c r="T450" s="23">
        <v>13.879099999999999</v>
      </c>
      <c r="U450" s="23">
        <v>0.69810000000000005</v>
      </c>
      <c r="V450" s="23">
        <v>21.5594</v>
      </c>
      <c r="W450" s="23">
        <v>0.29970000000000002</v>
      </c>
      <c r="X450" s="23">
        <v>56.109400000000001</v>
      </c>
      <c r="Y450" s="23">
        <v>0.311</v>
      </c>
      <c r="Z450" s="23">
        <v>0.03</v>
      </c>
      <c r="AA450" s="23">
        <v>1.1900000000000001E-2</v>
      </c>
      <c r="AB450" s="23" t="s">
        <v>181</v>
      </c>
      <c r="AC450" s="23">
        <v>6.1999999999999998E-3</v>
      </c>
      <c r="AD450" s="23" t="s">
        <v>181</v>
      </c>
      <c r="AE450" s="23">
        <v>9.9000000000000008E-3</v>
      </c>
      <c r="AF450" s="23">
        <v>0.43120000000000003</v>
      </c>
      <c r="AG450" s="23">
        <v>7.4999999999999997E-3</v>
      </c>
      <c r="AH450" s="23">
        <v>7.5567000000000002</v>
      </c>
      <c r="AI450" s="23">
        <v>2.06E-2</v>
      </c>
      <c r="AJ450" s="23">
        <v>0.40970000000000001</v>
      </c>
      <c r="AK450" s="23">
        <v>4.3E-3</v>
      </c>
      <c r="AL450" s="23">
        <v>2.75E-2</v>
      </c>
      <c r="AM450" s="23">
        <v>5.8999999999999999E-3</v>
      </c>
      <c r="AN450" s="23">
        <v>2.3300000000000001E-2</v>
      </c>
      <c r="AO450" s="23">
        <v>3.5999999999999999E-3</v>
      </c>
      <c r="AP450" s="23">
        <v>9.74E-2</v>
      </c>
      <c r="AQ450" s="23">
        <v>3.3E-3</v>
      </c>
      <c r="AR450" s="23">
        <v>7.0053000000000001</v>
      </c>
      <c r="AS450" s="23">
        <v>2.2200000000000001E-2</v>
      </c>
      <c r="AT450" s="23">
        <v>8.0000000000000002E-3</v>
      </c>
      <c r="AU450" s="23">
        <v>2.8E-3</v>
      </c>
      <c r="AV450" s="23">
        <v>1.5299999999999999E-2</v>
      </c>
      <c r="AW450" s="23">
        <v>1E-3</v>
      </c>
      <c r="AX450" s="23">
        <v>8.0999999999999996E-3</v>
      </c>
      <c r="AY450" s="23">
        <v>5.9999999999999995E-4</v>
      </c>
      <c r="AZ450" s="23">
        <v>6.1000000000000004E-3</v>
      </c>
      <c r="BA450" s="23">
        <v>5.9999999999999995E-4</v>
      </c>
      <c r="BB450" s="23">
        <v>1E-3</v>
      </c>
      <c r="BC450" s="23">
        <v>2.9999999999999997E-4</v>
      </c>
      <c r="BD450" s="23" t="s">
        <v>181</v>
      </c>
      <c r="BE450" s="23">
        <v>2.9999999999999997E-4</v>
      </c>
      <c r="BF450" s="23" t="s">
        <v>181</v>
      </c>
      <c r="BG450" s="23">
        <v>1E-4</v>
      </c>
      <c r="BH450" s="23">
        <v>1E-3</v>
      </c>
      <c r="BI450" s="23">
        <v>2.0000000000000001E-4</v>
      </c>
      <c r="BJ450" s="23">
        <v>5.5999999999999999E-3</v>
      </c>
      <c r="BK450" s="23">
        <v>2.9999999999999997E-4</v>
      </c>
      <c r="BL450" s="23">
        <v>1.6000000000000001E-3</v>
      </c>
      <c r="BM450" s="23">
        <v>2.0000000000000001E-4</v>
      </c>
      <c r="BN450" s="23">
        <v>1.2999999999999999E-3</v>
      </c>
      <c r="BO450" s="23">
        <v>1E-4</v>
      </c>
      <c r="BP450" s="23" t="s">
        <v>181</v>
      </c>
      <c r="BQ450" s="23">
        <v>2.0000000000000001E-4</v>
      </c>
      <c r="BR450" s="23" t="s">
        <v>181</v>
      </c>
      <c r="BS450" s="23">
        <v>0</v>
      </c>
      <c r="BT450" s="23" t="s">
        <v>181</v>
      </c>
      <c r="BU450" s="23">
        <v>5.0000000000000001E-4</v>
      </c>
      <c r="BV450" s="23" t="s">
        <v>20</v>
      </c>
      <c r="BX450" s="23" t="s">
        <v>20</v>
      </c>
      <c r="BZ450" s="23" t="s">
        <v>181</v>
      </c>
      <c r="CA450" s="23">
        <v>6.9999999999999999E-4</v>
      </c>
      <c r="CB450" s="23" t="s">
        <v>181</v>
      </c>
      <c r="CC450" s="23">
        <v>1.6999999999999999E-3</v>
      </c>
      <c r="CD450" s="23" t="s">
        <v>181</v>
      </c>
      <c r="CE450" s="23">
        <v>1.8E-3</v>
      </c>
      <c r="CF450" s="23" t="s">
        <v>20</v>
      </c>
      <c r="CH450" s="23">
        <v>3.8999999999999998E-3</v>
      </c>
      <c r="CI450" s="23">
        <v>3.8E-3</v>
      </c>
      <c r="CJ450" s="23" t="s">
        <v>181</v>
      </c>
      <c r="CK450" s="23">
        <v>8.3999999999999995E-3</v>
      </c>
      <c r="CL450" s="23" t="s">
        <v>181</v>
      </c>
      <c r="CM450" s="23">
        <v>6.8999999999999999E-3</v>
      </c>
      <c r="CN450" s="23" t="s">
        <v>181</v>
      </c>
      <c r="CO450" s="23">
        <v>5.9999999999999995E-4</v>
      </c>
      <c r="CP450" s="23" t="s">
        <v>181</v>
      </c>
      <c r="CQ450" s="23">
        <v>2.5000000000000001E-3</v>
      </c>
      <c r="CR450" s="23" t="s">
        <v>181</v>
      </c>
      <c r="CS450" s="23">
        <v>1.5E-3</v>
      </c>
      <c r="CT450" s="23" t="s">
        <v>20</v>
      </c>
      <c r="CV450" s="23" t="s">
        <v>181</v>
      </c>
      <c r="CW450" s="23">
        <v>5.0000000000000001E-4</v>
      </c>
      <c r="CX450" s="23" t="s">
        <v>181</v>
      </c>
      <c r="CY450" s="23">
        <v>5.0000000000000001E-4</v>
      </c>
      <c r="CZ450" s="23" t="s">
        <v>181</v>
      </c>
      <c r="DA450" s="23">
        <v>5.0000000000000001E-4</v>
      </c>
      <c r="DB450" s="23" t="s">
        <v>181</v>
      </c>
      <c r="DC450" s="23">
        <v>5.0000000000000001E-4</v>
      </c>
      <c r="DD450" s="23" t="s">
        <v>181</v>
      </c>
      <c r="DE450" s="23">
        <v>5.0000000000000001E-4</v>
      </c>
      <c r="DF450" s="23" t="s">
        <v>181</v>
      </c>
      <c r="DG450" s="23">
        <v>2.9999999999999997E-4</v>
      </c>
      <c r="DH450" s="23" t="s">
        <v>181</v>
      </c>
      <c r="DI450" s="23">
        <v>1E-4</v>
      </c>
      <c r="DJ450" s="23" t="s">
        <v>548</v>
      </c>
      <c r="DK450" s="23" t="s">
        <v>549</v>
      </c>
      <c r="DL450" s="23">
        <v>86</v>
      </c>
      <c r="DM450" s="23" t="s">
        <v>197</v>
      </c>
      <c r="DN450" s="23" t="s">
        <v>20</v>
      </c>
      <c r="DW450" s="85"/>
      <c r="DY450" s="85">
        <v>44880.14166666667</v>
      </c>
    </row>
    <row r="451" spans="1:129" s="23" customFormat="1">
      <c r="A451" s="23">
        <v>508</v>
      </c>
      <c r="B451" s="88">
        <v>44880.145833333336</v>
      </c>
      <c r="C451" s="23" t="s">
        <v>192</v>
      </c>
      <c r="D451" s="23">
        <v>0</v>
      </c>
      <c r="E451" s="23">
        <v>0</v>
      </c>
      <c r="F451" s="23">
        <v>0</v>
      </c>
      <c r="G451" s="23" t="s">
        <v>58</v>
      </c>
      <c r="H451" s="23" t="s">
        <v>59</v>
      </c>
      <c r="I451" s="23" t="s">
        <v>59</v>
      </c>
      <c r="J451" s="23" t="s">
        <v>59</v>
      </c>
      <c r="K451" s="23">
        <v>150</v>
      </c>
      <c r="L451" s="23" t="s">
        <v>179</v>
      </c>
      <c r="M451" s="23">
        <v>0</v>
      </c>
      <c r="N451" s="23" t="s">
        <v>179</v>
      </c>
      <c r="O451" s="23">
        <v>0</v>
      </c>
      <c r="P451" s="23" t="s">
        <v>179</v>
      </c>
      <c r="Q451" s="23">
        <v>0</v>
      </c>
      <c r="R451" s="23">
        <v>2</v>
      </c>
      <c r="S451" s="23" t="s">
        <v>180</v>
      </c>
      <c r="T451" s="23">
        <v>14.031000000000001</v>
      </c>
      <c r="U451" s="23">
        <v>0.70709999999999995</v>
      </c>
      <c r="V451" s="23">
        <v>21.407599999999999</v>
      </c>
      <c r="W451" s="23">
        <v>0.29959999999999998</v>
      </c>
      <c r="X451" s="23">
        <v>57.5184</v>
      </c>
      <c r="Y451" s="23">
        <v>0.31440000000000001</v>
      </c>
      <c r="Z451" s="23">
        <v>3.56E-2</v>
      </c>
      <c r="AA451" s="23">
        <v>1.26E-2</v>
      </c>
      <c r="AB451" s="23" t="s">
        <v>181</v>
      </c>
      <c r="AC451" s="23">
        <v>6.7999999999999996E-3</v>
      </c>
      <c r="AD451" s="23" t="s">
        <v>181</v>
      </c>
      <c r="AE451" s="23">
        <v>0.01</v>
      </c>
      <c r="AF451" s="23">
        <v>0.13200000000000001</v>
      </c>
      <c r="AG451" s="23">
        <v>5.4999999999999997E-3</v>
      </c>
      <c r="AH451" s="23">
        <v>8.5830000000000002</v>
      </c>
      <c r="AI451" s="23">
        <v>2.1999999999999999E-2</v>
      </c>
      <c r="AJ451" s="23">
        <v>0.48630000000000001</v>
      </c>
      <c r="AK451" s="23">
        <v>4.7000000000000002E-3</v>
      </c>
      <c r="AL451" s="23">
        <v>3.1300000000000001E-2</v>
      </c>
      <c r="AM451" s="23">
        <v>6.3E-3</v>
      </c>
      <c r="AN451" s="23">
        <v>2.7799999999999998E-2</v>
      </c>
      <c r="AO451" s="23">
        <v>3.7000000000000002E-3</v>
      </c>
      <c r="AP451" s="23">
        <v>0.106</v>
      </c>
      <c r="AQ451" s="23">
        <v>3.5000000000000001E-3</v>
      </c>
      <c r="AR451" s="23">
        <v>6.5750000000000002</v>
      </c>
      <c r="AS451" s="23">
        <v>2.18E-2</v>
      </c>
      <c r="AT451" s="23">
        <v>8.5000000000000006E-3</v>
      </c>
      <c r="AU451" s="23">
        <v>2.7000000000000001E-3</v>
      </c>
      <c r="AV451" s="23">
        <v>1.67E-2</v>
      </c>
      <c r="AW451" s="23">
        <v>1E-3</v>
      </c>
      <c r="AX451" s="23">
        <v>1.2E-2</v>
      </c>
      <c r="AY451" s="23">
        <v>6.9999999999999999E-4</v>
      </c>
      <c r="AZ451" s="23">
        <v>7.0000000000000001E-3</v>
      </c>
      <c r="BA451" s="23">
        <v>5.9999999999999995E-4</v>
      </c>
      <c r="BB451" s="23">
        <v>1.2999999999999999E-3</v>
      </c>
      <c r="BC451" s="23">
        <v>4.0000000000000002E-4</v>
      </c>
      <c r="BD451" s="23" t="s">
        <v>181</v>
      </c>
      <c r="BE451" s="23">
        <v>2.0000000000000001E-4</v>
      </c>
      <c r="BF451" s="23" t="s">
        <v>181</v>
      </c>
      <c r="BG451" s="23">
        <v>1E-4</v>
      </c>
      <c r="BH451" s="23" t="s">
        <v>181</v>
      </c>
      <c r="BI451" s="23">
        <v>1E-4</v>
      </c>
      <c r="BJ451" s="23">
        <v>5.7999999999999996E-3</v>
      </c>
      <c r="BK451" s="23">
        <v>2.9999999999999997E-4</v>
      </c>
      <c r="BL451" s="23">
        <v>1.6999999999999999E-3</v>
      </c>
      <c r="BM451" s="23">
        <v>2.0000000000000001E-4</v>
      </c>
      <c r="BN451" s="23">
        <v>1.4E-3</v>
      </c>
      <c r="BO451" s="23">
        <v>1E-4</v>
      </c>
      <c r="BP451" s="23" t="s">
        <v>181</v>
      </c>
      <c r="BQ451" s="23">
        <v>2.0000000000000001E-4</v>
      </c>
      <c r="BR451" s="23">
        <v>0</v>
      </c>
      <c r="BS451" s="23">
        <v>0</v>
      </c>
      <c r="BT451" s="23" t="s">
        <v>20</v>
      </c>
      <c r="BV451" s="23" t="s">
        <v>20</v>
      </c>
      <c r="BX451" s="23" t="s">
        <v>20</v>
      </c>
      <c r="BZ451" s="23">
        <v>1E-3</v>
      </c>
      <c r="CA451" s="23">
        <v>6.9999999999999999E-4</v>
      </c>
      <c r="CB451" s="23" t="s">
        <v>181</v>
      </c>
      <c r="CC451" s="23">
        <v>1.6999999999999999E-3</v>
      </c>
      <c r="CD451" s="23" t="s">
        <v>181</v>
      </c>
      <c r="CE451" s="23">
        <v>1.8E-3</v>
      </c>
      <c r="CF451" s="23" t="s">
        <v>20</v>
      </c>
      <c r="CH451" s="23" t="s">
        <v>181</v>
      </c>
      <c r="CI451" s="23">
        <v>3.5999999999999999E-3</v>
      </c>
      <c r="CJ451" s="23" t="s">
        <v>181</v>
      </c>
      <c r="CK451" s="23">
        <v>8.3000000000000001E-3</v>
      </c>
      <c r="CL451" s="23" t="s">
        <v>181</v>
      </c>
      <c r="CM451" s="23">
        <v>6.4000000000000003E-3</v>
      </c>
      <c r="CN451" s="23" t="s">
        <v>181</v>
      </c>
      <c r="CO451" s="23">
        <v>5.9999999999999995E-4</v>
      </c>
      <c r="CP451" s="23" t="s">
        <v>181</v>
      </c>
      <c r="CQ451" s="23">
        <v>2.5000000000000001E-3</v>
      </c>
      <c r="CR451" s="23" t="s">
        <v>181</v>
      </c>
      <c r="CS451" s="23">
        <v>1.4E-3</v>
      </c>
      <c r="CT451" s="23" t="s">
        <v>181</v>
      </c>
      <c r="CU451" s="23">
        <v>5.9999999999999995E-4</v>
      </c>
      <c r="CV451" s="23" t="s">
        <v>20</v>
      </c>
      <c r="CX451" s="23" t="s">
        <v>181</v>
      </c>
      <c r="CY451" s="23">
        <v>5.0000000000000001E-4</v>
      </c>
      <c r="CZ451" s="23" t="s">
        <v>181</v>
      </c>
      <c r="DA451" s="23">
        <v>5.0000000000000001E-4</v>
      </c>
      <c r="DB451" s="23" t="s">
        <v>181</v>
      </c>
      <c r="DC451" s="23">
        <v>5.0000000000000001E-4</v>
      </c>
      <c r="DD451" s="23" t="s">
        <v>181</v>
      </c>
      <c r="DE451" s="23">
        <v>5.0000000000000001E-4</v>
      </c>
      <c r="DF451" s="23" t="s">
        <v>181</v>
      </c>
      <c r="DG451" s="23">
        <v>2.9999999999999997E-4</v>
      </c>
      <c r="DH451" s="23" t="s">
        <v>181</v>
      </c>
      <c r="DI451" s="23">
        <v>0</v>
      </c>
      <c r="DJ451" s="23" t="s">
        <v>550</v>
      </c>
      <c r="DK451" s="23" t="s">
        <v>551</v>
      </c>
      <c r="DL451" s="23">
        <v>9</v>
      </c>
      <c r="DM451" s="23" t="s">
        <v>197</v>
      </c>
      <c r="DN451" s="23" t="s">
        <v>20</v>
      </c>
      <c r="DW451" s="85"/>
      <c r="DY451" s="85">
        <v>44880.145833333336</v>
      </c>
    </row>
    <row r="452" spans="1:129" s="23" customFormat="1">
      <c r="A452" s="23">
        <v>509</v>
      </c>
      <c r="B452" s="88">
        <v>44880.157638888886</v>
      </c>
      <c r="C452" s="23" t="s">
        <v>192</v>
      </c>
      <c r="D452" s="23">
        <v>0</v>
      </c>
      <c r="E452" s="23">
        <v>0</v>
      </c>
      <c r="F452" s="23">
        <v>0</v>
      </c>
      <c r="G452" s="23" t="s">
        <v>58</v>
      </c>
      <c r="H452" s="23" t="s">
        <v>59</v>
      </c>
      <c r="I452" s="23" t="s">
        <v>59</v>
      </c>
      <c r="J452" s="23" t="s">
        <v>59</v>
      </c>
      <c r="K452" s="23">
        <v>150</v>
      </c>
      <c r="L452" s="23" t="s">
        <v>179</v>
      </c>
      <c r="M452" s="23">
        <v>0</v>
      </c>
      <c r="N452" s="23" t="s">
        <v>179</v>
      </c>
      <c r="O452" s="23">
        <v>0</v>
      </c>
      <c r="P452" s="23" t="s">
        <v>179</v>
      </c>
      <c r="Q452" s="23">
        <v>0</v>
      </c>
      <c r="R452" s="23">
        <v>2</v>
      </c>
      <c r="S452" s="23" t="s">
        <v>180</v>
      </c>
      <c r="T452" s="23">
        <v>14.1739</v>
      </c>
      <c r="U452" s="23">
        <v>0.70289999999999997</v>
      </c>
      <c r="V452" s="23">
        <v>20.640799999999999</v>
      </c>
      <c r="W452" s="23">
        <v>0.29480000000000001</v>
      </c>
      <c r="X452" s="23">
        <v>57.5687</v>
      </c>
      <c r="Y452" s="23">
        <v>0.31440000000000001</v>
      </c>
      <c r="Z452" s="23">
        <v>2.3800000000000002E-2</v>
      </c>
      <c r="AA452" s="23">
        <v>1.23E-2</v>
      </c>
      <c r="AB452" s="23" t="s">
        <v>181</v>
      </c>
      <c r="AC452" s="23">
        <v>6.7000000000000002E-3</v>
      </c>
      <c r="AD452" s="23" t="s">
        <v>181</v>
      </c>
      <c r="AE452" s="23">
        <v>1.01E-2</v>
      </c>
      <c r="AF452" s="23">
        <v>0.16209999999999999</v>
      </c>
      <c r="AG452" s="23">
        <v>5.7000000000000002E-3</v>
      </c>
      <c r="AH452" s="23">
        <v>8.3649000000000004</v>
      </c>
      <c r="AI452" s="23">
        <v>2.1700000000000001E-2</v>
      </c>
      <c r="AJ452" s="23">
        <v>0.47039999999999998</v>
      </c>
      <c r="AK452" s="23">
        <v>4.5999999999999999E-3</v>
      </c>
      <c r="AL452" s="23">
        <v>2.8299999999999999E-2</v>
      </c>
      <c r="AM452" s="23">
        <v>6.3E-3</v>
      </c>
      <c r="AN452" s="23">
        <v>2.9600000000000001E-2</v>
      </c>
      <c r="AO452" s="23">
        <v>3.8E-3</v>
      </c>
      <c r="AP452" s="23">
        <v>0.1019</v>
      </c>
      <c r="AQ452" s="23">
        <v>3.5000000000000001E-3</v>
      </c>
      <c r="AR452" s="23">
        <v>6.6753</v>
      </c>
      <c r="AS452" s="23">
        <v>2.1999999999999999E-2</v>
      </c>
      <c r="AT452" s="23">
        <v>0.01</v>
      </c>
      <c r="AU452" s="23">
        <v>2.8E-3</v>
      </c>
      <c r="AV452" s="23">
        <v>1.4500000000000001E-2</v>
      </c>
      <c r="AW452" s="23">
        <v>1E-3</v>
      </c>
      <c r="AX452" s="23">
        <v>1.1299999999999999E-2</v>
      </c>
      <c r="AY452" s="23">
        <v>6.9999999999999999E-4</v>
      </c>
      <c r="AZ452" s="23">
        <v>7.4000000000000003E-3</v>
      </c>
      <c r="BA452" s="23">
        <v>5.9999999999999995E-4</v>
      </c>
      <c r="BB452" s="23">
        <v>1.1999999999999999E-3</v>
      </c>
      <c r="BC452" s="23">
        <v>4.0000000000000002E-4</v>
      </c>
      <c r="BD452" s="23" t="s">
        <v>181</v>
      </c>
      <c r="BE452" s="23">
        <v>2.0000000000000001E-4</v>
      </c>
      <c r="BF452" s="23" t="s">
        <v>181</v>
      </c>
      <c r="BG452" s="23">
        <v>1E-4</v>
      </c>
      <c r="BH452" s="23">
        <v>2.0000000000000001E-4</v>
      </c>
      <c r="BI452" s="23">
        <v>2.0000000000000001E-4</v>
      </c>
      <c r="BJ452" s="23">
        <v>5.4999999999999997E-3</v>
      </c>
      <c r="BK452" s="23">
        <v>2.9999999999999997E-4</v>
      </c>
      <c r="BL452" s="23">
        <v>1.6999999999999999E-3</v>
      </c>
      <c r="BM452" s="23">
        <v>2.0000000000000001E-4</v>
      </c>
      <c r="BN452" s="23">
        <v>1.5E-3</v>
      </c>
      <c r="BO452" s="23">
        <v>1E-4</v>
      </c>
      <c r="BP452" s="23" t="s">
        <v>181</v>
      </c>
      <c r="BQ452" s="23">
        <v>2.0000000000000001E-4</v>
      </c>
      <c r="BR452" s="23">
        <v>0</v>
      </c>
      <c r="BS452" s="23">
        <v>0</v>
      </c>
      <c r="BT452" s="23" t="s">
        <v>181</v>
      </c>
      <c r="BU452" s="23">
        <v>5.0000000000000001E-4</v>
      </c>
      <c r="BV452" s="23" t="s">
        <v>20</v>
      </c>
      <c r="BX452" s="23" t="s">
        <v>20</v>
      </c>
      <c r="BZ452" s="23" t="s">
        <v>181</v>
      </c>
      <c r="CA452" s="23">
        <v>6.9999999999999999E-4</v>
      </c>
      <c r="CB452" s="23" t="s">
        <v>181</v>
      </c>
      <c r="CC452" s="23">
        <v>1.6999999999999999E-3</v>
      </c>
      <c r="CD452" s="23" t="s">
        <v>181</v>
      </c>
      <c r="CE452" s="23">
        <v>1.8E-3</v>
      </c>
      <c r="CF452" s="23" t="s">
        <v>20</v>
      </c>
      <c r="CH452" s="23" t="s">
        <v>181</v>
      </c>
      <c r="CI452" s="23">
        <v>3.7000000000000002E-3</v>
      </c>
      <c r="CJ452" s="23" t="s">
        <v>181</v>
      </c>
      <c r="CK452" s="23">
        <v>8.3999999999999995E-3</v>
      </c>
      <c r="CL452" s="23" t="s">
        <v>181</v>
      </c>
      <c r="CM452" s="23">
        <v>6.4999999999999997E-3</v>
      </c>
      <c r="CN452" s="23" t="s">
        <v>181</v>
      </c>
      <c r="CO452" s="23">
        <v>5.9999999999999995E-4</v>
      </c>
      <c r="CP452" s="23" t="s">
        <v>181</v>
      </c>
      <c r="CQ452" s="23">
        <v>2.5999999999999999E-3</v>
      </c>
      <c r="CR452" s="23" t="s">
        <v>181</v>
      </c>
      <c r="CS452" s="23">
        <v>1.4E-3</v>
      </c>
      <c r="CT452" s="23" t="s">
        <v>181</v>
      </c>
      <c r="CU452" s="23">
        <v>5.9999999999999995E-4</v>
      </c>
      <c r="CV452" s="23" t="s">
        <v>20</v>
      </c>
      <c r="CX452" s="23" t="s">
        <v>181</v>
      </c>
      <c r="CY452" s="23">
        <v>5.0000000000000001E-4</v>
      </c>
      <c r="CZ452" s="23" t="s">
        <v>181</v>
      </c>
      <c r="DA452" s="23">
        <v>5.9999999999999995E-4</v>
      </c>
      <c r="DB452" s="23" t="s">
        <v>181</v>
      </c>
      <c r="DC452" s="23">
        <v>5.0000000000000001E-4</v>
      </c>
      <c r="DD452" s="23" t="s">
        <v>181</v>
      </c>
      <c r="DE452" s="23">
        <v>5.0000000000000001E-4</v>
      </c>
      <c r="DF452" s="23" t="s">
        <v>181</v>
      </c>
      <c r="DG452" s="23">
        <v>2.9999999999999997E-4</v>
      </c>
      <c r="DH452" s="23" t="s">
        <v>181</v>
      </c>
      <c r="DI452" s="23">
        <v>1E-4</v>
      </c>
      <c r="DJ452" s="23" t="s">
        <v>552</v>
      </c>
      <c r="DK452" s="23" t="s">
        <v>553</v>
      </c>
      <c r="DL452" s="23">
        <v>98</v>
      </c>
      <c r="DM452" s="23" t="s">
        <v>197</v>
      </c>
      <c r="DN452" s="23" t="s">
        <v>20</v>
      </c>
      <c r="DW452" s="85"/>
      <c r="DY452" s="85">
        <v>44880.157638888886</v>
      </c>
    </row>
    <row r="453" spans="1:129" s="23" customFormat="1">
      <c r="A453" s="23">
        <v>510</v>
      </c>
      <c r="B453" s="88">
        <v>44880.162499999999</v>
      </c>
      <c r="C453" s="23" t="s">
        <v>192</v>
      </c>
      <c r="D453" s="23">
        <v>0</v>
      </c>
      <c r="E453" s="23">
        <v>0</v>
      </c>
      <c r="F453" s="23">
        <v>0</v>
      </c>
      <c r="G453" s="23" t="s">
        <v>58</v>
      </c>
      <c r="H453" s="23" t="s">
        <v>59</v>
      </c>
      <c r="I453" s="23" t="s">
        <v>59</v>
      </c>
      <c r="J453" s="23" t="s">
        <v>59</v>
      </c>
      <c r="K453" s="23">
        <v>150</v>
      </c>
      <c r="L453" s="23" t="s">
        <v>179</v>
      </c>
      <c r="M453" s="23">
        <v>0</v>
      </c>
      <c r="N453" s="23" t="s">
        <v>179</v>
      </c>
      <c r="O453" s="23">
        <v>0</v>
      </c>
      <c r="P453" s="23" t="s">
        <v>179</v>
      </c>
      <c r="Q453" s="23">
        <v>0</v>
      </c>
      <c r="R453" s="23">
        <v>2</v>
      </c>
      <c r="S453" s="23" t="s">
        <v>180</v>
      </c>
      <c r="T453" s="23">
        <v>15.748200000000001</v>
      </c>
      <c r="U453" s="23">
        <v>0.72430000000000005</v>
      </c>
      <c r="V453" s="23">
        <v>19.5626</v>
      </c>
      <c r="W453" s="23">
        <v>0.28860000000000002</v>
      </c>
      <c r="X453" s="23">
        <v>56.682099999999998</v>
      </c>
      <c r="Y453" s="23">
        <v>0.31069999999999998</v>
      </c>
      <c r="Z453" s="23">
        <v>2.9000000000000001E-2</v>
      </c>
      <c r="AA453" s="23">
        <v>1.24E-2</v>
      </c>
      <c r="AB453" s="23" t="s">
        <v>181</v>
      </c>
      <c r="AC453" s="23">
        <v>6.6E-3</v>
      </c>
      <c r="AD453" s="23" t="s">
        <v>181</v>
      </c>
      <c r="AE453" s="23">
        <v>0.01</v>
      </c>
      <c r="AF453" s="23">
        <v>0.14380000000000001</v>
      </c>
      <c r="AG453" s="23">
        <v>5.8999999999999999E-3</v>
      </c>
      <c r="AH453" s="23">
        <v>8.3315000000000001</v>
      </c>
      <c r="AI453" s="23">
        <v>2.1600000000000001E-2</v>
      </c>
      <c r="AJ453" s="23">
        <v>0.40799999999999997</v>
      </c>
      <c r="AK453" s="23">
        <v>4.4999999999999997E-3</v>
      </c>
      <c r="AL453" s="23">
        <v>2.6100000000000002E-2</v>
      </c>
      <c r="AM453" s="23">
        <v>5.8999999999999999E-3</v>
      </c>
      <c r="AN453" s="23">
        <v>4.7300000000000002E-2</v>
      </c>
      <c r="AO453" s="23">
        <v>4.1999999999999997E-3</v>
      </c>
      <c r="AP453" s="23">
        <v>9.2600000000000002E-2</v>
      </c>
      <c r="AQ453" s="23">
        <v>3.3999999999999998E-3</v>
      </c>
      <c r="AR453" s="23">
        <v>6.0663</v>
      </c>
      <c r="AS453" s="23">
        <v>2.0899999999999998E-2</v>
      </c>
      <c r="AT453" s="23">
        <v>7.7999999999999996E-3</v>
      </c>
      <c r="AU453" s="23">
        <v>2.5999999999999999E-3</v>
      </c>
      <c r="AV453" s="23">
        <v>1.84E-2</v>
      </c>
      <c r="AW453" s="23">
        <v>1E-3</v>
      </c>
      <c r="AX453" s="23">
        <v>1.11E-2</v>
      </c>
      <c r="AY453" s="23">
        <v>6.9999999999999999E-4</v>
      </c>
      <c r="AZ453" s="23">
        <v>6.7999999999999996E-3</v>
      </c>
      <c r="BA453" s="23">
        <v>5.9999999999999995E-4</v>
      </c>
      <c r="BB453" s="23">
        <v>6.9999999999999999E-4</v>
      </c>
      <c r="BC453" s="23">
        <v>2.9999999999999997E-4</v>
      </c>
      <c r="BD453" s="23" t="s">
        <v>181</v>
      </c>
      <c r="BE453" s="23">
        <v>2.9999999999999997E-4</v>
      </c>
      <c r="BF453" s="23" t="s">
        <v>181</v>
      </c>
      <c r="BG453" s="23">
        <v>1E-4</v>
      </c>
      <c r="BH453" s="23">
        <v>2.0000000000000001E-4</v>
      </c>
      <c r="BI453" s="23">
        <v>1E-4</v>
      </c>
      <c r="BJ453" s="23">
        <v>5.7999999999999996E-3</v>
      </c>
      <c r="BK453" s="23">
        <v>2.9999999999999997E-4</v>
      </c>
      <c r="BL453" s="23">
        <v>1.6000000000000001E-3</v>
      </c>
      <c r="BM453" s="23">
        <v>2.0000000000000001E-4</v>
      </c>
      <c r="BN453" s="23">
        <v>1.5E-3</v>
      </c>
      <c r="BO453" s="23">
        <v>1E-4</v>
      </c>
      <c r="BP453" s="23" t="s">
        <v>181</v>
      </c>
      <c r="BQ453" s="23">
        <v>2.0000000000000001E-4</v>
      </c>
      <c r="BR453" s="23" t="s">
        <v>181</v>
      </c>
      <c r="BS453" s="23">
        <v>0</v>
      </c>
      <c r="BT453" s="23" t="s">
        <v>181</v>
      </c>
      <c r="BU453" s="23">
        <v>5.0000000000000001E-4</v>
      </c>
      <c r="BV453" s="23" t="s">
        <v>20</v>
      </c>
      <c r="BX453" s="23" t="s">
        <v>181</v>
      </c>
      <c r="BY453" s="23">
        <v>8.0000000000000004E-4</v>
      </c>
      <c r="BZ453" s="23" t="s">
        <v>181</v>
      </c>
      <c r="CA453" s="23">
        <v>6.9999999999999999E-4</v>
      </c>
      <c r="CB453" s="23" t="s">
        <v>181</v>
      </c>
      <c r="CC453" s="23">
        <v>1.6999999999999999E-3</v>
      </c>
      <c r="CD453" s="23" t="s">
        <v>181</v>
      </c>
      <c r="CE453" s="23">
        <v>1.8E-3</v>
      </c>
      <c r="CF453" s="23" t="s">
        <v>20</v>
      </c>
      <c r="CH453" s="23" t="s">
        <v>181</v>
      </c>
      <c r="CI453" s="23">
        <v>3.8999999999999998E-3</v>
      </c>
      <c r="CJ453" s="23" t="s">
        <v>181</v>
      </c>
      <c r="CK453" s="23">
        <v>8.2000000000000007E-3</v>
      </c>
      <c r="CL453" s="23" t="s">
        <v>181</v>
      </c>
      <c r="CM453" s="23">
        <v>6.4999999999999997E-3</v>
      </c>
      <c r="CN453" s="23" t="s">
        <v>181</v>
      </c>
      <c r="CO453" s="23">
        <v>5.9999999999999995E-4</v>
      </c>
      <c r="CP453" s="23" t="s">
        <v>181</v>
      </c>
      <c r="CQ453" s="23">
        <v>2.5000000000000001E-3</v>
      </c>
      <c r="CR453" s="23" t="s">
        <v>181</v>
      </c>
      <c r="CS453" s="23">
        <v>1.4E-3</v>
      </c>
      <c r="CT453" s="23" t="s">
        <v>20</v>
      </c>
      <c r="CV453" s="23" t="s">
        <v>181</v>
      </c>
      <c r="CW453" s="23">
        <v>5.0000000000000001E-4</v>
      </c>
      <c r="CX453" s="23" t="s">
        <v>181</v>
      </c>
      <c r="CY453" s="23">
        <v>5.0000000000000001E-4</v>
      </c>
      <c r="CZ453" s="23" t="s">
        <v>181</v>
      </c>
      <c r="DA453" s="23">
        <v>5.0000000000000001E-4</v>
      </c>
      <c r="DB453" s="23" t="s">
        <v>181</v>
      </c>
      <c r="DC453" s="23">
        <v>5.0000000000000001E-4</v>
      </c>
      <c r="DD453" s="23" t="s">
        <v>181</v>
      </c>
      <c r="DE453" s="23">
        <v>5.0000000000000001E-4</v>
      </c>
      <c r="DF453" s="23" t="s">
        <v>181</v>
      </c>
      <c r="DG453" s="23">
        <v>2.9999999999999997E-4</v>
      </c>
      <c r="DH453" s="23" t="s">
        <v>181</v>
      </c>
      <c r="DI453" s="23">
        <v>1E-4</v>
      </c>
      <c r="DJ453" s="23" t="s">
        <v>554</v>
      </c>
      <c r="DK453" s="23" t="s">
        <v>555</v>
      </c>
      <c r="DL453" s="23">
        <v>47</v>
      </c>
      <c r="DM453" s="23" t="s">
        <v>197</v>
      </c>
      <c r="DN453" s="23" t="s">
        <v>20</v>
      </c>
      <c r="DW453" s="85"/>
      <c r="DY453" s="85">
        <v>44880.162499999999</v>
      </c>
    </row>
    <row r="454" spans="1:129" s="23" customFormat="1">
      <c r="A454" s="23">
        <v>511</v>
      </c>
      <c r="B454" s="88">
        <v>44880.181250000001</v>
      </c>
      <c r="C454" s="23" t="s">
        <v>192</v>
      </c>
      <c r="D454" s="23">
        <v>0</v>
      </c>
      <c r="E454" s="23">
        <v>0</v>
      </c>
      <c r="F454" s="23">
        <v>0</v>
      </c>
      <c r="G454" s="23" t="s">
        <v>58</v>
      </c>
      <c r="H454" s="23" t="s">
        <v>59</v>
      </c>
      <c r="I454" s="23" t="s">
        <v>59</v>
      </c>
      <c r="J454" s="23" t="s">
        <v>59</v>
      </c>
      <c r="K454" s="23">
        <v>150</v>
      </c>
      <c r="L454" s="23" t="s">
        <v>179</v>
      </c>
      <c r="M454" s="23">
        <v>0</v>
      </c>
      <c r="N454" s="23" t="s">
        <v>179</v>
      </c>
      <c r="O454" s="23">
        <v>0</v>
      </c>
      <c r="P454" s="23" t="s">
        <v>179</v>
      </c>
      <c r="Q454" s="23">
        <v>0</v>
      </c>
      <c r="R454" s="23">
        <v>2</v>
      </c>
      <c r="S454" s="23" t="s">
        <v>180</v>
      </c>
      <c r="T454" s="23">
        <v>13.093500000000001</v>
      </c>
      <c r="U454" s="23">
        <v>0.69499999999999995</v>
      </c>
      <c r="V454" s="23">
        <v>21.706900000000001</v>
      </c>
      <c r="W454" s="23">
        <v>0.29980000000000001</v>
      </c>
      <c r="X454" s="23">
        <v>56.6753</v>
      </c>
      <c r="Y454" s="23">
        <v>0.31119999999999998</v>
      </c>
      <c r="Z454" s="23">
        <v>1.8200000000000001E-2</v>
      </c>
      <c r="AA454" s="23">
        <v>1.24E-2</v>
      </c>
      <c r="AB454" s="23" t="s">
        <v>181</v>
      </c>
      <c r="AC454" s="23">
        <v>6.7000000000000002E-3</v>
      </c>
      <c r="AD454" s="23" t="s">
        <v>181</v>
      </c>
      <c r="AE454" s="23">
        <v>1.01E-2</v>
      </c>
      <c r="AF454" s="23">
        <v>0.1416</v>
      </c>
      <c r="AG454" s="23">
        <v>5.4999999999999997E-3</v>
      </c>
      <c r="AH454" s="23">
        <v>8.7489000000000008</v>
      </c>
      <c r="AI454" s="23">
        <v>2.2200000000000001E-2</v>
      </c>
      <c r="AJ454" s="23">
        <v>0.43099999999999999</v>
      </c>
      <c r="AK454" s="23">
        <v>4.4000000000000003E-3</v>
      </c>
      <c r="AL454" s="23">
        <v>3.1399999999999997E-2</v>
      </c>
      <c r="AM454" s="23">
        <v>6.0000000000000001E-3</v>
      </c>
      <c r="AN454" s="23">
        <v>3.0700000000000002E-2</v>
      </c>
      <c r="AO454" s="23">
        <v>3.7000000000000002E-3</v>
      </c>
      <c r="AP454" s="23">
        <v>9.2899999999999996E-2</v>
      </c>
      <c r="AQ454" s="23">
        <v>3.3E-3</v>
      </c>
      <c r="AR454" s="23">
        <v>6.0753000000000004</v>
      </c>
      <c r="AS454" s="23">
        <v>2.1000000000000001E-2</v>
      </c>
      <c r="AT454" s="23">
        <v>1.43E-2</v>
      </c>
      <c r="AU454" s="23">
        <v>2.7000000000000001E-3</v>
      </c>
      <c r="AV454" s="23">
        <v>1.5100000000000001E-2</v>
      </c>
      <c r="AW454" s="23">
        <v>1E-3</v>
      </c>
      <c r="AX454" s="23">
        <v>9.5999999999999992E-3</v>
      </c>
      <c r="AY454" s="23">
        <v>6.9999999999999999E-4</v>
      </c>
      <c r="AZ454" s="23">
        <v>6.6E-3</v>
      </c>
      <c r="BA454" s="23">
        <v>5.9999999999999995E-4</v>
      </c>
      <c r="BB454" s="23">
        <v>1E-3</v>
      </c>
      <c r="BC454" s="23">
        <v>4.0000000000000002E-4</v>
      </c>
      <c r="BD454" s="23" t="s">
        <v>181</v>
      </c>
      <c r="BE454" s="23">
        <v>2.9999999999999997E-4</v>
      </c>
      <c r="BF454" s="23" t="s">
        <v>181</v>
      </c>
      <c r="BG454" s="23">
        <v>1E-4</v>
      </c>
      <c r="BH454" s="23">
        <v>2.0000000000000001E-4</v>
      </c>
      <c r="BI454" s="23">
        <v>1E-4</v>
      </c>
      <c r="BJ454" s="23">
        <v>5.7999999999999996E-3</v>
      </c>
      <c r="BK454" s="23">
        <v>2.9999999999999997E-4</v>
      </c>
      <c r="BL454" s="23">
        <v>1.6999999999999999E-3</v>
      </c>
      <c r="BM454" s="23">
        <v>2.0000000000000001E-4</v>
      </c>
      <c r="BN454" s="23">
        <v>1.6000000000000001E-3</v>
      </c>
      <c r="BO454" s="23">
        <v>1E-4</v>
      </c>
      <c r="BP454" s="23" t="s">
        <v>181</v>
      </c>
      <c r="BQ454" s="23">
        <v>2.0000000000000001E-4</v>
      </c>
      <c r="BR454" s="23">
        <v>0</v>
      </c>
      <c r="BS454" s="23">
        <v>0</v>
      </c>
      <c r="BT454" s="23" t="s">
        <v>181</v>
      </c>
      <c r="BU454" s="23">
        <v>5.0000000000000001E-4</v>
      </c>
      <c r="BV454" s="23">
        <v>1E-3</v>
      </c>
      <c r="BW454" s="23">
        <v>5.9999999999999995E-4</v>
      </c>
      <c r="BX454" s="23" t="s">
        <v>20</v>
      </c>
      <c r="BZ454" s="23" t="s">
        <v>181</v>
      </c>
      <c r="CA454" s="23">
        <v>6.9999999999999999E-4</v>
      </c>
      <c r="CB454" s="23" t="s">
        <v>181</v>
      </c>
      <c r="CC454" s="23">
        <v>1.6999999999999999E-3</v>
      </c>
      <c r="CD454" s="23" t="s">
        <v>181</v>
      </c>
      <c r="CE454" s="23">
        <v>1.8E-3</v>
      </c>
      <c r="CF454" s="23" t="s">
        <v>20</v>
      </c>
      <c r="CH454" s="23" t="s">
        <v>181</v>
      </c>
      <c r="CI454" s="23">
        <v>3.7000000000000002E-3</v>
      </c>
      <c r="CJ454" s="23" t="s">
        <v>181</v>
      </c>
      <c r="CK454" s="23">
        <v>8.3000000000000001E-3</v>
      </c>
      <c r="CL454" s="23" t="s">
        <v>181</v>
      </c>
      <c r="CM454" s="23">
        <v>6.6E-3</v>
      </c>
      <c r="CN454" s="23" t="s">
        <v>181</v>
      </c>
      <c r="CO454" s="23">
        <v>5.9999999999999995E-4</v>
      </c>
      <c r="CP454" s="23" t="s">
        <v>181</v>
      </c>
      <c r="CQ454" s="23">
        <v>2.5000000000000001E-3</v>
      </c>
      <c r="CR454" s="23" t="s">
        <v>181</v>
      </c>
      <c r="CS454" s="23">
        <v>1.5E-3</v>
      </c>
      <c r="CT454" s="23" t="s">
        <v>20</v>
      </c>
      <c r="CV454" s="23" t="s">
        <v>20</v>
      </c>
      <c r="CX454" s="23" t="s">
        <v>181</v>
      </c>
      <c r="CY454" s="23">
        <v>5.9999999999999995E-4</v>
      </c>
      <c r="CZ454" s="23" t="s">
        <v>181</v>
      </c>
      <c r="DA454" s="23">
        <v>5.9999999999999995E-4</v>
      </c>
      <c r="DB454" s="23" t="s">
        <v>181</v>
      </c>
      <c r="DC454" s="23">
        <v>5.0000000000000001E-4</v>
      </c>
      <c r="DD454" s="23" t="s">
        <v>181</v>
      </c>
      <c r="DE454" s="23">
        <v>5.0000000000000001E-4</v>
      </c>
      <c r="DF454" s="23" t="s">
        <v>181</v>
      </c>
      <c r="DG454" s="23">
        <v>2.9999999999999997E-4</v>
      </c>
      <c r="DH454" s="23" t="s">
        <v>181</v>
      </c>
      <c r="DI454" s="23">
        <v>1E-4</v>
      </c>
      <c r="DJ454" s="23" t="s">
        <v>556</v>
      </c>
      <c r="DK454" s="23" t="s">
        <v>557</v>
      </c>
      <c r="DL454" s="23">
        <v>46</v>
      </c>
      <c r="DM454" s="23" t="s">
        <v>197</v>
      </c>
      <c r="DN454" s="23" t="s">
        <v>20</v>
      </c>
      <c r="DW454" s="85"/>
      <c r="DY454" s="85">
        <v>44880.181250000001</v>
      </c>
    </row>
    <row r="455" spans="1:129" s="23" customFormat="1">
      <c r="A455" s="23">
        <v>512</v>
      </c>
      <c r="B455" s="88">
        <v>44880.18472222222</v>
      </c>
      <c r="C455" s="23" t="s">
        <v>192</v>
      </c>
      <c r="D455" s="23">
        <v>0</v>
      </c>
      <c r="E455" s="23">
        <v>0</v>
      </c>
      <c r="F455" s="23">
        <v>0</v>
      </c>
      <c r="G455" s="23" t="s">
        <v>58</v>
      </c>
      <c r="H455" s="23" t="s">
        <v>59</v>
      </c>
      <c r="I455" s="23" t="s">
        <v>59</v>
      </c>
      <c r="J455" s="23" t="s">
        <v>59</v>
      </c>
      <c r="K455" s="23">
        <v>150</v>
      </c>
      <c r="L455" s="23" t="s">
        <v>179</v>
      </c>
      <c r="M455" s="23">
        <v>0</v>
      </c>
      <c r="N455" s="23" t="s">
        <v>179</v>
      </c>
      <c r="O455" s="23">
        <v>0</v>
      </c>
      <c r="P455" s="23" t="s">
        <v>179</v>
      </c>
      <c r="Q455" s="23">
        <v>0</v>
      </c>
      <c r="R455" s="23">
        <v>2</v>
      </c>
      <c r="S455" s="23" t="s">
        <v>180</v>
      </c>
      <c r="T455" s="23">
        <v>14.286</v>
      </c>
      <c r="U455" s="23">
        <v>0.69489999999999996</v>
      </c>
      <c r="V455" s="23">
        <v>18.494700000000002</v>
      </c>
      <c r="W455" s="23">
        <v>0.28220000000000001</v>
      </c>
      <c r="X455" s="23">
        <v>57.694400000000002</v>
      </c>
      <c r="Y455" s="23">
        <v>0.31430000000000002</v>
      </c>
      <c r="Z455" s="23">
        <v>3.0599999999999999E-2</v>
      </c>
      <c r="AA455" s="23">
        <v>1.24E-2</v>
      </c>
      <c r="AB455" s="23" t="s">
        <v>181</v>
      </c>
      <c r="AC455" s="23">
        <v>6.4000000000000003E-3</v>
      </c>
      <c r="AD455" s="23" t="s">
        <v>181</v>
      </c>
      <c r="AE455" s="23">
        <v>1.0200000000000001E-2</v>
      </c>
      <c r="AF455" s="23">
        <v>0.20380000000000001</v>
      </c>
      <c r="AG455" s="23">
        <v>6.0000000000000001E-3</v>
      </c>
      <c r="AH455" s="23">
        <v>8.2756000000000007</v>
      </c>
      <c r="AI455" s="23">
        <v>2.1600000000000001E-2</v>
      </c>
      <c r="AJ455" s="23">
        <v>0.53459999999999996</v>
      </c>
      <c r="AK455" s="23">
        <v>4.7999999999999996E-3</v>
      </c>
      <c r="AL455" s="23">
        <v>2.81E-2</v>
      </c>
      <c r="AM455" s="23">
        <v>6.3E-3</v>
      </c>
      <c r="AN455" s="23">
        <v>3.0300000000000001E-2</v>
      </c>
      <c r="AO455" s="23">
        <v>3.7000000000000002E-3</v>
      </c>
      <c r="AP455" s="23">
        <v>0.1045</v>
      </c>
      <c r="AQ455" s="23">
        <v>3.5999999999999999E-3</v>
      </c>
      <c r="AR455" s="23">
        <v>6.8014999999999999</v>
      </c>
      <c r="AS455" s="23">
        <v>2.23E-2</v>
      </c>
      <c r="AT455" s="23">
        <v>1.2999999999999999E-2</v>
      </c>
      <c r="AU455" s="23">
        <v>2.8E-3</v>
      </c>
      <c r="AV455" s="23">
        <v>1.24E-2</v>
      </c>
      <c r="AW455" s="23">
        <v>8.9999999999999998E-4</v>
      </c>
      <c r="AX455" s="23">
        <v>1.0800000000000001E-2</v>
      </c>
      <c r="AY455" s="23">
        <v>6.9999999999999999E-4</v>
      </c>
      <c r="AZ455" s="23">
        <v>8.0999999999999996E-3</v>
      </c>
      <c r="BA455" s="23">
        <v>5.9999999999999995E-4</v>
      </c>
      <c r="BB455" s="23">
        <v>1.1999999999999999E-3</v>
      </c>
      <c r="BC455" s="23">
        <v>2.9999999999999997E-4</v>
      </c>
      <c r="BD455" s="23">
        <v>2.9999999999999997E-4</v>
      </c>
      <c r="BE455" s="23">
        <v>2.0000000000000001E-4</v>
      </c>
      <c r="BF455" s="23" t="s">
        <v>181</v>
      </c>
      <c r="BG455" s="23">
        <v>1E-4</v>
      </c>
      <c r="BH455" s="23">
        <v>2.0000000000000001E-4</v>
      </c>
      <c r="BI455" s="23">
        <v>2.0000000000000001E-4</v>
      </c>
      <c r="BJ455" s="23">
        <v>6.1000000000000004E-3</v>
      </c>
      <c r="BK455" s="23">
        <v>2.9999999999999997E-4</v>
      </c>
      <c r="BL455" s="23">
        <v>1.6999999999999999E-3</v>
      </c>
      <c r="BM455" s="23">
        <v>2.0000000000000001E-4</v>
      </c>
      <c r="BN455" s="23">
        <v>1.6999999999999999E-3</v>
      </c>
      <c r="BO455" s="23">
        <v>1E-4</v>
      </c>
      <c r="BP455" s="23" t="s">
        <v>181</v>
      </c>
      <c r="BQ455" s="23">
        <v>2.0000000000000001E-4</v>
      </c>
      <c r="BR455" s="23" t="s">
        <v>181</v>
      </c>
      <c r="BS455" s="23">
        <v>0</v>
      </c>
      <c r="BT455" s="23" t="s">
        <v>181</v>
      </c>
      <c r="BU455" s="23">
        <v>5.0000000000000001E-4</v>
      </c>
      <c r="BV455" s="23" t="s">
        <v>20</v>
      </c>
      <c r="BX455" s="23" t="s">
        <v>20</v>
      </c>
      <c r="BZ455" s="23" t="s">
        <v>181</v>
      </c>
      <c r="CA455" s="23">
        <v>6.9999999999999999E-4</v>
      </c>
      <c r="CB455" s="23" t="s">
        <v>181</v>
      </c>
      <c r="CC455" s="23">
        <v>1.8E-3</v>
      </c>
      <c r="CD455" s="23" t="s">
        <v>181</v>
      </c>
      <c r="CE455" s="23">
        <v>1.8E-3</v>
      </c>
      <c r="CF455" s="23" t="s">
        <v>20</v>
      </c>
      <c r="CH455" s="23" t="s">
        <v>181</v>
      </c>
      <c r="CI455" s="23">
        <v>3.8999999999999998E-3</v>
      </c>
      <c r="CJ455" s="23" t="s">
        <v>181</v>
      </c>
      <c r="CK455" s="23">
        <v>8.5000000000000006E-3</v>
      </c>
      <c r="CL455" s="23" t="s">
        <v>181</v>
      </c>
      <c r="CM455" s="23">
        <v>6.4000000000000003E-3</v>
      </c>
      <c r="CN455" s="23" t="s">
        <v>181</v>
      </c>
      <c r="CO455" s="23">
        <v>5.9999999999999995E-4</v>
      </c>
      <c r="CP455" s="23" t="s">
        <v>181</v>
      </c>
      <c r="CQ455" s="23">
        <v>2.3999999999999998E-3</v>
      </c>
      <c r="CR455" s="23" t="s">
        <v>181</v>
      </c>
      <c r="CS455" s="23">
        <v>1.4E-3</v>
      </c>
      <c r="CT455" s="23" t="s">
        <v>20</v>
      </c>
      <c r="CV455" s="23" t="s">
        <v>20</v>
      </c>
      <c r="CX455" s="23" t="s">
        <v>181</v>
      </c>
      <c r="CY455" s="23">
        <v>5.0000000000000001E-4</v>
      </c>
      <c r="CZ455" s="23" t="s">
        <v>181</v>
      </c>
      <c r="DA455" s="23">
        <v>5.9999999999999995E-4</v>
      </c>
      <c r="DB455" s="23" t="s">
        <v>181</v>
      </c>
      <c r="DC455" s="23">
        <v>5.0000000000000001E-4</v>
      </c>
      <c r="DD455" s="23" t="s">
        <v>181</v>
      </c>
      <c r="DE455" s="23">
        <v>5.0000000000000001E-4</v>
      </c>
      <c r="DF455" s="23" t="s">
        <v>181</v>
      </c>
      <c r="DG455" s="23">
        <v>2.9999999999999997E-4</v>
      </c>
      <c r="DH455" s="23" t="s">
        <v>181</v>
      </c>
      <c r="DI455" s="23">
        <v>1E-4</v>
      </c>
      <c r="DJ455" s="23" t="s">
        <v>556</v>
      </c>
      <c r="DK455" s="23" t="s">
        <v>557</v>
      </c>
      <c r="DL455" s="23">
        <v>122</v>
      </c>
      <c r="DM455" s="23" t="s">
        <v>65</v>
      </c>
      <c r="DN455" s="23" t="s">
        <v>20</v>
      </c>
      <c r="DW455" s="85"/>
      <c r="DY455" s="85">
        <v>44880.18472222222</v>
      </c>
    </row>
    <row r="456" spans="1:129" s="23" customFormat="1">
      <c r="A456" s="23">
        <v>513</v>
      </c>
      <c r="B456" s="88">
        <v>44880.190972222219</v>
      </c>
      <c r="C456" s="23" t="s">
        <v>192</v>
      </c>
      <c r="D456" s="23">
        <v>0</v>
      </c>
      <c r="E456" s="23">
        <v>0</v>
      </c>
      <c r="F456" s="23">
        <v>0</v>
      </c>
      <c r="G456" s="23" t="s">
        <v>58</v>
      </c>
      <c r="H456" s="23" t="s">
        <v>59</v>
      </c>
      <c r="I456" s="23" t="s">
        <v>59</v>
      </c>
      <c r="J456" s="23" t="s">
        <v>59</v>
      </c>
      <c r="K456" s="23">
        <v>150</v>
      </c>
      <c r="L456" s="23" t="s">
        <v>179</v>
      </c>
      <c r="M456" s="23">
        <v>0</v>
      </c>
      <c r="N456" s="23" t="s">
        <v>179</v>
      </c>
      <c r="O456" s="23">
        <v>0</v>
      </c>
      <c r="P456" s="23" t="s">
        <v>179</v>
      </c>
      <c r="Q456" s="23">
        <v>0</v>
      </c>
      <c r="R456" s="23">
        <v>2</v>
      </c>
      <c r="S456" s="23" t="s">
        <v>180</v>
      </c>
      <c r="T456" s="23">
        <v>12.06</v>
      </c>
      <c r="U456" s="23">
        <v>0.68620000000000003</v>
      </c>
      <c r="V456" s="23">
        <v>22.767700000000001</v>
      </c>
      <c r="W456" s="23">
        <v>0.30649999999999999</v>
      </c>
      <c r="X456" s="23">
        <v>56.264400000000002</v>
      </c>
      <c r="Y456" s="23">
        <v>0.31119999999999998</v>
      </c>
      <c r="Z456" s="23">
        <v>2.4E-2</v>
      </c>
      <c r="AA456" s="23">
        <v>1.2500000000000001E-2</v>
      </c>
      <c r="AB456" s="23" t="s">
        <v>181</v>
      </c>
      <c r="AC456" s="23">
        <v>6.3E-3</v>
      </c>
      <c r="AD456" s="23" t="s">
        <v>181</v>
      </c>
      <c r="AE456" s="23">
        <v>0.01</v>
      </c>
      <c r="AF456" s="23">
        <v>0.29909999999999998</v>
      </c>
      <c r="AG456" s="23">
        <v>6.7000000000000002E-3</v>
      </c>
      <c r="AH456" s="23">
        <v>8.6758000000000006</v>
      </c>
      <c r="AI456" s="23">
        <v>2.2200000000000001E-2</v>
      </c>
      <c r="AJ456" s="23">
        <v>0.48370000000000002</v>
      </c>
      <c r="AK456" s="23">
        <v>4.5999999999999999E-3</v>
      </c>
      <c r="AL456" s="23">
        <v>2.8299999999999999E-2</v>
      </c>
      <c r="AM456" s="23">
        <v>6.3E-3</v>
      </c>
      <c r="AN456" s="23">
        <v>2.4899999999999999E-2</v>
      </c>
      <c r="AO456" s="23">
        <v>3.5999999999999999E-3</v>
      </c>
      <c r="AP456" s="23">
        <v>8.8599999999999998E-2</v>
      </c>
      <c r="AQ456" s="23">
        <v>3.3E-3</v>
      </c>
      <c r="AR456" s="23">
        <v>6.5677000000000003</v>
      </c>
      <c r="AS456" s="23">
        <v>2.1899999999999999E-2</v>
      </c>
      <c r="AT456" s="23">
        <v>1.2699999999999999E-2</v>
      </c>
      <c r="AU456" s="23">
        <v>2.8E-3</v>
      </c>
      <c r="AV456" s="23">
        <v>1.3100000000000001E-2</v>
      </c>
      <c r="AW456" s="23">
        <v>8.9999999999999998E-4</v>
      </c>
      <c r="AX456" s="23">
        <v>1.09E-2</v>
      </c>
      <c r="AY456" s="23">
        <v>6.9999999999999999E-4</v>
      </c>
      <c r="AZ456" s="23">
        <v>7.1999999999999998E-3</v>
      </c>
      <c r="BA456" s="23">
        <v>5.9999999999999995E-4</v>
      </c>
      <c r="BB456" s="23">
        <v>1.2999999999999999E-3</v>
      </c>
      <c r="BC456" s="23">
        <v>4.0000000000000002E-4</v>
      </c>
      <c r="BD456" s="23" t="s">
        <v>181</v>
      </c>
      <c r="BE456" s="23">
        <v>2.9999999999999997E-4</v>
      </c>
      <c r="BF456" s="23" t="s">
        <v>181</v>
      </c>
      <c r="BG456" s="23">
        <v>1E-4</v>
      </c>
      <c r="BH456" s="23">
        <v>5.0000000000000001E-4</v>
      </c>
      <c r="BI456" s="23">
        <v>2.0000000000000001E-4</v>
      </c>
      <c r="BJ456" s="23">
        <v>6.3E-3</v>
      </c>
      <c r="BK456" s="23">
        <v>2.9999999999999997E-4</v>
      </c>
      <c r="BL456" s="23">
        <v>1.6999999999999999E-3</v>
      </c>
      <c r="BM456" s="23">
        <v>2.0000000000000001E-4</v>
      </c>
      <c r="BN456" s="23">
        <v>1.4E-3</v>
      </c>
      <c r="BO456" s="23">
        <v>1E-4</v>
      </c>
      <c r="BP456" s="23" t="s">
        <v>181</v>
      </c>
      <c r="BQ456" s="23">
        <v>2.0000000000000001E-4</v>
      </c>
      <c r="BR456" s="23">
        <v>0</v>
      </c>
      <c r="BS456" s="23">
        <v>0</v>
      </c>
      <c r="BT456" s="23" t="s">
        <v>181</v>
      </c>
      <c r="BU456" s="23">
        <v>5.0000000000000001E-4</v>
      </c>
      <c r="BV456" s="23" t="s">
        <v>20</v>
      </c>
      <c r="BX456" s="23" t="s">
        <v>20</v>
      </c>
      <c r="BZ456" s="23" t="s">
        <v>181</v>
      </c>
      <c r="CA456" s="23">
        <v>6.9999999999999999E-4</v>
      </c>
      <c r="CB456" s="23" t="s">
        <v>181</v>
      </c>
      <c r="CC456" s="23">
        <v>1.6999999999999999E-3</v>
      </c>
      <c r="CD456" s="23" t="s">
        <v>181</v>
      </c>
      <c r="CE456" s="23">
        <v>1.8E-3</v>
      </c>
      <c r="CF456" s="23" t="s">
        <v>20</v>
      </c>
      <c r="CH456" s="23" t="s">
        <v>181</v>
      </c>
      <c r="CI456" s="23">
        <v>3.5000000000000001E-3</v>
      </c>
      <c r="CJ456" s="23" t="s">
        <v>181</v>
      </c>
      <c r="CK456" s="23">
        <v>8.2000000000000007E-3</v>
      </c>
      <c r="CL456" s="23" t="s">
        <v>181</v>
      </c>
      <c r="CM456" s="23">
        <v>6.7000000000000002E-3</v>
      </c>
      <c r="CN456" s="23" t="s">
        <v>181</v>
      </c>
      <c r="CO456" s="23">
        <v>5.9999999999999995E-4</v>
      </c>
      <c r="CP456" s="23" t="s">
        <v>181</v>
      </c>
      <c r="CQ456" s="23">
        <v>2.5999999999999999E-3</v>
      </c>
      <c r="CR456" s="23" t="s">
        <v>181</v>
      </c>
      <c r="CS456" s="23">
        <v>1.4E-3</v>
      </c>
      <c r="CT456" s="23" t="s">
        <v>181</v>
      </c>
      <c r="CU456" s="23">
        <v>6.9999999999999999E-4</v>
      </c>
      <c r="CV456" s="23" t="s">
        <v>20</v>
      </c>
      <c r="CX456" s="23" t="s">
        <v>181</v>
      </c>
      <c r="CY456" s="23">
        <v>5.0000000000000001E-4</v>
      </c>
      <c r="CZ456" s="23" t="s">
        <v>181</v>
      </c>
      <c r="DA456" s="23">
        <v>5.0000000000000001E-4</v>
      </c>
      <c r="DB456" s="23" t="s">
        <v>181</v>
      </c>
      <c r="DC456" s="23">
        <v>5.0000000000000001E-4</v>
      </c>
      <c r="DD456" s="23" t="s">
        <v>181</v>
      </c>
      <c r="DE456" s="23">
        <v>5.0000000000000001E-4</v>
      </c>
      <c r="DF456" s="23" t="s">
        <v>181</v>
      </c>
      <c r="DG456" s="23">
        <v>2.9999999999999997E-4</v>
      </c>
      <c r="DH456" s="23" t="s">
        <v>181</v>
      </c>
      <c r="DI456" s="23">
        <v>1E-4</v>
      </c>
      <c r="DJ456" s="23" t="s">
        <v>558</v>
      </c>
      <c r="DK456" s="23" t="s">
        <v>559</v>
      </c>
      <c r="DL456" s="23">
        <v>19</v>
      </c>
      <c r="DM456" s="23" t="s">
        <v>65</v>
      </c>
      <c r="DN456" s="23" t="s">
        <v>20</v>
      </c>
      <c r="DW456" s="85"/>
      <c r="DY456" s="85">
        <v>44880.190972222219</v>
      </c>
    </row>
    <row r="457" spans="1:129" s="23" customFormat="1">
      <c r="A457" s="23">
        <v>514</v>
      </c>
      <c r="B457" s="88">
        <v>44880.193749999999</v>
      </c>
      <c r="C457" s="23" t="s">
        <v>192</v>
      </c>
      <c r="D457" s="23">
        <v>0</v>
      </c>
      <c r="E457" s="23">
        <v>0</v>
      </c>
      <c r="F457" s="23">
        <v>0</v>
      </c>
      <c r="G457" s="23" t="s">
        <v>58</v>
      </c>
      <c r="H457" s="23" t="s">
        <v>59</v>
      </c>
      <c r="I457" s="23" t="s">
        <v>59</v>
      </c>
      <c r="J457" s="23" t="s">
        <v>59</v>
      </c>
      <c r="K457" s="23">
        <v>150</v>
      </c>
      <c r="L457" s="23" t="s">
        <v>179</v>
      </c>
      <c r="M457" s="23">
        <v>0</v>
      </c>
      <c r="N457" s="23" t="s">
        <v>179</v>
      </c>
      <c r="O457" s="23">
        <v>0</v>
      </c>
      <c r="P457" s="23" t="s">
        <v>179</v>
      </c>
      <c r="Q457" s="23">
        <v>0</v>
      </c>
      <c r="R457" s="23">
        <v>2</v>
      </c>
      <c r="S457" s="23" t="s">
        <v>180</v>
      </c>
      <c r="T457" s="23">
        <v>13.673400000000001</v>
      </c>
      <c r="U457" s="23">
        <v>0.66490000000000005</v>
      </c>
      <c r="V457" s="23">
        <v>16.498200000000001</v>
      </c>
      <c r="W457" s="23">
        <v>0.26440000000000002</v>
      </c>
      <c r="X457" s="23">
        <v>49.692399999999999</v>
      </c>
      <c r="Y457" s="23">
        <v>0.28660000000000002</v>
      </c>
      <c r="Z457" s="23">
        <v>1.83E-2</v>
      </c>
      <c r="AA457" s="23">
        <v>1.11E-2</v>
      </c>
      <c r="AB457" s="23" t="s">
        <v>181</v>
      </c>
      <c r="AC457" s="23">
        <v>6.0000000000000001E-3</v>
      </c>
      <c r="AD457" s="23" t="s">
        <v>181</v>
      </c>
      <c r="AE457" s="23">
        <v>1.01E-2</v>
      </c>
      <c r="AF457" s="23">
        <v>0.2762</v>
      </c>
      <c r="AG457" s="23">
        <v>6.3E-3</v>
      </c>
      <c r="AH457" s="23">
        <v>6.5033000000000003</v>
      </c>
      <c r="AI457" s="23">
        <v>1.9E-2</v>
      </c>
      <c r="AJ457" s="23">
        <v>0.36180000000000001</v>
      </c>
      <c r="AK457" s="23">
        <v>4.1000000000000003E-3</v>
      </c>
      <c r="AL457" s="23">
        <v>1.78E-2</v>
      </c>
      <c r="AM457" s="23">
        <v>5.3E-3</v>
      </c>
      <c r="AN457" s="23">
        <v>2.4500000000000001E-2</v>
      </c>
      <c r="AO457" s="23">
        <v>3.3999999999999998E-3</v>
      </c>
      <c r="AP457" s="23">
        <v>9.69E-2</v>
      </c>
      <c r="AQ457" s="23">
        <v>3.5000000000000001E-3</v>
      </c>
      <c r="AR457" s="23">
        <v>6.2362000000000002</v>
      </c>
      <c r="AS457" s="23">
        <v>2.0899999999999998E-2</v>
      </c>
      <c r="AT457" s="23">
        <v>1.15E-2</v>
      </c>
      <c r="AU457" s="23">
        <v>2.7000000000000001E-3</v>
      </c>
      <c r="AV457" s="23">
        <v>1.7999999999999999E-2</v>
      </c>
      <c r="AW457" s="23">
        <v>1.1000000000000001E-3</v>
      </c>
      <c r="AX457" s="23">
        <v>8.2000000000000007E-3</v>
      </c>
      <c r="AY457" s="23">
        <v>5.9999999999999995E-4</v>
      </c>
      <c r="AZ457" s="23">
        <v>6.1999999999999998E-3</v>
      </c>
      <c r="BA457" s="23">
        <v>5.0000000000000001E-4</v>
      </c>
      <c r="BB457" s="23">
        <v>1.1000000000000001E-3</v>
      </c>
      <c r="BC457" s="23">
        <v>4.0000000000000002E-4</v>
      </c>
      <c r="BD457" s="23" t="s">
        <v>181</v>
      </c>
      <c r="BE457" s="23">
        <v>2.0000000000000001E-4</v>
      </c>
      <c r="BF457" s="23" t="s">
        <v>181</v>
      </c>
      <c r="BG457" s="23">
        <v>1E-4</v>
      </c>
      <c r="BH457" s="23">
        <v>6.9999999999999999E-4</v>
      </c>
      <c r="BI457" s="23">
        <v>2.0000000000000001E-4</v>
      </c>
      <c r="BJ457" s="23">
        <v>5.7000000000000002E-3</v>
      </c>
      <c r="BK457" s="23">
        <v>2.9999999999999997E-4</v>
      </c>
      <c r="BL457" s="23">
        <v>1.6000000000000001E-3</v>
      </c>
      <c r="BM457" s="23">
        <v>2.0000000000000001E-4</v>
      </c>
      <c r="BN457" s="23">
        <v>2.3999999999999998E-3</v>
      </c>
      <c r="BO457" s="23">
        <v>2.0000000000000001E-4</v>
      </c>
      <c r="BP457" s="23" t="s">
        <v>181</v>
      </c>
      <c r="BQ457" s="23">
        <v>2.0000000000000001E-4</v>
      </c>
      <c r="BR457" s="23">
        <v>4.0000000000000002E-4</v>
      </c>
      <c r="BS457" s="23">
        <v>1E-4</v>
      </c>
      <c r="BT457" s="23" t="s">
        <v>181</v>
      </c>
      <c r="BU457" s="23">
        <v>5.0000000000000001E-4</v>
      </c>
      <c r="BV457" s="23">
        <v>1.1999999999999999E-3</v>
      </c>
      <c r="BW457" s="23">
        <v>5.9999999999999995E-4</v>
      </c>
      <c r="BX457" s="23" t="s">
        <v>181</v>
      </c>
      <c r="BY457" s="23">
        <v>8.0000000000000004E-4</v>
      </c>
      <c r="BZ457" s="23" t="s">
        <v>181</v>
      </c>
      <c r="CA457" s="23">
        <v>6.9999999999999999E-4</v>
      </c>
      <c r="CB457" s="23" t="s">
        <v>181</v>
      </c>
      <c r="CC457" s="23">
        <v>1.8E-3</v>
      </c>
      <c r="CD457" s="23" t="s">
        <v>181</v>
      </c>
      <c r="CE457" s="23">
        <v>1.8E-3</v>
      </c>
      <c r="CF457" s="23" t="s">
        <v>20</v>
      </c>
      <c r="CH457" s="23" t="s">
        <v>181</v>
      </c>
      <c r="CI457" s="23">
        <v>4.7999999999999996E-3</v>
      </c>
      <c r="CJ457" s="23" t="s">
        <v>181</v>
      </c>
      <c r="CK457" s="23">
        <v>8.3000000000000001E-3</v>
      </c>
      <c r="CL457" s="23" t="s">
        <v>181</v>
      </c>
      <c r="CM457" s="23">
        <v>8.3000000000000001E-3</v>
      </c>
      <c r="CN457" s="23" t="s">
        <v>181</v>
      </c>
      <c r="CO457" s="23">
        <v>5.9999999999999995E-4</v>
      </c>
      <c r="CP457" s="23" t="s">
        <v>181</v>
      </c>
      <c r="CQ457" s="23">
        <v>2.5999999999999999E-3</v>
      </c>
      <c r="CR457" s="23" t="s">
        <v>181</v>
      </c>
      <c r="CS457" s="23">
        <v>1.5E-3</v>
      </c>
      <c r="CT457" s="23" t="s">
        <v>20</v>
      </c>
      <c r="CV457" s="23" t="s">
        <v>20</v>
      </c>
      <c r="CX457" s="23" t="s">
        <v>181</v>
      </c>
      <c r="CY457" s="23">
        <v>5.0000000000000001E-4</v>
      </c>
      <c r="CZ457" s="23" t="s">
        <v>181</v>
      </c>
      <c r="DA457" s="23">
        <v>5.9999999999999995E-4</v>
      </c>
      <c r="DB457" s="23" t="s">
        <v>181</v>
      </c>
      <c r="DC457" s="23">
        <v>5.0000000000000001E-4</v>
      </c>
      <c r="DD457" s="23" t="s">
        <v>181</v>
      </c>
      <c r="DE457" s="23">
        <v>5.0000000000000001E-4</v>
      </c>
      <c r="DF457" s="23" t="s">
        <v>181</v>
      </c>
      <c r="DG457" s="23">
        <v>2.9999999999999997E-4</v>
      </c>
      <c r="DH457" s="23" t="s">
        <v>181</v>
      </c>
      <c r="DI457" s="23">
        <v>2.0000000000000001E-4</v>
      </c>
      <c r="DJ457" s="23" t="s">
        <v>558</v>
      </c>
      <c r="DK457" s="23" t="s">
        <v>559</v>
      </c>
      <c r="DL457" s="23">
        <v>99</v>
      </c>
      <c r="DM457" s="23" t="s">
        <v>197</v>
      </c>
      <c r="DN457" s="23" t="s">
        <v>20</v>
      </c>
      <c r="DW457" s="85"/>
      <c r="DY457" s="85">
        <v>44880.193749999999</v>
      </c>
    </row>
    <row r="458" spans="1:129" s="23" customFormat="1">
      <c r="A458" s="23">
        <v>515</v>
      </c>
      <c r="B458" s="88">
        <v>44880.209722222222</v>
      </c>
      <c r="C458" s="23" t="s">
        <v>192</v>
      </c>
      <c r="D458" s="23">
        <v>0</v>
      </c>
      <c r="E458" s="23">
        <v>0</v>
      </c>
      <c r="F458" s="23">
        <v>0</v>
      </c>
      <c r="G458" s="23" t="s">
        <v>58</v>
      </c>
      <c r="H458" s="23" t="s">
        <v>59</v>
      </c>
      <c r="I458" s="23" t="s">
        <v>59</v>
      </c>
      <c r="J458" s="23" t="s">
        <v>59</v>
      </c>
      <c r="K458" s="23">
        <v>150</v>
      </c>
      <c r="L458" s="23" t="s">
        <v>179</v>
      </c>
      <c r="M458" s="23">
        <v>0</v>
      </c>
      <c r="N458" s="23" t="s">
        <v>179</v>
      </c>
      <c r="O458" s="23">
        <v>0</v>
      </c>
      <c r="P458" s="23" t="s">
        <v>179</v>
      </c>
      <c r="Q458" s="23">
        <v>0</v>
      </c>
      <c r="R458" s="23">
        <v>2</v>
      </c>
      <c r="S458" s="23" t="s">
        <v>180</v>
      </c>
      <c r="T458" s="23">
        <v>7.5994999999999999</v>
      </c>
      <c r="U458" s="23">
        <v>0.62909999999999999</v>
      </c>
      <c r="V458" s="23">
        <v>21.471800000000002</v>
      </c>
      <c r="W458" s="23">
        <v>0.30020000000000002</v>
      </c>
      <c r="X458" s="23">
        <v>54.726300000000002</v>
      </c>
      <c r="Y458" s="23">
        <v>0.30969999999999998</v>
      </c>
      <c r="Z458" s="23">
        <v>3.3500000000000002E-2</v>
      </c>
      <c r="AA458" s="23">
        <v>1.2699999999999999E-2</v>
      </c>
      <c r="AB458" s="23" t="s">
        <v>181</v>
      </c>
      <c r="AC458" s="23">
        <v>6.7000000000000002E-3</v>
      </c>
      <c r="AD458" s="23" t="s">
        <v>181</v>
      </c>
      <c r="AE458" s="23">
        <v>1.0999999999999999E-2</v>
      </c>
      <c r="AF458" s="23">
        <v>1.5694999999999999</v>
      </c>
      <c r="AG458" s="23">
        <v>1.2699999999999999E-2</v>
      </c>
      <c r="AH458" s="23">
        <v>8.6858000000000004</v>
      </c>
      <c r="AI458" s="23">
        <v>2.2499999999999999E-2</v>
      </c>
      <c r="AJ458" s="23">
        <v>0.54190000000000005</v>
      </c>
      <c r="AK458" s="23">
        <v>4.8999999999999998E-3</v>
      </c>
      <c r="AL458" s="23">
        <v>3.1699999999999999E-2</v>
      </c>
      <c r="AM458" s="23">
        <v>6.4000000000000003E-3</v>
      </c>
      <c r="AN458" s="23">
        <v>4.02E-2</v>
      </c>
      <c r="AO458" s="23">
        <v>4.1999999999999997E-3</v>
      </c>
      <c r="AP458" s="23">
        <v>8.2699999999999996E-2</v>
      </c>
      <c r="AQ458" s="23">
        <v>3.3E-3</v>
      </c>
      <c r="AR458" s="23">
        <v>8.0045000000000002</v>
      </c>
      <c r="AS458" s="23">
        <v>2.4500000000000001E-2</v>
      </c>
      <c r="AT458" s="23">
        <v>1.9E-2</v>
      </c>
      <c r="AU458" s="23">
        <v>3.2000000000000002E-3</v>
      </c>
      <c r="AV458" s="23">
        <v>1.4200000000000001E-2</v>
      </c>
      <c r="AW458" s="23">
        <v>1E-3</v>
      </c>
      <c r="AX458" s="23">
        <v>1.18E-2</v>
      </c>
      <c r="AY458" s="23">
        <v>8.0000000000000004E-4</v>
      </c>
      <c r="AZ458" s="23">
        <v>9.2999999999999992E-3</v>
      </c>
      <c r="BA458" s="23">
        <v>6.9999999999999999E-4</v>
      </c>
      <c r="BB458" s="23">
        <v>1.1000000000000001E-3</v>
      </c>
      <c r="BC458" s="23">
        <v>4.0000000000000002E-4</v>
      </c>
      <c r="BD458" s="23">
        <v>8.0000000000000004E-4</v>
      </c>
      <c r="BE458" s="23">
        <v>2.9999999999999997E-4</v>
      </c>
      <c r="BF458" s="23" t="s">
        <v>181</v>
      </c>
      <c r="BG458" s="23">
        <v>1E-4</v>
      </c>
      <c r="BH458" s="23">
        <v>1.2999999999999999E-3</v>
      </c>
      <c r="BI458" s="23">
        <v>2.0000000000000001E-4</v>
      </c>
      <c r="BJ458" s="23">
        <v>6.4000000000000003E-3</v>
      </c>
      <c r="BK458" s="23">
        <v>2.9999999999999997E-4</v>
      </c>
      <c r="BL458" s="23">
        <v>1.6000000000000001E-3</v>
      </c>
      <c r="BM458" s="23">
        <v>2.0000000000000001E-4</v>
      </c>
      <c r="BN458" s="23">
        <v>1.9E-3</v>
      </c>
      <c r="BO458" s="23">
        <v>1E-4</v>
      </c>
      <c r="BP458" s="23" t="s">
        <v>181</v>
      </c>
      <c r="BQ458" s="23">
        <v>2.0000000000000001E-4</v>
      </c>
      <c r="BR458" s="23">
        <v>1E-4</v>
      </c>
      <c r="BS458" s="23">
        <v>1E-4</v>
      </c>
      <c r="BT458" s="23" t="s">
        <v>181</v>
      </c>
      <c r="BU458" s="23">
        <v>5.0000000000000001E-4</v>
      </c>
      <c r="BV458" s="23" t="s">
        <v>20</v>
      </c>
      <c r="BX458" s="23" t="s">
        <v>181</v>
      </c>
      <c r="BY458" s="23">
        <v>8.0000000000000004E-4</v>
      </c>
      <c r="BZ458" s="23" t="s">
        <v>181</v>
      </c>
      <c r="CA458" s="23">
        <v>6.9999999999999999E-4</v>
      </c>
      <c r="CB458" s="23" t="s">
        <v>181</v>
      </c>
      <c r="CC458" s="23">
        <v>1.8E-3</v>
      </c>
      <c r="CD458" s="23" t="s">
        <v>181</v>
      </c>
      <c r="CE458" s="23">
        <v>1.8E-3</v>
      </c>
      <c r="CF458" s="23" t="s">
        <v>20</v>
      </c>
      <c r="CH458" s="23">
        <v>5.1000000000000004E-3</v>
      </c>
      <c r="CI458" s="23">
        <v>3.5999999999999999E-3</v>
      </c>
      <c r="CJ458" s="23" t="s">
        <v>181</v>
      </c>
      <c r="CK458" s="23">
        <v>8.6E-3</v>
      </c>
      <c r="CL458" s="23" t="s">
        <v>181</v>
      </c>
      <c r="CM458" s="23">
        <v>7.4999999999999997E-3</v>
      </c>
      <c r="CN458" s="23" t="s">
        <v>181</v>
      </c>
      <c r="CO458" s="23">
        <v>5.9999999999999995E-4</v>
      </c>
      <c r="CP458" s="23" t="s">
        <v>181</v>
      </c>
      <c r="CQ458" s="23">
        <v>2.3999999999999998E-3</v>
      </c>
      <c r="CR458" s="23" t="s">
        <v>181</v>
      </c>
      <c r="CS458" s="23">
        <v>1.5E-3</v>
      </c>
      <c r="CT458" s="23" t="s">
        <v>181</v>
      </c>
      <c r="CU458" s="23">
        <v>5.9999999999999995E-4</v>
      </c>
      <c r="CV458" s="23" t="s">
        <v>20</v>
      </c>
      <c r="CX458" s="23" t="s">
        <v>181</v>
      </c>
      <c r="CY458" s="23">
        <v>5.0000000000000001E-4</v>
      </c>
      <c r="CZ458" s="23" t="s">
        <v>181</v>
      </c>
      <c r="DA458" s="23">
        <v>5.9999999999999995E-4</v>
      </c>
      <c r="DB458" s="23" t="s">
        <v>181</v>
      </c>
      <c r="DC458" s="23">
        <v>5.9999999999999995E-4</v>
      </c>
      <c r="DD458" s="23" t="s">
        <v>181</v>
      </c>
      <c r="DE458" s="23">
        <v>5.9999999999999995E-4</v>
      </c>
      <c r="DF458" s="23" t="s">
        <v>181</v>
      </c>
      <c r="DG458" s="23">
        <v>2.9999999999999997E-4</v>
      </c>
      <c r="DH458" s="23" t="s">
        <v>181</v>
      </c>
      <c r="DI458" s="23">
        <v>1E-4</v>
      </c>
      <c r="DJ458" s="23" t="s">
        <v>560</v>
      </c>
      <c r="DK458" s="23" t="s">
        <v>561</v>
      </c>
      <c r="DL458" s="23">
        <v>3</v>
      </c>
      <c r="DM458" s="23" t="s">
        <v>562</v>
      </c>
      <c r="DN458" s="23" t="s">
        <v>20</v>
      </c>
      <c r="DW458" s="85"/>
      <c r="DY458" s="85">
        <v>44880.209722222222</v>
      </c>
    </row>
    <row r="459" spans="1:129" s="23" customFormat="1">
      <c r="A459" s="23">
        <v>516</v>
      </c>
      <c r="B459" s="88">
        <v>44880.213888888888</v>
      </c>
      <c r="C459" s="23" t="s">
        <v>192</v>
      </c>
      <c r="D459" s="23">
        <v>0</v>
      </c>
      <c r="E459" s="23">
        <v>0</v>
      </c>
      <c r="F459" s="23">
        <v>0</v>
      </c>
      <c r="G459" s="23" t="s">
        <v>58</v>
      </c>
      <c r="H459" s="23" t="s">
        <v>59</v>
      </c>
      <c r="I459" s="23" t="s">
        <v>59</v>
      </c>
      <c r="J459" s="23" t="s">
        <v>59</v>
      </c>
      <c r="K459" s="23">
        <v>150</v>
      </c>
      <c r="L459" s="23" t="s">
        <v>179</v>
      </c>
      <c r="M459" s="23">
        <v>0</v>
      </c>
      <c r="N459" s="23" t="s">
        <v>179</v>
      </c>
      <c r="O459" s="23">
        <v>0</v>
      </c>
      <c r="P459" s="23" t="s">
        <v>179</v>
      </c>
      <c r="Q459" s="23">
        <v>0</v>
      </c>
      <c r="R459" s="23">
        <v>2</v>
      </c>
      <c r="S459" s="23" t="s">
        <v>180</v>
      </c>
      <c r="T459" s="23">
        <v>8.4094999999999995</v>
      </c>
      <c r="U459" s="23">
        <v>0.64049999999999996</v>
      </c>
      <c r="V459" s="23">
        <v>20.9343</v>
      </c>
      <c r="W459" s="23">
        <v>0.29649999999999999</v>
      </c>
      <c r="X459" s="23">
        <v>52.625900000000001</v>
      </c>
      <c r="Y459" s="23">
        <v>0.30109999999999998</v>
      </c>
      <c r="Z459" s="23">
        <v>4.8000000000000001E-2</v>
      </c>
      <c r="AA459" s="23">
        <v>1.26E-2</v>
      </c>
      <c r="AB459" s="23" t="s">
        <v>181</v>
      </c>
      <c r="AC459" s="23">
        <v>6.4000000000000003E-3</v>
      </c>
      <c r="AD459" s="23" t="s">
        <v>181</v>
      </c>
      <c r="AE459" s="23">
        <v>1.11E-2</v>
      </c>
      <c r="AF459" s="23">
        <v>0.81079999999999997</v>
      </c>
      <c r="AG459" s="23">
        <v>9.5999999999999992E-3</v>
      </c>
      <c r="AH459" s="23">
        <v>8.2905999999999995</v>
      </c>
      <c r="AI459" s="23">
        <v>2.1999999999999999E-2</v>
      </c>
      <c r="AJ459" s="23">
        <v>0.58099999999999996</v>
      </c>
      <c r="AK459" s="23">
        <v>5.0000000000000001E-3</v>
      </c>
      <c r="AL459" s="23">
        <v>3.9800000000000002E-2</v>
      </c>
      <c r="AM459" s="23">
        <v>6.8999999999999999E-3</v>
      </c>
      <c r="AN459" s="23">
        <v>3.4200000000000001E-2</v>
      </c>
      <c r="AO459" s="23">
        <v>4.1000000000000003E-3</v>
      </c>
      <c r="AP459" s="23">
        <v>0.11559999999999999</v>
      </c>
      <c r="AQ459" s="23">
        <v>3.8E-3</v>
      </c>
      <c r="AR459" s="23">
        <v>8.1820000000000004</v>
      </c>
      <c r="AS459" s="23">
        <v>2.47E-2</v>
      </c>
      <c r="AT459" s="23">
        <v>1.72E-2</v>
      </c>
      <c r="AU459" s="23">
        <v>3.2000000000000002E-3</v>
      </c>
      <c r="AV459" s="23">
        <v>1.6E-2</v>
      </c>
      <c r="AW459" s="23">
        <v>1E-3</v>
      </c>
      <c r="AX459" s="23">
        <v>6.6E-3</v>
      </c>
      <c r="AY459" s="23">
        <v>5.9999999999999995E-4</v>
      </c>
      <c r="AZ459" s="23">
        <v>8.9999999999999993E-3</v>
      </c>
      <c r="BA459" s="23">
        <v>6.9999999999999999E-4</v>
      </c>
      <c r="BB459" s="23">
        <v>1.4E-3</v>
      </c>
      <c r="BC459" s="23">
        <v>4.0000000000000002E-4</v>
      </c>
      <c r="BD459" s="23">
        <v>8.0000000000000004E-4</v>
      </c>
      <c r="BE459" s="23">
        <v>2.9999999999999997E-4</v>
      </c>
      <c r="BF459" s="23" t="s">
        <v>181</v>
      </c>
      <c r="BG459" s="23">
        <v>1E-4</v>
      </c>
      <c r="BH459" s="23">
        <v>8.0000000000000004E-4</v>
      </c>
      <c r="BI459" s="23">
        <v>2.0000000000000001E-4</v>
      </c>
      <c r="BJ459" s="23">
        <v>7.9000000000000008E-3</v>
      </c>
      <c r="BK459" s="23">
        <v>2.9999999999999997E-4</v>
      </c>
      <c r="BL459" s="23">
        <v>1.8E-3</v>
      </c>
      <c r="BM459" s="23">
        <v>2.0000000000000001E-4</v>
      </c>
      <c r="BN459" s="23">
        <v>2.3999999999999998E-3</v>
      </c>
      <c r="BO459" s="23">
        <v>2.0000000000000001E-4</v>
      </c>
      <c r="BP459" s="23" t="s">
        <v>181</v>
      </c>
      <c r="BQ459" s="23">
        <v>2.0000000000000001E-4</v>
      </c>
      <c r="BR459" s="23">
        <v>2.9999999999999997E-4</v>
      </c>
      <c r="BS459" s="23">
        <v>1E-4</v>
      </c>
      <c r="BT459" s="23" t="s">
        <v>181</v>
      </c>
      <c r="BU459" s="23">
        <v>5.0000000000000001E-4</v>
      </c>
      <c r="BV459" s="23" t="s">
        <v>20</v>
      </c>
      <c r="BX459" s="23" t="s">
        <v>181</v>
      </c>
      <c r="BY459" s="23">
        <v>8.0000000000000004E-4</v>
      </c>
      <c r="BZ459" s="23" t="s">
        <v>181</v>
      </c>
      <c r="CA459" s="23">
        <v>6.9999999999999999E-4</v>
      </c>
      <c r="CB459" s="23" t="s">
        <v>181</v>
      </c>
      <c r="CC459" s="23">
        <v>1.6999999999999999E-3</v>
      </c>
      <c r="CD459" s="23" t="s">
        <v>181</v>
      </c>
      <c r="CE459" s="23">
        <v>1.8E-3</v>
      </c>
      <c r="CF459" s="23" t="s">
        <v>20</v>
      </c>
      <c r="CH459" s="23" t="s">
        <v>181</v>
      </c>
      <c r="CI459" s="23">
        <v>3.8E-3</v>
      </c>
      <c r="CJ459" s="23" t="s">
        <v>181</v>
      </c>
      <c r="CK459" s="23">
        <v>8.5000000000000006E-3</v>
      </c>
      <c r="CL459" s="23" t="s">
        <v>181</v>
      </c>
      <c r="CM459" s="23">
        <v>8.0000000000000002E-3</v>
      </c>
      <c r="CN459" s="23" t="s">
        <v>181</v>
      </c>
      <c r="CO459" s="23">
        <v>5.9999999999999995E-4</v>
      </c>
      <c r="CP459" s="23" t="s">
        <v>181</v>
      </c>
      <c r="CQ459" s="23">
        <v>2.5999999999999999E-3</v>
      </c>
      <c r="CR459" s="23" t="s">
        <v>181</v>
      </c>
      <c r="CS459" s="23">
        <v>1.5E-3</v>
      </c>
      <c r="CT459" s="23" t="s">
        <v>181</v>
      </c>
      <c r="CU459" s="23">
        <v>6.9999999999999999E-4</v>
      </c>
      <c r="CV459" s="23" t="s">
        <v>20</v>
      </c>
      <c r="CX459" s="23" t="s">
        <v>181</v>
      </c>
      <c r="CY459" s="23">
        <v>5.0000000000000001E-4</v>
      </c>
      <c r="CZ459" s="23" t="s">
        <v>181</v>
      </c>
      <c r="DA459" s="23">
        <v>5.9999999999999995E-4</v>
      </c>
      <c r="DB459" s="23" t="s">
        <v>181</v>
      </c>
      <c r="DC459" s="23">
        <v>5.0000000000000001E-4</v>
      </c>
      <c r="DD459" s="23" t="s">
        <v>181</v>
      </c>
      <c r="DE459" s="23">
        <v>5.9999999999999995E-4</v>
      </c>
      <c r="DF459" s="23" t="s">
        <v>181</v>
      </c>
      <c r="DG459" s="23">
        <v>2.9999999999999997E-4</v>
      </c>
      <c r="DH459" s="23" t="s">
        <v>181</v>
      </c>
      <c r="DI459" s="23">
        <v>1E-4</v>
      </c>
      <c r="DJ459" s="23" t="s">
        <v>560</v>
      </c>
      <c r="DK459" s="23" t="s">
        <v>561</v>
      </c>
      <c r="DL459" s="23">
        <v>66</v>
      </c>
      <c r="DM459" s="23" t="s">
        <v>563</v>
      </c>
      <c r="DN459" s="23" t="s">
        <v>20</v>
      </c>
      <c r="DW459" s="85"/>
      <c r="DY459" s="85">
        <v>44880.213888888888</v>
      </c>
    </row>
    <row r="460" spans="1:129" s="23" customFormat="1">
      <c r="A460" s="23">
        <v>517</v>
      </c>
      <c r="B460" s="88">
        <v>44880.216666666667</v>
      </c>
      <c r="C460" s="23" t="s">
        <v>192</v>
      </c>
      <c r="D460" s="23">
        <v>0</v>
      </c>
      <c r="E460" s="23">
        <v>0</v>
      </c>
      <c r="F460" s="23">
        <v>0</v>
      </c>
      <c r="G460" s="23" t="s">
        <v>58</v>
      </c>
      <c r="H460" s="23" t="s">
        <v>59</v>
      </c>
      <c r="I460" s="23" t="s">
        <v>59</v>
      </c>
      <c r="J460" s="23" t="s">
        <v>59</v>
      </c>
      <c r="K460" s="23">
        <v>150</v>
      </c>
      <c r="L460" s="23" t="s">
        <v>179</v>
      </c>
      <c r="M460" s="23">
        <v>0</v>
      </c>
      <c r="N460" s="23" t="s">
        <v>179</v>
      </c>
      <c r="O460" s="23">
        <v>0</v>
      </c>
      <c r="P460" s="23" t="s">
        <v>179</v>
      </c>
      <c r="Q460" s="23">
        <v>0</v>
      </c>
      <c r="R460" s="23">
        <v>2</v>
      </c>
      <c r="S460" s="23" t="s">
        <v>180</v>
      </c>
      <c r="T460" s="23">
        <v>12.089</v>
      </c>
      <c r="U460" s="23">
        <v>0.68379999999999996</v>
      </c>
      <c r="V460" s="23">
        <v>20.956099999999999</v>
      </c>
      <c r="W460" s="23">
        <v>0.29620000000000002</v>
      </c>
      <c r="X460" s="23">
        <v>55.799399999999999</v>
      </c>
      <c r="Y460" s="23">
        <v>0.30930000000000002</v>
      </c>
      <c r="Z460" s="23">
        <v>3.7999999999999999E-2</v>
      </c>
      <c r="AA460" s="23">
        <v>1.26E-2</v>
      </c>
      <c r="AB460" s="23" t="s">
        <v>181</v>
      </c>
      <c r="AC460" s="23">
        <v>6.3E-3</v>
      </c>
      <c r="AD460" s="23" t="s">
        <v>181</v>
      </c>
      <c r="AE460" s="23">
        <v>1.01E-2</v>
      </c>
      <c r="AF460" s="23">
        <v>0.57340000000000002</v>
      </c>
      <c r="AG460" s="23">
        <v>8.3000000000000001E-3</v>
      </c>
      <c r="AH460" s="23">
        <v>8.7562999999999995</v>
      </c>
      <c r="AI460" s="23">
        <v>2.23E-2</v>
      </c>
      <c r="AJ460" s="23">
        <v>0.51680000000000004</v>
      </c>
      <c r="AK460" s="23">
        <v>4.7999999999999996E-3</v>
      </c>
      <c r="AL460" s="23">
        <v>3.2300000000000002E-2</v>
      </c>
      <c r="AM460" s="23">
        <v>6.4000000000000003E-3</v>
      </c>
      <c r="AN460" s="23">
        <v>3.56E-2</v>
      </c>
      <c r="AO460" s="23">
        <v>3.8999999999999998E-3</v>
      </c>
      <c r="AP460" s="23">
        <v>9.5100000000000004E-2</v>
      </c>
      <c r="AQ460" s="23">
        <v>3.3999999999999998E-3</v>
      </c>
      <c r="AR460" s="23">
        <v>6.5460000000000003</v>
      </c>
      <c r="AS460" s="23">
        <v>2.1999999999999999E-2</v>
      </c>
      <c r="AT460" s="23">
        <v>1.2200000000000001E-2</v>
      </c>
      <c r="AU460" s="23">
        <v>2.8E-3</v>
      </c>
      <c r="AV460" s="23">
        <v>1.4999999999999999E-2</v>
      </c>
      <c r="AW460" s="23">
        <v>1E-3</v>
      </c>
      <c r="AX460" s="23">
        <v>6.7999999999999996E-3</v>
      </c>
      <c r="AY460" s="23">
        <v>5.9999999999999995E-4</v>
      </c>
      <c r="AZ460" s="23">
        <v>8.0000000000000002E-3</v>
      </c>
      <c r="BA460" s="23">
        <v>5.9999999999999995E-4</v>
      </c>
      <c r="BB460" s="23">
        <v>1.1000000000000001E-3</v>
      </c>
      <c r="BC460" s="23">
        <v>4.0000000000000002E-4</v>
      </c>
      <c r="BD460" s="23" t="s">
        <v>181</v>
      </c>
      <c r="BE460" s="23">
        <v>2.9999999999999997E-4</v>
      </c>
      <c r="BF460" s="23" t="s">
        <v>181</v>
      </c>
      <c r="BG460" s="23">
        <v>1E-4</v>
      </c>
      <c r="BH460" s="23">
        <v>4.0000000000000002E-4</v>
      </c>
      <c r="BI460" s="23">
        <v>2.0000000000000001E-4</v>
      </c>
      <c r="BJ460" s="23">
        <v>6.8999999999999999E-3</v>
      </c>
      <c r="BK460" s="23">
        <v>2.9999999999999997E-4</v>
      </c>
      <c r="BL460" s="23">
        <v>1.8E-3</v>
      </c>
      <c r="BM460" s="23">
        <v>2.0000000000000001E-4</v>
      </c>
      <c r="BN460" s="23">
        <v>1.9E-3</v>
      </c>
      <c r="BO460" s="23">
        <v>1E-4</v>
      </c>
      <c r="BP460" s="23">
        <v>2.9999999999999997E-4</v>
      </c>
      <c r="BQ460" s="23">
        <v>2.0000000000000001E-4</v>
      </c>
      <c r="BR460" s="23">
        <v>1E-4</v>
      </c>
      <c r="BS460" s="23">
        <v>0</v>
      </c>
      <c r="BT460" s="23" t="s">
        <v>181</v>
      </c>
      <c r="BU460" s="23">
        <v>5.0000000000000001E-4</v>
      </c>
      <c r="BV460" s="23" t="s">
        <v>181</v>
      </c>
      <c r="BW460" s="23">
        <v>5.9999999999999995E-4</v>
      </c>
      <c r="BX460" s="23" t="s">
        <v>181</v>
      </c>
      <c r="BY460" s="23">
        <v>8.0000000000000004E-4</v>
      </c>
      <c r="BZ460" s="23" t="s">
        <v>181</v>
      </c>
      <c r="CA460" s="23">
        <v>6.9999999999999999E-4</v>
      </c>
      <c r="CB460" s="23" t="s">
        <v>181</v>
      </c>
      <c r="CC460" s="23">
        <v>1.6999999999999999E-3</v>
      </c>
      <c r="CD460" s="23" t="s">
        <v>181</v>
      </c>
      <c r="CE460" s="23">
        <v>1.8E-3</v>
      </c>
      <c r="CF460" s="23" t="s">
        <v>20</v>
      </c>
      <c r="CH460" s="23" t="s">
        <v>181</v>
      </c>
      <c r="CI460" s="23">
        <v>3.7000000000000002E-3</v>
      </c>
      <c r="CJ460" s="23" t="s">
        <v>181</v>
      </c>
      <c r="CK460" s="23">
        <v>8.3999999999999995E-3</v>
      </c>
      <c r="CL460" s="23" t="s">
        <v>181</v>
      </c>
      <c r="CM460" s="23">
        <v>7.0000000000000001E-3</v>
      </c>
      <c r="CN460" s="23" t="s">
        <v>181</v>
      </c>
      <c r="CO460" s="23">
        <v>5.9999999999999995E-4</v>
      </c>
      <c r="CP460" s="23" t="s">
        <v>181</v>
      </c>
      <c r="CQ460" s="23">
        <v>2.5000000000000001E-3</v>
      </c>
      <c r="CR460" s="23" t="s">
        <v>181</v>
      </c>
      <c r="CS460" s="23">
        <v>1.4E-3</v>
      </c>
      <c r="CT460" s="23" t="s">
        <v>181</v>
      </c>
      <c r="CU460" s="23">
        <v>6.9999999999999999E-4</v>
      </c>
      <c r="CV460" s="23" t="s">
        <v>181</v>
      </c>
      <c r="CW460" s="23">
        <v>5.0000000000000001E-4</v>
      </c>
      <c r="CX460" s="23">
        <v>5.0000000000000001E-4</v>
      </c>
      <c r="CY460" s="23">
        <v>5.0000000000000001E-4</v>
      </c>
      <c r="CZ460" s="23" t="s">
        <v>181</v>
      </c>
      <c r="DA460" s="23">
        <v>5.0000000000000001E-4</v>
      </c>
      <c r="DB460" s="23" t="s">
        <v>181</v>
      </c>
      <c r="DC460" s="23">
        <v>5.0000000000000001E-4</v>
      </c>
      <c r="DD460" s="23" t="s">
        <v>181</v>
      </c>
      <c r="DE460" s="23">
        <v>5.9999999999999995E-4</v>
      </c>
      <c r="DF460" s="23" t="s">
        <v>181</v>
      </c>
      <c r="DG460" s="23">
        <v>2.9999999999999997E-4</v>
      </c>
      <c r="DH460" s="23" t="s">
        <v>181</v>
      </c>
      <c r="DI460" s="23">
        <v>1E-4</v>
      </c>
      <c r="DJ460" s="23" t="s">
        <v>560</v>
      </c>
      <c r="DK460" s="23" t="s">
        <v>561</v>
      </c>
      <c r="DL460" s="23">
        <v>87</v>
      </c>
      <c r="DM460" s="23" t="s">
        <v>564</v>
      </c>
      <c r="DN460" s="23" t="s">
        <v>20</v>
      </c>
      <c r="DW460" s="85"/>
      <c r="DY460" s="85">
        <v>44880.216666666667</v>
      </c>
    </row>
    <row r="461" spans="1:129" s="23" customFormat="1">
      <c r="B461" s="88"/>
      <c r="DW461" s="85"/>
      <c r="DY461" s="85"/>
    </row>
    <row r="462" spans="1:129" s="23" customFormat="1">
      <c r="A462" s="23">
        <v>520</v>
      </c>
      <c r="B462" s="88">
        <v>44880.231249999997</v>
      </c>
      <c r="C462" s="23" t="s">
        <v>192</v>
      </c>
      <c r="D462" s="23">
        <v>0</v>
      </c>
      <c r="E462" s="23">
        <v>0</v>
      </c>
      <c r="F462" s="23">
        <v>0</v>
      </c>
      <c r="G462" s="23" t="s">
        <v>58</v>
      </c>
      <c r="H462" s="23" t="s">
        <v>59</v>
      </c>
      <c r="I462" s="23" t="s">
        <v>59</v>
      </c>
      <c r="J462" s="23" t="s">
        <v>59</v>
      </c>
      <c r="K462" s="23">
        <v>150</v>
      </c>
      <c r="L462" s="23" t="s">
        <v>179</v>
      </c>
      <c r="M462" s="23">
        <v>0</v>
      </c>
      <c r="N462" s="23" t="s">
        <v>179</v>
      </c>
      <c r="O462" s="23">
        <v>0</v>
      </c>
      <c r="P462" s="23" t="s">
        <v>179</v>
      </c>
      <c r="Q462" s="23">
        <v>0</v>
      </c>
      <c r="R462" s="23">
        <v>2</v>
      </c>
      <c r="S462" s="23" t="s">
        <v>180</v>
      </c>
      <c r="T462" s="23">
        <v>13.728899999999999</v>
      </c>
      <c r="U462" s="23">
        <v>0.69679999999999997</v>
      </c>
      <c r="V462" s="23">
        <v>20.377199999999998</v>
      </c>
      <c r="W462" s="23">
        <v>0.29330000000000001</v>
      </c>
      <c r="X462" s="23">
        <v>56.363300000000002</v>
      </c>
      <c r="Y462" s="23">
        <v>0.311</v>
      </c>
      <c r="Z462" s="23">
        <v>4.1000000000000002E-2</v>
      </c>
      <c r="AA462" s="23">
        <v>1.2500000000000001E-2</v>
      </c>
      <c r="AB462" s="23" t="s">
        <v>181</v>
      </c>
      <c r="AC462" s="23">
        <v>6.1999999999999998E-3</v>
      </c>
      <c r="AD462" s="23" t="s">
        <v>181</v>
      </c>
      <c r="AE462" s="23">
        <v>1.0200000000000001E-2</v>
      </c>
      <c r="AF462" s="23">
        <v>0.35449999999999998</v>
      </c>
      <c r="AG462" s="23">
        <v>7.1000000000000004E-3</v>
      </c>
      <c r="AH462" s="23">
        <v>8.3102</v>
      </c>
      <c r="AI462" s="23">
        <v>2.1700000000000001E-2</v>
      </c>
      <c r="AJ462" s="23">
        <v>0.49170000000000003</v>
      </c>
      <c r="AK462" s="23">
        <v>4.7000000000000002E-3</v>
      </c>
      <c r="AL462" s="23">
        <v>2.8899999999999999E-2</v>
      </c>
      <c r="AM462" s="23">
        <v>6.3E-3</v>
      </c>
      <c r="AN462" s="23">
        <v>3.1899999999999998E-2</v>
      </c>
      <c r="AO462" s="23">
        <v>3.8E-3</v>
      </c>
      <c r="AP462" s="23">
        <v>9.1800000000000007E-2</v>
      </c>
      <c r="AQ462" s="23">
        <v>3.3999999999999998E-3</v>
      </c>
      <c r="AR462" s="23">
        <v>6.6923000000000004</v>
      </c>
      <c r="AS462" s="23">
        <v>2.2100000000000002E-2</v>
      </c>
      <c r="AT462" s="23">
        <v>1.3599999999999999E-2</v>
      </c>
      <c r="AU462" s="23">
        <v>2.8E-3</v>
      </c>
      <c r="AV462" s="23">
        <v>1.5900000000000001E-2</v>
      </c>
      <c r="AW462" s="23">
        <v>1E-3</v>
      </c>
      <c r="AX462" s="23">
        <v>1.04E-2</v>
      </c>
      <c r="AY462" s="23">
        <v>6.9999999999999999E-4</v>
      </c>
      <c r="AZ462" s="23">
        <v>7.1000000000000004E-3</v>
      </c>
      <c r="BA462" s="23">
        <v>5.9999999999999995E-4</v>
      </c>
      <c r="BB462" s="23">
        <v>1.1999999999999999E-3</v>
      </c>
      <c r="BC462" s="23">
        <v>4.0000000000000002E-4</v>
      </c>
      <c r="BD462" s="23" t="s">
        <v>181</v>
      </c>
      <c r="BE462" s="23">
        <v>2.9999999999999997E-4</v>
      </c>
      <c r="BF462" s="23" t="s">
        <v>181</v>
      </c>
      <c r="BG462" s="23">
        <v>1E-4</v>
      </c>
      <c r="BH462" s="23">
        <v>5.0000000000000001E-4</v>
      </c>
      <c r="BI462" s="23">
        <v>2.0000000000000001E-4</v>
      </c>
      <c r="BJ462" s="23">
        <v>6.1000000000000004E-3</v>
      </c>
      <c r="BK462" s="23">
        <v>2.9999999999999997E-4</v>
      </c>
      <c r="BL462" s="23">
        <v>1.8E-3</v>
      </c>
      <c r="BM462" s="23">
        <v>2.0000000000000001E-4</v>
      </c>
      <c r="BN462" s="23">
        <v>1.6000000000000001E-3</v>
      </c>
      <c r="BO462" s="23">
        <v>1E-4</v>
      </c>
      <c r="BP462" s="23" t="s">
        <v>181</v>
      </c>
      <c r="BQ462" s="23">
        <v>2.0000000000000001E-4</v>
      </c>
      <c r="BR462" s="23" t="s">
        <v>181</v>
      </c>
      <c r="BS462" s="23">
        <v>0</v>
      </c>
      <c r="BT462" s="23" t="s">
        <v>181</v>
      </c>
      <c r="BU462" s="23">
        <v>5.0000000000000001E-4</v>
      </c>
      <c r="BV462" s="23" t="s">
        <v>20</v>
      </c>
      <c r="BX462" s="23" t="s">
        <v>181</v>
      </c>
      <c r="BY462" s="23">
        <v>8.0000000000000004E-4</v>
      </c>
      <c r="BZ462" s="23" t="s">
        <v>181</v>
      </c>
      <c r="CA462" s="23">
        <v>6.9999999999999999E-4</v>
      </c>
      <c r="CB462" s="23" t="s">
        <v>181</v>
      </c>
      <c r="CC462" s="23">
        <v>1.6999999999999999E-3</v>
      </c>
      <c r="CD462" s="23" t="s">
        <v>181</v>
      </c>
      <c r="CE462" s="23">
        <v>1.8E-3</v>
      </c>
      <c r="CF462" s="23" t="s">
        <v>20</v>
      </c>
      <c r="CH462" s="23" t="s">
        <v>181</v>
      </c>
      <c r="CI462" s="23">
        <v>3.8E-3</v>
      </c>
      <c r="CJ462" s="23" t="s">
        <v>181</v>
      </c>
      <c r="CK462" s="23">
        <v>8.3999999999999995E-3</v>
      </c>
      <c r="CL462" s="23" t="s">
        <v>181</v>
      </c>
      <c r="CM462" s="23">
        <v>6.7999999999999996E-3</v>
      </c>
      <c r="CN462" s="23" t="s">
        <v>181</v>
      </c>
      <c r="CO462" s="23">
        <v>5.9999999999999995E-4</v>
      </c>
      <c r="CP462" s="23" t="s">
        <v>181</v>
      </c>
      <c r="CQ462" s="23">
        <v>2.5999999999999999E-3</v>
      </c>
      <c r="CR462" s="23" t="s">
        <v>181</v>
      </c>
      <c r="CS462" s="23">
        <v>1.4E-3</v>
      </c>
      <c r="CT462" s="23" t="s">
        <v>181</v>
      </c>
      <c r="CU462" s="23">
        <v>5.9999999999999995E-4</v>
      </c>
      <c r="CV462" s="23" t="s">
        <v>181</v>
      </c>
      <c r="CW462" s="23">
        <v>5.0000000000000001E-4</v>
      </c>
      <c r="CX462" s="23" t="s">
        <v>181</v>
      </c>
      <c r="CY462" s="23">
        <v>5.9999999999999995E-4</v>
      </c>
      <c r="CZ462" s="23" t="s">
        <v>181</v>
      </c>
      <c r="DA462" s="23">
        <v>5.9999999999999995E-4</v>
      </c>
      <c r="DB462" s="23" t="s">
        <v>181</v>
      </c>
      <c r="DC462" s="23">
        <v>5.0000000000000001E-4</v>
      </c>
      <c r="DD462" s="23" t="s">
        <v>181</v>
      </c>
      <c r="DE462" s="23">
        <v>5.9999999999999995E-4</v>
      </c>
      <c r="DF462" s="23" t="s">
        <v>181</v>
      </c>
      <c r="DG462" s="23">
        <v>2.9999999999999997E-4</v>
      </c>
      <c r="DH462" s="23" t="s">
        <v>181</v>
      </c>
      <c r="DI462" s="23">
        <v>1E-4</v>
      </c>
      <c r="DJ462" s="23" t="s">
        <v>565</v>
      </c>
      <c r="DK462" s="23" t="s">
        <v>566</v>
      </c>
      <c r="DL462" s="23">
        <v>16</v>
      </c>
      <c r="DM462" s="23" t="s">
        <v>567</v>
      </c>
      <c r="DN462" s="23" t="s">
        <v>20</v>
      </c>
      <c r="DW462" s="85"/>
      <c r="DY462" s="85">
        <v>44880.231249999997</v>
      </c>
    </row>
    <row r="463" spans="1:129" s="23" customFormat="1">
      <c r="A463" s="23">
        <v>521</v>
      </c>
      <c r="B463" s="88">
        <v>44880.236805555556</v>
      </c>
      <c r="C463" s="23" t="s">
        <v>192</v>
      </c>
      <c r="D463" s="23">
        <v>0</v>
      </c>
      <c r="E463" s="23">
        <v>0</v>
      </c>
      <c r="F463" s="23">
        <v>0</v>
      </c>
      <c r="G463" s="23" t="s">
        <v>58</v>
      </c>
      <c r="H463" s="23" t="s">
        <v>59</v>
      </c>
      <c r="I463" s="23" t="s">
        <v>59</v>
      </c>
      <c r="J463" s="23" t="s">
        <v>59</v>
      </c>
      <c r="K463" s="23">
        <v>150</v>
      </c>
      <c r="L463" s="23" t="s">
        <v>179</v>
      </c>
      <c r="M463" s="23">
        <v>0</v>
      </c>
      <c r="N463" s="23" t="s">
        <v>179</v>
      </c>
      <c r="O463" s="23">
        <v>0</v>
      </c>
      <c r="P463" s="23" t="s">
        <v>179</v>
      </c>
      <c r="Q463" s="23">
        <v>0</v>
      </c>
      <c r="R463" s="23">
        <v>2</v>
      </c>
      <c r="S463" s="23" t="s">
        <v>180</v>
      </c>
      <c r="T463" s="23">
        <v>8.3840000000000003</v>
      </c>
      <c r="U463" s="23">
        <v>0.60009999999999997</v>
      </c>
      <c r="V463" s="23">
        <v>16.706199999999999</v>
      </c>
      <c r="W463" s="23">
        <v>0.26500000000000001</v>
      </c>
      <c r="X463" s="23">
        <v>47.088500000000003</v>
      </c>
      <c r="Y463" s="23">
        <v>0.2782</v>
      </c>
      <c r="Z463" s="23">
        <v>2.46E-2</v>
      </c>
      <c r="AA463" s="23">
        <v>1.18E-2</v>
      </c>
      <c r="AB463" s="23" t="s">
        <v>181</v>
      </c>
      <c r="AC463" s="23">
        <v>6.0000000000000001E-3</v>
      </c>
      <c r="AD463" s="23" t="s">
        <v>181</v>
      </c>
      <c r="AE463" s="23">
        <v>1.03E-2</v>
      </c>
      <c r="AF463" s="23">
        <v>0.3765</v>
      </c>
      <c r="AG463" s="23">
        <v>7.0000000000000001E-3</v>
      </c>
      <c r="AH463" s="23">
        <v>8.0146999999999995</v>
      </c>
      <c r="AI463" s="23">
        <v>2.1399999999999999E-2</v>
      </c>
      <c r="AJ463" s="23">
        <v>0.46029999999999999</v>
      </c>
      <c r="AK463" s="23">
        <v>4.5999999999999999E-3</v>
      </c>
      <c r="AL463" s="23">
        <v>1.9800000000000002E-2</v>
      </c>
      <c r="AM463" s="23">
        <v>5.7999999999999996E-3</v>
      </c>
      <c r="AN463" s="23">
        <v>3.04E-2</v>
      </c>
      <c r="AO463" s="23">
        <v>3.5999999999999999E-3</v>
      </c>
      <c r="AP463" s="23">
        <v>8.1000000000000003E-2</v>
      </c>
      <c r="AQ463" s="23">
        <v>3.3E-3</v>
      </c>
      <c r="AR463" s="23">
        <v>6.9789000000000003</v>
      </c>
      <c r="AS463" s="23">
        <v>2.2800000000000001E-2</v>
      </c>
      <c r="AT463" s="23">
        <v>1.49E-2</v>
      </c>
      <c r="AU463" s="23">
        <v>3.0000000000000001E-3</v>
      </c>
      <c r="AV463" s="23">
        <v>1.5699999999999999E-2</v>
      </c>
      <c r="AW463" s="23">
        <v>1.1000000000000001E-3</v>
      </c>
      <c r="AX463" s="23">
        <v>5.7000000000000002E-3</v>
      </c>
      <c r="AY463" s="23">
        <v>5.9999999999999995E-4</v>
      </c>
      <c r="AZ463" s="23">
        <v>7.9000000000000008E-3</v>
      </c>
      <c r="BA463" s="23">
        <v>5.9999999999999995E-4</v>
      </c>
      <c r="BB463" s="23">
        <v>1E-3</v>
      </c>
      <c r="BC463" s="23">
        <v>4.0000000000000002E-4</v>
      </c>
      <c r="BD463" s="23" t="s">
        <v>181</v>
      </c>
      <c r="BE463" s="23">
        <v>2.9999999999999997E-4</v>
      </c>
      <c r="BF463" s="23" t="s">
        <v>181</v>
      </c>
      <c r="BG463" s="23">
        <v>1E-4</v>
      </c>
      <c r="BH463" s="23">
        <v>4.0000000000000002E-4</v>
      </c>
      <c r="BI463" s="23">
        <v>2.0000000000000001E-4</v>
      </c>
      <c r="BJ463" s="23">
        <v>6.4000000000000003E-3</v>
      </c>
      <c r="BK463" s="23">
        <v>2.9999999999999997E-4</v>
      </c>
      <c r="BL463" s="23">
        <v>1.8E-3</v>
      </c>
      <c r="BM463" s="23">
        <v>2.0000000000000001E-4</v>
      </c>
      <c r="BN463" s="23">
        <v>3.2000000000000002E-3</v>
      </c>
      <c r="BO463" s="23">
        <v>2.0000000000000001E-4</v>
      </c>
      <c r="BP463" s="23" t="s">
        <v>181</v>
      </c>
      <c r="BQ463" s="23">
        <v>2.0000000000000001E-4</v>
      </c>
      <c r="BR463" s="23">
        <v>4.0000000000000002E-4</v>
      </c>
      <c r="BS463" s="23">
        <v>2.0000000000000001E-4</v>
      </c>
      <c r="BT463" s="23" t="s">
        <v>181</v>
      </c>
      <c r="BU463" s="23">
        <v>5.0000000000000001E-4</v>
      </c>
      <c r="BV463" s="23" t="s">
        <v>20</v>
      </c>
      <c r="BX463" s="23" t="s">
        <v>20</v>
      </c>
      <c r="BZ463" s="23" t="s">
        <v>181</v>
      </c>
      <c r="CA463" s="23">
        <v>6.9999999999999999E-4</v>
      </c>
      <c r="CB463" s="23" t="s">
        <v>181</v>
      </c>
      <c r="CC463" s="23">
        <v>1.9E-3</v>
      </c>
      <c r="CD463" s="23" t="s">
        <v>181</v>
      </c>
      <c r="CE463" s="23">
        <v>1.6999999999999999E-3</v>
      </c>
      <c r="CF463" s="23" t="s">
        <v>20</v>
      </c>
      <c r="CH463" s="23" t="s">
        <v>181</v>
      </c>
      <c r="CI463" s="23">
        <v>4.7999999999999996E-3</v>
      </c>
      <c r="CJ463" s="23" t="s">
        <v>181</v>
      </c>
      <c r="CK463" s="23">
        <v>8.8000000000000005E-3</v>
      </c>
      <c r="CL463" s="23" t="s">
        <v>181</v>
      </c>
      <c r="CM463" s="23">
        <v>9.7000000000000003E-3</v>
      </c>
      <c r="CN463" s="23" t="s">
        <v>181</v>
      </c>
      <c r="CO463" s="23">
        <v>5.9999999999999995E-4</v>
      </c>
      <c r="CP463" s="23" t="s">
        <v>181</v>
      </c>
      <c r="CQ463" s="23">
        <v>2.5999999999999999E-3</v>
      </c>
      <c r="CR463" s="23" t="s">
        <v>181</v>
      </c>
      <c r="CS463" s="23">
        <v>1.6000000000000001E-3</v>
      </c>
      <c r="CT463" s="23" t="s">
        <v>20</v>
      </c>
      <c r="CV463" s="23" t="s">
        <v>20</v>
      </c>
      <c r="CX463" s="23" t="s">
        <v>181</v>
      </c>
      <c r="CY463" s="23">
        <v>5.0000000000000001E-4</v>
      </c>
      <c r="CZ463" s="23" t="s">
        <v>181</v>
      </c>
      <c r="DA463" s="23">
        <v>5.9999999999999995E-4</v>
      </c>
      <c r="DB463" s="23" t="s">
        <v>181</v>
      </c>
      <c r="DC463" s="23">
        <v>5.9999999999999995E-4</v>
      </c>
      <c r="DD463" s="23" t="s">
        <v>181</v>
      </c>
      <c r="DE463" s="23">
        <v>5.9999999999999995E-4</v>
      </c>
      <c r="DF463" s="23" t="s">
        <v>181</v>
      </c>
      <c r="DG463" s="23">
        <v>2.9999999999999997E-4</v>
      </c>
      <c r="DH463" s="23" t="s">
        <v>181</v>
      </c>
      <c r="DI463" s="23">
        <v>2.0000000000000001E-4</v>
      </c>
      <c r="DJ463" s="23" t="s">
        <v>565</v>
      </c>
      <c r="DK463" s="23" t="s">
        <v>566</v>
      </c>
      <c r="DL463" s="23">
        <v>27</v>
      </c>
      <c r="DM463" s="23" t="s">
        <v>568</v>
      </c>
      <c r="DN463" s="23" t="s">
        <v>20</v>
      </c>
      <c r="DW463" s="85"/>
      <c r="DY463" s="85">
        <v>44880.236805555556</v>
      </c>
    </row>
    <row r="464" spans="1:129" s="23" customFormat="1">
      <c r="A464" s="23">
        <v>522</v>
      </c>
      <c r="B464" s="88">
        <v>44880.240972222222</v>
      </c>
      <c r="C464" s="23" t="s">
        <v>192</v>
      </c>
      <c r="D464" s="23">
        <v>0</v>
      </c>
      <c r="E464" s="23">
        <v>0</v>
      </c>
      <c r="F464" s="23">
        <v>0</v>
      </c>
      <c r="G464" s="23" t="s">
        <v>58</v>
      </c>
      <c r="H464" s="23" t="s">
        <v>59</v>
      </c>
      <c r="I464" s="23" t="s">
        <v>59</v>
      </c>
      <c r="J464" s="23" t="s">
        <v>59</v>
      </c>
      <c r="K464" s="23">
        <v>150</v>
      </c>
      <c r="L464" s="23" t="s">
        <v>179</v>
      </c>
      <c r="M464" s="23">
        <v>0</v>
      </c>
      <c r="N464" s="23" t="s">
        <v>179</v>
      </c>
      <c r="O464" s="23">
        <v>0</v>
      </c>
      <c r="P464" s="23" t="s">
        <v>179</v>
      </c>
      <c r="Q464" s="23">
        <v>0</v>
      </c>
      <c r="R464" s="23">
        <v>2</v>
      </c>
      <c r="S464" s="23" t="s">
        <v>180</v>
      </c>
      <c r="T464" s="23">
        <v>8.7711000000000006</v>
      </c>
      <c r="U464" s="23">
        <v>0.62780000000000002</v>
      </c>
      <c r="V464" s="23">
        <v>18.091200000000001</v>
      </c>
      <c r="W464" s="23">
        <v>0.27700000000000002</v>
      </c>
      <c r="X464" s="23">
        <v>48.020299999999999</v>
      </c>
      <c r="Y464" s="23">
        <v>0.28289999999999998</v>
      </c>
      <c r="Z464" s="23">
        <v>4.7699999999999999E-2</v>
      </c>
      <c r="AA464" s="23">
        <v>1.26E-2</v>
      </c>
      <c r="AB464" s="23" t="s">
        <v>181</v>
      </c>
      <c r="AC464" s="23">
        <v>6.1999999999999998E-3</v>
      </c>
      <c r="AD464" s="23" t="s">
        <v>181</v>
      </c>
      <c r="AE464" s="23">
        <v>1.0500000000000001E-2</v>
      </c>
      <c r="AF464" s="23">
        <v>0.43709999999999999</v>
      </c>
      <c r="AG464" s="23">
        <v>7.4000000000000003E-3</v>
      </c>
      <c r="AH464" s="23">
        <v>8.5579000000000001</v>
      </c>
      <c r="AI464" s="23">
        <v>2.2200000000000001E-2</v>
      </c>
      <c r="AJ464" s="23">
        <v>0.51859999999999995</v>
      </c>
      <c r="AK464" s="23">
        <v>4.7999999999999996E-3</v>
      </c>
      <c r="AL464" s="23">
        <v>2.58E-2</v>
      </c>
      <c r="AM464" s="23">
        <v>6.3E-3</v>
      </c>
      <c r="AN464" s="23">
        <v>2.9700000000000001E-2</v>
      </c>
      <c r="AO464" s="23">
        <v>3.8999999999999998E-3</v>
      </c>
      <c r="AP464" s="23">
        <v>7.1999999999999995E-2</v>
      </c>
      <c r="AQ464" s="23">
        <v>3.2000000000000002E-3</v>
      </c>
      <c r="AR464" s="23">
        <v>7.7515000000000001</v>
      </c>
      <c r="AS464" s="23">
        <v>2.4199999999999999E-2</v>
      </c>
      <c r="AT464" s="23">
        <v>1.7500000000000002E-2</v>
      </c>
      <c r="AU464" s="23">
        <v>3.0999999999999999E-3</v>
      </c>
      <c r="AV464" s="23">
        <v>1.7999999999999999E-2</v>
      </c>
      <c r="AW464" s="23">
        <v>1.1000000000000001E-3</v>
      </c>
      <c r="AX464" s="23">
        <v>7.1999999999999998E-3</v>
      </c>
      <c r="AY464" s="23">
        <v>5.9999999999999995E-4</v>
      </c>
      <c r="AZ464" s="23">
        <v>8.0000000000000002E-3</v>
      </c>
      <c r="BA464" s="23">
        <v>5.9999999999999995E-4</v>
      </c>
      <c r="BB464" s="23">
        <v>1.1000000000000001E-3</v>
      </c>
      <c r="BC464" s="23">
        <v>4.0000000000000002E-4</v>
      </c>
      <c r="BD464" s="23">
        <v>4.0000000000000002E-4</v>
      </c>
      <c r="BE464" s="23">
        <v>2.9999999999999997E-4</v>
      </c>
      <c r="BF464" s="23" t="s">
        <v>181</v>
      </c>
      <c r="BG464" s="23">
        <v>1E-4</v>
      </c>
      <c r="BH464" s="23">
        <v>5.9999999999999995E-4</v>
      </c>
      <c r="BI464" s="23">
        <v>2.0000000000000001E-4</v>
      </c>
      <c r="BJ464" s="23">
        <v>7.6E-3</v>
      </c>
      <c r="BK464" s="23">
        <v>2.9999999999999997E-4</v>
      </c>
      <c r="BL464" s="23">
        <v>2.2000000000000001E-3</v>
      </c>
      <c r="BM464" s="23">
        <v>2.0000000000000001E-4</v>
      </c>
      <c r="BN464" s="23">
        <v>2.8999999999999998E-3</v>
      </c>
      <c r="BO464" s="23">
        <v>2.0000000000000001E-4</v>
      </c>
      <c r="BP464" s="23" t="s">
        <v>181</v>
      </c>
      <c r="BQ464" s="23">
        <v>2.0000000000000001E-4</v>
      </c>
      <c r="BR464" s="23">
        <v>2.0000000000000001E-4</v>
      </c>
      <c r="BS464" s="23">
        <v>2.0000000000000001E-4</v>
      </c>
      <c r="BT464" s="23" t="s">
        <v>181</v>
      </c>
      <c r="BU464" s="23">
        <v>5.0000000000000001E-4</v>
      </c>
      <c r="BV464" s="23" t="s">
        <v>20</v>
      </c>
      <c r="BX464" s="23" t="s">
        <v>181</v>
      </c>
      <c r="BY464" s="23">
        <v>8.0000000000000004E-4</v>
      </c>
      <c r="BZ464" s="23" t="s">
        <v>181</v>
      </c>
      <c r="CA464" s="23">
        <v>6.9999999999999999E-4</v>
      </c>
      <c r="CB464" s="23" t="s">
        <v>181</v>
      </c>
      <c r="CC464" s="23">
        <v>1.8E-3</v>
      </c>
      <c r="CD464" s="23" t="s">
        <v>181</v>
      </c>
      <c r="CE464" s="23">
        <v>1.8E-3</v>
      </c>
      <c r="CF464" s="23" t="s">
        <v>20</v>
      </c>
      <c r="CH464" s="23" t="s">
        <v>181</v>
      </c>
      <c r="CI464" s="23">
        <v>4.4000000000000003E-3</v>
      </c>
      <c r="CJ464" s="23" t="s">
        <v>181</v>
      </c>
      <c r="CK464" s="23">
        <v>8.8000000000000005E-3</v>
      </c>
      <c r="CL464" s="23" t="s">
        <v>181</v>
      </c>
      <c r="CM464" s="23">
        <v>9.2999999999999992E-3</v>
      </c>
      <c r="CN464" s="23" t="s">
        <v>181</v>
      </c>
      <c r="CO464" s="23">
        <v>5.9999999999999995E-4</v>
      </c>
      <c r="CP464" s="23" t="s">
        <v>181</v>
      </c>
      <c r="CQ464" s="23">
        <v>2.5999999999999999E-3</v>
      </c>
      <c r="CR464" s="23" t="s">
        <v>181</v>
      </c>
      <c r="CS464" s="23">
        <v>1.5E-3</v>
      </c>
      <c r="CT464" s="23" t="s">
        <v>181</v>
      </c>
      <c r="CU464" s="23">
        <v>6.9999999999999999E-4</v>
      </c>
      <c r="CV464" s="23" t="s">
        <v>20</v>
      </c>
      <c r="CX464" s="23" t="s">
        <v>181</v>
      </c>
      <c r="CY464" s="23">
        <v>5.0000000000000001E-4</v>
      </c>
      <c r="CZ464" s="23" t="s">
        <v>181</v>
      </c>
      <c r="DA464" s="23">
        <v>5.9999999999999995E-4</v>
      </c>
      <c r="DB464" s="23" t="s">
        <v>181</v>
      </c>
      <c r="DC464" s="23">
        <v>5.9999999999999995E-4</v>
      </c>
      <c r="DD464" s="23" t="s">
        <v>181</v>
      </c>
      <c r="DE464" s="23">
        <v>5.9999999999999995E-4</v>
      </c>
      <c r="DF464" s="23" t="s">
        <v>181</v>
      </c>
      <c r="DG464" s="23">
        <v>2.9999999999999997E-4</v>
      </c>
      <c r="DH464" s="23" t="s">
        <v>181</v>
      </c>
      <c r="DI464" s="23">
        <v>2.0000000000000001E-4</v>
      </c>
      <c r="DJ464" s="23" t="s">
        <v>569</v>
      </c>
      <c r="DK464" s="23" t="s">
        <v>570</v>
      </c>
      <c r="DL464" s="23">
        <v>20</v>
      </c>
      <c r="DM464" s="23" t="s">
        <v>568</v>
      </c>
      <c r="DN464" s="23" t="s">
        <v>20</v>
      </c>
      <c r="DW464" s="85"/>
      <c r="DY464" s="85">
        <v>44880.240972222222</v>
      </c>
    </row>
    <row r="465" spans="1:129" s="23" customFormat="1">
      <c r="A465" s="23">
        <v>523</v>
      </c>
      <c r="B465" s="88">
        <v>44880.243750000001</v>
      </c>
      <c r="C465" s="23" t="s">
        <v>192</v>
      </c>
      <c r="D465" s="23">
        <v>0</v>
      </c>
      <c r="E465" s="23">
        <v>0</v>
      </c>
      <c r="F465" s="23">
        <v>0</v>
      </c>
      <c r="G465" s="23" t="s">
        <v>58</v>
      </c>
      <c r="H465" s="23" t="s">
        <v>59</v>
      </c>
      <c r="I465" s="23" t="s">
        <v>59</v>
      </c>
      <c r="J465" s="23" t="s">
        <v>59</v>
      </c>
      <c r="K465" s="23">
        <v>150</v>
      </c>
      <c r="L465" s="23" t="s">
        <v>179</v>
      </c>
      <c r="M465" s="23">
        <v>0</v>
      </c>
      <c r="N465" s="23" t="s">
        <v>179</v>
      </c>
      <c r="O465" s="23">
        <v>0</v>
      </c>
      <c r="P465" s="23" t="s">
        <v>179</v>
      </c>
      <c r="Q465" s="23">
        <v>0</v>
      </c>
      <c r="R465" s="23">
        <v>2</v>
      </c>
      <c r="S465" s="23" t="s">
        <v>180</v>
      </c>
      <c r="T465" s="23">
        <v>10.311</v>
      </c>
      <c r="U465" s="23">
        <v>0.65210000000000001</v>
      </c>
      <c r="V465" s="23">
        <v>20.680599999999998</v>
      </c>
      <c r="W465" s="23">
        <v>0.29409999999999997</v>
      </c>
      <c r="X465" s="23">
        <v>53.361400000000003</v>
      </c>
      <c r="Y465" s="23">
        <v>0.30370000000000003</v>
      </c>
      <c r="Z465" s="23">
        <v>4.7E-2</v>
      </c>
      <c r="AA465" s="23">
        <v>1.23E-2</v>
      </c>
      <c r="AB465" s="23" t="s">
        <v>181</v>
      </c>
      <c r="AC465" s="23">
        <v>6.3E-3</v>
      </c>
      <c r="AD465" s="23" t="s">
        <v>181</v>
      </c>
      <c r="AE465" s="23">
        <v>1.03E-2</v>
      </c>
      <c r="AF465" s="23">
        <v>1.3472999999999999</v>
      </c>
      <c r="AG465" s="23">
        <v>1.17E-2</v>
      </c>
      <c r="AH465" s="23">
        <v>7.8413000000000004</v>
      </c>
      <c r="AI465" s="23">
        <v>2.12E-2</v>
      </c>
      <c r="AJ465" s="23">
        <v>0.52690000000000003</v>
      </c>
      <c r="AK465" s="23">
        <v>4.7999999999999996E-3</v>
      </c>
      <c r="AL465" s="23">
        <v>2.7799999999999998E-2</v>
      </c>
      <c r="AM465" s="23">
        <v>6.3E-3</v>
      </c>
      <c r="AN465" s="23">
        <v>3.5299999999999998E-2</v>
      </c>
      <c r="AO465" s="23">
        <v>4.1000000000000003E-3</v>
      </c>
      <c r="AP465" s="23">
        <v>8.3000000000000004E-2</v>
      </c>
      <c r="AQ465" s="23">
        <v>3.3E-3</v>
      </c>
      <c r="AR465" s="23">
        <v>6.9988000000000001</v>
      </c>
      <c r="AS465" s="23">
        <v>2.2599999999999999E-2</v>
      </c>
      <c r="AT465" s="23">
        <v>1.35E-2</v>
      </c>
      <c r="AU465" s="23">
        <v>2.8999999999999998E-3</v>
      </c>
      <c r="AV465" s="23">
        <v>1.17E-2</v>
      </c>
      <c r="AW465" s="23">
        <v>8.9999999999999998E-4</v>
      </c>
      <c r="AX465" s="23">
        <v>7.9000000000000008E-3</v>
      </c>
      <c r="AY465" s="23">
        <v>5.9999999999999995E-4</v>
      </c>
      <c r="AZ465" s="23">
        <v>8.6999999999999994E-3</v>
      </c>
      <c r="BA465" s="23">
        <v>5.9999999999999995E-4</v>
      </c>
      <c r="BB465" s="23">
        <v>8.9999999999999998E-4</v>
      </c>
      <c r="BC465" s="23">
        <v>4.0000000000000002E-4</v>
      </c>
      <c r="BD465" s="23">
        <v>2.9999999999999997E-4</v>
      </c>
      <c r="BE465" s="23">
        <v>2.9999999999999997E-4</v>
      </c>
      <c r="BF465" s="23" t="s">
        <v>181</v>
      </c>
      <c r="BG465" s="23">
        <v>1E-4</v>
      </c>
      <c r="BH465" s="23">
        <v>1.5E-3</v>
      </c>
      <c r="BI465" s="23">
        <v>2.0000000000000001E-4</v>
      </c>
      <c r="BJ465" s="23">
        <v>7.6E-3</v>
      </c>
      <c r="BK465" s="23">
        <v>2.9999999999999997E-4</v>
      </c>
      <c r="BL465" s="23">
        <v>2E-3</v>
      </c>
      <c r="BM465" s="23">
        <v>2.0000000000000001E-4</v>
      </c>
      <c r="BN465" s="23">
        <v>2.3E-3</v>
      </c>
      <c r="BO465" s="23">
        <v>2.0000000000000001E-4</v>
      </c>
      <c r="BP465" s="23" t="s">
        <v>181</v>
      </c>
      <c r="BQ465" s="23">
        <v>2.0000000000000001E-4</v>
      </c>
      <c r="BR465" s="23">
        <v>2.0000000000000001E-4</v>
      </c>
      <c r="BS465" s="23">
        <v>1E-4</v>
      </c>
      <c r="BT465" s="23" t="s">
        <v>181</v>
      </c>
      <c r="BU465" s="23">
        <v>5.0000000000000001E-4</v>
      </c>
      <c r="BV465" s="23" t="s">
        <v>20</v>
      </c>
      <c r="BX465" s="23" t="s">
        <v>181</v>
      </c>
      <c r="BY465" s="23">
        <v>8.0000000000000004E-4</v>
      </c>
      <c r="BZ465" s="23" t="s">
        <v>181</v>
      </c>
      <c r="CA465" s="23">
        <v>6.9999999999999999E-4</v>
      </c>
      <c r="CB465" s="23" t="s">
        <v>181</v>
      </c>
      <c r="CC465" s="23">
        <v>1.6999999999999999E-3</v>
      </c>
      <c r="CD465" s="23" t="s">
        <v>181</v>
      </c>
      <c r="CE465" s="23">
        <v>1.8E-3</v>
      </c>
      <c r="CF465" s="23" t="s">
        <v>20</v>
      </c>
      <c r="CH465" s="23" t="s">
        <v>181</v>
      </c>
      <c r="CI465" s="23">
        <v>4.0000000000000001E-3</v>
      </c>
      <c r="CJ465" s="23" t="s">
        <v>181</v>
      </c>
      <c r="CK465" s="23">
        <v>8.5000000000000006E-3</v>
      </c>
      <c r="CL465" s="23" t="s">
        <v>181</v>
      </c>
      <c r="CM465" s="23">
        <v>7.7999999999999996E-3</v>
      </c>
      <c r="CN465" s="23" t="s">
        <v>181</v>
      </c>
      <c r="CO465" s="23">
        <v>5.9999999999999995E-4</v>
      </c>
      <c r="CP465" s="23" t="s">
        <v>181</v>
      </c>
      <c r="CQ465" s="23">
        <v>2.5999999999999999E-3</v>
      </c>
      <c r="CR465" s="23" t="s">
        <v>181</v>
      </c>
      <c r="CS465" s="23">
        <v>1.5E-3</v>
      </c>
      <c r="CT465" s="23" t="s">
        <v>181</v>
      </c>
      <c r="CU465" s="23">
        <v>5.9999999999999995E-4</v>
      </c>
      <c r="CV465" s="23" t="s">
        <v>20</v>
      </c>
      <c r="CX465" s="23" t="s">
        <v>181</v>
      </c>
      <c r="CY465" s="23">
        <v>5.0000000000000001E-4</v>
      </c>
      <c r="CZ465" s="23" t="s">
        <v>181</v>
      </c>
      <c r="DA465" s="23">
        <v>5.9999999999999995E-4</v>
      </c>
      <c r="DB465" s="23" t="s">
        <v>181</v>
      </c>
      <c r="DC465" s="23">
        <v>5.0000000000000001E-4</v>
      </c>
      <c r="DD465" s="23" t="s">
        <v>181</v>
      </c>
      <c r="DE465" s="23">
        <v>5.9999999999999995E-4</v>
      </c>
      <c r="DF465" s="23" t="s">
        <v>181</v>
      </c>
      <c r="DG465" s="23">
        <v>2.9999999999999997E-4</v>
      </c>
      <c r="DH465" s="23" t="s">
        <v>181</v>
      </c>
      <c r="DI465" s="23">
        <v>1E-4</v>
      </c>
      <c r="DJ465" s="23" t="s">
        <v>569</v>
      </c>
      <c r="DK465" s="23" t="s">
        <v>570</v>
      </c>
      <c r="DL465" s="23">
        <v>129</v>
      </c>
      <c r="DM465" s="23" t="s">
        <v>567</v>
      </c>
      <c r="DN465" s="23" t="s">
        <v>20</v>
      </c>
      <c r="DW465" s="85"/>
      <c r="DY465" s="85">
        <v>44880.243750000001</v>
      </c>
    </row>
    <row r="466" spans="1:129" s="23" customFormat="1">
      <c r="A466" s="23">
        <v>524</v>
      </c>
      <c r="B466" s="88">
        <v>44880.247916666667</v>
      </c>
      <c r="C466" s="23" t="s">
        <v>192</v>
      </c>
      <c r="D466" s="23">
        <v>0</v>
      </c>
      <c r="E466" s="23">
        <v>0</v>
      </c>
      <c r="F466" s="23">
        <v>0</v>
      </c>
      <c r="G466" s="23" t="s">
        <v>58</v>
      </c>
      <c r="H466" s="23" t="s">
        <v>59</v>
      </c>
      <c r="I466" s="23" t="s">
        <v>59</v>
      </c>
      <c r="J466" s="23" t="s">
        <v>59</v>
      </c>
      <c r="K466" s="23">
        <v>150</v>
      </c>
      <c r="L466" s="23" t="s">
        <v>179</v>
      </c>
      <c r="M466" s="23">
        <v>0</v>
      </c>
      <c r="N466" s="23" t="s">
        <v>179</v>
      </c>
      <c r="O466" s="23">
        <v>0</v>
      </c>
      <c r="P466" s="23" t="s">
        <v>179</v>
      </c>
      <c r="Q466" s="23">
        <v>0</v>
      </c>
      <c r="R466" s="23">
        <v>2</v>
      </c>
      <c r="S466" s="23" t="s">
        <v>180</v>
      </c>
      <c r="T466" s="23">
        <v>9.4312000000000005</v>
      </c>
      <c r="U466" s="23">
        <v>0.64049999999999996</v>
      </c>
      <c r="V466" s="23">
        <v>20.0671</v>
      </c>
      <c r="W466" s="23">
        <v>0.2898</v>
      </c>
      <c r="X466" s="23">
        <v>52.709899999999998</v>
      </c>
      <c r="Y466" s="23">
        <v>0.30009999999999998</v>
      </c>
      <c r="Z466" s="23">
        <v>2.35E-2</v>
      </c>
      <c r="AA466" s="23">
        <v>1.21E-2</v>
      </c>
      <c r="AB466" s="23" t="s">
        <v>181</v>
      </c>
      <c r="AC466" s="23">
        <v>6.1999999999999998E-3</v>
      </c>
      <c r="AD466" s="23" t="s">
        <v>181</v>
      </c>
      <c r="AE466" s="23">
        <v>1.0200000000000001E-2</v>
      </c>
      <c r="AF466" s="23">
        <v>0.78869999999999996</v>
      </c>
      <c r="AG466" s="23">
        <v>9.4000000000000004E-3</v>
      </c>
      <c r="AH466" s="23">
        <v>8.1135999999999999</v>
      </c>
      <c r="AI466" s="23">
        <v>2.1600000000000001E-2</v>
      </c>
      <c r="AJ466" s="23">
        <v>0.51849999999999996</v>
      </c>
      <c r="AK466" s="23">
        <v>4.7999999999999996E-3</v>
      </c>
      <c r="AL466" s="23">
        <v>3.49E-2</v>
      </c>
      <c r="AM466" s="23">
        <v>6.4000000000000003E-3</v>
      </c>
      <c r="AN466" s="23">
        <v>3.7900000000000003E-2</v>
      </c>
      <c r="AO466" s="23">
        <v>4.0000000000000001E-3</v>
      </c>
      <c r="AP466" s="23">
        <v>7.6499999999999999E-2</v>
      </c>
      <c r="AQ466" s="23">
        <v>3.2000000000000002E-3</v>
      </c>
      <c r="AR466" s="23">
        <v>7.3461999999999996</v>
      </c>
      <c r="AS466" s="23">
        <v>2.3300000000000001E-2</v>
      </c>
      <c r="AT466" s="23">
        <v>1.5599999999999999E-2</v>
      </c>
      <c r="AU466" s="23">
        <v>3.0000000000000001E-3</v>
      </c>
      <c r="AV466" s="23">
        <v>1.2699999999999999E-2</v>
      </c>
      <c r="AW466" s="23">
        <v>8.9999999999999998E-4</v>
      </c>
      <c r="AX466" s="23">
        <v>7.6E-3</v>
      </c>
      <c r="AY466" s="23">
        <v>5.9999999999999995E-4</v>
      </c>
      <c r="AZ466" s="23">
        <v>8.8999999999999999E-3</v>
      </c>
      <c r="BA466" s="23">
        <v>6.9999999999999999E-4</v>
      </c>
      <c r="BB466" s="23">
        <v>1.2999999999999999E-3</v>
      </c>
      <c r="BC466" s="23">
        <v>4.0000000000000002E-4</v>
      </c>
      <c r="BD466" s="23" t="s">
        <v>181</v>
      </c>
      <c r="BE466" s="23">
        <v>2.9999999999999997E-4</v>
      </c>
      <c r="BF466" s="23" t="s">
        <v>181</v>
      </c>
      <c r="BG466" s="23">
        <v>1E-4</v>
      </c>
      <c r="BH466" s="23">
        <v>5.0000000000000001E-4</v>
      </c>
      <c r="BI466" s="23">
        <v>2.0000000000000001E-4</v>
      </c>
      <c r="BJ466" s="23">
        <v>6.7999999999999996E-3</v>
      </c>
      <c r="BK466" s="23">
        <v>2.9999999999999997E-4</v>
      </c>
      <c r="BL466" s="23">
        <v>1.9E-3</v>
      </c>
      <c r="BM466" s="23">
        <v>2.0000000000000001E-4</v>
      </c>
      <c r="BN466" s="23">
        <v>2.7000000000000001E-3</v>
      </c>
      <c r="BO466" s="23">
        <v>2.0000000000000001E-4</v>
      </c>
      <c r="BP466" s="23" t="s">
        <v>181</v>
      </c>
      <c r="BQ466" s="23">
        <v>2.0000000000000001E-4</v>
      </c>
      <c r="BR466" s="23">
        <v>2.0000000000000001E-4</v>
      </c>
      <c r="BS466" s="23">
        <v>1E-4</v>
      </c>
      <c r="BT466" s="23" t="s">
        <v>181</v>
      </c>
      <c r="BU466" s="23">
        <v>5.0000000000000001E-4</v>
      </c>
      <c r="BV466" s="23" t="s">
        <v>181</v>
      </c>
      <c r="BW466" s="23">
        <v>5.9999999999999995E-4</v>
      </c>
      <c r="BX466" s="23" t="s">
        <v>20</v>
      </c>
      <c r="BZ466" s="23" t="s">
        <v>181</v>
      </c>
      <c r="CA466" s="23">
        <v>6.9999999999999999E-4</v>
      </c>
      <c r="CB466" s="23" t="s">
        <v>181</v>
      </c>
      <c r="CC466" s="23">
        <v>1.6999999999999999E-3</v>
      </c>
      <c r="CD466" s="23" t="s">
        <v>181</v>
      </c>
      <c r="CE466" s="23">
        <v>1.8E-3</v>
      </c>
      <c r="CF466" s="23" t="s">
        <v>20</v>
      </c>
      <c r="CH466" s="23" t="s">
        <v>181</v>
      </c>
      <c r="CI466" s="23">
        <v>4.0000000000000001E-3</v>
      </c>
      <c r="CJ466" s="23" t="s">
        <v>181</v>
      </c>
      <c r="CK466" s="23">
        <v>8.3999999999999995E-3</v>
      </c>
      <c r="CL466" s="23" t="s">
        <v>181</v>
      </c>
      <c r="CM466" s="23">
        <v>7.7999999999999996E-3</v>
      </c>
      <c r="CN466" s="23" t="s">
        <v>181</v>
      </c>
      <c r="CO466" s="23">
        <v>5.9999999999999995E-4</v>
      </c>
      <c r="CP466" s="23" t="s">
        <v>181</v>
      </c>
      <c r="CQ466" s="23">
        <v>2.5999999999999999E-3</v>
      </c>
      <c r="CR466" s="23" t="s">
        <v>181</v>
      </c>
      <c r="CS466" s="23">
        <v>1.4E-3</v>
      </c>
      <c r="CT466" s="23" t="s">
        <v>20</v>
      </c>
      <c r="CV466" s="23" t="s">
        <v>20</v>
      </c>
      <c r="CX466" s="23" t="s">
        <v>181</v>
      </c>
      <c r="CY466" s="23">
        <v>5.0000000000000001E-4</v>
      </c>
      <c r="CZ466" s="23" t="s">
        <v>181</v>
      </c>
      <c r="DA466" s="23">
        <v>5.9999999999999995E-4</v>
      </c>
      <c r="DB466" s="23" t="s">
        <v>181</v>
      </c>
      <c r="DC466" s="23">
        <v>5.0000000000000001E-4</v>
      </c>
      <c r="DD466" s="23" t="s">
        <v>181</v>
      </c>
      <c r="DE466" s="23">
        <v>5.0000000000000001E-4</v>
      </c>
      <c r="DF466" s="23" t="s">
        <v>181</v>
      </c>
      <c r="DG466" s="23">
        <v>2.9999999999999997E-4</v>
      </c>
      <c r="DH466" s="23" t="s">
        <v>181</v>
      </c>
      <c r="DI466" s="23">
        <v>1E-4</v>
      </c>
      <c r="DJ466" s="23" t="s">
        <v>571</v>
      </c>
      <c r="DK466" s="23" t="s">
        <v>572</v>
      </c>
      <c r="DL466" s="23">
        <v>15</v>
      </c>
      <c r="DM466" s="23" t="s">
        <v>573</v>
      </c>
      <c r="DN466" s="23" t="s">
        <v>20</v>
      </c>
      <c r="DW466" s="85"/>
      <c r="DY466" s="85">
        <v>44880.247916666667</v>
      </c>
    </row>
    <row r="467" spans="1:129" s="23" customFormat="1">
      <c r="A467" s="23">
        <v>525</v>
      </c>
      <c r="B467" s="88">
        <v>44880.252083333333</v>
      </c>
      <c r="C467" s="23" t="s">
        <v>192</v>
      </c>
      <c r="D467" s="23">
        <v>0</v>
      </c>
      <c r="E467" s="23">
        <v>0</v>
      </c>
      <c r="F467" s="23">
        <v>0</v>
      </c>
      <c r="G467" s="23" t="s">
        <v>58</v>
      </c>
      <c r="H467" s="23" t="s">
        <v>59</v>
      </c>
      <c r="I467" s="23" t="s">
        <v>59</v>
      </c>
      <c r="J467" s="23" t="s">
        <v>59</v>
      </c>
      <c r="K467" s="23">
        <v>150</v>
      </c>
      <c r="L467" s="23" t="s">
        <v>179</v>
      </c>
      <c r="M467" s="23">
        <v>0</v>
      </c>
      <c r="N467" s="23" t="s">
        <v>179</v>
      </c>
      <c r="O467" s="23">
        <v>0</v>
      </c>
      <c r="P467" s="23" t="s">
        <v>179</v>
      </c>
      <c r="Q467" s="23">
        <v>0</v>
      </c>
      <c r="R467" s="23">
        <v>2</v>
      </c>
      <c r="S467" s="23" t="s">
        <v>180</v>
      </c>
      <c r="T467" s="23">
        <v>10.577299999999999</v>
      </c>
      <c r="U467" s="23">
        <v>0.66710000000000003</v>
      </c>
      <c r="V467" s="23">
        <v>21.795100000000001</v>
      </c>
      <c r="W467" s="23">
        <v>0.30020000000000002</v>
      </c>
      <c r="X467" s="23">
        <v>53.242400000000004</v>
      </c>
      <c r="Y467" s="23">
        <v>0.30120000000000002</v>
      </c>
      <c r="Z467" s="23">
        <v>4.1399999999999999E-2</v>
      </c>
      <c r="AA467" s="23">
        <v>1.2999999999999999E-2</v>
      </c>
      <c r="AB467" s="23" t="s">
        <v>181</v>
      </c>
      <c r="AC467" s="23">
        <v>6.3E-3</v>
      </c>
      <c r="AD467" s="23" t="s">
        <v>181</v>
      </c>
      <c r="AE467" s="23">
        <v>1.01E-2</v>
      </c>
      <c r="AF467" s="23">
        <v>0.72719999999999996</v>
      </c>
      <c r="AG467" s="23">
        <v>9.1000000000000004E-3</v>
      </c>
      <c r="AH467" s="23">
        <v>9.4972999999999992</v>
      </c>
      <c r="AI467" s="23">
        <v>2.3300000000000001E-2</v>
      </c>
      <c r="AJ467" s="23">
        <v>0.4662</v>
      </c>
      <c r="AK467" s="23">
        <v>4.7000000000000002E-3</v>
      </c>
      <c r="AL467" s="23">
        <v>2.8400000000000002E-2</v>
      </c>
      <c r="AM467" s="23">
        <v>6.1999999999999998E-3</v>
      </c>
      <c r="AN467" s="23">
        <v>2.7900000000000001E-2</v>
      </c>
      <c r="AO467" s="23">
        <v>3.7000000000000002E-3</v>
      </c>
      <c r="AP467" s="23">
        <v>0.1057</v>
      </c>
      <c r="AQ467" s="23">
        <v>3.5999999999999999E-3</v>
      </c>
      <c r="AR467" s="23">
        <v>6.2244000000000002</v>
      </c>
      <c r="AS467" s="23">
        <v>2.1700000000000001E-2</v>
      </c>
      <c r="AT467" s="23">
        <v>9.7000000000000003E-3</v>
      </c>
      <c r="AU467" s="23">
        <v>2.7000000000000001E-3</v>
      </c>
      <c r="AV467" s="23">
        <v>1.6E-2</v>
      </c>
      <c r="AW467" s="23">
        <v>1E-3</v>
      </c>
      <c r="AX467" s="23">
        <v>9.7000000000000003E-3</v>
      </c>
      <c r="AY467" s="23">
        <v>6.9999999999999999E-4</v>
      </c>
      <c r="AZ467" s="23">
        <v>7.7000000000000002E-3</v>
      </c>
      <c r="BA467" s="23">
        <v>5.9999999999999995E-4</v>
      </c>
      <c r="BB467" s="23">
        <v>8.9999999999999998E-4</v>
      </c>
      <c r="BC467" s="23">
        <v>4.0000000000000002E-4</v>
      </c>
      <c r="BD467" s="23">
        <v>2.9999999999999997E-4</v>
      </c>
      <c r="BE467" s="23">
        <v>2.0000000000000001E-4</v>
      </c>
      <c r="BF467" s="23" t="s">
        <v>181</v>
      </c>
      <c r="BG467" s="23">
        <v>1E-4</v>
      </c>
      <c r="BH467" s="23">
        <v>1.1000000000000001E-3</v>
      </c>
      <c r="BI467" s="23">
        <v>2.0000000000000001E-4</v>
      </c>
      <c r="BJ467" s="23">
        <v>7.4999999999999997E-3</v>
      </c>
      <c r="BK467" s="23">
        <v>2.9999999999999997E-4</v>
      </c>
      <c r="BL467" s="23">
        <v>1.8E-3</v>
      </c>
      <c r="BM467" s="23">
        <v>2.0000000000000001E-4</v>
      </c>
      <c r="BN467" s="23">
        <v>2.2000000000000001E-3</v>
      </c>
      <c r="BO467" s="23">
        <v>1E-4</v>
      </c>
      <c r="BP467" s="23" t="s">
        <v>181</v>
      </c>
      <c r="BQ467" s="23">
        <v>2.0000000000000001E-4</v>
      </c>
      <c r="BR467" s="23">
        <v>1E-4</v>
      </c>
      <c r="BS467" s="23">
        <v>0</v>
      </c>
      <c r="BT467" s="23" t="s">
        <v>181</v>
      </c>
      <c r="BU467" s="23">
        <v>5.0000000000000001E-4</v>
      </c>
      <c r="BV467" s="23" t="s">
        <v>20</v>
      </c>
      <c r="BX467" s="23" t="s">
        <v>20</v>
      </c>
      <c r="BZ467" s="23" t="s">
        <v>181</v>
      </c>
      <c r="CA467" s="23">
        <v>6.9999999999999999E-4</v>
      </c>
      <c r="CB467" s="23" t="s">
        <v>181</v>
      </c>
      <c r="CC467" s="23">
        <v>1.6999999999999999E-3</v>
      </c>
      <c r="CD467" s="23" t="s">
        <v>181</v>
      </c>
      <c r="CE467" s="23">
        <v>1.8E-3</v>
      </c>
      <c r="CF467" s="23" t="s">
        <v>20</v>
      </c>
      <c r="CH467" s="23" t="s">
        <v>181</v>
      </c>
      <c r="CI467" s="23">
        <v>3.5999999999999999E-3</v>
      </c>
      <c r="CJ467" s="23" t="s">
        <v>181</v>
      </c>
      <c r="CK467" s="23">
        <v>8.5000000000000006E-3</v>
      </c>
      <c r="CL467" s="23" t="s">
        <v>181</v>
      </c>
      <c r="CM467" s="23">
        <v>7.7000000000000002E-3</v>
      </c>
      <c r="CN467" s="23" t="s">
        <v>181</v>
      </c>
      <c r="CO467" s="23">
        <v>5.9999999999999995E-4</v>
      </c>
      <c r="CP467" s="23" t="s">
        <v>181</v>
      </c>
      <c r="CQ467" s="23">
        <v>2.5000000000000001E-3</v>
      </c>
      <c r="CR467" s="23" t="s">
        <v>181</v>
      </c>
      <c r="CS467" s="23">
        <v>1.5E-3</v>
      </c>
      <c r="CT467" s="23" t="s">
        <v>20</v>
      </c>
      <c r="CV467" s="23" t="s">
        <v>20</v>
      </c>
      <c r="CX467" s="23">
        <v>5.9999999999999995E-4</v>
      </c>
      <c r="CY467" s="23">
        <v>5.9999999999999995E-4</v>
      </c>
      <c r="CZ467" s="23" t="s">
        <v>181</v>
      </c>
      <c r="DA467" s="23">
        <v>5.0000000000000001E-4</v>
      </c>
      <c r="DB467" s="23" t="s">
        <v>181</v>
      </c>
      <c r="DC467" s="23">
        <v>5.0000000000000001E-4</v>
      </c>
      <c r="DD467" s="23" t="s">
        <v>181</v>
      </c>
      <c r="DE467" s="23">
        <v>5.0000000000000001E-4</v>
      </c>
      <c r="DF467" s="23" t="s">
        <v>181</v>
      </c>
      <c r="DG467" s="23">
        <v>2.9999999999999997E-4</v>
      </c>
      <c r="DH467" s="23" t="s">
        <v>181</v>
      </c>
      <c r="DI467" s="23">
        <v>1E-4</v>
      </c>
      <c r="DJ467" s="23" t="s">
        <v>571</v>
      </c>
      <c r="DK467" s="23" t="s">
        <v>572</v>
      </c>
      <c r="DL467" s="23">
        <v>42</v>
      </c>
      <c r="DM467" s="23" t="s">
        <v>567</v>
      </c>
      <c r="DN467" s="23" t="s">
        <v>20</v>
      </c>
      <c r="DW467" s="85"/>
      <c r="DY467" s="85">
        <v>44880.252083333333</v>
      </c>
    </row>
    <row r="468" spans="1:129" s="23" customFormat="1">
      <c r="A468" s="23">
        <v>526</v>
      </c>
      <c r="B468" s="88">
        <v>44880.254166666666</v>
      </c>
      <c r="C468" s="23" t="s">
        <v>192</v>
      </c>
      <c r="D468" s="23">
        <v>0</v>
      </c>
      <c r="E468" s="23">
        <v>0</v>
      </c>
      <c r="F468" s="23">
        <v>0</v>
      </c>
      <c r="G468" s="23" t="s">
        <v>58</v>
      </c>
      <c r="H468" s="23" t="s">
        <v>59</v>
      </c>
      <c r="I468" s="23" t="s">
        <v>59</v>
      </c>
      <c r="J468" s="23" t="s">
        <v>59</v>
      </c>
      <c r="K468" s="23">
        <v>150</v>
      </c>
      <c r="L468" s="23" t="s">
        <v>179</v>
      </c>
      <c r="M468" s="23">
        <v>0</v>
      </c>
      <c r="N468" s="23" t="s">
        <v>179</v>
      </c>
      <c r="O468" s="23">
        <v>0</v>
      </c>
      <c r="P468" s="23" t="s">
        <v>179</v>
      </c>
      <c r="Q468" s="23">
        <v>0</v>
      </c>
      <c r="R468" s="23">
        <v>2</v>
      </c>
      <c r="S468" s="23" t="s">
        <v>180</v>
      </c>
      <c r="T468" s="23">
        <v>9.5469000000000008</v>
      </c>
      <c r="U468" s="23">
        <v>0.62509999999999999</v>
      </c>
      <c r="V468" s="23">
        <v>19.562899999999999</v>
      </c>
      <c r="W468" s="23">
        <v>0.2858</v>
      </c>
      <c r="X468" s="23">
        <v>51.741</v>
      </c>
      <c r="Y468" s="23">
        <v>0.29749999999999999</v>
      </c>
      <c r="Z468" s="23">
        <v>5.4199999999999998E-2</v>
      </c>
      <c r="AA468" s="23">
        <v>1.21E-2</v>
      </c>
      <c r="AB468" s="23" t="s">
        <v>181</v>
      </c>
      <c r="AC468" s="23">
        <v>6.3E-3</v>
      </c>
      <c r="AD468" s="23" t="s">
        <v>181</v>
      </c>
      <c r="AE468" s="23">
        <v>1.0500000000000001E-2</v>
      </c>
      <c r="AF468" s="23">
        <v>1.0988</v>
      </c>
      <c r="AG468" s="23">
        <v>1.0699999999999999E-2</v>
      </c>
      <c r="AH468" s="23">
        <v>7.5702999999999996</v>
      </c>
      <c r="AI468" s="23">
        <v>2.0899999999999998E-2</v>
      </c>
      <c r="AJ468" s="23">
        <v>0.51659999999999995</v>
      </c>
      <c r="AK468" s="23">
        <v>4.7999999999999996E-3</v>
      </c>
      <c r="AL468" s="23">
        <v>3.0800000000000001E-2</v>
      </c>
      <c r="AM468" s="23">
        <v>6.3E-3</v>
      </c>
      <c r="AN468" s="23">
        <v>3.4500000000000003E-2</v>
      </c>
      <c r="AO468" s="23">
        <v>3.8999999999999998E-3</v>
      </c>
      <c r="AP468" s="23">
        <v>0.16300000000000001</v>
      </c>
      <c r="AQ468" s="23">
        <v>4.4000000000000003E-3</v>
      </c>
      <c r="AR468" s="23">
        <v>7.2167000000000003</v>
      </c>
      <c r="AS468" s="23">
        <v>2.3E-2</v>
      </c>
      <c r="AT468" s="23">
        <v>1.47E-2</v>
      </c>
      <c r="AU468" s="23">
        <v>3.0000000000000001E-3</v>
      </c>
      <c r="AV468" s="23">
        <v>1.6500000000000001E-2</v>
      </c>
      <c r="AW468" s="23">
        <v>1.1000000000000001E-3</v>
      </c>
      <c r="AX468" s="23">
        <v>1.0800000000000001E-2</v>
      </c>
      <c r="AY468" s="23">
        <v>6.9999999999999999E-4</v>
      </c>
      <c r="AZ468" s="23">
        <v>1.1900000000000001E-2</v>
      </c>
      <c r="BA468" s="23">
        <v>6.9999999999999999E-4</v>
      </c>
      <c r="BB468" s="23">
        <v>8.0000000000000004E-4</v>
      </c>
      <c r="BC468" s="23">
        <v>4.0000000000000002E-4</v>
      </c>
      <c r="BD468" s="23">
        <v>1.1000000000000001E-3</v>
      </c>
      <c r="BE468" s="23">
        <v>2.9999999999999997E-4</v>
      </c>
      <c r="BF468" s="23" t="s">
        <v>181</v>
      </c>
      <c r="BG468" s="23">
        <v>1E-4</v>
      </c>
      <c r="BH468" s="23">
        <v>1.2999999999999999E-3</v>
      </c>
      <c r="BI468" s="23">
        <v>2.0000000000000001E-4</v>
      </c>
      <c r="BJ468" s="23">
        <v>7.4000000000000003E-3</v>
      </c>
      <c r="BK468" s="23">
        <v>2.9999999999999997E-4</v>
      </c>
      <c r="BL468" s="23">
        <v>1.8E-3</v>
      </c>
      <c r="BM468" s="23">
        <v>2.0000000000000001E-4</v>
      </c>
      <c r="BN468" s="23">
        <v>2.7000000000000001E-3</v>
      </c>
      <c r="BO468" s="23">
        <v>2.0000000000000001E-4</v>
      </c>
      <c r="BP468" s="23" t="s">
        <v>181</v>
      </c>
      <c r="BQ468" s="23">
        <v>2.0000000000000001E-4</v>
      </c>
      <c r="BR468" s="23">
        <v>2.9999999999999997E-4</v>
      </c>
      <c r="BS468" s="23">
        <v>1E-4</v>
      </c>
      <c r="BT468" s="23" t="s">
        <v>181</v>
      </c>
      <c r="BU468" s="23">
        <v>5.0000000000000001E-4</v>
      </c>
      <c r="BV468" s="23" t="s">
        <v>20</v>
      </c>
      <c r="BX468" s="23" t="s">
        <v>181</v>
      </c>
      <c r="BY468" s="23">
        <v>8.0000000000000004E-4</v>
      </c>
      <c r="BZ468" s="23" t="s">
        <v>181</v>
      </c>
      <c r="CA468" s="23">
        <v>6.9999999999999999E-4</v>
      </c>
      <c r="CB468" s="23" t="s">
        <v>181</v>
      </c>
      <c r="CC468" s="23">
        <v>1.8E-3</v>
      </c>
      <c r="CD468" s="23" t="s">
        <v>181</v>
      </c>
      <c r="CE468" s="23">
        <v>1.6999999999999999E-3</v>
      </c>
      <c r="CF468" s="23" t="s">
        <v>20</v>
      </c>
      <c r="CH468" s="23">
        <v>5.3E-3</v>
      </c>
      <c r="CI468" s="23">
        <v>4.3E-3</v>
      </c>
      <c r="CJ468" s="23" t="s">
        <v>181</v>
      </c>
      <c r="CK468" s="23">
        <v>8.6999999999999994E-3</v>
      </c>
      <c r="CL468" s="23" t="s">
        <v>181</v>
      </c>
      <c r="CM468" s="23">
        <v>8.2000000000000007E-3</v>
      </c>
      <c r="CN468" s="23" t="s">
        <v>181</v>
      </c>
      <c r="CO468" s="23">
        <v>5.9999999999999995E-4</v>
      </c>
      <c r="CP468" s="23" t="s">
        <v>181</v>
      </c>
      <c r="CQ468" s="23">
        <v>2.5999999999999999E-3</v>
      </c>
      <c r="CR468" s="23" t="s">
        <v>181</v>
      </c>
      <c r="CS468" s="23">
        <v>1.6000000000000001E-3</v>
      </c>
      <c r="CT468" s="23" t="s">
        <v>181</v>
      </c>
      <c r="CU468" s="23">
        <v>6.9999999999999999E-4</v>
      </c>
      <c r="CV468" s="23" t="s">
        <v>20</v>
      </c>
      <c r="CX468" s="23" t="s">
        <v>181</v>
      </c>
      <c r="CY468" s="23">
        <v>5.0000000000000001E-4</v>
      </c>
      <c r="CZ468" s="23" t="s">
        <v>181</v>
      </c>
      <c r="DA468" s="23">
        <v>5.9999999999999995E-4</v>
      </c>
      <c r="DB468" s="23" t="s">
        <v>181</v>
      </c>
      <c r="DC468" s="23">
        <v>5.0000000000000001E-4</v>
      </c>
      <c r="DD468" s="23" t="s">
        <v>181</v>
      </c>
      <c r="DE468" s="23">
        <v>5.9999999999999995E-4</v>
      </c>
      <c r="DF468" s="23" t="s">
        <v>181</v>
      </c>
      <c r="DG468" s="23">
        <v>2.9999999999999997E-4</v>
      </c>
      <c r="DH468" s="23" t="s">
        <v>181</v>
      </c>
      <c r="DI468" s="23">
        <v>2.0000000000000001E-4</v>
      </c>
      <c r="DJ468" s="23" t="s">
        <v>571</v>
      </c>
      <c r="DK468" s="23" t="s">
        <v>572</v>
      </c>
      <c r="DL468" s="23">
        <v>67</v>
      </c>
      <c r="DM468" s="23" t="s">
        <v>574</v>
      </c>
      <c r="DN468" s="23" t="s">
        <v>20</v>
      </c>
      <c r="DW468" s="85"/>
      <c r="DY468" s="85">
        <v>44880.254166666666</v>
      </c>
    </row>
    <row r="469" spans="1:129" s="23" customFormat="1">
      <c r="A469" s="23">
        <v>527</v>
      </c>
      <c r="B469" s="88">
        <v>44880.256944444445</v>
      </c>
      <c r="C469" s="23" t="s">
        <v>192</v>
      </c>
      <c r="D469" s="23">
        <v>0</v>
      </c>
      <c r="E469" s="23">
        <v>0</v>
      </c>
      <c r="F469" s="23">
        <v>0</v>
      </c>
      <c r="G469" s="23" t="s">
        <v>58</v>
      </c>
      <c r="H469" s="23" t="s">
        <v>59</v>
      </c>
      <c r="I469" s="23" t="s">
        <v>59</v>
      </c>
      <c r="J469" s="23" t="s">
        <v>59</v>
      </c>
      <c r="K469" s="23">
        <v>150</v>
      </c>
      <c r="L469" s="23" t="s">
        <v>179</v>
      </c>
      <c r="M469" s="23">
        <v>0</v>
      </c>
      <c r="N469" s="23" t="s">
        <v>179</v>
      </c>
      <c r="O469" s="23">
        <v>0</v>
      </c>
      <c r="P469" s="23" t="s">
        <v>179</v>
      </c>
      <c r="Q469" s="23">
        <v>0</v>
      </c>
      <c r="R469" s="23">
        <v>2</v>
      </c>
      <c r="S469" s="23" t="s">
        <v>180</v>
      </c>
      <c r="T469" s="23">
        <v>3.7871999999999999</v>
      </c>
      <c r="U469" s="23">
        <v>0.57640000000000002</v>
      </c>
      <c r="V469" s="23">
        <v>23.013999999999999</v>
      </c>
      <c r="W469" s="23">
        <v>0.30790000000000001</v>
      </c>
      <c r="X469" s="23">
        <v>53.372</v>
      </c>
      <c r="Y469" s="23">
        <v>0.30990000000000001</v>
      </c>
      <c r="Z469" s="23">
        <v>0.1062</v>
      </c>
      <c r="AA469" s="23">
        <v>1.29E-2</v>
      </c>
      <c r="AB469" s="23" t="s">
        <v>181</v>
      </c>
      <c r="AC469" s="23">
        <v>6.8999999999999999E-3</v>
      </c>
      <c r="AD469" s="23" t="s">
        <v>181</v>
      </c>
      <c r="AE469" s="23">
        <v>1.1299999999999999E-2</v>
      </c>
      <c r="AF469" s="23">
        <v>2.6133000000000002</v>
      </c>
      <c r="AG469" s="23">
        <v>1.6E-2</v>
      </c>
      <c r="AH469" s="23">
        <v>6.9585999999999997</v>
      </c>
      <c r="AI469" s="23">
        <v>2.0400000000000001E-2</v>
      </c>
      <c r="AJ469" s="23">
        <v>0.629</v>
      </c>
      <c r="AK469" s="23">
        <v>5.1000000000000004E-3</v>
      </c>
      <c r="AL469" s="23">
        <v>2.7300000000000001E-2</v>
      </c>
      <c r="AM469" s="23">
        <v>6.4999999999999997E-3</v>
      </c>
      <c r="AN469" s="23">
        <v>3.44E-2</v>
      </c>
      <c r="AO469" s="23">
        <v>4.1000000000000003E-3</v>
      </c>
      <c r="AP469" s="23">
        <v>3.5400000000000001E-2</v>
      </c>
      <c r="AQ469" s="23">
        <v>2.5000000000000001E-3</v>
      </c>
      <c r="AR469" s="23">
        <v>8.6149000000000004</v>
      </c>
      <c r="AS469" s="23">
        <v>2.5100000000000001E-2</v>
      </c>
      <c r="AT469" s="23">
        <v>6.3E-3</v>
      </c>
      <c r="AU469" s="23">
        <v>3.3E-3</v>
      </c>
      <c r="AV469" s="23">
        <v>1.6500000000000001E-2</v>
      </c>
      <c r="AW469" s="23">
        <v>1.1000000000000001E-3</v>
      </c>
      <c r="AX469" s="23">
        <v>8.5000000000000006E-3</v>
      </c>
      <c r="AY469" s="23">
        <v>6.9999999999999999E-4</v>
      </c>
      <c r="AZ469" s="23">
        <v>1.01E-2</v>
      </c>
      <c r="BA469" s="23">
        <v>6.9999999999999999E-4</v>
      </c>
      <c r="BB469" s="23">
        <v>1.8E-3</v>
      </c>
      <c r="BC469" s="23">
        <v>4.0000000000000002E-4</v>
      </c>
      <c r="BD469" s="23">
        <v>3.0000000000000001E-3</v>
      </c>
      <c r="BE469" s="23">
        <v>4.0000000000000002E-4</v>
      </c>
      <c r="BF469" s="23" t="s">
        <v>181</v>
      </c>
      <c r="BG469" s="23">
        <v>1E-4</v>
      </c>
      <c r="BH469" s="23">
        <v>1.6999999999999999E-3</v>
      </c>
      <c r="BI469" s="23">
        <v>2.0000000000000001E-4</v>
      </c>
      <c r="BJ469" s="23">
        <v>8.6E-3</v>
      </c>
      <c r="BK469" s="23">
        <v>2.9999999999999997E-4</v>
      </c>
      <c r="BL469" s="23">
        <v>2.2000000000000001E-3</v>
      </c>
      <c r="BM469" s="23">
        <v>2.0000000000000001E-4</v>
      </c>
      <c r="BN469" s="23">
        <v>2.7000000000000001E-3</v>
      </c>
      <c r="BO469" s="23">
        <v>2.0000000000000001E-4</v>
      </c>
      <c r="BP469" s="23" t="s">
        <v>181</v>
      </c>
      <c r="BQ469" s="23">
        <v>2.0000000000000001E-4</v>
      </c>
      <c r="BR469" s="23">
        <v>2.9999999999999997E-4</v>
      </c>
      <c r="BS469" s="23">
        <v>1E-4</v>
      </c>
      <c r="BT469" s="23" t="s">
        <v>181</v>
      </c>
      <c r="BU469" s="23">
        <v>5.0000000000000001E-4</v>
      </c>
      <c r="BV469" s="23" t="s">
        <v>181</v>
      </c>
      <c r="BW469" s="23">
        <v>5.9999999999999995E-4</v>
      </c>
      <c r="BX469" s="23" t="s">
        <v>181</v>
      </c>
      <c r="BY469" s="23">
        <v>8.0000000000000004E-4</v>
      </c>
      <c r="BZ469" s="23" t="s">
        <v>181</v>
      </c>
      <c r="CA469" s="23">
        <v>6.9999999999999999E-4</v>
      </c>
      <c r="CB469" s="23" t="s">
        <v>181</v>
      </c>
      <c r="CC469" s="23">
        <v>1.6999999999999999E-3</v>
      </c>
      <c r="CD469" s="23" t="s">
        <v>181</v>
      </c>
      <c r="CE469" s="23">
        <v>1.8E-3</v>
      </c>
      <c r="CF469" s="23" t="s">
        <v>20</v>
      </c>
      <c r="CH469" s="23">
        <v>6.1999999999999998E-3</v>
      </c>
      <c r="CI469" s="23">
        <v>3.7000000000000002E-3</v>
      </c>
      <c r="CJ469" s="23" t="s">
        <v>181</v>
      </c>
      <c r="CK469" s="23">
        <v>8.6E-3</v>
      </c>
      <c r="CL469" s="23" t="s">
        <v>181</v>
      </c>
      <c r="CM469" s="23">
        <v>7.7999999999999996E-3</v>
      </c>
      <c r="CN469" s="23" t="s">
        <v>181</v>
      </c>
      <c r="CO469" s="23">
        <v>5.9999999999999995E-4</v>
      </c>
      <c r="CP469" s="23" t="s">
        <v>181</v>
      </c>
      <c r="CQ469" s="23">
        <v>2.5000000000000001E-3</v>
      </c>
      <c r="CR469" s="23" t="s">
        <v>181</v>
      </c>
      <c r="CS469" s="23">
        <v>1.5E-3</v>
      </c>
      <c r="CT469" s="23" t="s">
        <v>181</v>
      </c>
      <c r="CU469" s="23">
        <v>5.9999999999999995E-4</v>
      </c>
      <c r="CV469" s="23" t="s">
        <v>20</v>
      </c>
      <c r="CX469" s="23" t="s">
        <v>181</v>
      </c>
      <c r="CY469" s="23">
        <v>5.9999999999999995E-4</v>
      </c>
      <c r="CZ469" s="23" t="s">
        <v>181</v>
      </c>
      <c r="DA469" s="23">
        <v>5.9999999999999995E-4</v>
      </c>
      <c r="DB469" s="23" t="s">
        <v>181</v>
      </c>
      <c r="DC469" s="23">
        <v>5.9999999999999995E-4</v>
      </c>
      <c r="DD469" s="23" t="s">
        <v>181</v>
      </c>
      <c r="DE469" s="23">
        <v>5.9999999999999995E-4</v>
      </c>
      <c r="DF469" s="23" t="s">
        <v>181</v>
      </c>
      <c r="DG469" s="23">
        <v>2.9999999999999997E-4</v>
      </c>
      <c r="DH469" s="23" t="s">
        <v>181</v>
      </c>
      <c r="DI469" s="23">
        <v>1E-4</v>
      </c>
      <c r="DJ469" s="23" t="s">
        <v>571</v>
      </c>
      <c r="DK469" s="23" t="s">
        <v>572</v>
      </c>
      <c r="DL469" s="23">
        <v>99</v>
      </c>
      <c r="DM469" s="23" t="s">
        <v>568</v>
      </c>
      <c r="DN469" s="23" t="s">
        <v>20</v>
      </c>
      <c r="DW469" s="85"/>
      <c r="DY469" s="85">
        <v>44880.256944444445</v>
      </c>
    </row>
    <row r="470" spans="1:129" s="23" customFormat="1">
      <c r="A470" s="23">
        <v>528</v>
      </c>
      <c r="B470" s="88">
        <v>44880.261111111111</v>
      </c>
      <c r="C470" s="23" t="s">
        <v>192</v>
      </c>
      <c r="D470" s="23">
        <v>0</v>
      </c>
      <c r="E470" s="23">
        <v>0</v>
      </c>
      <c r="F470" s="23">
        <v>0</v>
      </c>
      <c r="G470" s="23" t="s">
        <v>58</v>
      </c>
      <c r="H470" s="23" t="s">
        <v>59</v>
      </c>
      <c r="I470" s="23" t="s">
        <v>59</v>
      </c>
      <c r="J470" s="23" t="s">
        <v>59</v>
      </c>
      <c r="K470" s="23">
        <v>150</v>
      </c>
      <c r="L470" s="23" t="s">
        <v>179</v>
      </c>
      <c r="M470" s="23">
        <v>0</v>
      </c>
      <c r="N470" s="23" t="s">
        <v>179</v>
      </c>
      <c r="O470" s="23">
        <v>0</v>
      </c>
      <c r="P470" s="23" t="s">
        <v>179</v>
      </c>
      <c r="Q470" s="23">
        <v>0</v>
      </c>
      <c r="R470" s="23">
        <v>2</v>
      </c>
      <c r="S470" s="23" t="s">
        <v>180</v>
      </c>
      <c r="T470" s="23">
        <v>10.7163</v>
      </c>
      <c r="U470" s="23">
        <v>0.65759999999999996</v>
      </c>
      <c r="V470" s="23">
        <v>20.268699999999999</v>
      </c>
      <c r="W470" s="23">
        <v>0.29249999999999998</v>
      </c>
      <c r="X470" s="23">
        <v>53.481499999999997</v>
      </c>
      <c r="Y470" s="23">
        <v>0.30449999999999999</v>
      </c>
      <c r="Z470" s="23">
        <v>4.2999999999999997E-2</v>
      </c>
      <c r="AA470" s="23">
        <v>1.21E-2</v>
      </c>
      <c r="AB470" s="23" t="s">
        <v>181</v>
      </c>
      <c r="AC470" s="23">
        <v>6.3E-3</v>
      </c>
      <c r="AD470" s="23" t="s">
        <v>181</v>
      </c>
      <c r="AE470" s="23">
        <v>1.03E-2</v>
      </c>
      <c r="AF470" s="23">
        <v>1.2104999999999999</v>
      </c>
      <c r="AG470" s="23">
        <v>1.1299999999999999E-2</v>
      </c>
      <c r="AH470" s="23">
        <v>7.3453999999999997</v>
      </c>
      <c r="AI470" s="23">
        <v>2.0500000000000001E-2</v>
      </c>
      <c r="AJ470" s="23">
        <v>0.54179999999999995</v>
      </c>
      <c r="AK470" s="23">
        <v>4.7999999999999996E-3</v>
      </c>
      <c r="AL470" s="23">
        <v>3.1E-2</v>
      </c>
      <c r="AM470" s="23">
        <v>6.3E-3</v>
      </c>
      <c r="AN470" s="23">
        <v>3.7100000000000001E-2</v>
      </c>
      <c r="AO470" s="23">
        <v>4.0000000000000001E-3</v>
      </c>
      <c r="AP470" s="23">
        <v>7.8600000000000003E-2</v>
      </c>
      <c r="AQ470" s="23">
        <v>3.2000000000000002E-3</v>
      </c>
      <c r="AR470" s="23">
        <v>7.5270999999999999</v>
      </c>
      <c r="AS470" s="23">
        <v>2.3300000000000001E-2</v>
      </c>
      <c r="AT470" s="23">
        <v>8.8000000000000005E-3</v>
      </c>
      <c r="AU470" s="23">
        <v>3.0000000000000001E-3</v>
      </c>
      <c r="AV470" s="23">
        <v>1.4500000000000001E-2</v>
      </c>
      <c r="AW470" s="23">
        <v>1E-3</v>
      </c>
      <c r="AX470" s="23">
        <v>8.2000000000000007E-3</v>
      </c>
      <c r="AY470" s="23">
        <v>6.9999999999999999E-4</v>
      </c>
      <c r="AZ470" s="23">
        <v>9.4000000000000004E-3</v>
      </c>
      <c r="BA470" s="23">
        <v>6.9999999999999999E-4</v>
      </c>
      <c r="BB470" s="23">
        <v>1.1000000000000001E-3</v>
      </c>
      <c r="BC470" s="23">
        <v>4.0000000000000002E-4</v>
      </c>
      <c r="BD470" s="23">
        <v>5.9999999999999995E-4</v>
      </c>
      <c r="BE470" s="23">
        <v>2.9999999999999997E-4</v>
      </c>
      <c r="BF470" s="23" t="s">
        <v>181</v>
      </c>
      <c r="BG470" s="23">
        <v>1E-4</v>
      </c>
      <c r="BH470" s="23">
        <v>1.1000000000000001E-3</v>
      </c>
      <c r="BI470" s="23">
        <v>2.0000000000000001E-4</v>
      </c>
      <c r="BJ470" s="23">
        <v>6.7000000000000002E-3</v>
      </c>
      <c r="BK470" s="23">
        <v>2.9999999999999997E-4</v>
      </c>
      <c r="BL470" s="23">
        <v>2E-3</v>
      </c>
      <c r="BM470" s="23">
        <v>2.0000000000000001E-4</v>
      </c>
      <c r="BN470" s="23">
        <v>2.3E-3</v>
      </c>
      <c r="BO470" s="23">
        <v>1E-4</v>
      </c>
      <c r="BP470" s="23" t="s">
        <v>181</v>
      </c>
      <c r="BQ470" s="23">
        <v>2.0000000000000001E-4</v>
      </c>
      <c r="BR470" s="23">
        <v>1E-4</v>
      </c>
      <c r="BS470" s="23">
        <v>1E-4</v>
      </c>
      <c r="BT470" s="23" t="s">
        <v>181</v>
      </c>
      <c r="BU470" s="23">
        <v>5.0000000000000001E-4</v>
      </c>
      <c r="BV470" s="23" t="s">
        <v>20</v>
      </c>
      <c r="BX470" s="23" t="s">
        <v>181</v>
      </c>
      <c r="BY470" s="23">
        <v>8.0000000000000004E-4</v>
      </c>
      <c r="BZ470" s="23">
        <v>6.9999999999999999E-4</v>
      </c>
      <c r="CA470" s="23">
        <v>6.9999999999999999E-4</v>
      </c>
      <c r="CB470" s="23" t="s">
        <v>181</v>
      </c>
      <c r="CC470" s="23">
        <v>1.6999999999999999E-3</v>
      </c>
      <c r="CD470" s="23" t="s">
        <v>181</v>
      </c>
      <c r="CE470" s="23">
        <v>1.8E-3</v>
      </c>
      <c r="CF470" s="23" t="s">
        <v>20</v>
      </c>
      <c r="CH470" s="23" t="s">
        <v>181</v>
      </c>
      <c r="CI470" s="23">
        <v>4.0000000000000001E-3</v>
      </c>
      <c r="CJ470" s="23" t="s">
        <v>181</v>
      </c>
      <c r="CK470" s="23">
        <v>8.3999999999999995E-3</v>
      </c>
      <c r="CL470" s="23">
        <v>9.2999999999999992E-3</v>
      </c>
      <c r="CM470" s="23">
        <v>7.4999999999999997E-3</v>
      </c>
      <c r="CN470" s="23" t="s">
        <v>181</v>
      </c>
      <c r="CO470" s="23">
        <v>5.9999999999999995E-4</v>
      </c>
      <c r="CP470" s="23" t="s">
        <v>181</v>
      </c>
      <c r="CQ470" s="23">
        <v>2.5999999999999999E-3</v>
      </c>
      <c r="CR470" s="23" t="s">
        <v>181</v>
      </c>
      <c r="CS470" s="23">
        <v>1.4E-3</v>
      </c>
      <c r="CT470" s="23" t="s">
        <v>20</v>
      </c>
      <c r="CV470" s="23" t="s">
        <v>20</v>
      </c>
      <c r="CX470" s="23" t="s">
        <v>181</v>
      </c>
      <c r="CY470" s="23">
        <v>5.0000000000000001E-4</v>
      </c>
      <c r="CZ470" s="23" t="s">
        <v>181</v>
      </c>
      <c r="DA470" s="23">
        <v>5.9999999999999995E-4</v>
      </c>
      <c r="DB470" s="23" t="s">
        <v>181</v>
      </c>
      <c r="DC470" s="23">
        <v>5.0000000000000001E-4</v>
      </c>
      <c r="DD470" s="23" t="s">
        <v>181</v>
      </c>
      <c r="DE470" s="23">
        <v>5.9999999999999995E-4</v>
      </c>
      <c r="DF470" s="23" t="s">
        <v>181</v>
      </c>
      <c r="DG470" s="23">
        <v>4.0000000000000002E-4</v>
      </c>
      <c r="DH470" s="23" t="s">
        <v>181</v>
      </c>
      <c r="DI470" s="23">
        <v>1E-4</v>
      </c>
      <c r="DJ470" s="23" t="s">
        <v>575</v>
      </c>
      <c r="DK470" s="23" t="s">
        <v>576</v>
      </c>
      <c r="DL470" s="23">
        <v>25</v>
      </c>
      <c r="DM470" s="23" t="s">
        <v>577</v>
      </c>
      <c r="DN470" s="23" t="s">
        <v>20</v>
      </c>
      <c r="DW470" s="85"/>
      <c r="DY470" s="85">
        <v>44880.261111111111</v>
      </c>
    </row>
    <row r="471" spans="1:129" s="23" customFormat="1">
      <c r="A471" s="23">
        <v>529</v>
      </c>
      <c r="B471" s="88">
        <v>44880.267361111109</v>
      </c>
      <c r="C471" s="23" t="s">
        <v>192</v>
      </c>
      <c r="D471" s="23">
        <v>0</v>
      </c>
      <c r="E471" s="23">
        <v>0</v>
      </c>
      <c r="F471" s="23">
        <v>0</v>
      </c>
      <c r="G471" s="23" t="s">
        <v>58</v>
      </c>
      <c r="H471" s="23" t="s">
        <v>59</v>
      </c>
      <c r="I471" s="23" t="s">
        <v>59</v>
      </c>
      <c r="J471" s="23" t="s">
        <v>59</v>
      </c>
      <c r="K471" s="23">
        <v>150</v>
      </c>
      <c r="L471" s="23" t="s">
        <v>179</v>
      </c>
      <c r="M471" s="23">
        <v>0</v>
      </c>
      <c r="N471" s="23" t="s">
        <v>179</v>
      </c>
      <c r="O471" s="23">
        <v>0</v>
      </c>
      <c r="P471" s="23" t="s">
        <v>179</v>
      </c>
      <c r="Q471" s="23">
        <v>0</v>
      </c>
      <c r="R471" s="23">
        <v>2</v>
      </c>
      <c r="S471" s="23" t="s">
        <v>180</v>
      </c>
      <c r="T471" s="23">
        <v>8.8472000000000008</v>
      </c>
      <c r="U471" s="23">
        <v>0.63649999999999995</v>
      </c>
      <c r="V471" s="23">
        <v>21.705400000000001</v>
      </c>
      <c r="W471" s="23">
        <v>0.3014</v>
      </c>
      <c r="X471" s="23">
        <v>53.485199999999999</v>
      </c>
      <c r="Y471" s="23">
        <v>0.30790000000000001</v>
      </c>
      <c r="Z471" s="23">
        <v>4.1700000000000001E-2</v>
      </c>
      <c r="AA471" s="23">
        <v>1.15E-2</v>
      </c>
      <c r="AB471" s="23" t="s">
        <v>181</v>
      </c>
      <c r="AC471" s="23">
        <v>6.1999999999999998E-3</v>
      </c>
      <c r="AD471" s="23" t="s">
        <v>181</v>
      </c>
      <c r="AE471" s="23">
        <v>1.0699999999999999E-2</v>
      </c>
      <c r="AF471" s="23">
        <v>1.9602999999999999</v>
      </c>
      <c r="AG471" s="23">
        <v>1.4E-2</v>
      </c>
      <c r="AH471" s="23">
        <v>6.3658000000000001</v>
      </c>
      <c r="AI471" s="23">
        <v>1.9199999999999998E-2</v>
      </c>
      <c r="AJ471" s="23">
        <v>0.57169999999999999</v>
      </c>
      <c r="AK471" s="23">
        <v>4.8999999999999998E-3</v>
      </c>
      <c r="AL471" s="23">
        <v>4.41E-2</v>
      </c>
      <c r="AM471" s="23">
        <v>6.6E-3</v>
      </c>
      <c r="AN471" s="23">
        <v>4.07E-2</v>
      </c>
      <c r="AO471" s="23">
        <v>4.1000000000000003E-3</v>
      </c>
      <c r="AP471" s="23">
        <v>6.08E-2</v>
      </c>
      <c r="AQ471" s="23">
        <v>2.8999999999999998E-3</v>
      </c>
      <c r="AR471" s="23">
        <v>8.3282000000000007</v>
      </c>
      <c r="AS471" s="23">
        <v>2.4299999999999999E-2</v>
      </c>
      <c r="AT471" s="23">
        <v>1.6E-2</v>
      </c>
      <c r="AU471" s="23">
        <v>3.2000000000000002E-3</v>
      </c>
      <c r="AV471" s="23">
        <v>1.37E-2</v>
      </c>
      <c r="AW471" s="23">
        <v>1E-3</v>
      </c>
      <c r="AX471" s="23">
        <v>6.7000000000000002E-3</v>
      </c>
      <c r="AY471" s="23">
        <v>5.9999999999999995E-4</v>
      </c>
      <c r="AZ471" s="23">
        <v>8.6999999999999994E-3</v>
      </c>
      <c r="BA471" s="23">
        <v>5.9999999999999995E-4</v>
      </c>
      <c r="BB471" s="23">
        <v>1.1999999999999999E-3</v>
      </c>
      <c r="BC471" s="23">
        <v>4.0000000000000002E-4</v>
      </c>
      <c r="BD471" s="23">
        <v>8.9999999999999998E-4</v>
      </c>
      <c r="BE471" s="23">
        <v>2.9999999999999997E-4</v>
      </c>
      <c r="BF471" s="23" t="s">
        <v>181</v>
      </c>
      <c r="BG471" s="23">
        <v>1E-4</v>
      </c>
      <c r="BH471" s="23">
        <v>1.5E-3</v>
      </c>
      <c r="BI471" s="23">
        <v>2.0000000000000001E-4</v>
      </c>
      <c r="BJ471" s="23">
        <v>7.0000000000000001E-3</v>
      </c>
      <c r="BK471" s="23">
        <v>2.9999999999999997E-4</v>
      </c>
      <c r="BL471" s="23">
        <v>2.2000000000000001E-3</v>
      </c>
      <c r="BM471" s="23">
        <v>2.0000000000000001E-4</v>
      </c>
      <c r="BN471" s="23">
        <v>2.2000000000000001E-3</v>
      </c>
      <c r="BO471" s="23">
        <v>1E-4</v>
      </c>
      <c r="BP471" s="23" t="s">
        <v>181</v>
      </c>
      <c r="BQ471" s="23">
        <v>2.0000000000000001E-4</v>
      </c>
      <c r="BR471" s="23">
        <v>2.0000000000000001E-4</v>
      </c>
      <c r="BS471" s="23">
        <v>1E-4</v>
      </c>
      <c r="BT471" s="23" t="s">
        <v>181</v>
      </c>
      <c r="BU471" s="23">
        <v>5.0000000000000001E-4</v>
      </c>
      <c r="BV471" s="23" t="s">
        <v>20</v>
      </c>
      <c r="BX471" s="23" t="s">
        <v>20</v>
      </c>
      <c r="BZ471" s="23" t="s">
        <v>181</v>
      </c>
      <c r="CA471" s="23">
        <v>6.9999999999999999E-4</v>
      </c>
      <c r="CB471" s="23" t="s">
        <v>181</v>
      </c>
      <c r="CC471" s="23">
        <v>1.6999999999999999E-3</v>
      </c>
      <c r="CD471" s="23" t="s">
        <v>181</v>
      </c>
      <c r="CE471" s="23">
        <v>1.8E-3</v>
      </c>
      <c r="CF471" s="23" t="s">
        <v>20</v>
      </c>
      <c r="CH471" s="23">
        <v>4.7999999999999996E-3</v>
      </c>
      <c r="CI471" s="23">
        <v>4.0000000000000001E-3</v>
      </c>
      <c r="CJ471" s="23" t="s">
        <v>181</v>
      </c>
      <c r="CK471" s="23">
        <v>8.5000000000000006E-3</v>
      </c>
      <c r="CL471" s="23" t="s">
        <v>181</v>
      </c>
      <c r="CM471" s="23">
        <v>7.6E-3</v>
      </c>
      <c r="CN471" s="23" t="s">
        <v>181</v>
      </c>
      <c r="CO471" s="23">
        <v>5.9999999999999995E-4</v>
      </c>
      <c r="CP471" s="23" t="s">
        <v>181</v>
      </c>
      <c r="CQ471" s="23">
        <v>2.5999999999999999E-3</v>
      </c>
      <c r="CR471" s="23" t="s">
        <v>181</v>
      </c>
      <c r="CS471" s="23">
        <v>1.5E-3</v>
      </c>
      <c r="CT471" s="23" t="s">
        <v>181</v>
      </c>
      <c r="CU471" s="23">
        <v>5.9999999999999995E-4</v>
      </c>
      <c r="CV471" s="23" t="s">
        <v>20</v>
      </c>
      <c r="CX471" s="23" t="s">
        <v>181</v>
      </c>
      <c r="CY471" s="23">
        <v>5.9999999999999995E-4</v>
      </c>
      <c r="CZ471" s="23" t="s">
        <v>181</v>
      </c>
      <c r="DA471" s="23">
        <v>5.9999999999999995E-4</v>
      </c>
      <c r="DB471" s="23" t="s">
        <v>181</v>
      </c>
      <c r="DC471" s="23">
        <v>5.0000000000000001E-4</v>
      </c>
      <c r="DD471" s="23" t="s">
        <v>181</v>
      </c>
      <c r="DE471" s="23">
        <v>5.9999999999999995E-4</v>
      </c>
      <c r="DF471" s="23" t="s">
        <v>181</v>
      </c>
      <c r="DG471" s="23">
        <v>2.9999999999999997E-4</v>
      </c>
      <c r="DH471" s="23" t="s">
        <v>181</v>
      </c>
      <c r="DI471" s="23">
        <v>1E-4</v>
      </c>
      <c r="DJ471" s="23" t="s">
        <v>578</v>
      </c>
      <c r="DK471" s="23" t="s">
        <v>579</v>
      </c>
      <c r="DL471" s="23">
        <v>38</v>
      </c>
      <c r="DM471" s="23" t="s">
        <v>568</v>
      </c>
      <c r="DN471" s="23" t="s">
        <v>20</v>
      </c>
      <c r="DW471" s="85"/>
      <c r="DY471" s="85">
        <v>44880.267361111109</v>
      </c>
    </row>
    <row r="472" spans="1:129" s="23" customFormat="1">
      <c r="A472" s="23">
        <v>530</v>
      </c>
      <c r="B472" s="88">
        <v>44880.272222222222</v>
      </c>
      <c r="C472" s="23" t="s">
        <v>192</v>
      </c>
      <c r="D472" s="23">
        <v>0</v>
      </c>
      <c r="E472" s="23">
        <v>0</v>
      </c>
      <c r="F472" s="23">
        <v>0</v>
      </c>
      <c r="G472" s="23" t="s">
        <v>58</v>
      </c>
      <c r="H472" s="23" t="s">
        <v>59</v>
      </c>
      <c r="I472" s="23" t="s">
        <v>59</v>
      </c>
      <c r="J472" s="23" t="s">
        <v>59</v>
      </c>
      <c r="K472" s="23">
        <v>150</v>
      </c>
      <c r="L472" s="23" t="s">
        <v>179</v>
      </c>
      <c r="M472" s="23">
        <v>0</v>
      </c>
      <c r="N472" s="23" t="s">
        <v>179</v>
      </c>
      <c r="O472" s="23">
        <v>0</v>
      </c>
      <c r="P472" s="23" t="s">
        <v>179</v>
      </c>
      <c r="Q472" s="23">
        <v>0</v>
      </c>
      <c r="R472" s="23">
        <v>2</v>
      </c>
      <c r="S472" s="23" t="s">
        <v>180</v>
      </c>
      <c r="T472" s="23">
        <v>6.9931000000000001</v>
      </c>
      <c r="U472" s="23">
        <v>0.53039999999999998</v>
      </c>
      <c r="V472" s="23">
        <v>11.9543</v>
      </c>
      <c r="W472" s="23">
        <v>0.2261</v>
      </c>
      <c r="X472" s="23">
        <v>36.4726</v>
      </c>
      <c r="Y472" s="23">
        <v>0.24129999999999999</v>
      </c>
      <c r="Z472" s="23">
        <v>3.39E-2</v>
      </c>
      <c r="AA472" s="23">
        <v>0.01</v>
      </c>
      <c r="AB472" s="23" t="s">
        <v>181</v>
      </c>
      <c r="AC472" s="23">
        <v>5.4000000000000003E-3</v>
      </c>
      <c r="AD472" s="23" t="s">
        <v>181</v>
      </c>
      <c r="AE472" s="23">
        <v>1.0699999999999999E-2</v>
      </c>
      <c r="AF472" s="23">
        <v>1.2372000000000001</v>
      </c>
      <c r="AG472" s="23">
        <v>1.06E-2</v>
      </c>
      <c r="AH472" s="23">
        <v>4.7046000000000001</v>
      </c>
      <c r="AI472" s="23">
        <v>1.6299999999999999E-2</v>
      </c>
      <c r="AJ472" s="23">
        <v>0.36730000000000002</v>
      </c>
      <c r="AK472" s="23">
        <v>4.1000000000000003E-3</v>
      </c>
      <c r="AL472" s="23">
        <v>7.4999999999999997E-3</v>
      </c>
      <c r="AM472" s="23">
        <v>5.0000000000000001E-3</v>
      </c>
      <c r="AN472" s="23">
        <v>2.5999999999999999E-2</v>
      </c>
      <c r="AO472" s="23">
        <v>3.0999999999999999E-3</v>
      </c>
      <c r="AP472" s="23">
        <v>8.0199999999999994E-2</v>
      </c>
      <c r="AQ472" s="23">
        <v>3.3999999999999998E-3</v>
      </c>
      <c r="AR472" s="23">
        <v>5.8106999999999998</v>
      </c>
      <c r="AS472" s="23">
        <v>2.0199999999999999E-2</v>
      </c>
      <c r="AT472" s="23">
        <v>1.26E-2</v>
      </c>
      <c r="AU472" s="23">
        <v>2.8E-3</v>
      </c>
      <c r="AV472" s="23">
        <v>1.2200000000000001E-2</v>
      </c>
      <c r="AW472" s="23">
        <v>1E-3</v>
      </c>
      <c r="AX472" s="23">
        <v>6.6E-3</v>
      </c>
      <c r="AY472" s="23">
        <v>6.9999999999999999E-4</v>
      </c>
      <c r="AZ472" s="23">
        <v>7.4000000000000003E-3</v>
      </c>
      <c r="BA472" s="23">
        <v>5.9999999999999995E-4</v>
      </c>
      <c r="BB472" s="23">
        <v>8.0000000000000004E-4</v>
      </c>
      <c r="BC472" s="23">
        <v>4.0000000000000002E-4</v>
      </c>
      <c r="BD472" s="23">
        <v>5.9999999999999995E-4</v>
      </c>
      <c r="BE472" s="23">
        <v>2.9999999999999997E-4</v>
      </c>
      <c r="BF472" s="23" t="s">
        <v>181</v>
      </c>
      <c r="BG472" s="23">
        <v>1E-4</v>
      </c>
      <c r="BH472" s="23">
        <v>1.1999999999999999E-3</v>
      </c>
      <c r="BI472" s="23">
        <v>2.0000000000000001E-4</v>
      </c>
      <c r="BJ472" s="23">
        <v>4.7999999999999996E-3</v>
      </c>
      <c r="BK472" s="23">
        <v>2.9999999999999997E-4</v>
      </c>
      <c r="BL472" s="23">
        <v>2E-3</v>
      </c>
      <c r="BM472" s="23">
        <v>2.0000000000000001E-4</v>
      </c>
      <c r="BN472" s="23">
        <v>3.8E-3</v>
      </c>
      <c r="BO472" s="23">
        <v>2.9999999999999997E-4</v>
      </c>
      <c r="BP472" s="23" t="s">
        <v>181</v>
      </c>
      <c r="BQ472" s="23">
        <v>2.0000000000000001E-4</v>
      </c>
      <c r="BR472" s="23">
        <v>8.9999999999999998E-4</v>
      </c>
      <c r="BS472" s="23">
        <v>4.0000000000000002E-4</v>
      </c>
      <c r="BT472" s="23" t="s">
        <v>181</v>
      </c>
      <c r="BU472" s="23">
        <v>5.0000000000000001E-4</v>
      </c>
      <c r="BV472" s="23">
        <v>1.1000000000000001E-3</v>
      </c>
      <c r="BW472" s="23">
        <v>5.9999999999999995E-4</v>
      </c>
      <c r="BX472" s="23" t="s">
        <v>181</v>
      </c>
      <c r="BY472" s="23">
        <v>8.9999999999999998E-4</v>
      </c>
      <c r="BZ472" s="23" t="s">
        <v>181</v>
      </c>
      <c r="CA472" s="23">
        <v>8.0000000000000004E-4</v>
      </c>
      <c r="CB472" s="23" t="s">
        <v>181</v>
      </c>
      <c r="CC472" s="23">
        <v>2.0999999999999999E-3</v>
      </c>
      <c r="CD472" s="23" t="s">
        <v>181</v>
      </c>
      <c r="CE472" s="23">
        <v>1.6000000000000001E-3</v>
      </c>
      <c r="CF472" s="23" t="s">
        <v>20</v>
      </c>
      <c r="CH472" s="23" t="s">
        <v>181</v>
      </c>
      <c r="CI472" s="23">
        <v>7.1999999999999998E-3</v>
      </c>
      <c r="CJ472" s="23" t="s">
        <v>181</v>
      </c>
      <c r="CK472" s="23">
        <v>9.7000000000000003E-3</v>
      </c>
      <c r="CL472" s="23">
        <v>1.5900000000000001E-2</v>
      </c>
      <c r="CM472" s="23">
        <v>1.3299999999999999E-2</v>
      </c>
      <c r="CN472" s="23" t="s">
        <v>181</v>
      </c>
      <c r="CO472" s="23">
        <v>6.9999999999999999E-4</v>
      </c>
      <c r="CP472" s="23" t="s">
        <v>181</v>
      </c>
      <c r="CQ472" s="23">
        <v>2.3999999999999998E-3</v>
      </c>
      <c r="CR472" s="23" t="s">
        <v>181</v>
      </c>
      <c r="CS472" s="23">
        <v>1.6999999999999999E-3</v>
      </c>
      <c r="CT472" s="23" t="s">
        <v>181</v>
      </c>
      <c r="CU472" s="23">
        <v>5.9999999999999995E-4</v>
      </c>
      <c r="CV472" s="23" t="s">
        <v>20</v>
      </c>
      <c r="CX472" s="23" t="s">
        <v>181</v>
      </c>
      <c r="CY472" s="23">
        <v>5.0000000000000001E-4</v>
      </c>
      <c r="CZ472" s="23" t="s">
        <v>181</v>
      </c>
      <c r="DA472" s="23">
        <v>5.9999999999999995E-4</v>
      </c>
      <c r="DB472" s="23" t="s">
        <v>181</v>
      </c>
      <c r="DC472" s="23">
        <v>5.9999999999999995E-4</v>
      </c>
      <c r="DD472" s="23" t="s">
        <v>181</v>
      </c>
      <c r="DE472" s="23">
        <v>5.9999999999999995E-4</v>
      </c>
      <c r="DF472" s="23" t="s">
        <v>181</v>
      </c>
      <c r="DG472" s="23">
        <v>4.0000000000000002E-4</v>
      </c>
      <c r="DH472" s="23" t="s">
        <v>181</v>
      </c>
      <c r="DI472" s="23">
        <v>4.0000000000000002E-4</v>
      </c>
      <c r="DJ472" s="23" t="s">
        <v>578</v>
      </c>
      <c r="DK472" s="23" t="s">
        <v>579</v>
      </c>
      <c r="DL472" s="23">
        <v>67</v>
      </c>
      <c r="DM472" s="23" t="s">
        <v>577</v>
      </c>
      <c r="DN472" s="23" t="s">
        <v>20</v>
      </c>
      <c r="DW472" s="85"/>
      <c r="DY472" s="85">
        <v>44880.272222222222</v>
      </c>
    </row>
    <row r="473" spans="1:129" s="23" customFormat="1">
      <c r="A473" s="23">
        <v>531</v>
      </c>
      <c r="B473" s="88">
        <v>44880.276388888888</v>
      </c>
      <c r="C473" s="23" t="s">
        <v>192</v>
      </c>
      <c r="D473" s="23">
        <v>0</v>
      </c>
      <c r="E473" s="23">
        <v>0</v>
      </c>
      <c r="F473" s="23">
        <v>0</v>
      </c>
      <c r="G473" s="23" t="s">
        <v>58</v>
      </c>
      <c r="H473" s="23" t="s">
        <v>59</v>
      </c>
      <c r="I473" s="23" t="s">
        <v>59</v>
      </c>
      <c r="J473" s="23" t="s">
        <v>59</v>
      </c>
      <c r="K473" s="23">
        <v>150</v>
      </c>
      <c r="L473" s="23" t="s">
        <v>179</v>
      </c>
      <c r="M473" s="23">
        <v>0</v>
      </c>
      <c r="N473" s="23" t="s">
        <v>179</v>
      </c>
      <c r="O473" s="23">
        <v>0</v>
      </c>
      <c r="P473" s="23" t="s">
        <v>179</v>
      </c>
      <c r="Q473" s="23">
        <v>0</v>
      </c>
      <c r="R473" s="23">
        <v>2</v>
      </c>
      <c r="S473" s="23" t="s">
        <v>180</v>
      </c>
      <c r="T473" s="23">
        <v>6.7042999999999999</v>
      </c>
      <c r="U473" s="23">
        <v>0.57350000000000001</v>
      </c>
      <c r="V473" s="23">
        <v>16.344799999999999</v>
      </c>
      <c r="W473" s="23">
        <v>0.26169999999999999</v>
      </c>
      <c r="X473" s="23">
        <v>43.857300000000002</v>
      </c>
      <c r="Y473" s="23">
        <v>0.2676</v>
      </c>
      <c r="Z473" s="23">
        <v>1.9599999999999999E-2</v>
      </c>
      <c r="AA473" s="23">
        <v>1.18E-2</v>
      </c>
      <c r="AB473" s="23" t="s">
        <v>181</v>
      </c>
      <c r="AC473" s="23">
        <v>6.1000000000000004E-3</v>
      </c>
      <c r="AD473" s="23" t="s">
        <v>181</v>
      </c>
      <c r="AE473" s="23">
        <v>1.03E-2</v>
      </c>
      <c r="AF473" s="23">
        <v>0.69779999999999998</v>
      </c>
      <c r="AG473" s="23">
        <v>8.6999999999999994E-3</v>
      </c>
      <c r="AH473" s="23">
        <v>8.1461000000000006</v>
      </c>
      <c r="AI473" s="23">
        <v>2.1700000000000001E-2</v>
      </c>
      <c r="AJ473" s="23">
        <v>0.47510000000000002</v>
      </c>
      <c r="AK473" s="23">
        <v>4.7000000000000002E-3</v>
      </c>
      <c r="AL473" s="23">
        <v>2.53E-2</v>
      </c>
      <c r="AM473" s="23">
        <v>6.1000000000000004E-3</v>
      </c>
      <c r="AN473" s="23">
        <v>2.9899999999999999E-2</v>
      </c>
      <c r="AO473" s="23">
        <v>3.5999999999999999E-3</v>
      </c>
      <c r="AP473" s="23">
        <v>7.46E-2</v>
      </c>
      <c r="AQ473" s="23">
        <v>3.3E-3</v>
      </c>
      <c r="AR473" s="23">
        <v>6.6967999999999996</v>
      </c>
      <c r="AS473" s="23">
        <v>2.2499999999999999E-2</v>
      </c>
      <c r="AT473" s="23">
        <v>0.01</v>
      </c>
      <c r="AU473" s="23">
        <v>2.8999999999999998E-3</v>
      </c>
      <c r="AV473" s="23">
        <v>1.34E-2</v>
      </c>
      <c r="AW473" s="23">
        <v>1E-3</v>
      </c>
      <c r="AX473" s="23">
        <v>6.7999999999999996E-3</v>
      </c>
      <c r="AY473" s="23">
        <v>5.9999999999999995E-4</v>
      </c>
      <c r="AZ473" s="23">
        <v>7.4999999999999997E-3</v>
      </c>
      <c r="BA473" s="23">
        <v>5.9999999999999995E-4</v>
      </c>
      <c r="BB473" s="23">
        <v>1E-3</v>
      </c>
      <c r="BC473" s="23">
        <v>4.0000000000000002E-4</v>
      </c>
      <c r="BD473" s="23">
        <v>8.0000000000000004E-4</v>
      </c>
      <c r="BE473" s="23">
        <v>2.9999999999999997E-4</v>
      </c>
      <c r="BF473" s="23" t="s">
        <v>181</v>
      </c>
      <c r="BG473" s="23">
        <v>1E-4</v>
      </c>
      <c r="BH473" s="23">
        <v>6.9999999999999999E-4</v>
      </c>
      <c r="BI473" s="23">
        <v>2.0000000000000001E-4</v>
      </c>
      <c r="BJ473" s="23">
        <v>6.7000000000000002E-3</v>
      </c>
      <c r="BK473" s="23">
        <v>2.9999999999999997E-4</v>
      </c>
      <c r="BL473" s="23">
        <v>1.8E-3</v>
      </c>
      <c r="BM473" s="23">
        <v>2.0000000000000001E-4</v>
      </c>
      <c r="BN473" s="23">
        <v>3.5000000000000001E-3</v>
      </c>
      <c r="BO473" s="23">
        <v>2.9999999999999997E-4</v>
      </c>
      <c r="BP473" s="23" t="s">
        <v>181</v>
      </c>
      <c r="BQ473" s="23">
        <v>2.0000000000000001E-4</v>
      </c>
      <c r="BR473" s="23">
        <v>4.0000000000000002E-4</v>
      </c>
      <c r="BS473" s="23">
        <v>2.0000000000000001E-4</v>
      </c>
      <c r="BT473" s="23" t="s">
        <v>181</v>
      </c>
      <c r="BU473" s="23">
        <v>5.0000000000000001E-4</v>
      </c>
      <c r="BV473" s="23">
        <v>1.5E-3</v>
      </c>
      <c r="BW473" s="23">
        <v>5.9999999999999995E-4</v>
      </c>
      <c r="BX473" s="23" t="s">
        <v>181</v>
      </c>
      <c r="BY473" s="23">
        <v>8.9999999999999998E-4</v>
      </c>
      <c r="BZ473" s="23" t="s">
        <v>181</v>
      </c>
      <c r="CA473" s="23">
        <v>6.9999999999999999E-4</v>
      </c>
      <c r="CB473" s="23" t="s">
        <v>181</v>
      </c>
      <c r="CC473" s="23">
        <v>1.9E-3</v>
      </c>
      <c r="CD473" s="23" t="s">
        <v>181</v>
      </c>
      <c r="CE473" s="23">
        <v>1.6999999999999999E-3</v>
      </c>
      <c r="CF473" s="23" t="s">
        <v>20</v>
      </c>
      <c r="CH473" s="23" t="s">
        <v>181</v>
      </c>
      <c r="CI473" s="23">
        <v>5.1999999999999998E-3</v>
      </c>
      <c r="CJ473" s="23" t="s">
        <v>181</v>
      </c>
      <c r="CK473" s="23">
        <v>8.9999999999999993E-3</v>
      </c>
      <c r="CL473" s="23" t="s">
        <v>181</v>
      </c>
      <c r="CM473" s="23">
        <v>1.0699999999999999E-2</v>
      </c>
      <c r="CN473" s="23" t="s">
        <v>181</v>
      </c>
      <c r="CO473" s="23">
        <v>5.9999999999999995E-4</v>
      </c>
      <c r="CP473" s="23" t="s">
        <v>181</v>
      </c>
      <c r="CQ473" s="23">
        <v>2.5000000000000001E-3</v>
      </c>
      <c r="CR473" s="23" t="s">
        <v>181</v>
      </c>
      <c r="CS473" s="23">
        <v>1.6000000000000001E-3</v>
      </c>
      <c r="CT473" s="23" t="s">
        <v>20</v>
      </c>
      <c r="CV473" s="23" t="s">
        <v>20</v>
      </c>
      <c r="CX473" s="23" t="s">
        <v>181</v>
      </c>
      <c r="CY473" s="23">
        <v>5.0000000000000001E-4</v>
      </c>
      <c r="CZ473" s="23" t="s">
        <v>181</v>
      </c>
      <c r="DA473" s="23">
        <v>5.9999999999999995E-4</v>
      </c>
      <c r="DB473" s="23" t="s">
        <v>181</v>
      </c>
      <c r="DC473" s="23">
        <v>5.0000000000000001E-4</v>
      </c>
      <c r="DD473" s="23" t="s">
        <v>181</v>
      </c>
      <c r="DE473" s="23">
        <v>5.9999999999999995E-4</v>
      </c>
      <c r="DF473" s="23">
        <v>4.0000000000000002E-4</v>
      </c>
      <c r="DG473" s="23">
        <v>4.0000000000000002E-4</v>
      </c>
      <c r="DH473" s="23" t="s">
        <v>181</v>
      </c>
      <c r="DI473" s="23">
        <v>2.9999999999999997E-4</v>
      </c>
      <c r="DJ473" s="23" t="s">
        <v>580</v>
      </c>
      <c r="DK473" s="23" t="s">
        <v>579</v>
      </c>
      <c r="DL473" s="23">
        <v>20</v>
      </c>
      <c r="DM473" s="23" t="s">
        <v>577</v>
      </c>
      <c r="DN473" s="23" t="s">
        <v>20</v>
      </c>
      <c r="DW473" s="85"/>
      <c r="DY473" s="85">
        <v>44880.276388888888</v>
      </c>
    </row>
    <row r="474" spans="1:129" s="23" customFormat="1">
      <c r="A474" s="23">
        <v>532</v>
      </c>
      <c r="B474" s="88">
        <v>44880.27847222222</v>
      </c>
      <c r="C474" s="23" t="s">
        <v>192</v>
      </c>
      <c r="D474" s="23">
        <v>0</v>
      </c>
      <c r="E474" s="23">
        <v>0</v>
      </c>
      <c r="F474" s="23">
        <v>0</v>
      </c>
      <c r="G474" s="23" t="s">
        <v>58</v>
      </c>
      <c r="H474" s="23" t="s">
        <v>59</v>
      </c>
      <c r="I474" s="23" t="s">
        <v>59</v>
      </c>
      <c r="J474" s="23" t="s">
        <v>59</v>
      </c>
      <c r="K474" s="23">
        <v>150</v>
      </c>
      <c r="L474" s="23" t="s">
        <v>179</v>
      </c>
      <c r="M474" s="23">
        <v>0</v>
      </c>
      <c r="N474" s="23" t="s">
        <v>179</v>
      </c>
      <c r="O474" s="23">
        <v>0</v>
      </c>
      <c r="P474" s="23" t="s">
        <v>179</v>
      </c>
      <c r="Q474" s="23">
        <v>0</v>
      </c>
      <c r="R474" s="23">
        <v>2</v>
      </c>
      <c r="S474" s="23" t="s">
        <v>180</v>
      </c>
      <c r="T474" s="23">
        <v>6.0076000000000001</v>
      </c>
      <c r="U474" s="23">
        <v>0.60629999999999995</v>
      </c>
      <c r="V474" s="23">
        <v>21.834</v>
      </c>
      <c r="W474" s="23">
        <v>0.30249999999999999</v>
      </c>
      <c r="X474" s="23">
        <v>51.172800000000002</v>
      </c>
      <c r="Y474" s="23">
        <v>0.30020000000000002</v>
      </c>
      <c r="Z474" s="23">
        <v>0.10059999999999999</v>
      </c>
      <c r="AA474" s="23">
        <v>1.3299999999999999E-2</v>
      </c>
      <c r="AB474" s="23" t="s">
        <v>181</v>
      </c>
      <c r="AC474" s="23">
        <v>6.4999999999999997E-3</v>
      </c>
      <c r="AD474" s="23" t="s">
        <v>181</v>
      </c>
      <c r="AE474" s="23">
        <v>1.0800000000000001E-2</v>
      </c>
      <c r="AF474" s="23">
        <v>2.0750000000000002</v>
      </c>
      <c r="AG474" s="23">
        <v>1.43E-2</v>
      </c>
      <c r="AH474" s="23">
        <v>8.2771000000000008</v>
      </c>
      <c r="AI474" s="23">
        <v>2.2100000000000002E-2</v>
      </c>
      <c r="AJ474" s="23">
        <v>0.60829999999999995</v>
      </c>
      <c r="AK474" s="23">
        <v>5.1000000000000004E-3</v>
      </c>
      <c r="AL474" s="23">
        <v>2.92E-2</v>
      </c>
      <c r="AM474" s="23">
        <v>6.6E-3</v>
      </c>
      <c r="AN474" s="23">
        <v>4.02E-2</v>
      </c>
      <c r="AO474" s="23">
        <v>4.1000000000000003E-3</v>
      </c>
      <c r="AP474" s="23">
        <v>5.04E-2</v>
      </c>
      <c r="AQ474" s="23">
        <v>2.8E-3</v>
      </c>
      <c r="AR474" s="23">
        <v>8.5993999999999993</v>
      </c>
      <c r="AS474" s="23">
        <v>2.5399999999999999E-2</v>
      </c>
      <c r="AT474" s="23">
        <v>1.0800000000000001E-2</v>
      </c>
      <c r="AU474" s="23">
        <v>3.3E-3</v>
      </c>
      <c r="AV474" s="23">
        <v>1.4999999999999999E-2</v>
      </c>
      <c r="AW474" s="23">
        <v>1E-3</v>
      </c>
      <c r="AX474" s="23">
        <v>7.9000000000000008E-3</v>
      </c>
      <c r="AY474" s="23">
        <v>6.9999999999999999E-4</v>
      </c>
      <c r="AZ474" s="23">
        <v>1.03E-2</v>
      </c>
      <c r="BA474" s="23">
        <v>6.9999999999999999E-4</v>
      </c>
      <c r="BB474" s="23">
        <v>1.1000000000000001E-3</v>
      </c>
      <c r="BC474" s="23">
        <v>4.0000000000000002E-4</v>
      </c>
      <c r="BD474" s="23">
        <v>2.0999999999999999E-3</v>
      </c>
      <c r="BE474" s="23">
        <v>4.0000000000000002E-4</v>
      </c>
      <c r="BF474" s="23" t="s">
        <v>181</v>
      </c>
      <c r="BG474" s="23">
        <v>1E-4</v>
      </c>
      <c r="BH474" s="23">
        <v>1.5E-3</v>
      </c>
      <c r="BI474" s="23">
        <v>2.0000000000000001E-4</v>
      </c>
      <c r="BJ474" s="23">
        <v>8.2000000000000007E-3</v>
      </c>
      <c r="BK474" s="23">
        <v>2.9999999999999997E-4</v>
      </c>
      <c r="BL474" s="23">
        <v>2.3E-3</v>
      </c>
      <c r="BM474" s="23">
        <v>2.0000000000000001E-4</v>
      </c>
      <c r="BN474" s="23">
        <v>2.5999999999999999E-3</v>
      </c>
      <c r="BO474" s="23">
        <v>2.0000000000000001E-4</v>
      </c>
      <c r="BP474" s="23" t="s">
        <v>181</v>
      </c>
      <c r="BQ474" s="23">
        <v>2.0000000000000001E-4</v>
      </c>
      <c r="BR474" s="23">
        <v>2.9999999999999997E-4</v>
      </c>
      <c r="BS474" s="23">
        <v>1E-4</v>
      </c>
      <c r="BT474" s="23" t="s">
        <v>181</v>
      </c>
      <c r="BU474" s="23">
        <v>5.0000000000000001E-4</v>
      </c>
      <c r="BV474" s="23" t="s">
        <v>20</v>
      </c>
      <c r="BX474" s="23" t="s">
        <v>181</v>
      </c>
      <c r="BY474" s="23">
        <v>8.0000000000000004E-4</v>
      </c>
      <c r="BZ474" s="23" t="s">
        <v>181</v>
      </c>
      <c r="CA474" s="23">
        <v>6.9999999999999999E-4</v>
      </c>
      <c r="CB474" s="23" t="s">
        <v>181</v>
      </c>
      <c r="CC474" s="23">
        <v>1.6999999999999999E-3</v>
      </c>
      <c r="CD474" s="23" t="s">
        <v>181</v>
      </c>
      <c r="CE474" s="23">
        <v>1.8E-3</v>
      </c>
      <c r="CF474" s="23" t="s">
        <v>20</v>
      </c>
      <c r="CH474" s="23" t="s">
        <v>181</v>
      </c>
      <c r="CI474" s="23">
        <v>3.7000000000000002E-3</v>
      </c>
      <c r="CJ474" s="23" t="s">
        <v>181</v>
      </c>
      <c r="CK474" s="23">
        <v>8.6999999999999994E-3</v>
      </c>
      <c r="CL474" s="23" t="s">
        <v>181</v>
      </c>
      <c r="CM474" s="23">
        <v>8.5000000000000006E-3</v>
      </c>
      <c r="CN474" s="23" t="s">
        <v>181</v>
      </c>
      <c r="CO474" s="23">
        <v>5.9999999999999995E-4</v>
      </c>
      <c r="CP474" s="23" t="s">
        <v>181</v>
      </c>
      <c r="CQ474" s="23">
        <v>2.7000000000000001E-3</v>
      </c>
      <c r="CR474" s="23" t="s">
        <v>181</v>
      </c>
      <c r="CS474" s="23">
        <v>1.5E-3</v>
      </c>
      <c r="CT474" s="23" t="s">
        <v>20</v>
      </c>
      <c r="CV474" s="23" t="s">
        <v>20</v>
      </c>
      <c r="CX474" s="23" t="s">
        <v>181</v>
      </c>
      <c r="CY474" s="23">
        <v>5.0000000000000001E-4</v>
      </c>
      <c r="CZ474" s="23" t="s">
        <v>181</v>
      </c>
      <c r="DA474" s="23">
        <v>5.9999999999999995E-4</v>
      </c>
      <c r="DB474" s="23" t="s">
        <v>181</v>
      </c>
      <c r="DC474" s="23">
        <v>5.0000000000000001E-4</v>
      </c>
      <c r="DD474" s="23" t="s">
        <v>181</v>
      </c>
      <c r="DE474" s="23">
        <v>5.9999999999999995E-4</v>
      </c>
      <c r="DF474" s="23" t="s">
        <v>181</v>
      </c>
      <c r="DG474" s="23">
        <v>2.9999999999999997E-4</v>
      </c>
      <c r="DH474" s="23" t="s">
        <v>181</v>
      </c>
      <c r="DI474" s="23">
        <v>1E-4</v>
      </c>
      <c r="DJ474" s="23" t="s">
        <v>580</v>
      </c>
      <c r="DK474" s="23" t="s">
        <v>579</v>
      </c>
      <c r="DL474" s="23">
        <v>100</v>
      </c>
      <c r="DM474" s="23" t="s">
        <v>568</v>
      </c>
      <c r="DN474" s="23" t="s">
        <v>20</v>
      </c>
      <c r="DW474" s="85"/>
      <c r="DY474" s="85">
        <v>44880.27847222222</v>
      </c>
    </row>
    <row r="475" spans="1:129" s="23" customFormat="1">
      <c r="A475" s="23">
        <v>533</v>
      </c>
      <c r="B475" s="88">
        <v>44880.289583333331</v>
      </c>
      <c r="C475" s="23" t="s">
        <v>192</v>
      </c>
      <c r="D475" s="23">
        <v>0</v>
      </c>
      <c r="E475" s="23">
        <v>0</v>
      </c>
      <c r="F475" s="23">
        <v>0</v>
      </c>
      <c r="G475" s="23" t="s">
        <v>58</v>
      </c>
      <c r="H475" s="23" t="s">
        <v>59</v>
      </c>
      <c r="I475" s="23" t="s">
        <v>59</v>
      </c>
      <c r="J475" s="23" t="s">
        <v>59</v>
      </c>
      <c r="K475" s="23">
        <v>150</v>
      </c>
      <c r="L475" s="23" t="s">
        <v>179</v>
      </c>
      <c r="M475" s="23">
        <v>0</v>
      </c>
      <c r="N475" s="23" t="s">
        <v>179</v>
      </c>
      <c r="O475" s="23">
        <v>0</v>
      </c>
      <c r="P475" s="23" t="s">
        <v>179</v>
      </c>
      <c r="Q475" s="23">
        <v>0</v>
      </c>
      <c r="R475" s="23">
        <v>2</v>
      </c>
      <c r="S475" s="23" t="s">
        <v>180</v>
      </c>
      <c r="T475" s="23">
        <v>12.794499999999999</v>
      </c>
      <c r="U475" s="23">
        <v>0.67420000000000002</v>
      </c>
      <c r="V475" s="23">
        <v>19.1296</v>
      </c>
      <c r="W475" s="23">
        <v>0.2838</v>
      </c>
      <c r="X475" s="23">
        <v>57.244900000000001</v>
      </c>
      <c r="Y475" s="23">
        <v>0.31169999999999998</v>
      </c>
      <c r="Z475" s="23">
        <v>1.5900000000000001E-2</v>
      </c>
      <c r="AA475" s="23">
        <v>1.2200000000000001E-2</v>
      </c>
      <c r="AB475" s="23" t="s">
        <v>181</v>
      </c>
      <c r="AC475" s="23">
        <v>7.1000000000000004E-3</v>
      </c>
      <c r="AD475" s="23" t="s">
        <v>181</v>
      </c>
      <c r="AE475" s="23">
        <v>1.04E-2</v>
      </c>
      <c r="AF475" s="23">
        <v>5.9799999999999999E-2</v>
      </c>
      <c r="AG475" s="23">
        <v>4.8999999999999998E-3</v>
      </c>
      <c r="AH475" s="23">
        <v>8.4406999999999996</v>
      </c>
      <c r="AI475" s="23">
        <v>2.18E-2</v>
      </c>
      <c r="AJ475" s="23">
        <v>0.58599999999999997</v>
      </c>
      <c r="AK475" s="23">
        <v>5.1000000000000004E-3</v>
      </c>
      <c r="AL475" s="23">
        <v>2.18E-2</v>
      </c>
      <c r="AM475" s="23">
        <v>6.1999999999999998E-3</v>
      </c>
      <c r="AN475" s="23">
        <v>3.1099999999999999E-2</v>
      </c>
      <c r="AO475" s="23">
        <v>3.7000000000000002E-3</v>
      </c>
      <c r="AP475" s="23">
        <v>0.1012</v>
      </c>
      <c r="AQ475" s="23">
        <v>3.5000000000000001E-3</v>
      </c>
      <c r="AR475" s="23">
        <v>5.8571999999999997</v>
      </c>
      <c r="AS475" s="23">
        <v>2.0799999999999999E-2</v>
      </c>
      <c r="AT475" s="23">
        <v>9.4999999999999998E-3</v>
      </c>
      <c r="AU475" s="23">
        <v>2.5999999999999999E-3</v>
      </c>
      <c r="AV475" s="23">
        <v>1.09E-2</v>
      </c>
      <c r="AW475" s="23">
        <v>8.9999999999999998E-4</v>
      </c>
      <c r="AX475" s="23">
        <v>9.1999999999999998E-3</v>
      </c>
      <c r="AY475" s="23">
        <v>6.9999999999999999E-4</v>
      </c>
      <c r="AZ475" s="23">
        <v>6.7000000000000002E-3</v>
      </c>
      <c r="BA475" s="23">
        <v>5.9999999999999995E-4</v>
      </c>
      <c r="BB475" s="23">
        <v>8.9999999999999998E-4</v>
      </c>
      <c r="BC475" s="23">
        <v>4.0000000000000002E-4</v>
      </c>
      <c r="BD475" s="23" t="s">
        <v>181</v>
      </c>
      <c r="BE475" s="23">
        <v>2.9999999999999997E-4</v>
      </c>
      <c r="BF475" s="23" t="s">
        <v>181</v>
      </c>
      <c r="BG475" s="23">
        <v>1E-4</v>
      </c>
      <c r="BH475" s="23" t="s">
        <v>181</v>
      </c>
      <c r="BI475" s="23">
        <v>1E-4</v>
      </c>
      <c r="BJ475" s="23">
        <v>7.9000000000000008E-3</v>
      </c>
      <c r="BK475" s="23">
        <v>2.9999999999999997E-4</v>
      </c>
      <c r="BL475" s="23">
        <v>1.9E-3</v>
      </c>
      <c r="BM475" s="23">
        <v>2.0000000000000001E-4</v>
      </c>
      <c r="BN475" s="23">
        <v>2.5999999999999999E-3</v>
      </c>
      <c r="BO475" s="23">
        <v>1E-4</v>
      </c>
      <c r="BP475" s="23" t="s">
        <v>181</v>
      </c>
      <c r="BQ475" s="23">
        <v>2.0000000000000001E-4</v>
      </c>
      <c r="BR475" s="23" t="s">
        <v>181</v>
      </c>
      <c r="BS475" s="23">
        <v>0</v>
      </c>
      <c r="BT475" s="23" t="s">
        <v>181</v>
      </c>
      <c r="BU475" s="23">
        <v>5.0000000000000001E-4</v>
      </c>
      <c r="BV475" s="23" t="s">
        <v>20</v>
      </c>
      <c r="BX475" s="23" t="s">
        <v>20</v>
      </c>
      <c r="BZ475" s="23" t="s">
        <v>181</v>
      </c>
      <c r="CA475" s="23">
        <v>6.9999999999999999E-4</v>
      </c>
      <c r="CB475" s="23" t="s">
        <v>181</v>
      </c>
      <c r="CC475" s="23">
        <v>1.8E-3</v>
      </c>
      <c r="CD475" s="23" t="s">
        <v>181</v>
      </c>
      <c r="CE475" s="23">
        <v>1.8E-3</v>
      </c>
      <c r="CF475" s="23" t="s">
        <v>20</v>
      </c>
      <c r="CH475" s="23" t="s">
        <v>181</v>
      </c>
      <c r="CI475" s="23">
        <v>4.0000000000000001E-3</v>
      </c>
      <c r="CJ475" s="23" t="s">
        <v>181</v>
      </c>
      <c r="CK475" s="23">
        <v>8.3999999999999995E-3</v>
      </c>
      <c r="CL475" s="23" t="s">
        <v>181</v>
      </c>
      <c r="CM475" s="23">
        <v>6.4000000000000003E-3</v>
      </c>
      <c r="CN475" s="23" t="s">
        <v>181</v>
      </c>
      <c r="CO475" s="23">
        <v>5.9999999999999995E-4</v>
      </c>
      <c r="CP475" s="23" t="s">
        <v>181</v>
      </c>
      <c r="CQ475" s="23">
        <v>2.5000000000000001E-3</v>
      </c>
      <c r="CR475" s="23" t="s">
        <v>181</v>
      </c>
      <c r="CS475" s="23">
        <v>1.5E-3</v>
      </c>
      <c r="CT475" s="23" t="s">
        <v>181</v>
      </c>
      <c r="CU475" s="23">
        <v>5.9999999999999995E-4</v>
      </c>
      <c r="CV475" s="23" t="s">
        <v>20</v>
      </c>
      <c r="CX475" s="23" t="s">
        <v>181</v>
      </c>
      <c r="CY475" s="23">
        <v>5.0000000000000001E-4</v>
      </c>
      <c r="CZ475" s="23" t="s">
        <v>181</v>
      </c>
      <c r="DA475" s="23">
        <v>5.9999999999999995E-4</v>
      </c>
      <c r="DB475" s="23" t="s">
        <v>181</v>
      </c>
      <c r="DC475" s="23">
        <v>5.0000000000000001E-4</v>
      </c>
      <c r="DD475" s="23" t="s">
        <v>181</v>
      </c>
      <c r="DE475" s="23">
        <v>5.0000000000000001E-4</v>
      </c>
      <c r="DF475" s="23" t="s">
        <v>181</v>
      </c>
      <c r="DG475" s="23">
        <v>2.9999999999999997E-4</v>
      </c>
      <c r="DH475" s="23" t="s">
        <v>181</v>
      </c>
      <c r="DI475" s="23">
        <v>1E-4</v>
      </c>
      <c r="DJ475" s="23" t="s">
        <v>847</v>
      </c>
      <c r="DK475" s="23" t="s">
        <v>20</v>
      </c>
      <c r="DM475" s="23" t="s">
        <v>421</v>
      </c>
      <c r="DN475" s="23" t="s">
        <v>20</v>
      </c>
      <c r="DW475" s="85"/>
      <c r="DY475" s="85">
        <v>44880.289583333331</v>
      </c>
    </row>
    <row r="476" spans="1:129" s="23" customFormat="1">
      <c r="A476" s="23">
        <v>534</v>
      </c>
      <c r="B476" s="88">
        <v>44880.292361111111</v>
      </c>
      <c r="C476" s="23" t="s">
        <v>192</v>
      </c>
      <c r="D476" s="23">
        <v>0</v>
      </c>
      <c r="E476" s="23">
        <v>0</v>
      </c>
      <c r="F476" s="23">
        <v>0</v>
      </c>
      <c r="G476" s="23" t="s">
        <v>58</v>
      </c>
      <c r="H476" s="23" t="s">
        <v>59</v>
      </c>
      <c r="I476" s="23" t="s">
        <v>59</v>
      </c>
      <c r="J476" s="23" t="s">
        <v>59</v>
      </c>
      <c r="K476" s="23">
        <v>150</v>
      </c>
      <c r="L476" s="23" t="s">
        <v>179</v>
      </c>
      <c r="M476" s="23">
        <v>0</v>
      </c>
      <c r="N476" s="23" t="s">
        <v>179</v>
      </c>
      <c r="O476" s="23">
        <v>0</v>
      </c>
      <c r="P476" s="23" t="s">
        <v>179</v>
      </c>
      <c r="Q476" s="23">
        <v>0</v>
      </c>
      <c r="R476" s="23">
        <v>2</v>
      </c>
      <c r="S476" s="23" t="s">
        <v>180</v>
      </c>
      <c r="T476" s="23">
        <v>12.6934</v>
      </c>
      <c r="U476" s="23">
        <v>0.67749999999999999</v>
      </c>
      <c r="V476" s="23">
        <v>19.196400000000001</v>
      </c>
      <c r="W476" s="23">
        <v>0.28460000000000002</v>
      </c>
      <c r="X476" s="23">
        <v>57.695099999999996</v>
      </c>
      <c r="Y476" s="23">
        <v>0.31330000000000002</v>
      </c>
      <c r="Z476" s="23">
        <v>2.93E-2</v>
      </c>
      <c r="AA476" s="23">
        <v>1.24E-2</v>
      </c>
      <c r="AB476" s="23" t="s">
        <v>181</v>
      </c>
      <c r="AC476" s="23">
        <v>7.1999999999999998E-3</v>
      </c>
      <c r="AD476" s="23" t="s">
        <v>181</v>
      </c>
      <c r="AE476" s="23">
        <v>1.0200000000000001E-2</v>
      </c>
      <c r="AF476" s="23">
        <v>6.9199999999999998E-2</v>
      </c>
      <c r="AG476" s="23">
        <v>4.8999999999999998E-3</v>
      </c>
      <c r="AH476" s="23">
        <v>8.4585000000000008</v>
      </c>
      <c r="AI476" s="23">
        <v>2.18E-2</v>
      </c>
      <c r="AJ476" s="23">
        <v>0.58779999999999999</v>
      </c>
      <c r="AK476" s="23">
        <v>5.0000000000000001E-3</v>
      </c>
      <c r="AL476" s="23">
        <v>2.4199999999999999E-2</v>
      </c>
      <c r="AM476" s="23">
        <v>6.1999999999999998E-3</v>
      </c>
      <c r="AN476" s="23">
        <v>3.2500000000000001E-2</v>
      </c>
      <c r="AO476" s="23">
        <v>3.7000000000000002E-3</v>
      </c>
      <c r="AP476" s="23">
        <v>9.8900000000000002E-2</v>
      </c>
      <c r="AQ476" s="23">
        <v>3.5000000000000001E-3</v>
      </c>
      <c r="AR476" s="23">
        <v>5.8699000000000003</v>
      </c>
      <c r="AS476" s="23">
        <v>2.0799999999999999E-2</v>
      </c>
      <c r="AT476" s="23">
        <v>5.4999999999999997E-3</v>
      </c>
      <c r="AU476" s="23">
        <v>2.5999999999999999E-3</v>
      </c>
      <c r="AV476" s="23">
        <v>1.0800000000000001E-2</v>
      </c>
      <c r="AW476" s="23">
        <v>8.9999999999999998E-4</v>
      </c>
      <c r="AX476" s="23">
        <v>8.8999999999999999E-3</v>
      </c>
      <c r="AY476" s="23">
        <v>6.9999999999999999E-4</v>
      </c>
      <c r="AZ476" s="23">
        <v>6.7999999999999996E-3</v>
      </c>
      <c r="BA476" s="23">
        <v>5.9999999999999995E-4</v>
      </c>
      <c r="BB476" s="23">
        <v>8.9999999999999998E-4</v>
      </c>
      <c r="BC476" s="23">
        <v>4.0000000000000002E-4</v>
      </c>
      <c r="BD476" s="23" t="s">
        <v>181</v>
      </c>
      <c r="BE476" s="23">
        <v>2.9999999999999997E-4</v>
      </c>
      <c r="BF476" s="23" t="s">
        <v>181</v>
      </c>
      <c r="BG476" s="23">
        <v>1E-4</v>
      </c>
      <c r="BH476" s="23" t="s">
        <v>181</v>
      </c>
      <c r="BI476" s="23">
        <v>2.0000000000000001E-4</v>
      </c>
      <c r="BJ476" s="23">
        <v>7.7000000000000002E-3</v>
      </c>
      <c r="BK476" s="23">
        <v>2.9999999999999997E-4</v>
      </c>
      <c r="BL476" s="23">
        <v>1.8E-3</v>
      </c>
      <c r="BM476" s="23">
        <v>2.0000000000000001E-4</v>
      </c>
      <c r="BN476" s="23">
        <v>2.5999999999999999E-3</v>
      </c>
      <c r="BO476" s="23">
        <v>1E-4</v>
      </c>
      <c r="BP476" s="23" t="s">
        <v>181</v>
      </c>
      <c r="BQ476" s="23">
        <v>2.0000000000000001E-4</v>
      </c>
      <c r="BR476" s="23" t="s">
        <v>181</v>
      </c>
      <c r="BS476" s="23">
        <v>0</v>
      </c>
      <c r="BT476" s="23" t="s">
        <v>181</v>
      </c>
      <c r="BU476" s="23">
        <v>5.0000000000000001E-4</v>
      </c>
      <c r="BV476" s="23" t="s">
        <v>181</v>
      </c>
      <c r="BW476" s="23">
        <v>5.9999999999999995E-4</v>
      </c>
      <c r="BX476" s="23" t="s">
        <v>20</v>
      </c>
      <c r="BZ476" s="23" t="s">
        <v>181</v>
      </c>
      <c r="CA476" s="23">
        <v>6.9999999999999999E-4</v>
      </c>
      <c r="CB476" s="23" t="s">
        <v>181</v>
      </c>
      <c r="CC476" s="23">
        <v>1.8E-3</v>
      </c>
      <c r="CD476" s="23" t="s">
        <v>181</v>
      </c>
      <c r="CE476" s="23">
        <v>1.8E-3</v>
      </c>
      <c r="CF476" s="23" t="s">
        <v>20</v>
      </c>
      <c r="CH476" s="23" t="s">
        <v>181</v>
      </c>
      <c r="CI476" s="23">
        <v>3.8999999999999998E-3</v>
      </c>
      <c r="CJ476" s="23" t="s">
        <v>181</v>
      </c>
      <c r="CK476" s="23">
        <v>8.3000000000000001E-3</v>
      </c>
      <c r="CL476" s="23" t="s">
        <v>181</v>
      </c>
      <c r="CM476" s="23">
        <v>6.4000000000000003E-3</v>
      </c>
      <c r="CN476" s="23" t="s">
        <v>181</v>
      </c>
      <c r="CO476" s="23">
        <v>5.9999999999999995E-4</v>
      </c>
      <c r="CP476" s="23" t="s">
        <v>181</v>
      </c>
      <c r="CQ476" s="23">
        <v>2.5999999999999999E-3</v>
      </c>
      <c r="CR476" s="23" t="s">
        <v>181</v>
      </c>
      <c r="CS476" s="23">
        <v>1.5E-3</v>
      </c>
      <c r="CT476" s="23" t="s">
        <v>181</v>
      </c>
      <c r="CU476" s="23">
        <v>5.9999999999999995E-4</v>
      </c>
      <c r="CV476" s="23" t="s">
        <v>181</v>
      </c>
      <c r="CW476" s="23">
        <v>5.0000000000000001E-4</v>
      </c>
      <c r="CX476" s="23" t="s">
        <v>181</v>
      </c>
      <c r="CY476" s="23">
        <v>5.0000000000000001E-4</v>
      </c>
      <c r="CZ476" s="23" t="s">
        <v>181</v>
      </c>
      <c r="DA476" s="23">
        <v>5.9999999999999995E-4</v>
      </c>
      <c r="DB476" s="23" t="s">
        <v>181</v>
      </c>
      <c r="DC476" s="23">
        <v>5.0000000000000001E-4</v>
      </c>
      <c r="DD476" s="23" t="s">
        <v>181</v>
      </c>
      <c r="DE476" s="23">
        <v>5.9999999999999995E-4</v>
      </c>
      <c r="DF476" s="23" t="s">
        <v>181</v>
      </c>
      <c r="DG476" s="23">
        <v>2.9999999999999997E-4</v>
      </c>
      <c r="DH476" s="23" t="s">
        <v>181</v>
      </c>
      <c r="DI476" s="23">
        <v>1E-4</v>
      </c>
      <c r="DJ476" s="23" t="s">
        <v>847</v>
      </c>
      <c r="DK476" s="23" t="s">
        <v>20</v>
      </c>
      <c r="DM476" s="23" t="s">
        <v>421</v>
      </c>
      <c r="DN476" s="23" t="s">
        <v>20</v>
      </c>
      <c r="DW476" s="85"/>
      <c r="DY476" s="85">
        <v>44880.292361111111</v>
      </c>
    </row>
    <row r="477" spans="1:129" s="23" customFormat="1">
      <c r="A477" s="23">
        <v>535</v>
      </c>
      <c r="B477" s="88">
        <v>44880.293749999997</v>
      </c>
      <c r="C477" s="23" t="s">
        <v>192</v>
      </c>
      <c r="D477" s="23">
        <v>0</v>
      </c>
      <c r="E477" s="23">
        <v>0</v>
      </c>
      <c r="F477" s="23">
        <v>0</v>
      </c>
      <c r="G477" s="23" t="s">
        <v>58</v>
      </c>
      <c r="H477" s="23" t="s">
        <v>59</v>
      </c>
      <c r="I477" s="23" t="s">
        <v>59</v>
      </c>
      <c r="J477" s="23" t="s">
        <v>59</v>
      </c>
      <c r="K477" s="23">
        <v>150</v>
      </c>
      <c r="L477" s="23" t="s">
        <v>179</v>
      </c>
      <c r="M477" s="23">
        <v>0</v>
      </c>
      <c r="N477" s="23" t="s">
        <v>179</v>
      </c>
      <c r="O477" s="23">
        <v>0</v>
      </c>
      <c r="P477" s="23" t="s">
        <v>179</v>
      </c>
      <c r="Q477" s="23">
        <v>0</v>
      </c>
      <c r="R477" s="23">
        <v>2</v>
      </c>
      <c r="S477" s="23" t="s">
        <v>180</v>
      </c>
      <c r="T477" s="23">
        <v>13.369400000000001</v>
      </c>
      <c r="U477" s="23">
        <v>0.68020000000000003</v>
      </c>
      <c r="V477" s="23">
        <v>19.337700000000002</v>
      </c>
      <c r="W477" s="23">
        <v>0.28539999999999999</v>
      </c>
      <c r="X477" s="23">
        <v>57.7014</v>
      </c>
      <c r="Y477" s="23">
        <v>0.31330000000000002</v>
      </c>
      <c r="Z477" s="23">
        <v>2.5999999999999999E-2</v>
      </c>
      <c r="AA477" s="23">
        <v>1.23E-2</v>
      </c>
      <c r="AB477" s="23" t="s">
        <v>181</v>
      </c>
      <c r="AC477" s="23">
        <v>7.1000000000000004E-3</v>
      </c>
      <c r="AD477" s="23" t="s">
        <v>181</v>
      </c>
      <c r="AE477" s="23">
        <v>1.0200000000000001E-2</v>
      </c>
      <c r="AF477" s="23">
        <v>6.9900000000000004E-2</v>
      </c>
      <c r="AG477" s="23">
        <v>4.8999999999999998E-3</v>
      </c>
      <c r="AH477" s="23">
        <v>8.4710999999999999</v>
      </c>
      <c r="AI477" s="23">
        <v>2.18E-2</v>
      </c>
      <c r="AJ477" s="23">
        <v>0.58720000000000006</v>
      </c>
      <c r="AK477" s="23">
        <v>5.0000000000000001E-3</v>
      </c>
      <c r="AL477" s="23">
        <v>2.5100000000000001E-2</v>
      </c>
      <c r="AM477" s="23">
        <v>6.3E-3</v>
      </c>
      <c r="AN477" s="23">
        <v>3.3300000000000003E-2</v>
      </c>
      <c r="AO477" s="23">
        <v>3.7000000000000002E-3</v>
      </c>
      <c r="AP477" s="23">
        <v>0.10299999999999999</v>
      </c>
      <c r="AQ477" s="23">
        <v>3.5000000000000001E-3</v>
      </c>
      <c r="AR477" s="23">
        <v>5.8589000000000002</v>
      </c>
      <c r="AS477" s="23">
        <v>2.0799999999999999E-2</v>
      </c>
      <c r="AT477" s="23">
        <v>3.8999999999999998E-3</v>
      </c>
      <c r="AU477" s="23">
        <v>2.5999999999999999E-3</v>
      </c>
      <c r="AV477" s="23">
        <v>1.11E-2</v>
      </c>
      <c r="AW477" s="23">
        <v>8.9999999999999998E-4</v>
      </c>
      <c r="AX477" s="23">
        <v>0.01</v>
      </c>
      <c r="AY477" s="23">
        <v>6.9999999999999999E-4</v>
      </c>
      <c r="AZ477" s="23">
        <v>6.8999999999999999E-3</v>
      </c>
      <c r="BA477" s="23">
        <v>5.9999999999999995E-4</v>
      </c>
      <c r="BB477" s="23">
        <v>1.1000000000000001E-3</v>
      </c>
      <c r="BC477" s="23">
        <v>4.0000000000000002E-4</v>
      </c>
      <c r="BD477" s="23" t="s">
        <v>181</v>
      </c>
      <c r="BE477" s="23">
        <v>2.0000000000000001E-4</v>
      </c>
      <c r="BF477" s="23" t="s">
        <v>181</v>
      </c>
      <c r="BG477" s="23">
        <v>1E-4</v>
      </c>
      <c r="BH477" s="23">
        <v>2.0000000000000001E-4</v>
      </c>
      <c r="BI477" s="23">
        <v>1E-4</v>
      </c>
      <c r="BJ477" s="23">
        <v>7.9000000000000008E-3</v>
      </c>
      <c r="BK477" s="23">
        <v>2.9999999999999997E-4</v>
      </c>
      <c r="BL477" s="23">
        <v>1.8E-3</v>
      </c>
      <c r="BM477" s="23">
        <v>2.0000000000000001E-4</v>
      </c>
      <c r="BN477" s="23">
        <v>2.5000000000000001E-3</v>
      </c>
      <c r="BO477" s="23">
        <v>1E-4</v>
      </c>
      <c r="BP477" s="23" t="s">
        <v>181</v>
      </c>
      <c r="BQ477" s="23">
        <v>2.0000000000000001E-4</v>
      </c>
      <c r="BR477" s="23" t="s">
        <v>181</v>
      </c>
      <c r="BS477" s="23">
        <v>0</v>
      </c>
      <c r="BT477" s="23" t="s">
        <v>181</v>
      </c>
      <c r="BU477" s="23">
        <v>5.0000000000000001E-4</v>
      </c>
      <c r="BV477" s="23" t="s">
        <v>20</v>
      </c>
      <c r="BX477" s="23" t="s">
        <v>20</v>
      </c>
      <c r="BZ477" s="23" t="s">
        <v>181</v>
      </c>
      <c r="CA477" s="23">
        <v>6.9999999999999999E-4</v>
      </c>
      <c r="CB477" s="23">
        <v>1.9E-3</v>
      </c>
      <c r="CC477" s="23">
        <v>1.8E-3</v>
      </c>
      <c r="CD477" s="23" t="s">
        <v>181</v>
      </c>
      <c r="CE477" s="23">
        <v>1.8E-3</v>
      </c>
      <c r="CF477" s="23" t="s">
        <v>20</v>
      </c>
      <c r="CH477" s="23">
        <v>5.0000000000000001E-3</v>
      </c>
      <c r="CI477" s="23">
        <v>3.8999999999999998E-3</v>
      </c>
      <c r="CJ477" s="23" t="s">
        <v>181</v>
      </c>
      <c r="CK477" s="23">
        <v>8.3999999999999995E-3</v>
      </c>
      <c r="CL477" s="23">
        <v>6.6E-3</v>
      </c>
      <c r="CM477" s="23">
        <v>6.4000000000000003E-3</v>
      </c>
      <c r="CN477" s="23" t="s">
        <v>181</v>
      </c>
      <c r="CO477" s="23">
        <v>5.9999999999999995E-4</v>
      </c>
      <c r="CP477" s="23" t="s">
        <v>181</v>
      </c>
      <c r="CQ477" s="23">
        <v>2.5000000000000001E-3</v>
      </c>
      <c r="CR477" s="23" t="s">
        <v>181</v>
      </c>
      <c r="CS477" s="23">
        <v>1.5E-3</v>
      </c>
      <c r="CT477" s="23" t="s">
        <v>20</v>
      </c>
      <c r="CV477" s="23" t="s">
        <v>181</v>
      </c>
      <c r="CW477" s="23">
        <v>5.0000000000000001E-4</v>
      </c>
      <c r="CX477" s="23" t="s">
        <v>181</v>
      </c>
      <c r="CY477" s="23">
        <v>5.0000000000000001E-4</v>
      </c>
      <c r="CZ477" s="23" t="s">
        <v>181</v>
      </c>
      <c r="DA477" s="23">
        <v>5.9999999999999995E-4</v>
      </c>
      <c r="DB477" s="23" t="s">
        <v>181</v>
      </c>
      <c r="DC477" s="23">
        <v>5.0000000000000001E-4</v>
      </c>
      <c r="DD477" s="23" t="s">
        <v>181</v>
      </c>
      <c r="DE477" s="23">
        <v>5.0000000000000001E-4</v>
      </c>
      <c r="DF477" s="23" t="s">
        <v>181</v>
      </c>
      <c r="DG477" s="23">
        <v>2.9999999999999997E-4</v>
      </c>
      <c r="DH477" s="23" t="s">
        <v>181</v>
      </c>
      <c r="DI477" s="23">
        <v>1E-4</v>
      </c>
      <c r="DJ477" s="23" t="s">
        <v>847</v>
      </c>
      <c r="DK477" s="23" t="s">
        <v>20</v>
      </c>
      <c r="DM477" s="23" t="s">
        <v>421</v>
      </c>
      <c r="DN477" s="23" t="s">
        <v>20</v>
      </c>
      <c r="DW477" s="85"/>
      <c r="DY477" s="85">
        <v>44880.293749999997</v>
      </c>
    </row>
    <row r="478" spans="1:129" s="23" customFormat="1">
      <c r="A478" s="23">
        <v>536</v>
      </c>
      <c r="B478" s="88">
        <v>44880.297222222223</v>
      </c>
      <c r="C478" s="23" t="s">
        <v>192</v>
      </c>
      <c r="D478" s="23">
        <v>0</v>
      </c>
      <c r="E478" s="23">
        <v>0</v>
      </c>
      <c r="F478" s="23">
        <v>0</v>
      </c>
      <c r="G478" s="23" t="s">
        <v>58</v>
      </c>
      <c r="H478" s="23" t="s">
        <v>59</v>
      </c>
      <c r="I478" s="23" t="s">
        <v>59</v>
      </c>
      <c r="J478" s="23" t="s">
        <v>59</v>
      </c>
      <c r="K478" s="23">
        <v>150</v>
      </c>
      <c r="L478" s="23" t="s">
        <v>179</v>
      </c>
      <c r="M478" s="23">
        <v>0</v>
      </c>
      <c r="N478" s="23" t="s">
        <v>179</v>
      </c>
      <c r="O478" s="23">
        <v>0</v>
      </c>
      <c r="P478" s="23" t="s">
        <v>179</v>
      </c>
      <c r="Q478" s="23">
        <v>0</v>
      </c>
      <c r="R478" s="23">
        <v>2</v>
      </c>
      <c r="S478" s="23" t="s">
        <v>180</v>
      </c>
      <c r="T478" s="23">
        <v>11.4879</v>
      </c>
      <c r="U478" s="23">
        <v>0.64570000000000005</v>
      </c>
      <c r="V478" s="23">
        <v>18.753299999999999</v>
      </c>
      <c r="W478" s="23">
        <v>0.27810000000000001</v>
      </c>
      <c r="X478" s="23">
        <v>53.011600000000001</v>
      </c>
      <c r="Y478" s="23">
        <v>0.29699999999999999</v>
      </c>
      <c r="Z478" s="23">
        <v>2.7699999999999999E-2</v>
      </c>
      <c r="AA478" s="23">
        <v>1.18E-2</v>
      </c>
      <c r="AB478" s="23">
        <v>2.9700000000000001E-2</v>
      </c>
      <c r="AC478" s="23">
        <v>7.4999999999999997E-3</v>
      </c>
      <c r="AD478" s="23" t="s">
        <v>181</v>
      </c>
      <c r="AE478" s="23">
        <v>1.04E-2</v>
      </c>
      <c r="AF478" s="23">
        <v>5.4399999999999997E-2</v>
      </c>
      <c r="AG478" s="23">
        <v>4.5999999999999999E-3</v>
      </c>
      <c r="AH478" s="23">
        <v>7.7008000000000001</v>
      </c>
      <c r="AI478" s="23">
        <v>2.0799999999999999E-2</v>
      </c>
      <c r="AJ478" s="23">
        <v>0.51500000000000001</v>
      </c>
      <c r="AK478" s="23">
        <v>4.7000000000000002E-3</v>
      </c>
      <c r="AL478" s="23">
        <v>2.8500000000000001E-2</v>
      </c>
      <c r="AM478" s="23">
        <v>6.1999999999999998E-3</v>
      </c>
      <c r="AN478" s="23">
        <v>2.6200000000000001E-2</v>
      </c>
      <c r="AO478" s="23">
        <v>3.3999999999999998E-3</v>
      </c>
      <c r="AP478" s="23">
        <v>8.4599999999999995E-2</v>
      </c>
      <c r="AQ478" s="23">
        <v>3.3E-3</v>
      </c>
      <c r="AR478" s="23">
        <v>5.4848999999999997</v>
      </c>
      <c r="AS478" s="23">
        <v>1.9900000000000001E-2</v>
      </c>
      <c r="AT478" s="23">
        <v>3.3E-3</v>
      </c>
      <c r="AU478" s="23">
        <v>2.5000000000000001E-3</v>
      </c>
      <c r="AV478" s="23">
        <v>8.8999999999999999E-3</v>
      </c>
      <c r="AW478" s="23">
        <v>8.0000000000000004E-4</v>
      </c>
      <c r="AX478" s="23">
        <v>7.7000000000000002E-3</v>
      </c>
      <c r="AY478" s="23">
        <v>5.9999999999999995E-4</v>
      </c>
      <c r="AZ478" s="23">
        <v>5.7999999999999996E-3</v>
      </c>
      <c r="BA478" s="23">
        <v>5.9999999999999995E-4</v>
      </c>
      <c r="BB478" s="23">
        <v>1.1000000000000001E-3</v>
      </c>
      <c r="BC478" s="23">
        <v>4.0000000000000002E-4</v>
      </c>
      <c r="BD478" s="23" t="s">
        <v>181</v>
      </c>
      <c r="BE478" s="23">
        <v>2.0000000000000001E-4</v>
      </c>
      <c r="BF478" s="23" t="s">
        <v>181</v>
      </c>
      <c r="BG478" s="23">
        <v>1E-4</v>
      </c>
      <c r="BH478" s="23" t="s">
        <v>181</v>
      </c>
      <c r="BI478" s="23">
        <v>1E-4</v>
      </c>
      <c r="BJ478" s="23">
        <v>7.7000000000000002E-3</v>
      </c>
      <c r="BK478" s="23">
        <v>2.9999999999999997E-4</v>
      </c>
      <c r="BL478" s="23">
        <v>1.9E-3</v>
      </c>
      <c r="BM478" s="23">
        <v>2.0000000000000001E-4</v>
      </c>
      <c r="BN478" s="23">
        <v>3.3E-3</v>
      </c>
      <c r="BO478" s="23">
        <v>2.0000000000000001E-4</v>
      </c>
      <c r="BP478" s="23" t="s">
        <v>181</v>
      </c>
      <c r="BQ478" s="23">
        <v>2.0000000000000001E-4</v>
      </c>
      <c r="BR478" s="23">
        <v>2.0000000000000001E-4</v>
      </c>
      <c r="BS478" s="23">
        <v>1E-4</v>
      </c>
      <c r="BT478" s="23" t="s">
        <v>181</v>
      </c>
      <c r="BU478" s="23">
        <v>5.0000000000000001E-4</v>
      </c>
      <c r="BV478" s="23" t="s">
        <v>20</v>
      </c>
      <c r="BX478" s="23" t="s">
        <v>20</v>
      </c>
      <c r="BZ478" s="23" t="s">
        <v>181</v>
      </c>
      <c r="CA478" s="23">
        <v>6.9999999999999999E-4</v>
      </c>
      <c r="CB478" s="23" t="s">
        <v>181</v>
      </c>
      <c r="CC478" s="23">
        <v>1.8E-3</v>
      </c>
      <c r="CD478" s="23" t="s">
        <v>181</v>
      </c>
      <c r="CE478" s="23">
        <v>1.8E-3</v>
      </c>
      <c r="CF478" s="23" t="s">
        <v>20</v>
      </c>
      <c r="CH478" s="23" t="s">
        <v>181</v>
      </c>
      <c r="CI478" s="23">
        <v>4.4000000000000003E-3</v>
      </c>
      <c r="CJ478" s="23" t="s">
        <v>181</v>
      </c>
      <c r="CK478" s="23">
        <v>8.5000000000000006E-3</v>
      </c>
      <c r="CL478" s="23">
        <v>8.9999999999999993E-3</v>
      </c>
      <c r="CM478" s="23">
        <v>7.7000000000000002E-3</v>
      </c>
      <c r="CN478" s="23" t="s">
        <v>181</v>
      </c>
      <c r="CO478" s="23">
        <v>5.9999999999999995E-4</v>
      </c>
      <c r="CP478" s="23" t="s">
        <v>181</v>
      </c>
      <c r="CQ478" s="23">
        <v>2.5000000000000001E-3</v>
      </c>
      <c r="CR478" s="23" t="s">
        <v>181</v>
      </c>
      <c r="CS478" s="23">
        <v>1.5E-3</v>
      </c>
      <c r="CT478" s="23" t="s">
        <v>20</v>
      </c>
      <c r="CV478" s="23" t="s">
        <v>181</v>
      </c>
      <c r="CW478" s="23">
        <v>5.0000000000000001E-4</v>
      </c>
      <c r="CX478" s="23" t="s">
        <v>181</v>
      </c>
      <c r="CY478" s="23">
        <v>5.0000000000000001E-4</v>
      </c>
      <c r="CZ478" s="23" t="s">
        <v>181</v>
      </c>
      <c r="DA478" s="23">
        <v>5.0000000000000001E-4</v>
      </c>
      <c r="DB478" s="23" t="s">
        <v>181</v>
      </c>
      <c r="DC478" s="23">
        <v>5.0000000000000001E-4</v>
      </c>
      <c r="DD478" s="23" t="s">
        <v>181</v>
      </c>
      <c r="DE478" s="23">
        <v>5.0000000000000001E-4</v>
      </c>
      <c r="DF478" s="23" t="s">
        <v>181</v>
      </c>
      <c r="DG478" s="23">
        <v>2.9999999999999997E-4</v>
      </c>
      <c r="DH478" s="23" t="s">
        <v>181</v>
      </c>
      <c r="DI478" s="23">
        <v>2.0000000000000001E-4</v>
      </c>
      <c r="DJ478" s="23" t="s">
        <v>846</v>
      </c>
      <c r="DK478" s="23" t="s">
        <v>20</v>
      </c>
      <c r="DM478" s="23" t="s">
        <v>421</v>
      </c>
      <c r="DN478" s="23" t="s">
        <v>20</v>
      </c>
      <c r="DW478" s="85"/>
      <c r="DY478" s="85">
        <v>44880.297222222223</v>
      </c>
    </row>
    <row r="479" spans="1:129" s="23" customFormat="1">
      <c r="A479" s="23">
        <v>537</v>
      </c>
      <c r="B479" s="88">
        <v>44880.3</v>
      </c>
      <c r="C479" s="23" t="s">
        <v>192</v>
      </c>
      <c r="D479" s="23">
        <v>0</v>
      </c>
      <c r="E479" s="23">
        <v>0</v>
      </c>
      <c r="F479" s="23">
        <v>0</v>
      </c>
      <c r="G479" s="23" t="s">
        <v>58</v>
      </c>
      <c r="H479" s="23" t="s">
        <v>59</v>
      </c>
      <c r="I479" s="23" t="s">
        <v>59</v>
      </c>
      <c r="J479" s="23" t="s">
        <v>59</v>
      </c>
      <c r="K479" s="23">
        <v>150</v>
      </c>
      <c r="L479" s="23" t="s">
        <v>179</v>
      </c>
      <c r="M479" s="23">
        <v>0</v>
      </c>
      <c r="N479" s="23" t="s">
        <v>179</v>
      </c>
      <c r="O479" s="23">
        <v>0</v>
      </c>
      <c r="P479" s="23" t="s">
        <v>179</v>
      </c>
      <c r="Q479" s="23">
        <v>0</v>
      </c>
      <c r="R479" s="23">
        <v>2</v>
      </c>
      <c r="S479" s="23" t="s">
        <v>180</v>
      </c>
      <c r="T479" s="23">
        <v>12.1767</v>
      </c>
      <c r="U479" s="23">
        <v>0.66169999999999995</v>
      </c>
      <c r="V479" s="23">
        <v>19.244399999999999</v>
      </c>
      <c r="W479" s="23">
        <v>0.28210000000000002</v>
      </c>
      <c r="X479" s="23">
        <v>53.262700000000002</v>
      </c>
      <c r="Y479" s="23">
        <v>0.29820000000000002</v>
      </c>
      <c r="Z479" s="23">
        <v>3.39E-2</v>
      </c>
      <c r="AA479" s="23">
        <v>1.21E-2</v>
      </c>
      <c r="AB479" s="23">
        <v>2.24E-2</v>
      </c>
      <c r="AC479" s="23">
        <v>7.4999999999999997E-3</v>
      </c>
      <c r="AD479" s="23" t="s">
        <v>181</v>
      </c>
      <c r="AE479" s="23">
        <v>1.03E-2</v>
      </c>
      <c r="AF479" s="23">
        <v>4.8399999999999999E-2</v>
      </c>
      <c r="AG479" s="23">
        <v>4.5999999999999999E-3</v>
      </c>
      <c r="AH479" s="23">
        <v>7.6950000000000003</v>
      </c>
      <c r="AI479" s="23">
        <v>2.07E-2</v>
      </c>
      <c r="AJ479" s="23">
        <v>0.51719999999999999</v>
      </c>
      <c r="AK479" s="23">
        <v>4.7000000000000002E-3</v>
      </c>
      <c r="AL479" s="23">
        <v>2.3E-2</v>
      </c>
      <c r="AM479" s="23">
        <v>6.0000000000000001E-3</v>
      </c>
      <c r="AN479" s="23">
        <v>2.8000000000000001E-2</v>
      </c>
      <c r="AO479" s="23">
        <v>3.3999999999999998E-3</v>
      </c>
      <c r="AP479" s="23">
        <v>8.7599999999999997E-2</v>
      </c>
      <c r="AQ479" s="23">
        <v>3.3E-3</v>
      </c>
      <c r="AR479" s="23">
        <v>5.4896000000000003</v>
      </c>
      <c r="AS479" s="23">
        <v>1.9900000000000001E-2</v>
      </c>
      <c r="AT479" s="23">
        <v>3.5000000000000001E-3</v>
      </c>
      <c r="AU479" s="23">
        <v>2.5000000000000001E-3</v>
      </c>
      <c r="AV479" s="23">
        <v>8.8000000000000005E-3</v>
      </c>
      <c r="AW479" s="23">
        <v>8.0000000000000004E-4</v>
      </c>
      <c r="AX479" s="23">
        <v>7.1000000000000004E-3</v>
      </c>
      <c r="AY479" s="23">
        <v>5.9999999999999995E-4</v>
      </c>
      <c r="AZ479" s="23">
        <v>5.7999999999999996E-3</v>
      </c>
      <c r="BA479" s="23">
        <v>5.9999999999999995E-4</v>
      </c>
      <c r="BB479" s="23">
        <v>8.0000000000000004E-4</v>
      </c>
      <c r="BC479" s="23">
        <v>4.0000000000000002E-4</v>
      </c>
      <c r="BD479" s="23" t="s">
        <v>181</v>
      </c>
      <c r="BE479" s="23">
        <v>2.9999999999999997E-4</v>
      </c>
      <c r="BF479" s="23" t="s">
        <v>181</v>
      </c>
      <c r="BG479" s="23">
        <v>1E-4</v>
      </c>
      <c r="BH479" s="23" t="s">
        <v>181</v>
      </c>
      <c r="BI479" s="23">
        <v>1E-4</v>
      </c>
      <c r="BJ479" s="23">
        <v>7.7000000000000002E-3</v>
      </c>
      <c r="BK479" s="23">
        <v>2.9999999999999997E-4</v>
      </c>
      <c r="BL479" s="23">
        <v>1.6999999999999999E-3</v>
      </c>
      <c r="BM479" s="23">
        <v>2.0000000000000001E-4</v>
      </c>
      <c r="BN479" s="23">
        <v>3.2000000000000002E-3</v>
      </c>
      <c r="BO479" s="23">
        <v>2.0000000000000001E-4</v>
      </c>
      <c r="BP479" s="23" t="s">
        <v>181</v>
      </c>
      <c r="BQ479" s="23">
        <v>2.0000000000000001E-4</v>
      </c>
      <c r="BR479" s="23">
        <v>1E-4</v>
      </c>
      <c r="BS479" s="23">
        <v>1E-4</v>
      </c>
      <c r="BT479" s="23" t="s">
        <v>181</v>
      </c>
      <c r="BU479" s="23">
        <v>5.0000000000000001E-4</v>
      </c>
      <c r="BV479" s="23" t="s">
        <v>181</v>
      </c>
      <c r="BW479" s="23">
        <v>5.9999999999999995E-4</v>
      </c>
      <c r="BX479" s="23" t="s">
        <v>181</v>
      </c>
      <c r="BY479" s="23">
        <v>8.0000000000000004E-4</v>
      </c>
      <c r="BZ479" s="23" t="s">
        <v>181</v>
      </c>
      <c r="CA479" s="23">
        <v>6.9999999999999999E-4</v>
      </c>
      <c r="CB479" s="23" t="s">
        <v>181</v>
      </c>
      <c r="CC479" s="23">
        <v>1.8E-3</v>
      </c>
      <c r="CD479" s="23" t="s">
        <v>181</v>
      </c>
      <c r="CE479" s="23">
        <v>1.8E-3</v>
      </c>
      <c r="CF479" s="23" t="s">
        <v>20</v>
      </c>
      <c r="CH479" s="23" t="s">
        <v>181</v>
      </c>
      <c r="CI479" s="23">
        <v>4.4000000000000003E-3</v>
      </c>
      <c r="CJ479" s="23" t="s">
        <v>181</v>
      </c>
      <c r="CK479" s="23">
        <v>8.3999999999999995E-3</v>
      </c>
      <c r="CL479" s="23">
        <v>7.9000000000000008E-3</v>
      </c>
      <c r="CM479" s="23">
        <v>7.4999999999999997E-3</v>
      </c>
      <c r="CN479" s="23" t="s">
        <v>181</v>
      </c>
      <c r="CO479" s="23">
        <v>5.9999999999999995E-4</v>
      </c>
      <c r="CP479" s="23" t="s">
        <v>181</v>
      </c>
      <c r="CQ479" s="23">
        <v>2.5000000000000001E-3</v>
      </c>
      <c r="CR479" s="23" t="s">
        <v>181</v>
      </c>
      <c r="CS479" s="23">
        <v>1.5E-3</v>
      </c>
      <c r="CT479" s="23" t="s">
        <v>20</v>
      </c>
      <c r="CV479" s="23" t="s">
        <v>20</v>
      </c>
      <c r="CX479" s="23" t="s">
        <v>181</v>
      </c>
      <c r="CY479" s="23">
        <v>5.0000000000000001E-4</v>
      </c>
      <c r="CZ479" s="23" t="s">
        <v>181</v>
      </c>
      <c r="DA479" s="23">
        <v>5.0000000000000001E-4</v>
      </c>
      <c r="DB479" s="23" t="s">
        <v>181</v>
      </c>
      <c r="DC479" s="23">
        <v>5.0000000000000001E-4</v>
      </c>
      <c r="DD479" s="23" t="s">
        <v>181</v>
      </c>
      <c r="DE479" s="23">
        <v>5.9999999999999995E-4</v>
      </c>
      <c r="DF479" s="23" t="s">
        <v>181</v>
      </c>
      <c r="DG479" s="23">
        <v>2.9999999999999997E-4</v>
      </c>
      <c r="DH479" s="23" t="s">
        <v>181</v>
      </c>
      <c r="DI479" s="23">
        <v>1E-4</v>
      </c>
      <c r="DJ479" s="23" t="s">
        <v>846</v>
      </c>
      <c r="DK479" s="23" t="s">
        <v>20</v>
      </c>
      <c r="DM479" s="23" t="s">
        <v>421</v>
      </c>
      <c r="DN479" s="23" t="s">
        <v>20</v>
      </c>
      <c r="DW479" s="85"/>
      <c r="DY479" s="85">
        <v>44880.3</v>
      </c>
    </row>
    <row r="480" spans="1:129" s="23" customFormat="1">
      <c r="A480" s="23">
        <v>538</v>
      </c>
      <c r="B480" s="88">
        <v>44880.302083333336</v>
      </c>
      <c r="C480" s="23" t="s">
        <v>192</v>
      </c>
      <c r="D480" s="23">
        <v>0</v>
      </c>
      <c r="E480" s="23">
        <v>0</v>
      </c>
      <c r="F480" s="23">
        <v>0</v>
      </c>
      <c r="G480" s="23" t="s">
        <v>58</v>
      </c>
      <c r="H480" s="23" t="s">
        <v>59</v>
      </c>
      <c r="I480" s="23" t="s">
        <v>59</v>
      </c>
      <c r="J480" s="23" t="s">
        <v>59</v>
      </c>
      <c r="K480" s="23">
        <v>150</v>
      </c>
      <c r="L480" s="23" t="s">
        <v>179</v>
      </c>
      <c r="M480" s="23">
        <v>0</v>
      </c>
      <c r="N480" s="23" t="s">
        <v>179</v>
      </c>
      <c r="O480" s="23">
        <v>0</v>
      </c>
      <c r="P480" s="23" t="s">
        <v>179</v>
      </c>
      <c r="Q480" s="23">
        <v>0</v>
      </c>
      <c r="R480" s="23">
        <v>2</v>
      </c>
      <c r="S480" s="23" t="s">
        <v>180</v>
      </c>
      <c r="T480" s="23">
        <v>12.502800000000001</v>
      </c>
      <c r="U480" s="23">
        <v>0.66439999999999999</v>
      </c>
      <c r="V480" s="23">
        <v>19.046600000000002</v>
      </c>
      <c r="W480" s="23">
        <v>0.28100000000000003</v>
      </c>
      <c r="X480" s="23">
        <v>53.464199999999998</v>
      </c>
      <c r="Y480" s="23">
        <v>0.29880000000000001</v>
      </c>
      <c r="Z480" s="23">
        <v>3.4599999999999999E-2</v>
      </c>
      <c r="AA480" s="23">
        <v>1.2E-2</v>
      </c>
      <c r="AB480" s="23">
        <v>2.1600000000000001E-2</v>
      </c>
      <c r="AC480" s="23">
        <v>7.4999999999999997E-3</v>
      </c>
      <c r="AD480" s="23" t="s">
        <v>181</v>
      </c>
      <c r="AE480" s="23">
        <v>1.04E-2</v>
      </c>
      <c r="AF480" s="23">
        <v>5.0900000000000001E-2</v>
      </c>
      <c r="AG480" s="23">
        <v>4.5999999999999999E-3</v>
      </c>
      <c r="AH480" s="23">
        <v>7.6824000000000003</v>
      </c>
      <c r="AI480" s="23">
        <v>2.07E-2</v>
      </c>
      <c r="AJ480" s="23">
        <v>0.51570000000000005</v>
      </c>
      <c r="AK480" s="23">
        <v>4.7000000000000002E-3</v>
      </c>
      <c r="AL480" s="23">
        <v>2.64E-2</v>
      </c>
      <c r="AM480" s="23">
        <v>6.1000000000000004E-3</v>
      </c>
      <c r="AN480" s="23">
        <v>2.7699999999999999E-2</v>
      </c>
      <c r="AO480" s="23">
        <v>3.5000000000000001E-3</v>
      </c>
      <c r="AP480" s="23">
        <v>8.5300000000000001E-2</v>
      </c>
      <c r="AQ480" s="23">
        <v>3.3E-3</v>
      </c>
      <c r="AR480" s="23">
        <v>5.4664999999999999</v>
      </c>
      <c r="AS480" s="23">
        <v>1.9800000000000002E-2</v>
      </c>
      <c r="AT480" s="23" t="s">
        <v>181</v>
      </c>
      <c r="AU480" s="23">
        <v>2.5000000000000001E-3</v>
      </c>
      <c r="AV480" s="23">
        <v>8.5000000000000006E-3</v>
      </c>
      <c r="AW480" s="23">
        <v>8.0000000000000004E-4</v>
      </c>
      <c r="AX480" s="23">
        <v>7.6E-3</v>
      </c>
      <c r="AY480" s="23">
        <v>5.9999999999999995E-4</v>
      </c>
      <c r="AZ480" s="23">
        <v>5.3E-3</v>
      </c>
      <c r="BA480" s="23">
        <v>5.0000000000000001E-4</v>
      </c>
      <c r="BB480" s="23">
        <v>1.1999999999999999E-3</v>
      </c>
      <c r="BC480" s="23">
        <v>4.0000000000000002E-4</v>
      </c>
      <c r="BD480" s="23" t="s">
        <v>181</v>
      </c>
      <c r="BE480" s="23">
        <v>2.9999999999999997E-4</v>
      </c>
      <c r="BF480" s="23" t="s">
        <v>181</v>
      </c>
      <c r="BG480" s="23">
        <v>1E-4</v>
      </c>
      <c r="BH480" s="23" t="s">
        <v>181</v>
      </c>
      <c r="BI480" s="23">
        <v>1E-4</v>
      </c>
      <c r="BJ480" s="23">
        <v>7.7000000000000002E-3</v>
      </c>
      <c r="BK480" s="23">
        <v>2.9999999999999997E-4</v>
      </c>
      <c r="BL480" s="23">
        <v>1.8E-3</v>
      </c>
      <c r="BM480" s="23">
        <v>2.0000000000000001E-4</v>
      </c>
      <c r="BN480" s="23">
        <v>3.0999999999999999E-3</v>
      </c>
      <c r="BO480" s="23">
        <v>2.0000000000000001E-4</v>
      </c>
      <c r="BP480" s="23" t="s">
        <v>181</v>
      </c>
      <c r="BQ480" s="23">
        <v>2.0000000000000001E-4</v>
      </c>
      <c r="BR480" s="23" t="s">
        <v>181</v>
      </c>
      <c r="BS480" s="23">
        <v>1E-4</v>
      </c>
      <c r="BT480" s="23" t="s">
        <v>181</v>
      </c>
      <c r="BU480" s="23">
        <v>5.0000000000000001E-4</v>
      </c>
      <c r="BV480" s="23" t="s">
        <v>181</v>
      </c>
      <c r="BW480" s="23">
        <v>5.9999999999999995E-4</v>
      </c>
      <c r="BX480" s="23" t="s">
        <v>181</v>
      </c>
      <c r="BY480" s="23">
        <v>8.0000000000000004E-4</v>
      </c>
      <c r="BZ480" s="23" t="s">
        <v>181</v>
      </c>
      <c r="CA480" s="23">
        <v>6.9999999999999999E-4</v>
      </c>
      <c r="CB480" s="23" t="s">
        <v>181</v>
      </c>
      <c r="CC480" s="23">
        <v>1.8E-3</v>
      </c>
      <c r="CD480" s="23" t="s">
        <v>181</v>
      </c>
      <c r="CE480" s="23">
        <v>1.8E-3</v>
      </c>
      <c r="CF480" s="23" t="s">
        <v>20</v>
      </c>
      <c r="CH480" s="23" t="s">
        <v>181</v>
      </c>
      <c r="CI480" s="23">
        <v>4.4999999999999997E-3</v>
      </c>
      <c r="CJ480" s="23" t="s">
        <v>181</v>
      </c>
      <c r="CK480" s="23">
        <v>8.5000000000000006E-3</v>
      </c>
      <c r="CL480" s="23" t="s">
        <v>181</v>
      </c>
      <c r="CM480" s="23">
        <v>7.6E-3</v>
      </c>
      <c r="CN480" s="23" t="s">
        <v>181</v>
      </c>
      <c r="CO480" s="23">
        <v>5.9999999999999995E-4</v>
      </c>
      <c r="CP480" s="23" t="s">
        <v>181</v>
      </c>
      <c r="CQ480" s="23">
        <v>2.5000000000000001E-3</v>
      </c>
      <c r="CR480" s="23" t="s">
        <v>181</v>
      </c>
      <c r="CS480" s="23">
        <v>1.5E-3</v>
      </c>
      <c r="CT480" s="23" t="s">
        <v>20</v>
      </c>
      <c r="CV480" s="23" t="s">
        <v>20</v>
      </c>
      <c r="CX480" s="23" t="s">
        <v>181</v>
      </c>
      <c r="CY480" s="23">
        <v>5.0000000000000001E-4</v>
      </c>
      <c r="CZ480" s="23" t="s">
        <v>181</v>
      </c>
      <c r="DA480" s="23">
        <v>5.9999999999999995E-4</v>
      </c>
      <c r="DB480" s="23" t="s">
        <v>181</v>
      </c>
      <c r="DC480" s="23">
        <v>5.0000000000000001E-4</v>
      </c>
      <c r="DD480" s="23" t="s">
        <v>181</v>
      </c>
      <c r="DE480" s="23">
        <v>5.9999999999999995E-4</v>
      </c>
      <c r="DF480" s="23" t="s">
        <v>181</v>
      </c>
      <c r="DG480" s="23">
        <v>2.9999999999999997E-4</v>
      </c>
      <c r="DH480" s="23" t="s">
        <v>181</v>
      </c>
      <c r="DI480" s="23">
        <v>1E-4</v>
      </c>
      <c r="DJ480" s="23" t="s">
        <v>846</v>
      </c>
      <c r="DK480" s="23" t="s">
        <v>20</v>
      </c>
      <c r="DM480" s="23" t="s">
        <v>421</v>
      </c>
      <c r="DN480" s="23" t="s">
        <v>20</v>
      </c>
      <c r="DW480" s="85"/>
      <c r="DY480" s="85">
        <v>44880.302083333336</v>
      </c>
    </row>
    <row r="481" spans="1:129" s="23" customFormat="1">
      <c r="A481" s="23">
        <v>539</v>
      </c>
      <c r="B481" s="88">
        <v>44880.304166666669</v>
      </c>
      <c r="C481" s="23" t="s">
        <v>192</v>
      </c>
      <c r="D481" s="23">
        <v>0</v>
      </c>
      <c r="E481" s="23">
        <v>0</v>
      </c>
      <c r="F481" s="23">
        <v>0</v>
      </c>
      <c r="G481" s="23" t="s">
        <v>58</v>
      </c>
      <c r="H481" s="23" t="s">
        <v>59</v>
      </c>
      <c r="I481" s="23" t="s">
        <v>59</v>
      </c>
      <c r="J481" s="23" t="s">
        <v>59</v>
      </c>
      <c r="K481" s="23">
        <v>150</v>
      </c>
      <c r="L481" s="23" t="s">
        <v>179</v>
      </c>
      <c r="M481" s="23">
        <v>0</v>
      </c>
      <c r="N481" s="23" t="s">
        <v>179</v>
      </c>
      <c r="O481" s="23">
        <v>0</v>
      </c>
      <c r="P481" s="23" t="s">
        <v>179</v>
      </c>
      <c r="Q481" s="23">
        <v>0</v>
      </c>
      <c r="R481" s="23">
        <v>2</v>
      </c>
      <c r="S481" s="23" t="s">
        <v>180</v>
      </c>
      <c r="T481" s="23">
        <v>5.4192</v>
      </c>
      <c r="U481" s="23">
        <v>0.56000000000000005</v>
      </c>
      <c r="V481" s="23">
        <v>13.8256</v>
      </c>
      <c r="W481" s="23">
        <v>0.25169999999999998</v>
      </c>
      <c r="X481" s="23">
        <v>46.0488</v>
      </c>
      <c r="Y481" s="23">
        <v>0.2757</v>
      </c>
      <c r="Z481" s="23">
        <v>7.5600000000000001E-2</v>
      </c>
      <c r="AA481" s="23">
        <v>1.2800000000000001E-2</v>
      </c>
      <c r="AB481" s="23" t="s">
        <v>181</v>
      </c>
      <c r="AC481" s="23">
        <v>6.6E-3</v>
      </c>
      <c r="AD481" s="23" t="s">
        <v>181</v>
      </c>
      <c r="AE481" s="23">
        <v>1.06E-2</v>
      </c>
      <c r="AF481" s="23">
        <v>0.4415</v>
      </c>
      <c r="AG481" s="23">
        <v>7.4999999999999997E-3</v>
      </c>
      <c r="AH481" s="23">
        <v>7.7754000000000003</v>
      </c>
      <c r="AI481" s="23">
        <v>2.1299999999999999E-2</v>
      </c>
      <c r="AJ481" s="23">
        <v>1.6781999999999999</v>
      </c>
      <c r="AK481" s="23">
        <v>7.9000000000000008E-3</v>
      </c>
      <c r="AL481" s="23">
        <v>2.8199999999999999E-2</v>
      </c>
      <c r="AM481" s="23">
        <v>8.8999999999999999E-3</v>
      </c>
      <c r="AN481" s="23">
        <v>3.27E-2</v>
      </c>
      <c r="AO481" s="23">
        <v>3.5999999999999999E-3</v>
      </c>
      <c r="AP481" s="23">
        <v>0.1346</v>
      </c>
      <c r="AQ481" s="23">
        <v>4.4999999999999997E-3</v>
      </c>
      <c r="AR481" s="23">
        <v>8.7906999999999993</v>
      </c>
      <c r="AS481" s="23">
        <v>2.6499999999999999E-2</v>
      </c>
      <c r="AT481" s="23">
        <v>5.3E-3</v>
      </c>
      <c r="AU481" s="23">
        <v>3.2000000000000002E-3</v>
      </c>
      <c r="AV481" s="23">
        <v>1.2699999999999999E-2</v>
      </c>
      <c r="AW481" s="23">
        <v>1E-3</v>
      </c>
      <c r="AX481" s="23">
        <v>1.29E-2</v>
      </c>
      <c r="AY481" s="23">
        <v>8.0000000000000004E-4</v>
      </c>
      <c r="AZ481" s="23">
        <v>9.2999999999999992E-3</v>
      </c>
      <c r="BA481" s="23">
        <v>6.9999999999999999E-4</v>
      </c>
      <c r="BB481" s="23">
        <v>2E-3</v>
      </c>
      <c r="BC481" s="23">
        <v>4.0000000000000002E-4</v>
      </c>
      <c r="BD481" s="23" t="s">
        <v>181</v>
      </c>
      <c r="BE481" s="23">
        <v>2.9999999999999997E-4</v>
      </c>
      <c r="BF481" s="23" t="s">
        <v>181</v>
      </c>
      <c r="BG481" s="23">
        <v>1E-4</v>
      </c>
      <c r="BH481" s="23">
        <v>8.9999999999999998E-4</v>
      </c>
      <c r="BI481" s="23">
        <v>2.0000000000000001E-4</v>
      </c>
      <c r="BJ481" s="23">
        <v>3.7499999999999999E-2</v>
      </c>
      <c r="BK481" s="23">
        <v>6.9999999999999999E-4</v>
      </c>
      <c r="BL481" s="23">
        <v>2.0999999999999999E-3</v>
      </c>
      <c r="BM481" s="23">
        <v>2.0000000000000001E-4</v>
      </c>
      <c r="BN481" s="23">
        <v>1.41E-2</v>
      </c>
      <c r="BO481" s="23">
        <v>4.0000000000000002E-4</v>
      </c>
      <c r="BP481" s="23">
        <v>1.2999999999999999E-3</v>
      </c>
      <c r="BQ481" s="23">
        <v>2.9999999999999997E-4</v>
      </c>
      <c r="BR481" s="23">
        <v>8.0000000000000004E-4</v>
      </c>
      <c r="BS481" s="23">
        <v>2.9999999999999997E-4</v>
      </c>
      <c r="BT481" s="23" t="s">
        <v>181</v>
      </c>
      <c r="BU481" s="23">
        <v>5.0000000000000001E-4</v>
      </c>
      <c r="BV481" s="23" t="s">
        <v>181</v>
      </c>
      <c r="BW481" s="23">
        <v>5.9999999999999995E-4</v>
      </c>
      <c r="BX481" s="23" t="s">
        <v>181</v>
      </c>
      <c r="BY481" s="23">
        <v>8.0000000000000004E-4</v>
      </c>
      <c r="BZ481" s="23" t="s">
        <v>181</v>
      </c>
      <c r="CA481" s="23">
        <v>6.9999999999999999E-4</v>
      </c>
      <c r="CB481" s="23" t="s">
        <v>181</v>
      </c>
      <c r="CC481" s="23">
        <v>1.8E-3</v>
      </c>
      <c r="CD481" s="23" t="s">
        <v>181</v>
      </c>
      <c r="CE481" s="23">
        <v>1.6999999999999999E-3</v>
      </c>
      <c r="CF481" s="23" t="s">
        <v>20</v>
      </c>
      <c r="CH481" s="23">
        <v>1.17E-2</v>
      </c>
      <c r="CI481" s="23">
        <v>4.7999999999999996E-3</v>
      </c>
      <c r="CJ481" s="23" t="s">
        <v>181</v>
      </c>
      <c r="CK481" s="23">
        <v>8.2000000000000007E-3</v>
      </c>
      <c r="CL481" s="23" t="s">
        <v>181</v>
      </c>
      <c r="CM481" s="23">
        <v>8.9999999999999993E-3</v>
      </c>
      <c r="CN481" s="23" t="s">
        <v>181</v>
      </c>
      <c r="CO481" s="23">
        <v>6.9999999999999999E-4</v>
      </c>
      <c r="CP481" s="23" t="s">
        <v>181</v>
      </c>
      <c r="CQ481" s="23">
        <v>2.7000000000000001E-3</v>
      </c>
      <c r="CR481" s="23" t="s">
        <v>181</v>
      </c>
      <c r="CS481" s="23">
        <v>1.6000000000000001E-3</v>
      </c>
      <c r="CT481" s="23" t="s">
        <v>20</v>
      </c>
      <c r="CV481" s="23" t="s">
        <v>20</v>
      </c>
      <c r="CX481" s="23" t="s">
        <v>181</v>
      </c>
      <c r="CY481" s="23">
        <v>5.0000000000000001E-4</v>
      </c>
      <c r="CZ481" s="23" t="s">
        <v>181</v>
      </c>
      <c r="DA481" s="23">
        <v>5.9999999999999995E-4</v>
      </c>
      <c r="DB481" s="23" t="s">
        <v>181</v>
      </c>
      <c r="DC481" s="23">
        <v>5.0000000000000001E-4</v>
      </c>
      <c r="DD481" s="23" t="s">
        <v>181</v>
      </c>
      <c r="DE481" s="23">
        <v>5.9999999999999995E-4</v>
      </c>
      <c r="DF481" s="23">
        <v>4.0000000000000002E-4</v>
      </c>
      <c r="DG481" s="23">
        <v>4.0000000000000002E-4</v>
      </c>
      <c r="DH481" s="23" t="s">
        <v>181</v>
      </c>
      <c r="DI481" s="23">
        <v>2.0000000000000001E-4</v>
      </c>
      <c r="DJ481" s="23" t="s">
        <v>16</v>
      </c>
      <c r="DK481" s="23" t="s">
        <v>20</v>
      </c>
      <c r="DM481" s="23" t="s">
        <v>421</v>
      </c>
      <c r="DN481" s="23" t="s">
        <v>20</v>
      </c>
      <c r="DW481" s="85"/>
      <c r="DY481" s="85">
        <v>44880.304166666669</v>
      </c>
    </row>
    <row r="482" spans="1:129" s="23" customFormat="1">
      <c r="A482" s="23">
        <v>540</v>
      </c>
      <c r="B482" s="88">
        <v>44880.306944444441</v>
      </c>
      <c r="C482" s="23" t="s">
        <v>192</v>
      </c>
      <c r="D482" s="23">
        <v>0</v>
      </c>
      <c r="E482" s="23">
        <v>0</v>
      </c>
      <c r="F482" s="23">
        <v>0</v>
      </c>
      <c r="G482" s="23" t="s">
        <v>58</v>
      </c>
      <c r="H482" s="23" t="s">
        <v>59</v>
      </c>
      <c r="I482" s="23" t="s">
        <v>59</v>
      </c>
      <c r="J482" s="23" t="s">
        <v>59</v>
      </c>
      <c r="K482" s="23">
        <v>150</v>
      </c>
      <c r="L482" s="23" t="s">
        <v>179</v>
      </c>
      <c r="M482" s="23">
        <v>0</v>
      </c>
      <c r="N482" s="23" t="s">
        <v>179</v>
      </c>
      <c r="O482" s="23">
        <v>0</v>
      </c>
      <c r="P482" s="23" t="s">
        <v>179</v>
      </c>
      <c r="Q482" s="23">
        <v>0</v>
      </c>
      <c r="R482" s="23">
        <v>2</v>
      </c>
      <c r="S482" s="23" t="s">
        <v>180</v>
      </c>
      <c r="T482" s="23">
        <v>5.8887</v>
      </c>
      <c r="U482" s="23">
        <v>0.50239999999999996</v>
      </c>
      <c r="V482" s="23">
        <v>15.465299999999999</v>
      </c>
      <c r="W482" s="23">
        <v>0.25090000000000001</v>
      </c>
      <c r="X482" s="23">
        <v>57.4</v>
      </c>
      <c r="Y482" s="23">
        <v>0.314</v>
      </c>
      <c r="Z482" s="23">
        <v>5.4899999999999997E-2</v>
      </c>
      <c r="AA482" s="23">
        <v>1.04E-2</v>
      </c>
      <c r="AB482" s="23" t="s">
        <v>181</v>
      </c>
      <c r="AC482" s="23">
        <v>5.8999999999999999E-3</v>
      </c>
      <c r="AD482" s="23" t="s">
        <v>181</v>
      </c>
      <c r="AE482" s="23">
        <v>1.01E-2</v>
      </c>
      <c r="AF482" s="23">
        <v>1.7639</v>
      </c>
      <c r="AG482" s="23">
        <v>1.3100000000000001E-2</v>
      </c>
      <c r="AH482" s="23">
        <v>4.3817000000000004</v>
      </c>
      <c r="AI482" s="23">
        <v>1.5800000000000002E-2</v>
      </c>
      <c r="AJ482" s="23">
        <v>0.39240000000000003</v>
      </c>
      <c r="AK482" s="23">
        <v>4.3E-3</v>
      </c>
      <c r="AL482" s="23">
        <v>8.5000000000000006E-3</v>
      </c>
      <c r="AM482" s="23">
        <v>4.8999999999999998E-3</v>
      </c>
      <c r="AN482" s="23">
        <v>3.9199999999999999E-2</v>
      </c>
      <c r="AO482" s="23">
        <v>3.7000000000000002E-3</v>
      </c>
      <c r="AP482" s="23">
        <v>8.0699999999999994E-2</v>
      </c>
      <c r="AQ482" s="23">
        <v>3.3E-3</v>
      </c>
      <c r="AR482" s="23">
        <v>4.3993000000000002</v>
      </c>
      <c r="AS482" s="23">
        <v>1.7500000000000002E-2</v>
      </c>
      <c r="AT482" s="23">
        <v>3.5999999999999999E-3</v>
      </c>
      <c r="AU482" s="23">
        <v>2.3999999999999998E-3</v>
      </c>
      <c r="AV482" s="23">
        <v>1.35E-2</v>
      </c>
      <c r="AW482" s="23">
        <v>8.0000000000000004E-4</v>
      </c>
      <c r="AX482" s="23">
        <v>3.5000000000000001E-3</v>
      </c>
      <c r="AY482" s="23">
        <v>4.0000000000000002E-4</v>
      </c>
      <c r="AZ482" s="23">
        <v>6.1999999999999998E-3</v>
      </c>
      <c r="BA482" s="23">
        <v>5.0000000000000001E-4</v>
      </c>
      <c r="BB482" s="23">
        <v>1.1999999999999999E-3</v>
      </c>
      <c r="BC482" s="23">
        <v>2.9999999999999997E-4</v>
      </c>
      <c r="BD482" s="23">
        <v>2.9999999999999997E-4</v>
      </c>
      <c r="BE482" s="23">
        <v>2.9999999999999997E-4</v>
      </c>
      <c r="BF482" s="23" t="s">
        <v>181</v>
      </c>
      <c r="BG482" s="23">
        <v>1E-4</v>
      </c>
      <c r="BH482" s="23">
        <v>6.4000000000000003E-3</v>
      </c>
      <c r="BI482" s="23">
        <v>2.9999999999999997E-4</v>
      </c>
      <c r="BJ482" s="23">
        <v>2.4500000000000001E-2</v>
      </c>
      <c r="BK482" s="23">
        <v>5.0000000000000001E-4</v>
      </c>
      <c r="BL482" s="23">
        <v>1.6999999999999999E-3</v>
      </c>
      <c r="BM482" s="23">
        <v>2.0000000000000001E-4</v>
      </c>
      <c r="BN482" s="23">
        <v>1.2E-2</v>
      </c>
      <c r="BO482" s="23">
        <v>4.0000000000000002E-4</v>
      </c>
      <c r="BP482" s="23">
        <v>5.9999999999999995E-4</v>
      </c>
      <c r="BQ482" s="23">
        <v>2.9999999999999997E-4</v>
      </c>
      <c r="BR482" s="23" t="s">
        <v>181</v>
      </c>
      <c r="BS482" s="23">
        <v>1E-4</v>
      </c>
      <c r="BT482" s="23" t="s">
        <v>181</v>
      </c>
      <c r="BU482" s="23">
        <v>5.9999999999999995E-4</v>
      </c>
      <c r="BV482" s="23" t="s">
        <v>20</v>
      </c>
      <c r="BX482" s="23" t="s">
        <v>20</v>
      </c>
      <c r="BZ482" s="23" t="s">
        <v>181</v>
      </c>
      <c r="CA482" s="23">
        <v>5.9999999999999995E-4</v>
      </c>
      <c r="CB482" s="23" t="s">
        <v>181</v>
      </c>
      <c r="CC482" s="23">
        <v>1.6000000000000001E-3</v>
      </c>
      <c r="CD482" s="23" t="s">
        <v>181</v>
      </c>
      <c r="CE482" s="23">
        <v>1.8E-3</v>
      </c>
      <c r="CF482" s="23" t="s">
        <v>20</v>
      </c>
      <c r="CH482" s="23">
        <v>2.4199999999999999E-2</v>
      </c>
      <c r="CI482" s="23">
        <v>4.3E-3</v>
      </c>
      <c r="CJ482" s="23" t="s">
        <v>181</v>
      </c>
      <c r="CK482" s="23">
        <v>6.4000000000000003E-3</v>
      </c>
      <c r="CL482" s="23" t="s">
        <v>181</v>
      </c>
      <c r="CM482" s="23">
        <v>4.7000000000000002E-3</v>
      </c>
      <c r="CN482" s="23" t="s">
        <v>181</v>
      </c>
      <c r="CO482" s="23">
        <v>5.0000000000000001E-4</v>
      </c>
      <c r="CP482" s="23" t="s">
        <v>181</v>
      </c>
      <c r="CQ482" s="23">
        <v>2.5999999999999999E-3</v>
      </c>
      <c r="CR482" s="23" t="s">
        <v>181</v>
      </c>
      <c r="CS482" s="23">
        <v>1.2999999999999999E-3</v>
      </c>
      <c r="CT482" s="23" t="s">
        <v>181</v>
      </c>
      <c r="CU482" s="23">
        <v>6.9999999999999999E-4</v>
      </c>
      <c r="CV482" s="23" t="s">
        <v>20</v>
      </c>
      <c r="CX482" s="23" t="s">
        <v>181</v>
      </c>
      <c r="CY482" s="23">
        <v>5.0000000000000001E-4</v>
      </c>
      <c r="CZ482" s="23" t="s">
        <v>181</v>
      </c>
      <c r="DA482" s="23">
        <v>4.0000000000000002E-4</v>
      </c>
      <c r="DB482" s="23">
        <v>1.6999999999999999E-3</v>
      </c>
      <c r="DC482" s="23">
        <v>5.0000000000000001E-4</v>
      </c>
      <c r="DD482" s="23" t="s">
        <v>181</v>
      </c>
      <c r="DE482" s="23">
        <v>5.0000000000000001E-4</v>
      </c>
      <c r="DF482" s="23" t="s">
        <v>181</v>
      </c>
      <c r="DG482" s="23">
        <v>4.0000000000000002E-4</v>
      </c>
      <c r="DH482" s="23" t="s">
        <v>181</v>
      </c>
      <c r="DI482" s="23">
        <v>2.9999999999999997E-4</v>
      </c>
      <c r="DJ482" s="23" t="s">
        <v>188</v>
      </c>
      <c r="DK482" s="23" t="s">
        <v>20</v>
      </c>
      <c r="DM482" s="23" t="s">
        <v>421</v>
      </c>
      <c r="DN482" s="23" t="s">
        <v>20</v>
      </c>
      <c r="DW482" s="85"/>
      <c r="DY482" s="85">
        <v>44880.306944444441</v>
      </c>
    </row>
    <row r="483" spans="1:129" s="23" customFormat="1">
      <c r="A483" s="23">
        <v>541</v>
      </c>
      <c r="B483" s="88">
        <v>44880.309027777781</v>
      </c>
      <c r="C483" s="23" t="s">
        <v>192</v>
      </c>
      <c r="D483" s="23">
        <v>0</v>
      </c>
      <c r="E483" s="23">
        <v>0</v>
      </c>
      <c r="F483" s="23">
        <v>0</v>
      </c>
      <c r="G483" s="23" t="s">
        <v>58</v>
      </c>
      <c r="H483" s="23" t="s">
        <v>59</v>
      </c>
      <c r="I483" s="23" t="s">
        <v>59</v>
      </c>
      <c r="J483" s="23" t="s">
        <v>59</v>
      </c>
      <c r="K483" s="23">
        <v>150</v>
      </c>
      <c r="L483" s="23" t="s">
        <v>179</v>
      </c>
      <c r="M483" s="23">
        <v>0</v>
      </c>
      <c r="N483" s="23" t="s">
        <v>179</v>
      </c>
      <c r="O483" s="23">
        <v>0</v>
      </c>
      <c r="P483" s="23" t="s">
        <v>179</v>
      </c>
      <c r="Q483" s="23">
        <v>0</v>
      </c>
      <c r="R483" s="23">
        <v>2</v>
      </c>
      <c r="S483" s="23" t="s">
        <v>180</v>
      </c>
      <c r="T483" s="23">
        <v>1.9823999999999999</v>
      </c>
      <c r="U483" s="23">
        <v>0.44719999999999999</v>
      </c>
      <c r="V483" s="23">
        <v>13.626799999999999</v>
      </c>
      <c r="W483" s="23">
        <v>0.2472</v>
      </c>
      <c r="X483" s="23">
        <v>53.555300000000003</v>
      </c>
      <c r="Y483" s="23">
        <v>0.30549999999999999</v>
      </c>
      <c r="Z483" s="23">
        <v>0.1313</v>
      </c>
      <c r="AA483" s="23">
        <v>1.24E-2</v>
      </c>
      <c r="AB483" s="23" t="s">
        <v>181</v>
      </c>
      <c r="AC483" s="23">
        <v>6.8999999999999999E-3</v>
      </c>
      <c r="AD483" s="23" t="s">
        <v>181</v>
      </c>
      <c r="AE483" s="23">
        <v>1.0699999999999999E-2</v>
      </c>
      <c r="AF483" s="23">
        <v>1.7188000000000001</v>
      </c>
      <c r="AG483" s="23">
        <v>1.32E-2</v>
      </c>
      <c r="AH483" s="23">
        <v>4.8769999999999998</v>
      </c>
      <c r="AI483" s="23">
        <v>1.7100000000000001E-2</v>
      </c>
      <c r="AJ483" s="23">
        <v>1.3407</v>
      </c>
      <c r="AK483" s="23">
        <v>7.0000000000000001E-3</v>
      </c>
      <c r="AL483" s="23">
        <v>5.2499999999999998E-2</v>
      </c>
      <c r="AM483" s="23">
        <v>8.3999999999999995E-3</v>
      </c>
      <c r="AN483" s="23">
        <v>8.6E-3</v>
      </c>
      <c r="AO483" s="23">
        <v>2.8E-3</v>
      </c>
      <c r="AP483" s="23">
        <v>0.15310000000000001</v>
      </c>
      <c r="AQ483" s="23">
        <v>4.5999999999999999E-3</v>
      </c>
      <c r="AR483" s="23">
        <v>9.3186</v>
      </c>
      <c r="AS483" s="23">
        <v>2.64E-2</v>
      </c>
      <c r="AT483" s="23" t="s">
        <v>181</v>
      </c>
      <c r="AU483" s="23">
        <v>3.3E-3</v>
      </c>
      <c r="AV483" s="23">
        <v>3.8E-3</v>
      </c>
      <c r="AW483" s="23">
        <v>5.9999999999999995E-4</v>
      </c>
      <c r="AX483" s="23">
        <v>2.5999999999999999E-3</v>
      </c>
      <c r="AY483" s="23">
        <v>5.0000000000000001E-4</v>
      </c>
      <c r="AZ483" s="23">
        <v>1.14E-2</v>
      </c>
      <c r="BA483" s="23">
        <v>6.9999999999999999E-4</v>
      </c>
      <c r="BB483" s="23">
        <v>1.6000000000000001E-3</v>
      </c>
      <c r="BC483" s="23">
        <v>4.0000000000000002E-4</v>
      </c>
      <c r="BD483" s="23" t="s">
        <v>181</v>
      </c>
      <c r="BE483" s="23">
        <v>2.9999999999999997E-4</v>
      </c>
      <c r="BF483" s="23" t="s">
        <v>181</v>
      </c>
      <c r="BG483" s="23">
        <v>1E-4</v>
      </c>
      <c r="BH483" s="23">
        <v>4.5999999999999999E-3</v>
      </c>
      <c r="BI483" s="23">
        <v>2.9999999999999997E-4</v>
      </c>
      <c r="BJ483" s="23">
        <v>3.1600000000000003E-2</v>
      </c>
      <c r="BK483" s="23">
        <v>6.9999999999999999E-4</v>
      </c>
      <c r="BL483" s="23">
        <v>2.7000000000000001E-3</v>
      </c>
      <c r="BM483" s="23">
        <v>2.0000000000000001E-4</v>
      </c>
      <c r="BN483" s="23">
        <v>1.38E-2</v>
      </c>
      <c r="BO483" s="23">
        <v>4.0000000000000002E-4</v>
      </c>
      <c r="BP483" s="23">
        <v>5.0000000000000001E-4</v>
      </c>
      <c r="BQ483" s="23">
        <v>2.0000000000000001E-4</v>
      </c>
      <c r="BR483" s="23">
        <v>1.5599999999999999E-2</v>
      </c>
      <c r="BS483" s="23">
        <v>4.0000000000000002E-4</v>
      </c>
      <c r="BT483" s="23" t="s">
        <v>181</v>
      </c>
      <c r="BU483" s="23">
        <v>5.0000000000000001E-4</v>
      </c>
      <c r="BV483" s="23" t="s">
        <v>20</v>
      </c>
      <c r="BX483" s="23" t="s">
        <v>181</v>
      </c>
      <c r="BY483" s="23">
        <v>8.0000000000000004E-4</v>
      </c>
      <c r="BZ483" s="23" t="s">
        <v>181</v>
      </c>
      <c r="CA483" s="23">
        <v>6.9999999999999999E-4</v>
      </c>
      <c r="CB483" s="23" t="s">
        <v>181</v>
      </c>
      <c r="CC483" s="23">
        <v>1.8E-3</v>
      </c>
      <c r="CD483" s="23" t="s">
        <v>181</v>
      </c>
      <c r="CE483" s="23">
        <v>1.6999999999999999E-3</v>
      </c>
      <c r="CF483" s="23" t="s">
        <v>20</v>
      </c>
      <c r="CH483" s="23">
        <v>5.7500000000000002E-2</v>
      </c>
      <c r="CI483" s="23">
        <v>5.0000000000000001E-3</v>
      </c>
      <c r="CJ483" s="23" t="s">
        <v>181</v>
      </c>
      <c r="CK483" s="23">
        <v>7.7000000000000002E-3</v>
      </c>
      <c r="CL483" s="23" t="s">
        <v>181</v>
      </c>
      <c r="CM483" s="23">
        <v>6.6E-3</v>
      </c>
      <c r="CN483" s="23" t="s">
        <v>181</v>
      </c>
      <c r="CO483" s="23">
        <v>6.9999999999999999E-4</v>
      </c>
      <c r="CP483" s="23" t="s">
        <v>181</v>
      </c>
      <c r="CQ483" s="23">
        <v>2.8E-3</v>
      </c>
      <c r="CR483" s="23" t="s">
        <v>181</v>
      </c>
      <c r="CS483" s="23">
        <v>1.6000000000000001E-3</v>
      </c>
      <c r="CT483" s="23" t="s">
        <v>181</v>
      </c>
      <c r="CU483" s="23">
        <v>5.9999999999999995E-4</v>
      </c>
      <c r="CV483" s="23" t="s">
        <v>20</v>
      </c>
      <c r="CX483" s="23" t="s">
        <v>181</v>
      </c>
      <c r="CY483" s="23">
        <v>5.9999999999999995E-4</v>
      </c>
      <c r="CZ483" s="23" t="s">
        <v>181</v>
      </c>
      <c r="DA483" s="23">
        <v>5.9999999999999995E-4</v>
      </c>
      <c r="DB483" s="23">
        <v>1.2999999999999999E-3</v>
      </c>
      <c r="DC483" s="23">
        <v>5.9999999999999995E-4</v>
      </c>
      <c r="DD483" s="23" t="s">
        <v>181</v>
      </c>
      <c r="DE483" s="23">
        <v>6.9999999999999999E-4</v>
      </c>
      <c r="DF483" s="23">
        <v>5.0000000000000001E-4</v>
      </c>
      <c r="DG483" s="23">
        <v>4.0000000000000002E-4</v>
      </c>
      <c r="DH483" s="23" t="s">
        <v>181</v>
      </c>
      <c r="DI483" s="23">
        <v>2.9999999999999997E-4</v>
      </c>
      <c r="DJ483" s="23" t="s">
        <v>14</v>
      </c>
      <c r="DK483" s="23" t="s">
        <v>20</v>
      </c>
      <c r="DM483" s="23" t="s">
        <v>421</v>
      </c>
      <c r="DN483" s="23" t="s">
        <v>20</v>
      </c>
      <c r="DW483" s="85"/>
      <c r="DY483" s="85">
        <v>44880.309027777781</v>
      </c>
    </row>
    <row r="484" spans="1:129" s="23" customFormat="1">
      <c r="A484" s="23">
        <v>543</v>
      </c>
      <c r="B484" s="88">
        <v>44880.884027777778</v>
      </c>
      <c r="C484" s="23" t="s">
        <v>192</v>
      </c>
      <c r="D484" s="23">
        <v>0</v>
      </c>
      <c r="E484" s="23">
        <v>0</v>
      </c>
      <c r="F484" s="23">
        <v>0</v>
      </c>
      <c r="G484" s="23" t="s">
        <v>58</v>
      </c>
      <c r="H484" s="23" t="s">
        <v>59</v>
      </c>
      <c r="I484" s="23" t="s">
        <v>59</v>
      </c>
      <c r="J484" s="23" t="s">
        <v>59</v>
      </c>
      <c r="K484" s="23">
        <v>150</v>
      </c>
      <c r="L484" s="23" t="s">
        <v>179</v>
      </c>
      <c r="M484" s="23">
        <v>0</v>
      </c>
      <c r="N484" s="23" t="s">
        <v>179</v>
      </c>
      <c r="O484" s="23">
        <v>0</v>
      </c>
      <c r="P484" s="23" t="s">
        <v>179</v>
      </c>
      <c r="Q484" s="23">
        <v>0</v>
      </c>
      <c r="R484" s="23">
        <v>2</v>
      </c>
      <c r="S484" s="23" t="s">
        <v>180</v>
      </c>
      <c r="T484" s="23">
        <v>10.139900000000001</v>
      </c>
      <c r="U484" s="23">
        <v>0.61570000000000003</v>
      </c>
      <c r="V484" s="23">
        <v>15.9544</v>
      </c>
      <c r="W484" s="23">
        <v>0.25929999999999997</v>
      </c>
      <c r="X484" s="23">
        <v>50.943899999999999</v>
      </c>
      <c r="Y484" s="23">
        <v>0.2888</v>
      </c>
      <c r="Z484" s="23">
        <v>1.9300000000000001E-2</v>
      </c>
      <c r="AA484" s="23">
        <v>1.18E-2</v>
      </c>
      <c r="AB484" s="23" t="s">
        <v>181</v>
      </c>
      <c r="AC484" s="23">
        <v>6.7999999999999996E-3</v>
      </c>
      <c r="AD484" s="23" t="s">
        <v>181</v>
      </c>
      <c r="AE484" s="23">
        <v>1.04E-2</v>
      </c>
      <c r="AF484" s="23">
        <v>5.7099999999999998E-2</v>
      </c>
      <c r="AG484" s="23">
        <v>4.7000000000000002E-3</v>
      </c>
      <c r="AH484" s="23">
        <v>8.0079999999999991</v>
      </c>
      <c r="AI484" s="23">
        <v>2.12E-2</v>
      </c>
      <c r="AJ484" s="23">
        <v>0.55820000000000003</v>
      </c>
      <c r="AK484" s="23">
        <v>5.0000000000000001E-3</v>
      </c>
      <c r="AL484" s="23">
        <v>1.47E-2</v>
      </c>
      <c r="AM484" s="23">
        <v>6.0000000000000001E-3</v>
      </c>
      <c r="AN484" s="23">
        <v>2.5999999999999999E-2</v>
      </c>
      <c r="AO484" s="23">
        <v>3.5000000000000001E-3</v>
      </c>
      <c r="AP484" s="23">
        <v>0.10249999999999999</v>
      </c>
      <c r="AQ484" s="23">
        <v>3.7000000000000002E-3</v>
      </c>
      <c r="AR484" s="23">
        <v>5.5270999999999999</v>
      </c>
      <c r="AS484" s="23">
        <v>2.0299999999999999E-2</v>
      </c>
      <c r="AT484" s="23">
        <v>2.64E-2</v>
      </c>
      <c r="AU484" s="23">
        <v>2.8E-3</v>
      </c>
      <c r="AV484" s="23">
        <v>1.06E-2</v>
      </c>
      <c r="AW484" s="23">
        <v>8.9999999999999998E-4</v>
      </c>
      <c r="AX484" s="23">
        <v>9.2999999999999992E-3</v>
      </c>
      <c r="AY484" s="23">
        <v>6.9999999999999999E-4</v>
      </c>
      <c r="AZ484" s="23">
        <v>6.1999999999999998E-3</v>
      </c>
      <c r="BA484" s="23">
        <v>5.9999999999999995E-4</v>
      </c>
      <c r="BB484" s="23">
        <v>8.9999999999999998E-4</v>
      </c>
      <c r="BC484" s="23">
        <v>4.0000000000000002E-4</v>
      </c>
      <c r="BD484" s="23" t="s">
        <v>181</v>
      </c>
      <c r="BE484" s="23">
        <v>2.0000000000000001E-4</v>
      </c>
      <c r="BF484" s="23" t="s">
        <v>181</v>
      </c>
      <c r="BG484" s="23">
        <v>1E-4</v>
      </c>
      <c r="BH484" s="23" t="s">
        <v>181</v>
      </c>
      <c r="BI484" s="23">
        <v>1E-4</v>
      </c>
      <c r="BJ484" s="23">
        <v>8.0000000000000002E-3</v>
      </c>
      <c r="BK484" s="23">
        <v>2.9999999999999997E-4</v>
      </c>
      <c r="BL484" s="23">
        <v>2E-3</v>
      </c>
      <c r="BM484" s="23">
        <v>2.0000000000000001E-4</v>
      </c>
      <c r="BN484" s="23">
        <v>4.4999999999999997E-3</v>
      </c>
      <c r="BO484" s="23">
        <v>2.9999999999999997E-4</v>
      </c>
      <c r="BP484" s="23" t="s">
        <v>181</v>
      </c>
      <c r="BQ484" s="23">
        <v>2.0000000000000001E-4</v>
      </c>
      <c r="BR484" s="23">
        <v>2.0000000000000001E-4</v>
      </c>
      <c r="BS484" s="23">
        <v>1E-4</v>
      </c>
      <c r="BT484" s="23" t="s">
        <v>181</v>
      </c>
      <c r="BU484" s="23">
        <v>5.0000000000000001E-4</v>
      </c>
      <c r="BV484" s="23" t="s">
        <v>20</v>
      </c>
      <c r="BX484" s="23" t="s">
        <v>181</v>
      </c>
      <c r="BY484" s="23">
        <v>8.0000000000000004E-4</v>
      </c>
      <c r="BZ484" s="23" t="s">
        <v>181</v>
      </c>
      <c r="CA484" s="23">
        <v>6.9999999999999999E-4</v>
      </c>
      <c r="CB484" s="23" t="s">
        <v>181</v>
      </c>
      <c r="CC484" s="23">
        <v>1.8E-3</v>
      </c>
      <c r="CD484" s="23" t="s">
        <v>181</v>
      </c>
      <c r="CE484" s="23">
        <v>1.8E-3</v>
      </c>
      <c r="CF484" s="23" t="s">
        <v>20</v>
      </c>
      <c r="CH484" s="23" t="s">
        <v>181</v>
      </c>
      <c r="CI484" s="23">
        <v>4.7999999999999996E-3</v>
      </c>
      <c r="CJ484" s="23" t="s">
        <v>181</v>
      </c>
      <c r="CK484" s="23">
        <v>8.5000000000000006E-3</v>
      </c>
      <c r="CL484" s="23" t="s">
        <v>181</v>
      </c>
      <c r="CM484" s="23">
        <v>8.2000000000000007E-3</v>
      </c>
      <c r="CN484" s="23" t="s">
        <v>181</v>
      </c>
      <c r="CO484" s="23">
        <v>5.9999999999999995E-4</v>
      </c>
      <c r="CP484" s="23" t="s">
        <v>181</v>
      </c>
      <c r="CQ484" s="23">
        <v>2.5999999999999999E-3</v>
      </c>
      <c r="CR484" s="23" t="s">
        <v>181</v>
      </c>
      <c r="CS484" s="23">
        <v>1.5E-3</v>
      </c>
      <c r="CT484" s="23" t="s">
        <v>181</v>
      </c>
      <c r="CU484" s="23">
        <v>5.9999999999999995E-4</v>
      </c>
      <c r="CV484" s="23" t="s">
        <v>20</v>
      </c>
      <c r="CX484" s="23" t="s">
        <v>181</v>
      </c>
      <c r="CY484" s="23">
        <v>5.0000000000000001E-4</v>
      </c>
      <c r="CZ484" s="23" t="s">
        <v>181</v>
      </c>
      <c r="DA484" s="23">
        <v>5.9999999999999995E-4</v>
      </c>
      <c r="DB484" s="23" t="s">
        <v>181</v>
      </c>
      <c r="DC484" s="23">
        <v>5.0000000000000001E-4</v>
      </c>
      <c r="DD484" s="23" t="s">
        <v>181</v>
      </c>
      <c r="DE484" s="23">
        <v>5.0000000000000001E-4</v>
      </c>
      <c r="DF484" s="23" t="s">
        <v>181</v>
      </c>
      <c r="DG484" s="23">
        <v>2.9999999999999997E-4</v>
      </c>
      <c r="DH484" s="23" t="s">
        <v>181</v>
      </c>
      <c r="DI484" s="23">
        <v>2.0000000000000001E-4</v>
      </c>
      <c r="DJ484" s="23" t="s">
        <v>847</v>
      </c>
      <c r="DK484" s="23" t="s">
        <v>20</v>
      </c>
      <c r="DM484" s="23" t="s">
        <v>421</v>
      </c>
      <c r="DN484" s="23" t="s">
        <v>20</v>
      </c>
      <c r="DW484" s="85"/>
      <c r="DY484" s="85">
        <v>44880.884027777778</v>
      </c>
    </row>
    <row r="485" spans="1:129" s="23" customFormat="1">
      <c r="A485" s="23">
        <v>544</v>
      </c>
      <c r="B485" s="88">
        <v>44880.886111111111</v>
      </c>
      <c r="C485" s="23" t="s">
        <v>192</v>
      </c>
      <c r="D485" s="23">
        <v>0</v>
      </c>
      <c r="E485" s="23">
        <v>0</v>
      </c>
      <c r="F485" s="23">
        <v>0</v>
      </c>
      <c r="G485" s="23" t="s">
        <v>58</v>
      </c>
      <c r="H485" s="23" t="s">
        <v>59</v>
      </c>
      <c r="I485" s="23" t="s">
        <v>59</v>
      </c>
      <c r="J485" s="23" t="s">
        <v>59</v>
      </c>
      <c r="K485" s="23">
        <v>150</v>
      </c>
      <c r="L485" s="23" t="s">
        <v>179</v>
      </c>
      <c r="M485" s="23">
        <v>0</v>
      </c>
      <c r="N485" s="23" t="s">
        <v>179</v>
      </c>
      <c r="O485" s="23">
        <v>0</v>
      </c>
      <c r="P485" s="23" t="s">
        <v>179</v>
      </c>
      <c r="Q485" s="23">
        <v>0</v>
      </c>
      <c r="R485" s="23">
        <v>2</v>
      </c>
      <c r="S485" s="23" t="s">
        <v>180</v>
      </c>
      <c r="T485" s="23">
        <v>10.0115</v>
      </c>
      <c r="U485" s="23">
        <v>0.61809999999999998</v>
      </c>
      <c r="V485" s="23">
        <v>16.160799999999998</v>
      </c>
      <c r="W485" s="23">
        <v>0.26090000000000002</v>
      </c>
      <c r="X485" s="23">
        <v>51.482399999999998</v>
      </c>
      <c r="Y485" s="23">
        <v>0.29070000000000001</v>
      </c>
      <c r="Z485" s="23">
        <v>0.02</v>
      </c>
      <c r="AA485" s="23">
        <v>1.18E-2</v>
      </c>
      <c r="AB485" s="23" t="s">
        <v>181</v>
      </c>
      <c r="AC485" s="23">
        <v>6.7999999999999996E-3</v>
      </c>
      <c r="AD485" s="23" t="s">
        <v>181</v>
      </c>
      <c r="AE485" s="23">
        <v>1.0500000000000001E-2</v>
      </c>
      <c r="AF485" s="23">
        <v>5.7599999999999998E-2</v>
      </c>
      <c r="AG485" s="23">
        <v>4.7000000000000002E-3</v>
      </c>
      <c r="AH485" s="23">
        <v>8.0183999999999997</v>
      </c>
      <c r="AI485" s="23">
        <v>2.1299999999999999E-2</v>
      </c>
      <c r="AJ485" s="23">
        <v>0.55840000000000001</v>
      </c>
      <c r="AK485" s="23">
        <v>5.0000000000000001E-3</v>
      </c>
      <c r="AL485" s="23">
        <v>1.41E-2</v>
      </c>
      <c r="AM485" s="23">
        <v>5.8999999999999999E-3</v>
      </c>
      <c r="AN485" s="23">
        <v>2.7300000000000001E-2</v>
      </c>
      <c r="AO485" s="23">
        <v>3.5999999999999999E-3</v>
      </c>
      <c r="AP485" s="23">
        <v>0.10249999999999999</v>
      </c>
      <c r="AQ485" s="23">
        <v>3.7000000000000002E-3</v>
      </c>
      <c r="AR485" s="23">
        <v>5.5639000000000003</v>
      </c>
      <c r="AS485" s="23">
        <v>2.0299999999999999E-2</v>
      </c>
      <c r="AT485" s="23">
        <v>2.0799999999999999E-2</v>
      </c>
      <c r="AU485" s="23">
        <v>2.7000000000000001E-3</v>
      </c>
      <c r="AV485" s="23">
        <v>0.01</v>
      </c>
      <c r="AW485" s="23">
        <v>8.9999999999999998E-4</v>
      </c>
      <c r="AX485" s="23">
        <v>8.8000000000000005E-3</v>
      </c>
      <c r="AY485" s="23">
        <v>6.9999999999999999E-4</v>
      </c>
      <c r="AZ485" s="23">
        <v>5.7999999999999996E-3</v>
      </c>
      <c r="BA485" s="23">
        <v>5.9999999999999995E-4</v>
      </c>
      <c r="BB485" s="23">
        <v>1.4E-3</v>
      </c>
      <c r="BC485" s="23">
        <v>4.0000000000000002E-4</v>
      </c>
      <c r="BD485" s="23" t="s">
        <v>181</v>
      </c>
      <c r="BE485" s="23">
        <v>2.9999999999999997E-4</v>
      </c>
      <c r="BF485" s="23" t="s">
        <v>181</v>
      </c>
      <c r="BG485" s="23">
        <v>1E-4</v>
      </c>
      <c r="BH485" s="23" t="s">
        <v>181</v>
      </c>
      <c r="BI485" s="23">
        <v>1E-4</v>
      </c>
      <c r="BJ485" s="23">
        <v>8.3000000000000001E-3</v>
      </c>
      <c r="BK485" s="23">
        <v>2.9999999999999997E-4</v>
      </c>
      <c r="BL485" s="23">
        <v>1.9E-3</v>
      </c>
      <c r="BM485" s="23">
        <v>2.0000000000000001E-4</v>
      </c>
      <c r="BN485" s="23">
        <v>4.3E-3</v>
      </c>
      <c r="BO485" s="23">
        <v>2.0000000000000001E-4</v>
      </c>
      <c r="BP485" s="23" t="s">
        <v>181</v>
      </c>
      <c r="BQ485" s="23">
        <v>2.0000000000000001E-4</v>
      </c>
      <c r="BR485" s="23">
        <v>2.9999999999999997E-4</v>
      </c>
      <c r="BS485" s="23">
        <v>1E-4</v>
      </c>
      <c r="BT485" s="23" t="s">
        <v>181</v>
      </c>
      <c r="BU485" s="23">
        <v>5.0000000000000001E-4</v>
      </c>
      <c r="BV485" s="23" t="s">
        <v>20</v>
      </c>
      <c r="BX485" s="23" t="s">
        <v>181</v>
      </c>
      <c r="BY485" s="23">
        <v>8.0000000000000004E-4</v>
      </c>
      <c r="BZ485" s="23" t="s">
        <v>181</v>
      </c>
      <c r="CA485" s="23">
        <v>6.9999999999999999E-4</v>
      </c>
      <c r="CB485" s="23" t="s">
        <v>181</v>
      </c>
      <c r="CC485" s="23">
        <v>1.8E-3</v>
      </c>
      <c r="CD485" s="23" t="s">
        <v>181</v>
      </c>
      <c r="CE485" s="23">
        <v>1.8E-3</v>
      </c>
      <c r="CF485" s="23" t="s">
        <v>20</v>
      </c>
      <c r="CH485" s="23" t="s">
        <v>181</v>
      </c>
      <c r="CI485" s="23">
        <v>4.7999999999999996E-3</v>
      </c>
      <c r="CJ485" s="23" t="s">
        <v>181</v>
      </c>
      <c r="CK485" s="23">
        <v>8.6999999999999994E-3</v>
      </c>
      <c r="CL485" s="23" t="s">
        <v>181</v>
      </c>
      <c r="CM485" s="23">
        <v>8.2000000000000007E-3</v>
      </c>
      <c r="CN485" s="23" t="s">
        <v>181</v>
      </c>
      <c r="CO485" s="23">
        <v>5.9999999999999995E-4</v>
      </c>
      <c r="CP485" s="23" t="s">
        <v>181</v>
      </c>
      <c r="CQ485" s="23">
        <v>2.3999999999999998E-3</v>
      </c>
      <c r="CR485" s="23" t="s">
        <v>181</v>
      </c>
      <c r="CS485" s="23">
        <v>1.5E-3</v>
      </c>
      <c r="CT485" s="23" t="s">
        <v>20</v>
      </c>
      <c r="CV485" s="23" t="s">
        <v>20</v>
      </c>
      <c r="CX485" s="23" t="s">
        <v>181</v>
      </c>
      <c r="CY485" s="23">
        <v>5.0000000000000001E-4</v>
      </c>
      <c r="CZ485" s="23" t="s">
        <v>181</v>
      </c>
      <c r="DA485" s="23">
        <v>5.9999999999999995E-4</v>
      </c>
      <c r="DB485" s="23" t="s">
        <v>181</v>
      </c>
      <c r="DC485" s="23">
        <v>5.0000000000000001E-4</v>
      </c>
      <c r="DD485" s="23" t="s">
        <v>181</v>
      </c>
      <c r="DE485" s="23">
        <v>5.9999999999999995E-4</v>
      </c>
      <c r="DF485" s="23" t="s">
        <v>181</v>
      </c>
      <c r="DG485" s="23">
        <v>2.9999999999999997E-4</v>
      </c>
      <c r="DH485" s="23" t="s">
        <v>181</v>
      </c>
      <c r="DI485" s="23">
        <v>2.0000000000000001E-4</v>
      </c>
      <c r="DJ485" s="23" t="s">
        <v>847</v>
      </c>
      <c r="DK485" s="23" t="s">
        <v>20</v>
      </c>
      <c r="DM485" s="23" t="s">
        <v>421</v>
      </c>
      <c r="DN485" s="23" t="s">
        <v>20</v>
      </c>
      <c r="DW485" s="85"/>
      <c r="DY485" s="85">
        <v>44880.886111111111</v>
      </c>
    </row>
    <row r="486" spans="1:129" s="23" customFormat="1">
      <c r="A486" s="23">
        <v>545</v>
      </c>
      <c r="B486" s="88">
        <v>44880.888888888891</v>
      </c>
      <c r="C486" s="23" t="s">
        <v>192</v>
      </c>
      <c r="D486" s="23">
        <v>0</v>
      </c>
      <c r="E486" s="23">
        <v>0</v>
      </c>
      <c r="F486" s="23">
        <v>0</v>
      </c>
      <c r="G486" s="23" t="s">
        <v>58</v>
      </c>
      <c r="H486" s="23" t="s">
        <v>59</v>
      </c>
      <c r="I486" s="23" t="s">
        <v>59</v>
      </c>
      <c r="J486" s="23" t="s">
        <v>59</v>
      </c>
      <c r="K486" s="23">
        <v>150</v>
      </c>
      <c r="L486" s="23" t="s">
        <v>179</v>
      </c>
      <c r="M486" s="23">
        <v>0</v>
      </c>
      <c r="N486" s="23" t="s">
        <v>179</v>
      </c>
      <c r="O486" s="23">
        <v>0</v>
      </c>
      <c r="P486" s="23" t="s">
        <v>179</v>
      </c>
      <c r="Q486" s="23">
        <v>0</v>
      </c>
      <c r="R486" s="23">
        <v>2</v>
      </c>
      <c r="S486" s="23" t="s">
        <v>180</v>
      </c>
      <c r="T486" s="23">
        <v>10.677300000000001</v>
      </c>
      <c r="U486" s="23">
        <v>0.62190000000000001</v>
      </c>
      <c r="V486" s="23">
        <v>16.194500000000001</v>
      </c>
      <c r="W486" s="23">
        <v>0.26119999999999999</v>
      </c>
      <c r="X486" s="23">
        <v>51.255499999999998</v>
      </c>
      <c r="Y486" s="23">
        <v>0.28999999999999998</v>
      </c>
      <c r="Z486" s="23" t="s">
        <v>181</v>
      </c>
      <c r="AA486" s="23">
        <v>1.17E-2</v>
      </c>
      <c r="AB486" s="23" t="s">
        <v>181</v>
      </c>
      <c r="AC486" s="23">
        <v>6.7000000000000002E-3</v>
      </c>
      <c r="AD486" s="23" t="s">
        <v>181</v>
      </c>
      <c r="AE486" s="23">
        <v>1.04E-2</v>
      </c>
      <c r="AF486" s="23">
        <v>6.3700000000000007E-2</v>
      </c>
      <c r="AG486" s="23">
        <v>4.7000000000000002E-3</v>
      </c>
      <c r="AH486" s="23">
        <v>8.0043000000000006</v>
      </c>
      <c r="AI486" s="23">
        <v>2.12E-2</v>
      </c>
      <c r="AJ486" s="23">
        <v>0.55430000000000001</v>
      </c>
      <c r="AK486" s="23">
        <v>4.8999999999999998E-3</v>
      </c>
      <c r="AL486" s="23">
        <v>1.8599999999999998E-2</v>
      </c>
      <c r="AM486" s="23">
        <v>6.0000000000000001E-3</v>
      </c>
      <c r="AN486" s="23">
        <v>2.6700000000000002E-2</v>
      </c>
      <c r="AO486" s="23">
        <v>3.5000000000000001E-3</v>
      </c>
      <c r="AP486" s="23">
        <v>0.1032</v>
      </c>
      <c r="AQ486" s="23">
        <v>3.7000000000000002E-3</v>
      </c>
      <c r="AR486" s="23">
        <v>5.5414000000000003</v>
      </c>
      <c r="AS486" s="23">
        <v>2.0299999999999999E-2</v>
      </c>
      <c r="AT486" s="23">
        <v>1.8599999999999998E-2</v>
      </c>
      <c r="AU486" s="23">
        <v>2.7000000000000001E-3</v>
      </c>
      <c r="AV486" s="23">
        <v>1.11E-2</v>
      </c>
      <c r="AW486" s="23">
        <v>8.9999999999999998E-4</v>
      </c>
      <c r="AX486" s="23">
        <v>9.1999999999999998E-3</v>
      </c>
      <c r="AY486" s="23">
        <v>6.9999999999999999E-4</v>
      </c>
      <c r="AZ486" s="23">
        <v>6.4000000000000003E-3</v>
      </c>
      <c r="BA486" s="23">
        <v>5.9999999999999995E-4</v>
      </c>
      <c r="BB486" s="23">
        <v>1.1000000000000001E-3</v>
      </c>
      <c r="BC486" s="23">
        <v>4.0000000000000002E-4</v>
      </c>
      <c r="BD486" s="23" t="s">
        <v>181</v>
      </c>
      <c r="BE486" s="23">
        <v>2.0000000000000001E-4</v>
      </c>
      <c r="BF486" s="23" t="s">
        <v>181</v>
      </c>
      <c r="BG486" s="23">
        <v>1E-4</v>
      </c>
      <c r="BH486" s="23" t="s">
        <v>181</v>
      </c>
      <c r="BI486" s="23">
        <v>1E-4</v>
      </c>
      <c r="BJ486" s="23">
        <v>8.2000000000000007E-3</v>
      </c>
      <c r="BK486" s="23">
        <v>2.9999999999999997E-4</v>
      </c>
      <c r="BL486" s="23">
        <v>1.9E-3</v>
      </c>
      <c r="BM486" s="23">
        <v>2.0000000000000001E-4</v>
      </c>
      <c r="BN486" s="23">
        <v>4.3E-3</v>
      </c>
      <c r="BO486" s="23">
        <v>2.0000000000000001E-4</v>
      </c>
      <c r="BP486" s="23" t="s">
        <v>181</v>
      </c>
      <c r="BQ486" s="23">
        <v>2.0000000000000001E-4</v>
      </c>
      <c r="BR486" s="23">
        <v>2.9999999999999997E-4</v>
      </c>
      <c r="BS486" s="23">
        <v>1E-4</v>
      </c>
      <c r="BT486" s="23" t="s">
        <v>181</v>
      </c>
      <c r="BU486" s="23">
        <v>5.0000000000000001E-4</v>
      </c>
      <c r="BV486" s="23" t="s">
        <v>181</v>
      </c>
      <c r="BW486" s="23">
        <v>5.9999999999999995E-4</v>
      </c>
      <c r="BX486" s="23" t="s">
        <v>181</v>
      </c>
      <c r="BY486" s="23">
        <v>8.0000000000000004E-4</v>
      </c>
      <c r="BZ486" s="23" t="s">
        <v>181</v>
      </c>
      <c r="CA486" s="23">
        <v>6.9999999999999999E-4</v>
      </c>
      <c r="CB486" s="23" t="s">
        <v>181</v>
      </c>
      <c r="CC486" s="23">
        <v>1.8E-3</v>
      </c>
      <c r="CD486" s="23" t="s">
        <v>181</v>
      </c>
      <c r="CE486" s="23">
        <v>1.8E-3</v>
      </c>
      <c r="CF486" s="23" t="s">
        <v>20</v>
      </c>
      <c r="CH486" s="23">
        <v>5.4000000000000003E-3</v>
      </c>
      <c r="CI486" s="23">
        <v>4.7999999999999996E-3</v>
      </c>
      <c r="CJ486" s="23" t="s">
        <v>181</v>
      </c>
      <c r="CK486" s="23">
        <v>8.6E-3</v>
      </c>
      <c r="CL486" s="23" t="s">
        <v>181</v>
      </c>
      <c r="CM486" s="23">
        <v>8.2000000000000007E-3</v>
      </c>
      <c r="CN486" s="23" t="s">
        <v>181</v>
      </c>
      <c r="CO486" s="23">
        <v>5.9999999999999995E-4</v>
      </c>
      <c r="CP486" s="23" t="s">
        <v>181</v>
      </c>
      <c r="CQ486" s="23">
        <v>2.5000000000000001E-3</v>
      </c>
      <c r="CR486" s="23" t="s">
        <v>181</v>
      </c>
      <c r="CS486" s="23">
        <v>1.5E-3</v>
      </c>
      <c r="CT486" s="23" t="s">
        <v>20</v>
      </c>
      <c r="CV486" s="23" t="s">
        <v>20</v>
      </c>
      <c r="CX486" s="23" t="s">
        <v>181</v>
      </c>
      <c r="CY486" s="23">
        <v>5.0000000000000001E-4</v>
      </c>
      <c r="CZ486" s="23" t="s">
        <v>181</v>
      </c>
      <c r="DA486" s="23">
        <v>5.0000000000000001E-4</v>
      </c>
      <c r="DB486" s="23" t="s">
        <v>181</v>
      </c>
      <c r="DC486" s="23">
        <v>5.0000000000000001E-4</v>
      </c>
      <c r="DD486" s="23" t="s">
        <v>181</v>
      </c>
      <c r="DE486" s="23">
        <v>5.9999999999999995E-4</v>
      </c>
      <c r="DF486" s="23" t="s">
        <v>181</v>
      </c>
      <c r="DG486" s="23">
        <v>2.9999999999999997E-4</v>
      </c>
      <c r="DH486" s="23" t="s">
        <v>181</v>
      </c>
      <c r="DI486" s="23">
        <v>2.0000000000000001E-4</v>
      </c>
      <c r="DJ486" s="23" t="s">
        <v>847</v>
      </c>
      <c r="DK486" s="23" t="s">
        <v>20</v>
      </c>
      <c r="DN486" s="23" t="s">
        <v>20</v>
      </c>
      <c r="DW486" s="85"/>
      <c r="DY486" s="85">
        <v>44880.888888888891</v>
      </c>
    </row>
    <row r="487" spans="1:129" s="23" customFormat="1">
      <c r="B487" s="88"/>
      <c r="DM487" s="23" t="s">
        <v>421</v>
      </c>
      <c r="DW487" s="85"/>
      <c r="DY487" s="85"/>
    </row>
    <row r="488" spans="1:129" s="23" customFormat="1">
      <c r="A488" s="23">
        <v>548</v>
      </c>
      <c r="B488" s="88">
        <v>44880.9</v>
      </c>
      <c r="C488" s="23" t="s">
        <v>56</v>
      </c>
      <c r="D488" s="23">
        <v>0</v>
      </c>
      <c r="E488" s="23">
        <v>0</v>
      </c>
      <c r="F488" s="23">
        <v>0</v>
      </c>
      <c r="G488" s="23" t="s">
        <v>58</v>
      </c>
      <c r="H488" s="23" t="s">
        <v>59</v>
      </c>
      <c r="I488" s="23" t="s">
        <v>59</v>
      </c>
      <c r="J488" s="23" t="s">
        <v>59</v>
      </c>
      <c r="K488" s="23">
        <v>150</v>
      </c>
      <c r="L488" s="23" t="s">
        <v>179</v>
      </c>
      <c r="M488" s="23">
        <v>0</v>
      </c>
      <c r="N488" s="23" t="s">
        <v>179</v>
      </c>
      <c r="O488" s="23">
        <v>0</v>
      </c>
      <c r="P488" s="23" t="s">
        <v>179</v>
      </c>
      <c r="Q488" s="23">
        <v>0</v>
      </c>
      <c r="R488" s="23">
        <v>2</v>
      </c>
      <c r="S488" s="23" t="s">
        <v>180</v>
      </c>
      <c r="T488" s="23">
        <v>10.049200000000001</v>
      </c>
      <c r="U488" s="23">
        <v>0.61280000000000001</v>
      </c>
      <c r="V488" s="23">
        <v>17.0716</v>
      </c>
      <c r="W488" s="23">
        <v>0.26590000000000003</v>
      </c>
      <c r="X488" s="23">
        <v>50.340800000000002</v>
      </c>
      <c r="Y488" s="23">
        <v>0.28720000000000001</v>
      </c>
      <c r="Z488" s="23">
        <v>4.0599999999999997E-2</v>
      </c>
      <c r="AA488" s="23">
        <v>1.18E-2</v>
      </c>
      <c r="AB488" s="23">
        <v>1.2200000000000001E-2</v>
      </c>
      <c r="AC488" s="23">
        <v>7.1000000000000004E-3</v>
      </c>
      <c r="AD488" s="23" t="s">
        <v>181</v>
      </c>
      <c r="AE488" s="23">
        <v>1.0200000000000001E-2</v>
      </c>
      <c r="AF488" s="23">
        <v>3.6299999999999999E-2</v>
      </c>
      <c r="AG488" s="23">
        <v>4.4000000000000003E-3</v>
      </c>
      <c r="AH488" s="23">
        <v>7.8221999999999996</v>
      </c>
      <c r="AI488" s="23">
        <v>2.1000000000000001E-2</v>
      </c>
      <c r="AJ488" s="23">
        <v>0.53510000000000002</v>
      </c>
      <c r="AK488" s="23">
        <v>4.7999999999999996E-3</v>
      </c>
      <c r="AL488" s="23">
        <v>2.3599999999999999E-2</v>
      </c>
      <c r="AM488" s="23">
        <v>6.1000000000000004E-3</v>
      </c>
      <c r="AN488" s="23">
        <v>2.2800000000000001E-2</v>
      </c>
      <c r="AO488" s="23">
        <v>3.3999999999999998E-3</v>
      </c>
      <c r="AP488" s="23">
        <v>8.9700000000000002E-2</v>
      </c>
      <c r="AQ488" s="23">
        <v>3.3999999999999998E-3</v>
      </c>
      <c r="AR488" s="23">
        <v>5.7504</v>
      </c>
      <c r="AS488" s="23">
        <v>2.06E-2</v>
      </c>
      <c r="AT488" s="23">
        <v>2.3099999999999999E-2</v>
      </c>
      <c r="AU488" s="23">
        <v>2.8E-3</v>
      </c>
      <c r="AV488" s="23">
        <v>9.1000000000000004E-3</v>
      </c>
      <c r="AW488" s="23">
        <v>8.0000000000000004E-4</v>
      </c>
      <c r="AX488" s="23">
        <v>7.0000000000000001E-3</v>
      </c>
      <c r="AY488" s="23">
        <v>5.9999999999999995E-4</v>
      </c>
      <c r="AZ488" s="23">
        <v>6.1999999999999998E-3</v>
      </c>
      <c r="BA488" s="23">
        <v>5.9999999999999995E-4</v>
      </c>
      <c r="BB488" s="23">
        <v>8.0000000000000004E-4</v>
      </c>
      <c r="BC488" s="23">
        <v>4.0000000000000002E-4</v>
      </c>
      <c r="BD488" s="23" t="s">
        <v>181</v>
      </c>
      <c r="BE488" s="23">
        <v>2.9999999999999997E-4</v>
      </c>
      <c r="BF488" s="23" t="s">
        <v>181</v>
      </c>
      <c r="BG488" s="23">
        <v>1E-4</v>
      </c>
      <c r="BH488" s="23" t="s">
        <v>181</v>
      </c>
      <c r="BI488" s="23">
        <v>1E-4</v>
      </c>
      <c r="BJ488" s="23">
        <v>8.3999999999999995E-3</v>
      </c>
      <c r="BK488" s="23">
        <v>2.9999999999999997E-4</v>
      </c>
      <c r="BL488" s="23">
        <v>1.8E-3</v>
      </c>
      <c r="BM488" s="23">
        <v>2.0000000000000001E-4</v>
      </c>
      <c r="BN488" s="23">
        <v>4.1000000000000003E-3</v>
      </c>
      <c r="BO488" s="23">
        <v>2.0000000000000001E-4</v>
      </c>
      <c r="BP488" s="23" t="s">
        <v>181</v>
      </c>
      <c r="BQ488" s="23">
        <v>2.0000000000000001E-4</v>
      </c>
      <c r="BR488" s="23">
        <v>2.9999999999999997E-4</v>
      </c>
      <c r="BS488" s="23">
        <v>1E-4</v>
      </c>
      <c r="BT488" s="23" t="s">
        <v>181</v>
      </c>
      <c r="BU488" s="23">
        <v>5.0000000000000001E-4</v>
      </c>
      <c r="BV488" s="23" t="s">
        <v>20</v>
      </c>
      <c r="BX488" s="23" t="s">
        <v>181</v>
      </c>
      <c r="BY488" s="23">
        <v>8.0000000000000004E-4</v>
      </c>
      <c r="BZ488" s="23">
        <v>8.0000000000000004E-4</v>
      </c>
      <c r="CA488" s="23">
        <v>6.9999999999999999E-4</v>
      </c>
      <c r="CB488" s="23" t="s">
        <v>181</v>
      </c>
      <c r="CC488" s="23">
        <v>1.8E-3</v>
      </c>
      <c r="CD488" s="23" t="s">
        <v>181</v>
      </c>
      <c r="CE488" s="23">
        <v>1.8E-3</v>
      </c>
      <c r="CF488" s="23" t="s">
        <v>20</v>
      </c>
      <c r="CH488" s="23" t="s">
        <v>181</v>
      </c>
      <c r="CI488" s="23">
        <v>4.5999999999999999E-3</v>
      </c>
      <c r="CJ488" s="23" t="s">
        <v>181</v>
      </c>
      <c r="CK488" s="23">
        <v>8.3999999999999995E-3</v>
      </c>
      <c r="CL488" s="23" t="s">
        <v>181</v>
      </c>
      <c r="CM488" s="23">
        <v>8.2000000000000007E-3</v>
      </c>
      <c r="CN488" s="23" t="s">
        <v>181</v>
      </c>
      <c r="CO488" s="23">
        <v>5.9999999999999995E-4</v>
      </c>
      <c r="CP488" s="23" t="s">
        <v>181</v>
      </c>
      <c r="CQ488" s="23">
        <v>2.5999999999999999E-3</v>
      </c>
      <c r="CR488" s="23" t="s">
        <v>181</v>
      </c>
      <c r="CS488" s="23">
        <v>1.5E-3</v>
      </c>
      <c r="CT488" s="23" t="s">
        <v>20</v>
      </c>
      <c r="CV488" s="23" t="s">
        <v>20</v>
      </c>
      <c r="CX488" s="23" t="s">
        <v>181</v>
      </c>
      <c r="CY488" s="23">
        <v>5.0000000000000001E-4</v>
      </c>
      <c r="CZ488" s="23" t="s">
        <v>181</v>
      </c>
      <c r="DA488" s="23">
        <v>5.0000000000000001E-4</v>
      </c>
      <c r="DB488" s="23" t="s">
        <v>181</v>
      </c>
      <c r="DC488" s="23">
        <v>5.0000000000000001E-4</v>
      </c>
      <c r="DD488" s="23" t="s">
        <v>181</v>
      </c>
      <c r="DE488" s="23">
        <v>5.0000000000000001E-4</v>
      </c>
      <c r="DF488" s="23" t="s">
        <v>181</v>
      </c>
      <c r="DG488" s="23">
        <v>2.9999999999999997E-4</v>
      </c>
      <c r="DH488" s="23" t="s">
        <v>181</v>
      </c>
      <c r="DI488" s="23">
        <v>2.0000000000000001E-4</v>
      </c>
      <c r="DJ488" s="23" t="s">
        <v>846</v>
      </c>
      <c r="DK488" s="23" t="s">
        <v>20</v>
      </c>
      <c r="DM488" s="23" t="s">
        <v>421</v>
      </c>
      <c r="DN488" s="23" t="s">
        <v>20</v>
      </c>
      <c r="DW488" s="85"/>
      <c r="DY488" s="85">
        <v>44880.9</v>
      </c>
    </row>
    <row r="489" spans="1:129" s="23" customFormat="1">
      <c r="A489" s="23">
        <v>549</v>
      </c>
      <c r="B489" s="88">
        <v>44880.902083333334</v>
      </c>
      <c r="C489" s="23" t="s">
        <v>56</v>
      </c>
      <c r="D489" s="23">
        <v>0</v>
      </c>
      <c r="E489" s="23">
        <v>0</v>
      </c>
      <c r="F489" s="23">
        <v>0</v>
      </c>
      <c r="G489" s="23" t="s">
        <v>58</v>
      </c>
      <c r="H489" s="23" t="s">
        <v>59</v>
      </c>
      <c r="I489" s="23" t="s">
        <v>59</v>
      </c>
      <c r="J489" s="23" t="s">
        <v>59</v>
      </c>
      <c r="K489" s="23">
        <v>150</v>
      </c>
      <c r="L489" s="23" t="s">
        <v>179</v>
      </c>
      <c r="M489" s="23">
        <v>0</v>
      </c>
      <c r="N489" s="23" t="s">
        <v>179</v>
      </c>
      <c r="O489" s="23">
        <v>0</v>
      </c>
      <c r="P489" s="23" t="s">
        <v>179</v>
      </c>
      <c r="Q489" s="23">
        <v>0</v>
      </c>
      <c r="R489" s="23">
        <v>2</v>
      </c>
      <c r="S489" s="23" t="s">
        <v>180</v>
      </c>
      <c r="T489" s="23">
        <v>9.5566999999999993</v>
      </c>
      <c r="U489" s="23">
        <v>0.60650000000000004</v>
      </c>
      <c r="V489" s="23">
        <v>16.913699999999999</v>
      </c>
      <c r="W489" s="23">
        <v>0.26479999999999998</v>
      </c>
      <c r="X489" s="23">
        <v>50.514899999999997</v>
      </c>
      <c r="Y489" s="23">
        <v>0.28770000000000001</v>
      </c>
      <c r="Z489" s="23">
        <v>2.1700000000000001E-2</v>
      </c>
      <c r="AA489" s="23">
        <v>1.1599999999999999E-2</v>
      </c>
      <c r="AB489" s="23">
        <v>8.3000000000000001E-3</v>
      </c>
      <c r="AC489" s="23">
        <v>7.1999999999999998E-3</v>
      </c>
      <c r="AD489" s="23" t="s">
        <v>181</v>
      </c>
      <c r="AE489" s="23">
        <v>1.03E-2</v>
      </c>
      <c r="AF489" s="23">
        <v>3.6700000000000003E-2</v>
      </c>
      <c r="AG489" s="23">
        <v>4.4000000000000003E-3</v>
      </c>
      <c r="AH489" s="23">
        <v>7.8428000000000004</v>
      </c>
      <c r="AI489" s="23">
        <v>2.1000000000000001E-2</v>
      </c>
      <c r="AJ489" s="23">
        <v>0.54110000000000003</v>
      </c>
      <c r="AK489" s="23">
        <v>4.7999999999999996E-3</v>
      </c>
      <c r="AL489" s="23">
        <v>2.76E-2</v>
      </c>
      <c r="AM489" s="23">
        <v>6.1999999999999998E-3</v>
      </c>
      <c r="AN489" s="23">
        <v>2.0299999999999999E-2</v>
      </c>
      <c r="AO489" s="23">
        <v>3.3999999999999998E-3</v>
      </c>
      <c r="AP489" s="23">
        <v>9.3200000000000005E-2</v>
      </c>
      <c r="AQ489" s="23">
        <v>3.5000000000000001E-3</v>
      </c>
      <c r="AR489" s="23">
        <v>5.7801999999999998</v>
      </c>
      <c r="AS489" s="23">
        <v>2.07E-2</v>
      </c>
      <c r="AT489" s="23">
        <v>1.6299999999999999E-2</v>
      </c>
      <c r="AU489" s="23">
        <v>2.7000000000000001E-3</v>
      </c>
      <c r="AV489" s="23">
        <v>8.6999999999999994E-3</v>
      </c>
      <c r="AW489" s="23">
        <v>8.0000000000000004E-4</v>
      </c>
      <c r="AX489" s="23">
        <v>7.4000000000000003E-3</v>
      </c>
      <c r="AY489" s="23">
        <v>5.9999999999999995E-4</v>
      </c>
      <c r="AZ489" s="23">
        <v>5.7000000000000002E-3</v>
      </c>
      <c r="BA489" s="23">
        <v>5.0000000000000001E-4</v>
      </c>
      <c r="BB489" s="23">
        <v>1.1999999999999999E-3</v>
      </c>
      <c r="BC489" s="23">
        <v>4.0000000000000002E-4</v>
      </c>
      <c r="BD489" s="23" t="s">
        <v>181</v>
      </c>
      <c r="BE489" s="23">
        <v>2.0000000000000001E-4</v>
      </c>
      <c r="BF489" s="23" t="s">
        <v>181</v>
      </c>
      <c r="BG489" s="23">
        <v>1E-4</v>
      </c>
      <c r="BH489" s="23" t="s">
        <v>181</v>
      </c>
      <c r="BI489" s="23">
        <v>1E-4</v>
      </c>
      <c r="BJ489" s="23">
        <v>8.6999999999999994E-3</v>
      </c>
      <c r="BK489" s="23">
        <v>2.9999999999999997E-4</v>
      </c>
      <c r="BL489" s="23">
        <v>2E-3</v>
      </c>
      <c r="BM489" s="23">
        <v>2.0000000000000001E-4</v>
      </c>
      <c r="BN489" s="23">
        <v>4.1000000000000003E-3</v>
      </c>
      <c r="BO489" s="23">
        <v>2.0000000000000001E-4</v>
      </c>
      <c r="BP489" s="23" t="s">
        <v>181</v>
      </c>
      <c r="BQ489" s="23">
        <v>2.0000000000000001E-4</v>
      </c>
      <c r="BR489" s="23">
        <v>2.9999999999999997E-4</v>
      </c>
      <c r="BS489" s="23">
        <v>1E-4</v>
      </c>
      <c r="BT489" s="23" t="s">
        <v>181</v>
      </c>
      <c r="BU489" s="23">
        <v>5.0000000000000001E-4</v>
      </c>
      <c r="BV489" s="23">
        <v>1E-3</v>
      </c>
      <c r="BW489" s="23">
        <v>5.9999999999999995E-4</v>
      </c>
      <c r="BX489" s="23" t="s">
        <v>181</v>
      </c>
      <c r="BY489" s="23">
        <v>8.0000000000000004E-4</v>
      </c>
      <c r="BZ489" s="23" t="s">
        <v>181</v>
      </c>
      <c r="CA489" s="23">
        <v>6.9999999999999999E-4</v>
      </c>
      <c r="CB489" s="23" t="s">
        <v>181</v>
      </c>
      <c r="CC489" s="23">
        <v>1.8E-3</v>
      </c>
      <c r="CD489" s="23" t="s">
        <v>181</v>
      </c>
      <c r="CE489" s="23">
        <v>1.8E-3</v>
      </c>
      <c r="CF489" s="23" t="s">
        <v>20</v>
      </c>
      <c r="CH489" s="23" t="s">
        <v>181</v>
      </c>
      <c r="CI489" s="23">
        <v>4.7000000000000002E-3</v>
      </c>
      <c r="CJ489" s="23" t="s">
        <v>181</v>
      </c>
      <c r="CK489" s="23">
        <v>8.3999999999999995E-3</v>
      </c>
      <c r="CL489" s="23" t="s">
        <v>181</v>
      </c>
      <c r="CM489" s="23">
        <v>8.2000000000000007E-3</v>
      </c>
      <c r="CN489" s="23" t="s">
        <v>181</v>
      </c>
      <c r="CO489" s="23">
        <v>5.9999999999999995E-4</v>
      </c>
      <c r="CP489" s="23" t="s">
        <v>181</v>
      </c>
      <c r="CQ489" s="23">
        <v>2.5000000000000001E-3</v>
      </c>
      <c r="CR489" s="23" t="s">
        <v>181</v>
      </c>
      <c r="CS489" s="23">
        <v>1.4E-3</v>
      </c>
      <c r="CT489" s="23" t="s">
        <v>20</v>
      </c>
      <c r="CV489" s="23" t="s">
        <v>20</v>
      </c>
      <c r="CX489" s="23" t="s">
        <v>181</v>
      </c>
      <c r="CY489" s="23">
        <v>5.0000000000000001E-4</v>
      </c>
      <c r="CZ489" s="23" t="s">
        <v>181</v>
      </c>
      <c r="DA489" s="23">
        <v>5.0000000000000001E-4</v>
      </c>
      <c r="DB489" s="23" t="s">
        <v>181</v>
      </c>
      <c r="DC489" s="23">
        <v>4.0000000000000002E-4</v>
      </c>
      <c r="DD489" s="23" t="s">
        <v>181</v>
      </c>
      <c r="DE489" s="23">
        <v>5.0000000000000001E-4</v>
      </c>
      <c r="DF489" s="23">
        <v>2.9999999999999997E-4</v>
      </c>
      <c r="DG489" s="23">
        <v>2.9999999999999997E-4</v>
      </c>
      <c r="DH489" s="23" t="s">
        <v>181</v>
      </c>
      <c r="DI489" s="23">
        <v>2.0000000000000001E-4</v>
      </c>
      <c r="DJ489" s="23" t="s">
        <v>846</v>
      </c>
      <c r="DK489" s="23" t="s">
        <v>20</v>
      </c>
      <c r="DM489" s="23" t="s">
        <v>421</v>
      </c>
      <c r="DN489" s="23" t="s">
        <v>20</v>
      </c>
      <c r="DW489" s="85"/>
      <c r="DY489" s="85">
        <v>44880.902083333334</v>
      </c>
    </row>
    <row r="490" spans="1:129" s="23" customFormat="1">
      <c r="A490" s="23">
        <v>550</v>
      </c>
      <c r="B490" s="88">
        <v>44880.904166666667</v>
      </c>
      <c r="C490" s="23" t="s">
        <v>56</v>
      </c>
      <c r="D490" s="23">
        <v>0</v>
      </c>
      <c r="E490" s="23">
        <v>0</v>
      </c>
      <c r="F490" s="23">
        <v>0</v>
      </c>
      <c r="G490" s="23" t="s">
        <v>58</v>
      </c>
      <c r="H490" s="23" t="s">
        <v>59</v>
      </c>
      <c r="I490" s="23" t="s">
        <v>59</v>
      </c>
      <c r="J490" s="23" t="s">
        <v>59</v>
      </c>
      <c r="K490" s="23">
        <v>150</v>
      </c>
      <c r="L490" s="23" t="s">
        <v>179</v>
      </c>
      <c r="M490" s="23">
        <v>0</v>
      </c>
      <c r="N490" s="23" t="s">
        <v>179</v>
      </c>
      <c r="O490" s="23">
        <v>0</v>
      </c>
      <c r="P490" s="23" t="s">
        <v>179</v>
      </c>
      <c r="Q490" s="23">
        <v>0</v>
      </c>
      <c r="R490" s="23">
        <v>2</v>
      </c>
      <c r="S490" s="23" t="s">
        <v>180</v>
      </c>
      <c r="T490" s="23">
        <v>9.8194999999999997</v>
      </c>
      <c r="U490" s="23">
        <v>0.60650000000000004</v>
      </c>
      <c r="V490" s="23">
        <v>17.116800000000001</v>
      </c>
      <c r="W490" s="23">
        <v>0.26619999999999999</v>
      </c>
      <c r="X490" s="23">
        <v>50.7498</v>
      </c>
      <c r="Y490" s="23">
        <v>0.28860000000000002</v>
      </c>
      <c r="Z490" s="23">
        <v>3.8600000000000002E-2</v>
      </c>
      <c r="AA490" s="23">
        <v>1.1900000000000001E-2</v>
      </c>
      <c r="AB490" s="23">
        <v>1.5599999999999999E-2</v>
      </c>
      <c r="AC490" s="23">
        <v>7.3000000000000001E-3</v>
      </c>
      <c r="AD490" s="23" t="s">
        <v>181</v>
      </c>
      <c r="AE490" s="23">
        <v>1.0200000000000001E-2</v>
      </c>
      <c r="AF490" s="23">
        <v>3.8100000000000002E-2</v>
      </c>
      <c r="AG490" s="23">
        <v>4.4000000000000003E-3</v>
      </c>
      <c r="AH490" s="23">
        <v>7.8513999999999999</v>
      </c>
      <c r="AI490" s="23">
        <v>2.1000000000000001E-2</v>
      </c>
      <c r="AJ490" s="23">
        <v>0.53349999999999997</v>
      </c>
      <c r="AK490" s="23">
        <v>4.7999999999999996E-3</v>
      </c>
      <c r="AL490" s="23">
        <v>2.3900000000000001E-2</v>
      </c>
      <c r="AM490" s="23">
        <v>6.1999999999999998E-3</v>
      </c>
      <c r="AN490" s="23">
        <v>2.7900000000000001E-2</v>
      </c>
      <c r="AO490" s="23">
        <v>3.5000000000000001E-3</v>
      </c>
      <c r="AP490" s="23">
        <v>9.4100000000000003E-2</v>
      </c>
      <c r="AQ490" s="23">
        <v>3.5000000000000001E-3</v>
      </c>
      <c r="AR490" s="23">
        <v>5.7621000000000002</v>
      </c>
      <c r="AS490" s="23">
        <v>2.06E-2</v>
      </c>
      <c r="AT490" s="23">
        <v>1.6400000000000001E-2</v>
      </c>
      <c r="AU490" s="23">
        <v>2.7000000000000001E-3</v>
      </c>
      <c r="AV490" s="23">
        <v>8.9999999999999993E-3</v>
      </c>
      <c r="AW490" s="23">
        <v>8.0000000000000004E-4</v>
      </c>
      <c r="AX490" s="23">
        <v>7.1000000000000004E-3</v>
      </c>
      <c r="AY490" s="23">
        <v>5.9999999999999995E-4</v>
      </c>
      <c r="AZ490" s="23">
        <v>5.4000000000000003E-3</v>
      </c>
      <c r="BA490" s="23">
        <v>5.0000000000000001E-4</v>
      </c>
      <c r="BB490" s="23">
        <v>1.1000000000000001E-3</v>
      </c>
      <c r="BC490" s="23">
        <v>4.0000000000000002E-4</v>
      </c>
      <c r="BD490" s="23" t="s">
        <v>181</v>
      </c>
      <c r="BE490" s="23">
        <v>2.0000000000000001E-4</v>
      </c>
      <c r="BF490" s="23" t="s">
        <v>181</v>
      </c>
      <c r="BG490" s="23">
        <v>1E-4</v>
      </c>
      <c r="BH490" s="23" t="s">
        <v>181</v>
      </c>
      <c r="BI490" s="23">
        <v>1E-4</v>
      </c>
      <c r="BJ490" s="23">
        <v>8.2000000000000007E-3</v>
      </c>
      <c r="BK490" s="23">
        <v>2.9999999999999997E-4</v>
      </c>
      <c r="BL490" s="23">
        <v>1.9E-3</v>
      </c>
      <c r="BM490" s="23">
        <v>2.0000000000000001E-4</v>
      </c>
      <c r="BN490" s="23">
        <v>4.0000000000000001E-3</v>
      </c>
      <c r="BO490" s="23">
        <v>2.0000000000000001E-4</v>
      </c>
      <c r="BP490" s="23" t="s">
        <v>181</v>
      </c>
      <c r="BQ490" s="23">
        <v>2.0000000000000001E-4</v>
      </c>
      <c r="BR490" s="23">
        <v>2.9999999999999997E-4</v>
      </c>
      <c r="BS490" s="23">
        <v>1E-4</v>
      </c>
      <c r="BT490" s="23" t="s">
        <v>181</v>
      </c>
      <c r="BU490" s="23">
        <v>5.0000000000000001E-4</v>
      </c>
      <c r="BV490" s="23" t="s">
        <v>20</v>
      </c>
      <c r="BX490" s="23" t="s">
        <v>181</v>
      </c>
      <c r="BY490" s="23">
        <v>8.0000000000000004E-4</v>
      </c>
      <c r="BZ490" s="23" t="s">
        <v>181</v>
      </c>
      <c r="CA490" s="23">
        <v>6.9999999999999999E-4</v>
      </c>
      <c r="CB490" s="23" t="s">
        <v>181</v>
      </c>
      <c r="CC490" s="23">
        <v>1.8E-3</v>
      </c>
      <c r="CD490" s="23" t="s">
        <v>181</v>
      </c>
      <c r="CE490" s="23">
        <v>1.8E-3</v>
      </c>
      <c r="CF490" s="23" t="s">
        <v>20</v>
      </c>
      <c r="CH490" s="23" t="s">
        <v>181</v>
      </c>
      <c r="CI490" s="23">
        <v>4.7000000000000002E-3</v>
      </c>
      <c r="CJ490" s="23" t="s">
        <v>181</v>
      </c>
      <c r="CK490" s="23">
        <v>8.6E-3</v>
      </c>
      <c r="CL490" s="23" t="s">
        <v>181</v>
      </c>
      <c r="CM490" s="23">
        <v>8.3000000000000001E-3</v>
      </c>
      <c r="CN490" s="23" t="s">
        <v>181</v>
      </c>
      <c r="CO490" s="23">
        <v>5.9999999999999995E-4</v>
      </c>
      <c r="CP490" s="23" t="s">
        <v>181</v>
      </c>
      <c r="CQ490" s="23">
        <v>2.5000000000000001E-3</v>
      </c>
      <c r="CR490" s="23" t="s">
        <v>181</v>
      </c>
      <c r="CS490" s="23">
        <v>1.4E-3</v>
      </c>
      <c r="CT490" s="23" t="s">
        <v>20</v>
      </c>
      <c r="CV490" s="23" t="s">
        <v>181</v>
      </c>
      <c r="CW490" s="23">
        <v>5.0000000000000001E-4</v>
      </c>
      <c r="CX490" s="23" t="s">
        <v>181</v>
      </c>
      <c r="CY490" s="23">
        <v>5.0000000000000001E-4</v>
      </c>
      <c r="CZ490" s="23" t="s">
        <v>181</v>
      </c>
      <c r="DA490" s="23">
        <v>5.0000000000000001E-4</v>
      </c>
      <c r="DB490" s="23" t="s">
        <v>181</v>
      </c>
      <c r="DC490" s="23">
        <v>5.0000000000000001E-4</v>
      </c>
      <c r="DD490" s="23" t="s">
        <v>181</v>
      </c>
      <c r="DE490" s="23">
        <v>5.0000000000000001E-4</v>
      </c>
      <c r="DF490" s="23" t="s">
        <v>181</v>
      </c>
      <c r="DG490" s="23">
        <v>2.9999999999999997E-4</v>
      </c>
      <c r="DH490" s="23" t="s">
        <v>181</v>
      </c>
      <c r="DI490" s="23">
        <v>2.0000000000000001E-4</v>
      </c>
      <c r="DJ490" s="23" t="s">
        <v>846</v>
      </c>
      <c r="DK490" s="23" t="s">
        <v>20</v>
      </c>
      <c r="DM490" s="23" t="s">
        <v>421</v>
      </c>
      <c r="DN490" s="23" t="s">
        <v>20</v>
      </c>
      <c r="DW490" s="85"/>
      <c r="DY490" s="85">
        <v>44880.904166666667</v>
      </c>
    </row>
    <row r="491" spans="1:129" s="23" customFormat="1">
      <c r="A491" s="23">
        <v>551</v>
      </c>
      <c r="B491" s="88">
        <v>44880.915972222225</v>
      </c>
      <c r="C491" s="23" t="s">
        <v>56</v>
      </c>
      <c r="D491" s="23">
        <v>0</v>
      </c>
      <c r="E491" s="23">
        <v>0</v>
      </c>
      <c r="F491" s="23">
        <v>0</v>
      </c>
      <c r="G491" s="23" t="s">
        <v>58</v>
      </c>
      <c r="H491" s="23" t="s">
        <v>59</v>
      </c>
      <c r="I491" s="23" t="s">
        <v>59</v>
      </c>
      <c r="J491" s="23" t="s">
        <v>59</v>
      </c>
      <c r="K491" s="23">
        <v>150</v>
      </c>
      <c r="L491" s="23" t="s">
        <v>179</v>
      </c>
      <c r="M491" s="23">
        <v>0</v>
      </c>
      <c r="N491" s="23" t="s">
        <v>179</v>
      </c>
      <c r="O491" s="23">
        <v>0</v>
      </c>
      <c r="P491" s="23" t="s">
        <v>179</v>
      </c>
      <c r="Q491" s="23">
        <v>0</v>
      </c>
      <c r="R491" s="23">
        <v>2</v>
      </c>
      <c r="S491" s="23" t="s">
        <v>180</v>
      </c>
      <c r="T491" s="23">
        <v>6.9466999999999999</v>
      </c>
      <c r="U491" s="23">
        <v>0.58540000000000003</v>
      </c>
      <c r="V491" s="23">
        <v>15.898300000000001</v>
      </c>
      <c r="W491" s="23">
        <v>0.25990000000000002</v>
      </c>
      <c r="X491" s="23">
        <v>44.7517</v>
      </c>
      <c r="Y491" s="23">
        <v>0.27</v>
      </c>
      <c r="Z491" s="23">
        <v>1.9400000000000001E-2</v>
      </c>
      <c r="AA491" s="23">
        <v>1.2200000000000001E-2</v>
      </c>
      <c r="AB491" s="23" t="s">
        <v>181</v>
      </c>
      <c r="AC491" s="23">
        <v>6.1000000000000004E-3</v>
      </c>
      <c r="AD491" s="23" t="s">
        <v>181</v>
      </c>
      <c r="AE491" s="23">
        <v>0.01</v>
      </c>
      <c r="AF491" s="23">
        <v>0.57030000000000003</v>
      </c>
      <c r="AG491" s="23">
        <v>8.0000000000000002E-3</v>
      </c>
      <c r="AH491" s="23">
        <v>8.7675000000000001</v>
      </c>
      <c r="AI491" s="23">
        <v>2.2499999999999999E-2</v>
      </c>
      <c r="AJ491" s="23">
        <v>0.48070000000000002</v>
      </c>
      <c r="AK491" s="23">
        <v>4.7000000000000002E-3</v>
      </c>
      <c r="AL491" s="23">
        <v>1.7600000000000001E-2</v>
      </c>
      <c r="AM491" s="23">
        <v>5.8999999999999999E-3</v>
      </c>
      <c r="AN491" s="23">
        <v>2.4799999999999999E-2</v>
      </c>
      <c r="AO491" s="23">
        <v>3.5999999999999999E-3</v>
      </c>
      <c r="AP491" s="23">
        <v>9.0800000000000006E-2</v>
      </c>
      <c r="AQ491" s="23">
        <v>3.5999999999999999E-3</v>
      </c>
      <c r="AR491" s="23">
        <v>6.9416000000000002</v>
      </c>
      <c r="AS491" s="23">
        <v>2.3099999999999999E-2</v>
      </c>
      <c r="AT491" s="23">
        <v>1.8599999999999998E-2</v>
      </c>
      <c r="AU491" s="23">
        <v>3.0000000000000001E-3</v>
      </c>
      <c r="AV491" s="23">
        <v>1.37E-2</v>
      </c>
      <c r="AW491" s="23">
        <v>1E-3</v>
      </c>
      <c r="AX491" s="23">
        <v>9.9000000000000008E-3</v>
      </c>
      <c r="AY491" s="23">
        <v>6.9999999999999999E-4</v>
      </c>
      <c r="AZ491" s="23">
        <v>8.0000000000000002E-3</v>
      </c>
      <c r="BA491" s="23">
        <v>5.9999999999999995E-4</v>
      </c>
      <c r="BB491" s="23">
        <v>1.4E-3</v>
      </c>
      <c r="BC491" s="23">
        <v>4.0000000000000002E-4</v>
      </c>
      <c r="BD491" s="23" t="s">
        <v>181</v>
      </c>
      <c r="BE491" s="23">
        <v>2.9999999999999997E-4</v>
      </c>
      <c r="BF491" s="23" t="s">
        <v>181</v>
      </c>
      <c r="BG491" s="23">
        <v>1E-4</v>
      </c>
      <c r="BH491" s="23">
        <v>5.9999999999999995E-4</v>
      </c>
      <c r="BI491" s="23">
        <v>2.0000000000000001E-4</v>
      </c>
      <c r="BJ491" s="23">
        <v>7.6E-3</v>
      </c>
      <c r="BK491" s="23">
        <v>2.9999999999999997E-4</v>
      </c>
      <c r="BL491" s="23">
        <v>1.9E-3</v>
      </c>
      <c r="BM491" s="23">
        <v>2.0000000000000001E-4</v>
      </c>
      <c r="BN491" s="23">
        <v>3.8E-3</v>
      </c>
      <c r="BO491" s="23">
        <v>2.9999999999999997E-4</v>
      </c>
      <c r="BP491" s="23" t="s">
        <v>181</v>
      </c>
      <c r="BQ491" s="23">
        <v>2.0000000000000001E-4</v>
      </c>
      <c r="BR491" s="23">
        <v>5.0000000000000001E-4</v>
      </c>
      <c r="BS491" s="23">
        <v>2.0000000000000001E-4</v>
      </c>
      <c r="BT491" s="23" t="s">
        <v>181</v>
      </c>
      <c r="BU491" s="23">
        <v>5.0000000000000001E-4</v>
      </c>
      <c r="BV491" s="23" t="s">
        <v>20</v>
      </c>
      <c r="BX491" s="23" t="s">
        <v>181</v>
      </c>
      <c r="BY491" s="23">
        <v>8.0000000000000004E-4</v>
      </c>
      <c r="BZ491" s="23" t="s">
        <v>181</v>
      </c>
      <c r="CA491" s="23">
        <v>6.9999999999999999E-4</v>
      </c>
      <c r="CB491" s="23" t="s">
        <v>181</v>
      </c>
      <c r="CC491" s="23">
        <v>1.9E-3</v>
      </c>
      <c r="CD491" s="23" t="s">
        <v>181</v>
      </c>
      <c r="CE491" s="23">
        <v>1.8E-3</v>
      </c>
      <c r="CF491" s="23" t="s">
        <v>20</v>
      </c>
      <c r="CH491" s="23" t="s">
        <v>181</v>
      </c>
      <c r="CI491" s="23">
        <v>4.8999999999999998E-3</v>
      </c>
      <c r="CJ491" s="23" t="s">
        <v>181</v>
      </c>
      <c r="CK491" s="23">
        <v>8.8999999999999999E-3</v>
      </c>
      <c r="CL491" s="23" t="s">
        <v>181</v>
      </c>
      <c r="CM491" s="23">
        <v>1.04E-2</v>
      </c>
      <c r="CN491" s="23" t="s">
        <v>181</v>
      </c>
      <c r="CO491" s="23">
        <v>5.9999999999999995E-4</v>
      </c>
      <c r="CP491" s="23" t="s">
        <v>181</v>
      </c>
      <c r="CQ491" s="23">
        <v>2.5999999999999999E-3</v>
      </c>
      <c r="CR491" s="23" t="s">
        <v>181</v>
      </c>
      <c r="CS491" s="23">
        <v>1.5E-3</v>
      </c>
      <c r="CT491" s="23" t="s">
        <v>20</v>
      </c>
      <c r="CV491" s="23" t="s">
        <v>181</v>
      </c>
      <c r="CW491" s="23">
        <v>5.0000000000000001E-4</v>
      </c>
      <c r="CX491" s="23" t="s">
        <v>181</v>
      </c>
      <c r="CY491" s="23">
        <v>5.0000000000000001E-4</v>
      </c>
      <c r="CZ491" s="23" t="s">
        <v>181</v>
      </c>
      <c r="DA491" s="23">
        <v>5.0000000000000001E-4</v>
      </c>
      <c r="DB491" s="23" t="s">
        <v>181</v>
      </c>
      <c r="DC491" s="23">
        <v>5.0000000000000001E-4</v>
      </c>
      <c r="DD491" s="23" t="s">
        <v>181</v>
      </c>
      <c r="DE491" s="23">
        <v>5.9999999999999995E-4</v>
      </c>
      <c r="DF491" s="23" t="s">
        <v>181</v>
      </c>
      <c r="DG491" s="23">
        <v>2.9999999999999997E-4</v>
      </c>
      <c r="DH491" s="23" t="s">
        <v>181</v>
      </c>
      <c r="DI491" s="23">
        <v>2.0000000000000001E-4</v>
      </c>
      <c r="DJ491" s="23" t="s">
        <v>581</v>
      </c>
      <c r="DK491" s="23" t="s">
        <v>582</v>
      </c>
      <c r="DL491" s="23">
        <v>9</v>
      </c>
      <c r="DM491" s="23" t="s">
        <v>568</v>
      </c>
      <c r="DN491" s="23" t="s">
        <v>20</v>
      </c>
      <c r="DW491" s="85"/>
      <c r="DY491" s="85">
        <v>44880.915972222225</v>
      </c>
    </row>
    <row r="492" spans="1:129" s="23" customFormat="1">
      <c r="A492" s="23">
        <v>552</v>
      </c>
      <c r="B492" s="88">
        <v>44880.920138888891</v>
      </c>
      <c r="C492" s="23" t="s">
        <v>56</v>
      </c>
      <c r="D492" s="23">
        <v>0</v>
      </c>
      <c r="E492" s="23">
        <v>0</v>
      </c>
      <c r="F492" s="23">
        <v>0</v>
      </c>
      <c r="G492" s="23" t="s">
        <v>58</v>
      </c>
      <c r="H492" s="23" t="s">
        <v>59</v>
      </c>
      <c r="I492" s="23" t="s">
        <v>59</v>
      </c>
      <c r="J492" s="23" t="s">
        <v>59</v>
      </c>
      <c r="K492" s="23">
        <v>150</v>
      </c>
      <c r="L492" s="23" t="s">
        <v>179</v>
      </c>
      <c r="M492" s="23">
        <v>0</v>
      </c>
      <c r="N492" s="23" t="s">
        <v>179</v>
      </c>
      <c r="O492" s="23">
        <v>0</v>
      </c>
      <c r="P492" s="23" t="s">
        <v>179</v>
      </c>
      <c r="Q492" s="23">
        <v>0</v>
      </c>
      <c r="R492" s="23">
        <v>2</v>
      </c>
      <c r="S492" s="23" t="s">
        <v>180</v>
      </c>
      <c r="T492" s="23">
        <v>12.3149</v>
      </c>
      <c r="U492" s="23">
        <v>0.64219999999999999</v>
      </c>
      <c r="V492" s="23">
        <v>16.628599999999999</v>
      </c>
      <c r="W492" s="23">
        <v>0.2646</v>
      </c>
      <c r="X492" s="23">
        <v>48.0533</v>
      </c>
      <c r="Y492" s="23">
        <v>0.28210000000000002</v>
      </c>
      <c r="Z492" s="23">
        <v>2.9499999999999998E-2</v>
      </c>
      <c r="AA492" s="23">
        <v>1.12E-2</v>
      </c>
      <c r="AB492" s="23" t="s">
        <v>181</v>
      </c>
      <c r="AC492" s="23">
        <v>5.7999999999999996E-3</v>
      </c>
      <c r="AD492" s="23" t="s">
        <v>181</v>
      </c>
      <c r="AE492" s="23">
        <v>9.9000000000000008E-3</v>
      </c>
      <c r="AF492" s="23">
        <v>0.90800000000000003</v>
      </c>
      <c r="AG492" s="23">
        <v>9.7000000000000003E-3</v>
      </c>
      <c r="AH492" s="23">
        <v>6.7046000000000001</v>
      </c>
      <c r="AI492" s="23">
        <v>1.9400000000000001E-2</v>
      </c>
      <c r="AJ492" s="23">
        <v>0.45800000000000002</v>
      </c>
      <c r="AK492" s="23">
        <v>4.4999999999999997E-3</v>
      </c>
      <c r="AL492" s="23">
        <v>1.9E-2</v>
      </c>
      <c r="AM492" s="23">
        <v>5.7000000000000002E-3</v>
      </c>
      <c r="AN492" s="23">
        <v>3.1800000000000002E-2</v>
      </c>
      <c r="AO492" s="23">
        <v>3.5999999999999999E-3</v>
      </c>
      <c r="AP492" s="23">
        <v>7.8799999999999995E-2</v>
      </c>
      <c r="AQ492" s="23">
        <v>3.2000000000000002E-3</v>
      </c>
      <c r="AR492" s="23">
        <v>5.6501000000000001</v>
      </c>
      <c r="AS492" s="23">
        <v>2.01E-2</v>
      </c>
      <c r="AT492" s="23">
        <v>1.37E-2</v>
      </c>
      <c r="AU492" s="23">
        <v>2.7000000000000001E-3</v>
      </c>
      <c r="AV492" s="23">
        <v>1.43E-2</v>
      </c>
      <c r="AW492" s="23">
        <v>1E-3</v>
      </c>
      <c r="AX492" s="23">
        <v>6.7999999999999996E-3</v>
      </c>
      <c r="AY492" s="23">
        <v>5.9999999999999995E-4</v>
      </c>
      <c r="AZ492" s="23">
        <v>7.1999999999999998E-3</v>
      </c>
      <c r="BA492" s="23">
        <v>5.9999999999999995E-4</v>
      </c>
      <c r="BB492" s="23">
        <v>8.9999999999999998E-4</v>
      </c>
      <c r="BC492" s="23">
        <v>2.9999999999999997E-4</v>
      </c>
      <c r="BD492" s="23" t="s">
        <v>181</v>
      </c>
      <c r="BE492" s="23">
        <v>2.0000000000000001E-4</v>
      </c>
      <c r="BF492" s="23">
        <v>1E-4</v>
      </c>
      <c r="BG492" s="23">
        <v>1E-4</v>
      </c>
      <c r="BH492" s="23">
        <v>8.0000000000000004E-4</v>
      </c>
      <c r="BI492" s="23">
        <v>2.0000000000000001E-4</v>
      </c>
      <c r="BJ492" s="23">
        <v>4.8999999999999998E-3</v>
      </c>
      <c r="BK492" s="23">
        <v>2.9999999999999997E-4</v>
      </c>
      <c r="BL492" s="23">
        <v>2.0999999999999999E-3</v>
      </c>
      <c r="BM492" s="23">
        <v>2.0000000000000001E-4</v>
      </c>
      <c r="BN492" s="23">
        <v>3.0999999999999999E-3</v>
      </c>
      <c r="BO492" s="23">
        <v>2.0000000000000001E-4</v>
      </c>
      <c r="BP492" s="23" t="s">
        <v>181</v>
      </c>
      <c r="BQ492" s="23">
        <v>2.0000000000000001E-4</v>
      </c>
      <c r="BR492" s="23">
        <v>2.9999999999999997E-4</v>
      </c>
      <c r="BS492" s="23">
        <v>2.0000000000000001E-4</v>
      </c>
      <c r="BT492" s="23" t="s">
        <v>181</v>
      </c>
      <c r="BU492" s="23">
        <v>5.0000000000000001E-4</v>
      </c>
      <c r="BV492" s="23" t="s">
        <v>20</v>
      </c>
      <c r="BX492" s="23" t="s">
        <v>181</v>
      </c>
      <c r="BY492" s="23">
        <v>8.0000000000000004E-4</v>
      </c>
      <c r="BZ492" s="23">
        <v>8.0000000000000004E-4</v>
      </c>
      <c r="CA492" s="23">
        <v>6.9999999999999999E-4</v>
      </c>
      <c r="CB492" s="23" t="s">
        <v>181</v>
      </c>
      <c r="CC492" s="23">
        <v>1.8E-3</v>
      </c>
      <c r="CD492" s="23" t="s">
        <v>181</v>
      </c>
      <c r="CE492" s="23">
        <v>1.8E-3</v>
      </c>
      <c r="CF492" s="23" t="s">
        <v>20</v>
      </c>
      <c r="CH492" s="23" t="s">
        <v>181</v>
      </c>
      <c r="CI492" s="23">
        <v>4.8999999999999998E-3</v>
      </c>
      <c r="CJ492" s="23" t="s">
        <v>181</v>
      </c>
      <c r="CK492" s="23">
        <v>8.3999999999999995E-3</v>
      </c>
      <c r="CL492" s="23" t="s">
        <v>181</v>
      </c>
      <c r="CM492" s="23">
        <v>8.6999999999999994E-3</v>
      </c>
      <c r="CN492" s="23" t="s">
        <v>181</v>
      </c>
      <c r="CO492" s="23">
        <v>5.9999999999999995E-4</v>
      </c>
      <c r="CP492" s="23" t="s">
        <v>181</v>
      </c>
      <c r="CQ492" s="23">
        <v>2.5999999999999999E-3</v>
      </c>
      <c r="CR492" s="23" t="s">
        <v>181</v>
      </c>
      <c r="CS492" s="23">
        <v>1.4E-3</v>
      </c>
      <c r="CT492" s="23" t="s">
        <v>20</v>
      </c>
      <c r="CV492" s="23" t="s">
        <v>20</v>
      </c>
      <c r="CX492" s="23" t="s">
        <v>181</v>
      </c>
      <c r="CY492" s="23">
        <v>5.0000000000000001E-4</v>
      </c>
      <c r="CZ492" s="23" t="s">
        <v>181</v>
      </c>
      <c r="DA492" s="23">
        <v>5.0000000000000001E-4</v>
      </c>
      <c r="DB492" s="23" t="s">
        <v>181</v>
      </c>
      <c r="DC492" s="23">
        <v>5.0000000000000001E-4</v>
      </c>
      <c r="DD492" s="23" t="s">
        <v>181</v>
      </c>
      <c r="DE492" s="23">
        <v>5.0000000000000001E-4</v>
      </c>
      <c r="DF492" s="23" t="s">
        <v>181</v>
      </c>
      <c r="DG492" s="23">
        <v>2.9999999999999997E-4</v>
      </c>
      <c r="DH492" s="23" t="s">
        <v>181</v>
      </c>
      <c r="DI492" s="23">
        <v>2.0000000000000001E-4</v>
      </c>
      <c r="DJ492" s="23" t="s">
        <v>581</v>
      </c>
      <c r="DK492" s="23" t="s">
        <v>582</v>
      </c>
      <c r="DL492" s="23">
        <v>59</v>
      </c>
      <c r="DM492" s="23" t="s">
        <v>567</v>
      </c>
      <c r="DN492" s="23" t="s">
        <v>20</v>
      </c>
      <c r="DW492" s="85"/>
      <c r="DY492" s="85">
        <v>44880.920138888891</v>
      </c>
    </row>
    <row r="493" spans="1:129" s="23" customFormat="1">
      <c r="A493" s="23">
        <v>553</v>
      </c>
      <c r="B493" s="88">
        <v>44880.92291666667</v>
      </c>
      <c r="C493" s="23" t="s">
        <v>56</v>
      </c>
      <c r="D493" s="23">
        <v>0</v>
      </c>
      <c r="E493" s="23">
        <v>0</v>
      </c>
      <c r="F493" s="23">
        <v>0</v>
      </c>
      <c r="G493" s="23" t="s">
        <v>58</v>
      </c>
      <c r="H493" s="23" t="s">
        <v>59</v>
      </c>
      <c r="I493" s="23" t="s">
        <v>59</v>
      </c>
      <c r="J493" s="23" t="s">
        <v>59</v>
      </c>
      <c r="K493" s="23">
        <v>150</v>
      </c>
      <c r="L493" s="23" t="s">
        <v>179</v>
      </c>
      <c r="M493" s="23">
        <v>0</v>
      </c>
      <c r="N493" s="23" t="s">
        <v>179</v>
      </c>
      <c r="O493" s="23">
        <v>0</v>
      </c>
      <c r="P493" s="23" t="s">
        <v>179</v>
      </c>
      <c r="Q493" s="23">
        <v>0</v>
      </c>
      <c r="R493" s="23">
        <v>2</v>
      </c>
      <c r="S493" s="23" t="s">
        <v>180</v>
      </c>
      <c r="T493" s="23">
        <v>7.7739000000000003</v>
      </c>
      <c r="U493" s="23">
        <v>0.61539999999999995</v>
      </c>
      <c r="V493" s="23">
        <v>18.460599999999999</v>
      </c>
      <c r="W493" s="23">
        <v>0.27800000000000002</v>
      </c>
      <c r="X493" s="23">
        <v>47.498399999999997</v>
      </c>
      <c r="Y493" s="23">
        <v>0.28029999999999999</v>
      </c>
      <c r="Z493" s="23">
        <v>5.1900000000000002E-2</v>
      </c>
      <c r="AA493" s="23">
        <v>1.3100000000000001E-2</v>
      </c>
      <c r="AB493" s="23" t="s">
        <v>181</v>
      </c>
      <c r="AC493" s="23">
        <v>6.3E-3</v>
      </c>
      <c r="AD493" s="23" t="s">
        <v>181</v>
      </c>
      <c r="AE493" s="23">
        <v>1.03E-2</v>
      </c>
      <c r="AF493" s="23">
        <v>0.82069999999999999</v>
      </c>
      <c r="AG493" s="23">
        <v>9.4000000000000004E-3</v>
      </c>
      <c r="AH493" s="23">
        <v>10.036899999999999</v>
      </c>
      <c r="AI493" s="23">
        <v>2.41E-2</v>
      </c>
      <c r="AJ493" s="23">
        <v>0.53239999999999998</v>
      </c>
      <c r="AK493" s="23">
        <v>5.0000000000000001E-3</v>
      </c>
      <c r="AL493" s="23">
        <v>2.87E-2</v>
      </c>
      <c r="AM493" s="23">
        <v>6.4999999999999997E-3</v>
      </c>
      <c r="AN493" s="23">
        <v>2.3E-2</v>
      </c>
      <c r="AO493" s="23">
        <v>3.5000000000000001E-3</v>
      </c>
      <c r="AP493" s="23">
        <v>9.2499999999999999E-2</v>
      </c>
      <c r="AQ493" s="23">
        <v>3.5999999999999999E-3</v>
      </c>
      <c r="AR493" s="23">
        <v>6.3086000000000002</v>
      </c>
      <c r="AS493" s="23">
        <v>2.23E-2</v>
      </c>
      <c r="AT493" s="23">
        <v>1.2999999999999999E-2</v>
      </c>
      <c r="AU493" s="23">
        <v>2.8E-3</v>
      </c>
      <c r="AV493" s="23">
        <v>1.2500000000000001E-2</v>
      </c>
      <c r="AW493" s="23">
        <v>8.9999999999999998E-4</v>
      </c>
      <c r="AX493" s="23">
        <v>6.3E-3</v>
      </c>
      <c r="AY493" s="23">
        <v>5.9999999999999995E-4</v>
      </c>
      <c r="AZ493" s="23">
        <v>6.7000000000000002E-3</v>
      </c>
      <c r="BA493" s="23">
        <v>5.9999999999999995E-4</v>
      </c>
      <c r="BB493" s="23">
        <v>8.9999999999999998E-4</v>
      </c>
      <c r="BC493" s="23">
        <v>2.9999999999999997E-4</v>
      </c>
      <c r="BD493" s="23" t="s">
        <v>181</v>
      </c>
      <c r="BE493" s="23">
        <v>2.0000000000000001E-4</v>
      </c>
      <c r="BF493" s="23" t="s">
        <v>181</v>
      </c>
      <c r="BG493" s="23">
        <v>1E-4</v>
      </c>
      <c r="BH493" s="23">
        <v>8.9999999999999998E-4</v>
      </c>
      <c r="BI493" s="23">
        <v>2.0000000000000001E-4</v>
      </c>
      <c r="BJ493" s="23">
        <v>8.3999999999999995E-3</v>
      </c>
      <c r="BK493" s="23">
        <v>2.9999999999999997E-4</v>
      </c>
      <c r="BL493" s="23">
        <v>2E-3</v>
      </c>
      <c r="BM493" s="23">
        <v>2.0000000000000001E-4</v>
      </c>
      <c r="BN493" s="23">
        <v>3.3999999999999998E-3</v>
      </c>
      <c r="BO493" s="23">
        <v>2.0000000000000001E-4</v>
      </c>
      <c r="BP493" s="23" t="s">
        <v>181</v>
      </c>
      <c r="BQ493" s="23">
        <v>2.0000000000000001E-4</v>
      </c>
      <c r="BR493" s="23">
        <v>4.0000000000000002E-4</v>
      </c>
      <c r="BS493" s="23">
        <v>2.0000000000000001E-4</v>
      </c>
      <c r="BT493" s="23" t="s">
        <v>181</v>
      </c>
      <c r="BU493" s="23">
        <v>5.0000000000000001E-4</v>
      </c>
      <c r="BV493" s="23" t="s">
        <v>20</v>
      </c>
      <c r="BX493" s="23" t="s">
        <v>20</v>
      </c>
      <c r="BZ493" s="23" t="s">
        <v>181</v>
      </c>
      <c r="CA493" s="23">
        <v>6.9999999999999999E-4</v>
      </c>
      <c r="CB493" s="23" t="s">
        <v>181</v>
      </c>
      <c r="CC493" s="23">
        <v>1.8E-3</v>
      </c>
      <c r="CD493" s="23" t="s">
        <v>181</v>
      </c>
      <c r="CE493" s="23">
        <v>1.8E-3</v>
      </c>
      <c r="CF493" s="23" t="s">
        <v>20</v>
      </c>
      <c r="CH493" s="23" t="s">
        <v>181</v>
      </c>
      <c r="CI493" s="23">
        <v>4.1999999999999997E-3</v>
      </c>
      <c r="CJ493" s="23" t="s">
        <v>181</v>
      </c>
      <c r="CK493" s="23">
        <v>8.6E-3</v>
      </c>
      <c r="CL493" s="23" t="s">
        <v>181</v>
      </c>
      <c r="CM493" s="23">
        <v>9.2999999999999992E-3</v>
      </c>
      <c r="CN493" s="23" t="s">
        <v>181</v>
      </c>
      <c r="CO493" s="23">
        <v>5.9999999999999995E-4</v>
      </c>
      <c r="CP493" s="23" t="s">
        <v>181</v>
      </c>
      <c r="CQ493" s="23">
        <v>2.5000000000000001E-3</v>
      </c>
      <c r="CR493" s="23" t="s">
        <v>181</v>
      </c>
      <c r="CS493" s="23">
        <v>1.4E-3</v>
      </c>
      <c r="CT493" s="23" t="s">
        <v>181</v>
      </c>
      <c r="CU493" s="23">
        <v>5.9999999999999995E-4</v>
      </c>
      <c r="CV493" s="23" t="s">
        <v>20</v>
      </c>
      <c r="CX493" s="23" t="s">
        <v>181</v>
      </c>
      <c r="CY493" s="23">
        <v>5.0000000000000001E-4</v>
      </c>
      <c r="CZ493" s="23" t="s">
        <v>181</v>
      </c>
      <c r="DA493" s="23">
        <v>5.9999999999999995E-4</v>
      </c>
      <c r="DB493" s="23" t="s">
        <v>181</v>
      </c>
      <c r="DC493" s="23">
        <v>5.0000000000000001E-4</v>
      </c>
      <c r="DD493" s="23" t="s">
        <v>181</v>
      </c>
      <c r="DE493" s="23">
        <v>5.0000000000000001E-4</v>
      </c>
      <c r="DF493" s="23" t="s">
        <v>181</v>
      </c>
      <c r="DG493" s="23">
        <v>2.9999999999999997E-4</v>
      </c>
      <c r="DH493" s="23" t="s">
        <v>181</v>
      </c>
      <c r="DI493" s="23">
        <v>2.0000000000000001E-4</v>
      </c>
      <c r="DJ493" s="23" t="s">
        <v>581</v>
      </c>
      <c r="DK493" s="23" t="s">
        <v>582</v>
      </c>
      <c r="DL493" s="23">
        <v>122</v>
      </c>
      <c r="DM493" s="23" t="s">
        <v>567</v>
      </c>
      <c r="DN493" s="23" t="s">
        <v>20</v>
      </c>
      <c r="DW493" s="85"/>
      <c r="DY493" s="85">
        <v>44880.92291666667</v>
      </c>
    </row>
    <row r="494" spans="1:129" s="23" customFormat="1">
      <c r="A494" s="23">
        <v>554</v>
      </c>
      <c r="B494" s="88">
        <v>44880.926388888889</v>
      </c>
      <c r="C494" s="23" t="s">
        <v>56</v>
      </c>
      <c r="D494" s="23">
        <v>0</v>
      </c>
      <c r="E494" s="23">
        <v>0</v>
      </c>
      <c r="F494" s="23">
        <v>0</v>
      </c>
      <c r="G494" s="23" t="s">
        <v>58</v>
      </c>
      <c r="H494" s="23" t="s">
        <v>59</v>
      </c>
      <c r="I494" s="23" t="s">
        <v>59</v>
      </c>
      <c r="J494" s="23" t="s">
        <v>59</v>
      </c>
      <c r="K494" s="23">
        <v>150</v>
      </c>
      <c r="L494" s="23" t="s">
        <v>179</v>
      </c>
      <c r="M494" s="23">
        <v>0</v>
      </c>
      <c r="N494" s="23" t="s">
        <v>179</v>
      </c>
      <c r="O494" s="23">
        <v>0</v>
      </c>
      <c r="P494" s="23" t="s">
        <v>179</v>
      </c>
      <c r="Q494" s="23">
        <v>0</v>
      </c>
      <c r="R494" s="23">
        <v>2</v>
      </c>
      <c r="S494" s="23" t="s">
        <v>180</v>
      </c>
      <c r="T494" s="23">
        <v>5.5197000000000003</v>
      </c>
      <c r="U494" s="23">
        <v>0.52769999999999995</v>
      </c>
      <c r="V494" s="23">
        <v>12.919499999999999</v>
      </c>
      <c r="W494" s="23">
        <v>0.2346</v>
      </c>
      <c r="X494" s="23">
        <v>39.753799999999998</v>
      </c>
      <c r="Y494" s="23">
        <v>0.2515</v>
      </c>
      <c r="Z494" s="23">
        <v>1.37E-2</v>
      </c>
      <c r="AA494" s="23">
        <v>1.0999999999999999E-2</v>
      </c>
      <c r="AB494" s="23" t="s">
        <v>181</v>
      </c>
      <c r="AC494" s="23">
        <v>5.7000000000000002E-3</v>
      </c>
      <c r="AD494" s="23" t="s">
        <v>181</v>
      </c>
      <c r="AE494" s="23">
        <v>1.01E-2</v>
      </c>
      <c r="AF494" s="23">
        <v>0.77380000000000004</v>
      </c>
      <c r="AG494" s="23">
        <v>8.8000000000000005E-3</v>
      </c>
      <c r="AH494" s="23">
        <v>7.0202</v>
      </c>
      <c r="AI494" s="23">
        <v>0.02</v>
      </c>
      <c r="AJ494" s="23">
        <v>0.42149999999999999</v>
      </c>
      <c r="AK494" s="23">
        <v>4.4000000000000003E-3</v>
      </c>
      <c r="AL494" s="23">
        <v>1.6299999999999999E-2</v>
      </c>
      <c r="AM494" s="23">
        <v>5.5999999999999999E-3</v>
      </c>
      <c r="AN494" s="23">
        <v>2.87E-2</v>
      </c>
      <c r="AO494" s="23">
        <v>3.3999999999999998E-3</v>
      </c>
      <c r="AP494" s="23">
        <v>8.2100000000000006E-2</v>
      </c>
      <c r="AQ494" s="23">
        <v>3.5000000000000001E-3</v>
      </c>
      <c r="AR494" s="23">
        <v>6.0636000000000001</v>
      </c>
      <c r="AS494" s="23">
        <v>2.1299999999999999E-2</v>
      </c>
      <c r="AT494" s="23">
        <v>1.24E-2</v>
      </c>
      <c r="AU494" s="23">
        <v>2.8E-3</v>
      </c>
      <c r="AV494" s="23">
        <v>1.17E-2</v>
      </c>
      <c r="AW494" s="23">
        <v>1E-3</v>
      </c>
      <c r="AX494" s="23">
        <v>1.38E-2</v>
      </c>
      <c r="AY494" s="23">
        <v>8.0000000000000004E-4</v>
      </c>
      <c r="AZ494" s="23">
        <v>0.01</v>
      </c>
      <c r="BA494" s="23">
        <v>6.9999999999999999E-4</v>
      </c>
      <c r="BB494" s="23">
        <v>8.9999999999999998E-4</v>
      </c>
      <c r="BC494" s="23">
        <v>4.0000000000000002E-4</v>
      </c>
      <c r="BD494" s="23" t="s">
        <v>181</v>
      </c>
      <c r="BE494" s="23">
        <v>2.9999999999999997E-4</v>
      </c>
      <c r="BF494" s="23" t="s">
        <v>181</v>
      </c>
      <c r="BG494" s="23">
        <v>1E-4</v>
      </c>
      <c r="BH494" s="23">
        <v>6.9999999999999999E-4</v>
      </c>
      <c r="BI494" s="23">
        <v>2.0000000000000001E-4</v>
      </c>
      <c r="BJ494" s="23">
        <v>6.7000000000000002E-3</v>
      </c>
      <c r="BK494" s="23">
        <v>2.9999999999999997E-4</v>
      </c>
      <c r="BL494" s="23">
        <v>1.9E-3</v>
      </c>
      <c r="BM494" s="23">
        <v>2.0000000000000001E-4</v>
      </c>
      <c r="BN494" s="23">
        <v>4.4999999999999997E-3</v>
      </c>
      <c r="BO494" s="23">
        <v>2.9999999999999997E-4</v>
      </c>
      <c r="BP494" s="23" t="s">
        <v>181</v>
      </c>
      <c r="BQ494" s="23">
        <v>2.0000000000000001E-4</v>
      </c>
      <c r="BR494" s="23">
        <v>4.0000000000000002E-4</v>
      </c>
      <c r="BS494" s="23">
        <v>2.9999999999999997E-4</v>
      </c>
      <c r="BT494" s="23" t="s">
        <v>181</v>
      </c>
      <c r="BU494" s="23">
        <v>5.0000000000000001E-4</v>
      </c>
      <c r="BV494" s="23" t="s">
        <v>20</v>
      </c>
      <c r="BX494" s="23" t="s">
        <v>181</v>
      </c>
      <c r="BY494" s="23">
        <v>8.9999999999999998E-4</v>
      </c>
      <c r="BZ494" s="23" t="s">
        <v>181</v>
      </c>
      <c r="CA494" s="23">
        <v>6.9999999999999999E-4</v>
      </c>
      <c r="CB494" s="23" t="s">
        <v>181</v>
      </c>
      <c r="CC494" s="23">
        <v>2E-3</v>
      </c>
      <c r="CD494" s="23" t="s">
        <v>181</v>
      </c>
      <c r="CE494" s="23">
        <v>1.6999999999999999E-3</v>
      </c>
      <c r="CF494" s="23" t="s">
        <v>20</v>
      </c>
      <c r="CH494" s="23" t="s">
        <v>181</v>
      </c>
      <c r="CI494" s="23">
        <v>6.1000000000000004E-3</v>
      </c>
      <c r="CJ494" s="23" t="s">
        <v>181</v>
      </c>
      <c r="CK494" s="23">
        <v>9.1999999999999998E-3</v>
      </c>
      <c r="CL494" s="23" t="s">
        <v>181</v>
      </c>
      <c r="CM494" s="23">
        <v>1.1900000000000001E-2</v>
      </c>
      <c r="CN494" s="23" t="s">
        <v>181</v>
      </c>
      <c r="CO494" s="23">
        <v>6.9999999999999999E-4</v>
      </c>
      <c r="CP494" s="23" t="s">
        <v>181</v>
      </c>
      <c r="CQ494" s="23">
        <v>2.5000000000000001E-3</v>
      </c>
      <c r="CR494" s="23" t="s">
        <v>181</v>
      </c>
      <c r="CS494" s="23">
        <v>1.6000000000000001E-3</v>
      </c>
      <c r="CT494" s="23" t="s">
        <v>20</v>
      </c>
      <c r="CV494" s="23" t="s">
        <v>20</v>
      </c>
      <c r="CX494" s="23" t="s">
        <v>181</v>
      </c>
      <c r="CY494" s="23">
        <v>5.0000000000000001E-4</v>
      </c>
      <c r="CZ494" s="23" t="s">
        <v>181</v>
      </c>
      <c r="DA494" s="23">
        <v>5.9999999999999995E-4</v>
      </c>
      <c r="DB494" s="23" t="s">
        <v>181</v>
      </c>
      <c r="DC494" s="23">
        <v>5.0000000000000001E-4</v>
      </c>
      <c r="DD494" s="23" t="s">
        <v>181</v>
      </c>
      <c r="DE494" s="23">
        <v>5.9999999999999995E-4</v>
      </c>
      <c r="DF494" s="23" t="s">
        <v>181</v>
      </c>
      <c r="DG494" s="23">
        <v>2.9999999999999997E-4</v>
      </c>
      <c r="DH494" s="23" t="s">
        <v>181</v>
      </c>
      <c r="DI494" s="23">
        <v>2.9999999999999997E-4</v>
      </c>
      <c r="DJ494" s="23" t="s">
        <v>583</v>
      </c>
      <c r="DK494" s="23" t="s">
        <v>584</v>
      </c>
      <c r="DL494" s="23">
        <v>118</v>
      </c>
      <c r="DM494" s="23" t="s">
        <v>574</v>
      </c>
      <c r="DN494" s="23" t="s">
        <v>20</v>
      </c>
      <c r="DW494" s="85"/>
      <c r="DY494" s="85">
        <v>44880.926388888889</v>
      </c>
    </row>
    <row r="495" spans="1:129" s="23" customFormat="1">
      <c r="A495" s="23">
        <v>555</v>
      </c>
      <c r="B495" s="88">
        <v>44880.930555555555</v>
      </c>
      <c r="C495" s="23" t="s">
        <v>56</v>
      </c>
      <c r="D495" s="23">
        <v>0</v>
      </c>
      <c r="E495" s="23">
        <v>0</v>
      </c>
      <c r="F495" s="23">
        <v>0</v>
      </c>
      <c r="G495" s="23" t="s">
        <v>58</v>
      </c>
      <c r="H495" s="23" t="s">
        <v>59</v>
      </c>
      <c r="I495" s="23" t="s">
        <v>59</v>
      </c>
      <c r="J495" s="23" t="s">
        <v>59</v>
      </c>
      <c r="K495" s="23">
        <v>150</v>
      </c>
      <c r="L495" s="23" t="s">
        <v>179</v>
      </c>
      <c r="M495" s="23">
        <v>0</v>
      </c>
      <c r="N495" s="23" t="s">
        <v>179</v>
      </c>
      <c r="O495" s="23">
        <v>0</v>
      </c>
      <c r="P495" s="23" t="s">
        <v>179</v>
      </c>
      <c r="Q495" s="23">
        <v>0</v>
      </c>
      <c r="R495" s="23">
        <v>2</v>
      </c>
      <c r="S495" s="23" t="s">
        <v>180</v>
      </c>
      <c r="T495" s="23">
        <v>11.2935</v>
      </c>
      <c r="U495" s="23">
        <v>0.63949999999999996</v>
      </c>
      <c r="V495" s="23">
        <v>16.660299999999999</v>
      </c>
      <c r="W495" s="23">
        <v>0.26579999999999998</v>
      </c>
      <c r="X495" s="23">
        <v>48.053100000000001</v>
      </c>
      <c r="Y495" s="23">
        <v>0.28179999999999999</v>
      </c>
      <c r="Z495" s="23">
        <v>4.1500000000000002E-2</v>
      </c>
      <c r="AA495" s="23">
        <v>1.1599999999999999E-2</v>
      </c>
      <c r="AB495" s="23" t="s">
        <v>181</v>
      </c>
      <c r="AC495" s="23">
        <v>5.8999999999999999E-3</v>
      </c>
      <c r="AD495" s="23" t="s">
        <v>181</v>
      </c>
      <c r="AE495" s="23">
        <v>9.7999999999999997E-3</v>
      </c>
      <c r="AF495" s="23">
        <v>0.53910000000000002</v>
      </c>
      <c r="AG495" s="23">
        <v>7.9000000000000008E-3</v>
      </c>
      <c r="AH495" s="23">
        <v>7.1577000000000002</v>
      </c>
      <c r="AI495" s="23">
        <v>2.01E-2</v>
      </c>
      <c r="AJ495" s="23">
        <v>0.47320000000000001</v>
      </c>
      <c r="AK495" s="23">
        <v>4.5999999999999999E-3</v>
      </c>
      <c r="AL495" s="23">
        <v>3.6499999999999998E-2</v>
      </c>
      <c r="AM495" s="23">
        <v>6.4000000000000003E-3</v>
      </c>
      <c r="AN495" s="23">
        <v>2.3800000000000002E-2</v>
      </c>
      <c r="AO495" s="23">
        <v>3.5999999999999999E-3</v>
      </c>
      <c r="AP495" s="23">
        <v>9.6299999999999997E-2</v>
      </c>
      <c r="AQ495" s="23">
        <v>3.5999999999999999E-3</v>
      </c>
      <c r="AR495" s="23">
        <v>6.8223000000000003</v>
      </c>
      <c r="AS495" s="23">
        <v>2.2200000000000001E-2</v>
      </c>
      <c r="AT495" s="23">
        <v>1.4999999999999999E-2</v>
      </c>
      <c r="AU495" s="23">
        <v>2.8999999999999998E-3</v>
      </c>
      <c r="AV495" s="23">
        <v>1.2999999999999999E-2</v>
      </c>
      <c r="AW495" s="23">
        <v>1E-3</v>
      </c>
      <c r="AX495" s="23">
        <v>5.7000000000000002E-3</v>
      </c>
      <c r="AY495" s="23">
        <v>5.9999999999999995E-4</v>
      </c>
      <c r="AZ495" s="23">
        <v>7.7999999999999996E-3</v>
      </c>
      <c r="BA495" s="23">
        <v>5.9999999999999995E-4</v>
      </c>
      <c r="BB495" s="23">
        <v>1E-3</v>
      </c>
      <c r="BC495" s="23">
        <v>4.0000000000000002E-4</v>
      </c>
      <c r="BD495" s="23">
        <v>2.9999999999999997E-4</v>
      </c>
      <c r="BE495" s="23">
        <v>2.9999999999999997E-4</v>
      </c>
      <c r="BF495" s="23" t="s">
        <v>181</v>
      </c>
      <c r="BG495" s="23">
        <v>1E-4</v>
      </c>
      <c r="BH495" s="23">
        <v>5.9999999999999995E-4</v>
      </c>
      <c r="BI495" s="23">
        <v>2.0000000000000001E-4</v>
      </c>
      <c r="BJ495" s="23">
        <v>6.6E-3</v>
      </c>
      <c r="BK495" s="23">
        <v>2.9999999999999997E-4</v>
      </c>
      <c r="BL495" s="23">
        <v>2E-3</v>
      </c>
      <c r="BM495" s="23">
        <v>2.0000000000000001E-4</v>
      </c>
      <c r="BN495" s="23">
        <v>3.3E-3</v>
      </c>
      <c r="BO495" s="23">
        <v>2.0000000000000001E-4</v>
      </c>
      <c r="BP495" s="23" t="s">
        <v>181</v>
      </c>
      <c r="BQ495" s="23">
        <v>2.0000000000000001E-4</v>
      </c>
      <c r="BR495" s="23">
        <v>5.0000000000000001E-4</v>
      </c>
      <c r="BS495" s="23">
        <v>2.0000000000000001E-4</v>
      </c>
      <c r="BT495" s="23" t="s">
        <v>181</v>
      </c>
      <c r="BU495" s="23">
        <v>5.0000000000000001E-4</v>
      </c>
      <c r="BV495" s="23" t="s">
        <v>20</v>
      </c>
      <c r="BX495" s="23" t="s">
        <v>20</v>
      </c>
      <c r="BZ495" s="23" t="s">
        <v>181</v>
      </c>
      <c r="CA495" s="23">
        <v>6.9999999999999999E-4</v>
      </c>
      <c r="CB495" s="23" t="s">
        <v>181</v>
      </c>
      <c r="CC495" s="23">
        <v>1.8E-3</v>
      </c>
      <c r="CD495" s="23" t="s">
        <v>181</v>
      </c>
      <c r="CE495" s="23">
        <v>1.8E-3</v>
      </c>
      <c r="CF495" s="23" t="s">
        <v>20</v>
      </c>
      <c r="CH495" s="23">
        <v>7.4999999999999997E-3</v>
      </c>
      <c r="CI495" s="23">
        <v>5.0000000000000001E-3</v>
      </c>
      <c r="CJ495" s="23" t="s">
        <v>181</v>
      </c>
      <c r="CK495" s="23">
        <v>8.6999999999999994E-3</v>
      </c>
      <c r="CL495" s="23" t="s">
        <v>181</v>
      </c>
      <c r="CM495" s="23">
        <v>9.2999999999999992E-3</v>
      </c>
      <c r="CN495" s="23" t="s">
        <v>181</v>
      </c>
      <c r="CO495" s="23">
        <v>5.9999999999999995E-4</v>
      </c>
      <c r="CP495" s="23" t="s">
        <v>181</v>
      </c>
      <c r="CQ495" s="23">
        <v>2.5000000000000001E-3</v>
      </c>
      <c r="CR495" s="23" t="s">
        <v>181</v>
      </c>
      <c r="CS495" s="23">
        <v>1.5E-3</v>
      </c>
      <c r="CT495" s="23" t="s">
        <v>181</v>
      </c>
      <c r="CU495" s="23">
        <v>6.9999999999999999E-4</v>
      </c>
      <c r="CV495" s="23" t="s">
        <v>20</v>
      </c>
      <c r="CX495" s="23" t="s">
        <v>181</v>
      </c>
      <c r="CY495" s="23">
        <v>5.0000000000000001E-4</v>
      </c>
      <c r="CZ495" s="23" t="s">
        <v>181</v>
      </c>
      <c r="DA495" s="23">
        <v>5.0000000000000001E-4</v>
      </c>
      <c r="DB495" s="23" t="s">
        <v>181</v>
      </c>
      <c r="DC495" s="23">
        <v>5.0000000000000001E-4</v>
      </c>
      <c r="DD495" s="23" t="s">
        <v>181</v>
      </c>
      <c r="DE495" s="23">
        <v>5.9999999999999995E-4</v>
      </c>
      <c r="DF495" s="23" t="s">
        <v>181</v>
      </c>
      <c r="DG495" s="23">
        <v>2.9999999999999997E-4</v>
      </c>
      <c r="DH495" s="23" t="s">
        <v>181</v>
      </c>
      <c r="DI495" s="23">
        <v>2.0000000000000001E-4</v>
      </c>
      <c r="DJ495" s="23" t="s">
        <v>585</v>
      </c>
      <c r="DK495" s="23" t="s">
        <v>586</v>
      </c>
      <c r="DL495" s="23">
        <v>30</v>
      </c>
      <c r="DM495" s="23" t="s">
        <v>577</v>
      </c>
      <c r="DN495" s="23" t="s">
        <v>20</v>
      </c>
      <c r="DW495" s="85"/>
      <c r="DY495" s="85">
        <v>44880.930555555555</v>
      </c>
    </row>
    <row r="496" spans="1:129" s="23" customFormat="1">
      <c r="A496" s="23">
        <v>556</v>
      </c>
      <c r="B496" s="88">
        <v>44880.934027777781</v>
      </c>
      <c r="C496" s="23" t="s">
        <v>56</v>
      </c>
      <c r="D496" s="23">
        <v>0</v>
      </c>
      <c r="E496" s="23">
        <v>0</v>
      </c>
      <c r="F496" s="23">
        <v>0</v>
      </c>
      <c r="G496" s="23" t="s">
        <v>58</v>
      </c>
      <c r="H496" s="23" t="s">
        <v>59</v>
      </c>
      <c r="I496" s="23" t="s">
        <v>59</v>
      </c>
      <c r="J496" s="23" t="s">
        <v>59</v>
      </c>
      <c r="K496" s="23">
        <v>150</v>
      </c>
      <c r="L496" s="23" t="s">
        <v>179</v>
      </c>
      <c r="M496" s="23">
        <v>0</v>
      </c>
      <c r="N496" s="23" t="s">
        <v>179</v>
      </c>
      <c r="O496" s="23">
        <v>0</v>
      </c>
      <c r="P496" s="23" t="s">
        <v>179</v>
      </c>
      <c r="Q496" s="23">
        <v>0</v>
      </c>
      <c r="R496" s="23">
        <v>2</v>
      </c>
      <c r="S496" s="23" t="s">
        <v>180</v>
      </c>
      <c r="T496" s="23">
        <v>6.7733999999999996</v>
      </c>
      <c r="U496" s="23">
        <v>0.58909999999999996</v>
      </c>
      <c r="V496" s="23">
        <v>18.022300000000001</v>
      </c>
      <c r="W496" s="23">
        <v>0.27460000000000001</v>
      </c>
      <c r="X496" s="23">
        <v>47.539900000000003</v>
      </c>
      <c r="Y496" s="23">
        <v>0.28179999999999999</v>
      </c>
      <c r="Z496" s="23">
        <v>3.6400000000000002E-2</v>
      </c>
      <c r="AA496" s="23">
        <v>1.2200000000000001E-2</v>
      </c>
      <c r="AB496" s="23" t="s">
        <v>181</v>
      </c>
      <c r="AC496" s="23">
        <v>6.1000000000000004E-3</v>
      </c>
      <c r="AD496" s="23" t="s">
        <v>181</v>
      </c>
      <c r="AE496" s="23">
        <v>1.0200000000000001E-2</v>
      </c>
      <c r="AF496" s="23">
        <v>0.90069999999999995</v>
      </c>
      <c r="AG496" s="23">
        <v>9.7000000000000003E-3</v>
      </c>
      <c r="AH496" s="23">
        <v>8.3429000000000002</v>
      </c>
      <c r="AI496" s="23">
        <v>2.1999999999999999E-2</v>
      </c>
      <c r="AJ496" s="23">
        <v>0.45829999999999999</v>
      </c>
      <c r="AK496" s="23">
        <v>4.5999999999999999E-3</v>
      </c>
      <c r="AL496" s="23">
        <v>2.7400000000000001E-2</v>
      </c>
      <c r="AM496" s="23">
        <v>6.1000000000000004E-3</v>
      </c>
      <c r="AN496" s="23">
        <v>4.9599999999999998E-2</v>
      </c>
      <c r="AO496" s="23">
        <v>4.3E-3</v>
      </c>
      <c r="AP496" s="23">
        <v>8.5099999999999995E-2</v>
      </c>
      <c r="AQ496" s="23">
        <v>3.3999999999999998E-3</v>
      </c>
      <c r="AR496" s="23">
        <v>7.5281000000000002</v>
      </c>
      <c r="AS496" s="23">
        <v>2.3800000000000002E-2</v>
      </c>
      <c r="AT496" s="23">
        <v>1.11E-2</v>
      </c>
      <c r="AU496" s="23">
        <v>3.0999999999999999E-3</v>
      </c>
      <c r="AV496" s="23">
        <v>1.38E-2</v>
      </c>
      <c r="AW496" s="23">
        <v>1E-3</v>
      </c>
      <c r="AX496" s="23">
        <v>1.32E-2</v>
      </c>
      <c r="AY496" s="23">
        <v>8.0000000000000004E-4</v>
      </c>
      <c r="AZ496" s="23">
        <v>7.4999999999999997E-3</v>
      </c>
      <c r="BA496" s="23">
        <v>5.9999999999999995E-4</v>
      </c>
      <c r="BB496" s="23">
        <v>8.9999999999999998E-4</v>
      </c>
      <c r="BC496" s="23">
        <v>4.0000000000000002E-4</v>
      </c>
      <c r="BD496" s="23">
        <v>8.0000000000000004E-4</v>
      </c>
      <c r="BE496" s="23">
        <v>2.9999999999999997E-4</v>
      </c>
      <c r="BF496" s="23" t="s">
        <v>181</v>
      </c>
      <c r="BG496" s="23">
        <v>1E-4</v>
      </c>
      <c r="BH496" s="23">
        <v>1E-3</v>
      </c>
      <c r="BI496" s="23">
        <v>2.0000000000000001E-4</v>
      </c>
      <c r="BJ496" s="23">
        <v>6.6E-3</v>
      </c>
      <c r="BK496" s="23">
        <v>2.9999999999999997E-4</v>
      </c>
      <c r="BL496" s="23">
        <v>1.8E-3</v>
      </c>
      <c r="BM496" s="23">
        <v>2.0000000000000001E-4</v>
      </c>
      <c r="BN496" s="23">
        <v>2.8E-3</v>
      </c>
      <c r="BO496" s="23">
        <v>2.0000000000000001E-4</v>
      </c>
      <c r="BP496" s="23" t="s">
        <v>181</v>
      </c>
      <c r="BQ496" s="23">
        <v>2.0000000000000001E-4</v>
      </c>
      <c r="BR496" s="23">
        <v>4.0000000000000002E-4</v>
      </c>
      <c r="BS496" s="23">
        <v>2.0000000000000001E-4</v>
      </c>
      <c r="BT496" s="23" t="s">
        <v>181</v>
      </c>
      <c r="BU496" s="23">
        <v>5.0000000000000001E-4</v>
      </c>
      <c r="BV496" s="23" t="s">
        <v>20</v>
      </c>
      <c r="BX496" s="23" t="s">
        <v>181</v>
      </c>
      <c r="BY496" s="23">
        <v>8.0000000000000004E-4</v>
      </c>
      <c r="BZ496" s="23" t="s">
        <v>181</v>
      </c>
      <c r="CA496" s="23">
        <v>6.9999999999999999E-4</v>
      </c>
      <c r="CB496" s="23" t="s">
        <v>181</v>
      </c>
      <c r="CC496" s="23">
        <v>1.8E-3</v>
      </c>
      <c r="CD496" s="23" t="s">
        <v>181</v>
      </c>
      <c r="CE496" s="23">
        <v>1.8E-3</v>
      </c>
      <c r="CF496" s="23" t="s">
        <v>20</v>
      </c>
      <c r="CH496" s="23" t="s">
        <v>181</v>
      </c>
      <c r="CI496" s="23">
        <v>4.4000000000000003E-3</v>
      </c>
      <c r="CJ496" s="23" t="s">
        <v>181</v>
      </c>
      <c r="CK496" s="23">
        <v>8.6E-3</v>
      </c>
      <c r="CL496" s="23" t="s">
        <v>181</v>
      </c>
      <c r="CM496" s="23">
        <v>9.4000000000000004E-3</v>
      </c>
      <c r="CN496" s="23" t="s">
        <v>181</v>
      </c>
      <c r="CO496" s="23">
        <v>6.9999999999999999E-4</v>
      </c>
      <c r="CP496" s="23" t="s">
        <v>181</v>
      </c>
      <c r="CQ496" s="23">
        <v>2.5000000000000001E-3</v>
      </c>
      <c r="CR496" s="23" t="s">
        <v>181</v>
      </c>
      <c r="CS496" s="23">
        <v>1.5E-3</v>
      </c>
      <c r="CT496" s="23" t="s">
        <v>181</v>
      </c>
      <c r="CU496" s="23">
        <v>5.9999999999999995E-4</v>
      </c>
      <c r="CV496" s="23" t="s">
        <v>20</v>
      </c>
      <c r="CX496" s="23" t="s">
        <v>181</v>
      </c>
      <c r="CY496" s="23">
        <v>5.0000000000000001E-4</v>
      </c>
      <c r="CZ496" s="23" t="s">
        <v>181</v>
      </c>
      <c r="DA496" s="23">
        <v>5.0000000000000001E-4</v>
      </c>
      <c r="DB496" s="23" t="s">
        <v>181</v>
      </c>
      <c r="DC496" s="23">
        <v>5.0000000000000001E-4</v>
      </c>
      <c r="DD496" s="23" t="s">
        <v>181</v>
      </c>
      <c r="DE496" s="23">
        <v>5.0000000000000001E-4</v>
      </c>
      <c r="DF496" s="23" t="s">
        <v>181</v>
      </c>
      <c r="DG496" s="23">
        <v>2.9999999999999997E-4</v>
      </c>
      <c r="DH496" s="23" t="s">
        <v>181</v>
      </c>
      <c r="DI496" s="23">
        <v>2.0000000000000001E-4</v>
      </c>
      <c r="DJ496" s="23" t="s">
        <v>585</v>
      </c>
      <c r="DK496" s="23" t="s">
        <v>586</v>
      </c>
      <c r="DL496" s="23">
        <v>53</v>
      </c>
      <c r="DM496" s="23" t="s">
        <v>587</v>
      </c>
      <c r="DN496" s="23" t="s">
        <v>20</v>
      </c>
      <c r="DW496" s="85"/>
      <c r="DY496" s="85">
        <v>44880.934027777781</v>
      </c>
    </row>
    <row r="497" spans="1:129" s="23" customFormat="1">
      <c r="A497" s="23">
        <v>557</v>
      </c>
      <c r="B497" s="88">
        <v>44880.936805555553</v>
      </c>
      <c r="C497" s="23" t="s">
        <v>56</v>
      </c>
      <c r="D497" s="23">
        <v>0</v>
      </c>
      <c r="E497" s="23">
        <v>0</v>
      </c>
      <c r="F497" s="23">
        <v>0</v>
      </c>
      <c r="G497" s="23" t="s">
        <v>58</v>
      </c>
      <c r="H497" s="23" t="s">
        <v>59</v>
      </c>
      <c r="I497" s="23" t="s">
        <v>59</v>
      </c>
      <c r="J497" s="23" t="s">
        <v>59</v>
      </c>
      <c r="K497" s="23">
        <v>150</v>
      </c>
      <c r="L497" s="23" t="s">
        <v>179</v>
      </c>
      <c r="M497" s="23">
        <v>0</v>
      </c>
      <c r="N497" s="23" t="s">
        <v>179</v>
      </c>
      <c r="O497" s="23">
        <v>0</v>
      </c>
      <c r="P497" s="23" t="s">
        <v>179</v>
      </c>
      <c r="Q497" s="23">
        <v>0</v>
      </c>
      <c r="R497" s="23">
        <v>2</v>
      </c>
      <c r="S497" s="23" t="s">
        <v>180</v>
      </c>
      <c r="T497" s="23">
        <v>8.5825999999999993</v>
      </c>
      <c r="U497" s="23">
        <v>0.62050000000000005</v>
      </c>
      <c r="V497" s="23">
        <v>18.9057</v>
      </c>
      <c r="W497" s="23">
        <v>0.28199999999999997</v>
      </c>
      <c r="X497" s="23">
        <v>51.629300000000001</v>
      </c>
      <c r="Y497" s="23">
        <v>0.2954</v>
      </c>
      <c r="Z497" s="23">
        <v>4.9099999999999998E-2</v>
      </c>
      <c r="AA497" s="23">
        <v>1.2699999999999999E-2</v>
      </c>
      <c r="AB497" s="23" t="s">
        <v>181</v>
      </c>
      <c r="AC497" s="23">
        <v>6.1999999999999998E-3</v>
      </c>
      <c r="AD497" s="23" t="s">
        <v>181</v>
      </c>
      <c r="AE497" s="23">
        <v>1.01E-2</v>
      </c>
      <c r="AF497" s="23">
        <v>0.76659999999999995</v>
      </c>
      <c r="AG497" s="23">
        <v>9.1999999999999998E-3</v>
      </c>
      <c r="AH497" s="23">
        <v>8.9774999999999991</v>
      </c>
      <c r="AI497" s="23">
        <v>2.2800000000000001E-2</v>
      </c>
      <c r="AJ497" s="23">
        <v>0.50490000000000002</v>
      </c>
      <c r="AK497" s="23">
        <v>4.7999999999999996E-3</v>
      </c>
      <c r="AL497" s="23">
        <v>3.0200000000000001E-2</v>
      </c>
      <c r="AM497" s="23">
        <v>6.4999999999999997E-3</v>
      </c>
      <c r="AN497" s="23">
        <v>3.7199999999999997E-2</v>
      </c>
      <c r="AO497" s="23">
        <v>4.1000000000000003E-3</v>
      </c>
      <c r="AP497" s="23">
        <v>8.8300000000000003E-2</v>
      </c>
      <c r="AQ497" s="23">
        <v>3.5000000000000001E-3</v>
      </c>
      <c r="AR497" s="23">
        <v>7.4223999999999997</v>
      </c>
      <c r="AS497" s="23">
        <v>2.3800000000000002E-2</v>
      </c>
      <c r="AT497" s="23">
        <v>1.12E-2</v>
      </c>
      <c r="AU497" s="23">
        <v>3.0000000000000001E-3</v>
      </c>
      <c r="AV497" s="23">
        <v>1.4E-2</v>
      </c>
      <c r="AW497" s="23">
        <v>1E-3</v>
      </c>
      <c r="AX497" s="23">
        <v>1.11E-2</v>
      </c>
      <c r="AY497" s="23">
        <v>6.9999999999999999E-4</v>
      </c>
      <c r="AZ497" s="23">
        <v>7.7999999999999996E-3</v>
      </c>
      <c r="BA497" s="23">
        <v>5.9999999999999995E-4</v>
      </c>
      <c r="BB497" s="23">
        <v>8.0000000000000004E-4</v>
      </c>
      <c r="BC497" s="23">
        <v>4.0000000000000002E-4</v>
      </c>
      <c r="BD497" s="23" t="s">
        <v>181</v>
      </c>
      <c r="BE497" s="23">
        <v>2.9999999999999997E-4</v>
      </c>
      <c r="BF497" s="23" t="s">
        <v>181</v>
      </c>
      <c r="BG497" s="23">
        <v>1E-4</v>
      </c>
      <c r="BH497" s="23">
        <v>8.9999999999999998E-4</v>
      </c>
      <c r="BI497" s="23">
        <v>2.0000000000000001E-4</v>
      </c>
      <c r="BJ497" s="23">
        <v>6.3E-3</v>
      </c>
      <c r="BK497" s="23">
        <v>2.9999999999999997E-4</v>
      </c>
      <c r="BL497" s="23">
        <v>2E-3</v>
      </c>
      <c r="BM497" s="23">
        <v>2.0000000000000001E-4</v>
      </c>
      <c r="BN497" s="23">
        <v>2.5000000000000001E-3</v>
      </c>
      <c r="BO497" s="23">
        <v>2.0000000000000001E-4</v>
      </c>
      <c r="BP497" s="23" t="s">
        <v>181</v>
      </c>
      <c r="BQ497" s="23">
        <v>2.0000000000000001E-4</v>
      </c>
      <c r="BR497" s="23">
        <v>2.9999999999999997E-4</v>
      </c>
      <c r="BS497" s="23">
        <v>1E-4</v>
      </c>
      <c r="BT497" s="23" t="s">
        <v>181</v>
      </c>
      <c r="BU497" s="23">
        <v>5.0000000000000001E-4</v>
      </c>
      <c r="BV497" s="23" t="s">
        <v>20</v>
      </c>
      <c r="BX497" s="23" t="s">
        <v>20</v>
      </c>
      <c r="BZ497" s="23" t="s">
        <v>181</v>
      </c>
      <c r="CA497" s="23">
        <v>6.9999999999999999E-4</v>
      </c>
      <c r="CB497" s="23" t="s">
        <v>181</v>
      </c>
      <c r="CC497" s="23">
        <v>1.8E-3</v>
      </c>
      <c r="CD497" s="23" t="s">
        <v>181</v>
      </c>
      <c r="CE497" s="23">
        <v>1.8E-3</v>
      </c>
      <c r="CF497" s="23" t="s">
        <v>20</v>
      </c>
      <c r="CH497" s="23" t="s">
        <v>181</v>
      </c>
      <c r="CI497" s="23">
        <v>4.0000000000000001E-3</v>
      </c>
      <c r="CJ497" s="23" t="s">
        <v>181</v>
      </c>
      <c r="CK497" s="23">
        <v>8.5000000000000006E-3</v>
      </c>
      <c r="CL497" s="23" t="s">
        <v>181</v>
      </c>
      <c r="CM497" s="23">
        <v>8.0999999999999996E-3</v>
      </c>
      <c r="CN497" s="23" t="s">
        <v>181</v>
      </c>
      <c r="CO497" s="23">
        <v>6.9999999999999999E-4</v>
      </c>
      <c r="CP497" s="23" t="s">
        <v>181</v>
      </c>
      <c r="CQ497" s="23">
        <v>2.5999999999999999E-3</v>
      </c>
      <c r="CR497" s="23" t="s">
        <v>181</v>
      </c>
      <c r="CS497" s="23">
        <v>1.5E-3</v>
      </c>
      <c r="CT497" s="23" t="s">
        <v>181</v>
      </c>
      <c r="CU497" s="23">
        <v>6.9999999999999999E-4</v>
      </c>
      <c r="CV497" s="23" t="s">
        <v>20</v>
      </c>
      <c r="CX497" s="23" t="s">
        <v>181</v>
      </c>
      <c r="CY497" s="23">
        <v>5.0000000000000001E-4</v>
      </c>
      <c r="CZ497" s="23" t="s">
        <v>181</v>
      </c>
      <c r="DA497" s="23">
        <v>5.9999999999999995E-4</v>
      </c>
      <c r="DB497" s="23" t="s">
        <v>181</v>
      </c>
      <c r="DC497" s="23">
        <v>5.0000000000000001E-4</v>
      </c>
      <c r="DD497" s="23" t="s">
        <v>181</v>
      </c>
      <c r="DE497" s="23">
        <v>5.0000000000000001E-4</v>
      </c>
      <c r="DF497" s="23" t="s">
        <v>181</v>
      </c>
      <c r="DG497" s="23">
        <v>2.9999999999999997E-4</v>
      </c>
      <c r="DH497" s="23" t="s">
        <v>181</v>
      </c>
      <c r="DI497" s="23">
        <v>1E-4</v>
      </c>
      <c r="DJ497" s="23" t="s">
        <v>585</v>
      </c>
      <c r="DK497" s="23" t="s">
        <v>586</v>
      </c>
      <c r="DL497" s="23">
        <v>98</v>
      </c>
      <c r="DM497" s="23" t="s">
        <v>588</v>
      </c>
      <c r="DN497" s="23" t="s">
        <v>20</v>
      </c>
      <c r="DW497" s="85"/>
      <c r="DY497" s="85">
        <v>44880.936805555553</v>
      </c>
    </row>
    <row r="498" spans="1:129" s="23" customFormat="1">
      <c r="A498" s="23">
        <v>558</v>
      </c>
      <c r="B498" s="88">
        <v>44880.940972222219</v>
      </c>
      <c r="C498" s="23" t="s">
        <v>56</v>
      </c>
      <c r="D498" s="23">
        <v>0</v>
      </c>
      <c r="E498" s="23">
        <v>0</v>
      </c>
      <c r="F498" s="23">
        <v>0</v>
      </c>
      <c r="G498" s="23" t="s">
        <v>58</v>
      </c>
      <c r="H498" s="23" t="s">
        <v>59</v>
      </c>
      <c r="I498" s="23" t="s">
        <v>59</v>
      </c>
      <c r="J498" s="23" t="s">
        <v>59</v>
      </c>
      <c r="K498" s="23">
        <v>150</v>
      </c>
      <c r="L498" s="23" t="s">
        <v>179</v>
      </c>
      <c r="M498" s="23">
        <v>0</v>
      </c>
      <c r="N498" s="23" t="s">
        <v>179</v>
      </c>
      <c r="O498" s="23">
        <v>0</v>
      </c>
      <c r="P498" s="23" t="s">
        <v>179</v>
      </c>
      <c r="Q498" s="23">
        <v>0</v>
      </c>
      <c r="R498" s="23">
        <v>2</v>
      </c>
      <c r="S498" s="23" t="s">
        <v>180</v>
      </c>
      <c r="T498" s="23">
        <v>8.4259000000000004</v>
      </c>
      <c r="U498" s="23">
        <v>0.61699999999999999</v>
      </c>
      <c r="V498" s="23">
        <v>22.2944</v>
      </c>
      <c r="W498" s="23">
        <v>0.29830000000000001</v>
      </c>
      <c r="X498" s="23">
        <v>50.195999999999998</v>
      </c>
      <c r="Y498" s="23">
        <v>0.29099999999999998</v>
      </c>
      <c r="Z498" s="23">
        <v>2.3300000000000001E-2</v>
      </c>
      <c r="AA498" s="23">
        <v>1.18E-2</v>
      </c>
      <c r="AB498" s="23" t="s">
        <v>181</v>
      </c>
      <c r="AC498" s="23">
        <v>6.7999999999999996E-3</v>
      </c>
      <c r="AD498" s="23" t="s">
        <v>181</v>
      </c>
      <c r="AE498" s="23">
        <v>0.01</v>
      </c>
      <c r="AF498" s="23">
        <v>0.8024</v>
      </c>
      <c r="AG498" s="23">
        <v>9.2999999999999992E-3</v>
      </c>
      <c r="AH498" s="23">
        <v>8.1927000000000003</v>
      </c>
      <c r="AI498" s="23">
        <v>2.1600000000000001E-2</v>
      </c>
      <c r="AJ498" s="23">
        <v>0.42949999999999999</v>
      </c>
      <c r="AK498" s="23">
        <v>4.4000000000000003E-3</v>
      </c>
      <c r="AL498" s="23">
        <v>2.5899999999999999E-2</v>
      </c>
      <c r="AM498" s="23">
        <v>5.8999999999999999E-3</v>
      </c>
      <c r="AN498" s="23">
        <v>3.3500000000000002E-2</v>
      </c>
      <c r="AO498" s="23">
        <v>3.7000000000000002E-3</v>
      </c>
      <c r="AP498" s="23">
        <v>0.1249</v>
      </c>
      <c r="AQ498" s="23">
        <v>3.8E-3</v>
      </c>
      <c r="AR498" s="23">
        <v>5.6894</v>
      </c>
      <c r="AS498" s="23">
        <v>2.0400000000000001E-2</v>
      </c>
      <c r="AT498" s="23">
        <v>1.21E-2</v>
      </c>
      <c r="AU498" s="23">
        <v>2.7000000000000001E-3</v>
      </c>
      <c r="AV498" s="23">
        <v>1.21E-2</v>
      </c>
      <c r="AW498" s="23">
        <v>8.9999999999999998E-4</v>
      </c>
      <c r="AX498" s="23">
        <v>8.6E-3</v>
      </c>
      <c r="AY498" s="23">
        <v>5.9999999999999995E-4</v>
      </c>
      <c r="AZ498" s="23">
        <v>6.7999999999999996E-3</v>
      </c>
      <c r="BA498" s="23">
        <v>5.9999999999999995E-4</v>
      </c>
      <c r="BB498" s="23">
        <v>1.2999999999999999E-3</v>
      </c>
      <c r="BC498" s="23">
        <v>2.9999999999999997E-4</v>
      </c>
      <c r="BD498" s="23">
        <v>2.9999999999999997E-4</v>
      </c>
      <c r="BE498" s="23">
        <v>2.9999999999999997E-4</v>
      </c>
      <c r="BF498" s="23" t="s">
        <v>181</v>
      </c>
      <c r="BG498" s="23">
        <v>1E-4</v>
      </c>
      <c r="BH498" s="23">
        <v>6.9999999999999999E-4</v>
      </c>
      <c r="BI498" s="23">
        <v>2.0000000000000001E-4</v>
      </c>
      <c r="BJ498" s="23">
        <v>8.6999999999999994E-3</v>
      </c>
      <c r="BK498" s="23">
        <v>2.9999999999999997E-4</v>
      </c>
      <c r="BL498" s="23">
        <v>1.8E-3</v>
      </c>
      <c r="BM498" s="23">
        <v>2.0000000000000001E-4</v>
      </c>
      <c r="BN498" s="23">
        <v>2.8999999999999998E-3</v>
      </c>
      <c r="BO498" s="23">
        <v>2.0000000000000001E-4</v>
      </c>
      <c r="BP498" s="23" t="s">
        <v>181</v>
      </c>
      <c r="BQ498" s="23">
        <v>2.0000000000000001E-4</v>
      </c>
      <c r="BR498" s="23">
        <v>1E-4</v>
      </c>
      <c r="BS498" s="23">
        <v>1E-4</v>
      </c>
      <c r="BT498" s="23" t="s">
        <v>181</v>
      </c>
      <c r="BU498" s="23">
        <v>5.0000000000000001E-4</v>
      </c>
      <c r="BV498" s="23" t="s">
        <v>181</v>
      </c>
      <c r="BW498" s="23">
        <v>5.9999999999999995E-4</v>
      </c>
      <c r="BX498" s="23" t="s">
        <v>181</v>
      </c>
      <c r="BY498" s="23">
        <v>8.0000000000000004E-4</v>
      </c>
      <c r="BZ498" s="23" t="s">
        <v>181</v>
      </c>
      <c r="CA498" s="23">
        <v>6.9999999999999999E-4</v>
      </c>
      <c r="CB498" s="23" t="s">
        <v>181</v>
      </c>
      <c r="CC498" s="23">
        <v>1.6999999999999999E-3</v>
      </c>
      <c r="CD498" s="23" t="s">
        <v>181</v>
      </c>
      <c r="CE498" s="23">
        <v>1.8E-3</v>
      </c>
      <c r="CF498" s="23" t="s">
        <v>20</v>
      </c>
      <c r="CH498" s="23" t="s">
        <v>181</v>
      </c>
      <c r="CI498" s="23">
        <v>4.0000000000000001E-3</v>
      </c>
      <c r="CJ498" s="23" t="s">
        <v>181</v>
      </c>
      <c r="CK498" s="23">
        <v>8.3000000000000001E-3</v>
      </c>
      <c r="CL498" s="23" t="s">
        <v>181</v>
      </c>
      <c r="CM498" s="23">
        <v>8.3999999999999995E-3</v>
      </c>
      <c r="CN498" s="23" t="s">
        <v>181</v>
      </c>
      <c r="CO498" s="23">
        <v>5.9999999999999995E-4</v>
      </c>
      <c r="CP498" s="23" t="s">
        <v>181</v>
      </c>
      <c r="CQ498" s="23">
        <v>2.5000000000000001E-3</v>
      </c>
      <c r="CR498" s="23" t="s">
        <v>181</v>
      </c>
      <c r="CS498" s="23">
        <v>1.4E-3</v>
      </c>
      <c r="CT498" s="23" t="s">
        <v>20</v>
      </c>
      <c r="CV498" s="23" t="s">
        <v>20</v>
      </c>
      <c r="CX498" s="23" t="s">
        <v>181</v>
      </c>
      <c r="CY498" s="23">
        <v>5.0000000000000001E-4</v>
      </c>
      <c r="CZ498" s="23" t="s">
        <v>181</v>
      </c>
      <c r="DA498" s="23">
        <v>5.0000000000000001E-4</v>
      </c>
      <c r="DB498" s="23" t="s">
        <v>181</v>
      </c>
      <c r="DC498" s="23">
        <v>5.0000000000000001E-4</v>
      </c>
      <c r="DD498" s="23" t="s">
        <v>181</v>
      </c>
      <c r="DE498" s="23">
        <v>5.0000000000000001E-4</v>
      </c>
      <c r="DF498" s="23" t="s">
        <v>181</v>
      </c>
      <c r="DG498" s="23">
        <v>2.9999999999999997E-4</v>
      </c>
      <c r="DH498" s="23" t="s">
        <v>181</v>
      </c>
      <c r="DI498" s="23">
        <v>2.0000000000000001E-4</v>
      </c>
      <c r="DJ498" s="23" t="s">
        <v>589</v>
      </c>
      <c r="DK498" s="23" t="s">
        <v>590</v>
      </c>
      <c r="DL498" s="23">
        <v>98</v>
      </c>
      <c r="DM498" s="23" t="s">
        <v>591</v>
      </c>
      <c r="DN498" s="23" t="s">
        <v>20</v>
      </c>
      <c r="DW498" s="85"/>
      <c r="DY498" s="85">
        <v>44880.940972222219</v>
      </c>
    </row>
    <row r="499" spans="1:129" s="23" customFormat="1">
      <c r="A499" s="23">
        <v>559</v>
      </c>
      <c r="B499" s="88">
        <v>44880.943749999999</v>
      </c>
      <c r="C499" s="23" t="s">
        <v>56</v>
      </c>
      <c r="D499" s="23">
        <v>0</v>
      </c>
      <c r="E499" s="23">
        <v>0</v>
      </c>
      <c r="F499" s="23">
        <v>0</v>
      </c>
      <c r="G499" s="23" t="s">
        <v>58</v>
      </c>
      <c r="H499" s="23" t="s">
        <v>59</v>
      </c>
      <c r="I499" s="23" t="s">
        <v>59</v>
      </c>
      <c r="J499" s="23" t="s">
        <v>59</v>
      </c>
      <c r="K499" s="23">
        <v>150</v>
      </c>
      <c r="L499" s="23" t="s">
        <v>179</v>
      </c>
      <c r="M499" s="23">
        <v>0</v>
      </c>
      <c r="N499" s="23" t="s">
        <v>179</v>
      </c>
      <c r="O499" s="23">
        <v>0</v>
      </c>
      <c r="P499" s="23" t="s">
        <v>179</v>
      </c>
      <c r="Q499" s="23">
        <v>0</v>
      </c>
      <c r="R499" s="23">
        <v>2</v>
      </c>
      <c r="S499" s="23" t="s">
        <v>180</v>
      </c>
      <c r="T499" s="23">
        <v>6.4062000000000001</v>
      </c>
      <c r="U499" s="23">
        <v>0.57340000000000002</v>
      </c>
      <c r="V499" s="23">
        <v>16.653500000000001</v>
      </c>
      <c r="W499" s="23">
        <v>0.26590000000000003</v>
      </c>
      <c r="X499" s="23">
        <v>44.758600000000001</v>
      </c>
      <c r="Y499" s="23">
        <v>0.27389999999999998</v>
      </c>
      <c r="Z499" s="23">
        <v>4.5400000000000003E-2</v>
      </c>
      <c r="AA499" s="23">
        <v>1.17E-2</v>
      </c>
      <c r="AB499" s="23" t="s">
        <v>181</v>
      </c>
      <c r="AC499" s="23">
        <v>6.1000000000000004E-3</v>
      </c>
      <c r="AD499" s="23" t="s">
        <v>181</v>
      </c>
      <c r="AE499" s="23">
        <v>1.04E-2</v>
      </c>
      <c r="AF499" s="23">
        <v>1.5808</v>
      </c>
      <c r="AG499" s="23">
        <v>1.23E-2</v>
      </c>
      <c r="AH499" s="23">
        <v>7.2766999999999999</v>
      </c>
      <c r="AI499" s="23">
        <v>2.06E-2</v>
      </c>
      <c r="AJ499" s="23">
        <v>0.54820000000000002</v>
      </c>
      <c r="AK499" s="23">
        <v>4.8999999999999998E-3</v>
      </c>
      <c r="AL499" s="23">
        <v>2.5399999999999999E-2</v>
      </c>
      <c r="AM499" s="23">
        <v>6.1999999999999998E-3</v>
      </c>
      <c r="AN499" s="23">
        <v>3.7999999999999999E-2</v>
      </c>
      <c r="AO499" s="23">
        <v>3.8E-3</v>
      </c>
      <c r="AP499" s="23">
        <v>7.2999999999999995E-2</v>
      </c>
      <c r="AQ499" s="23">
        <v>3.2000000000000002E-3</v>
      </c>
      <c r="AR499" s="23">
        <v>7.6853999999999996</v>
      </c>
      <c r="AS499" s="23">
        <v>2.3900000000000001E-2</v>
      </c>
      <c r="AT499" s="23">
        <v>7.4000000000000003E-3</v>
      </c>
      <c r="AU499" s="23">
        <v>3.0999999999999999E-3</v>
      </c>
      <c r="AV499" s="23">
        <v>1.34E-2</v>
      </c>
      <c r="AW499" s="23">
        <v>1E-3</v>
      </c>
      <c r="AX499" s="23">
        <v>1.29E-2</v>
      </c>
      <c r="AY499" s="23">
        <v>8.0000000000000004E-4</v>
      </c>
      <c r="AZ499" s="23">
        <v>8.8000000000000005E-3</v>
      </c>
      <c r="BA499" s="23">
        <v>5.9999999999999995E-4</v>
      </c>
      <c r="BB499" s="23">
        <v>1E-3</v>
      </c>
      <c r="BC499" s="23">
        <v>4.0000000000000002E-4</v>
      </c>
      <c r="BD499" s="23">
        <v>6.9999999999999999E-4</v>
      </c>
      <c r="BE499" s="23">
        <v>2.9999999999999997E-4</v>
      </c>
      <c r="BF499" s="23" t="s">
        <v>181</v>
      </c>
      <c r="BG499" s="23">
        <v>1E-4</v>
      </c>
      <c r="BH499" s="23">
        <v>1.6999999999999999E-3</v>
      </c>
      <c r="BI499" s="23">
        <v>2.0000000000000001E-4</v>
      </c>
      <c r="BJ499" s="23">
        <v>9.1000000000000004E-3</v>
      </c>
      <c r="BK499" s="23">
        <v>4.0000000000000002E-4</v>
      </c>
      <c r="BL499" s="23">
        <v>2.3999999999999998E-3</v>
      </c>
      <c r="BM499" s="23">
        <v>2.0000000000000001E-4</v>
      </c>
      <c r="BN499" s="23">
        <v>4.0000000000000001E-3</v>
      </c>
      <c r="BO499" s="23">
        <v>2.9999999999999997E-4</v>
      </c>
      <c r="BP499" s="23" t="s">
        <v>181</v>
      </c>
      <c r="BQ499" s="23">
        <v>2.0000000000000001E-4</v>
      </c>
      <c r="BR499" s="23">
        <v>5.0000000000000001E-4</v>
      </c>
      <c r="BS499" s="23">
        <v>2.0000000000000001E-4</v>
      </c>
      <c r="BT499" s="23" t="s">
        <v>181</v>
      </c>
      <c r="BU499" s="23">
        <v>5.0000000000000001E-4</v>
      </c>
      <c r="BV499" s="23" t="s">
        <v>20</v>
      </c>
      <c r="BX499" s="23" t="s">
        <v>181</v>
      </c>
      <c r="BY499" s="23">
        <v>8.0000000000000004E-4</v>
      </c>
      <c r="BZ499" s="23" t="s">
        <v>181</v>
      </c>
      <c r="CA499" s="23">
        <v>6.9999999999999999E-4</v>
      </c>
      <c r="CB499" s="23" t="s">
        <v>181</v>
      </c>
      <c r="CC499" s="23">
        <v>1.8E-3</v>
      </c>
      <c r="CD499" s="23" t="s">
        <v>181</v>
      </c>
      <c r="CE499" s="23">
        <v>1.8E-3</v>
      </c>
      <c r="CF499" s="23" t="s">
        <v>20</v>
      </c>
      <c r="CH499" s="23">
        <v>6.4000000000000003E-3</v>
      </c>
      <c r="CI499" s="23">
        <v>5.0000000000000001E-3</v>
      </c>
      <c r="CJ499" s="23" t="s">
        <v>181</v>
      </c>
      <c r="CK499" s="23">
        <v>8.8000000000000005E-3</v>
      </c>
      <c r="CL499" s="23" t="s">
        <v>181</v>
      </c>
      <c r="CM499" s="23">
        <v>1.04E-2</v>
      </c>
      <c r="CN499" s="23" t="s">
        <v>181</v>
      </c>
      <c r="CO499" s="23">
        <v>6.9999999999999999E-4</v>
      </c>
      <c r="CP499" s="23" t="s">
        <v>181</v>
      </c>
      <c r="CQ499" s="23">
        <v>2.7000000000000001E-3</v>
      </c>
      <c r="CR499" s="23" t="s">
        <v>181</v>
      </c>
      <c r="CS499" s="23">
        <v>1.6000000000000001E-3</v>
      </c>
      <c r="CT499" s="23" t="s">
        <v>181</v>
      </c>
      <c r="CU499" s="23">
        <v>5.9999999999999995E-4</v>
      </c>
      <c r="CV499" s="23" t="s">
        <v>181</v>
      </c>
      <c r="CW499" s="23">
        <v>5.0000000000000001E-4</v>
      </c>
      <c r="CX499" s="23" t="s">
        <v>181</v>
      </c>
      <c r="CY499" s="23">
        <v>5.0000000000000001E-4</v>
      </c>
      <c r="CZ499" s="23" t="s">
        <v>181</v>
      </c>
      <c r="DA499" s="23">
        <v>5.9999999999999995E-4</v>
      </c>
      <c r="DB499" s="23" t="s">
        <v>181</v>
      </c>
      <c r="DC499" s="23">
        <v>5.0000000000000001E-4</v>
      </c>
      <c r="DD499" s="23" t="s">
        <v>181</v>
      </c>
      <c r="DE499" s="23">
        <v>5.9999999999999995E-4</v>
      </c>
      <c r="DF499" s="23" t="s">
        <v>181</v>
      </c>
      <c r="DG499" s="23">
        <v>4.0000000000000002E-4</v>
      </c>
      <c r="DH499" s="23" t="s">
        <v>181</v>
      </c>
      <c r="DI499" s="23">
        <v>2.0000000000000001E-4</v>
      </c>
      <c r="DJ499" s="23" t="s">
        <v>589</v>
      </c>
      <c r="DK499" s="23" t="s">
        <v>590</v>
      </c>
      <c r="DL499" s="23">
        <v>113</v>
      </c>
      <c r="DM499" s="23" t="s">
        <v>568</v>
      </c>
      <c r="DN499" s="23" t="s">
        <v>20</v>
      </c>
      <c r="DW499" s="85"/>
      <c r="DY499" s="85">
        <v>44880.943749999999</v>
      </c>
    </row>
    <row r="500" spans="1:129" s="23" customFormat="1">
      <c r="A500" s="23">
        <v>560</v>
      </c>
      <c r="B500" s="88">
        <v>44880.947916666664</v>
      </c>
      <c r="C500" s="23" t="s">
        <v>56</v>
      </c>
      <c r="D500" s="23">
        <v>0</v>
      </c>
      <c r="E500" s="23">
        <v>0</v>
      </c>
      <c r="F500" s="23">
        <v>0</v>
      </c>
      <c r="G500" s="23" t="s">
        <v>58</v>
      </c>
      <c r="H500" s="23" t="s">
        <v>59</v>
      </c>
      <c r="I500" s="23" t="s">
        <v>59</v>
      </c>
      <c r="J500" s="23" t="s">
        <v>59</v>
      </c>
      <c r="K500" s="23">
        <v>150</v>
      </c>
      <c r="L500" s="23" t="s">
        <v>179</v>
      </c>
      <c r="M500" s="23">
        <v>0</v>
      </c>
      <c r="N500" s="23" t="s">
        <v>179</v>
      </c>
      <c r="O500" s="23">
        <v>0</v>
      </c>
      <c r="P500" s="23" t="s">
        <v>179</v>
      </c>
      <c r="Q500" s="23">
        <v>0</v>
      </c>
      <c r="R500" s="23">
        <v>2</v>
      </c>
      <c r="S500" s="23" t="s">
        <v>180</v>
      </c>
      <c r="T500" s="23">
        <v>10.447100000000001</v>
      </c>
      <c r="U500" s="23">
        <v>0.62709999999999999</v>
      </c>
      <c r="V500" s="23">
        <v>17.971800000000002</v>
      </c>
      <c r="W500" s="23">
        <v>0.27339999999999998</v>
      </c>
      <c r="X500" s="23">
        <v>50.338799999999999</v>
      </c>
      <c r="Y500" s="23">
        <v>0.28920000000000001</v>
      </c>
      <c r="Z500" s="23">
        <v>3.3500000000000002E-2</v>
      </c>
      <c r="AA500" s="23">
        <v>1.18E-2</v>
      </c>
      <c r="AB500" s="23" t="s">
        <v>181</v>
      </c>
      <c r="AC500" s="23">
        <v>6.0000000000000001E-3</v>
      </c>
      <c r="AD500" s="23" t="s">
        <v>181</v>
      </c>
      <c r="AE500" s="23">
        <v>9.7999999999999997E-3</v>
      </c>
      <c r="AF500" s="23">
        <v>0.46879999999999999</v>
      </c>
      <c r="AG500" s="23">
        <v>7.6E-3</v>
      </c>
      <c r="AH500" s="23">
        <v>7.8154000000000003</v>
      </c>
      <c r="AI500" s="23">
        <v>2.1000000000000001E-2</v>
      </c>
      <c r="AJ500" s="23">
        <v>0.48720000000000002</v>
      </c>
      <c r="AK500" s="23">
        <v>4.7000000000000002E-3</v>
      </c>
      <c r="AL500" s="23">
        <v>3.15E-2</v>
      </c>
      <c r="AM500" s="23">
        <v>6.1999999999999998E-3</v>
      </c>
      <c r="AN500" s="23">
        <v>3.1699999999999999E-2</v>
      </c>
      <c r="AO500" s="23">
        <v>3.5999999999999999E-3</v>
      </c>
      <c r="AP500" s="23">
        <v>0.1237</v>
      </c>
      <c r="AQ500" s="23">
        <v>3.8999999999999998E-3</v>
      </c>
      <c r="AR500" s="23">
        <v>6.1497999999999999</v>
      </c>
      <c r="AS500" s="23">
        <v>2.1299999999999999E-2</v>
      </c>
      <c r="AT500" s="23">
        <v>1.0500000000000001E-2</v>
      </c>
      <c r="AU500" s="23">
        <v>2.7000000000000001E-3</v>
      </c>
      <c r="AV500" s="23">
        <v>1.8700000000000001E-2</v>
      </c>
      <c r="AW500" s="23">
        <v>1.1000000000000001E-3</v>
      </c>
      <c r="AX500" s="23">
        <v>1.12E-2</v>
      </c>
      <c r="AY500" s="23">
        <v>6.9999999999999999E-4</v>
      </c>
      <c r="AZ500" s="23">
        <v>6.7999999999999996E-3</v>
      </c>
      <c r="BA500" s="23">
        <v>5.9999999999999995E-4</v>
      </c>
      <c r="BB500" s="23">
        <v>1.1999999999999999E-3</v>
      </c>
      <c r="BC500" s="23">
        <v>4.0000000000000002E-4</v>
      </c>
      <c r="BD500" s="23" t="s">
        <v>181</v>
      </c>
      <c r="BE500" s="23">
        <v>2.0000000000000001E-4</v>
      </c>
      <c r="BF500" s="23" t="s">
        <v>181</v>
      </c>
      <c r="BG500" s="23">
        <v>1E-4</v>
      </c>
      <c r="BH500" s="23">
        <v>5.0000000000000001E-4</v>
      </c>
      <c r="BI500" s="23">
        <v>2.0000000000000001E-4</v>
      </c>
      <c r="BJ500" s="23">
        <v>7.6E-3</v>
      </c>
      <c r="BK500" s="23">
        <v>2.9999999999999997E-4</v>
      </c>
      <c r="BL500" s="23">
        <v>1.8E-3</v>
      </c>
      <c r="BM500" s="23">
        <v>2.0000000000000001E-4</v>
      </c>
      <c r="BN500" s="23">
        <v>2.8999999999999998E-3</v>
      </c>
      <c r="BO500" s="23">
        <v>2.0000000000000001E-4</v>
      </c>
      <c r="BP500" s="23" t="s">
        <v>181</v>
      </c>
      <c r="BQ500" s="23">
        <v>2.0000000000000001E-4</v>
      </c>
      <c r="BR500" s="23">
        <v>2.9999999999999997E-4</v>
      </c>
      <c r="BS500" s="23">
        <v>1E-4</v>
      </c>
      <c r="BT500" s="23" t="s">
        <v>181</v>
      </c>
      <c r="BU500" s="23">
        <v>5.0000000000000001E-4</v>
      </c>
      <c r="BV500" s="23" t="s">
        <v>20</v>
      </c>
      <c r="BX500" s="23" t="s">
        <v>181</v>
      </c>
      <c r="BY500" s="23">
        <v>8.0000000000000004E-4</v>
      </c>
      <c r="BZ500" s="23" t="s">
        <v>181</v>
      </c>
      <c r="CA500" s="23">
        <v>6.9999999999999999E-4</v>
      </c>
      <c r="CB500" s="23" t="s">
        <v>181</v>
      </c>
      <c r="CC500" s="23">
        <v>1.6999999999999999E-3</v>
      </c>
      <c r="CD500" s="23" t="s">
        <v>181</v>
      </c>
      <c r="CE500" s="23">
        <v>1.8E-3</v>
      </c>
      <c r="CF500" s="23" t="s">
        <v>20</v>
      </c>
      <c r="CH500" s="23" t="s">
        <v>181</v>
      </c>
      <c r="CI500" s="23">
        <v>4.4000000000000003E-3</v>
      </c>
      <c r="CJ500" s="23" t="s">
        <v>181</v>
      </c>
      <c r="CK500" s="23">
        <v>8.3000000000000001E-3</v>
      </c>
      <c r="CL500" s="23" t="s">
        <v>181</v>
      </c>
      <c r="CM500" s="23">
        <v>8.3000000000000001E-3</v>
      </c>
      <c r="CN500" s="23" t="s">
        <v>181</v>
      </c>
      <c r="CO500" s="23">
        <v>5.9999999999999995E-4</v>
      </c>
      <c r="CP500" s="23" t="s">
        <v>181</v>
      </c>
      <c r="CQ500" s="23">
        <v>2.5000000000000001E-3</v>
      </c>
      <c r="CR500" s="23" t="s">
        <v>181</v>
      </c>
      <c r="CS500" s="23">
        <v>1.4E-3</v>
      </c>
      <c r="CT500" s="23" t="s">
        <v>181</v>
      </c>
      <c r="CU500" s="23">
        <v>6.9999999999999999E-4</v>
      </c>
      <c r="CV500" s="23" t="s">
        <v>20</v>
      </c>
      <c r="CX500" s="23" t="s">
        <v>181</v>
      </c>
      <c r="CY500" s="23">
        <v>5.0000000000000001E-4</v>
      </c>
      <c r="CZ500" s="23" t="s">
        <v>181</v>
      </c>
      <c r="DA500" s="23">
        <v>5.0000000000000001E-4</v>
      </c>
      <c r="DB500" s="23" t="s">
        <v>181</v>
      </c>
      <c r="DC500" s="23">
        <v>5.0000000000000001E-4</v>
      </c>
      <c r="DD500" s="23" t="s">
        <v>181</v>
      </c>
      <c r="DE500" s="23">
        <v>5.0000000000000001E-4</v>
      </c>
      <c r="DF500" s="23" t="s">
        <v>181</v>
      </c>
      <c r="DG500" s="23">
        <v>2.9999999999999997E-4</v>
      </c>
      <c r="DH500" s="23" t="s">
        <v>181</v>
      </c>
      <c r="DI500" s="23">
        <v>2.0000000000000001E-4</v>
      </c>
      <c r="DJ500" s="23" t="s">
        <v>592</v>
      </c>
      <c r="DK500" s="23" t="s">
        <v>593</v>
      </c>
      <c r="DL500" s="23">
        <v>24</v>
      </c>
      <c r="DM500" s="23" t="s">
        <v>567</v>
      </c>
      <c r="DN500" s="23" t="s">
        <v>20</v>
      </c>
      <c r="DW500" s="85"/>
      <c r="DY500" s="85">
        <v>44880.947916666664</v>
      </c>
    </row>
    <row r="501" spans="1:129" s="23" customFormat="1">
      <c r="A501" s="23">
        <v>561</v>
      </c>
      <c r="B501" s="88">
        <v>44880.950694444444</v>
      </c>
      <c r="C501" s="23" t="s">
        <v>56</v>
      </c>
      <c r="D501" s="23">
        <v>0</v>
      </c>
      <c r="E501" s="23">
        <v>0</v>
      </c>
      <c r="F501" s="23">
        <v>0</v>
      </c>
      <c r="G501" s="23" t="s">
        <v>58</v>
      </c>
      <c r="H501" s="23" t="s">
        <v>59</v>
      </c>
      <c r="I501" s="23" t="s">
        <v>59</v>
      </c>
      <c r="J501" s="23" t="s">
        <v>59</v>
      </c>
      <c r="K501" s="23">
        <v>150</v>
      </c>
      <c r="L501" s="23" t="s">
        <v>179</v>
      </c>
      <c r="M501" s="23">
        <v>0</v>
      </c>
      <c r="N501" s="23" t="s">
        <v>179</v>
      </c>
      <c r="O501" s="23">
        <v>0</v>
      </c>
      <c r="P501" s="23" t="s">
        <v>179</v>
      </c>
      <c r="Q501" s="23">
        <v>0</v>
      </c>
      <c r="R501" s="23">
        <v>2</v>
      </c>
      <c r="S501" s="23" t="s">
        <v>180</v>
      </c>
      <c r="T501" s="23">
        <v>5.3761999999999999</v>
      </c>
      <c r="U501" s="23">
        <v>0.57840000000000003</v>
      </c>
      <c r="V501" s="23">
        <v>20.369399999999999</v>
      </c>
      <c r="W501" s="23">
        <v>0.29020000000000001</v>
      </c>
      <c r="X501" s="23">
        <v>48.894799999999996</v>
      </c>
      <c r="Y501" s="23">
        <v>0.28899999999999998</v>
      </c>
      <c r="Z501" s="23">
        <v>3.8899999999999997E-2</v>
      </c>
      <c r="AA501" s="23">
        <v>1.23E-2</v>
      </c>
      <c r="AB501" s="23" t="s">
        <v>181</v>
      </c>
      <c r="AC501" s="23">
        <v>6.1999999999999998E-3</v>
      </c>
      <c r="AD501" s="23" t="s">
        <v>181</v>
      </c>
      <c r="AE501" s="23">
        <v>1.04E-2</v>
      </c>
      <c r="AF501" s="23">
        <v>1.3514999999999999</v>
      </c>
      <c r="AG501" s="23">
        <v>1.17E-2</v>
      </c>
      <c r="AH501" s="23">
        <v>8.3514999999999997</v>
      </c>
      <c r="AI501" s="23">
        <v>2.2100000000000002E-2</v>
      </c>
      <c r="AJ501" s="23">
        <v>0.59009999999999996</v>
      </c>
      <c r="AK501" s="23">
        <v>5.1000000000000004E-3</v>
      </c>
      <c r="AL501" s="23">
        <v>3.1099999999999999E-2</v>
      </c>
      <c r="AM501" s="23">
        <v>6.7000000000000002E-3</v>
      </c>
      <c r="AN501" s="23">
        <v>3.0800000000000001E-2</v>
      </c>
      <c r="AO501" s="23">
        <v>3.8999999999999998E-3</v>
      </c>
      <c r="AP501" s="23">
        <v>0.33169999999999999</v>
      </c>
      <c r="AQ501" s="23">
        <v>6.1999999999999998E-3</v>
      </c>
      <c r="AR501" s="23">
        <v>7.7835999999999999</v>
      </c>
      <c r="AS501" s="23">
        <v>2.4299999999999999E-2</v>
      </c>
      <c r="AT501" s="23">
        <v>1.78E-2</v>
      </c>
      <c r="AU501" s="23">
        <v>3.2000000000000002E-3</v>
      </c>
      <c r="AV501" s="23">
        <v>2.1499999999999998E-2</v>
      </c>
      <c r="AW501" s="23">
        <v>1.1999999999999999E-3</v>
      </c>
      <c r="AX501" s="23">
        <v>1.0800000000000001E-2</v>
      </c>
      <c r="AY501" s="23">
        <v>6.9999999999999999E-4</v>
      </c>
      <c r="AZ501" s="23">
        <v>9.1000000000000004E-3</v>
      </c>
      <c r="BA501" s="23">
        <v>6.9999999999999999E-4</v>
      </c>
      <c r="BB501" s="23">
        <v>1.1999999999999999E-3</v>
      </c>
      <c r="BC501" s="23">
        <v>4.0000000000000002E-4</v>
      </c>
      <c r="BD501" s="23">
        <v>8.9999999999999998E-4</v>
      </c>
      <c r="BE501" s="23">
        <v>2.9999999999999997E-4</v>
      </c>
      <c r="BF501" s="23" t="s">
        <v>181</v>
      </c>
      <c r="BG501" s="23">
        <v>1E-4</v>
      </c>
      <c r="BH501" s="23">
        <v>1.1000000000000001E-3</v>
      </c>
      <c r="BI501" s="23">
        <v>2.0000000000000001E-4</v>
      </c>
      <c r="BJ501" s="23">
        <v>1.0699999999999999E-2</v>
      </c>
      <c r="BK501" s="23">
        <v>4.0000000000000002E-4</v>
      </c>
      <c r="BL501" s="23">
        <v>2.2000000000000001E-3</v>
      </c>
      <c r="BM501" s="23">
        <v>2.0000000000000001E-4</v>
      </c>
      <c r="BN501" s="23">
        <v>3.7000000000000002E-3</v>
      </c>
      <c r="BO501" s="23">
        <v>2.0000000000000001E-4</v>
      </c>
      <c r="BP501" s="23">
        <v>4.0000000000000002E-4</v>
      </c>
      <c r="BQ501" s="23">
        <v>2.0000000000000001E-4</v>
      </c>
      <c r="BR501" s="23">
        <v>4.0000000000000002E-4</v>
      </c>
      <c r="BS501" s="23">
        <v>2.0000000000000001E-4</v>
      </c>
      <c r="BT501" s="23" t="s">
        <v>181</v>
      </c>
      <c r="BU501" s="23">
        <v>5.0000000000000001E-4</v>
      </c>
      <c r="BV501" s="23" t="s">
        <v>181</v>
      </c>
      <c r="BW501" s="23">
        <v>5.9999999999999995E-4</v>
      </c>
      <c r="BX501" s="23" t="s">
        <v>181</v>
      </c>
      <c r="BY501" s="23">
        <v>8.0000000000000004E-4</v>
      </c>
      <c r="BZ501" s="23" t="s">
        <v>181</v>
      </c>
      <c r="CA501" s="23">
        <v>6.9999999999999999E-4</v>
      </c>
      <c r="CB501" s="23" t="s">
        <v>181</v>
      </c>
      <c r="CC501" s="23">
        <v>1.6999999999999999E-3</v>
      </c>
      <c r="CD501" s="23" t="s">
        <v>181</v>
      </c>
      <c r="CE501" s="23">
        <v>1.8E-3</v>
      </c>
      <c r="CF501" s="23" t="s">
        <v>20</v>
      </c>
      <c r="CH501" s="23" t="s">
        <v>181</v>
      </c>
      <c r="CI501" s="23">
        <v>4.1000000000000003E-3</v>
      </c>
      <c r="CJ501" s="23" t="s">
        <v>181</v>
      </c>
      <c r="CK501" s="23">
        <v>8.6999999999999994E-3</v>
      </c>
      <c r="CL501" s="23" t="s">
        <v>181</v>
      </c>
      <c r="CM501" s="23">
        <v>8.9999999999999993E-3</v>
      </c>
      <c r="CN501" s="23" t="s">
        <v>181</v>
      </c>
      <c r="CO501" s="23">
        <v>5.9999999999999995E-4</v>
      </c>
      <c r="CP501" s="23" t="s">
        <v>181</v>
      </c>
      <c r="CQ501" s="23">
        <v>2.5000000000000001E-3</v>
      </c>
      <c r="CR501" s="23" t="s">
        <v>181</v>
      </c>
      <c r="CS501" s="23">
        <v>1.5E-3</v>
      </c>
      <c r="CT501" s="23" t="s">
        <v>181</v>
      </c>
      <c r="CU501" s="23">
        <v>5.9999999999999995E-4</v>
      </c>
      <c r="CV501" s="23" t="s">
        <v>20</v>
      </c>
      <c r="CX501" s="23" t="s">
        <v>181</v>
      </c>
      <c r="CY501" s="23">
        <v>5.0000000000000001E-4</v>
      </c>
      <c r="CZ501" s="23" t="s">
        <v>181</v>
      </c>
      <c r="DA501" s="23">
        <v>5.9999999999999995E-4</v>
      </c>
      <c r="DB501" s="23" t="s">
        <v>181</v>
      </c>
      <c r="DC501" s="23">
        <v>5.9999999999999995E-4</v>
      </c>
      <c r="DD501" s="23" t="s">
        <v>181</v>
      </c>
      <c r="DE501" s="23">
        <v>5.9999999999999995E-4</v>
      </c>
      <c r="DF501" s="23" t="s">
        <v>181</v>
      </c>
      <c r="DG501" s="23">
        <v>4.0000000000000002E-4</v>
      </c>
      <c r="DH501" s="23" t="s">
        <v>181</v>
      </c>
      <c r="DI501" s="23">
        <v>2.0000000000000001E-4</v>
      </c>
      <c r="DJ501" s="23" t="s">
        <v>592</v>
      </c>
      <c r="DK501" s="23" t="s">
        <v>593</v>
      </c>
      <c r="DL501" s="23">
        <v>102</v>
      </c>
      <c r="DM501" s="23" t="s">
        <v>574</v>
      </c>
      <c r="DN501" s="23" t="s">
        <v>20</v>
      </c>
      <c r="DW501" s="85"/>
      <c r="DY501" s="85">
        <v>44880.950694444444</v>
      </c>
    </row>
    <row r="502" spans="1:129" s="23" customFormat="1">
      <c r="A502" s="23">
        <v>562</v>
      </c>
      <c r="B502" s="88">
        <v>44880.953472222223</v>
      </c>
      <c r="C502" s="23" t="s">
        <v>56</v>
      </c>
      <c r="D502" s="23">
        <v>0</v>
      </c>
      <c r="E502" s="23">
        <v>0</v>
      </c>
      <c r="F502" s="23">
        <v>0</v>
      </c>
      <c r="G502" s="23" t="s">
        <v>58</v>
      </c>
      <c r="H502" s="23" t="s">
        <v>59</v>
      </c>
      <c r="I502" s="23" t="s">
        <v>59</v>
      </c>
      <c r="J502" s="23" t="s">
        <v>59</v>
      </c>
      <c r="K502" s="23">
        <v>150</v>
      </c>
      <c r="L502" s="23" t="s">
        <v>179</v>
      </c>
      <c r="M502" s="23">
        <v>0</v>
      </c>
      <c r="N502" s="23" t="s">
        <v>179</v>
      </c>
      <c r="O502" s="23">
        <v>0</v>
      </c>
      <c r="P502" s="23" t="s">
        <v>179</v>
      </c>
      <c r="Q502" s="23">
        <v>0</v>
      </c>
      <c r="R502" s="23">
        <v>2</v>
      </c>
      <c r="S502" s="23" t="s">
        <v>180</v>
      </c>
      <c r="T502" s="23">
        <v>6.7953000000000001</v>
      </c>
      <c r="U502" s="23">
        <v>0.59040000000000004</v>
      </c>
      <c r="V502" s="23">
        <v>18.150099999999998</v>
      </c>
      <c r="W502" s="23">
        <v>0.27400000000000002</v>
      </c>
      <c r="X502" s="23">
        <v>46.413200000000003</v>
      </c>
      <c r="Y502" s="23">
        <v>0.27610000000000001</v>
      </c>
      <c r="Z502" s="23">
        <v>4.5900000000000003E-2</v>
      </c>
      <c r="AA502" s="23">
        <v>1.2699999999999999E-2</v>
      </c>
      <c r="AB502" s="23" t="s">
        <v>181</v>
      </c>
      <c r="AC502" s="23">
        <v>6.1000000000000004E-3</v>
      </c>
      <c r="AD502" s="23" t="s">
        <v>181</v>
      </c>
      <c r="AE502" s="23">
        <v>1.0200000000000001E-2</v>
      </c>
      <c r="AF502" s="23">
        <v>0.55920000000000003</v>
      </c>
      <c r="AG502" s="23">
        <v>8.0000000000000002E-3</v>
      </c>
      <c r="AH502" s="23">
        <v>9.2133000000000003</v>
      </c>
      <c r="AI502" s="23">
        <v>2.3099999999999999E-2</v>
      </c>
      <c r="AJ502" s="23">
        <v>0.49740000000000001</v>
      </c>
      <c r="AK502" s="23">
        <v>4.7999999999999996E-3</v>
      </c>
      <c r="AL502" s="23">
        <v>2.7400000000000001E-2</v>
      </c>
      <c r="AM502" s="23">
        <v>6.3E-3</v>
      </c>
      <c r="AN502" s="23">
        <v>3.2599999999999997E-2</v>
      </c>
      <c r="AO502" s="23">
        <v>3.7000000000000002E-3</v>
      </c>
      <c r="AP502" s="23">
        <v>8.2100000000000006E-2</v>
      </c>
      <c r="AQ502" s="23">
        <v>3.3999999999999998E-3</v>
      </c>
      <c r="AR502" s="23">
        <v>6.2927999999999997</v>
      </c>
      <c r="AS502" s="23">
        <v>2.1999999999999999E-2</v>
      </c>
      <c r="AT502" s="23">
        <v>7.1000000000000004E-3</v>
      </c>
      <c r="AU502" s="23">
        <v>2.8E-3</v>
      </c>
      <c r="AV502" s="23">
        <v>1.2200000000000001E-2</v>
      </c>
      <c r="AW502" s="23">
        <v>8.9999999999999998E-4</v>
      </c>
      <c r="AX502" s="23">
        <v>8.8999999999999999E-3</v>
      </c>
      <c r="AY502" s="23">
        <v>6.9999999999999999E-4</v>
      </c>
      <c r="AZ502" s="23">
        <v>6.3E-3</v>
      </c>
      <c r="BA502" s="23">
        <v>5.9999999999999995E-4</v>
      </c>
      <c r="BB502" s="23">
        <v>8.9999999999999998E-4</v>
      </c>
      <c r="BC502" s="23">
        <v>4.0000000000000002E-4</v>
      </c>
      <c r="BD502" s="23" t="s">
        <v>181</v>
      </c>
      <c r="BE502" s="23">
        <v>2.9999999999999997E-4</v>
      </c>
      <c r="BF502" s="23" t="s">
        <v>181</v>
      </c>
      <c r="BG502" s="23">
        <v>1E-4</v>
      </c>
      <c r="BH502" s="23">
        <v>1E-3</v>
      </c>
      <c r="BI502" s="23">
        <v>2.0000000000000001E-4</v>
      </c>
      <c r="BJ502" s="23">
        <v>8.3000000000000001E-3</v>
      </c>
      <c r="BK502" s="23">
        <v>2.9999999999999997E-4</v>
      </c>
      <c r="BL502" s="23">
        <v>1.8E-3</v>
      </c>
      <c r="BM502" s="23">
        <v>2.0000000000000001E-4</v>
      </c>
      <c r="BN502" s="23">
        <v>3.3999999999999998E-3</v>
      </c>
      <c r="BO502" s="23">
        <v>2.0000000000000001E-4</v>
      </c>
      <c r="BP502" s="23" t="s">
        <v>181</v>
      </c>
      <c r="BQ502" s="23">
        <v>2.0000000000000001E-4</v>
      </c>
      <c r="BR502" s="23">
        <v>5.9999999999999995E-4</v>
      </c>
      <c r="BS502" s="23">
        <v>2.0000000000000001E-4</v>
      </c>
      <c r="BT502" s="23" t="s">
        <v>181</v>
      </c>
      <c r="BU502" s="23">
        <v>5.0000000000000001E-4</v>
      </c>
      <c r="BV502" s="23">
        <v>1.1000000000000001E-3</v>
      </c>
      <c r="BW502" s="23">
        <v>5.9999999999999995E-4</v>
      </c>
      <c r="BX502" s="23" t="s">
        <v>181</v>
      </c>
      <c r="BY502" s="23">
        <v>8.0000000000000004E-4</v>
      </c>
      <c r="BZ502" s="23" t="s">
        <v>181</v>
      </c>
      <c r="CA502" s="23">
        <v>6.9999999999999999E-4</v>
      </c>
      <c r="CB502" s="23" t="s">
        <v>181</v>
      </c>
      <c r="CC502" s="23">
        <v>1.8E-3</v>
      </c>
      <c r="CD502" s="23" t="s">
        <v>181</v>
      </c>
      <c r="CE502" s="23">
        <v>1.8E-3</v>
      </c>
      <c r="CF502" s="23" t="s">
        <v>20</v>
      </c>
      <c r="CH502" s="23" t="s">
        <v>181</v>
      </c>
      <c r="CI502" s="23">
        <v>4.5999999999999999E-3</v>
      </c>
      <c r="CJ502" s="23" t="s">
        <v>181</v>
      </c>
      <c r="CK502" s="23">
        <v>8.8000000000000005E-3</v>
      </c>
      <c r="CL502" s="23" t="s">
        <v>181</v>
      </c>
      <c r="CM502" s="23">
        <v>9.9000000000000008E-3</v>
      </c>
      <c r="CN502" s="23" t="s">
        <v>181</v>
      </c>
      <c r="CO502" s="23">
        <v>5.9999999999999995E-4</v>
      </c>
      <c r="CP502" s="23" t="s">
        <v>181</v>
      </c>
      <c r="CQ502" s="23">
        <v>2.5000000000000001E-3</v>
      </c>
      <c r="CR502" s="23" t="s">
        <v>181</v>
      </c>
      <c r="CS502" s="23">
        <v>1.5E-3</v>
      </c>
      <c r="CT502" s="23" t="s">
        <v>181</v>
      </c>
      <c r="CU502" s="23">
        <v>5.9999999999999995E-4</v>
      </c>
      <c r="CV502" s="23" t="s">
        <v>20</v>
      </c>
      <c r="CX502" s="23" t="s">
        <v>181</v>
      </c>
      <c r="CY502" s="23">
        <v>5.0000000000000001E-4</v>
      </c>
      <c r="CZ502" s="23" t="s">
        <v>181</v>
      </c>
      <c r="DA502" s="23">
        <v>5.0000000000000001E-4</v>
      </c>
      <c r="DB502" s="23" t="s">
        <v>181</v>
      </c>
      <c r="DC502" s="23">
        <v>5.0000000000000001E-4</v>
      </c>
      <c r="DD502" s="23" t="s">
        <v>181</v>
      </c>
      <c r="DE502" s="23">
        <v>5.0000000000000001E-4</v>
      </c>
      <c r="DF502" s="23" t="s">
        <v>181</v>
      </c>
      <c r="DG502" s="23">
        <v>2.9999999999999997E-4</v>
      </c>
      <c r="DH502" s="23" t="s">
        <v>181</v>
      </c>
      <c r="DI502" s="23">
        <v>2.0000000000000001E-4</v>
      </c>
      <c r="DJ502" s="23" t="s">
        <v>592</v>
      </c>
      <c r="DK502" s="23" t="s">
        <v>593</v>
      </c>
      <c r="DL502" s="23">
        <v>33</v>
      </c>
      <c r="DM502" s="23" t="s">
        <v>594</v>
      </c>
      <c r="DN502" s="23" t="s">
        <v>20</v>
      </c>
      <c r="DW502" s="85"/>
      <c r="DY502" s="85">
        <v>44880.953472222223</v>
      </c>
    </row>
    <row r="503" spans="1:129" s="23" customFormat="1">
      <c r="A503" s="23">
        <v>563</v>
      </c>
      <c r="B503" s="88">
        <v>44880.958333333336</v>
      </c>
      <c r="C503" s="23" t="s">
        <v>56</v>
      </c>
      <c r="D503" s="23">
        <v>0</v>
      </c>
      <c r="E503" s="23">
        <v>0</v>
      </c>
      <c r="F503" s="23">
        <v>0</v>
      </c>
      <c r="G503" s="23" t="s">
        <v>58</v>
      </c>
      <c r="H503" s="23" t="s">
        <v>59</v>
      </c>
      <c r="I503" s="23" t="s">
        <v>59</v>
      </c>
      <c r="J503" s="23" t="s">
        <v>59</v>
      </c>
      <c r="K503" s="23">
        <v>150</v>
      </c>
      <c r="L503" s="23" t="s">
        <v>179</v>
      </c>
      <c r="M503" s="23">
        <v>0</v>
      </c>
      <c r="N503" s="23" t="s">
        <v>179</v>
      </c>
      <c r="O503" s="23">
        <v>0</v>
      </c>
      <c r="P503" s="23" t="s">
        <v>179</v>
      </c>
      <c r="Q503" s="23">
        <v>0</v>
      </c>
      <c r="R503" s="23">
        <v>2</v>
      </c>
      <c r="S503" s="23" t="s">
        <v>180</v>
      </c>
      <c r="T503" s="23">
        <v>6.2897999999999996</v>
      </c>
      <c r="U503" s="23">
        <v>0.59850000000000003</v>
      </c>
      <c r="V503" s="23">
        <v>18.229299999999999</v>
      </c>
      <c r="W503" s="23">
        <v>0.27960000000000002</v>
      </c>
      <c r="X503" s="23">
        <v>46.493200000000002</v>
      </c>
      <c r="Y503" s="23">
        <v>0.28199999999999997</v>
      </c>
      <c r="Z503" s="23">
        <v>5.0799999999999998E-2</v>
      </c>
      <c r="AA503" s="23">
        <v>1.3100000000000001E-2</v>
      </c>
      <c r="AB503" s="23" t="s">
        <v>181</v>
      </c>
      <c r="AC503" s="23">
        <v>6.4999999999999997E-3</v>
      </c>
      <c r="AD503" s="23" t="s">
        <v>181</v>
      </c>
      <c r="AE503" s="23">
        <v>1.0800000000000001E-2</v>
      </c>
      <c r="AF503" s="23">
        <v>2.4054000000000002</v>
      </c>
      <c r="AG503" s="23">
        <v>1.4999999999999999E-2</v>
      </c>
      <c r="AH503" s="23">
        <v>9.4824999999999999</v>
      </c>
      <c r="AI503" s="23">
        <v>2.3699999999999999E-2</v>
      </c>
      <c r="AJ503" s="23">
        <v>0.50180000000000002</v>
      </c>
      <c r="AK503" s="23">
        <v>4.8999999999999998E-3</v>
      </c>
      <c r="AL503" s="23">
        <v>2.64E-2</v>
      </c>
      <c r="AM503" s="23">
        <v>6.4000000000000003E-3</v>
      </c>
      <c r="AN503" s="23">
        <v>3.6299999999999999E-2</v>
      </c>
      <c r="AO503" s="23">
        <v>4.0000000000000001E-3</v>
      </c>
      <c r="AP503" s="23">
        <v>0.16900000000000001</v>
      </c>
      <c r="AQ503" s="23">
        <v>4.5999999999999999E-3</v>
      </c>
      <c r="AR503" s="23">
        <v>7.7851999999999997</v>
      </c>
      <c r="AS503" s="23">
        <v>2.4799999999999999E-2</v>
      </c>
      <c r="AT503" s="23">
        <v>1.47E-2</v>
      </c>
      <c r="AU503" s="23">
        <v>3.0999999999999999E-3</v>
      </c>
      <c r="AV503" s="23">
        <v>1.4E-2</v>
      </c>
      <c r="AW503" s="23">
        <v>8.9999999999999998E-4</v>
      </c>
      <c r="AX503" s="23">
        <v>0.01</v>
      </c>
      <c r="AY503" s="23">
        <v>6.9999999999999999E-4</v>
      </c>
      <c r="AZ503" s="23">
        <v>8.6999999999999994E-3</v>
      </c>
      <c r="BA503" s="23">
        <v>5.9999999999999995E-4</v>
      </c>
      <c r="BB503" s="23">
        <v>8.9999999999999998E-4</v>
      </c>
      <c r="BC503" s="23">
        <v>2.9999999999999997E-4</v>
      </c>
      <c r="BD503" s="23">
        <v>8.9999999999999998E-4</v>
      </c>
      <c r="BE503" s="23">
        <v>2.9999999999999997E-4</v>
      </c>
      <c r="BF503" s="23" t="s">
        <v>181</v>
      </c>
      <c r="BG503" s="23">
        <v>1E-4</v>
      </c>
      <c r="BH503" s="23">
        <v>2.3E-3</v>
      </c>
      <c r="BI503" s="23">
        <v>2.0000000000000001E-4</v>
      </c>
      <c r="BJ503" s="23">
        <v>1.0200000000000001E-2</v>
      </c>
      <c r="BK503" s="23">
        <v>4.0000000000000002E-4</v>
      </c>
      <c r="BL503" s="23">
        <v>2.0999999999999999E-3</v>
      </c>
      <c r="BM503" s="23">
        <v>2.0000000000000001E-4</v>
      </c>
      <c r="BN503" s="23">
        <v>2.8E-3</v>
      </c>
      <c r="BO503" s="23">
        <v>2.0000000000000001E-4</v>
      </c>
      <c r="BP503" s="23" t="s">
        <v>181</v>
      </c>
      <c r="BQ503" s="23">
        <v>2.0000000000000001E-4</v>
      </c>
      <c r="BR503" s="23">
        <v>4.0000000000000002E-4</v>
      </c>
      <c r="BS503" s="23">
        <v>2.0000000000000001E-4</v>
      </c>
      <c r="BT503" s="23" t="s">
        <v>181</v>
      </c>
      <c r="BU503" s="23">
        <v>5.0000000000000001E-4</v>
      </c>
      <c r="BV503" s="23" t="s">
        <v>181</v>
      </c>
      <c r="BW503" s="23">
        <v>5.9999999999999995E-4</v>
      </c>
      <c r="BX503" s="23" t="s">
        <v>20</v>
      </c>
      <c r="BZ503" s="23" t="s">
        <v>181</v>
      </c>
      <c r="CA503" s="23">
        <v>5.9999999999999995E-4</v>
      </c>
      <c r="CB503" s="23" t="s">
        <v>181</v>
      </c>
      <c r="CC503" s="23">
        <v>1.6999999999999999E-3</v>
      </c>
      <c r="CD503" s="23" t="s">
        <v>181</v>
      </c>
      <c r="CE503" s="23">
        <v>1.8E-3</v>
      </c>
      <c r="CF503" s="23" t="s">
        <v>20</v>
      </c>
      <c r="CH503" s="23" t="s">
        <v>181</v>
      </c>
      <c r="CI503" s="23">
        <v>4.0000000000000001E-3</v>
      </c>
      <c r="CJ503" s="23" t="s">
        <v>181</v>
      </c>
      <c r="CK503" s="23">
        <v>8.3999999999999995E-3</v>
      </c>
      <c r="CL503" s="23">
        <v>1.6400000000000001E-2</v>
      </c>
      <c r="CM503" s="23">
        <v>9.1999999999999998E-3</v>
      </c>
      <c r="CN503" s="23" t="s">
        <v>181</v>
      </c>
      <c r="CO503" s="23">
        <v>5.9999999999999995E-4</v>
      </c>
      <c r="CP503" s="23" t="s">
        <v>181</v>
      </c>
      <c r="CQ503" s="23">
        <v>2.5999999999999999E-3</v>
      </c>
      <c r="CR503" s="23" t="s">
        <v>181</v>
      </c>
      <c r="CS503" s="23">
        <v>1.5E-3</v>
      </c>
      <c r="CT503" s="23" t="s">
        <v>20</v>
      </c>
      <c r="CV503" s="23" t="s">
        <v>20</v>
      </c>
      <c r="CX503" s="23" t="s">
        <v>181</v>
      </c>
      <c r="CY503" s="23">
        <v>5.0000000000000001E-4</v>
      </c>
      <c r="CZ503" s="23" t="s">
        <v>181</v>
      </c>
      <c r="DA503" s="23">
        <v>5.9999999999999995E-4</v>
      </c>
      <c r="DB503" s="23" t="s">
        <v>181</v>
      </c>
      <c r="DC503" s="23">
        <v>5.0000000000000001E-4</v>
      </c>
      <c r="DD503" s="23" t="s">
        <v>181</v>
      </c>
      <c r="DE503" s="23">
        <v>5.9999999999999995E-4</v>
      </c>
      <c r="DF503" s="23" t="s">
        <v>181</v>
      </c>
      <c r="DG503" s="23">
        <v>4.0000000000000002E-4</v>
      </c>
      <c r="DH503" s="23" t="s">
        <v>181</v>
      </c>
      <c r="DI503" s="23">
        <v>2.0000000000000001E-4</v>
      </c>
      <c r="DJ503" s="23" t="s">
        <v>595</v>
      </c>
      <c r="DK503" s="23" t="s">
        <v>596</v>
      </c>
      <c r="DL503" s="23">
        <v>11</v>
      </c>
      <c r="DM503" s="23" t="s">
        <v>597</v>
      </c>
      <c r="DN503" s="23" t="s">
        <v>20</v>
      </c>
      <c r="DW503" s="85"/>
      <c r="DY503" s="85">
        <v>44880.958333333336</v>
      </c>
    </row>
    <row r="504" spans="1:129" s="23" customFormat="1">
      <c r="A504" s="23">
        <v>564</v>
      </c>
      <c r="B504" s="88">
        <v>44880.960416666669</v>
      </c>
      <c r="C504" s="23" t="s">
        <v>56</v>
      </c>
      <c r="D504" s="23">
        <v>0</v>
      </c>
      <c r="E504" s="23">
        <v>0</v>
      </c>
      <c r="F504" s="23">
        <v>0</v>
      </c>
      <c r="G504" s="23" t="s">
        <v>58</v>
      </c>
      <c r="H504" s="23" t="s">
        <v>59</v>
      </c>
      <c r="I504" s="23" t="s">
        <v>59</v>
      </c>
      <c r="J504" s="23" t="s">
        <v>59</v>
      </c>
      <c r="K504" s="23">
        <v>150</v>
      </c>
      <c r="L504" s="23" t="s">
        <v>179</v>
      </c>
      <c r="M504" s="23">
        <v>0</v>
      </c>
      <c r="N504" s="23" t="s">
        <v>179</v>
      </c>
      <c r="O504" s="23">
        <v>0</v>
      </c>
      <c r="P504" s="23" t="s">
        <v>179</v>
      </c>
      <c r="Q504" s="23">
        <v>0</v>
      </c>
      <c r="R504" s="23">
        <v>2</v>
      </c>
      <c r="S504" s="23" t="s">
        <v>180</v>
      </c>
      <c r="T504" s="23">
        <v>6.0358000000000001</v>
      </c>
      <c r="U504" s="23">
        <v>0.54259999999999997</v>
      </c>
      <c r="V504" s="23">
        <v>14.3705</v>
      </c>
      <c r="W504" s="23">
        <v>0.2462</v>
      </c>
      <c r="X504" s="23">
        <v>41.890999999999998</v>
      </c>
      <c r="Y504" s="23">
        <v>0.25979999999999998</v>
      </c>
      <c r="Z504" s="23">
        <v>4.6199999999999998E-2</v>
      </c>
      <c r="AA504" s="23">
        <v>1.18E-2</v>
      </c>
      <c r="AB504" s="23" t="s">
        <v>181</v>
      </c>
      <c r="AC504" s="23">
        <v>5.8999999999999999E-3</v>
      </c>
      <c r="AD504" s="23" t="s">
        <v>181</v>
      </c>
      <c r="AE504" s="23">
        <v>0.01</v>
      </c>
      <c r="AF504" s="23">
        <v>0.86860000000000004</v>
      </c>
      <c r="AG504" s="23">
        <v>9.2999999999999992E-3</v>
      </c>
      <c r="AH504" s="23">
        <v>7.8268000000000004</v>
      </c>
      <c r="AI504" s="23">
        <v>2.12E-2</v>
      </c>
      <c r="AJ504" s="23">
        <v>0.42970000000000003</v>
      </c>
      <c r="AK504" s="23">
        <v>4.4999999999999997E-3</v>
      </c>
      <c r="AL504" s="23">
        <v>1.8800000000000001E-2</v>
      </c>
      <c r="AM504" s="23">
        <v>5.7999999999999996E-3</v>
      </c>
      <c r="AN504" s="23">
        <v>3.0300000000000001E-2</v>
      </c>
      <c r="AO504" s="23">
        <v>3.5000000000000001E-3</v>
      </c>
      <c r="AP504" s="23">
        <v>7.3499999999999996E-2</v>
      </c>
      <c r="AQ504" s="23">
        <v>3.3E-3</v>
      </c>
      <c r="AR504" s="23">
        <v>6.2633000000000001</v>
      </c>
      <c r="AS504" s="23">
        <v>2.18E-2</v>
      </c>
      <c r="AT504" s="23">
        <v>5.7000000000000002E-3</v>
      </c>
      <c r="AU504" s="23">
        <v>2.8E-3</v>
      </c>
      <c r="AV504" s="23">
        <v>1.6299999999999999E-2</v>
      </c>
      <c r="AW504" s="23">
        <v>1.1000000000000001E-3</v>
      </c>
      <c r="AX504" s="23">
        <v>9.7000000000000003E-3</v>
      </c>
      <c r="AY504" s="23">
        <v>6.9999999999999999E-4</v>
      </c>
      <c r="AZ504" s="23">
        <v>6.7000000000000002E-3</v>
      </c>
      <c r="BA504" s="23">
        <v>5.9999999999999995E-4</v>
      </c>
      <c r="BB504" s="23">
        <v>8.9999999999999998E-4</v>
      </c>
      <c r="BC504" s="23">
        <v>4.0000000000000002E-4</v>
      </c>
      <c r="BD504" s="23" t="s">
        <v>181</v>
      </c>
      <c r="BE504" s="23">
        <v>2.9999999999999997E-4</v>
      </c>
      <c r="BF504" s="23" t="s">
        <v>181</v>
      </c>
      <c r="BG504" s="23">
        <v>1E-4</v>
      </c>
      <c r="BH504" s="23">
        <v>1E-3</v>
      </c>
      <c r="BI504" s="23">
        <v>2.0000000000000001E-4</v>
      </c>
      <c r="BJ504" s="23">
        <v>6.1999999999999998E-3</v>
      </c>
      <c r="BK504" s="23">
        <v>2.9999999999999997E-4</v>
      </c>
      <c r="BL504" s="23">
        <v>1.9E-3</v>
      </c>
      <c r="BM504" s="23">
        <v>2.0000000000000001E-4</v>
      </c>
      <c r="BN504" s="23">
        <v>3.5000000000000001E-3</v>
      </c>
      <c r="BO504" s="23">
        <v>2.9999999999999997E-4</v>
      </c>
      <c r="BP504" s="23" t="s">
        <v>181</v>
      </c>
      <c r="BQ504" s="23">
        <v>2.0000000000000001E-4</v>
      </c>
      <c r="BR504" s="23">
        <v>5.0000000000000001E-4</v>
      </c>
      <c r="BS504" s="23">
        <v>2.9999999999999997E-4</v>
      </c>
      <c r="BT504" s="23" t="s">
        <v>181</v>
      </c>
      <c r="BU504" s="23">
        <v>5.0000000000000001E-4</v>
      </c>
      <c r="BV504" s="23" t="s">
        <v>20</v>
      </c>
      <c r="BX504" s="23" t="s">
        <v>181</v>
      </c>
      <c r="BY504" s="23">
        <v>8.9999999999999998E-4</v>
      </c>
      <c r="BZ504" s="23" t="s">
        <v>181</v>
      </c>
      <c r="CA504" s="23">
        <v>6.9999999999999999E-4</v>
      </c>
      <c r="CB504" s="23">
        <v>2.2000000000000001E-3</v>
      </c>
      <c r="CC504" s="23">
        <v>1.9E-3</v>
      </c>
      <c r="CD504" s="23" t="s">
        <v>181</v>
      </c>
      <c r="CE504" s="23">
        <v>1.6999999999999999E-3</v>
      </c>
      <c r="CF504" s="23" t="s">
        <v>20</v>
      </c>
      <c r="CH504" s="23" t="s">
        <v>181</v>
      </c>
      <c r="CI504" s="23">
        <v>5.7000000000000002E-3</v>
      </c>
      <c r="CJ504" s="23" t="s">
        <v>181</v>
      </c>
      <c r="CK504" s="23">
        <v>9.1999999999999998E-3</v>
      </c>
      <c r="CL504" s="23" t="s">
        <v>181</v>
      </c>
      <c r="CM504" s="23">
        <v>1.14E-2</v>
      </c>
      <c r="CN504" s="23" t="s">
        <v>181</v>
      </c>
      <c r="CO504" s="23">
        <v>6.9999999999999999E-4</v>
      </c>
      <c r="CP504" s="23" t="s">
        <v>181</v>
      </c>
      <c r="CQ504" s="23">
        <v>2.5000000000000001E-3</v>
      </c>
      <c r="CR504" s="23" t="s">
        <v>181</v>
      </c>
      <c r="CS504" s="23">
        <v>1.6000000000000001E-3</v>
      </c>
      <c r="CT504" s="23" t="s">
        <v>181</v>
      </c>
      <c r="CU504" s="23">
        <v>5.9999999999999995E-4</v>
      </c>
      <c r="CV504" s="23" t="s">
        <v>181</v>
      </c>
      <c r="CW504" s="23">
        <v>5.0000000000000001E-4</v>
      </c>
      <c r="CX504" s="23" t="s">
        <v>181</v>
      </c>
      <c r="CY504" s="23">
        <v>5.0000000000000001E-4</v>
      </c>
      <c r="CZ504" s="23" t="s">
        <v>181</v>
      </c>
      <c r="DA504" s="23">
        <v>5.9999999999999995E-4</v>
      </c>
      <c r="DB504" s="23" t="s">
        <v>181</v>
      </c>
      <c r="DC504" s="23">
        <v>5.9999999999999995E-4</v>
      </c>
      <c r="DD504" s="23" t="s">
        <v>181</v>
      </c>
      <c r="DE504" s="23">
        <v>5.9999999999999995E-4</v>
      </c>
      <c r="DF504" s="23" t="s">
        <v>181</v>
      </c>
      <c r="DG504" s="23">
        <v>2.9999999999999997E-4</v>
      </c>
      <c r="DH504" s="23" t="s">
        <v>181</v>
      </c>
      <c r="DI504" s="23">
        <v>2.9999999999999997E-4</v>
      </c>
      <c r="DJ504" s="23" t="s">
        <v>595</v>
      </c>
      <c r="DK504" s="23" t="s">
        <v>596</v>
      </c>
      <c r="DL504" s="23">
        <v>42</v>
      </c>
      <c r="DM504" s="23" t="s">
        <v>598</v>
      </c>
      <c r="DN504" s="23" t="s">
        <v>20</v>
      </c>
      <c r="DW504" s="85"/>
      <c r="DY504" s="85">
        <v>44880.960416666669</v>
      </c>
    </row>
    <row r="505" spans="1:129" s="23" customFormat="1">
      <c r="A505" s="23">
        <v>565</v>
      </c>
      <c r="B505" s="88">
        <v>44880.964583333334</v>
      </c>
      <c r="C505" s="23" t="s">
        <v>56</v>
      </c>
      <c r="D505" s="23">
        <v>0</v>
      </c>
      <c r="E505" s="23">
        <v>0</v>
      </c>
      <c r="F505" s="23">
        <v>0</v>
      </c>
      <c r="G505" s="23" t="s">
        <v>58</v>
      </c>
      <c r="H505" s="23" t="s">
        <v>59</v>
      </c>
      <c r="I505" s="23" t="s">
        <v>59</v>
      </c>
      <c r="J505" s="23" t="s">
        <v>59</v>
      </c>
      <c r="K505" s="23">
        <v>150</v>
      </c>
      <c r="L505" s="23" t="s">
        <v>179</v>
      </c>
      <c r="M505" s="23">
        <v>0</v>
      </c>
      <c r="N505" s="23" t="s">
        <v>179</v>
      </c>
      <c r="O505" s="23">
        <v>0</v>
      </c>
      <c r="P505" s="23" t="s">
        <v>179</v>
      </c>
      <c r="Q505" s="23">
        <v>0</v>
      </c>
      <c r="R505" s="23">
        <v>2</v>
      </c>
      <c r="S505" s="23" t="s">
        <v>180</v>
      </c>
      <c r="T505" s="23">
        <v>7.6722999999999999</v>
      </c>
      <c r="U505" s="23">
        <v>0.58650000000000002</v>
      </c>
      <c r="V505" s="23">
        <v>15.645099999999999</v>
      </c>
      <c r="W505" s="23">
        <v>0.25840000000000002</v>
      </c>
      <c r="X505" s="23">
        <v>43.972799999999999</v>
      </c>
      <c r="Y505" s="23">
        <v>0.2702</v>
      </c>
      <c r="Z505" s="23">
        <v>2.5399999999999999E-2</v>
      </c>
      <c r="AA505" s="23">
        <v>1.0999999999999999E-2</v>
      </c>
      <c r="AB505" s="23" t="s">
        <v>181</v>
      </c>
      <c r="AC505" s="23">
        <v>5.7999999999999996E-3</v>
      </c>
      <c r="AD505" s="23" t="s">
        <v>181</v>
      </c>
      <c r="AE505" s="23">
        <v>1.03E-2</v>
      </c>
      <c r="AF505" s="23">
        <v>1.0510999999999999</v>
      </c>
      <c r="AG505" s="23">
        <v>1.03E-2</v>
      </c>
      <c r="AH505" s="23">
        <v>6.1242999999999999</v>
      </c>
      <c r="AI505" s="23">
        <v>1.8800000000000001E-2</v>
      </c>
      <c r="AJ505" s="23">
        <v>0.4627</v>
      </c>
      <c r="AK505" s="23">
        <v>4.4999999999999997E-3</v>
      </c>
      <c r="AL505" s="23">
        <v>2.3699999999999999E-2</v>
      </c>
      <c r="AM505" s="23">
        <v>5.8999999999999999E-3</v>
      </c>
      <c r="AN505" s="23">
        <v>2.8299999999999999E-2</v>
      </c>
      <c r="AO505" s="23">
        <v>3.7000000000000002E-3</v>
      </c>
      <c r="AP505" s="23">
        <v>6.2700000000000006E-2</v>
      </c>
      <c r="AQ505" s="23">
        <v>3.0999999999999999E-3</v>
      </c>
      <c r="AR505" s="23">
        <v>7.7493999999999996</v>
      </c>
      <c r="AS505" s="23">
        <v>2.3599999999999999E-2</v>
      </c>
      <c r="AT505" s="23">
        <v>9.7999999999999997E-3</v>
      </c>
      <c r="AU505" s="23">
        <v>3.0999999999999999E-3</v>
      </c>
      <c r="AV505" s="23">
        <v>1.6400000000000001E-2</v>
      </c>
      <c r="AW505" s="23">
        <v>1.1000000000000001E-3</v>
      </c>
      <c r="AX505" s="23">
        <v>8.0999999999999996E-3</v>
      </c>
      <c r="AY505" s="23">
        <v>5.9999999999999995E-4</v>
      </c>
      <c r="AZ505" s="23">
        <v>8.3999999999999995E-3</v>
      </c>
      <c r="BA505" s="23">
        <v>5.9999999999999995E-4</v>
      </c>
      <c r="BB505" s="23">
        <v>1.1000000000000001E-3</v>
      </c>
      <c r="BC505" s="23">
        <v>4.0000000000000002E-4</v>
      </c>
      <c r="BD505" s="23">
        <v>6.9999999999999999E-4</v>
      </c>
      <c r="BE505" s="23">
        <v>2.9999999999999997E-4</v>
      </c>
      <c r="BF505" s="23" t="s">
        <v>181</v>
      </c>
      <c r="BG505" s="23">
        <v>1E-4</v>
      </c>
      <c r="BH505" s="23">
        <v>1E-3</v>
      </c>
      <c r="BI505" s="23">
        <v>2.0000000000000001E-4</v>
      </c>
      <c r="BJ505" s="23">
        <v>6.3E-3</v>
      </c>
      <c r="BK505" s="23">
        <v>2.9999999999999997E-4</v>
      </c>
      <c r="BL505" s="23">
        <v>2.0999999999999999E-3</v>
      </c>
      <c r="BM505" s="23">
        <v>2.0000000000000001E-4</v>
      </c>
      <c r="BN505" s="23">
        <v>3.2000000000000002E-3</v>
      </c>
      <c r="BO505" s="23">
        <v>2.9999999999999997E-4</v>
      </c>
      <c r="BP505" s="23" t="s">
        <v>181</v>
      </c>
      <c r="BQ505" s="23">
        <v>2.0000000000000001E-4</v>
      </c>
      <c r="BR505" s="23">
        <v>2.9999999999999997E-4</v>
      </c>
      <c r="BS505" s="23">
        <v>2.9999999999999997E-4</v>
      </c>
      <c r="BT505" s="23" t="s">
        <v>181</v>
      </c>
      <c r="BU505" s="23">
        <v>5.0000000000000001E-4</v>
      </c>
      <c r="BV505" s="23" t="s">
        <v>20</v>
      </c>
      <c r="BX505" s="23" t="s">
        <v>181</v>
      </c>
      <c r="BY505" s="23">
        <v>8.0000000000000004E-4</v>
      </c>
      <c r="BZ505" s="23" t="s">
        <v>181</v>
      </c>
      <c r="CA505" s="23">
        <v>6.9999999999999999E-4</v>
      </c>
      <c r="CB505" s="23" t="s">
        <v>181</v>
      </c>
      <c r="CC505" s="23">
        <v>1.8E-3</v>
      </c>
      <c r="CD505" s="23" t="s">
        <v>181</v>
      </c>
      <c r="CE505" s="23">
        <v>1.8E-3</v>
      </c>
      <c r="CF505" s="23" t="s">
        <v>20</v>
      </c>
      <c r="CH505" s="23" t="s">
        <v>181</v>
      </c>
      <c r="CI505" s="23">
        <v>5.3E-3</v>
      </c>
      <c r="CJ505" s="23" t="s">
        <v>181</v>
      </c>
      <c r="CK505" s="23">
        <v>8.8000000000000005E-3</v>
      </c>
      <c r="CL505" s="23" t="s">
        <v>181</v>
      </c>
      <c r="CM505" s="23">
        <v>1.03E-2</v>
      </c>
      <c r="CN505" s="23" t="s">
        <v>181</v>
      </c>
      <c r="CO505" s="23">
        <v>5.9999999999999995E-4</v>
      </c>
      <c r="CP505" s="23" t="s">
        <v>181</v>
      </c>
      <c r="CQ505" s="23">
        <v>2.5999999999999999E-3</v>
      </c>
      <c r="CR505" s="23" t="s">
        <v>181</v>
      </c>
      <c r="CS505" s="23">
        <v>1.5E-3</v>
      </c>
      <c r="CT505" s="23" t="s">
        <v>20</v>
      </c>
      <c r="CV505" s="23" t="s">
        <v>181</v>
      </c>
      <c r="CW505" s="23">
        <v>5.0000000000000001E-4</v>
      </c>
      <c r="CX505" s="23" t="s">
        <v>181</v>
      </c>
      <c r="CY505" s="23">
        <v>5.0000000000000001E-4</v>
      </c>
      <c r="CZ505" s="23" t="s">
        <v>181</v>
      </c>
      <c r="DA505" s="23">
        <v>5.0000000000000001E-4</v>
      </c>
      <c r="DB505" s="23" t="s">
        <v>181</v>
      </c>
      <c r="DC505" s="23">
        <v>5.0000000000000001E-4</v>
      </c>
      <c r="DD505" s="23" t="s">
        <v>181</v>
      </c>
      <c r="DE505" s="23">
        <v>5.0000000000000001E-4</v>
      </c>
      <c r="DF505" s="23" t="s">
        <v>181</v>
      </c>
      <c r="DG505" s="23">
        <v>2.9999999999999997E-4</v>
      </c>
      <c r="DH505" s="23" t="s">
        <v>181</v>
      </c>
      <c r="DI505" s="23">
        <v>2.9999999999999997E-4</v>
      </c>
      <c r="DJ505" s="23" t="s">
        <v>599</v>
      </c>
      <c r="DK505" s="23" t="s">
        <v>600</v>
      </c>
      <c r="DL505" s="23">
        <v>101</v>
      </c>
      <c r="DM505" s="23" t="s">
        <v>568</v>
      </c>
      <c r="DN505" s="23" t="s">
        <v>20</v>
      </c>
      <c r="DW505" s="85"/>
      <c r="DY505" s="85">
        <v>44880.964583333334</v>
      </c>
    </row>
    <row r="506" spans="1:129" s="23" customFormat="1">
      <c r="A506" s="23">
        <v>566</v>
      </c>
      <c r="B506" s="88">
        <v>44880.969444444447</v>
      </c>
      <c r="C506" s="23" t="s">
        <v>56</v>
      </c>
      <c r="D506" s="23">
        <v>0</v>
      </c>
      <c r="E506" s="23">
        <v>0</v>
      </c>
      <c r="F506" s="23">
        <v>0</v>
      </c>
      <c r="G506" s="23" t="s">
        <v>58</v>
      </c>
      <c r="H506" s="23" t="s">
        <v>59</v>
      </c>
      <c r="I506" s="23" t="s">
        <v>59</v>
      </c>
      <c r="J506" s="23" t="s">
        <v>59</v>
      </c>
      <c r="K506" s="23">
        <v>150</v>
      </c>
      <c r="L506" s="23" t="s">
        <v>179</v>
      </c>
      <c r="M506" s="23">
        <v>0</v>
      </c>
      <c r="N506" s="23" t="s">
        <v>179</v>
      </c>
      <c r="O506" s="23">
        <v>0</v>
      </c>
      <c r="P506" s="23" t="s">
        <v>179</v>
      </c>
      <c r="Q506" s="23">
        <v>0</v>
      </c>
      <c r="R506" s="23">
        <v>2</v>
      </c>
      <c r="S506" s="23" t="s">
        <v>180</v>
      </c>
      <c r="T506" s="23">
        <v>7.5125000000000002</v>
      </c>
      <c r="U506" s="23">
        <v>0.57689999999999997</v>
      </c>
      <c r="V506" s="23">
        <v>15.8948</v>
      </c>
      <c r="W506" s="23">
        <v>0.25840000000000002</v>
      </c>
      <c r="X506" s="23">
        <v>43.956600000000002</v>
      </c>
      <c r="Y506" s="23">
        <v>0.26690000000000003</v>
      </c>
      <c r="Z506" s="23">
        <v>3.78E-2</v>
      </c>
      <c r="AA506" s="23">
        <v>1.21E-2</v>
      </c>
      <c r="AB506" s="23" t="s">
        <v>181</v>
      </c>
      <c r="AC506" s="23">
        <v>5.8999999999999999E-3</v>
      </c>
      <c r="AD506" s="23" t="s">
        <v>181</v>
      </c>
      <c r="AE506" s="23">
        <v>1.01E-2</v>
      </c>
      <c r="AF506" s="23">
        <v>0.58720000000000006</v>
      </c>
      <c r="AG506" s="23">
        <v>8.0999999999999996E-3</v>
      </c>
      <c r="AH506" s="23">
        <v>8.5716999999999999</v>
      </c>
      <c r="AI506" s="23">
        <v>2.2200000000000001E-2</v>
      </c>
      <c r="AJ506" s="23">
        <v>0.496</v>
      </c>
      <c r="AK506" s="23">
        <v>4.7999999999999996E-3</v>
      </c>
      <c r="AL506" s="23">
        <v>1.6500000000000001E-2</v>
      </c>
      <c r="AM506" s="23">
        <v>6.0000000000000001E-3</v>
      </c>
      <c r="AN506" s="23">
        <v>3.2300000000000002E-2</v>
      </c>
      <c r="AO506" s="23">
        <v>3.7000000000000002E-3</v>
      </c>
      <c r="AP506" s="23">
        <v>9.9199999999999997E-2</v>
      </c>
      <c r="AQ506" s="23">
        <v>3.7000000000000002E-3</v>
      </c>
      <c r="AR506" s="23">
        <v>6.4438000000000004</v>
      </c>
      <c r="AS506" s="23">
        <v>2.2200000000000001E-2</v>
      </c>
      <c r="AT506" s="23">
        <v>9.9000000000000008E-3</v>
      </c>
      <c r="AU506" s="23">
        <v>2.8999999999999998E-3</v>
      </c>
      <c r="AV506" s="23">
        <v>1.4999999999999999E-2</v>
      </c>
      <c r="AW506" s="23">
        <v>1E-3</v>
      </c>
      <c r="AX506" s="23">
        <v>6.8999999999999999E-3</v>
      </c>
      <c r="AY506" s="23">
        <v>5.9999999999999995E-4</v>
      </c>
      <c r="AZ506" s="23">
        <v>8.5000000000000006E-3</v>
      </c>
      <c r="BA506" s="23">
        <v>6.9999999999999999E-4</v>
      </c>
      <c r="BB506" s="23">
        <v>8.9999999999999998E-4</v>
      </c>
      <c r="BC506" s="23">
        <v>4.0000000000000002E-4</v>
      </c>
      <c r="BD506" s="23">
        <v>2.9999999999999997E-4</v>
      </c>
      <c r="BE506" s="23">
        <v>2.9999999999999997E-4</v>
      </c>
      <c r="BF506" s="23" t="s">
        <v>181</v>
      </c>
      <c r="BG506" s="23">
        <v>1E-4</v>
      </c>
      <c r="BH506" s="23">
        <v>1.1000000000000001E-3</v>
      </c>
      <c r="BI506" s="23">
        <v>2.0000000000000001E-4</v>
      </c>
      <c r="BJ506" s="23">
        <v>7.4000000000000003E-3</v>
      </c>
      <c r="BK506" s="23">
        <v>2.9999999999999997E-4</v>
      </c>
      <c r="BL506" s="23">
        <v>1.9E-3</v>
      </c>
      <c r="BM506" s="23">
        <v>2.0000000000000001E-4</v>
      </c>
      <c r="BN506" s="23">
        <v>3.8E-3</v>
      </c>
      <c r="BO506" s="23">
        <v>2.9999999999999997E-4</v>
      </c>
      <c r="BP506" s="23" t="s">
        <v>181</v>
      </c>
      <c r="BQ506" s="23">
        <v>2.0000000000000001E-4</v>
      </c>
      <c r="BR506" s="23">
        <v>2.9999999999999997E-4</v>
      </c>
      <c r="BS506" s="23">
        <v>2.0000000000000001E-4</v>
      </c>
      <c r="BT506" s="23" t="s">
        <v>181</v>
      </c>
      <c r="BU506" s="23">
        <v>5.0000000000000001E-4</v>
      </c>
      <c r="BV506" s="23" t="s">
        <v>20</v>
      </c>
      <c r="BX506" s="23" t="s">
        <v>20</v>
      </c>
      <c r="BZ506" s="23" t="s">
        <v>181</v>
      </c>
      <c r="CA506" s="23">
        <v>6.9999999999999999E-4</v>
      </c>
      <c r="CB506" s="23" t="s">
        <v>181</v>
      </c>
      <c r="CC506" s="23">
        <v>1.9E-3</v>
      </c>
      <c r="CD506" s="23" t="s">
        <v>181</v>
      </c>
      <c r="CE506" s="23">
        <v>1.6999999999999999E-3</v>
      </c>
      <c r="CF506" s="23" t="s">
        <v>20</v>
      </c>
      <c r="CH506" s="23" t="s">
        <v>181</v>
      </c>
      <c r="CI506" s="23">
        <v>5.1000000000000004E-3</v>
      </c>
      <c r="CJ506" s="23" t="s">
        <v>181</v>
      </c>
      <c r="CK506" s="23">
        <v>8.8000000000000005E-3</v>
      </c>
      <c r="CL506" s="23" t="s">
        <v>181</v>
      </c>
      <c r="CM506" s="23">
        <v>1.0500000000000001E-2</v>
      </c>
      <c r="CN506" s="23" t="s">
        <v>181</v>
      </c>
      <c r="CO506" s="23">
        <v>6.9999999999999999E-4</v>
      </c>
      <c r="CP506" s="23" t="s">
        <v>181</v>
      </c>
      <c r="CQ506" s="23">
        <v>2.5000000000000001E-3</v>
      </c>
      <c r="CR506" s="23" t="s">
        <v>181</v>
      </c>
      <c r="CS506" s="23">
        <v>1.5E-3</v>
      </c>
      <c r="CT506" s="23" t="s">
        <v>181</v>
      </c>
      <c r="CU506" s="23">
        <v>5.9999999999999995E-4</v>
      </c>
      <c r="CV506" s="23" t="s">
        <v>20</v>
      </c>
      <c r="CX506" s="23" t="s">
        <v>181</v>
      </c>
      <c r="CY506" s="23">
        <v>5.0000000000000001E-4</v>
      </c>
      <c r="CZ506" s="23" t="s">
        <v>181</v>
      </c>
      <c r="DA506" s="23">
        <v>5.0000000000000001E-4</v>
      </c>
      <c r="DB506" s="23" t="s">
        <v>181</v>
      </c>
      <c r="DC506" s="23">
        <v>5.0000000000000001E-4</v>
      </c>
      <c r="DD506" s="23" t="s">
        <v>181</v>
      </c>
      <c r="DE506" s="23">
        <v>5.9999999999999995E-4</v>
      </c>
      <c r="DF506" s="23" t="s">
        <v>181</v>
      </c>
      <c r="DG506" s="23">
        <v>2.9999999999999997E-4</v>
      </c>
      <c r="DH506" s="23" t="s">
        <v>181</v>
      </c>
      <c r="DI506" s="23">
        <v>2.0000000000000001E-4</v>
      </c>
      <c r="DJ506" s="23" t="s">
        <v>601</v>
      </c>
      <c r="DK506" s="23" t="s">
        <v>602</v>
      </c>
      <c r="DL506" s="23">
        <v>45</v>
      </c>
      <c r="DM506" s="23" t="s">
        <v>594</v>
      </c>
      <c r="DN506" s="23" t="s">
        <v>20</v>
      </c>
      <c r="DW506" s="85"/>
      <c r="DY506" s="85">
        <v>44880.969444444447</v>
      </c>
    </row>
    <row r="507" spans="1:129" s="23" customFormat="1">
      <c r="A507" s="23">
        <v>567</v>
      </c>
      <c r="B507" s="88">
        <v>44880.972222222219</v>
      </c>
      <c r="C507" s="23" t="s">
        <v>56</v>
      </c>
      <c r="D507" s="23">
        <v>0</v>
      </c>
      <c r="E507" s="23">
        <v>0</v>
      </c>
      <c r="F507" s="23">
        <v>0</v>
      </c>
      <c r="G507" s="23" t="s">
        <v>58</v>
      </c>
      <c r="H507" s="23" t="s">
        <v>59</v>
      </c>
      <c r="I507" s="23" t="s">
        <v>59</v>
      </c>
      <c r="J507" s="23" t="s">
        <v>59</v>
      </c>
      <c r="K507" s="23">
        <v>150</v>
      </c>
      <c r="L507" s="23" t="s">
        <v>179</v>
      </c>
      <c r="M507" s="23">
        <v>0</v>
      </c>
      <c r="N507" s="23" t="s">
        <v>179</v>
      </c>
      <c r="O507" s="23">
        <v>0</v>
      </c>
      <c r="P507" s="23" t="s">
        <v>179</v>
      </c>
      <c r="Q507" s="23">
        <v>0</v>
      </c>
      <c r="R507" s="23">
        <v>2</v>
      </c>
      <c r="S507" s="23" t="s">
        <v>180</v>
      </c>
      <c r="T507" s="23">
        <v>6.0008999999999997</v>
      </c>
      <c r="U507" s="23">
        <v>0.59689999999999999</v>
      </c>
      <c r="V507" s="23">
        <v>18.0505</v>
      </c>
      <c r="W507" s="23">
        <v>0.2782</v>
      </c>
      <c r="X507" s="23">
        <v>46.066200000000002</v>
      </c>
      <c r="Y507" s="23">
        <v>0.27979999999999999</v>
      </c>
      <c r="Z507" s="23">
        <v>6.93E-2</v>
      </c>
      <c r="AA507" s="23">
        <v>1.2999999999999999E-2</v>
      </c>
      <c r="AB507" s="23" t="s">
        <v>181</v>
      </c>
      <c r="AC507" s="23">
        <v>6.1999999999999998E-3</v>
      </c>
      <c r="AD507" s="23" t="s">
        <v>181</v>
      </c>
      <c r="AE507" s="23">
        <v>1.0699999999999999E-2</v>
      </c>
      <c r="AF507" s="23">
        <v>1.7439</v>
      </c>
      <c r="AG507" s="23">
        <v>1.2999999999999999E-2</v>
      </c>
      <c r="AH507" s="23">
        <v>8.7591000000000001</v>
      </c>
      <c r="AI507" s="23">
        <v>2.2700000000000001E-2</v>
      </c>
      <c r="AJ507" s="23">
        <v>0.53759999999999997</v>
      </c>
      <c r="AK507" s="23">
        <v>5.0000000000000001E-3</v>
      </c>
      <c r="AL507" s="23">
        <v>2.46E-2</v>
      </c>
      <c r="AM507" s="23">
        <v>6.3E-3</v>
      </c>
      <c r="AN507" s="23">
        <v>3.9199999999999999E-2</v>
      </c>
      <c r="AO507" s="23">
        <v>4.1000000000000003E-3</v>
      </c>
      <c r="AP507" s="23">
        <v>7.7100000000000002E-2</v>
      </c>
      <c r="AQ507" s="23">
        <v>3.3999999999999998E-3</v>
      </c>
      <c r="AR507" s="23">
        <v>8.4009</v>
      </c>
      <c r="AS507" s="23">
        <v>2.5499999999999998E-2</v>
      </c>
      <c r="AT507" s="23">
        <v>8.6999999999999994E-3</v>
      </c>
      <c r="AU507" s="23">
        <v>3.2000000000000002E-3</v>
      </c>
      <c r="AV507" s="23">
        <v>1.5699999999999999E-2</v>
      </c>
      <c r="AW507" s="23">
        <v>1E-3</v>
      </c>
      <c r="AX507" s="23">
        <v>6.4999999999999997E-3</v>
      </c>
      <c r="AY507" s="23">
        <v>5.9999999999999995E-4</v>
      </c>
      <c r="AZ507" s="23">
        <v>1.03E-2</v>
      </c>
      <c r="BA507" s="23">
        <v>6.9999999999999999E-4</v>
      </c>
      <c r="BB507" s="23">
        <v>1.2999999999999999E-3</v>
      </c>
      <c r="BC507" s="23">
        <v>4.0000000000000002E-4</v>
      </c>
      <c r="BD507" s="23">
        <v>1.8E-3</v>
      </c>
      <c r="BE507" s="23">
        <v>2.9999999999999997E-4</v>
      </c>
      <c r="BF507" s="23" t="s">
        <v>181</v>
      </c>
      <c r="BG507" s="23">
        <v>1E-4</v>
      </c>
      <c r="BH507" s="23">
        <v>1.6999999999999999E-3</v>
      </c>
      <c r="BI507" s="23">
        <v>2.0000000000000001E-4</v>
      </c>
      <c r="BJ507" s="23">
        <v>7.1999999999999998E-3</v>
      </c>
      <c r="BK507" s="23">
        <v>2.9999999999999997E-4</v>
      </c>
      <c r="BL507" s="23">
        <v>2.2000000000000001E-3</v>
      </c>
      <c r="BM507" s="23">
        <v>2.0000000000000001E-4</v>
      </c>
      <c r="BN507" s="23">
        <v>3.3E-3</v>
      </c>
      <c r="BO507" s="23">
        <v>2.0000000000000001E-4</v>
      </c>
      <c r="BP507" s="23" t="s">
        <v>181</v>
      </c>
      <c r="BQ507" s="23">
        <v>2.0000000000000001E-4</v>
      </c>
      <c r="BR507" s="23">
        <v>4.0000000000000002E-4</v>
      </c>
      <c r="BS507" s="23">
        <v>2.0000000000000001E-4</v>
      </c>
      <c r="BT507" s="23" t="s">
        <v>181</v>
      </c>
      <c r="BU507" s="23">
        <v>5.0000000000000001E-4</v>
      </c>
      <c r="BV507" s="23" t="s">
        <v>20</v>
      </c>
      <c r="BX507" s="23" t="s">
        <v>181</v>
      </c>
      <c r="BY507" s="23">
        <v>8.0000000000000004E-4</v>
      </c>
      <c r="BZ507" s="23" t="s">
        <v>181</v>
      </c>
      <c r="CA507" s="23">
        <v>6.9999999999999999E-4</v>
      </c>
      <c r="CB507" s="23" t="s">
        <v>181</v>
      </c>
      <c r="CC507" s="23">
        <v>1.8E-3</v>
      </c>
      <c r="CD507" s="23" t="s">
        <v>181</v>
      </c>
      <c r="CE507" s="23">
        <v>1.8E-3</v>
      </c>
      <c r="CF507" s="23" t="s">
        <v>20</v>
      </c>
      <c r="CH507" s="23" t="s">
        <v>181</v>
      </c>
      <c r="CI507" s="23">
        <v>4.1999999999999997E-3</v>
      </c>
      <c r="CJ507" s="23" t="s">
        <v>181</v>
      </c>
      <c r="CK507" s="23">
        <v>8.6999999999999994E-3</v>
      </c>
      <c r="CL507" s="23" t="s">
        <v>181</v>
      </c>
      <c r="CM507" s="23">
        <v>9.7000000000000003E-3</v>
      </c>
      <c r="CN507" s="23" t="s">
        <v>181</v>
      </c>
      <c r="CO507" s="23">
        <v>5.9999999999999995E-4</v>
      </c>
      <c r="CP507" s="23" t="s">
        <v>181</v>
      </c>
      <c r="CQ507" s="23">
        <v>2.5999999999999999E-3</v>
      </c>
      <c r="CR507" s="23" t="s">
        <v>181</v>
      </c>
      <c r="CS507" s="23">
        <v>1.5E-3</v>
      </c>
      <c r="CT507" s="23" t="s">
        <v>181</v>
      </c>
      <c r="CU507" s="23">
        <v>5.9999999999999995E-4</v>
      </c>
      <c r="CV507" s="23" t="s">
        <v>181</v>
      </c>
      <c r="CW507" s="23">
        <v>5.0000000000000001E-4</v>
      </c>
      <c r="CX507" s="23" t="s">
        <v>181</v>
      </c>
      <c r="CY507" s="23">
        <v>5.0000000000000001E-4</v>
      </c>
      <c r="CZ507" s="23" t="s">
        <v>181</v>
      </c>
      <c r="DA507" s="23">
        <v>5.9999999999999995E-4</v>
      </c>
      <c r="DB507" s="23" t="s">
        <v>181</v>
      </c>
      <c r="DC507" s="23">
        <v>5.0000000000000001E-4</v>
      </c>
      <c r="DD507" s="23" t="s">
        <v>181</v>
      </c>
      <c r="DE507" s="23">
        <v>5.9999999999999995E-4</v>
      </c>
      <c r="DF507" s="23" t="s">
        <v>181</v>
      </c>
      <c r="DG507" s="23">
        <v>2.9999999999999997E-4</v>
      </c>
      <c r="DH507" s="23" t="s">
        <v>181</v>
      </c>
      <c r="DI507" s="23">
        <v>2.0000000000000001E-4</v>
      </c>
      <c r="DJ507" s="23" t="s">
        <v>601</v>
      </c>
      <c r="DK507" s="23" t="s">
        <v>602</v>
      </c>
      <c r="DL507" s="23">
        <v>58</v>
      </c>
      <c r="DM507" s="23" t="s">
        <v>603</v>
      </c>
      <c r="DN507" s="23" t="s">
        <v>20</v>
      </c>
      <c r="DW507" s="85"/>
      <c r="DY507" s="85">
        <v>44880.972222222219</v>
      </c>
    </row>
    <row r="508" spans="1:129" s="23" customFormat="1">
      <c r="A508" s="23">
        <v>568</v>
      </c>
      <c r="B508" s="88">
        <v>44880.974999999999</v>
      </c>
      <c r="C508" s="23" t="s">
        <v>56</v>
      </c>
      <c r="D508" s="23">
        <v>0</v>
      </c>
      <c r="E508" s="23">
        <v>0</v>
      </c>
      <c r="F508" s="23">
        <v>0</v>
      </c>
      <c r="G508" s="23" t="s">
        <v>58</v>
      </c>
      <c r="H508" s="23" t="s">
        <v>59</v>
      </c>
      <c r="I508" s="23" t="s">
        <v>59</v>
      </c>
      <c r="J508" s="23" t="s">
        <v>59</v>
      </c>
      <c r="K508" s="23">
        <v>150</v>
      </c>
      <c r="L508" s="23" t="s">
        <v>179</v>
      </c>
      <c r="M508" s="23">
        <v>0</v>
      </c>
      <c r="N508" s="23" t="s">
        <v>179</v>
      </c>
      <c r="O508" s="23">
        <v>0</v>
      </c>
      <c r="P508" s="23" t="s">
        <v>179</v>
      </c>
      <c r="Q508" s="23">
        <v>0</v>
      </c>
      <c r="R508" s="23">
        <v>2</v>
      </c>
      <c r="S508" s="23" t="s">
        <v>180</v>
      </c>
      <c r="T508" s="23">
        <v>6.6031000000000004</v>
      </c>
      <c r="U508" s="23">
        <v>0.55169999999999997</v>
      </c>
      <c r="V508" s="23">
        <v>14.5939</v>
      </c>
      <c r="W508" s="23">
        <v>0.2467</v>
      </c>
      <c r="X508" s="23">
        <v>42.786999999999999</v>
      </c>
      <c r="Y508" s="23">
        <v>0.26179999999999998</v>
      </c>
      <c r="Z508" s="23">
        <v>2.5100000000000001E-2</v>
      </c>
      <c r="AA508" s="23">
        <v>1.12E-2</v>
      </c>
      <c r="AB508" s="23" t="s">
        <v>181</v>
      </c>
      <c r="AC508" s="23">
        <v>5.7000000000000002E-3</v>
      </c>
      <c r="AD508" s="23" t="s">
        <v>181</v>
      </c>
      <c r="AE508" s="23">
        <v>9.9000000000000008E-3</v>
      </c>
      <c r="AF508" s="23">
        <v>0.43240000000000001</v>
      </c>
      <c r="AG508" s="23">
        <v>7.1999999999999998E-3</v>
      </c>
      <c r="AH508" s="23">
        <v>7.1486999999999998</v>
      </c>
      <c r="AI508" s="23">
        <v>2.01E-2</v>
      </c>
      <c r="AJ508" s="23">
        <v>0.42799999999999999</v>
      </c>
      <c r="AK508" s="23">
        <v>4.4000000000000003E-3</v>
      </c>
      <c r="AL508" s="23">
        <v>1.7000000000000001E-2</v>
      </c>
      <c r="AM508" s="23">
        <v>5.5999999999999999E-3</v>
      </c>
      <c r="AN508" s="23">
        <v>2.3099999999999999E-2</v>
      </c>
      <c r="AO508" s="23">
        <v>3.2000000000000002E-3</v>
      </c>
      <c r="AP508" s="23">
        <v>0.10249999999999999</v>
      </c>
      <c r="AQ508" s="23">
        <v>3.7000000000000002E-3</v>
      </c>
      <c r="AR508" s="23">
        <v>5.9999000000000002</v>
      </c>
      <c r="AS508" s="23">
        <v>2.1000000000000001E-2</v>
      </c>
      <c r="AT508" s="23">
        <v>7.1000000000000004E-3</v>
      </c>
      <c r="AU508" s="23">
        <v>2.8E-3</v>
      </c>
      <c r="AV508" s="23">
        <v>1.2200000000000001E-2</v>
      </c>
      <c r="AW508" s="23">
        <v>1E-3</v>
      </c>
      <c r="AX508" s="23">
        <v>7.0000000000000001E-3</v>
      </c>
      <c r="AY508" s="23">
        <v>5.9999999999999995E-4</v>
      </c>
      <c r="AZ508" s="23">
        <v>6.7999999999999996E-3</v>
      </c>
      <c r="BA508" s="23">
        <v>5.9999999999999995E-4</v>
      </c>
      <c r="BB508" s="23">
        <v>1.4E-3</v>
      </c>
      <c r="BC508" s="23">
        <v>4.0000000000000002E-4</v>
      </c>
      <c r="BD508" s="23">
        <v>2.9999999999999997E-4</v>
      </c>
      <c r="BE508" s="23">
        <v>2.9999999999999997E-4</v>
      </c>
      <c r="BF508" s="23" t="s">
        <v>181</v>
      </c>
      <c r="BG508" s="23">
        <v>1E-4</v>
      </c>
      <c r="BH508" s="23">
        <v>5.9999999999999995E-4</v>
      </c>
      <c r="BI508" s="23">
        <v>2.0000000000000001E-4</v>
      </c>
      <c r="BJ508" s="23">
        <v>6.1000000000000004E-3</v>
      </c>
      <c r="BK508" s="23">
        <v>2.9999999999999997E-4</v>
      </c>
      <c r="BL508" s="23">
        <v>1.8E-3</v>
      </c>
      <c r="BM508" s="23">
        <v>2.0000000000000001E-4</v>
      </c>
      <c r="BN508" s="23">
        <v>3.8E-3</v>
      </c>
      <c r="BO508" s="23">
        <v>2.9999999999999997E-4</v>
      </c>
      <c r="BP508" s="23" t="s">
        <v>181</v>
      </c>
      <c r="BQ508" s="23">
        <v>2.0000000000000001E-4</v>
      </c>
      <c r="BR508" s="23">
        <v>6.9999999999999999E-4</v>
      </c>
      <c r="BS508" s="23">
        <v>2.9999999999999997E-4</v>
      </c>
      <c r="BT508" s="23" t="s">
        <v>181</v>
      </c>
      <c r="BU508" s="23">
        <v>5.0000000000000001E-4</v>
      </c>
      <c r="BV508" s="23" t="s">
        <v>20</v>
      </c>
      <c r="BX508" s="23" t="s">
        <v>181</v>
      </c>
      <c r="BY508" s="23">
        <v>8.9999999999999998E-4</v>
      </c>
      <c r="BZ508" s="23" t="s">
        <v>181</v>
      </c>
      <c r="CA508" s="23">
        <v>6.9999999999999999E-4</v>
      </c>
      <c r="CB508" s="23" t="s">
        <v>181</v>
      </c>
      <c r="CC508" s="23">
        <v>1.9E-3</v>
      </c>
      <c r="CD508" s="23" t="s">
        <v>181</v>
      </c>
      <c r="CE508" s="23">
        <v>1.6999999999999999E-3</v>
      </c>
      <c r="CF508" s="23" t="s">
        <v>20</v>
      </c>
      <c r="CH508" s="23">
        <v>8.9999999999999993E-3</v>
      </c>
      <c r="CI508" s="23">
        <v>5.7999999999999996E-3</v>
      </c>
      <c r="CJ508" s="23" t="s">
        <v>181</v>
      </c>
      <c r="CK508" s="23">
        <v>9.2999999999999992E-3</v>
      </c>
      <c r="CL508" s="23" t="s">
        <v>181</v>
      </c>
      <c r="CM508" s="23">
        <v>1.12E-2</v>
      </c>
      <c r="CN508" s="23" t="s">
        <v>181</v>
      </c>
      <c r="CO508" s="23">
        <v>5.9999999999999995E-4</v>
      </c>
      <c r="CP508" s="23" t="s">
        <v>181</v>
      </c>
      <c r="CQ508" s="23">
        <v>2.5000000000000001E-3</v>
      </c>
      <c r="CR508" s="23" t="s">
        <v>181</v>
      </c>
      <c r="CS508" s="23">
        <v>1.5E-3</v>
      </c>
      <c r="CT508" s="23" t="s">
        <v>181</v>
      </c>
      <c r="CU508" s="23">
        <v>5.9999999999999995E-4</v>
      </c>
      <c r="CV508" s="23" t="s">
        <v>181</v>
      </c>
      <c r="CW508" s="23">
        <v>5.0000000000000001E-4</v>
      </c>
      <c r="CX508" s="23" t="s">
        <v>181</v>
      </c>
      <c r="CY508" s="23">
        <v>5.0000000000000001E-4</v>
      </c>
      <c r="CZ508" s="23" t="s">
        <v>181</v>
      </c>
      <c r="DA508" s="23">
        <v>5.9999999999999995E-4</v>
      </c>
      <c r="DB508" s="23" t="s">
        <v>181</v>
      </c>
      <c r="DC508" s="23">
        <v>5.0000000000000001E-4</v>
      </c>
      <c r="DD508" s="23" t="s">
        <v>181</v>
      </c>
      <c r="DE508" s="23">
        <v>5.9999999999999995E-4</v>
      </c>
      <c r="DF508" s="23" t="s">
        <v>181</v>
      </c>
      <c r="DG508" s="23">
        <v>2.9999999999999997E-4</v>
      </c>
      <c r="DH508" s="23" t="s">
        <v>181</v>
      </c>
      <c r="DI508" s="23">
        <v>2.9999999999999997E-4</v>
      </c>
      <c r="DJ508" s="23" t="s">
        <v>601</v>
      </c>
      <c r="DK508" s="23" t="s">
        <v>602</v>
      </c>
      <c r="DL508" s="23">
        <v>85</v>
      </c>
      <c r="DM508" s="23" t="s">
        <v>604</v>
      </c>
      <c r="DN508" s="23" t="s">
        <v>20</v>
      </c>
      <c r="DW508" s="85"/>
      <c r="DY508" s="85">
        <v>44880.974999999999</v>
      </c>
    </row>
    <row r="509" spans="1:129" s="23" customFormat="1">
      <c r="A509" s="23">
        <v>569</v>
      </c>
      <c r="B509" s="88">
        <v>44880.979166666664</v>
      </c>
      <c r="C509" s="23" t="s">
        <v>56</v>
      </c>
      <c r="D509" s="23">
        <v>0</v>
      </c>
      <c r="E509" s="23">
        <v>0</v>
      </c>
      <c r="F509" s="23">
        <v>0</v>
      </c>
      <c r="G509" s="23" t="s">
        <v>58</v>
      </c>
      <c r="H509" s="23" t="s">
        <v>59</v>
      </c>
      <c r="I509" s="23" t="s">
        <v>59</v>
      </c>
      <c r="J509" s="23" t="s">
        <v>59</v>
      </c>
      <c r="K509" s="23">
        <v>150</v>
      </c>
      <c r="L509" s="23" t="s">
        <v>179</v>
      </c>
      <c r="M509" s="23">
        <v>0</v>
      </c>
      <c r="N509" s="23" t="s">
        <v>179</v>
      </c>
      <c r="O509" s="23">
        <v>0</v>
      </c>
      <c r="P509" s="23" t="s">
        <v>179</v>
      </c>
      <c r="Q509" s="23">
        <v>0</v>
      </c>
      <c r="R509" s="23">
        <v>2</v>
      </c>
      <c r="S509" s="23" t="s">
        <v>180</v>
      </c>
      <c r="T509" s="23">
        <v>10.5441</v>
      </c>
      <c r="U509" s="23">
        <v>0.64159999999999995</v>
      </c>
      <c r="V509" s="23">
        <v>19.880600000000001</v>
      </c>
      <c r="W509" s="23">
        <v>0.28620000000000001</v>
      </c>
      <c r="X509" s="23">
        <v>52.596200000000003</v>
      </c>
      <c r="Y509" s="23">
        <v>0.29770000000000002</v>
      </c>
      <c r="Z509" s="23">
        <v>2.9000000000000001E-2</v>
      </c>
      <c r="AA509" s="23">
        <v>1.21E-2</v>
      </c>
      <c r="AB509" s="23" t="s">
        <v>181</v>
      </c>
      <c r="AC509" s="23">
        <v>6.1000000000000004E-3</v>
      </c>
      <c r="AD509" s="23" t="s">
        <v>181</v>
      </c>
      <c r="AE509" s="23">
        <v>9.7999999999999997E-3</v>
      </c>
      <c r="AF509" s="23">
        <v>0.5242</v>
      </c>
      <c r="AG509" s="23">
        <v>8.0000000000000002E-3</v>
      </c>
      <c r="AH509" s="23">
        <v>8.4502000000000006</v>
      </c>
      <c r="AI509" s="23">
        <v>2.1899999999999999E-2</v>
      </c>
      <c r="AJ509" s="23">
        <v>0.40300000000000002</v>
      </c>
      <c r="AK509" s="23">
        <v>4.4000000000000003E-3</v>
      </c>
      <c r="AL509" s="23">
        <v>2.47E-2</v>
      </c>
      <c r="AM509" s="23">
        <v>5.7999999999999996E-3</v>
      </c>
      <c r="AN509" s="23">
        <v>3.0800000000000001E-2</v>
      </c>
      <c r="AO509" s="23">
        <v>3.8E-3</v>
      </c>
      <c r="AP509" s="23">
        <v>8.2100000000000006E-2</v>
      </c>
      <c r="AQ509" s="23">
        <v>3.2000000000000002E-3</v>
      </c>
      <c r="AR509" s="23">
        <v>6.0582000000000003</v>
      </c>
      <c r="AS509" s="23">
        <v>2.1100000000000001E-2</v>
      </c>
      <c r="AT509" s="23">
        <v>9.4000000000000004E-3</v>
      </c>
      <c r="AU509" s="23">
        <v>2.7000000000000001E-3</v>
      </c>
      <c r="AV509" s="23">
        <v>1.3299999999999999E-2</v>
      </c>
      <c r="AW509" s="23">
        <v>8.9999999999999998E-4</v>
      </c>
      <c r="AX509" s="23">
        <v>9.5999999999999992E-3</v>
      </c>
      <c r="AY509" s="23">
        <v>6.9999999999999999E-4</v>
      </c>
      <c r="AZ509" s="23">
        <v>7.0000000000000001E-3</v>
      </c>
      <c r="BA509" s="23">
        <v>5.9999999999999995E-4</v>
      </c>
      <c r="BB509" s="23">
        <v>1.1999999999999999E-3</v>
      </c>
      <c r="BC509" s="23">
        <v>2.9999999999999997E-4</v>
      </c>
      <c r="BD509" s="23" t="s">
        <v>181</v>
      </c>
      <c r="BE509" s="23">
        <v>2.0000000000000001E-4</v>
      </c>
      <c r="BF509" s="23" t="s">
        <v>181</v>
      </c>
      <c r="BG509" s="23">
        <v>1E-4</v>
      </c>
      <c r="BH509" s="23">
        <v>5.0000000000000001E-4</v>
      </c>
      <c r="BI509" s="23">
        <v>2.0000000000000001E-4</v>
      </c>
      <c r="BJ509" s="23">
        <v>7.7000000000000002E-3</v>
      </c>
      <c r="BK509" s="23">
        <v>2.9999999999999997E-4</v>
      </c>
      <c r="BL509" s="23">
        <v>1.6000000000000001E-3</v>
      </c>
      <c r="BM509" s="23">
        <v>2.0000000000000001E-4</v>
      </c>
      <c r="BN509" s="23">
        <v>2.3999999999999998E-3</v>
      </c>
      <c r="BO509" s="23">
        <v>2.0000000000000001E-4</v>
      </c>
      <c r="BP509" s="23" t="s">
        <v>181</v>
      </c>
      <c r="BQ509" s="23">
        <v>2.0000000000000001E-4</v>
      </c>
      <c r="BR509" s="23">
        <v>2.0000000000000001E-4</v>
      </c>
      <c r="BS509" s="23">
        <v>1E-4</v>
      </c>
      <c r="BT509" s="23" t="s">
        <v>181</v>
      </c>
      <c r="BU509" s="23">
        <v>5.0000000000000001E-4</v>
      </c>
      <c r="BV509" s="23" t="s">
        <v>20</v>
      </c>
      <c r="BX509" s="23" t="s">
        <v>181</v>
      </c>
      <c r="BY509" s="23">
        <v>8.0000000000000004E-4</v>
      </c>
      <c r="BZ509" s="23" t="s">
        <v>181</v>
      </c>
      <c r="CA509" s="23">
        <v>6.9999999999999999E-4</v>
      </c>
      <c r="CB509" s="23" t="s">
        <v>181</v>
      </c>
      <c r="CC509" s="23">
        <v>1.6999999999999999E-3</v>
      </c>
      <c r="CD509" s="23" t="s">
        <v>181</v>
      </c>
      <c r="CE509" s="23">
        <v>1.8E-3</v>
      </c>
      <c r="CF509" s="23" t="s">
        <v>20</v>
      </c>
      <c r="CH509" s="23">
        <v>4.5999999999999999E-3</v>
      </c>
      <c r="CI509" s="23">
        <v>4.0000000000000001E-3</v>
      </c>
      <c r="CJ509" s="23" t="s">
        <v>181</v>
      </c>
      <c r="CK509" s="23">
        <v>8.3000000000000001E-3</v>
      </c>
      <c r="CL509" s="23">
        <v>1.0500000000000001E-2</v>
      </c>
      <c r="CM509" s="23">
        <v>7.6E-3</v>
      </c>
      <c r="CN509" s="23" t="s">
        <v>181</v>
      </c>
      <c r="CO509" s="23">
        <v>5.9999999999999995E-4</v>
      </c>
      <c r="CP509" s="23" t="s">
        <v>181</v>
      </c>
      <c r="CQ509" s="23">
        <v>2.5999999999999999E-3</v>
      </c>
      <c r="CR509" s="23" t="s">
        <v>181</v>
      </c>
      <c r="CS509" s="23">
        <v>1.4E-3</v>
      </c>
      <c r="CT509" s="23" t="s">
        <v>20</v>
      </c>
      <c r="CV509" s="23" t="s">
        <v>20</v>
      </c>
      <c r="CX509" s="23" t="s">
        <v>181</v>
      </c>
      <c r="CY509" s="23">
        <v>5.0000000000000001E-4</v>
      </c>
      <c r="CZ509" s="23" t="s">
        <v>181</v>
      </c>
      <c r="DA509" s="23">
        <v>5.0000000000000001E-4</v>
      </c>
      <c r="DB509" s="23">
        <v>5.9999999999999995E-4</v>
      </c>
      <c r="DC509" s="23">
        <v>5.0000000000000001E-4</v>
      </c>
      <c r="DD509" s="23" t="s">
        <v>181</v>
      </c>
      <c r="DE509" s="23">
        <v>5.0000000000000001E-4</v>
      </c>
      <c r="DF509" s="23" t="s">
        <v>181</v>
      </c>
      <c r="DG509" s="23">
        <v>2.9999999999999997E-4</v>
      </c>
      <c r="DH509" s="23" t="s">
        <v>181</v>
      </c>
      <c r="DI509" s="23">
        <v>1E-4</v>
      </c>
      <c r="DJ509" s="23" t="s">
        <v>605</v>
      </c>
      <c r="DK509" s="23" t="s">
        <v>606</v>
      </c>
      <c r="DL509" s="23">
        <v>18</v>
      </c>
      <c r="DM509" s="23" t="s">
        <v>594</v>
      </c>
      <c r="DN509" s="23" t="s">
        <v>20</v>
      </c>
      <c r="DW509" s="85"/>
      <c r="DY509" s="85">
        <v>44880.979166666664</v>
      </c>
    </row>
    <row r="510" spans="1:129" s="23" customFormat="1">
      <c r="A510" s="23">
        <v>570</v>
      </c>
      <c r="B510" s="88">
        <v>44880.981944444444</v>
      </c>
      <c r="C510" s="23" t="s">
        <v>56</v>
      </c>
      <c r="D510" s="23">
        <v>0</v>
      </c>
      <c r="E510" s="23">
        <v>0</v>
      </c>
      <c r="F510" s="23">
        <v>0</v>
      </c>
      <c r="G510" s="23" t="s">
        <v>58</v>
      </c>
      <c r="H510" s="23" t="s">
        <v>59</v>
      </c>
      <c r="I510" s="23" t="s">
        <v>59</v>
      </c>
      <c r="J510" s="23" t="s">
        <v>59</v>
      </c>
      <c r="K510" s="23">
        <v>150</v>
      </c>
      <c r="L510" s="23" t="s">
        <v>179</v>
      </c>
      <c r="M510" s="23">
        <v>0</v>
      </c>
      <c r="N510" s="23" t="s">
        <v>179</v>
      </c>
      <c r="O510" s="23">
        <v>0</v>
      </c>
      <c r="P510" s="23" t="s">
        <v>179</v>
      </c>
      <c r="Q510" s="23">
        <v>0</v>
      </c>
      <c r="R510" s="23">
        <v>2</v>
      </c>
      <c r="S510" s="23" t="s">
        <v>180</v>
      </c>
      <c r="T510" s="23">
        <v>12.960599999999999</v>
      </c>
      <c r="U510" s="23">
        <v>0.67390000000000005</v>
      </c>
      <c r="V510" s="23">
        <v>18.792400000000001</v>
      </c>
      <c r="W510" s="23">
        <v>0.28189999999999998</v>
      </c>
      <c r="X510" s="23">
        <v>53.4908</v>
      </c>
      <c r="Y510" s="23">
        <v>0.30099999999999999</v>
      </c>
      <c r="Z510" s="23">
        <v>2.4299999999999999E-2</v>
      </c>
      <c r="AA510" s="23">
        <v>1.21E-2</v>
      </c>
      <c r="AB510" s="23" t="s">
        <v>181</v>
      </c>
      <c r="AC510" s="23">
        <v>6.0000000000000001E-3</v>
      </c>
      <c r="AD510" s="23" t="s">
        <v>181</v>
      </c>
      <c r="AE510" s="23">
        <v>9.9000000000000008E-3</v>
      </c>
      <c r="AF510" s="23">
        <v>0.63800000000000001</v>
      </c>
      <c r="AG510" s="23">
        <v>8.6E-3</v>
      </c>
      <c r="AH510" s="23">
        <v>8.1359999999999992</v>
      </c>
      <c r="AI510" s="23">
        <v>2.1399999999999999E-2</v>
      </c>
      <c r="AJ510" s="23">
        <v>0.47389999999999999</v>
      </c>
      <c r="AK510" s="23">
        <v>4.5999999999999999E-3</v>
      </c>
      <c r="AL510" s="23">
        <v>2.81E-2</v>
      </c>
      <c r="AM510" s="23">
        <v>6.1000000000000004E-3</v>
      </c>
      <c r="AN510" s="23">
        <v>3.4200000000000001E-2</v>
      </c>
      <c r="AO510" s="23">
        <v>3.8E-3</v>
      </c>
      <c r="AP510" s="23">
        <v>8.6999999999999994E-2</v>
      </c>
      <c r="AQ510" s="23">
        <v>3.3E-3</v>
      </c>
      <c r="AR510" s="23">
        <v>6.2782</v>
      </c>
      <c r="AS510" s="23">
        <v>2.1399999999999999E-2</v>
      </c>
      <c r="AT510" s="23">
        <v>7.0000000000000001E-3</v>
      </c>
      <c r="AU510" s="23">
        <v>2.7000000000000001E-3</v>
      </c>
      <c r="AV510" s="23">
        <v>2.3099999999999999E-2</v>
      </c>
      <c r="AW510" s="23">
        <v>1.1999999999999999E-3</v>
      </c>
      <c r="AX510" s="23">
        <v>7.7999999999999996E-3</v>
      </c>
      <c r="AY510" s="23">
        <v>5.9999999999999995E-4</v>
      </c>
      <c r="AZ510" s="23">
        <v>7.7000000000000002E-3</v>
      </c>
      <c r="BA510" s="23">
        <v>5.9999999999999995E-4</v>
      </c>
      <c r="BB510" s="23">
        <v>1.1999999999999999E-3</v>
      </c>
      <c r="BC510" s="23">
        <v>2.9999999999999997E-4</v>
      </c>
      <c r="BD510" s="23" t="s">
        <v>181</v>
      </c>
      <c r="BE510" s="23">
        <v>2.9999999999999997E-4</v>
      </c>
      <c r="BF510" s="23" t="s">
        <v>181</v>
      </c>
      <c r="BG510" s="23">
        <v>1E-4</v>
      </c>
      <c r="BH510" s="23">
        <v>6.9999999999999999E-4</v>
      </c>
      <c r="BI510" s="23">
        <v>2.0000000000000001E-4</v>
      </c>
      <c r="BJ510" s="23">
        <v>5.1999999999999998E-3</v>
      </c>
      <c r="BK510" s="23">
        <v>2.9999999999999997E-4</v>
      </c>
      <c r="BL510" s="23">
        <v>1.8E-3</v>
      </c>
      <c r="BM510" s="23">
        <v>2.0000000000000001E-4</v>
      </c>
      <c r="BN510" s="23">
        <v>2.2000000000000001E-3</v>
      </c>
      <c r="BO510" s="23">
        <v>2.0000000000000001E-4</v>
      </c>
      <c r="BP510" s="23" t="s">
        <v>181</v>
      </c>
      <c r="BQ510" s="23">
        <v>2.0000000000000001E-4</v>
      </c>
      <c r="BR510" s="23">
        <v>1E-4</v>
      </c>
      <c r="BS510" s="23">
        <v>1E-4</v>
      </c>
      <c r="BT510" s="23" t="s">
        <v>181</v>
      </c>
      <c r="BU510" s="23">
        <v>5.0000000000000001E-4</v>
      </c>
      <c r="BV510" s="23" t="s">
        <v>20</v>
      </c>
      <c r="BX510" s="23" t="s">
        <v>20</v>
      </c>
      <c r="BZ510" s="23" t="s">
        <v>181</v>
      </c>
      <c r="CA510" s="23">
        <v>6.9999999999999999E-4</v>
      </c>
      <c r="CB510" s="23" t="s">
        <v>181</v>
      </c>
      <c r="CC510" s="23">
        <v>1.6999999999999999E-3</v>
      </c>
      <c r="CD510" s="23" t="s">
        <v>181</v>
      </c>
      <c r="CE510" s="23">
        <v>1.9E-3</v>
      </c>
      <c r="CF510" s="23" t="s">
        <v>20</v>
      </c>
      <c r="CH510" s="23" t="s">
        <v>181</v>
      </c>
      <c r="CI510" s="23">
        <v>4.1000000000000003E-3</v>
      </c>
      <c r="CJ510" s="23" t="s">
        <v>181</v>
      </c>
      <c r="CK510" s="23">
        <v>8.3000000000000001E-3</v>
      </c>
      <c r="CL510" s="23" t="s">
        <v>181</v>
      </c>
      <c r="CM510" s="23">
        <v>7.4000000000000003E-3</v>
      </c>
      <c r="CN510" s="23" t="s">
        <v>181</v>
      </c>
      <c r="CO510" s="23">
        <v>5.9999999999999995E-4</v>
      </c>
      <c r="CP510" s="23" t="s">
        <v>181</v>
      </c>
      <c r="CQ510" s="23">
        <v>2.5999999999999999E-3</v>
      </c>
      <c r="CR510" s="23" t="s">
        <v>181</v>
      </c>
      <c r="CS510" s="23">
        <v>1.4E-3</v>
      </c>
      <c r="CT510" s="23" t="s">
        <v>181</v>
      </c>
      <c r="CU510" s="23">
        <v>5.9999999999999995E-4</v>
      </c>
      <c r="CV510" s="23" t="s">
        <v>181</v>
      </c>
      <c r="CW510" s="23">
        <v>5.0000000000000001E-4</v>
      </c>
      <c r="CX510" s="23" t="s">
        <v>181</v>
      </c>
      <c r="CY510" s="23">
        <v>5.0000000000000001E-4</v>
      </c>
      <c r="CZ510" s="23" t="s">
        <v>181</v>
      </c>
      <c r="DA510" s="23">
        <v>5.0000000000000001E-4</v>
      </c>
      <c r="DB510" s="23" t="s">
        <v>181</v>
      </c>
      <c r="DC510" s="23">
        <v>5.0000000000000001E-4</v>
      </c>
      <c r="DD510" s="23" t="s">
        <v>181</v>
      </c>
      <c r="DE510" s="23">
        <v>5.0000000000000001E-4</v>
      </c>
      <c r="DF510" s="23" t="s">
        <v>181</v>
      </c>
      <c r="DG510" s="23">
        <v>2.9999999999999997E-4</v>
      </c>
      <c r="DH510" s="23" t="s">
        <v>181</v>
      </c>
      <c r="DI510" s="23">
        <v>1E-4</v>
      </c>
      <c r="DJ510" s="23" t="s">
        <v>605</v>
      </c>
      <c r="DK510" s="23" t="s">
        <v>606</v>
      </c>
      <c r="DL510" s="23">
        <v>78</v>
      </c>
      <c r="DM510" s="23" t="s">
        <v>587</v>
      </c>
      <c r="DN510" s="23" t="s">
        <v>20</v>
      </c>
      <c r="DW510" s="85"/>
      <c r="DY510" s="85">
        <v>44880.981944444444</v>
      </c>
    </row>
    <row r="511" spans="1:129" s="23" customFormat="1">
      <c r="A511" s="23">
        <v>571</v>
      </c>
      <c r="B511" s="88">
        <v>44880.986111111109</v>
      </c>
      <c r="C511" s="23" t="s">
        <v>56</v>
      </c>
      <c r="D511" s="23">
        <v>0</v>
      </c>
      <c r="E511" s="23">
        <v>0</v>
      </c>
      <c r="F511" s="23">
        <v>0</v>
      </c>
      <c r="G511" s="23" t="s">
        <v>58</v>
      </c>
      <c r="H511" s="23" t="s">
        <v>59</v>
      </c>
      <c r="I511" s="23" t="s">
        <v>59</v>
      </c>
      <c r="J511" s="23" t="s">
        <v>59</v>
      </c>
      <c r="K511" s="23">
        <v>150</v>
      </c>
      <c r="L511" s="23" t="s">
        <v>179</v>
      </c>
      <c r="M511" s="23">
        <v>0</v>
      </c>
      <c r="N511" s="23" t="s">
        <v>179</v>
      </c>
      <c r="O511" s="23">
        <v>0</v>
      </c>
      <c r="P511" s="23" t="s">
        <v>179</v>
      </c>
      <c r="Q511" s="23">
        <v>0</v>
      </c>
      <c r="R511" s="23">
        <v>2</v>
      </c>
      <c r="S511" s="23" t="s">
        <v>180</v>
      </c>
      <c r="T511" s="23">
        <v>10.015599999999999</v>
      </c>
      <c r="U511" s="23">
        <v>0.63700000000000001</v>
      </c>
      <c r="V511" s="23">
        <v>18.707899999999999</v>
      </c>
      <c r="W511" s="23">
        <v>0.28039999999999998</v>
      </c>
      <c r="X511" s="23">
        <v>50.834600000000002</v>
      </c>
      <c r="Y511" s="23">
        <v>0.29220000000000002</v>
      </c>
      <c r="Z511" s="23">
        <v>3.1800000000000002E-2</v>
      </c>
      <c r="AA511" s="23">
        <v>1.23E-2</v>
      </c>
      <c r="AB511" s="23" t="s">
        <v>181</v>
      </c>
      <c r="AC511" s="23">
        <v>6.1999999999999998E-3</v>
      </c>
      <c r="AD511" s="23" t="s">
        <v>181</v>
      </c>
      <c r="AE511" s="23">
        <v>0.01</v>
      </c>
      <c r="AF511" s="23">
        <v>0.69259999999999999</v>
      </c>
      <c r="AG511" s="23">
        <v>8.8000000000000005E-3</v>
      </c>
      <c r="AH511" s="23">
        <v>8.6656999999999993</v>
      </c>
      <c r="AI511" s="23">
        <v>2.23E-2</v>
      </c>
      <c r="AJ511" s="23">
        <v>0.52080000000000004</v>
      </c>
      <c r="AK511" s="23">
        <v>4.8999999999999998E-3</v>
      </c>
      <c r="AL511" s="23">
        <v>2.4799999999999999E-2</v>
      </c>
      <c r="AM511" s="23">
        <v>6.3E-3</v>
      </c>
      <c r="AN511" s="23">
        <v>3.6400000000000002E-2</v>
      </c>
      <c r="AO511" s="23">
        <v>4.0000000000000001E-3</v>
      </c>
      <c r="AP511" s="23">
        <v>9.7799999999999998E-2</v>
      </c>
      <c r="AQ511" s="23">
        <v>3.5999999999999999E-3</v>
      </c>
      <c r="AR511" s="23">
        <v>6.8150000000000004</v>
      </c>
      <c r="AS511" s="23">
        <v>2.2599999999999999E-2</v>
      </c>
      <c r="AT511" s="23">
        <v>9.1999999999999998E-3</v>
      </c>
      <c r="AU511" s="23">
        <v>2.8999999999999998E-3</v>
      </c>
      <c r="AV511" s="23">
        <v>1.3899999999999999E-2</v>
      </c>
      <c r="AW511" s="23">
        <v>8.9999999999999998E-4</v>
      </c>
      <c r="AX511" s="23">
        <v>9.1000000000000004E-3</v>
      </c>
      <c r="AY511" s="23">
        <v>5.9999999999999995E-4</v>
      </c>
      <c r="AZ511" s="23">
        <v>8.2000000000000007E-3</v>
      </c>
      <c r="BA511" s="23">
        <v>5.9999999999999995E-4</v>
      </c>
      <c r="BB511" s="23">
        <v>8.9999999999999998E-4</v>
      </c>
      <c r="BC511" s="23">
        <v>4.0000000000000002E-4</v>
      </c>
      <c r="BD511" s="23" t="s">
        <v>181</v>
      </c>
      <c r="BE511" s="23">
        <v>2.0000000000000001E-4</v>
      </c>
      <c r="BF511" s="23" t="s">
        <v>181</v>
      </c>
      <c r="BG511" s="23">
        <v>1E-4</v>
      </c>
      <c r="BH511" s="23">
        <v>8.9999999999999998E-4</v>
      </c>
      <c r="BI511" s="23">
        <v>2.0000000000000001E-4</v>
      </c>
      <c r="BJ511" s="23">
        <v>8.2000000000000007E-3</v>
      </c>
      <c r="BK511" s="23">
        <v>2.9999999999999997E-4</v>
      </c>
      <c r="BL511" s="23">
        <v>1.9E-3</v>
      </c>
      <c r="BM511" s="23">
        <v>2.0000000000000001E-4</v>
      </c>
      <c r="BN511" s="23">
        <v>3.2000000000000002E-3</v>
      </c>
      <c r="BO511" s="23">
        <v>2.0000000000000001E-4</v>
      </c>
      <c r="BP511" s="23" t="s">
        <v>181</v>
      </c>
      <c r="BQ511" s="23">
        <v>2.0000000000000001E-4</v>
      </c>
      <c r="BR511" s="23">
        <v>2.0000000000000001E-4</v>
      </c>
      <c r="BS511" s="23">
        <v>1E-4</v>
      </c>
      <c r="BT511" s="23" t="s">
        <v>20</v>
      </c>
      <c r="BV511" s="23">
        <v>1.1999999999999999E-3</v>
      </c>
      <c r="BW511" s="23">
        <v>5.9999999999999995E-4</v>
      </c>
      <c r="BX511" s="23" t="s">
        <v>20</v>
      </c>
      <c r="BZ511" s="23">
        <v>8.0000000000000004E-4</v>
      </c>
      <c r="CA511" s="23">
        <v>6.9999999999999999E-4</v>
      </c>
      <c r="CB511" s="23">
        <v>2.2000000000000001E-3</v>
      </c>
      <c r="CC511" s="23">
        <v>1.8E-3</v>
      </c>
      <c r="CD511" s="23" t="s">
        <v>181</v>
      </c>
      <c r="CE511" s="23">
        <v>1.8E-3</v>
      </c>
      <c r="CF511" s="23" t="s">
        <v>20</v>
      </c>
      <c r="CH511" s="23">
        <v>4.8999999999999998E-3</v>
      </c>
      <c r="CI511" s="23">
        <v>4.1999999999999997E-3</v>
      </c>
      <c r="CJ511" s="23">
        <v>9.1999999999999998E-3</v>
      </c>
      <c r="CK511" s="23">
        <v>8.5000000000000006E-3</v>
      </c>
      <c r="CL511" s="23" t="s">
        <v>181</v>
      </c>
      <c r="CM511" s="23">
        <v>8.3000000000000001E-3</v>
      </c>
      <c r="CN511" s="23" t="s">
        <v>181</v>
      </c>
      <c r="CO511" s="23">
        <v>5.9999999999999995E-4</v>
      </c>
      <c r="CP511" s="23" t="s">
        <v>181</v>
      </c>
      <c r="CQ511" s="23">
        <v>2.5000000000000001E-3</v>
      </c>
      <c r="CR511" s="23" t="s">
        <v>181</v>
      </c>
      <c r="CS511" s="23">
        <v>1.5E-3</v>
      </c>
      <c r="CT511" s="23" t="s">
        <v>20</v>
      </c>
      <c r="CV511" s="23" t="s">
        <v>181</v>
      </c>
      <c r="CW511" s="23">
        <v>5.0000000000000001E-4</v>
      </c>
      <c r="CX511" s="23" t="s">
        <v>181</v>
      </c>
      <c r="CY511" s="23">
        <v>5.0000000000000001E-4</v>
      </c>
      <c r="CZ511" s="23" t="s">
        <v>181</v>
      </c>
      <c r="DA511" s="23">
        <v>5.0000000000000001E-4</v>
      </c>
      <c r="DB511" s="23" t="s">
        <v>181</v>
      </c>
      <c r="DC511" s="23">
        <v>5.0000000000000001E-4</v>
      </c>
      <c r="DD511" s="23" t="s">
        <v>181</v>
      </c>
      <c r="DE511" s="23">
        <v>5.0000000000000001E-4</v>
      </c>
      <c r="DF511" s="23" t="s">
        <v>181</v>
      </c>
      <c r="DG511" s="23">
        <v>2.9999999999999997E-4</v>
      </c>
      <c r="DH511" s="23" t="s">
        <v>181</v>
      </c>
      <c r="DI511" s="23">
        <v>1E-4</v>
      </c>
      <c r="DJ511" s="23" t="s">
        <v>607</v>
      </c>
      <c r="DK511" s="23" t="s">
        <v>608</v>
      </c>
      <c r="DL511" s="23">
        <v>5</v>
      </c>
      <c r="DM511" s="23" t="s">
        <v>594</v>
      </c>
      <c r="DN511" s="23" t="s">
        <v>20</v>
      </c>
      <c r="DW511" s="85"/>
      <c r="DY511" s="85">
        <v>44880.986111111109</v>
      </c>
    </row>
    <row r="512" spans="1:129" s="23" customFormat="1">
      <c r="A512" s="23">
        <v>572</v>
      </c>
      <c r="B512" s="88">
        <v>44880.988888888889</v>
      </c>
      <c r="C512" s="23" t="s">
        <v>56</v>
      </c>
      <c r="D512" s="23">
        <v>0</v>
      </c>
      <c r="E512" s="23">
        <v>0</v>
      </c>
      <c r="F512" s="23">
        <v>0</v>
      </c>
      <c r="G512" s="23" t="s">
        <v>58</v>
      </c>
      <c r="H512" s="23" t="s">
        <v>59</v>
      </c>
      <c r="I512" s="23" t="s">
        <v>59</v>
      </c>
      <c r="J512" s="23" t="s">
        <v>59</v>
      </c>
      <c r="K512" s="23">
        <v>150</v>
      </c>
      <c r="L512" s="23" t="s">
        <v>179</v>
      </c>
      <c r="M512" s="23">
        <v>0</v>
      </c>
      <c r="N512" s="23" t="s">
        <v>179</v>
      </c>
      <c r="O512" s="23">
        <v>0</v>
      </c>
      <c r="P512" s="23" t="s">
        <v>179</v>
      </c>
      <c r="Q512" s="23">
        <v>0</v>
      </c>
      <c r="R512" s="23">
        <v>2</v>
      </c>
      <c r="S512" s="23" t="s">
        <v>180</v>
      </c>
      <c r="T512" s="23">
        <v>10.930199999999999</v>
      </c>
      <c r="U512" s="23">
        <v>0.6381</v>
      </c>
      <c r="V512" s="23">
        <v>17.7912</v>
      </c>
      <c r="W512" s="23">
        <v>0.27439999999999998</v>
      </c>
      <c r="X512" s="23">
        <v>49.631</v>
      </c>
      <c r="Y512" s="23">
        <v>0.29070000000000001</v>
      </c>
      <c r="Z512" s="23">
        <v>2.5499999999999998E-2</v>
      </c>
      <c r="AA512" s="23">
        <v>1.0999999999999999E-2</v>
      </c>
      <c r="AB512" s="23" t="s">
        <v>181</v>
      </c>
      <c r="AC512" s="23">
        <v>5.8999999999999999E-3</v>
      </c>
      <c r="AD512" s="23" t="s">
        <v>181</v>
      </c>
      <c r="AE512" s="23">
        <v>0.01</v>
      </c>
      <c r="AF512" s="23">
        <v>1.5566</v>
      </c>
      <c r="AG512" s="23">
        <v>1.24E-2</v>
      </c>
      <c r="AH512" s="23">
        <v>6.2281000000000004</v>
      </c>
      <c r="AI512" s="23">
        <v>1.8800000000000001E-2</v>
      </c>
      <c r="AJ512" s="23">
        <v>0.49440000000000001</v>
      </c>
      <c r="AK512" s="23">
        <v>4.5999999999999999E-3</v>
      </c>
      <c r="AL512" s="23">
        <v>2.6200000000000001E-2</v>
      </c>
      <c r="AM512" s="23">
        <v>5.8999999999999999E-3</v>
      </c>
      <c r="AN512" s="23">
        <v>4.2200000000000001E-2</v>
      </c>
      <c r="AO512" s="23">
        <v>4.0000000000000001E-3</v>
      </c>
      <c r="AP512" s="23">
        <v>6.1100000000000002E-2</v>
      </c>
      <c r="AQ512" s="23">
        <v>2.8999999999999998E-3</v>
      </c>
      <c r="AR512" s="23">
        <v>6.7055999999999996</v>
      </c>
      <c r="AS512" s="23">
        <v>2.18E-2</v>
      </c>
      <c r="AT512" s="23">
        <v>7.6E-3</v>
      </c>
      <c r="AU512" s="23">
        <v>2.8E-3</v>
      </c>
      <c r="AV512" s="23">
        <v>1.3599999999999999E-2</v>
      </c>
      <c r="AW512" s="23">
        <v>8.9999999999999998E-4</v>
      </c>
      <c r="AX512" s="23">
        <v>5.7999999999999996E-3</v>
      </c>
      <c r="AY512" s="23">
        <v>5.0000000000000001E-4</v>
      </c>
      <c r="AZ512" s="23">
        <v>6.8999999999999999E-3</v>
      </c>
      <c r="BA512" s="23">
        <v>5.9999999999999995E-4</v>
      </c>
      <c r="BB512" s="23">
        <v>1.1999999999999999E-3</v>
      </c>
      <c r="BC512" s="23">
        <v>2.9999999999999997E-4</v>
      </c>
      <c r="BD512" s="23">
        <v>2.9999999999999997E-4</v>
      </c>
      <c r="BE512" s="23">
        <v>2.0000000000000001E-4</v>
      </c>
      <c r="BF512" s="23" t="s">
        <v>181</v>
      </c>
      <c r="BG512" s="23">
        <v>1E-4</v>
      </c>
      <c r="BH512" s="23">
        <v>1.4E-3</v>
      </c>
      <c r="BI512" s="23">
        <v>2.0000000000000001E-4</v>
      </c>
      <c r="BJ512" s="23">
        <v>6.0000000000000001E-3</v>
      </c>
      <c r="BK512" s="23">
        <v>2.9999999999999997E-4</v>
      </c>
      <c r="BL512" s="23">
        <v>1.9E-3</v>
      </c>
      <c r="BM512" s="23">
        <v>2.0000000000000001E-4</v>
      </c>
      <c r="BN512" s="23">
        <v>2.8E-3</v>
      </c>
      <c r="BO512" s="23">
        <v>2.0000000000000001E-4</v>
      </c>
      <c r="BP512" s="23" t="s">
        <v>181</v>
      </c>
      <c r="BQ512" s="23">
        <v>2.0000000000000001E-4</v>
      </c>
      <c r="BR512" s="23">
        <v>2.9999999999999997E-4</v>
      </c>
      <c r="BS512" s="23">
        <v>1E-4</v>
      </c>
      <c r="BT512" s="23" t="s">
        <v>181</v>
      </c>
      <c r="BU512" s="23">
        <v>5.0000000000000001E-4</v>
      </c>
      <c r="BV512" s="23" t="s">
        <v>20</v>
      </c>
      <c r="BX512" s="23" t="s">
        <v>20</v>
      </c>
      <c r="BZ512" s="23">
        <v>1.1000000000000001E-3</v>
      </c>
      <c r="CA512" s="23">
        <v>5.9999999999999995E-4</v>
      </c>
      <c r="CB512" s="23" t="s">
        <v>181</v>
      </c>
      <c r="CC512" s="23">
        <v>1.6999999999999999E-3</v>
      </c>
      <c r="CD512" s="23" t="s">
        <v>181</v>
      </c>
      <c r="CE512" s="23">
        <v>1.8E-3</v>
      </c>
      <c r="CF512" s="23" t="s">
        <v>20</v>
      </c>
      <c r="CH512" s="23" t="s">
        <v>181</v>
      </c>
      <c r="CI512" s="23">
        <v>4.5999999999999999E-3</v>
      </c>
      <c r="CJ512" s="23" t="s">
        <v>181</v>
      </c>
      <c r="CK512" s="23">
        <v>8.2000000000000007E-3</v>
      </c>
      <c r="CL512" s="23" t="s">
        <v>181</v>
      </c>
      <c r="CM512" s="23">
        <v>8.2000000000000007E-3</v>
      </c>
      <c r="CN512" s="23" t="s">
        <v>181</v>
      </c>
      <c r="CO512" s="23">
        <v>5.9999999999999995E-4</v>
      </c>
      <c r="CP512" s="23" t="s">
        <v>181</v>
      </c>
      <c r="CQ512" s="23">
        <v>2.5000000000000001E-3</v>
      </c>
      <c r="CR512" s="23" t="s">
        <v>181</v>
      </c>
      <c r="CS512" s="23">
        <v>1.4E-3</v>
      </c>
      <c r="CT512" s="23" t="s">
        <v>181</v>
      </c>
      <c r="CU512" s="23">
        <v>5.9999999999999995E-4</v>
      </c>
      <c r="CV512" s="23" t="s">
        <v>20</v>
      </c>
      <c r="CX512" s="23" t="s">
        <v>181</v>
      </c>
      <c r="CY512" s="23">
        <v>5.0000000000000001E-4</v>
      </c>
      <c r="CZ512" s="23" t="s">
        <v>181</v>
      </c>
      <c r="DA512" s="23">
        <v>5.0000000000000001E-4</v>
      </c>
      <c r="DB512" s="23" t="s">
        <v>181</v>
      </c>
      <c r="DC512" s="23">
        <v>5.0000000000000001E-4</v>
      </c>
      <c r="DD512" s="23" t="s">
        <v>181</v>
      </c>
      <c r="DE512" s="23">
        <v>5.0000000000000001E-4</v>
      </c>
      <c r="DF512" s="23" t="s">
        <v>181</v>
      </c>
      <c r="DG512" s="23">
        <v>4.0000000000000002E-4</v>
      </c>
      <c r="DH512" s="23" t="s">
        <v>181</v>
      </c>
      <c r="DI512" s="23">
        <v>2.0000000000000001E-4</v>
      </c>
      <c r="DJ512" s="23" t="s">
        <v>607</v>
      </c>
      <c r="DK512" s="23" t="s">
        <v>608</v>
      </c>
      <c r="DL512" s="23">
        <v>90</v>
      </c>
      <c r="DM512" s="23" t="s">
        <v>567</v>
      </c>
      <c r="DN512" s="23" t="s">
        <v>20</v>
      </c>
      <c r="DW512" s="85"/>
      <c r="DY512" s="85">
        <v>44880.988888888889</v>
      </c>
    </row>
    <row r="513" spans="1:129" s="23" customFormat="1">
      <c r="A513" s="23">
        <v>573</v>
      </c>
      <c r="B513" s="88">
        <v>44880.992361111108</v>
      </c>
      <c r="C513" s="23" t="s">
        <v>56</v>
      </c>
      <c r="D513" s="23">
        <v>0</v>
      </c>
      <c r="E513" s="23">
        <v>0</v>
      </c>
      <c r="F513" s="23">
        <v>0</v>
      </c>
      <c r="G513" s="23" t="s">
        <v>58</v>
      </c>
      <c r="H513" s="23" t="s">
        <v>59</v>
      </c>
      <c r="I513" s="23" t="s">
        <v>59</v>
      </c>
      <c r="J513" s="23" t="s">
        <v>59</v>
      </c>
      <c r="K513" s="23">
        <v>150</v>
      </c>
      <c r="L513" s="23" t="s">
        <v>179</v>
      </c>
      <c r="M513" s="23">
        <v>0</v>
      </c>
      <c r="N513" s="23" t="s">
        <v>179</v>
      </c>
      <c r="O513" s="23">
        <v>0</v>
      </c>
      <c r="P513" s="23" t="s">
        <v>179</v>
      </c>
      <c r="Q513" s="23">
        <v>0</v>
      </c>
      <c r="R513" s="23">
        <v>2</v>
      </c>
      <c r="S513" s="23" t="s">
        <v>180</v>
      </c>
      <c r="T513" s="23">
        <v>12.430400000000001</v>
      </c>
      <c r="U513" s="23">
        <v>0.66590000000000005</v>
      </c>
      <c r="V513" s="23">
        <v>19.9543</v>
      </c>
      <c r="W513" s="23">
        <v>0.28899999999999998</v>
      </c>
      <c r="X513" s="23">
        <v>51.678699999999999</v>
      </c>
      <c r="Y513" s="23">
        <v>0.29849999999999999</v>
      </c>
      <c r="Z513" s="23" t="s">
        <v>181</v>
      </c>
      <c r="AA513" s="23">
        <v>1.0800000000000001E-2</v>
      </c>
      <c r="AB513" s="23" t="s">
        <v>181</v>
      </c>
      <c r="AC513" s="23">
        <v>5.7999999999999996E-3</v>
      </c>
      <c r="AD513" s="23" t="s">
        <v>181</v>
      </c>
      <c r="AE513" s="23">
        <v>1.01E-2</v>
      </c>
      <c r="AF513" s="23">
        <v>1.4155</v>
      </c>
      <c r="AG513" s="23">
        <v>1.1900000000000001E-2</v>
      </c>
      <c r="AH513" s="23">
        <v>6.0758999999999999</v>
      </c>
      <c r="AI513" s="23">
        <v>1.8499999999999999E-2</v>
      </c>
      <c r="AJ513" s="23">
        <v>0.49419999999999997</v>
      </c>
      <c r="AK513" s="23">
        <v>4.5999999999999999E-3</v>
      </c>
      <c r="AL513" s="23">
        <v>2.5399999999999999E-2</v>
      </c>
      <c r="AM513" s="23">
        <v>5.8999999999999999E-3</v>
      </c>
      <c r="AN513" s="23">
        <v>3.44E-2</v>
      </c>
      <c r="AO513" s="23">
        <v>3.8E-3</v>
      </c>
      <c r="AP513" s="23">
        <v>0.1052</v>
      </c>
      <c r="AQ513" s="23">
        <v>3.5000000000000001E-3</v>
      </c>
      <c r="AR513" s="23">
        <v>6.8296000000000001</v>
      </c>
      <c r="AS513" s="23">
        <v>2.18E-2</v>
      </c>
      <c r="AT513" s="23">
        <v>1.3599999999999999E-2</v>
      </c>
      <c r="AU513" s="23">
        <v>2.8999999999999998E-3</v>
      </c>
      <c r="AV513" s="23">
        <v>1.3899999999999999E-2</v>
      </c>
      <c r="AW513" s="23">
        <v>8.9999999999999998E-4</v>
      </c>
      <c r="AX513" s="23">
        <v>1.1299999999999999E-2</v>
      </c>
      <c r="AY513" s="23">
        <v>6.9999999999999999E-4</v>
      </c>
      <c r="AZ513" s="23">
        <v>6.4000000000000003E-3</v>
      </c>
      <c r="BA513" s="23">
        <v>5.0000000000000001E-4</v>
      </c>
      <c r="BB513" s="23">
        <v>1E-3</v>
      </c>
      <c r="BC513" s="23">
        <v>2.9999999999999997E-4</v>
      </c>
      <c r="BD513" s="23">
        <v>2.9999999999999997E-4</v>
      </c>
      <c r="BE513" s="23">
        <v>2.9999999999999997E-4</v>
      </c>
      <c r="BF513" s="23" t="s">
        <v>181</v>
      </c>
      <c r="BG513" s="23">
        <v>1E-4</v>
      </c>
      <c r="BH513" s="23">
        <v>1.1000000000000001E-3</v>
      </c>
      <c r="BI513" s="23">
        <v>2.0000000000000001E-4</v>
      </c>
      <c r="BJ513" s="23">
        <v>7.4999999999999997E-3</v>
      </c>
      <c r="BK513" s="23">
        <v>2.9999999999999997E-4</v>
      </c>
      <c r="BL513" s="23">
        <v>1.8E-3</v>
      </c>
      <c r="BM513" s="23">
        <v>2.0000000000000001E-4</v>
      </c>
      <c r="BN513" s="23">
        <v>2.5999999999999999E-3</v>
      </c>
      <c r="BO513" s="23">
        <v>2.0000000000000001E-4</v>
      </c>
      <c r="BP513" s="23" t="s">
        <v>181</v>
      </c>
      <c r="BQ513" s="23">
        <v>2.0000000000000001E-4</v>
      </c>
      <c r="BR513" s="23">
        <v>1E-4</v>
      </c>
      <c r="BS513" s="23">
        <v>1E-4</v>
      </c>
      <c r="BT513" s="23" t="s">
        <v>181</v>
      </c>
      <c r="BU513" s="23">
        <v>5.0000000000000001E-4</v>
      </c>
      <c r="BV513" s="23" t="s">
        <v>20</v>
      </c>
      <c r="BX513" s="23" t="s">
        <v>20</v>
      </c>
      <c r="BZ513" s="23" t="s">
        <v>181</v>
      </c>
      <c r="CA513" s="23">
        <v>5.9999999999999995E-4</v>
      </c>
      <c r="CB513" s="23" t="s">
        <v>181</v>
      </c>
      <c r="CC513" s="23">
        <v>1.6999999999999999E-3</v>
      </c>
      <c r="CD513" s="23" t="s">
        <v>181</v>
      </c>
      <c r="CE513" s="23">
        <v>1.8E-3</v>
      </c>
      <c r="CF513" s="23" t="s">
        <v>20</v>
      </c>
      <c r="CH513" s="23">
        <v>5.5999999999999999E-3</v>
      </c>
      <c r="CI513" s="23">
        <v>4.3E-3</v>
      </c>
      <c r="CJ513" s="23" t="s">
        <v>181</v>
      </c>
      <c r="CK513" s="23">
        <v>8.0000000000000002E-3</v>
      </c>
      <c r="CL513" s="23" t="s">
        <v>181</v>
      </c>
      <c r="CM513" s="23">
        <v>7.6E-3</v>
      </c>
      <c r="CN513" s="23" t="s">
        <v>181</v>
      </c>
      <c r="CO513" s="23">
        <v>5.9999999999999995E-4</v>
      </c>
      <c r="CP513" s="23" t="s">
        <v>181</v>
      </c>
      <c r="CQ513" s="23">
        <v>2.5999999999999999E-3</v>
      </c>
      <c r="CR513" s="23" t="s">
        <v>181</v>
      </c>
      <c r="CS513" s="23">
        <v>1.4E-3</v>
      </c>
      <c r="CT513" s="23" t="s">
        <v>20</v>
      </c>
      <c r="CV513" s="23" t="s">
        <v>181</v>
      </c>
      <c r="CW513" s="23">
        <v>5.0000000000000001E-4</v>
      </c>
      <c r="CX513" s="23" t="s">
        <v>181</v>
      </c>
      <c r="CY513" s="23">
        <v>5.0000000000000001E-4</v>
      </c>
      <c r="CZ513" s="23" t="s">
        <v>181</v>
      </c>
      <c r="DA513" s="23">
        <v>5.0000000000000001E-4</v>
      </c>
      <c r="DB513" s="23" t="s">
        <v>181</v>
      </c>
      <c r="DC513" s="23">
        <v>5.0000000000000001E-4</v>
      </c>
      <c r="DD513" s="23" t="s">
        <v>181</v>
      </c>
      <c r="DE513" s="23">
        <v>5.0000000000000001E-4</v>
      </c>
      <c r="DF513" s="23" t="s">
        <v>181</v>
      </c>
      <c r="DG513" s="23">
        <v>2.9999999999999997E-4</v>
      </c>
      <c r="DH513" s="23" t="s">
        <v>181</v>
      </c>
      <c r="DI513" s="23">
        <v>2.0000000000000001E-4</v>
      </c>
      <c r="DJ513" s="23" t="s">
        <v>609</v>
      </c>
      <c r="DK513" s="23" t="s">
        <v>610</v>
      </c>
      <c r="DL513" s="23">
        <v>55</v>
      </c>
      <c r="DM513" s="23" t="s">
        <v>594</v>
      </c>
      <c r="DN513" s="23" t="s">
        <v>20</v>
      </c>
      <c r="DW513" s="85"/>
      <c r="DY513" s="85">
        <v>44880.992361111108</v>
      </c>
    </row>
    <row r="514" spans="1:129" s="23" customFormat="1">
      <c r="A514" s="23">
        <v>574</v>
      </c>
      <c r="B514" s="88">
        <v>44880.995833333334</v>
      </c>
      <c r="C514" s="23" t="s">
        <v>56</v>
      </c>
      <c r="D514" s="23">
        <v>0</v>
      </c>
      <c r="E514" s="23">
        <v>0</v>
      </c>
      <c r="F514" s="23">
        <v>0</v>
      </c>
      <c r="G514" s="23" t="s">
        <v>58</v>
      </c>
      <c r="H514" s="23" t="s">
        <v>59</v>
      </c>
      <c r="I514" s="23" t="s">
        <v>59</v>
      </c>
      <c r="J514" s="23" t="s">
        <v>59</v>
      </c>
      <c r="K514" s="23">
        <v>150</v>
      </c>
      <c r="L514" s="23" t="s">
        <v>179</v>
      </c>
      <c r="M514" s="23">
        <v>0</v>
      </c>
      <c r="N514" s="23" t="s">
        <v>179</v>
      </c>
      <c r="O514" s="23">
        <v>0</v>
      </c>
      <c r="P514" s="23" t="s">
        <v>179</v>
      </c>
      <c r="Q514" s="23">
        <v>0</v>
      </c>
      <c r="R514" s="23">
        <v>2</v>
      </c>
      <c r="S514" s="23" t="s">
        <v>180</v>
      </c>
      <c r="T514" s="23">
        <v>6.2512999999999996</v>
      </c>
      <c r="U514" s="23">
        <v>0.5746</v>
      </c>
      <c r="V514" s="23">
        <v>20.3049</v>
      </c>
      <c r="W514" s="23">
        <v>0.29139999999999999</v>
      </c>
      <c r="X514" s="23">
        <v>50.200800000000001</v>
      </c>
      <c r="Y514" s="23">
        <v>0.29920000000000002</v>
      </c>
      <c r="Z514" s="23">
        <v>3.8199999999999998E-2</v>
      </c>
      <c r="AA514" s="23">
        <v>1.0699999999999999E-2</v>
      </c>
      <c r="AB514" s="23" t="s">
        <v>181</v>
      </c>
      <c r="AC514" s="23">
        <v>5.8999999999999999E-3</v>
      </c>
      <c r="AD514" s="23" t="s">
        <v>181</v>
      </c>
      <c r="AE514" s="23">
        <v>1.0800000000000001E-2</v>
      </c>
      <c r="AF514" s="23">
        <v>2.9308999999999998</v>
      </c>
      <c r="AG514" s="23">
        <v>1.67E-2</v>
      </c>
      <c r="AH514" s="23">
        <v>5.2366000000000001</v>
      </c>
      <c r="AI514" s="23">
        <v>1.7600000000000001E-2</v>
      </c>
      <c r="AJ514" s="23">
        <v>0.6069</v>
      </c>
      <c r="AK514" s="23">
        <v>4.8999999999999998E-3</v>
      </c>
      <c r="AL514" s="23">
        <v>3.1099999999999999E-2</v>
      </c>
      <c r="AM514" s="23">
        <v>6.4000000000000003E-3</v>
      </c>
      <c r="AN514" s="23">
        <v>3.9199999999999999E-2</v>
      </c>
      <c r="AO514" s="23">
        <v>4.1000000000000003E-3</v>
      </c>
      <c r="AP514" s="23">
        <v>7.7499999999999999E-2</v>
      </c>
      <c r="AQ514" s="23">
        <v>3.3E-3</v>
      </c>
      <c r="AR514" s="23">
        <v>8.8823000000000008</v>
      </c>
      <c r="AS514" s="23">
        <v>2.5000000000000001E-2</v>
      </c>
      <c r="AT514" s="23">
        <v>9.7999999999999997E-3</v>
      </c>
      <c r="AU514" s="23">
        <v>3.3E-3</v>
      </c>
      <c r="AV514" s="23">
        <v>1.4999999999999999E-2</v>
      </c>
      <c r="AW514" s="23">
        <v>1E-3</v>
      </c>
      <c r="AX514" s="23">
        <v>9.4999999999999998E-3</v>
      </c>
      <c r="AY514" s="23">
        <v>6.9999999999999999E-4</v>
      </c>
      <c r="AZ514" s="23">
        <v>9.5999999999999992E-3</v>
      </c>
      <c r="BA514" s="23">
        <v>6.9999999999999999E-4</v>
      </c>
      <c r="BB514" s="23">
        <v>1.6999999999999999E-3</v>
      </c>
      <c r="BC514" s="23">
        <v>4.0000000000000002E-4</v>
      </c>
      <c r="BD514" s="23">
        <v>1.1999999999999999E-3</v>
      </c>
      <c r="BE514" s="23">
        <v>2.9999999999999997E-4</v>
      </c>
      <c r="BF514" s="23" t="s">
        <v>181</v>
      </c>
      <c r="BG514" s="23">
        <v>1E-4</v>
      </c>
      <c r="BH514" s="23">
        <v>1.9E-3</v>
      </c>
      <c r="BI514" s="23">
        <v>2.0000000000000001E-4</v>
      </c>
      <c r="BJ514" s="23">
        <v>9.1999999999999998E-3</v>
      </c>
      <c r="BK514" s="23">
        <v>4.0000000000000002E-4</v>
      </c>
      <c r="BL514" s="23">
        <v>1.6999999999999999E-3</v>
      </c>
      <c r="BM514" s="23">
        <v>2.0000000000000001E-4</v>
      </c>
      <c r="BN514" s="23">
        <v>2.8E-3</v>
      </c>
      <c r="BO514" s="23">
        <v>2.0000000000000001E-4</v>
      </c>
      <c r="BP514" s="23" t="s">
        <v>181</v>
      </c>
      <c r="BQ514" s="23">
        <v>2.0000000000000001E-4</v>
      </c>
      <c r="BR514" s="23">
        <v>4.0000000000000002E-4</v>
      </c>
      <c r="BS514" s="23">
        <v>2.0000000000000001E-4</v>
      </c>
      <c r="BT514" s="23" t="s">
        <v>181</v>
      </c>
      <c r="BU514" s="23">
        <v>5.0000000000000001E-4</v>
      </c>
      <c r="BV514" s="23" t="s">
        <v>20</v>
      </c>
      <c r="BX514" s="23" t="s">
        <v>20</v>
      </c>
      <c r="BZ514" s="23" t="s">
        <v>181</v>
      </c>
      <c r="CA514" s="23">
        <v>6.9999999999999999E-4</v>
      </c>
      <c r="CB514" s="23" t="s">
        <v>181</v>
      </c>
      <c r="CC514" s="23">
        <v>1.6999999999999999E-3</v>
      </c>
      <c r="CD514" s="23" t="s">
        <v>181</v>
      </c>
      <c r="CE514" s="23">
        <v>1.8E-3</v>
      </c>
      <c r="CF514" s="23" t="s">
        <v>20</v>
      </c>
      <c r="CH514" s="23">
        <v>9.5999999999999992E-3</v>
      </c>
      <c r="CI514" s="23">
        <v>4.4000000000000003E-3</v>
      </c>
      <c r="CJ514" s="23" t="s">
        <v>181</v>
      </c>
      <c r="CK514" s="23">
        <v>8.6E-3</v>
      </c>
      <c r="CL514" s="23" t="s">
        <v>181</v>
      </c>
      <c r="CM514" s="23">
        <v>8.6999999999999994E-3</v>
      </c>
      <c r="CN514" s="23" t="s">
        <v>181</v>
      </c>
      <c r="CO514" s="23">
        <v>5.9999999999999995E-4</v>
      </c>
      <c r="CP514" s="23" t="s">
        <v>181</v>
      </c>
      <c r="CQ514" s="23">
        <v>2.5999999999999999E-3</v>
      </c>
      <c r="CR514" s="23" t="s">
        <v>181</v>
      </c>
      <c r="CS514" s="23">
        <v>1.5E-3</v>
      </c>
      <c r="CT514" s="23" t="s">
        <v>181</v>
      </c>
      <c r="CU514" s="23">
        <v>5.9999999999999995E-4</v>
      </c>
      <c r="CV514" s="23" t="s">
        <v>181</v>
      </c>
      <c r="CW514" s="23">
        <v>5.0000000000000001E-4</v>
      </c>
      <c r="CX514" s="23" t="s">
        <v>181</v>
      </c>
      <c r="CY514" s="23">
        <v>5.0000000000000001E-4</v>
      </c>
      <c r="CZ514" s="23" t="s">
        <v>181</v>
      </c>
      <c r="DA514" s="23">
        <v>5.9999999999999995E-4</v>
      </c>
      <c r="DB514" s="23" t="s">
        <v>181</v>
      </c>
      <c r="DC514" s="23">
        <v>5.0000000000000001E-4</v>
      </c>
      <c r="DD514" s="23" t="s">
        <v>181</v>
      </c>
      <c r="DE514" s="23">
        <v>5.0000000000000001E-4</v>
      </c>
      <c r="DF514" s="23" t="s">
        <v>181</v>
      </c>
      <c r="DG514" s="23">
        <v>2.9999999999999997E-4</v>
      </c>
      <c r="DH514" s="23" t="s">
        <v>181</v>
      </c>
      <c r="DI514" s="23">
        <v>2.0000000000000001E-4</v>
      </c>
      <c r="DJ514" s="23" t="s">
        <v>611</v>
      </c>
      <c r="DK514" s="23" t="s">
        <v>610</v>
      </c>
      <c r="DL514" s="23">
        <v>49</v>
      </c>
      <c r="DM514" s="23" t="s">
        <v>574</v>
      </c>
      <c r="DN514" s="23" t="s">
        <v>20</v>
      </c>
      <c r="DW514" s="85"/>
      <c r="DY514" s="85">
        <v>44880.995833333334</v>
      </c>
    </row>
    <row r="515" spans="1:129" s="23" customFormat="1">
      <c r="A515" s="23">
        <v>575</v>
      </c>
      <c r="B515" s="88">
        <v>44880.997916666667</v>
      </c>
      <c r="C515" s="23" t="s">
        <v>56</v>
      </c>
      <c r="D515" s="23">
        <v>0</v>
      </c>
      <c r="E515" s="23">
        <v>0</v>
      </c>
      <c r="F515" s="23">
        <v>0</v>
      </c>
      <c r="G515" s="23" t="s">
        <v>58</v>
      </c>
      <c r="H515" s="23" t="s">
        <v>59</v>
      </c>
      <c r="I515" s="23" t="s">
        <v>59</v>
      </c>
      <c r="J515" s="23" t="s">
        <v>59</v>
      </c>
      <c r="K515" s="23">
        <v>150</v>
      </c>
      <c r="L515" s="23" t="s">
        <v>179</v>
      </c>
      <c r="M515" s="23">
        <v>0</v>
      </c>
      <c r="N515" s="23" t="s">
        <v>179</v>
      </c>
      <c r="O515" s="23">
        <v>0</v>
      </c>
      <c r="P515" s="23" t="s">
        <v>179</v>
      </c>
      <c r="Q515" s="23">
        <v>0</v>
      </c>
      <c r="R515" s="23">
        <v>2</v>
      </c>
      <c r="S515" s="23" t="s">
        <v>180</v>
      </c>
      <c r="T515" s="23">
        <v>9.0282</v>
      </c>
      <c r="U515" s="23">
        <v>0.62239999999999995</v>
      </c>
      <c r="V515" s="23">
        <v>19.866399999999999</v>
      </c>
      <c r="W515" s="23">
        <v>0.28910000000000002</v>
      </c>
      <c r="X515" s="23">
        <v>52.583799999999997</v>
      </c>
      <c r="Y515" s="23">
        <v>0.30299999999999999</v>
      </c>
      <c r="Z515" s="23">
        <v>5.8400000000000001E-2</v>
      </c>
      <c r="AA515" s="23">
        <v>1.1900000000000001E-2</v>
      </c>
      <c r="AB515" s="23" t="s">
        <v>181</v>
      </c>
      <c r="AC515" s="23">
        <v>6.1000000000000004E-3</v>
      </c>
      <c r="AD515" s="23" t="s">
        <v>181</v>
      </c>
      <c r="AE515" s="23">
        <v>1.04E-2</v>
      </c>
      <c r="AF515" s="23">
        <v>1.8977999999999999</v>
      </c>
      <c r="AG515" s="23">
        <v>1.37E-2</v>
      </c>
      <c r="AH515" s="23">
        <v>6.9013999999999998</v>
      </c>
      <c r="AI515" s="23">
        <v>0.02</v>
      </c>
      <c r="AJ515" s="23">
        <v>0.53690000000000004</v>
      </c>
      <c r="AK515" s="23">
        <v>4.7999999999999996E-3</v>
      </c>
      <c r="AL515" s="23">
        <v>3.2800000000000003E-2</v>
      </c>
      <c r="AM515" s="23">
        <v>6.3E-3</v>
      </c>
      <c r="AN515" s="23">
        <v>4.48E-2</v>
      </c>
      <c r="AO515" s="23">
        <v>4.1999999999999997E-3</v>
      </c>
      <c r="AP515" s="23">
        <v>7.5700000000000003E-2</v>
      </c>
      <c r="AQ515" s="23">
        <v>3.2000000000000002E-3</v>
      </c>
      <c r="AR515" s="23">
        <v>7.8667999999999996</v>
      </c>
      <c r="AS515" s="23">
        <v>2.3800000000000002E-2</v>
      </c>
      <c r="AT515" s="23">
        <v>8.0999999999999996E-3</v>
      </c>
      <c r="AU515" s="23">
        <v>3.0999999999999999E-3</v>
      </c>
      <c r="AV515" s="23">
        <v>1.6E-2</v>
      </c>
      <c r="AW515" s="23">
        <v>1E-3</v>
      </c>
      <c r="AX515" s="23">
        <v>1.1299999999999999E-2</v>
      </c>
      <c r="AY515" s="23">
        <v>6.9999999999999999E-4</v>
      </c>
      <c r="AZ515" s="23">
        <v>9.1000000000000004E-3</v>
      </c>
      <c r="BA515" s="23">
        <v>6.9999999999999999E-4</v>
      </c>
      <c r="BB515" s="23">
        <v>1.1999999999999999E-3</v>
      </c>
      <c r="BC515" s="23">
        <v>4.0000000000000002E-4</v>
      </c>
      <c r="BD515" s="23">
        <v>6.9999999999999999E-4</v>
      </c>
      <c r="BE515" s="23">
        <v>2.9999999999999997E-4</v>
      </c>
      <c r="BF515" s="23" t="s">
        <v>181</v>
      </c>
      <c r="BG515" s="23">
        <v>1E-4</v>
      </c>
      <c r="BH515" s="23">
        <v>1.4E-3</v>
      </c>
      <c r="BI515" s="23">
        <v>2.0000000000000001E-4</v>
      </c>
      <c r="BJ515" s="23">
        <v>7.1000000000000004E-3</v>
      </c>
      <c r="BK515" s="23">
        <v>2.9999999999999997E-4</v>
      </c>
      <c r="BL515" s="23">
        <v>2.0999999999999999E-3</v>
      </c>
      <c r="BM515" s="23">
        <v>2.0000000000000001E-4</v>
      </c>
      <c r="BN515" s="23">
        <v>2.3E-3</v>
      </c>
      <c r="BO515" s="23">
        <v>2.0000000000000001E-4</v>
      </c>
      <c r="BP515" s="23" t="s">
        <v>181</v>
      </c>
      <c r="BQ515" s="23">
        <v>2.0000000000000001E-4</v>
      </c>
      <c r="BR515" s="23">
        <v>2.0000000000000001E-4</v>
      </c>
      <c r="BS515" s="23">
        <v>1E-4</v>
      </c>
      <c r="BT515" s="23" t="s">
        <v>181</v>
      </c>
      <c r="BU515" s="23">
        <v>5.0000000000000001E-4</v>
      </c>
      <c r="BV515" s="23" t="s">
        <v>181</v>
      </c>
      <c r="BW515" s="23">
        <v>5.9999999999999995E-4</v>
      </c>
      <c r="BX515" s="23" t="s">
        <v>181</v>
      </c>
      <c r="BY515" s="23">
        <v>8.0000000000000004E-4</v>
      </c>
      <c r="BZ515" s="23" t="s">
        <v>181</v>
      </c>
      <c r="CA515" s="23">
        <v>6.9999999999999999E-4</v>
      </c>
      <c r="CB515" s="23" t="s">
        <v>181</v>
      </c>
      <c r="CC515" s="23">
        <v>1.8E-3</v>
      </c>
      <c r="CD515" s="23" t="s">
        <v>181</v>
      </c>
      <c r="CE515" s="23">
        <v>1.8E-3</v>
      </c>
      <c r="CF515" s="23" t="s">
        <v>20</v>
      </c>
      <c r="CH515" s="23">
        <v>5.1000000000000004E-3</v>
      </c>
      <c r="CI515" s="23">
        <v>4.1999999999999997E-3</v>
      </c>
      <c r="CJ515" s="23" t="s">
        <v>181</v>
      </c>
      <c r="CK515" s="23">
        <v>8.6999999999999994E-3</v>
      </c>
      <c r="CL515" s="23" t="s">
        <v>181</v>
      </c>
      <c r="CM515" s="23">
        <v>8.0000000000000002E-3</v>
      </c>
      <c r="CN515" s="23" t="s">
        <v>181</v>
      </c>
      <c r="CO515" s="23">
        <v>5.9999999999999995E-4</v>
      </c>
      <c r="CP515" s="23" t="s">
        <v>181</v>
      </c>
      <c r="CQ515" s="23">
        <v>2.5999999999999999E-3</v>
      </c>
      <c r="CR515" s="23" t="s">
        <v>181</v>
      </c>
      <c r="CS515" s="23">
        <v>1.5E-3</v>
      </c>
      <c r="CT515" s="23" t="s">
        <v>20</v>
      </c>
      <c r="CV515" s="23" t="s">
        <v>20</v>
      </c>
      <c r="CX515" s="23" t="s">
        <v>181</v>
      </c>
      <c r="CY515" s="23">
        <v>5.0000000000000001E-4</v>
      </c>
      <c r="CZ515" s="23" t="s">
        <v>181</v>
      </c>
      <c r="DA515" s="23">
        <v>5.9999999999999995E-4</v>
      </c>
      <c r="DB515" s="23" t="s">
        <v>181</v>
      </c>
      <c r="DC515" s="23">
        <v>5.0000000000000001E-4</v>
      </c>
      <c r="DD515" s="23" t="s">
        <v>181</v>
      </c>
      <c r="DE515" s="23">
        <v>5.9999999999999995E-4</v>
      </c>
      <c r="DF515" s="23" t="s">
        <v>181</v>
      </c>
      <c r="DG515" s="23">
        <v>4.0000000000000002E-4</v>
      </c>
      <c r="DH515" s="23" t="s">
        <v>181</v>
      </c>
      <c r="DI515" s="23">
        <v>1E-4</v>
      </c>
      <c r="DJ515" s="23" t="s">
        <v>611</v>
      </c>
      <c r="DK515" s="23" t="s">
        <v>610</v>
      </c>
      <c r="DL515" s="23">
        <v>61</v>
      </c>
      <c r="DM515" s="23" t="s">
        <v>594</v>
      </c>
      <c r="DN515" s="23" t="s">
        <v>20</v>
      </c>
      <c r="DW515" s="85"/>
      <c r="DY515" s="85">
        <v>44880.997916666667</v>
      </c>
    </row>
    <row r="516" spans="1:129" s="23" customFormat="1">
      <c r="A516" s="23">
        <v>576</v>
      </c>
      <c r="B516" s="88">
        <v>44881.002083333333</v>
      </c>
      <c r="C516" s="23" t="s">
        <v>56</v>
      </c>
      <c r="D516" s="23">
        <v>0</v>
      </c>
      <c r="E516" s="23">
        <v>0</v>
      </c>
      <c r="F516" s="23">
        <v>0</v>
      </c>
      <c r="G516" s="23" t="s">
        <v>58</v>
      </c>
      <c r="H516" s="23" t="s">
        <v>59</v>
      </c>
      <c r="I516" s="23" t="s">
        <v>59</v>
      </c>
      <c r="J516" s="23" t="s">
        <v>59</v>
      </c>
      <c r="K516" s="23">
        <v>150</v>
      </c>
      <c r="L516" s="23" t="s">
        <v>179</v>
      </c>
      <c r="M516" s="23">
        <v>0</v>
      </c>
      <c r="N516" s="23" t="s">
        <v>179</v>
      </c>
      <c r="O516" s="23">
        <v>0</v>
      </c>
      <c r="P516" s="23" t="s">
        <v>179</v>
      </c>
      <c r="Q516" s="23">
        <v>0</v>
      </c>
      <c r="R516" s="23">
        <v>2</v>
      </c>
      <c r="S516" s="23" t="s">
        <v>180</v>
      </c>
      <c r="T516" s="23">
        <v>7.6117999999999997</v>
      </c>
      <c r="U516" s="23">
        <v>0.5968</v>
      </c>
      <c r="V516" s="23">
        <v>18.746600000000001</v>
      </c>
      <c r="W516" s="23">
        <v>0.28160000000000002</v>
      </c>
      <c r="X516" s="23">
        <v>49.357999999999997</v>
      </c>
      <c r="Y516" s="23">
        <v>0.29249999999999998</v>
      </c>
      <c r="Z516" s="23">
        <v>6.4299999999999996E-2</v>
      </c>
      <c r="AA516" s="23">
        <v>1.1900000000000001E-2</v>
      </c>
      <c r="AB516" s="23" t="s">
        <v>181</v>
      </c>
      <c r="AC516" s="23">
        <v>6.1000000000000004E-3</v>
      </c>
      <c r="AD516" s="23" t="s">
        <v>181</v>
      </c>
      <c r="AE516" s="23">
        <v>1.0500000000000001E-2</v>
      </c>
      <c r="AF516" s="23">
        <v>2.1120999999999999</v>
      </c>
      <c r="AG516" s="23">
        <v>1.4200000000000001E-2</v>
      </c>
      <c r="AH516" s="23">
        <v>6.7191999999999998</v>
      </c>
      <c r="AI516" s="23">
        <v>1.9800000000000002E-2</v>
      </c>
      <c r="AJ516" s="23">
        <v>0.57450000000000001</v>
      </c>
      <c r="AK516" s="23">
        <v>5.0000000000000001E-3</v>
      </c>
      <c r="AL516" s="23">
        <v>3.1699999999999999E-2</v>
      </c>
      <c r="AM516" s="23">
        <v>6.4999999999999997E-3</v>
      </c>
      <c r="AN516" s="23">
        <v>3.8100000000000002E-2</v>
      </c>
      <c r="AO516" s="23">
        <v>4.0000000000000001E-3</v>
      </c>
      <c r="AP516" s="23">
        <v>4.99E-2</v>
      </c>
      <c r="AQ516" s="23">
        <v>2.8E-3</v>
      </c>
      <c r="AR516" s="23">
        <v>7.9641999999999999</v>
      </c>
      <c r="AS516" s="23">
        <v>2.41E-2</v>
      </c>
      <c r="AT516" s="23">
        <v>8.6999999999999994E-3</v>
      </c>
      <c r="AU516" s="23">
        <v>3.0999999999999999E-3</v>
      </c>
      <c r="AV516" s="23">
        <v>1.23E-2</v>
      </c>
      <c r="AW516" s="23">
        <v>8.9999999999999998E-4</v>
      </c>
      <c r="AX516" s="23">
        <v>1.03E-2</v>
      </c>
      <c r="AY516" s="23">
        <v>6.9999999999999999E-4</v>
      </c>
      <c r="AZ516" s="23">
        <v>9.7999999999999997E-3</v>
      </c>
      <c r="BA516" s="23">
        <v>6.9999999999999999E-4</v>
      </c>
      <c r="BB516" s="23">
        <v>1.1000000000000001E-3</v>
      </c>
      <c r="BC516" s="23">
        <v>4.0000000000000002E-4</v>
      </c>
      <c r="BD516" s="23">
        <v>1E-3</v>
      </c>
      <c r="BE516" s="23">
        <v>2.9999999999999997E-4</v>
      </c>
      <c r="BF516" s="23" t="s">
        <v>181</v>
      </c>
      <c r="BG516" s="23">
        <v>1E-4</v>
      </c>
      <c r="BH516" s="23">
        <v>1.1999999999999999E-3</v>
      </c>
      <c r="BI516" s="23">
        <v>2.0000000000000001E-4</v>
      </c>
      <c r="BJ516" s="23">
        <v>8.3999999999999995E-3</v>
      </c>
      <c r="BK516" s="23">
        <v>2.9999999999999997E-4</v>
      </c>
      <c r="BL516" s="23">
        <v>2.2000000000000001E-3</v>
      </c>
      <c r="BM516" s="23">
        <v>2.0000000000000001E-4</v>
      </c>
      <c r="BN516" s="23">
        <v>3.3E-3</v>
      </c>
      <c r="BO516" s="23">
        <v>2.0000000000000001E-4</v>
      </c>
      <c r="BP516" s="23" t="s">
        <v>181</v>
      </c>
      <c r="BQ516" s="23">
        <v>2.0000000000000001E-4</v>
      </c>
      <c r="BR516" s="23">
        <v>4.0000000000000002E-4</v>
      </c>
      <c r="BS516" s="23">
        <v>2.0000000000000001E-4</v>
      </c>
      <c r="BT516" s="23" t="s">
        <v>181</v>
      </c>
      <c r="BU516" s="23">
        <v>5.0000000000000001E-4</v>
      </c>
      <c r="BV516" s="23" t="s">
        <v>20</v>
      </c>
      <c r="BX516" s="23" t="s">
        <v>181</v>
      </c>
      <c r="BY516" s="23">
        <v>8.0000000000000004E-4</v>
      </c>
      <c r="BZ516" s="23" t="s">
        <v>181</v>
      </c>
      <c r="CA516" s="23">
        <v>6.9999999999999999E-4</v>
      </c>
      <c r="CB516" s="23" t="s">
        <v>181</v>
      </c>
      <c r="CC516" s="23">
        <v>1.8E-3</v>
      </c>
      <c r="CD516" s="23" t="s">
        <v>181</v>
      </c>
      <c r="CE516" s="23">
        <v>1.8E-3</v>
      </c>
      <c r="CF516" s="23" t="s">
        <v>20</v>
      </c>
      <c r="CH516" s="23" t="s">
        <v>181</v>
      </c>
      <c r="CI516" s="23">
        <v>4.4999999999999997E-3</v>
      </c>
      <c r="CJ516" s="23" t="s">
        <v>181</v>
      </c>
      <c r="CK516" s="23">
        <v>8.6999999999999994E-3</v>
      </c>
      <c r="CL516" s="23">
        <v>9.1999999999999998E-3</v>
      </c>
      <c r="CM516" s="23">
        <v>8.8000000000000005E-3</v>
      </c>
      <c r="CN516" s="23" t="s">
        <v>181</v>
      </c>
      <c r="CO516" s="23">
        <v>5.9999999999999995E-4</v>
      </c>
      <c r="CP516" s="23" t="s">
        <v>181</v>
      </c>
      <c r="CQ516" s="23">
        <v>2.5999999999999999E-3</v>
      </c>
      <c r="CR516" s="23" t="s">
        <v>181</v>
      </c>
      <c r="CS516" s="23">
        <v>1.4E-3</v>
      </c>
      <c r="CT516" s="23" t="s">
        <v>20</v>
      </c>
      <c r="CV516" s="23" t="s">
        <v>20</v>
      </c>
      <c r="CX516" s="23" t="s">
        <v>181</v>
      </c>
      <c r="CY516" s="23">
        <v>5.0000000000000001E-4</v>
      </c>
      <c r="CZ516" s="23" t="s">
        <v>181</v>
      </c>
      <c r="DA516" s="23">
        <v>5.9999999999999995E-4</v>
      </c>
      <c r="DB516" s="23" t="s">
        <v>181</v>
      </c>
      <c r="DC516" s="23">
        <v>5.0000000000000001E-4</v>
      </c>
      <c r="DD516" s="23" t="s">
        <v>181</v>
      </c>
      <c r="DE516" s="23">
        <v>5.9999999999999995E-4</v>
      </c>
      <c r="DF516" s="23" t="s">
        <v>181</v>
      </c>
      <c r="DG516" s="23">
        <v>4.0000000000000002E-4</v>
      </c>
      <c r="DH516" s="23" t="s">
        <v>181</v>
      </c>
      <c r="DI516" s="23">
        <v>2.0000000000000001E-4</v>
      </c>
      <c r="DJ516" s="23" t="s">
        <v>612</v>
      </c>
      <c r="DK516" s="23" t="s">
        <v>613</v>
      </c>
      <c r="DL516" s="23">
        <v>26</v>
      </c>
      <c r="DM516" s="23" t="s">
        <v>597</v>
      </c>
      <c r="DN516" s="23" t="s">
        <v>20</v>
      </c>
      <c r="DW516" s="85"/>
      <c r="DY516" s="85">
        <v>44881.002083333333</v>
      </c>
    </row>
    <row r="517" spans="1:129" s="23" customFormat="1">
      <c r="A517" s="23">
        <v>577</v>
      </c>
      <c r="B517" s="88">
        <v>44881.004166666666</v>
      </c>
      <c r="C517" s="23" t="s">
        <v>56</v>
      </c>
      <c r="D517" s="23">
        <v>0</v>
      </c>
      <c r="E517" s="23">
        <v>0</v>
      </c>
      <c r="F517" s="23">
        <v>0</v>
      </c>
      <c r="G517" s="23" t="s">
        <v>58</v>
      </c>
      <c r="H517" s="23" t="s">
        <v>59</v>
      </c>
      <c r="I517" s="23" t="s">
        <v>59</v>
      </c>
      <c r="J517" s="23" t="s">
        <v>59</v>
      </c>
      <c r="K517" s="23">
        <v>150</v>
      </c>
      <c r="L517" s="23" t="s">
        <v>179</v>
      </c>
      <c r="M517" s="23">
        <v>0</v>
      </c>
      <c r="N517" s="23" t="s">
        <v>179</v>
      </c>
      <c r="O517" s="23">
        <v>0</v>
      </c>
      <c r="P517" s="23" t="s">
        <v>179</v>
      </c>
      <c r="Q517" s="23">
        <v>0</v>
      </c>
      <c r="R517" s="23">
        <v>2</v>
      </c>
      <c r="S517" s="23" t="s">
        <v>180</v>
      </c>
      <c r="T517" s="23">
        <v>5.9795999999999996</v>
      </c>
      <c r="U517" s="23">
        <v>0.55759999999999998</v>
      </c>
      <c r="V517" s="23">
        <v>17.516400000000001</v>
      </c>
      <c r="W517" s="23">
        <v>0.2712</v>
      </c>
      <c r="X517" s="23">
        <v>45.811799999999998</v>
      </c>
      <c r="Y517" s="23">
        <v>0.28039999999999998</v>
      </c>
      <c r="Z517" s="23">
        <v>5.1499999999999997E-2</v>
      </c>
      <c r="AA517" s="23">
        <v>1.09E-2</v>
      </c>
      <c r="AB517" s="23" t="s">
        <v>181</v>
      </c>
      <c r="AC517" s="23">
        <v>5.8999999999999999E-3</v>
      </c>
      <c r="AD517" s="23" t="s">
        <v>181</v>
      </c>
      <c r="AE517" s="23">
        <v>1.0500000000000001E-2</v>
      </c>
      <c r="AF517" s="23">
        <v>2.0929000000000002</v>
      </c>
      <c r="AG517" s="23">
        <v>1.41E-2</v>
      </c>
      <c r="AH517" s="23">
        <v>5.2282000000000002</v>
      </c>
      <c r="AI517" s="23">
        <v>1.7500000000000002E-2</v>
      </c>
      <c r="AJ517" s="23">
        <v>0.57230000000000003</v>
      </c>
      <c r="AK517" s="23">
        <v>4.8999999999999998E-3</v>
      </c>
      <c r="AL517" s="23">
        <v>2.64E-2</v>
      </c>
      <c r="AM517" s="23">
        <v>6.1000000000000004E-3</v>
      </c>
      <c r="AN517" s="23">
        <v>2.5999999999999999E-2</v>
      </c>
      <c r="AO517" s="23">
        <v>3.5000000000000001E-3</v>
      </c>
      <c r="AP517" s="23">
        <v>0.20680000000000001</v>
      </c>
      <c r="AQ517" s="23">
        <v>5.0000000000000001E-3</v>
      </c>
      <c r="AR517" s="23">
        <v>7.8772000000000002</v>
      </c>
      <c r="AS517" s="23">
        <v>2.3599999999999999E-2</v>
      </c>
      <c r="AT517" s="23">
        <v>1.11E-2</v>
      </c>
      <c r="AU517" s="23">
        <v>3.2000000000000002E-3</v>
      </c>
      <c r="AV517" s="23">
        <v>1.84E-2</v>
      </c>
      <c r="AW517" s="23">
        <v>1.1000000000000001E-3</v>
      </c>
      <c r="AX517" s="23">
        <v>9.7999999999999997E-3</v>
      </c>
      <c r="AY517" s="23">
        <v>6.9999999999999999E-4</v>
      </c>
      <c r="AZ517" s="23">
        <v>9.2999999999999992E-3</v>
      </c>
      <c r="BA517" s="23">
        <v>5.9999999999999995E-4</v>
      </c>
      <c r="BB517" s="23">
        <v>1.1999999999999999E-3</v>
      </c>
      <c r="BC517" s="23">
        <v>4.0000000000000002E-4</v>
      </c>
      <c r="BD517" s="23">
        <v>1.5E-3</v>
      </c>
      <c r="BE517" s="23">
        <v>4.0000000000000002E-4</v>
      </c>
      <c r="BF517" s="23" t="s">
        <v>181</v>
      </c>
      <c r="BG517" s="23">
        <v>1E-4</v>
      </c>
      <c r="BH517" s="23">
        <v>1.4E-3</v>
      </c>
      <c r="BI517" s="23">
        <v>2.0000000000000001E-4</v>
      </c>
      <c r="BJ517" s="23">
        <v>9.5999999999999992E-3</v>
      </c>
      <c r="BK517" s="23">
        <v>4.0000000000000002E-4</v>
      </c>
      <c r="BL517" s="23">
        <v>1.9E-3</v>
      </c>
      <c r="BM517" s="23">
        <v>2.0000000000000001E-4</v>
      </c>
      <c r="BN517" s="23">
        <v>3.8E-3</v>
      </c>
      <c r="BO517" s="23">
        <v>2.9999999999999997E-4</v>
      </c>
      <c r="BP517" s="23" t="s">
        <v>181</v>
      </c>
      <c r="BQ517" s="23">
        <v>2.0000000000000001E-4</v>
      </c>
      <c r="BR517" s="23">
        <v>6.9999999999999999E-4</v>
      </c>
      <c r="BS517" s="23">
        <v>2.0000000000000001E-4</v>
      </c>
      <c r="BT517" s="23" t="s">
        <v>181</v>
      </c>
      <c r="BU517" s="23">
        <v>5.0000000000000001E-4</v>
      </c>
      <c r="BV517" s="23" t="s">
        <v>20</v>
      </c>
      <c r="BX517" s="23" t="s">
        <v>181</v>
      </c>
      <c r="BY517" s="23">
        <v>8.0000000000000004E-4</v>
      </c>
      <c r="BZ517" s="23" t="s">
        <v>181</v>
      </c>
      <c r="CA517" s="23">
        <v>6.9999999999999999E-4</v>
      </c>
      <c r="CB517" s="23" t="s">
        <v>181</v>
      </c>
      <c r="CC517" s="23">
        <v>1.8E-3</v>
      </c>
      <c r="CD517" s="23" t="s">
        <v>181</v>
      </c>
      <c r="CE517" s="23">
        <v>1.6999999999999999E-3</v>
      </c>
      <c r="CF517" s="23" t="s">
        <v>20</v>
      </c>
      <c r="CH517" s="23">
        <v>9.2999999999999992E-3</v>
      </c>
      <c r="CI517" s="23">
        <v>5.1999999999999998E-3</v>
      </c>
      <c r="CJ517" s="23" t="s">
        <v>181</v>
      </c>
      <c r="CK517" s="23">
        <v>8.8000000000000005E-3</v>
      </c>
      <c r="CL517" s="23" t="s">
        <v>181</v>
      </c>
      <c r="CM517" s="23">
        <v>9.7999999999999997E-3</v>
      </c>
      <c r="CN517" s="23" t="s">
        <v>181</v>
      </c>
      <c r="CO517" s="23">
        <v>5.9999999999999995E-4</v>
      </c>
      <c r="CP517" s="23" t="s">
        <v>181</v>
      </c>
      <c r="CQ517" s="23">
        <v>2.5999999999999999E-3</v>
      </c>
      <c r="CR517" s="23" t="s">
        <v>181</v>
      </c>
      <c r="CS517" s="23">
        <v>1.5E-3</v>
      </c>
      <c r="CT517" s="23" t="s">
        <v>181</v>
      </c>
      <c r="CU517" s="23">
        <v>6.9999999999999999E-4</v>
      </c>
      <c r="CV517" s="23" t="s">
        <v>181</v>
      </c>
      <c r="CW517" s="23">
        <v>5.0000000000000001E-4</v>
      </c>
      <c r="CX517" s="23" t="s">
        <v>181</v>
      </c>
      <c r="CY517" s="23">
        <v>5.0000000000000001E-4</v>
      </c>
      <c r="CZ517" s="23" t="s">
        <v>181</v>
      </c>
      <c r="DA517" s="23">
        <v>5.9999999999999995E-4</v>
      </c>
      <c r="DB517" s="23" t="s">
        <v>181</v>
      </c>
      <c r="DC517" s="23">
        <v>5.0000000000000001E-4</v>
      </c>
      <c r="DD517" s="23" t="s">
        <v>181</v>
      </c>
      <c r="DE517" s="23">
        <v>5.9999999999999995E-4</v>
      </c>
      <c r="DF517" s="23" t="s">
        <v>181</v>
      </c>
      <c r="DG517" s="23">
        <v>2.9999999999999997E-4</v>
      </c>
      <c r="DH517" s="23" t="s">
        <v>181</v>
      </c>
      <c r="DI517" s="23">
        <v>2.9999999999999997E-4</v>
      </c>
      <c r="DJ517" s="23" t="s">
        <v>612</v>
      </c>
      <c r="DK517" s="23" t="s">
        <v>613</v>
      </c>
      <c r="DL517" s="23">
        <v>113</v>
      </c>
      <c r="DM517" s="23" t="s">
        <v>614</v>
      </c>
      <c r="DN517" s="23" t="s">
        <v>20</v>
      </c>
      <c r="DW517" s="85"/>
      <c r="DY517" s="85">
        <v>44881.004166666666</v>
      </c>
    </row>
    <row r="518" spans="1:129" s="23" customFormat="1">
      <c r="A518" s="23">
        <v>578</v>
      </c>
      <c r="B518" s="88">
        <v>44881.008333333331</v>
      </c>
      <c r="C518" s="23" t="s">
        <v>56</v>
      </c>
      <c r="D518" s="23">
        <v>0</v>
      </c>
      <c r="E518" s="23">
        <v>0</v>
      </c>
      <c r="F518" s="23">
        <v>0</v>
      </c>
      <c r="G518" s="23" t="s">
        <v>58</v>
      </c>
      <c r="H518" s="23" t="s">
        <v>59</v>
      </c>
      <c r="I518" s="23" t="s">
        <v>59</v>
      </c>
      <c r="J518" s="23" t="s">
        <v>59</v>
      </c>
      <c r="K518" s="23">
        <v>150</v>
      </c>
      <c r="L518" s="23" t="s">
        <v>179</v>
      </c>
      <c r="M518" s="23">
        <v>0</v>
      </c>
      <c r="N518" s="23" t="s">
        <v>179</v>
      </c>
      <c r="O518" s="23">
        <v>0</v>
      </c>
      <c r="P518" s="23" t="s">
        <v>179</v>
      </c>
      <c r="Q518" s="23">
        <v>0</v>
      </c>
      <c r="R518" s="23">
        <v>2</v>
      </c>
      <c r="S518" s="23" t="s">
        <v>180</v>
      </c>
      <c r="T518" s="23">
        <v>4.6492000000000004</v>
      </c>
      <c r="U518" s="23">
        <v>0.52569999999999995</v>
      </c>
      <c r="V518" s="23">
        <v>15.3803</v>
      </c>
      <c r="W518" s="23">
        <v>0.25430000000000003</v>
      </c>
      <c r="X518" s="23">
        <v>42.1389</v>
      </c>
      <c r="Y518" s="23">
        <v>0.2646</v>
      </c>
      <c r="Z518" s="23">
        <v>3.3099999999999997E-2</v>
      </c>
      <c r="AA518" s="23">
        <v>1.09E-2</v>
      </c>
      <c r="AB518" s="23" t="s">
        <v>181</v>
      </c>
      <c r="AC518" s="23">
        <v>5.7999999999999996E-3</v>
      </c>
      <c r="AD518" s="23" t="s">
        <v>181</v>
      </c>
      <c r="AE518" s="23">
        <v>1.06E-2</v>
      </c>
      <c r="AF518" s="23">
        <v>1.6852</v>
      </c>
      <c r="AG518" s="23">
        <v>1.2500000000000001E-2</v>
      </c>
      <c r="AH518" s="23">
        <v>6.1104000000000003</v>
      </c>
      <c r="AI518" s="23">
        <v>1.8800000000000001E-2</v>
      </c>
      <c r="AJ518" s="23">
        <v>0.45939999999999998</v>
      </c>
      <c r="AK518" s="23">
        <v>4.4999999999999997E-3</v>
      </c>
      <c r="AL518" s="23">
        <v>2.1499999999999998E-2</v>
      </c>
      <c r="AM518" s="23">
        <v>5.8999999999999999E-3</v>
      </c>
      <c r="AN518" s="23">
        <v>3.73E-2</v>
      </c>
      <c r="AO518" s="23">
        <v>3.8E-3</v>
      </c>
      <c r="AP518" s="23">
        <v>5.2499999999999998E-2</v>
      </c>
      <c r="AQ518" s="23">
        <v>2.8999999999999998E-3</v>
      </c>
      <c r="AR518" s="23">
        <v>7.4561999999999999</v>
      </c>
      <c r="AS518" s="23">
        <v>2.3300000000000001E-2</v>
      </c>
      <c r="AT518" s="23">
        <v>9.4999999999999998E-3</v>
      </c>
      <c r="AU518" s="23">
        <v>3.0999999999999999E-3</v>
      </c>
      <c r="AV518" s="23">
        <v>1.18E-2</v>
      </c>
      <c r="AW518" s="23">
        <v>1E-3</v>
      </c>
      <c r="AX518" s="23">
        <v>1.1299999999999999E-2</v>
      </c>
      <c r="AY518" s="23">
        <v>8.0000000000000004E-4</v>
      </c>
      <c r="AZ518" s="23">
        <v>7.4000000000000003E-3</v>
      </c>
      <c r="BA518" s="23">
        <v>5.9999999999999995E-4</v>
      </c>
      <c r="BB518" s="23">
        <v>1.4E-3</v>
      </c>
      <c r="BC518" s="23">
        <v>4.0000000000000002E-4</v>
      </c>
      <c r="BD518" s="23">
        <v>1E-3</v>
      </c>
      <c r="BE518" s="23">
        <v>2.9999999999999997E-4</v>
      </c>
      <c r="BF518" s="23" t="s">
        <v>181</v>
      </c>
      <c r="BG518" s="23">
        <v>1E-4</v>
      </c>
      <c r="BH518" s="23">
        <v>1.6000000000000001E-3</v>
      </c>
      <c r="BI518" s="23">
        <v>2.0000000000000001E-4</v>
      </c>
      <c r="BJ518" s="23">
        <v>7.0000000000000001E-3</v>
      </c>
      <c r="BK518" s="23">
        <v>2.9999999999999997E-4</v>
      </c>
      <c r="BL518" s="23">
        <v>1.6999999999999999E-3</v>
      </c>
      <c r="BM518" s="23">
        <v>2.0000000000000001E-4</v>
      </c>
      <c r="BN518" s="23">
        <v>3.8999999999999998E-3</v>
      </c>
      <c r="BO518" s="23">
        <v>2.9999999999999997E-4</v>
      </c>
      <c r="BP518" s="23" t="s">
        <v>181</v>
      </c>
      <c r="BQ518" s="23">
        <v>2.0000000000000001E-4</v>
      </c>
      <c r="BR518" s="23">
        <v>5.0000000000000001E-4</v>
      </c>
      <c r="BS518" s="23">
        <v>2.9999999999999997E-4</v>
      </c>
      <c r="BT518" s="23" t="s">
        <v>181</v>
      </c>
      <c r="BU518" s="23">
        <v>5.0000000000000001E-4</v>
      </c>
      <c r="BV518" s="23" t="s">
        <v>20</v>
      </c>
      <c r="BX518" s="23" t="s">
        <v>181</v>
      </c>
      <c r="BY518" s="23">
        <v>8.9999999999999998E-4</v>
      </c>
      <c r="BZ518" s="23" t="s">
        <v>181</v>
      </c>
      <c r="CA518" s="23">
        <v>6.9999999999999999E-4</v>
      </c>
      <c r="CB518" s="23" t="s">
        <v>181</v>
      </c>
      <c r="CC518" s="23">
        <v>1.9E-3</v>
      </c>
      <c r="CD518" s="23" t="s">
        <v>181</v>
      </c>
      <c r="CE518" s="23">
        <v>1.6999999999999999E-3</v>
      </c>
      <c r="CF518" s="23" t="s">
        <v>20</v>
      </c>
      <c r="CH518" s="23" t="s">
        <v>181</v>
      </c>
      <c r="CI518" s="23">
        <v>5.7999999999999996E-3</v>
      </c>
      <c r="CJ518" s="23" t="s">
        <v>181</v>
      </c>
      <c r="CK518" s="23">
        <v>9.2999999999999992E-3</v>
      </c>
      <c r="CL518" s="23" t="s">
        <v>181</v>
      </c>
      <c r="CM518" s="23">
        <v>1.14E-2</v>
      </c>
      <c r="CN518" s="23" t="s">
        <v>181</v>
      </c>
      <c r="CO518" s="23">
        <v>6.9999999999999999E-4</v>
      </c>
      <c r="CP518" s="23" t="s">
        <v>181</v>
      </c>
      <c r="CQ518" s="23">
        <v>2.5999999999999999E-3</v>
      </c>
      <c r="CR518" s="23" t="s">
        <v>181</v>
      </c>
      <c r="CS518" s="23">
        <v>1.6000000000000001E-3</v>
      </c>
      <c r="CT518" s="23" t="s">
        <v>181</v>
      </c>
      <c r="CU518" s="23">
        <v>6.9999999999999999E-4</v>
      </c>
      <c r="CV518" s="23" t="s">
        <v>20</v>
      </c>
      <c r="CX518" s="23" t="s">
        <v>181</v>
      </c>
      <c r="CY518" s="23">
        <v>5.0000000000000001E-4</v>
      </c>
      <c r="CZ518" s="23" t="s">
        <v>181</v>
      </c>
      <c r="DA518" s="23">
        <v>5.9999999999999995E-4</v>
      </c>
      <c r="DB518" s="23" t="s">
        <v>181</v>
      </c>
      <c r="DC518" s="23">
        <v>5.0000000000000001E-4</v>
      </c>
      <c r="DD518" s="23" t="s">
        <v>181</v>
      </c>
      <c r="DE518" s="23">
        <v>5.9999999999999995E-4</v>
      </c>
      <c r="DF518" s="23" t="s">
        <v>181</v>
      </c>
      <c r="DG518" s="23">
        <v>2.9999999999999997E-4</v>
      </c>
      <c r="DH518" s="23" t="s">
        <v>181</v>
      </c>
      <c r="DI518" s="23">
        <v>2.9999999999999997E-4</v>
      </c>
      <c r="DJ518" s="23" t="s">
        <v>615</v>
      </c>
      <c r="DK518" s="23" t="s">
        <v>616</v>
      </c>
      <c r="DL518" s="23">
        <v>42</v>
      </c>
      <c r="DM518" s="23" t="s">
        <v>617</v>
      </c>
      <c r="DN518" s="23" t="s">
        <v>20</v>
      </c>
      <c r="DW518" s="85"/>
      <c r="DY518" s="85">
        <v>44881.008333333331</v>
      </c>
    </row>
    <row r="519" spans="1:129" s="23" customFormat="1">
      <c r="A519" s="23">
        <v>579</v>
      </c>
      <c r="B519" s="88">
        <v>44881.011111111111</v>
      </c>
      <c r="C519" s="23" t="s">
        <v>56</v>
      </c>
      <c r="D519" s="23">
        <v>0</v>
      </c>
      <c r="E519" s="23">
        <v>0</v>
      </c>
      <c r="F519" s="23">
        <v>0</v>
      </c>
      <c r="G519" s="23" t="s">
        <v>58</v>
      </c>
      <c r="H519" s="23" t="s">
        <v>59</v>
      </c>
      <c r="I519" s="23" t="s">
        <v>59</v>
      </c>
      <c r="J519" s="23" t="s">
        <v>59</v>
      </c>
      <c r="K519" s="23">
        <v>150</v>
      </c>
      <c r="L519" s="23" t="s">
        <v>179</v>
      </c>
      <c r="M519" s="23">
        <v>0</v>
      </c>
      <c r="N519" s="23" t="s">
        <v>179</v>
      </c>
      <c r="O519" s="23">
        <v>0</v>
      </c>
      <c r="P519" s="23" t="s">
        <v>179</v>
      </c>
      <c r="Q519" s="23">
        <v>0</v>
      </c>
      <c r="R519" s="23">
        <v>2</v>
      </c>
      <c r="S519" s="23" t="s">
        <v>180</v>
      </c>
      <c r="T519" s="23">
        <v>6.5625</v>
      </c>
      <c r="U519" s="23">
        <v>0.54010000000000002</v>
      </c>
      <c r="V519" s="23">
        <v>13.695399999999999</v>
      </c>
      <c r="W519" s="23">
        <v>0.2399</v>
      </c>
      <c r="X519" s="23">
        <v>41.411499999999997</v>
      </c>
      <c r="Y519" s="23">
        <v>0.25700000000000001</v>
      </c>
      <c r="Z519" s="23">
        <v>2.6499999999999999E-2</v>
      </c>
      <c r="AA519" s="23">
        <v>1.12E-2</v>
      </c>
      <c r="AB519" s="23" t="s">
        <v>181</v>
      </c>
      <c r="AC519" s="23">
        <v>5.7000000000000002E-3</v>
      </c>
      <c r="AD519" s="23" t="s">
        <v>181</v>
      </c>
      <c r="AE519" s="23">
        <v>0.01</v>
      </c>
      <c r="AF519" s="23">
        <v>0.68330000000000002</v>
      </c>
      <c r="AG519" s="23">
        <v>8.3999999999999995E-3</v>
      </c>
      <c r="AH519" s="23">
        <v>7.3376999999999999</v>
      </c>
      <c r="AI519" s="23">
        <v>2.0400000000000001E-2</v>
      </c>
      <c r="AJ519" s="23">
        <v>0.3654</v>
      </c>
      <c r="AK519" s="23">
        <v>4.1999999999999997E-3</v>
      </c>
      <c r="AL519" s="23">
        <v>1.3100000000000001E-2</v>
      </c>
      <c r="AM519" s="23">
        <v>5.4000000000000003E-3</v>
      </c>
      <c r="AN519" s="23">
        <v>3.1600000000000003E-2</v>
      </c>
      <c r="AO519" s="23">
        <v>3.5999999999999999E-3</v>
      </c>
      <c r="AP519" s="23">
        <v>0.1206</v>
      </c>
      <c r="AQ519" s="23">
        <v>4.1000000000000003E-3</v>
      </c>
      <c r="AR519" s="23">
        <v>5.9188000000000001</v>
      </c>
      <c r="AS519" s="23">
        <v>2.1000000000000001E-2</v>
      </c>
      <c r="AT519" s="23">
        <v>5.1999999999999998E-3</v>
      </c>
      <c r="AU519" s="23">
        <v>2.7000000000000001E-3</v>
      </c>
      <c r="AV519" s="23">
        <v>1.5900000000000001E-2</v>
      </c>
      <c r="AW519" s="23">
        <v>1.1000000000000001E-3</v>
      </c>
      <c r="AX519" s="23">
        <v>1.0500000000000001E-2</v>
      </c>
      <c r="AY519" s="23">
        <v>6.9999999999999999E-4</v>
      </c>
      <c r="AZ519" s="23">
        <v>7.0000000000000001E-3</v>
      </c>
      <c r="BA519" s="23">
        <v>5.9999999999999995E-4</v>
      </c>
      <c r="BB519" s="23">
        <v>1.1999999999999999E-3</v>
      </c>
      <c r="BC519" s="23">
        <v>4.0000000000000002E-4</v>
      </c>
      <c r="BD519" s="23" t="s">
        <v>181</v>
      </c>
      <c r="BE519" s="23">
        <v>2.9999999999999997E-4</v>
      </c>
      <c r="BF519" s="23" t="s">
        <v>181</v>
      </c>
      <c r="BG519" s="23">
        <v>1E-4</v>
      </c>
      <c r="BH519" s="23">
        <v>8.9999999999999998E-4</v>
      </c>
      <c r="BI519" s="23">
        <v>2.0000000000000001E-4</v>
      </c>
      <c r="BJ519" s="23">
        <v>5.1999999999999998E-3</v>
      </c>
      <c r="BK519" s="23">
        <v>2.9999999999999997E-4</v>
      </c>
      <c r="BL519" s="23">
        <v>1.6000000000000001E-3</v>
      </c>
      <c r="BM519" s="23">
        <v>2.0000000000000001E-4</v>
      </c>
      <c r="BN519" s="23">
        <v>3.3E-3</v>
      </c>
      <c r="BO519" s="23">
        <v>2.9999999999999997E-4</v>
      </c>
      <c r="BP519" s="23" t="s">
        <v>181</v>
      </c>
      <c r="BQ519" s="23">
        <v>2.0000000000000001E-4</v>
      </c>
      <c r="BR519" s="23">
        <v>8.9999999999999998E-4</v>
      </c>
      <c r="BS519" s="23">
        <v>2.9999999999999997E-4</v>
      </c>
      <c r="BT519" s="23" t="s">
        <v>181</v>
      </c>
      <c r="BU519" s="23">
        <v>5.0000000000000001E-4</v>
      </c>
      <c r="BV519" s="23">
        <v>1.4E-3</v>
      </c>
      <c r="BW519" s="23">
        <v>5.9999999999999995E-4</v>
      </c>
      <c r="BX519" s="23" t="s">
        <v>20</v>
      </c>
      <c r="BZ519" s="23" t="s">
        <v>181</v>
      </c>
      <c r="CA519" s="23">
        <v>6.9999999999999999E-4</v>
      </c>
      <c r="CB519" s="23" t="s">
        <v>181</v>
      </c>
      <c r="CC519" s="23">
        <v>2E-3</v>
      </c>
      <c r="CD519" s="23" t="s">
        <v>181</v>
      </c>
      <c r="CE519" s="23">
        <v>1.6999999999999999E-3</v>
      </c>
      <c r="CF519" s="23" t="s">
        <v>20</v>
      </c>
      <c r="CH519" s="23">
        <v>8.0000000000000002E-3</v>
      </c>
      <c r="CI519" s="23">
        <v>6.0000000000000001E-3</v>
      </c>
      <c r="CJ519" s="23" t="s">
        <v>181</v>
      </c>
      <c r="CK519" s="23">
        <v>9.1999999999999998E-3</v>
      </c>
      <c r="CL519" s="23">
        <v>1.44E-2</v>
      </c>
      <c r="CM519" s="23">
        <v>1.1599999999999999E-2</v>
      </c>
      <c r="CN519" s="23" t="s">
        <v>181</v>
      </c>
      <c r="CO519" s="23">
        <v>6.9999999999999999E-4</v>
      </c>
      <c r="CP519" s="23" t="s">
        <v>181</v>
      </c>
      <c r="CQ519" s="23">
        <v>2.5000000000000001E-3</v>
      </c>
      <c r="CR519" s="23" t="s">
        <v>181</v>
      </c>
      <c r="CS519" s="23">
        <v>1.6000000000000001E-3</v>
      </c>
      <c r="CT519" s="23" t="s">
        <v>181</v>
      </c>
      <c r="CU519" s="23">
        <v>5.9999999999999995E-4</v>
      </c>
      <c r="CV519" s="23" t="s">
        <v>20</v>
      </c>
      <c r="CX519" s="23" t="s">
        <v>181</v>
      </c>
      <c r="CY519" s="23">
        <v>5.0000000000000001E-4</v>
      </c>
      <c r="CZ519" s="23" t="s">
        <v>181</v>
      </c>
      <c r="DA519" s="23">
        <v>5.9999999999999995E-4</v>
      </c>
      <c r="DB519" s="23" t="s">
        <v>181</v>
      </c>
      <c r="DC519" s="23">
        <v>5.0000000000000001E-4</v>
      </c>
      <c r="DD519" s="23" t="s">
        <v>181</v>
      </c>
      <c r="DE519" s="23">
        <v>5.0000000000000001E-4</v>
      </c>
      <c r="DF519" s="23" t="s">
        <v>181</v>
      </c>
      <c r="DG519" s="23">
        <v>2.9999999999999997E-4</v>
      </c>
      <c r="DH519" s="23" t="s">
        <v>181</v>
      </c>
      <c r="DI519" s="23">
        <v>2.9999999999999997E-4</v>
      </c>
      <c r="DJ519" s="23" t="s">
        <v>615</v>
      </c>
      <c r="DK519" s="23" t="s">
        <v>616</v>
      </c>
      <c r="DL519" s="23">
        <v>103</v>
      </c>
      <c r="DM519" s="23" t="s">
        <v>604</v>
      </c>
      <c r="DN519" s="23" t="s">
        <v>20</v>
      </c>
      <c r="DW519" s="85"/>
      <c r="DY519" s="85">
        <v>44881.011111111111</v>
      </c>
    </row>
    <row r="520" spans="1:129" s="23" customFormat="1">
      <c r="A520" s="23">
        <v>580</v>
      </c>
      <c r="B520" s="88">
        <v>44881.013888888891</v>
      </c>
      <c r="C520" s="23" t="s">
        <v>56</v>
      </c>
      <c r="D520" s="23">
        <v>0</v>
      </c>
      <c r="E520" s="23">
        <v>0</v>
      </c>
      <c r="F520" s="23">
        <v>0</v>
      </c>
      <c r="G520" s="23" t="s">
        <v>58</v>
      </c>
      <c r="H520" s="23" t="s">
        <v>59</v>
      </c>
      <c r="I520" s="23" t="s">
        <v>59</v>
      </c>
      <c r="J520" s="23" t="s">
        <v>59</v>
      </c>
      <c r="K520" s="23">
        <v>150</v>
      </c>
      <c r="L520" s="23" t="s">
        <v>179</v>
      </c>
      <c r="M520" s="23">
        <v>0</v>
      </c>
      <c r="N520" s="23" t="s">
        <v>179</v>
      </c>
      <c r="O520" s="23">
        <v>0</v>
      </c>
      <c r="P520" s="23" t="s">
        <v>179</v>
      </c>
      <c r="Q520" s="23">
        <v>0</v>
      </c>
      <c r="R520" s="23">
        <v>2</v>
      </c>
      <c r="S520" s="23" t="s">
        <v>180</v>
      </c>
      <c r="T520" s="23">
        <v>5.0716000000000001</v>
      </c>
      <c r="U520" s="23">
        <v>0.50180000000000002</v>
      </c>
      <c r="V520" s="23">
        <v>12.804500000000001</v>
      </c>
      <c r="W520" s="23">
        <v>0.2324</v>
      </c>
      <c r="X520" s="23">
        <v>38.225999999999999</v>
      </c>
      <c r="Y520" s="23">
        <v>0.24779999999999999</v>
      </c>
      <c r="Z520" s="23" t="s">
        <v>181</v>
      </c>
      <c r="AA520" s="23">
        <v>9.4999999999999998E-3</v>
      </c>
      <c r="AB520" s="23" t="s">
        <v>181</v>
      </c>
      <c r="AC520" s="23">
        <v>5.4000000000000003E-3</v>
      </c>
      <c r="AD520" s="23" t="s">
        <v>181</v>
      </c>
      <c r="AE520" s="23">
        <v>1.0500000000000001E-2</v>
      </c>
      <c r="AF520" s="23">
        <v>1.0307999999999999</v>
      </c>
      <c r="AG520" s="23">
        <v>9.9000000000000008E-3</v>
      </c>
      <c r="AH520" s="23">
        <v>4.7484000000000002</v>
      </c>
      <c r="AI520" s="23">
        <v>1.6500000000000001E-2</v>
      </c>
      <c r="AJ520" s="23">
        <v>0.4677</v>
      </c>
      <c r="AK520" s="23">
        <v>4.4999999999999997E-3</v>
      </c>
      <c r="AL520" s="23">
        <v>1.4500000000000001E-2</v>
      </c>
      <c r="AM520" s="23">
        <v>5.4999999999999997E-3</v>
      </c>
      <c r="AN520" s="23">
        <v>2.6200000000000001E-2</v>
      </c>
      <c r="AO520" s="23">
        <v>3.3E-3</v>
      </c>
      <c r="AP520" s="23">
        <v>3.4299999999999997E-2</v>
      </c>
      <c r="AQ520" s="23">
        <v>2.5000000000000001E-3</v>
      </c>
      <c r="AR520" s="23">
        <v>6.5542999999999996</v>
      </c>
      <c r="AS520" s="23">
        <v>2.1499999999999998E-2</v>
      </c>
      <c r="AT520" s="23">
        <v>7.0000000000000001E-3</v>
      </c>
      <c r="AU520" s="23">
        <v>2.8999999999999998E-3</v>
      </c>
      <c r="AV520" s="23">
        <v>1.5299999999999999E-2</v>
      </c>
      <c r="AW520" s="23">
        <v>1.1000000000000001E-3</v>
      </c>
      <c r="AX520" s="23">
        <v>1.72E-2</v>
      </c>
      <c r="AY520" s="23">
        <v>8.9999999999999998E-4</v>
      </c>
      <c r="AZ520" s="23">
        <v>6.6E-3</v>
      </c>
      <c r="BA520" s="23">
        <v>5.9999999999999995E-4</v>
      </c>
      <c r="BB520" s="23">
        <v>8.9999999999999998E-4</v>
      </c>
      <c r="BC520" s="23">
        <v>4.0000000000000002E-4</v>
      </c>
      <c r="BD520" s="23">
        <v>8.0000000000000004E-4</v>
      </c>
      <c r="BE520" s="23">
        <v>2.9999999999999997E-4</v>
      </c>
      <c r="BF520" s="23" t="s">
        <v>181</v>
      </c>
      <c r="BG520" s="23">
        <v>1E-4</v>
      </c>
      <c r="BH520" s="23">
        <v>1E-3</v>
      </c>
      <c r="BI520" s="23">
        <v>2.0000000000000001E-4</v>
      </c>
      <c r="BJ520" s="23">
        <v>6.3E-3</v>
      </c>
      <c r="BK520" s="23">
        <v>2.9999999999999997E-4</v>
      </c>
      <c r="BL520" s="23">
        <v>1.5E-3</v>
      </c>
      <c r="BM520" s="23">
        <v>2.0000000000000001E-4</v>
      </c>
      <c r="BN520" s="23">
        <v>4.4000000000000003E-3</v>
      </c>
      <c r="BO520" s="23">
        <v>4.0000000000000002E-4</v>
      </c>
      <c r="BP520" s="23" t="s">
        <v>181</v>
      </c>
      <c r="BQ520" s="23">
        <v>2.0000000000000001E-4</v>
      </c>
      <c r="BR520" s="23">
        <v>8.0000000000000004E-4</v>
      </c>
      <c r="BS520" s="23">
        <v>2.9999999999999997E-4</v>
      </c>
      <c r="BT520" s="23" t="s">
        <v>181</v>
      </c>
      <c r="BU520" s="23">
        <v>5.0000000000000001E-4</v>
      </c>
      <c r="BV520" s="23" t="s">
        <v>20</v>
      </c>
      <c r="BX520" s="23" t="s">
        <v>181</v>
      </c>
      <c r="BY520" s="23">
        <v>8.9999999999999998E-4</v>
      </c>
      <c r="BZ520" s="23" t="s">
        <v>181</v>
      </c>
      <c r="CA520" s="23">
        <v>6.9999999999999999E-4</v>
      </c>
      <c r="CB520" s="23" t="s">
        <v>181</v>
      </c>
      <c r="CC520" s="23">
        <v>2E-3</v>
      </c>
      <c r="CD520" s="23" t="s">
        <v>181</v>
      </c>
      <c r="CE520" s="23">
        <v>1.6999999999999999E-3</v>
      </c>
      <c r="CF520" s="23" t="s">
        <v>20</v>
      </c>
      <c r="CH520" s="23" t="s">
        <v>181</v>
      </c>
      <c r="CI520" s="23">
        <v>6.6E-3</v>
      </c>
      <c r="CJ520" s="23" t="s">
        <v>181</v>
      </c>
      <c r="CK520" s="23">
        <v>9.1999999999999998E-3</v>
      </c>
      <c r="CL520" s="23" t="s">
        <v>181</v>
      </c>
      <c r="CM520" s="23">
        <v>1.23E-2</v>
      </c>
      <c r="CN520" s="23" t="s">
        <v>181</v>
      </c>
      <c r="CO520" s="23">
        <v>6.9999999999999999E-4</v>
      </c>
      <c r="CP520" s="23" t="s">
        <v>181</v>
      </c>
      <c r="CQ520" s="23">
        <v>2.5999999999999999E-3</v>
      </c>
      <c r="CR520" s="23" t="s">
        <v>181</v>
      </c>
      <c r="CS520" s="23">
        <v>1.6000000000000001E-3</v>
      </c>
      <c r="CT520" s="23" t="s">
        <v>181</v>
      </c>
      <c r="CU520" s="23">
        <v>5.9999999999999995E-4</v>
      </c>
      <c r="CV520" s="23" t="s">
        <v>20</v>
      </c>
      <c r="CX520" s="23" t="s">
        <v>181</v>
      </c>
      <c r="CY520" s="23">
        <v>5.0000000000000001E-4</v>
      </c>
      <c r="CZ520" s="23" t="s">
        <v>181</v>
      </c>
      <c r="DA520" s="23">
        <v>5.9999999999999995E-4</v>
      </c>
      <c r="DB520" s="23" t="s">
        <v>181</v>
      </c>
      <c r="DC520" s="23">
        <v>5.0000000000000001E-4</v>
      </c>
      <c r="DD520" s="23" t="s">
        <v>181</v>
      </c>
      <c r="DE520" s="23">
        <v>5.9999999999999995E-4</v>
      </c>
      <c r="DF520" s="23" t="s">
        <v>181</v>
      </c>
      <c r="DG520" s="23">
        <v>2.9999999999999997E-4</v>
      </c>
      <c r="DH520" s="23" t="s">
        <v>181</v>
      </c>
      <c r="DI520" s="23">
        <v>4.0000000000000002E-4</v>
      </c>
      <c r="DJ520" s="23" t="s">
        <v>615</v>
      </c>
      <c r="DK520" s="23" t="s">
        <v>616</v>
      </c>
      <c r="DL520" s="23">
        <v>129</v>
      </c>
      <c r="DM520" s="23" t="s">
        <v>574</v>
      </c>
      <c r="DN520" s="23" t="s">
        <v>20</v>
      </c>
      <c r="DW520" s="85"/>
      <c r="DY520" s="85">
        <v>44881.013888888891</v>
      </c>
    </row>
    <row r="521" spans="1:129" s="23" customFormat="1">
      <c r="A521" s="23">
        <v>581</v>
      </c>
      <c r="B521" s="88">
        <v>44881.019444444442</v>
      </c>
      <c r="C521" s="23" t="s">
        <v>56</v>
      </c>
      <c r="D521" s="23">
        <v>0</v>
      </c>
      <c r="E521" s="23">
        <v>0</v>
      </c>
      <c r="F521" s="23">
        <v>0</v>
      </c>
      <c r="G521" s="23" t="s">
        <v>58</v>
      </c>
      <c r="H521" s="23" t="s">
        <v>59</v>
      </c>
      <c r="I521" s="23" t="s">
        <v>59</v>
      </c>
      <c r="J521" s="23" t="s">
        <v>59</v>
      </c>
      <c r="K521" s="23">
        <v>150</v>
      </c>
      <c r="L521" s="23" t="s">
        <v>179</v>
      </c>
      <c r="M521" s="23">
        <v>0</v>
      </c>
      <c r="N521" s="23" t="s">
        <v>179</v>
      </c>
      <c r="O521" s="23">
        <v>0</v>
      </c>
      <c r="P521" s="23" t="s">
        <v>179</v>
      </c>
      <c r="Q521" s="23">
        <v>0</v>
      </c>
      <c r="R521" s="23">
        <v>2</v>
      </c>
      <c r="S521" s="23" t="s">
        <v>180</v>
      </c>
      <c r="T521" s="23">
        <v>10.2798</v>
      </c>
      <c r="U521" s="23">
        <v>0.65269999999999995</v>
      </c>
      <c r="V521" s="23">
        <v>19.778600000000001</v>
      </c>
      <c r="W521" s="23">
        <v>0.28999999999999998</v>
      </c>
      <c r="X521" s="23">
        <v>53.222000000000001</v>
      </c>
      <c r="Y521" s="23">
        <v>0.30430000000000001</v>
      </c>
      <c r="Z521" s="23">
        <v>2.24E-2</v>
      </c>
      <c r="AA521" s="23">
        <v>1.17E-2</v>
      </c>
      <c r="AB521" s="23" t="s">
        <v>181</v>
      </c>
      <c r="AC521" s="23">
        <v>6.1000000000000004E-3</v>
      </c>
      <c r="AD521" s="23" t="s">
        <v>181</v>
      </c>
      <c r="AE521" s="23">
        <v>1.03E-2</v>
      </c>
      <c r="AF521" s="23">
        <v>1.3875999999999999</v>
      </c>
      <c r="AG521" s="23">
        <v>1.1900000000000001E-2</v>
      </c>
      <c r="AH521" s="23">
        <v>7.0899000000000001</v>
      </c>
      <c r="AI521" s="23">
        <v>2.0199999999999999E-2</v>
      </c>
      <c r="AJ521" s="23">
        <v>0.53710000000000002</v>
      </c>
      <c r="AK521" s="23">
        <v>4.7999999999999996E-3</v>
      </c>
      <c r="AL521" s="23">
        <v>2.9899999999999999E-2</v>
      </c>
      <c r="AM521" s="23">
        <v>6.3E-3</v>
      </c>
      <c r="AN521" s="23">
        <v>4.3799999999999999E-2</v>
      </c>
      <c r="AO521" s="23">
        <v>4.1999999999999997E-3</v>
      </c>
      <c r="AP521" s="23">
        <v>0.11990000000000001</v>
      </c>
      <c r="AQ521" s="23">
        <v>3.8E-3</v>
      </c>
      <c r="AR521" s="23">
        <v>8.0634999999999994</v>
      </c>
      <c r="AS521" s="23">
        <v>2.41E-2</v>
      </c>
      <c r="AT521" s="23">
        <v>1.2500000000000001E-2</v>
      </c>
      <c r="AU521" s="23">
        <v>3.0999999999999999E-3</v>
      </c>
      <c r="AV521" s="23">
        <v>1.49E-2</v>
      </c>
      <c r="AW521" s="23">
        <v>1E-3</v>
      </c>
      <c r="AX521" s="23">
        <v>7.4999999999999997E-3</v>
      </c>
      <c r="AY521" s="23">
        <v>5.9999999999999995E-4</v>
      </c>
      <c r="AZ521" s="23">
        <v>8.2000000000000007E-3</v>
      </c>
      <c r="BA521" s="23">
        <v>5.9999999999999995E-4</v>
      </c>
      <c r="BB521" s="23">
        <v>1.4E-3</v>
      </c>
      <c r="BC521" s="23">
        <v>4.0000000000000002E-4</v>
      </c>
      <c r="BD521" s="23">
        <v>5.0000000000000001E-4</v>
      </c>
      <c r="BE521" s="23">
        <v>2.9999999999999997E-4</v>
      </c>
      <c r="BF521" s="23" t="s">
        <v>181</v>
      </c>
      <c r="BG521" s="23">
        <v>1E-4</v>
      </c>
      <c r="BH521" s="23">
        <v>1.1999999999999999E-3</v>
      </c>
      <c r="BI521" s="23">
        <v>2.0000000000000001E-4</v>
      </c>
      <c r="BJ521" s="23">
        <v>6.1999999999999998E-3</v>
      </c>
      <c r="BK521" s="23">
        <v>2.9999999999999997E-4</v>
      </c>
      <c r="BL521" s="23">
        <v>2E-3</v>
      </c>
      <c r="BM521" s="23">
        <v>2.0000000000000001E-4</v>
      </c>
      <c r="BN521" s="23">
        <v>2.0999999999999999E-3</v>
      </c>
      <c r="BO521" s="23">
        <v>1E-4</v>
      </c>
      <c r="BP521" s="23" t="s">
        <v>181</v>
      </c>
      <c r="BQ521" s="23">
        <v>2.0000000000000001E-4</v>
      </c>
      <c r="BR521" s="23">
        <v>2.0000000000000001E-4</v>
      </c>
      <c r="BS521" s="23">
        <v>1E-4</v>
      </c>
      <c r="BT521" s="23" t="s">
        <v>181</v>
      </c>
      <c r="BU521" s="23">
        <v>5.0000000000000001E-4</v>
      </c>
      <c r="BV521" s="23" t="s">
        <v>20</v>
      </c>
      <c r="BX521" s="23" t="s">
        <v>181</v>
      </c>
      <c r="BY521" s="23">
        <v>8.0000000000000004E-4</v>
      </c>
      <c r="BZ521" s="23" t="s">
        <v>181</v>
      </c>
      <c r="CA521" s="23">
        <v>6.9999999999999999E-4</v>
      </c>
      <c r="CB521" s="23" t="s">
        <v>181</v>
      </c>
      <c r="CC521" s="23">
        <v>1.6999999999999999E-3</v>
      </c>
      <c r="CD521" s="23">
        <v>1.8E-3</v>
      </c>
      <c r="CE521" s="23">
        <v>1.8E-3</v>
      </c>
      <c r="CF521" s="23" t="s">
        <v>20</v>
      </c>
      <c r="CH521" s="23" t="s">
        <v>181</v>
      </c>
      <c r="CI521" s="23">
        <v>4.1000000000000003E-3</v>
      </c>
      <c r="CJ521" s="23" t="s">
        <v>181</v>
      </c>
      <c r="CK521" s="23">
        <v>8.5000000000000006E-3</v>
      </c>
      <c r="CL521" s="23">
        <v>1.0800000000000001E-2</v>
      </c>
      <c r="CM521" s="23">
        <v>7.6E-3</v>
      </c>
      <c r="CN521" s="23" t="s">
        <v>181</v>
      </c>
      <c r="CO521" s="23">
        <v>5.9999999999999995E-4</v>
      </c>
      <c r="CP521" s="23" t="s">
        <v>181</v>
      </c>
      <c r="CQ521" s="23">
        <v>2.5999999999999999E-3</v>
      </c>
      <c r="CR521" s="23" t="s">
        <v>181</v>
      </c>
      <c r="CS521" s="23">
        <v>1.5E-3</v>
      </c>
      <c r="CT521" s="23" t="s">
        <v>181</v>
      </c>
      <c r="CU521" s="23">
        <v>5.9999999999999995E-4</v>
      </c>
      <c r="CV521" s="23" t="s">
        <v>181</v>
      </c>
      <c r="CW521" s="23">
        <v>5.0000000000000001E-4</v>
      </c>
      <c r="CX521" s="23" t="s">
        <v>181</v>
      </c>
      <c r="CY521" s="23">
        <v>5.0000000000000001E-4</v>
      </c>
      <c r="CZ521" s="23" t="s">
        <v>181</v>
      </c>
      <c r="DA521" s="23">
        <v>5.0000000000000001E-4</v>
      </c>
      <c r="DB521" s="23" t="s">
        <v>181</v>
      </c>
      <c r="DC521" s="23">
        <v>5.0000000000000001E-4</v>
      </c>
      <c r="DD521" s="23" t="s">
        <v>181</v>
      </c>
      <c r="DE521" s="23">
        <v>5.0000000000000001E-4</v>
      </c>
      <c r="DF521" s="23" t="s">
        <v>181</v>
      </c>
      <c r="DG521" s="23">
        <v>2.9999999999999997E-4</v>
      </c>
      <c r="DH521" s="23" t="s">
        <v>181</v>
      </c>
      <c r="DI521" s="23">
        <v>1E-4</v>
      </c>
      <c r="DJ521" s="23" t="s">
        <v>618</v>
      </c>
      <c r="DK521" s="23" t="s">
        <v>619</v>
      </c>
      <c r="DL521" s="23">
        <v>51</v>
      </c>
      <c r="DM521" s="23" t="s">
        <v>588</v>
      </c>
      <c r="DN521" s="23" t="s">
        <v>20</v>
      </c>
      <c r="DW521" s="85"/>
      <c r="DY521" s="85">
        <v>44881.019444444442</v>
      </c>
    </row>
    <row r="522" spans="1:129" s="23" customFormat="1">
      <c r="A522" s="23">
        <v>582</v>
      </c>
      <c r="B522" s="88">
        <v>44881.022222222222</v>
      </c>
      <c r="C522" s="23" t="s">
        <v>56</v>
      </c>
      <c r="D522" s="23">
        <v>0</v>
      </c>
      <c r="E522" s="23">
        <v>0</v>
      </c>
      <c r="F522" s="23">
        <v>0</v>
      </c>
      <c r="G522" s="23" t="s">
        <v>58</v>
      </c>
      <c r="H522" s="23" t="s">
        <v>59</v>
      </c>
      <c r="I522" s="23" t="s">
        <v>59</v>
      </c>
      <c r="J522" s="23" t="s">
        <v>59</v>
      </c>
      <c r="K522" s="23">
        <v>150</v>
      </c>
      <c r="L522" s="23" t="s">
        <v>179</v>
      </c>
      <c r="M522" s="23">
        <v>0</v>
      </c>
      <c r="N522" s="23" t="s">
        <v>179</v>
      </c>
      <c r="O522" s="23">
        <v>0</v>
      </c>
      <c r="P522" s="23" t="s">
        <v>179</v>
      </c>
      <c r="Q522" s="23">
        <v>0</v>
      </c>
      <c r="R522" s="23">
        <v>2</v>
      </c>
      <c r="S522" s="23" t="s">
        <v>180</v>
      </c>
      <c r="T522" s="23">
        <v>4.9847999999999999</v>
      </c>
      <c r="U522" s="23">
        <v>0.56240000000000001</v>
      </c>
      <c r="V522" s="23">
        <v>20.121200000000002</v>
      </c>
      <c r="W522" s="23">
        <v>0.28989999999999999</v>
      </c>
      <c r="X522" s="23">
        <v>50.312899999999999</v>
      </c>
      <c r="Y522" s="23">
        <v>0.29770000000000002</v>
      </c>
      <c r="Z522" s="23">
        <v>3.9399999999999998E-2</v>
      </c>
      <c r="AA522" s="23">
        <v>1.15E-2</v>
      </c>
      <c r="AB522" s="23" t="s">
        <v>181</v>
      </c>
      <c r="AC522" s="23">
        <v>6.1999999999999998E-3</v>
      </c>
      <c r="AD522" s="23" t="s">
        <v>181</v>
      </c>
      <c r="AE522" s="23">
        <v>1.0800000000000001E-2</v>
      </c>
      <c r="AF522" s="23">
        <v>2.4478</v>
      </c>
      <c r="AG522" s="23">
        <v>1.5299999999999999E-2</v>
      </c>
      <c r="AH522" s="23">
        <v>6.6738999999999997</v>
      </c>
      <c r="AI522" s="23">
        <v>1.9900000000000001E-2</v>
      </c>
      <c r="AJ522" s="23">
        <v>0.57889999999999997</v>
      </c>
      <c r="AK522" s="23">
        <v>5.0000000000000001E-3</v>
      </c>
      <c r="AL522" s="23">
        <v>2.9700000000000001E-2</v>
      </c>
      <c r="AM522" s="23">
        <v>6.3E-3</v>
      </c>
      <c r="AN522" s="23">
        <v>3.9600000000000003E-2</v>
      </c>
      <c r="AO522" s="23">
        <v>4.1000000000000003E-3</v>
      </c>
      <c r="AP522" s="23">
        <v>0.1067</v>
      </c>
      <c r="AQ522" s="23">
        <v>3.7000000000000002E-3</v>
      </c>
      <c r="AR522" s="23">
        <v>8.7385000000000002</v>
      </c>
      <c r="AS522" s="23">
        <v>2.53E-2</v>
      </c>
      <c r="AT522" s="23">
        <v>6.8999999999999999E-3</v>
      </c>
      <c r="AU522" s="23">
        <v>3.3E-3</v>
      </c>
      <c r="AV522" s="23">
        <v>1.2999999999999999E-2</v>
      </c>
      <c r="AW522" s="23">
        <v>8.9999999999999998E-4</v>
      </c>
      <c r="AX522" s="23">
        <v>9.1000000000000004E-3</v>
      </c>
      <c r="AY522" s="23">
        <v>6.9999999999999999E-4</v>
      </c>
      <c r="AZ522" s="23">
        <v>8.9999999999999993E-3</v>
      </c>
      <c r="BA522" s="23">
        <v>6.9999999999999999E-4</v>
      </c>
      <c r="BB522" s="23">
        <v>1.2999999999999999E-3</v>
      </c>
      <c r="BC522" s="23">
        <v>4.0000000000000002E-4</v>
      </c>
      <c r="BD522" s="23">
        <v>1.1999999999999999E-3</v>
      </c>
      <c r="BE522" s="23">
        <v>2.9999999999999997E-4</v>
      </c>
      <c r="BF522" s="23" t="s">
        <v>181</v>
      </c>
      <c r="BG522" s="23">
        <v>1E-4</v>
      </c>
      <c r="BH522" s="23">
        <v>1.6000000000000001E-3</v>
      </c>
      <c r="BI522" s="23">
        <v>2.0000000000000001E-4</v>
      </c>
      <c r="BJ522" s="23">
        <v>8.0000000000000002E-3</v>
      </c>
      <c r="BK522" s="23">
        <v>2.9999999999999997E-4</v>
      </c>
      <c r="BL522" s="23">
        <v>1.6000000000000001E-3</v>
      </c>
      <c r="BM522" s="23">
        <v>2.0000000000000001E-4</v>
      </c>
      <c r="BN522" s="23">
        <v>2.8E-3</v>
      </c>
      <c r="BO522" s="23">
        <v>2.0000000000000001E-4</v>
      </c>
      <c r="BP522" s="23" t="s">
        <v>181</v>
      </c>
      <c r="BQ522" s="23">
        <v>2.0000000000000001E-4</v>
      </c>
      <c r="BR522" s="23">
        <v>2.9999999999999997E-4</v>
      </c>
      <c r="BS522" s="23">
        <v>2.0000000000000001E-4</v>
      </c>
      <c r="BT522" s="23" t="s">
        <v>181</v>
      </c>
      <c r="BU522" s="23">
        <v>5.0000000000000001E-4</v>
      </c>
      <c r="BV522" s="23" t="s">
        <v>20</v>
      </c>
      <c r="BX522" s="23" t="s">
        <v>181</v>
      </c>
      <c r="BY522" s="23">
        <v>8.0000000000000004E-4</v>
      </c>
      <c r="BZ522" s="23" t="s">
        <v>181</v>
      </c>
      <c r="CA522" s="23">
        <v>6.9999999999999999E-4</v>
      </c>
      <c r="CB522" s="23" t="s">
        <v>181</v>
      </c>
      <c r="CC522" s="23">
        <v>1.8E-3</v>
      </c>
      <c r="CD522" s="23" t="s">
        <v>181</v>
      </c>
      <c r="CE522" s="23">
        <v>1.8E-3</v>
      </c>
      <c r="CF522" s="23" t="s">
        <v>20</v>
      </c>
      <c r="CH522" s="23" t="s">
        <v>181</v>
      </c>
      <c r="CI522" s="23">
        <v>4.1999999999999997E-3</v>
      </c>
      <c r="CJ522" s="23" t="s">
        <v>181</v>
      </c>
      <c r="CK522" s="23">
        <v>8.6999999999999994E-3</v>
      </c>
      <c r="CL522" s="23" t="s">
        <v>181</v>
      </c>
      <c r="CM522" s="23">
        <v>8.6999999999999994E-3</v>
      </c>
      <c r="CN522" s="23" t="s">
        <v>181</v>
      </c>
      <c r="CO522" s="23">
        <v>5.9999999999999995E-4</v>
      </c>
      <c r="CP522" s="23" t="s">
        <v>181</v>
      </c>
      <c r="CQ522" s="23">
        <v>2.5999999999999999E-3</v>
      </c>
      <c r="CR522" s="23" t="s">
        <v>181</v>
      </c>
      <c r="CS522" s="23">
        <v>1.5E-3</v>
      </c>
      <c r="CT522" s="23" t="s">
        <v>20</v>
      </c>
      <c r="CV522" s="23" t="s">
        <v>20</v>
      </c>
      <c r="CX522" s="23" t="s">
        <v>181</v>
      </c>
      <c r="CY522" s="23">
        <v>5.0000000000000001E-4</v>
      </c>
      <c r="CZ522" s="23" t="s">
        <v>181</v>
      </c>
      <c r="DA522" s="23">
        <v>5.9999999999999995E-4</v>
      </c>
      <c r="DB522" s="23" t="s">
        <v>181</v>
      </c>
      <c r="DC522" s="23">
        <v>5.0000000000000001E-4</v>
      </c>
      <c r="DD522" s="23" t="s">
        <v>181</v>
      </c>
      <c r="DE522" s="23">
        <v>5.9999999999999995E-4</v>
      </c>
      <c r="DF522" s="23" t="s">
        <v>181</v>
      </c>
      <c r="DG522" s="23">
        <v>2.9999999999999997E-4</v>
      </c>
      <c r="DH522" s="23" t="s">
        <v>181</v>
      </c>
      <c r="DI522" s="23">
        <v>2.0000000000000001E-4</v>
      </c>
      <c r="DJ522" s="23" t="s">
        <v>618</v>
      </c>
      <c r="DK522" s="23" t="s">
        <v>619</v>
      </c>
      <c r="DL522" s="23">
        <v>69</v>
      </c>
      <c r="DM522" s="23" t="s">
        <v>603</v>
      </c>
      <c r="DN522" s="23" t="s">
        <v>20</v>
      </c>
      <c r="DW522" s="85"/>
      <c r="DY522" s="85">
        <v>44881.022222222222</v>
      </c>
    </row>
    <row r="523" spans="1:129" s="23" customFormat="1">
      <c r="A523" s="23">
        <v>583</v>
      </c>
      <c r="B523" s="88">
        <v>44881.025000000001</v>
      </c>
      <c r="C523" s="23" t="s">
        <v>56</v>
      </c>
      <c r="D523" s="23">
        <v>0</v>
      </c>
      <c r="E523" s="23">
        <v>0</v>
      </c>
      <c r="F523" s="23">
        <v>0</v>
      </c>
      <c r="G523" s="23" t="s">
        <v>58</v>
      </c>
      <c r="H523" s="23" t="s">
        <v>59</v>
      </c>
      <c r="I523" s="23" t="s">
        <v>59</v>
      </c>
      <c r="J523" s="23" t="s">
        <v>59</v>
      </c>
      <c r="K523" s="23">
        <v>150</v>
      </c>
      <c r="L523" s="23" t="s">
        <v>179</v>
      </c>
      <c r="M523" s="23">
        <v>0</v>
      </c>
      <c r="N523" s="23" t="s">
        <v>179</v>
      </c>
      <c r="O523" s="23">
        <v>0</v>
      </c>
      <c r="P523" s="23" t="s">
        <v>179</v>
      </c>
      <c r="Q523" s="23">
        <v>0</v>
      </c>
      <c r="R523" s="23">
        <v>2</v>
      </c>
      <c r="S523" s="23" t="s">
        <v>180</v>
      </c>
      <c r="T523" s="23">
        <v>7.5518999999999998</v>
      </c>
      <c r="U523" s="23">
        <v>0.60780000000000001</v>
      </c>
      <c r="V523" s="23">
        <v>18.558900000000001</v>
      </c>
      <c r="W523" s="23">
        <v>0.27889999999999998</v>
      </c>
      <c r="X523" s="23">
        <v>49.744999999999997</v>
      </c>
      <c r="Y523" s="23">
        <v>0.28920000000000001</v>
      </c>
      <c r="Z523" s="23">
        <v>5.21E-2</v>
      </c>
      <c r="AA523" s="23">
        <v>1.26E-2</v>
      </c>
      <c r="AB523" s="23" t="s">
        <v>181</v>
      </c>
      <c r="AC523" s="23">
        <v>6.1999999999999998E-3</v>
      </c>
      <c r="AD523" s="23" t="s">
        <v>181</v>
      </c>
      <c r="AE523" s="23">
        <v>1.01E-2</v>
      </c>
      <c r="AF523" s="23">
        <v>0.93230000000000002</v>
      </c>
      <c r="AG523" s="23">
        <v>9.9000000000000008E-3</v>
      </c>
      <c r="AH523" s="23">
        <v>8.7044999999999995</v>
      </c>
      <c r="AI523" s="23">
        <v>2.24E-2</v>
      </c>
      <c r="AJ523" s="23">
        <v>0.51</v>
      </c>
      <c r="AK523" s="23">
        <v>4.7999999999999996E-3</v>
      </c>
      <c r="AL523" s="23">
        <v>2.3599999999999999E-2</v>
      </c>
      <c r="AM523" s="23">
        <v>6.1999999999999998E-3</v>
      </c>
      <c r="AN523" s="23">
        <v>4.7199999999999999E-2</v>
      </c>
      <c r="AO523" s="23">
        <v>4.1999999999999997E-3</v>
      </c>
      <c r="AP523" s="23">
        <v>0.11260000000000001</v>
      </c>
      <c r="AQ523" s="23">
        <v>3.8999999999999998E-3</v>
      </c>
      <c r="AR523" s="23">
        <v>7.0282</v>
      </c>
      <c r="AS523" s="23">
        <v>2.3099999999999999E-2</v>
      </c>
      <c r="AT523" s="23">
        <v>5.5999999999999999E-3</v>
      </c>
      <c r="AU523" s="23">
        <v>2.8999999999999998E-3</v>
      </c>
      <c r="AV523" s="23">
        <v>1.14E-2</v>
      </c>
      <c r="AW523" s="23">
        <v>8.9999999999999998E-4</v>
      </c>
      <c r="AX523" s="23">
        <v>9.1000000000000004E-3</v>
      </c>
      <c r="AY523" s="23">
        <v>6.9999999999999999E-4</v>
      </c>
      <c r="AZ523" s="23">
        <v>7.7999999999999996E-3</v>
      </c>
      <c r="BA523" s="23">
        <v>5.9999999999999995E-4</v>
      </c>
      <c r="BB523" s="23">
        <v>1.1999999999999999E-3</v>
      </c>
      <c r="BC523" s="23">
        <v>4.0000000000000002E-4</v>
      </c>
      <c r="BD523" s="23">
        <v>4.0000000000000002E-4</v>
      </c>
      <c r="BE523" s="23">
        <v>2.9999999999999997E-4</v>
      </c>
      <c r="BF523" s="23" t="s">
        <v>181</v>
      </c>
      <c r="BG523" s="23">
        <v>1E-4</v>
      </c>
      <c r="BH523" s="23">
        <v>1.1000000000000001E-3</v>
      </c>
      <c r="BI523" s="23">
        <v>2.0000000000000001E-4</v>
      </c>
      <c r="BJ523" s="23">
        <v>8.5000000000000006E-3</v>
      </c>
      <c r="BK523" s="23">
        <v>2.9999999999999997E-4</v>
      </c>
      <c r="BL523" s="23">
        <v>2.0999999999999999E-3</v>
      </c>
      <c r="BM523" s="23">
        <v>2.0000000000000001E-4</v>
      </c>
      <c r="BN523" s="23">
        <v>3.0999999999999999E-3</v>
      </c>
      <c r="BO523" s="23">
        <v>2.0000000000000001E-4</v>
      </c>
      <c r="BP523" s="23" t="s">
        <v>181</v>
      </c>
      <c r="BQ523" s="23">
        <v>2.0000000000000001E-4</v>
      </c>
      <c r="BR523" s="23">
        <v>2.9999999999999997E-4</v>
      </c>
      <c r="BS523" s="23">
        <v>1E-4</v>
      </c>
      <c r="BT523" s="23" t="s">
        <v>181</v>
      </c>
      <c r="BU523" s="23">
        <v>5.0000000000000001E-4</v>
      </c>
      <c r="BV523" s="23" t="s">
        <v>20</v>
      </c>
      <c r="BX523" s="23" t="s">
        <v>181</v>
      </c>
      <c r="BY523" s="23">
        <v>8.0000000000000004E-4</v>
      </c>
      <c r="BZ523" s="23" t="s">
        <v>181</v>
      </c>
      <c r="CA523" s="23">
        <v>6.9999999999999999E-4</v>
      </c>
      <c r="CB523" s="23" t="s">
        <v>181</v>
      </c>
      <c r="CC523" s="23">
        <v>1.8E-3</v>
      </c>
      <c r="CD523" s="23" t="s">
        <v>181</v>
      </c>
      <c r="CE523" s="23">
        <v>1.8E-3</v>
      </c>
      <c r="CF523" s="23" t="s">
        <v>20</v>
      </c>
      <c r="CH523" s="23" t="s">
        <v>181</v>
      </c>
      <c r="CI523" s="23">
        <v>4.1999999999999997E-3</v>
      </c>
      <c r="CJ523" s="23" t="s">
        <v>181</v>
      </c>
      <c r="CK523" s="23">
        <v>8.6E-3</v>
      </c>
      <c r="CL523" s="23" t="s">
        <v>181</v>
      </c>
      <c r="CM523" s="23">
        <v>8.6E-3</v>
      </c>
      <c r="CN523" s="23" t="s">
        <v>181</v>
      </c>
      <c r="CO523" s="23">
        <v>5.9999999999999995E-4</v>
      </c>
      <c r="CP523" s="23" t="s">
        <v>181</v>
      </c>
      <c r="CQ523" s="23">
        <v>2.5999999999999999E-3</v>
      </c>
      <c r="CR523" s="23" t="s">
        <v>181</v>
      </c>
      <c r="CS523" s="23">
        <v>1.5E-3</v>
      </c>
      <c r="CT523" s="23" t="s">
        <v>181</v>
      </c>
      <c r="CU523" s="23">
        <v>5.9999999999999995E-4</v>
      </c>
      <c r="CV523" s="23" t="s">
        <v>20</v>
      </c>
      <c r="CX523" s="23" t="s">
        <v>181</v>
      </c>
      <c r="CY523" s="23">
        <v>5.0000000000000001E-4</v>
      </c>
      <c r="CZ523" s="23" t="s">
        <v>181</v>
      </c>
      <c r="DA523" s="23">
        <v>5.9999999999999995E-4</v>
      </c>
      <c r="DB523" s="23" t="s">
        <v>181</v>
      </c>
      <c r="DC523" s="23">
        <v>5.0000000000000001E-4</v>
      </c>
      <c r="DD523" s="23" t="s">
        <v>181</v>
      </c>
      <c r="DE523" s="23">
        <v>5.9999999999999995E-4</v>
      </c>
      <c r="DF523" s="23" t="s">
        <v>181</v>
      </c>
      <c r="DG523" s="23">
        <v>2.9999999999999997E-4</v>
      </c>
      <c r="DH523" s="23" t="s">
        <v>181</v>
      </c>
      <c r="DI523" s="23">
        <v>2.0000000000000001E-4</v>
      </c>
      <c r="DJ523" s="23" t="s">
        <v>618</v>
      </c>
      <c r="DK523" s="23" t="s">
        <v>619</v>
      </c>
      <c r="DL523" s="23">
        <v>132</v>
      </c>
      <c r="DM523" s="23" t="s">
        <v>604</v>
      </c>
      <c r="DN523" s="23" t="s">
        <v>20</v>
      </c>
      <c r="DW523" s="85"/>
      <c r="DY523" s="85">
        <v>44881.025000000001</v>
      </c>
    </row>
    <row r="524" spans="1:129" s="23" customFormat="1">
      <c r="A524" s="23">
        <v>584</v>
      </c>
      <c r="B524" s="88">
        <v>44881.02847222222</v>
      </c>
      <c r="C524" s="23" t="s">
        <v>56</v>
      </c>
      <c r="D524" s="23">
        <v>0</v>
      </c>
      <c r="E524" s="23">
        <v>0</v>
      </c>
      <c r="F524" s="23">
        <v>0</v>
      </c>
      <c r="G524" s="23" t="s">
        <v>58</v>
      </c>
      <c r="H524" s="23" t="s">
        <v>59</v>
      </c>
      <c r="I524" s="23" t="s">
        <v>59</v>
      </c>
      <c r="J524" s="23" t="s">
        <v>59</v>
      </c>
      <c r="K524" s="23">
        <v>150</v>
      </c>
      <c r="L524" s="23" t="s">
        <v>179</v>
      </c>
      <c r="M524" s="23">
        <v>0</v>
      </c>
      <c r="N524" s="23" t="s">
        <v>179</v>
      </c>
      <c r="O524" s="23">
        <v>0</v>
      </c>
      <c r="P524" s="23" t="s">
        <v>179</v>
      </c>
      <c r="Q524" s="23">
        <v>0</v>
      </c>
      <c r="R524" s="23">
        <v>2</v>
      </c>
      <c r="S524" s="23" t="s">
        <v>180</v>
      </c>
      <c r="T524" s="23">
        <v>5.6189999999999998</v>
      </c>
      <c r="U524" s="23">
        <v>0.51370000000000005</v>
      </c>
      <c r="V524" s="23">
        <v>12.706200000000001</v>
      </c>
      <c r="W524" s="23">
        <v>0.23180000000000001</v>
      </c>
      <c r="X524" s="23">
        <v>38.945</v>
      </c>
      <c r="Y524" s="23">
        <v>0.24959999999999999</v>
      </c>
      <c r="Z524" s="23">
        <v>1.7600000000000001E-2</v>
      </c>
      <c r="AA524" s="23">
        <v>1.0200000000000001E-2</v>
      </c>
      <c r="AB524" s="23" t="s">
        <v>181</v>
      </c>
      <c r="AC524" s="23">
        <v>5.4000000000000003E-3</v>
      </c>
      <c r="AD524" s="23" t="s">
        <v>181</v>
      </c>
      <c r="AE524" s="23">
        <v>1.0200000000000001E-2</v>
      </c>
      <c r="AF524" s="23">
        <v>1.0317000000000001</v>
      </c>
      <c r="AG524" s="23">
        <v>9.9000000000000008E-3</v>
      </c>
      <c r="AH524" s="23">
        <v>5.6395999999999997</v>
      </c>
      <c r="AI524" s="23">
        <v>1.7899999999999999E-2</v>
      </c>
      <c r="AJ524" s="23">
        <v>0.40310000000000001</v>
      </c>
      <c r="AK524" s="23">
        <v>4.3E-3</v>
      </c>
      <c r="AL524" s="23">
        <v>1.38E-2</v>
      </c>
      <c r="AM524" s="23">
        <v>5.4000000000000003E-3</v>
      </c>
      <c r="AN524" s="23">
        <v>2.9000000000000001E-2</v>
      </c>
      <c r="AO524" s="23">
        <v>3.3999999999999998E-3</v>
      </c>
      <c r="AP524" s="23">
        <v>0.06</v>
      </c>
      <c r="AQ524" s="23">
        <v>3.0000000000000001E-3</v>
      </c>
      <c r="AR524" s="23">
        <v>6.0259999999999998</v>
      </c>
      <c r="AS524" s="23">
        <v>2.0799999999999999E-2</v>
      </c>
      <c r="AT524" s="23">
        <v>4.5999999999999999E-3</v>
      </c>
      <c r="AU524" s="23">
        <v>2.8E-3</v>
      </c>
      <c r="AV524" s="23">
        <v>1.32E-2</v>
      </c>
      <c r="AW524" s="23">
        <v>1E-3</v>
      </c>
      <c r="AX524" s="23">
        <v>9.7999999999999997E-3</v>
      </c>
      <c r="AY524" s="23">
        <v>6.9999999999999999E-4</v>
      </c>
      <c r="AZ524" s="23">
        <v>6.8999999999999999E-3</v>
      </c>
      <c r="BA524" s="23">
        <v>5.9999999999999995E-4</v>
      </c>
      <c r="BB524" s="23">
        <v>1.1999999999999999E-3</v>
      </c>
      <c r="BC524" s="23">
        <v>4.0000000000000002E-4</v>
      </c>
      <c r="BD524" s="23">
        <v>4.0000000000000002E-4</v>
      </c>
      <c r="BE524" s="23">
        <v>2.9999999999999997E-4</v>
      </c>
      <c r="BF524" s="23" t="s">
        <v>181</v>
      </c>
      <c r="BG524" s="23">
        <v>1E-4</v>
      </c>
      <c r="BH524" s="23">
        <v>1.1999999999999999E-3</v>
      </c>
      <c r="BI524" s="23">
        <v>2.0000000000000001E-4</v>
      </c>
      <c r="BJ524" s="23">
        <v>5.5999999999999999E-3</v>
      </c>
      <c r="BK524" s="23">
        <v>2.9999999999999997E-4</v>
      </c>
      <c r="BL524" s="23">
        <v>1.6999999999999999E-3</v>
      </c>
      <c r="BM524" s="23">
        <v>2.0000000000000001E-4</v>
      </c>
      <c r="BN524" s="23">
        <v>3.7000000000000002E-3</v>
      </c>
      <c r="BO524" s="23">
        <v>2.9999999999999997E-4</v>
      </c>
      <c r="BP524" s="23" t="s">
        <v>181</v>
      </c>
      <c r="BQ524" s="23">
        <v>2.0000000000000001E-4</v>
      </c>
      <c r="BR524" s="23">
        <v>8.0000000000000004E-4</v>
      </c>
      <c r="BS524" s="23">
        <v>2.9999999999999997E-4</v>
      </c>
      <c r="BT524" s="23" t="s">
        <v>181</v>
      </c>
      <c r="BU524" s="23">
        <v>5.0000000000000001E-4</v>
      </c>
      <c r="BV524" s="23" t="s">
        <v>20</v>
      </c>
      <c r="BX524" s="23" t="s">
        <v>181</v>
      </c>
      <c r="BY524" s="23">
        <v>8.9999999999999998E-4</v>
      </c>
      <c r="BZ524" s="23" t="s">
        <v>181</v>
      </c>
      <c r="CA524" s="23">
        <v>8.0000000000000004E-4</v>
      </c>
      <c r="CB524" s="23" t="s">
        <v>181</v>
      </c>
      <c r="CC524" s="23">
        <v>2E-3</v>
      </c>
      <c r="CD524" s="23" t="s">
        <v>181</v>
      </c>
      <c r="CE524" s="23">
        <v>1.6000000000000001E-3</v>
      </c>
      <c r="CF524" s="23" t="s">
        <v>20</v>
      </c>
      <c r="CH524" s="23" t="s">
        <v>181</v>
      </c>
      <c r="CI524" s="23">
        <v>6.7999999999999996E-3</v>
      </c>
      <c r="CJ524" s="23" t="s">
        <v>181</v>
      </c>
      <c r="CK524" s="23">
        <v>9.5999999999999992E-3</v>
      </c>
      <c r="CL524" s="23" t="s">
        <v>181</v>
      </c>
      <c r="CM524" s="23">
        <v>1.26E-2</v>
      </c>
      <c r="CN524" s="23" t="s">
        <v>181</v>
      </c>
      <c r="CO524" s="23">
        <v>6.9999999999999999E-4</v>
      </c>
      <c r="CP524" s="23" t="s">
        <v>181</v>
      </c>
      <c r="CQ524" s="23">
        <v>2.5999999999999999E-3</v>
      </c>
      <c r="CR524" s="23" t="s">
        <v>181</v>
      </c>
      <c r="CS524" s="23">
        <v>1.6999999999999999E-3</v>
      </c>
      <c r="CT524" s="23" t="s">
        <v>20</v>
      </c>
      <c r="CV524" s="23" t="s">
        <v>20</v>
      </c>
      <c r="CX524" s="23" t="s">
        <v>181</v>
      </c>
      <c r="CY524" s="23">
        <v>5.0000000000000001E-4</v>
      </c>
      <c r="CZ524" s="23" t="s">
        <v>181</v>
      </c>
      <c r="DA524" s="23">
        <v>5.9999999999999995E-4</v>
      </c>
      <c r="DB524" s="23" t="s">
        <v>181</v>
      </c>
      <c r="DC524" s="23">
        <v>5.0000000000000001E-4</v>
      </c>
      <c r="DD524" s="23" t="s">
        <v>181</v>
      </c>
      <c r="DE524" s="23">
        <v>5.9999999999999995E-4</v>
      </c>
      <c r="DF524" s="23" t="s">
        <v>181</v>
      </c>
      <c r="DG524" s="23">
        <v>2.9999999999999997E-4</v>
      </c>
      <c r="DH524" s="23" t="s">
        <v>181</v>
      </c>
      <c r="DI524" s="23">
        <v>4.0000000000000002E-4</v>
      </c>
      <c r="DJ524" s="23" t="s">
        <v>620</v>
      </c>
      <c r="DK524" s="23" t="s">
        <v>621</v>
      </c>
      <c r="DL524" s="23">
        <v>20</v>
      </c>
      <c r="DM524" s="23" t="s">
        <v>617</v>
      </c>
      <c r="DN524" s="23" t="s">
        <v>20</v>
      </c>
      <c r="DW524" s="85"/>
      <c r="DY524" s="85">
        <v>44881.02847222222</v>
      </c>
    </row>
    <row r="525" spans="1:129" s="23" customFormat="1">
      <c r="A525" s="23">
        <v>585</v>
      </c>
      <c r="B525" s="88">
        <v>44881.03125</v>
      </c>
      <c r="C525" s="23" t="s">
        <v>56</v>
      </c>
      <c r="D525" s="23">
        <v>0</v>
      </c>
      <c r="E525" s="23">
        <v>0</v>
      </c>
      <c r="F525" s="23">
        <v>0</v>
      </c>
      <c r="G525" s="23" t="s">
        <v>58</v>
      </c>
      <c r="H525" s="23" t="s">
        <v>59</v>
      </c>
      <c r="I525" s="23" t="s">
        <v>59</v>
      </c>
      <c r="J525" s="23" t="s">
        <v>59</v>
      </c>
      <c r="K525" s="23">
        <v>150</v>
      </c>
      <c r="L525" s="23" t="s">
        <v>179</v>
      </c>
      <c r="M525" s="23">
        <v>0</v>
      </c>
      <c r="N525" s="23" t="s">
        <v>179</v>
      </c>
      <c r="O525" s="23">
        <v>0</v>
      </c>
      <c r="P525" s="23" t="s">
        <v>179</v>
      </c>
      <c r="Q525" s="23">
        <v>0</v>
      </c>
      <c r="R525" s="23">
        <v>2</v>
      </c>
      <c r="S525" s="23" t="s">
        <v>180</v>
      </c>
      <c r="T525" s="23">
        <v>8.1487999999999996</v>
      </c>
      <c r="U525" s="23">
        <v>0.60750000000000004</v>
      </c>
      <c r="V525" s="23">
        <v>18.150300000000001</v>
      </c>
      <c r="W525" s="23">
        <v>0.27610000000000001</v>
      </c>
      <c r="X525" s="23">
        <v>48.992800000000003</v>
      </c>
      <c r="Y525" s="23">
        <v>0.28589999999999999</v>
      </c>
      <c r="Z525" s="23">
        <v>3.8399999999999997E-2</v>
      </c>
      <c r="AA525" s="23">
        <v>1.2500000000000001E-2</v>
      </c>
      <c r="AB525" s="23" t="s">
        <v>181</v>
      </c>
      <c r="AC525" s="23">
        <v>6.1999999999999998E-3</v>
      </c>
      <c r="AD525" s="23" t="s">
        <v>181</v>
      </c>
      <c r="AE525" s="23">
        <v>9.9000000000000008E-3</v>
      </c>
      <c r="AF525" s="23">
        <v>0.79669999999999996</v>
      </c>
      <c r="AG525" s="23">
        <v>9.2999999999999992E-3</v>
      </c>
      <c r="AH525" s="23">
        <v>9.1194000000000006</v>
      </c>
      <c r="AI525" s="23">
        <v>2.3E-2</v>
      </c>
      <c r="AJ525" s="23">
        <v>0.49359999999999998</v>
      </c>
      <c r="AK525" s="23">
        <v>4.7999999999999996E-3</v>
      </c>
      <c r="AL525" s="23">
        <v>2.9700000000000001E-2</v>
      </c>
      <c r="AM525" s="23">
        <v>6.3E-3</v>
      </c>
      <c r="AN525" s="23">
        <v>4.48E-2</v>
      </c>
      <c r="AO525" s="23">
        <v>4.1999999999999997E-3</v>
      </c>
      <c r="AP525" s="23">
        <v>0.16139999999999999</v>
      </c>
      <c r="AQ525" s="23">
        <v>4.4999999999999997E-3</v>
      </c>
      <c r="AR525" s="23">
        <v>7.0190999999999999</v>
      </c>
      <c r="AS525" s="23">
        <v>2.3199999999999998E-2</v>
      </c>
      <c r="AT525" s="23">
        <v>5.1000000000000004E-3</v>
      </c>
      <c r="AU525" s="23">
        <v>2.8999999999999998E-3</v>
      </c>
      <c r="AV525" s="23">
        <v>1.2500000000000001E-2</v>
      </c>
      <c r="AW525" s="23">
        <v>1E-3</v>
      </c>
      <c r="AX525" s="23">
        <v>9.9000000000000008E-3</v>
      </c>
      <c r="AY525" s="23">
        <v>6.9999999999999999E-4</v>
      </c>
      <c r="AZ525" s="23">
        <v>7.1999999999999998E-3</v>
      </c>
      <c r="BA525" s="23">
        <v>5.9999999999999995E-4</v>
      </c>
      <c r="BB525" s="23">
        <v>1.1999999999999999E-3</v>
      </c>
      <c r="BC525" s="23">
        <v>4.0000000000000002E-4</v>
      </c>
      <c r="BD525" s="23" t="s">
        <v>181</v>
      </c>
      <c r="BE525" s="23">
        <v>2.9999999999999997E-4</v>
      </c>
      <c r="BF525" s="23">
        <v>2.0000000000000001E-4</v>
      </c>
      <c r="BG525" s="23">
        <v>1E-4</v>
      </c>
      <c r="BH525" s="23">
        <v>8.9999999999999998E-4</v>
      </c>
      <c r="BI525" s="23">
        <v>2.0000000000000001E-4</v>
      </c>
      <c r="BJ525" s="23">
        <v>8.0999999999999996E-3</v>
      </c>
      <c r="BK525" s="23">
        <v>2.9999999999999997E-4</v>
      </c>
      <c r="BL525" s="23">
        <v>1.9E-3</v>
      </c>
      <c r="BM525" s="23">
        <v>2.0000000000000001E-4</v>
      </c>
      <c r="BN525" s="23">
        <v>3.0999999999999999E-3</v>
      </c>
      <c r="BO525" s="23">
        <v>2.0000000000000001E-4</v>
      </c>
      <c r="BP525" s="23" t="s">
        <v>181</v>
      </c>
      <c r="BQ525" s="23">
        <v>2.0000000000000001E-4</v>
      </c>
      <c r="BR525" s="23">
        <v>2.9999999999999997E-4</v>
      </c>
      <c r="BS525" s="23">
        <v>1E-4</v>
      </c>
      <c r="BT525" s="23" t="s">
        <v>181</v>
      </c>
      <c r="BU525" s="23">
        <v>5.0000000000000001E-4</v>
      </c>
      <c r="BV525" s="23" t="s">
        <v>20</v>
      </c>
      <c r="BX525" s="23" t="s">
        <v>181</v>
      </c>
      <c r="BY525" s="23">
        <v>8.0000000000000004E-4</v>
      </c>
      <c r="BZ525" s="23" t="s">
        <v>181</v>
      </c>
      <c r="CA525" s="23">
        <v>6.9999999999999999E-4</v>
      </c>
      <c r="CB525" s="23" t="s">
        <v>181</v>
      </c>
      <c r="CC525" s="23">
        <v>1.8E-3</v>
      </c>
      <c r="CD525" s="23" t="s">
        <v>181</v>
      </c>
      <c r="CE525" s="23">
        <v>1.8E-3</v>
      </c>
      <c r="CF525" s="23" t="s">
        <v>20</v>
      </c>
      <c r="CH525" s="23" t="s">
        <v>181</v>
      </c>
      <c r="CI525" s="23">
        <v>4.3E-3</v>
      </c>
      <c r="CJ525" s="23" t="s">
        <v>181</v>
      </c>
      <c r="CK525" s="23">
        <v>8.8000000000000005E-3</v>
      </c>
      <c r="CL525" s="23" t="s">
        <v>181</v>
      </c>
      <c r="CM525" s="23">
        <v>8.9999999999999993E-3</v>
      </c>
      <c r="CN525" s="23" t="s">
        <v>181</v>
      </c>
      <c r="CO525" s="23">
        <v>5.9999999999999995E-4</v>
      </c>
      <c r="CP525" s="23" t="s">
        <v>181</v>
      </c>
      <c r="CQ525" s="23">
        <v>2.5000000000000001E-3</v>
      </c>
      <c r="CR525" s="23" t="s">
        <v>181</v>
      </c>
      <c r="CS525" s="23">
        <v>1.5E-3</v>
      </c>
      <c r="CT525" s="23" t="s">
        <v>20</v>
      </c>
      <c r="CV525" s="23" t="s">
        <v>20</v>
      </c>
      <c r="CX525" s="23" t="s">
        <v>181</v>
      </c>
      <c r="CY525" s="23">
        <v>5.0000000000000001E-4</v>
      </c>
      <c r="CZ525" s="23" t="s">
        <v>181</v>
      </c>
      <c r="DA525" s="23">
        <v>5.9999999999999995E-4</v>
      </c>
      <c r="DB525" s="23" t="s">
        <v>181</v>
      </c>
      <c r="DC525" s="23">
        <v>5.0000000000000001E-4</v>
      </c>
      <c r="DD525" s="23" t="s">
        <v>181</v>
      </c>
      <c r="DE525" s="23">
        <v>5.9999999999999995E-4</v>
      </c>
      <c r="DF525" s="23" t="s">
        <v>181</v>
      </c>
      <c r="DG525" s="23">
        <v>2.9999999999999997E-4</v>
      </c>
      <c r="DH525" s="23" t="s">
        <v>181</v>
      </c>
      <c r="DI525" s="23">
        <v>2.0000000000000001E-4</v>
      </c>
      <c r="DJ525" s="23" t="s">
        <v>620</v>
      </c>
      <c r="DK525" s="23" t="s">
        <v>621</v>
      </c>
      <c r="DL525" s="23">
        <v>56</v>
      </c>
      <c r="DM525" s="23" t="s">
        <v>622</v>
      </c>
      <c r="DN525" s="23" t="s">
        <v>20</v>
      </c>
      <c r="DW525" s="85"/>
      <c r="DY525" s="85">
        <v>44881.03125</v>
      </c>
    </row>
    <row r="526" spans="1:129" s="23" customFormat="1">
      <c r="A526" s="23">
        <v>586</v>
      </c>
      <c r="B526" s="88">
        <v>44881.03402777778</v>
      </c>
      <c r="C526" s="23" t="s">
        <v>56</v>
      </c>
      <c r="D526" s="23">
        <v>0</v>
      </c>
      <c r="E526" s="23">
        <v>0</v>
      </c>
      <c r="F526" s="23">
        <v>0</v>
      </c>
      <c r="G526" s="23" t="s">
        <v>58</v>
      </c>
      <c r="H526" s="23" t="s">
        <v>59</v>
      </c>
      <c r="I526" s="23" t="s">
        <v>59</v>
      </c>
      <c r="J526" s="23" t="s">
        <v>59</v>
      </c>
      <c r="K526" s="23">
        <v>150</v>
      </c>
      <c r="L526" s="23" t="s">
        <v>179</v>
      </c>
      <c r="M526" s="23">
        <v>0</v>
      </c>
      <c r="N526" s="23" t="s">
        <v>179</v>
      </c>
      <c r="O526" s="23">
        <v>0</v>
      </c>
      <c r="P526" s="23" t="s">
        <v>179</v>
      </c>
      <c r="Q526" s="23">
        <v>0</v>
      </c>
      <c r="R526" s="23">
        <v>2</v>
      </c>
      <c r="S526" s="23" t="s">
        <v>180</v>
      </c>
      <c r="T526" s="23">
        <v>5.0038</v>
      </c>
      <c r="U526" s="23">
        <v>0.54910000000000003</v>
      </c>
      <c r="V526" s="23">
        <v>16.839400000000001</v>
      </c>
      <c r="W526" s="23">
        <v>0.2661</v>
      </c>
      <c r="X526" s="23">
        <v>46.561700000000002</v>
      </c>
      <c r="Y526" s="23">
        <v>0.28000000000000003</v>
      </c>
      <c r="Z526" s="23">
        <v>4.9500000000000002E-2</v>
      </c>
      <c r="AA526" s="23">
        <v>1.2E-2</v>
      </c>
      <c r="AB526" s="23" t="s">
        <v>181</v>
      </c>
      <c r="AC526" s="23">
        <v>6.0000000000000001E-3</v>
      </c>
      <c r="AD526" s="23" t="s">
        <v>181</v>
      </c>
      <c r="AE526" s="23">
        <v>1.03E-2</v>
      </c>
      <c r="AF526" s="23">
        <v>1.6787000000000001</v>
      </c>
      <c r="AG526" s="23">
        <v>1.2699999999999999E-2</v>
      </c>
      <c r="AH526" s="23">
        <v>7.5884</v>
      </c>
      <c r="AI526" s="23">
        <v>2.1000000000000001E-2</v>
      </c>
      <c r="AJ526" s="23">
        <v>0.48949999999999999</v>
      </c>
      <c r="AK526" s="23">
        <v>4.7000000000000002E-3</v>
      </c>
      <c r="AL526" s="23">
        <v>2.2200000000000001E-2</v>
      </c>
      <c r="AM526" s="23">
        <v>6.0000000000000001E-3</v>
      </c>
      <c r="AN526" s="23">
        <v>3.5400000000000001E-2</v>
      </c>
      <c r="AO526" s="23">
        <v>3.8E-3</v>
      </c>
      <c r="AP526" s="23">
        <v>5.6599999999999998E-2</v>
      </c>
      <c r="AQ526" s="23">
        <v>3.0000000000000001E-3</v>
      </c>
      <c r="AR526" s="23">
        <v>7.2324000000000002</v>
      </c>
      <c r="AS526" s="23">
        <v>2.3300000000000001E-2</v>
      </c>
      <c r="AT526" s="23">
        <v>5.1000000000000004E-3</v>
      </c>
      <c r="AU526" s="23">
        <v>3.0000000000000001E-3</v>
      </c>
      <c r="AV526" s="23">
        <v>1.5900000000000001E-2</v>
      </c>
      <c r="AW526" s="23">
        <v>1E-3</v>
      </c>
      <c r="AX526" s="23">
        <v>1.12E-2</v>
      </c>
      <c r="AY526" s="23">
        <v>6.9999999999999999E-4</v>
      </c>
      <c r="AZ526" s="23">
        <v>9.4000000000000004E-3</v>
      </c>
      <c r="BA526" s="23">
        <v>6.9999999999999999E-4</v>
      </c>
      <c r="BB526" s="23">
        <v>1.1000000000000001E-3</v>
      </c>
      <c r="BC526" s="23">
        <v>4.0000000000000002E-4</v>
      </c>
      <c r="BD526" s="23">
        <v>1E-3</v>
      </c>
      <c r="BE526" s="23">
        <v>2.9999999999999997E-4</v>
      </c>
      <c r="BF526" s="23" t="s">
        <v>181</v>
      </c>
      <c r="BG526" s="23">
        <v>1E-4</v>
      </c>
      <c r="BH526" s="23">
        <v>1.4E-3</v>
      </c>
      <c r="BI526" s="23">
        <v>2.0000000000000001E-4</v>
      </c>
      <c r="BJ526" s="23">
        <v>6.7000000000000002E-3</v>
      </c>
      <c r="BK526" s="23">
        <v>2.9999999999999997E-4</v>
      </c>
      <c r="BL526" s="23">
        <v>2.0999999999999999E-3</v>
      </c>
      <c r="BM526" s="23">
        <v>2.0000000000000001E-4</v>
      </c>
      <c r="BN526" s="23">
        <v>3.0999999999999999E-3</v>
      </c>
      <c r="BO526" s="23">
        <v>2.0000000000000001E-4</v>
      </c>
      <c r="BP526" s="23" t="s">
        <v>181</v>
      </c>
      <c r="BQ526" s="23">
        <v>2.0000000000000001E-4</v>
      </c>
      <c r="BR526" s="23">
        <v>5.9999999999999995E-4</v>
      </c>
      <c r="BS526" s="23">
        <v>2.0000000000000001E-4</v>
      </c>
      <c r="BT526" s="23" t="s">
        <v>181</v>
      </c>
      <c r="BU526" s="23">
        <v>5.0000000000000001E-4</v>
      </c>
      <c r="BV526" s="23" t="s">
        <v>20</v>
      </c>
      <c r="BX526" s="23" t="s">
        <v>181</v>
      </c>
      <c r="BY526" s="23">
        <v>8.0000000000000004E-4</v>
      </c>
      <c r="BZ526" s="23">
        <v>8.0000000000000004E-4</v>
      </c>
      <c r="CA526" s="23">
        <v>6.9999999999999999E-4</v>
      </c>
      <c r="CB526" s="23" t="s">
        <v>181</v>
      </c>
      <c r="CC526" s="23">
        <v>1.9E-3</v>
      </c>
      <c r="CD526" s="23" t="s">
        <v>181</v>
      </c>
      <c r="CE526" s="23">
        <v>1.6999999999999999E-3</v>
      </c>
      <c r="CF526" s="23" t="s">
        <v>20</v>
      </c>
      <c r="CH526" s="23">
        <v>7.6E-3</v>
      </c>
      <c r="CI526" s="23">
        <v>5.0000000000000001E-3</v>
      </c>
      <c r="CJ526" s="23" t="s">
        <v>181</v>
      </c>
      <c r="CK526" s="23">
        <v>8.9999999999999993E-3</v>
      </c>
      <c r="CL526" s="23" t="s">
        <v>181</v>
      </c>
      <c r="CM526" s="23">
        <v>0.01</v>
      </c>
      <c r="CN526" s="23" t="s">
        <v>181</v>
      </c>
      <c r="CO526" s="23">
        <v>6.9999999999999999E-4</v>
      </c>
      <c r="CP526" s="23" t="s">
        <v>181</v>
      </c>
      <c r="CQ526" s="23">
        <v>2.5000000000000001E-3</v>
      </c>
      <c r="CR526" s="23" t="s">
        <v>181</v>
      </c>
      <c r="CS526" s="23">
        <v>1.5E-3</v>
      </c>
      <c r="CT526" s="23" t="s">
        <v>20</v>
      </c>
      <c r="CV526" s="23" t="s">
        <v>20</v>
      </c>
      <c r="CX526" s="23" t="s">
        <v>181</v>
      </c>
      <c r="CY526" s="23">
        <v>5.0000000000000001E-4</v>
      </c>
      <c r="CZ526" s="23" t="s">
        <v>181</v>
      </c>
      <c r="DA526" s="23">
        <v>5.0000000000000001E-4</v>
      </c>
      <c r="DB526" s="23" t="s">
        <v>181</v>
      </c>
      <c r="DC526" s="23">
        <v>5.0000000000000001E-4</v>
      </c>
      <c r="DD526" s="23" t="s">
        <v>181</v>
      </c>
      <c r="DE526" s="23">
        <v>5.9999999999999995E-4</v>
      </c>
      <c r="DF526" s="23">
        <v>5.0000000000000001E-4</v>
      </c>
      <c r="DG526" s="23">
        <v>2.9999999999999997E-4</v>
      </c>
      <c r="DH526" s="23" t="s">
        <v>181</v>
      </c>
      <c r="DI526" s="23">
        <v>2.0000000000000001E-4</v>
      </c>
      <c r="DJ526" s="23" t="s">
        <v>620</v>
      </c>
      <c r="DK526" s="23" t="s">
        <v>621</v>
      </c>
      <c r="DL526" s="23">
        <v>101</v>
      </c>
      <c r="DM526" s="23" t="s">
        <v>603</v>
      </c>
      <c r="DN526" s="23" t="s">
        <v>20</v>
      </c>
      <c r="DW526" s="85"/>
      <c r="DY526" s="85">
        <v>44881.03402777778</v>
      </c>
    </row>
    <row r="527" spans="1:129" s="23" customFormat="1">
      <c r="A527" s="23">
        <v>587</v>
      </c>
      <c r="B527" s="88">
        <v>44881.041666666664</v>
      </c>
      <c r="C527" s="23" t="s">
        <v>56</v>
      </c>
      <c r="D527" s="23">
        <v>0</v>
      </c>
      <c r="E527" s="23">
        <v>0</v>
      </c>
      <c r="F527" s="23">
        <v>0</v>
      </c>
      <c r="G527" s="23" t="s">
        <v>58</v>
      </c>
      <c r="H527" s="23" t="s">
        <v>59</v>
      </c>
      <c r="I527" s="23" t="s">
        <v>59</v>
      </c>
      <c r="J527" s="23" t="s">
        <v>59</v>
      </c>
      <c r="K527" s="23">
        <v>150</v>
      </c>
      <c r="L527" s="23" t="s">
        <v>179</v>
      </c>
      <c r="M527" s="23">
        <v>0</v>
      </c>
      <c r="N527" s="23" t="s">
        <v>179</v>
      </c>
      <c r="O527" s="23">
        <v>0</v>
      </c>
      <c r="P527" s="23" t="s">
        <v>179</v>
      </c>
      <c r="Q527" s="23">
        <v>0</v>
      </c>
      <c r="R527" s="23">
        <v>2</v>
      </c>
      <c r="S527" s="23" t="s">
        <v>180</v>
      </c>
      <c r="T527" s="23">
        <v>5.8451000000000004</v>
      </c>
      <c r="U527" s="23">
        <v>0.53600000000000003</v>
      </c>
      <c r="V527" s="23">
        <v>13.7392</v>
      </c>
      <c r="W527" s="23">
        <v>0.2422</v>
      </c>
      <c r="X527" s="23">
        <v>41.4589</v>
      </c>
      <c r="Y527" s="23">
        <v>0.25840000000000002</v>
      </c>
      <c r="Z527" s="23">
        <v>4.0500000000000001E-2</v>
      </c>
      <c r="AA527" s="23">
        <v>1.1299999999999999E-2</v>
      </c>
      <c r="AB527" s="23" t="s">
        <v>181</v>
      </c>
      <c r="AC527" s="23">
        <v>5.5999999999999999E-3</v>
      </c>
      <c r="AD527" s="23" t="s">
        <v>181</v>
      </c>
      <c r="AE527" s="23">
        <v>1.0200000000000001E-2</v>
      </c>
      <c r="AF527" s="23">
        <v>0.69740000000000002</v>
      </c>
      <c r="AG527" s="23">
        <v>8.6E-3</v>
      </c>
      <c r="AH527" s="23">
        <v>7.0860000000000003</v>
      </c>
      <c r="AI527" s="23">
        <v>2.0199999999999999E-2</v>
      </c>
      <c r="AJ527" s="23">
        <v>0.51700000000000002</v>
      </c>
      <c r="AK527" s="23">
        <v>4.7999999999999996E-3</v>
      </c>
      <c r="AL527" s="23">
        <v>2.4400000000000002E-2</v>
      </c>
      <c r="AM527" s="23">
        <v>6.3E-3</v>
      </c>
      <c r="AN527" s="23">
        <v>2.5000000000000001E-2</v>
      </c>
      <c r="AO527" s="23">
        <v>3.5000000000000001E-3</v>
      </c>
      <c r="AP527" s="23">
        <v>0.1231</v>
      </c>
      <c r="AQ527" s="23">
        <v>4.1000000000000003E-3</v>
      </c>
      <c r="AR527" s="23">
        <v>7.1220999999999997</v>
      </c>
      <c r="AS527" s="23">
        <v>2.3099999999999999E-2</v>
      </c>
      <c r="AT527" s="23">
        <v>1.1299999999999999E-2</v>
      </c>
      <c r="AU527" s="23">
        <v>3.0000000000000001E-3</v>
      </c>
      <c r="AV527" s="23">
        <v>1.5299999999999999E-2</v>
      </c>
      <c r="AW527" s="23">
        <v>1.1000000000000001E-3</v>
      </c>
      <c r="AX527" s="23">
        <v>0.01</v>
      </c>
      <c r="AY527" s="23">
        <v>8.0000000000000004E-4</v>
      </c>
      <c r="AZ527" s="23">
        <v>1.11E-2</v>
      </c>
      <c r="BA527" s="23">
        <v>6.9999999999999999E-4</v>
      </c>
      <c r="BB527" s="23">
        <v>1.5E-3</v>
      </c>
      <c r="BC527" s="23">
        <v>4.0000000000000002E-4</v>
      </c>
      <c r="BD527" s="23">
        <v>5.9999999999999995E-4</v>
      </c>
      <c r="BE527" s="23">
        <v>2.9999999999999997E-4</v>
      </c>
      <c r="BF527" s="23" t="s">
        <v>181</v>
      </c>
      <c r="BG527" s="23">
        <v>1E-4</v>
      </c>
      <c r="BH527" s="23">
        <v>1.1000000000000001E-3</v>
      </c>
      <c r="BI527" s="23">
        <v>2.0000000000000001E-4</v>
      </c>
      <c r="BJ527" s="23">
        <v>6.6E-3</v>
      </c>
      <c r="BK527" s="23">
        <v>2.9999999999999997E-4</v>
      </c>
      <c r="BL527" s="23">
        <v>1.9E-3</v>
      </c>
      <c r="BM527" s="23">
        <v>2.0000000000000001E-4</v>
      </c>
      <c r="BN527" s="23">
        <v>4.7999999999999996E-3</v>
      </c>
      <c r="BO527" s="23">
        <v>2.9999999999999997E-4</v>
      </c>
      <c r="BP527" s="23" t="s">
        <v>181</v>
      </c>
      <c r="BQ527" s="23">
        <v>2.0000000000000001E-4</v>
      </c>
      <c r="BR527" s="23">
        <v>8.0000000000000004E-4</v>
      </c>
      <c r="BS527" s="23">
        <v>2.9999999999999997E-4</v>
      </c>
      <c r="BT527" s="23" t="s">
        <v>181</v>
      </c>
      <c r="BU527" s="23">
        <v>5.0000000000000001E-4</v>
      </c>
      <c r="BV527" s="23" t="s">
        <v>20</v>
      </c>
      <c r="BX527" s="23" t="s">
        <v>181</v>
      </c>
      <c r="BY527" s="23">
        <v>8.9999999999999998E-4</v>
      </c>
      <c r="BZ527" s="23" t="s">
        <v>181</v>
      </c>
      <c r="CA527" s="23">
        <v>6.9999999999999999E-4</v>
      </c>
      <c r="CB527" s="23" t="s">
        <v>181</v>
      </c>
      <c r="CC527" s="23">
        <v>2E-3</v>
      </c>
      <c r="CD527" s="23" t="s">
        <v>181</v>
      </c>
      <c r="CE527" s="23">
        <v>1.6999999999999999E-3</v>
      </c>
      <c r="CF527" s="23" t="s">
        <v>20</v>
      </c>
      <c r="CH527" s="23" t="s">
        <v>181</v>
      </c>
      <c r="CI527" s="23">
        <v>6.0000000000000001E-3</v>
      </c>
      <c r="CJ527" s="23" t="s">
        <v>181</v>
      </c>
      <c r="CK527" s="23">
        <v>9.5999999999999992E-3</v>
      </c>
      <c r="CL527" s="23" t="s">
        <v>181</v>
      </c>
      <c r="CM527" s="23">
        <v>1.2E-2</v>
      </c>
      <c r="CN527" s="23" t="s">
        <v>181</v>
      </c>
      <c r="CO527" s="23">
        <v>6.9999999999999999E-4</v>
      </c>
      <c r="CP527" s="23" t="s">
        <v>181</v>
      </c>
      <c r="CQ527" s="23">
        <v>2.5999999999999999E-3</v>
      </c>
      <c r="CR527" s="23" t="s">
        <v>181</v>
      </c>
      <c r="CS527" s="23">
        <v>1.6000000000000001E-3</v>
      </c>
      <c r="CT527" s="23" t="s">
        <v>181</v>
      </c>
      <c r="CU527" s="23">
        <v>5.9999999999999995E-4</v>
      </c>
      <c r="CV527" s="23" t="s">
        <v>181</v>
      </c>
      <c r="CW527" s="23">
        <v>5.0000000000000001E-4</v>
      </c>
      <c r="CX527" s="23" t="s">
        <v>181</v>
      </c>
      <c r="CY527" s="23">
        <v>5.0000000000000001E-4</v>
      </c>
      <c r="CZ527" s="23" t="s">
        <v>181</v>
      </c>
      <c r="DA527" s="23">
        <v>5.9999999999999995E-4</v>
      </c>
      <c r="DB527" s="23" t="s">
        <v>181</v>
      </c>
      <c r="DC527" s="23">
        <v>5.0000000000000001E-4</v>
      </c>
      <c r="DD527" s="23" t="s">
        <v>181</v>
      </c>
      <c r="DE527" s="23">
        <v>5.9999999999999995E-4</v>
      </c>
      <c r="DF527" s="23" t="s">
        <v>181</v>
      </c>
      <c r="DG527" s="23">
        <v>2.9999999999999997E-4</v>
      </c>
      <c r="DH527" s="23" t="s">
        <v>181</v>
      </c>
      <c r="DI527" s="23">
        <v>2.9999999999999997E-4</v>
      </c>
      <c r="DJ527" s="23" t="s">
        <v>623</v>
      </c>
      <c r="DK527" s="23" t="s">
        <v>624</v>
      </c>
      <c r="DL527" s="23">
        <v>14</v>
      </c>
      <c r="DM527" s="23" t="s">
        <v>594</v>
      </c>
      <c r="DN527" s="23" t="s">
        <v>20</v>
      </c>
      <c r="DW527" s="85"/>
      <c r="DY527" s="85">
        <v>44881.041666666664</v>
      </c>
    </row>
    <row r="528" spans="1:129" s="23" customFormat="1">
      <c r="A528" s="23">
        <v>588</v>
      </c>
      <c r="B528" s="88">
        <v>44881.044444444444</v>
      </c>
      <c r="C528" s="23" t="s">
        <v>56</v>
      </c>
      <c r="D528" s="23">
        <v>0</v>
      </c>
      <c r="E528" s="23">
        <v>0</v>
      </c>
      <c r="F528" s="23">
        <v>0</v>
      </c>
      <c r="G528" s="23" t="s">
        <v>58</v>
      </c>
      <c r="H528" s="23" t="s">
        <v>59</v>
      </c>
      <c r="I528" s="23" t="s">
        <v>59</v>
      </c>
      <c r="J528" s="23" t="s">
        <v>59</v>
      </c>
      <c r="K528" s="23">
        <v>150</v>
      </c>
      <c r="L528" s="23" t="s">
        <v>179</v>
      </c>
      <c r="M528" s="23">
        <v>0</v>
      </c>
      <c r="N528" s="23" t="s">
        <v>179</v>
      </c>
      <c r="O528" s="23">
        <v>0</v>
      </c>
      <c r="P528" s="23" t="s">
        <v>179</v>
      </c>
      <c r="Q528" s="23">
        <v>0</v>
      </c>
      <c r="R528" s="23">
        <v>2</v>
      </c>
      <c r="S528" s="23" t="s">
        <v>180</v>
      </c>
      <c r="T528" s="23">
        <v>7.0880000000000001</v>
      </c>
      <c r="U528" s="23">
        <v>0.60429999999999995</v>
      </c>
      <c r="V528" s="23">
        <v>19.390699999999999</v>
      </c>
      <c r="W528" s="23">
        <v>0.28510000000000002</v>
      </c>
      <c r="X528" s="23">
        <v>49.494599999999998</v>
      </c>
      <c r="Y528" s="23">
        <v>0.2898</v>
      </c>
      <c r="Z528" s="23">
        <v>9.3299999999999994E-2</v>
      </c>
      <c r="AA528" s="23">
        <v>1.3299999999999999E-2</v>
      </c>
      <c r="AB528" s="23" t="s">
        <v>181</v>
      </c>
      <c r="AC528" s="23">
        <v>6.3E-3</v>
      </c>
      <c r="AD528" s="23" t="s">
        <v>181</v>
      </c>
      <c r="AE528" s="23">
        <v>1.0200000000000001E-2</v>
      </c>
      <c r="AF528" s="23">
        <v>1.1049</v>
      </c>
      <c r="AG528" s="23">
        <v>1.0699999999999999E-2</v>
      </c>
      <c r="AH528" s="23">
        <v>8.6742000000000008</v>
      </c>
      <c r="AI528" s="23">
        <v>2.2499999999999999E-2</v>
      </c>
      <c r="AJ528" s="23">
        <v>0.55489999999999995</v>
      </c>
      <c r="AK528" s="23">
        <v>5.0000000000000001E-3</v>
      </c>
      <c r="AL528" s="23">
        <v>2.5899999999999999E-2</v>
      </c>
      <c r="AM528" s="23">
        <v>6.4000000000000003E-3</v>
      </c>
      <c r="AN528" s="23">
        <v>3.8699999999999998E-2</v>
      </c>
      <c r="AO528" s="23">
        <v>4.1000000000000003E-3</v>
      </c>
      <c r="AP528" s="23">
        <v>6.7799999999999999E-2</v>
      </c>
      <c r="AQ528" s="23">
        <v>3.2000000000000002E-3</v>
      </c>
      <c r="AR528" s="23">
        <v>7.5145</v>
      </c>
      <c r="AS528" s="23">
        <v>2.3900000000000001E-2</v>
      </c>
      <c r="AT528" s="23">
        <v>4.0000000000000001E-3</v>
      </c>
      <c r="AU528" s="23">
        <v>3.0000000000000001E-3</v>
      </c>
      <c r="AV528" s="23">
        <v>1.2200000000000001E-2</v>
      </c>
      <c r="AW528" s="23">
        <v>8.9999999999999998E-4</v>
      </c>
      <c r="AX528" s="23">
        <v>1.0200000000000001E-2</v>
      </c>
      <c r="AY528" s="23">
        <v>6.9999999999999999E-4</v>
      </c>
      <c r="AZ528" s="23">
        <v>8.9999999999999993E-3</v>
      </c>
      <c r="BA528" s="23">
        <v>6.9999999999999999E-4</v>
      </c>
      <c r="BB528" s="23">
        <v>1.2999999999999999E-3</v>
      </c>
      <c r="BC528" s="23">
        <v>4.0000000000000002E-4</v>
      </c>
      <c r="BD528" s="23">
        <v>6.9999999999999999E-4</v>
      </c>
      <c r="BE528" s="23">
        <v>2.9999999999999997E-4</v>
      </c>
      <c r="BF528" s="23" t="s">
        <v>181</v>
      </c>
      <c r="BG528" s="23">
        <v>1E-4</v>
      </c>
      <c r="BH528" s="23">
        <v>1.1999999999999999E-3</v>
      </c>
      <c r="BI528" s="23">
        <v>2.0000000000000001E-4</v>
      </c>
      <c r="BJ528" s="23">
        <v>9.1999999999999998E-3</v>
      </c>
      <c r="BK528" s="23">
        <v>4.0000000000000002E-4</v>
      </c>
      <c r="BL528" s="23">
        <v>2.0999999999999999E-3</v>
      </c>
      <c r="BM528" s="23">
        <v>2.0000000000000001E-4</v>
      </c>
      <c r="BN528" s="23">
        <v>3.3999999999999998E-3</v>
      </c>
      <c r="BO528" s="23">
        <v>2.0000000000000001E-4</v>
      </c>
      <c r="BP528" s="23" t="s">
        <v>181</v>
      </c>
      <c r="BQ528" s="23">
        <v>2.0000000000000001E-4</v>
      </c>
      <c r="BR528" s="23">
        <v>4.0000000000000002E-4</v>
      </c>
      <c r="BS528" s="23">
        <v>1E-4</v>
      </c>
      <c r="BT528" s="23" t="s">
        <v>181</v>
      </c>
      <c r="BU528" s="23">
        <v>5.0000000000000001E-4</v>
      </c>
      <c r="BV528" s="23" t="s">
        <v>20</v>
      </c>
      <c r="BX528" s="23" t="s">
        <v>181</v>
      </c>
      <c r="BY528" s="23">
        <v>8.0000000000000004E-4</v>
      </c>
      <c r="BZ528" s="23" t="s">
        <v>181</v>
      </c>
      <c r="CA528" s="23">
        <v>6.9999999999999999E-4</v>
      </c>
      <c r="CB528" s="23" t="s">
        <v>181</v>
      </c>
      <c r="CC528" s="23">
        <v>1.8E-3</v>
      </c>
      <c r="CD528" s="23" t="s">
        <v>181</v>
      </c>
      <c r="CE528" s="23">
        <v>1.8E-3</v>
      </c>
      <c r="CF528" s="23" t="s">
        <v>20</v>
      </c>
      <c r="CH528" s="23" t="s">
        <v>181</v>
      </c>
      <c r="CI528" s="23">
        <v>4.1000000000000003E-3</v>
      </c>
      <c r="CJ528" s="23" t="s">
        <v>181</v>
      </c>
      <c r="CK528" s="23">
        <v>8.6E-3</v>
      </c>
      <c r="CL528" s="23" t="s">
        <v>181</v>
      </c>
      <c r="CM528" s="23">
        <v>8.8000000000000005E-3</v>
      </c>
      <c r="CN528" s="23" t="s">
        <v>181</v>
      </c>
      <c r="CO528" s="23">
        <v>5.9999999999999995E-4</v>
      </c>
      <c r="CP528" s="23" t="s">
        <v>181</v>
      </c>
      <c r="CQ528" s="23">
        <v>2.5999999999999999E-3</v>
      </c>
      <c r="CR528" s="23" t="s">
        <v>181</v>
      </c>
      <c r="CS528" s="23">
        <v>1.5E-3</v>
      </c>
      <c r="CT528" s="23" t="s">
        <v>20</v>
      </c>
      <c r="CV528" s="23" t="s">
        <v>20</v>
      </c>
      <c r="CX528" s="23" t="s">
        <v>181</v>
      </c>
      <c r="CY528" s="23">
        <v>5.0000000000000001E-4</v>
      </c>
      <c r="CZ528" s="23" t="s">
        <v>181</v>
      </c>
      <c r="DA528" s="23">
        <v>5.9999999999999995E-4</v>
      </c>
      <c r="DB528" s="23" t="s">
        <v>181</v>
      </c>
      <c r="DC528" s="23">
        <v>5.0000000000000001E-4</v>
      </c>
      <c r="DD528" s="23" t="s">
        <v>181</v>
      </c>
      <c r="DE528" s="23">
        <v>5.0000000000000001E-4</v>
      </c>
      <c r="DF528" s="23" t="s">
        <v>181</v>
      </c>
      <c r="DG528" s="23">
        <v>2.9999999999999997E-4</v>
      </c>
      <c r="DH528" s="23" t="s">
        <v>181</v>
      </c>
      <c r="DI528" s="23">
        <v>2.0000000000000001E-4</v>
      </c>
      <c r="DJ528" s="23" t="s">
        <v>623</v>
      </c>
      <c r="DK528" s="23" t="s">
        <v>624</v>
      </c>
      <c r="DL528" s="23">
        <v>100</v>
      </c>
      <c r="DM528" s="23" t="s">
        <v>594</v>
      </c>
      <c r="DN528" s="23" t="s">
        <v>20</v>
      </c>
      <c r="DW528" s="85"/>
      <c r="DY528" s="85">
        <v>44881.044444444444</v>
      </c>
    </row>
    <row r="529" spans="1:129" s="23" customFormat="1">
      <c r="A529" s="23">
        <v>589</v>
      </c>
      <c r="B529" s="88">
        <v>44881.048611111109</v>
      </c>
      <c r="C529" s="23" t="s">
        <v>56</v>
      </c>
      <c r="D529" s="23">
        <v>0</v>
      </c>
      <c r="E529" s="23">
        <v>0</v>
      </c>
      <c r="F529" s="23">
        <v>0</v>
      </c>
      <c r="G529" s="23" t="s">
        <v>58</v>
      </c>
      <c r="H529" s="23" t="s">
        <v>59</v>
      </c>
      <c r="I529" s="23" t="s">
        <v>59</v>
      </c>
      <c r="J529" s="23" t="s">
        <v>59</v>
      </c>
      <c r="K529" s="23">
        <v>150</v>
      </c>
      <c r="L529" s="23" t="s">
        <v>179</v>
      </c>
      <c r="M529" s="23">
        <v>0</v>
      </c>
      <c r="N529" s="23" t="s">
        <v>179</v>
      </c>
      <c r="O529" s="23">
        <v>0</v>
      </c>
      <c r="P529" s="23" t="s">
        <v>179</v>
      </c>
      <c r="Q529" s="23">
        <v>0</v>
      </c>
      <c r="R529" s="23">
        <v>2</v>
      </c>
      <c r="S529" s="23" t="s">
        <v>180</v>
      </c>
      <c r="T529" s="23">
        <v>4.7869000000000002</v>
      </c>
      <c r="U529" s="23">
        <v>0.55689999999999995</v>
      </c>
      <c r="V529" s="23">
        <v>20.260000000000002</v>
      </c>
      <c r="W529" s="23">
        <v>0.2893</v>
      </c>
      <c r="X529" s="23">
        <v>50.302599999999998</v>
      </c>
      <c r="Y529" s="23">
        <v>0.2959</v>
      </c>
      <c r="Z529" s="23">
        <v>2.1899999999999999E-2</v>
      </c>
      <c r="AA529" s="23">
        <v>1.14E-2</v>
      </c>
      <c r="AB529" s="23" t="s">
        <v>181</v>
      </c>
      <c r="AC529" s="23">
        <v>6.1999999999999998E-3</v>
      </c>
      <c r="AD529" s="23" t="s">
        <v>181</v>
      </c>
      <c r="AE529" s="23">
        <v>1.04E-2</v>
      </c>
      <c r="AF529" s="23">
        <v>1.9451000000000001</v>
      </c>
      <c r="AG529" s="23">
        <v>1.38E-2</v>
      </c>
      <c r="AH529" s="23">
        <v>6.9337999999999997</v>
      </c>
      <c r="AI529" s="23">
        <v>2.0199999999999999E-2</v>
      </c>
      <c r="AJ529" s="23">
        <v>0.62019999999999997</v>
      </c>
      <c r="AK529" s="23">
        <v>5.1000000000000004E-3</v>
      </c>
      <c r="AL529" s="23">
        <v>2.4199999999999999E-2</v>
      </c>
      <c r="AM529" s="23">
        <v>6.4000000000000003E-3</v>
      </c>
      <c r="AN529" s="23">
        <v>2.1600000000000001E-2</v>
      </c>
      <c r="AO529" s="23">
        <v>3.5000000000000001E-3</v>
      </c>
      <c r="AP529" s="23">
        <v>0.2293</v>
      </c>
      <c r="AQ529" s="23">
        <v>5.1999999999999998E-3</v>
      </c>
      <c r="AR529" s="23">
        <v>8.1311</v>
      </c>
      <c r="AS529" s="23">
        <v>2.4400000000000002E-2</v>
      </c>
      <c r="AT529" s="23">
        <v>1.32E-2</v>
      </c>
      <c r="AU529" s="23">
        <v>3.2000000000000002E-3</v>
      </c>
      <c r="AV529" s="23">
        <v>1.7000000000000001E-2</v>
      </c>
      <c r="AW529" s="23">
        <v>1.1000000000000001E-3</v>
      </c>
      <c r="AX529" s="23">
        <v>1.03E-2</v>
      </c>
      <c r="AY529" s="23">
        <v>6.9999999999999999E-4</v>
      </c>
      <c r="AZ529" s="23">
        <v>7.0000000000000001E-3</v>
      </c>
      <c r="BA529" s="23">
        <v>5.9999999999999995E-4</v>
      </c>
      <c r="BB529" s="23">
        <v>1.1999999999999999E-3</v>
      </c>
      <c r="BC529" s="23">
        <v>4.0000000000000002E-4</v>
      </c>
      <c r="BD529" s="23">
        <v>1E-3</v>
      </c>
      <c r="BE529" s="23">
        <v>2.9999999999999997E-4</v>
      </c>
      <c r="BF529" s="23" t="s">
        <v>181</v>
      </c>
      <c r="BG529" s="23">
        <v>1E-4</v>
      </c>
      <c r="BH529" s="23">
        <v>1.4E-3</v>
      </c>
      <c r="BI529" s="23">
        <v>2.0000000000000001E-4</v>
      </c>
      <c r="BJ529" s="23">
        <v>1.1900000000000001E-2</v>
      </c>
      <c r="BK529" s="23">
        <v>4.0000000000000002E-4</v>
      </c>
      <c r="BL529" s="23">
        <v>1.6000000000000001E-3</v>
      </c>
      <c r="BM529" s="23">
        <v>2.0000000000000001E-4</v>
      </c>
      <c r="BN529" s="23">
        <v>3.3999999999999998E-3</v>
      </c>
      <c r="BO529" s="23">
        <v>2.0000000000000001E-4</v>
      </c>
      <c r="BP529" s="23" t="s">
        <v>181</v>
      </c>
      <c r="BQ529" s="23">
        <v>2.0000000000000001E-4</v>
      </c>
      <c r="BR529" s="23">
        <v>2.9999999999999997E-4</v>
      </c>
      <c r="BS529" s="23">
        <v>2.0000000000000001E-4</v>
      </c>
      <c r="BT529" s="23" t="s">
        <v>181</v>
      </c>
      <c r="BU529" s="23">
        <v>5.0000000000000001E-4</v>
      </c>
      <c r="BV529" s="23" t="s">
        <v>20</v>
      </c>
      <c r="BX529" s="23" t="s">
        <v>181</v>
      </c>
      <c r="BY529" s="23">
        <v>8.0000000000000004E-4</v>
      </c>
      <c r="BZ529" s="23" t="s">
        <v>181</v>
      </c>
      <c r="CA529" s="23">
        <v>6.9999999999999999E-4</v>
      </c>
      <c r="CB529" s="23" t="s">
        <v>181</v>
      </c>
      <c r="CC529" s="23">
        <v>1.8E-3</v>
      </c>
      <c r="CD529" s="23" t="s">
        <v>181</v>
      </c>
      <c r="CE529" s="23">
        <v>1.8E-3</v>
      </c>
      <c r="CF529" s="23" t="s">
        <v>20</v>
      </c>
      <c r="CH529" s="23">
        <v>9.2999999999999992E-3</v>
      </c>
      <c r="CI529" s="23">
        <v>4.3E-3</v>
      </c>
      <c r="CJ529" s="23" t="s">
        <v>181</v>
      </c>
      <c r="CK529" s="23">
        <v>8.6E-3</v>
      </c>
      <c r="CL529" s="23" t="s">
        <v>181</v>
      </c>
      <c r="CM529" s="23">
        <v>8.6E-3</v>
      </c>
      <c r="CN529" s="23" t="s">
        <v>181</v>
      </c>
      <c r="CO529" s="23">
        <v>5.9999999999999995E-4</v>
      </c>
      <c r="CP529" s="23" t="s">
        <v>181</v>
      </c>
      <c r="CQ529" s="23">
        <v>2.5999999999999999E-3</v>
      </c>
      <c r="CR529" s="23" t="s">
        <v>181</v>
      </c>
      <c r="CS529" s="23">
        <v>1.4E-3</v>
      </c>
      <c r="CT529" s="23" t="s">
        <v>20</v>
      </c>
      <c r="CV529" s="23" t="s">
        <v>181</v>
      </c>
      <c r="CW529" s="23">
        <v>5.0000000000000001E-4</v>
      </c>
      <c r="CX529" s="23" t="s">
        <v>181</v>
      </c>
      <c r="CY529" s="23">
        <v>5.0000000000000001E-4</v>
      </c>
      <c r="CZ529" s="23" t="s">
        <v>181</v>
      </c>
      <c r="DA529" s="23">
        <v>5.9999999999999995E-4</v>
      </c>
      <c r="DB529" s="23" t="s">
        <v>181</v>
      </c>
      <c r="DC529" s="23">
        <v>5.0000000000000001E-4</v>
      </c>
      <c r="DD529" s="23" t="s">
        <v>181</v>
      </c>
      <c r="DE529" s="23">
        <v>5.9999999999999995E-4</v>
      </c>
      <c r="DF529" s="23" t="s">
        <v>181</v>
      </c>
      <c r="DG529" s="23">
        <v>2.9999999999999997E-4</v>
      </c>
      <c r="DH529" s="23" t="s">
        <v>181</v>
      </c>
      <c r="DI529" s="23">
        <v>2.0000000000000001E-4</v>
      </c>
      <c r="DJ529" s="23" t="s">
        <v>625</v>
      </c>
      <c r="DK529" s="23" t="s">
        <v>626</v>
      </c>
      <c r="DL529" s="23">
        <v>15</v>
      </c>
      <c r="DM529" s="23" t="s">
        <v>574</v>
      </c>
      <c r="DN529" s="23" t="s">
        <v>20</v>
      </c>
      <c r="DW529" s="85"/>
      <c r="DY529" s="85">
        <v>44881.048611111109</v>
      </c>
    </row>
    <row r="530" spans="1:129" s="23" customFormat="1">
      <c r="A530" s="23">
        <v>590</v>
      </c>
      <c r="B530" s="88">
        <v>44881.051388888889</v>
      </c>
      <c r="C530" s="23" t="s">
        <v>56</v>
      </c>
      <c r="D530" s="23">
        <v>0</v>
      </c>
      <c r="E530" s="23">
        <v>0</v>
      </c>
      <c r="F530" s="23">
        <v>0</v>
      </c>
      <c r="G530" s="23" t="s">
        <v>58</v>
      </c>
      <c r="H530" s="23" t="s">
        <v>59</v>
      </c>
      <c r="I530" s="23" t="s">
        <v>59</v>
      </c>
      <c r="J530" s="23" t="s">
        <v>59</v>
      </c>
      <c r="K530" s="23">
        <v>150</v>
      </c>
      <c r="L530" s="23" t="s">
        <v>179</v>
      </c>
      <c r="M530" s="23">
        <v>0</v>
      </c>
      <c r="N530" s="23" t="s">
        <v>179</v>
      </c>
      <c r="O530" s="23">
        <v>0</v>
      </c>
      <c r="P530" s="23" t="s">
        <v>179</v>
      </c>
      <c r="Q530" s="23">
        <v>0</v>
      </c>
      <c r="R530" s="23">
        <v>2</v>
      </c>
      <c r="S530" s="23" t="s">
        <v>180</v>
      </c>
      <c r="T530" s="23">
        <v>8.5264000000000006</v>
      </c>
      <c r="U530" s="23">
        <v>0.63339999999999996</v>
      </c>
      <c r="V530" s="23">
        <v>17.976800000000001</v>
      </c>
      <c r="W530" s="23">
        <v>0.27760000000000001</v>
      </c>
      <c r="X530" s="23">
        <v>48.247900000000001</v>
      </c>
      <c r="Y530" s="23">
        <v>0.2843</v>
      </c>
      <c r="Z530" s="23">
        <v>4.8099999999999997E-2</v>
      </c>
      <c r="AA530" s="23">
        <v>1.32E-2</v>
      </c>
      <c r="AB530" s="23" t="s">
        <v>181</v>
      </c>
      <c r="AC530" s="23">
        <v>6.4000000000000003E-3</v>
      </c>
      <c r="AD530" s="23" t="s">
        <v>181</v>
      </c>
      <c r="AE530" s="23">
        <v>0.01</v>
      </c>
      <c r="AF530" s="23">
        <v>0.998</v>
      </c>
      <c r="AG530" s="23">
        <v>1.0200000000000001E-2</v>
      </c>
      <c r="AH530" s="23">
        <v>9.7933000000000003</v>
      </c>
      <c r="AI530" s="23">
        <v>2.3900000000000001E-2</v>
      </c>
      <c r="AJ530" s="23">
        <v>0.47070000000000001</v>
      </c>
      <c r="AK530" s="23">
        <v>4.7999999999999996E-3</v>
      </c>
      <c r="AL530" s="23">
        <v>2.53E-2</v>
      </c>
      <c r="AM530" s="23">
        <v>6.3E-3</v>
      </c>
      <c r="AN530" s="23">
        <v>3.6299999999999999E-2</v>
      </c>
      <c r="AO530" s="23">
        <v>4.1999999999999997E-3</v>
      </c>
      <c r="AP530" s="23">
        <v>7.6399999999999996E-2</v>
      </c>
      <c r="AQ530" s="23">
        <v>3.3999999999999998E-3</v>
      </c>
      <c r="AR530" s="23">
        <v>7.6369999999999996</v>
      </c>
      <c r="AS530" s="23">
        <v>2.4400000000000002E-2</v>
      </c>
      <c r="AT530" s="23">
        <v>4.1000000000000003E-3</v>
      </c>
      <c r="AU530" s="23">
        <v>3.0000000000000001E-3</v>
      </c>
      <c r="AV530" s="23">
        <v>1.37E-2</v>
      </c>
      <c r="AW530" s="23">
        <v>1E-3</v>
      </c>
      <c r="AX530" s="23">
        <v>0.01</v>
      </c>
      <c r="AY530" s="23">
        <v>6.9999999999999999E-4</v>
      </c>
      <c r="AZ530" s="23">
        <v>7.4000000000000003E-3</v>
      </c>
      <c r="BA530" s="23">
        <v>5.9999999999999995E-4</v>
      </c>
      <c r="BB530" s="23">
        <v>1.1000000000000001E-3</v>
      </c>
      <c r="BC530" s="23">
        <v>4.0000000000000002E-4</v>
      </c>
      <c r="BD530" s="23">
        <v>4.0000000000000002E-4</v>
      </c>
      <c r="BE530" s="23">
        <v>2.9999999999999997E-4</v>
      </c>
      <c r="BF530" s="23" t="s">
        <v>181</v>
      </c>
      <c r="BG530" s="23">
        <v>1E-4</v>
      </c>
      <c r="BH530" s="23">
        <v>1E-3</v>
      </c>
      <c r="BI530" s="23">
        <v>2.0000000000000001E-4</v>
      </c>
      <c r="BJ530" s="23">
        <v>7.1999999999999998E-3</v>
      </c>
      <c r="BK530" s="23">
        <v>2.9999999999999997E-4</v>
      </c>
      <c r="BL530" s="23">
        <v>1.6999999999999999E-3</v>
      </c>
      <c r="BM530" s="23">
        <v>2.0000000000000001E-4</v>
      </c>
      <c r="BN530" s="23">
        <v>2.3999999999999998E-3</v>
      </c>
      <c r="BO530" s="23">
        <v>2.0000000000000001E-4</v>
      </c>
      <c r="BP530" s="23" t="s">
        <v>181</v>
      </c>
      <c r="BQ530" s="23">
        <v>2.0000000000000001E-4</v>
      </c>
      <c r="BR530" s="23">
        <v>4.0000000000000002E-4</v>
      </c>
      <c r="BS530" s="23">
        <v>2.0000000000000001E-4</v>
      </c>
      <c r="BT530" s="23" t="s">
        <v>181</v>
      </c>
      <c r="BU530" s="23">
        <v>5.0000000000000001E-4</v>
      </c>
      <c r="BV530" s="23" t="s">
        <v>20</v>
      </c>
      <c r="BX530" s="23" t="s">
        <v>181</v>
      </c>
      <c r="BY530" s="23">
        <v>8.0000000000000004E-4</v>
      </c>
      <c r="BZ530" s="23" t="s">
        <v>181</v>
      </c>
      <c r="CA530" s="23">
        <v>6.9999999999999999E-4</v>
      </c>
      <c r="CB530" s="23" t="s">
        <v>181</v>
      </c>
      <c r="CC530" s="23">
        <v>1.8E-3</v>
      </c>
      <c r="CD530" s="23" t="s">
        <v>181</v>
      </c>
      <c r="CE530" s="23">
        <v>1.8E-3</v>
      </c>
      <c r="CF530" s="23" t="s">
        <v>20</v>
      </c>
      <c r="CH530" s="23">
        <v>5.0000000000000001E-3</v>
      </c>
      <c r="CI530" s="23">
        <v>4.1000000000000003E-3</v>
      </c>
      <c r="CJ530" s="23" t="s">
        <v>181</v>
      </c>
      <c r="CK530" s="23">
        <v>8.6E-3</v>
      </c>
      <c r="CL530" s="23" t="s">
        <v>181</v>
      </c>
      <c r="CM530" s="23">
        <v>9.1999999999999998E-3</v>
      </c>
      <c r="CN530" s="23" t="s">
        <v>181</v>
      </c>
      <c r="CO530" s="23">
        <v>5.9999999999999995E-4</v>
      </c>
      <c r="CP530" s="23" t="s">
        <v>181</v>
      </c>
      <c r="CQ530" s="23">
        <v>2.7000000000000001E-3</v>
      </c>
      <c r="CR530" s="23" t="s">
        <v>181</v>
      </c>
      <c r="CS530" s="23">
        <v>1.4E-3</v>
      </c>
      <c r="CT530" s="23" t="s">
        <v>181</v>
      </c>
      <c r="CU530" s="23">
        <v>5.9999999999999995E-4</v>
      </c>
      <c r="CV530" s="23" t="s">
        <v>20</v>
      </c>
      <c r="CX530" s="23" t="s">
        <v>181</v>
      </c>
      <c r="CY530" s="23">
        <v>5.0000000000000001E-4</v>
      </c>
      <c r="CZ530" s="23" t="s">
        <v>181</v>
      </c>
      <c r="DA530" s="23">
        <v>5.9999999999999995E-4</v>
      </c>
      <c r="DB530" s="23" t="s">
        <v>181</v>
      </c>
      <c r="DC530" s="23">
        <v>5.0000000000000001E-4</v>
      </c>
      <c r="DD530" s="23" t="s">
        <v>181</v>
      </c>
      <c r="DE530" s="23">
        <v>5.0000000000000001E-4</v>
      </c>
      <c r="DF530" s="23" t="s">
        <v>181</v>
      </c>
      <c r="DG530" s="23">
        <v>2.9999999999999997E-4</v>
      </c>
      <c r="DH530" s="23" t="s">
        <v>181</v>
      </c>
      <c r="DI530" s="23">
        <v>2.0000000000000001E-4</v>
      </c>
      <c r="DJ530" s="23" t="s">
        <v>625</v>
      </c>
      <c r="DK530" s="23" t="s">
        <v>626</v>
      </c>
      <c r="DL530" s="23">
        <v>69</v>
      </c>
      <c r="DM530" s="23" t="s">
        <v>627</v>
      </c>
      <c r="DN530" s="23" t="s">
        <v>20</v>
      </c>
      <c r="DW530" s="85"/>
      <c r="DY530" s="85">
        <v>44881.051388888889</v>
      </c>
    </row>
    <row r="531" spans="1:129" s="23" customFormat="1">
      <c r="A531" s="23">
        <v>591</v>
      </c>
      <c r="B531" s="88">
        <v>44881.072222222225</v>
      </c>
      <c r="C531" s="23" t="s">
        <v>192</v>
      </c>
      <c r="D531" s="23">
        <v>0</v>
      </c>
      <c r="E531" s="23">
        <v>0</v>
      </c>
      <c r="F531" s="23">
        <v>0</v>
      </c>
      <c r="G531" s="23" t="s">
        <v>58</v>
      </c>
      <c r="H531" s="23" t="s">
        <v>59</v>
      </c>
      <c r="I531" s="23" t="s">
        <v>59</v>
      </c>
      <c r="J531" s="23" t="s">
        <v>59</v>
      </c>
      <c r="K531" s="23">
        <v>150</v>
      </c>
      <c r="L531" s="23" t="s">
        <v>179</v>
      </c>
      <c r="M531" s="23">
        <v>0</v>
      </c>
      <c r="N531" s="23" t="s">
        <v>179</v>
      </c>
      <c r="O531" s="23">
        <v>0</v>
      </c>
      <c r="P531" s="23" t="s">
        <v>179</v>
      </c>
      <c r="Q531" s="23">
        <v>0</v>
      </c>
      <c r="R531" s="23">
        <v>2</v>
      </c>
      <c r="S531" s="23" t="s">
        <v>180</v>
      </c>
      <c r="T531" s="23">
        <v>7.5433000000000003</v>
      </c>
      <c r="U531" s="23">
        <v>0.59299999999999997</v>
      </c>
      <c r="V531" s="23">
        <v>17.858000000000001</v>
      </c>
      <c r="W531" s="23">
        <v>0.27479999999999999</v>
      </c>
      <c r="X531" s="23">
        <v>49.717500000000001</v>
      </c>
      <c r="Y531" s="23">
        <v>0.29089999999999999</v>
      </c>
      <c r="Z531" s="23">
        <v>2.46E-2</v>
      </c>
      <c r="AA531" s="23">
        <v>1.18E-2</v>
      </c>
      <c r="AB531" s="23" t="s">
        <v>181</v>
      </c>
      <c r="AC531" s="23">
        <v>6.1000000000000004E-3</v>
      </c>
      <c r="AD531" s="23" t="s">
        <v>181</v>
      </c>
      <c r="AE531" s="23">
        <v>1.0500000000000001E-2</v>
      </c>
      <c r="AF531" s="23">
        <v>1.4160999999999999</v>
      </c>
      <c r="AG531" s="23">
        <v>1.1900000000000001E-2</v>
      </c>
      <c r="AH531" s="23">
        <v>7.4837999999999996</v>
      </c>
      <c r="AI531" s="23">
        <v>2.0799999999999999E-2</v>
      </c>
      <c r="AJ531" s="23">
        <v>0.54110000000000003</v>
      </c>
      <c r="AK531" s="23">
        <v>4.8999999999999998E-3</v>
      </c>
      <c r="AL531" s="23">
        <v>2.3099999999999999E-2</v>
      </c>
      <c r="AM531" s="23">
        <v>6.1999999999999998E-3</v>
      </c>
      <c r="AN531" s="23">
        <v>3.27E-2</v>
      </c>
      <c r="AO531" s="23">
        <v>4.0000000000000001E-3</v>
      </c>
      <c r="AP531" s="23">
        <v>0.2243</v>
      </c>
      <c r="AQ531" s="23">
        <v>5.1999999999999998E-3</v>
      </c>
      <c r="AR531" s="23">
        <v>7.5243000000000002</v>
      </c>
      <c r="AS531" s="23">
        <v>2.3599999999999999E-2</v>
      </c>
      <c r="AT531" s="23">
        <v>1.5599999999999999E-2</v>
      </c>
      <c r="AU531" s="23">
        <v>3.0999999999999999E-3</v>
      </c>
      <c r="AV531" s="23">
        <v>1.5800000000000002E-2</v>
      </c>
      <c r="AW531" s="23">
        <v>1E-3</v>
      </c>
      <c r="AX531" s="23">
        <v>7.9000000000000008E-3</v>
      </c>
      <c r="AY531" s="23">
        <v>5.9999999999999995E-4</v>
      </c>
      <c r="AZ531" s="23">
        <v>7.9000000000000008E-3</v>
      </c>
      <c r="BA531" s="23">
        <v>5.9999999999999995E-4</v>
      </c>
      <c r="BB531" s="23">
        <v>1E-3</v>
      </c>
      <c r="BC531" s="23">
        <v>4.0000000000000002E-4</v>
      </c>
      <c r="BD531" s="23">
        <v>5.9999999999999995E-4</v>
      </c>
      <c r="BE531" s="23">
        <v>2.9999999999999997E-4</v>
      </c>
      <c r="BF531" s="23" t="s">
        <v>181</v>
      </c>
      <c r="BG531" s="23">
        <v>1E-4</v>
      </c>
      <c r="BH531" s="23">
        <v>1E-3</v>
      </c>
      <c r="BI531" s="23">
        <v>2.0000000000000001E-4</v>
      </c>
      <c r="BJ531" s="23">
        <v>1.06E-2</v>
      </c>
      <c r="BK531" s="23">
        <v>4.0000000000000002E-4</v>
      </c>
      <c r="BL531" s="23">
        <v>1.8E-3</v>
      </c>
      <c r="BM531" s="23">
        <v>2.0000000000000001E-4</v>
      </c>
      <c r="BN531" s="23">
        <v>3.3999999999999998E-3</v>
      </c>
      <c r="BO531" s="23">
        <v>2.0000000000000001E-4</v>
      </c>
      <c r="BP531" s="23">
        <v>2.0000000000000001E-4</v>
      </c>
      <c r="BQ531" s="23">
        <v>2.0000000000000001E-4</v>
      </c>
      <c r="BR531" s="23">
        <v>5.0000000000000001E-4</v>
      </c>
      <c r="BS531" s="23">
        <v>2.0000000000000001E-4</v>
      </c>
      <c r="BT531" s="23" t="s">
        <v>181</v>
      </c>
      <c r="BU531" s="23">
        <v>5.0000000000000001E-4</v>
      </c>
      <c r="BV531" s="23" t="s">
        <v>20</v>
      </c>
      <c r="BX531" s="23" t="s">
        <v>181</v>
      </c>
      <c r="BY531" s="23">
        <v>8.0000000000000004E-4</v>
      </c>
      <c r="BZ531" s="23" t="s">
        <v>181</v>
      </c>
      <c r="CA531" s="23">
        <v>6.9999999999999999E-4</v>
      </c>
      <c r="CB531" s="23" t="s">
        <v>181</v>
      </c>
      <c r="CC531" s="23">
        <v>1.8E-3</v>
      </c>
      <c r="CD531" s="23" t="s">
        <v>181</v>
      </c>
      <c r="CE531" s="23">
        <v>1.8E-3</v>
      </c>
      <c r="CF531" s="23" t="s">
        <v>20</v>
      </c>
      <c r="CH531" s="23" t="s">
        <v>181</v>
      </c>
      <c r="CI531" s="23">
        <v>4.4000000000000003E-3</v>
      </c>
      <c r="CJ531" s="23" t="s">
        <v>181</v>
      </c>
      <c r="CK531" s="23">
        <v>8.6E-3</v>
      </c>
      <c r="CL531" s="23" t="s">
        <v>181</v>
      </c>
      <c r="CM531" s="23">
        <v>8.6999999999999994E-3</v>
      </c>
      <c r="CN531" s="23" t="s">
        <v>181</v>
      </c>
      <c r="CO531" s="23">
        <v>5.9999999999999995E-4</v>
      </c>
      <c r="CP531" s="23" t="s">
        <v>181</v>
      </c>
      <c r="CQ531" s="23">
        <v>2.5000000000000001E-3</v>
      </c>
      <c r="CR531" s="23" t="s">
        <v>181</v>
      </c>
      <c r="CS531" s="23">
        <v>1.5E-3</v>
      </c>
      <c r="CT531" s="23" t="s">
        <v>181</v>
      </c>
      <c r="CU531" s="23">
        <v>5.9999999999999995E-4</v>
      </c>
      <c r="CV531" s="23" t="s">
        <v>20</v>
      </c>
      <c r="CX531" s="23" t="s">
        <v>181</v>
      </c>
      <c r="CY531" s="23">
        <v>5.0000000000000001E-4</v>
      </c>
      <c r="CZ531" s="23" t="s">
        <v>181</v>
      </c>
      <c r="DA531" s="23">
        <v>5.0000000000000001E-4</v>
      </c>
      <c r="DB531" s="23" t="s">
        <v>181</v>
      </c>
      <c r="DC531" s="23">
        <v>5.0000000000000001E-4</v>
      </c>
      <c r="DD531" s="23" t="s">
        <v>181</v>
      </c>
      <c r="DE531" s="23">
        <v>5.0000000000000001E-4</v>
      </c>
      <c r="DF531" s="23" t="s">
        <v>181</v>
      </c>
      <c r="DG531" s="23">
        <v>2.9999999999999997E-4</v>
      </c>
      <c r="DH531" s="23" t="s">
        <v>181</v>
      </c>
      <c r="DI531" s="23">
        <v>2.0000000000000001E-4</v>
      </c>
      <c r="DJ531" s="23" t="s">
        <v>628</v>
      </c>
      <c r="DK531" s="23" t="s">
        <v>629</v>
      </c>
      <c r="DL531" s="23">
        <v>20</v>
      </c>
      <c r="DM531" s="23" t="s">
        <v>568</v>
      </c>
      <c r="DN531" s="23" t="s">
        <v>20</v>
      </c>
      <c r="DW531" s="85"/>
      <c r="DY531" s="85">
        <v>44881.072222222225</v>
      </c>
    </row>
    <row r="532" spans="1:129" s="23" customFormat="1">
      <c r="A532" s="23">
        <v>592</v>
      </c>
      <c r="B532" s="88">
        <v>44881.074999999997</v>
      </c>
      <c r="C532" s="23" t="s">
        <v>192</v>
      </c>
      <c r="D532" s="23">
        <v>0</v>
      </c>
      <c r="E532" s="23">
        <v>0</v>
      </c>
      <c r="F532" s="23">
        <v>0</v>
      </c>
      <c r="G532" s="23" t="s">
        <v>58</v>
      </c>
      <c r="H532" s="23" t="s">
        <v>59</v>
      </c>
      <c r="I532" s="23" t="s">
        <v>59</v>
      </c>
      <c r="J532" s="23" t="s">
        <v>59</v>
      </c>
      <c r="K532" s="23">
        <v>150</v>
      </c>
      <c r="L532" s="23" t="s">
        <v>179</v>
      </c>
      <c r="M532" s="23">
        <v>0</v>
      </c>
      <c r="N532" s="23" t="s">
        <v>179</v>
      </c>
      <c r="O532" s="23">
        <v>0</v>
      </c>
      <c r="P532" s="23" t="s">
        <v>179</v>
      </c>
      <c r="Q532" s="23">
        <v>0</v>
      </c>
      <c r="R532" s="23">
        <v>2</v>
      </c>
      <c r="S532" s="23" t="s">
        <v>180</v>
      </c>
      <c r="T532" s="23">
        <v>9.6148000000000007</v>
      </c>
      <c r="U532" s="23">
        <v>0.60499999999999998</v>
      </c>
      <c r="V532" s="23">
        <v>15.6456</v>
      </c>
      <c r="W532" s="23">
        <v>0.25679999999999997</v>
      </c>
      <c r="X532" s="23">
        <v>47.526699999999998</v>
      </c>
      <c r="Y532" s="23">
        <v>0.27860000000000001</v>
      </c>
      <c r="Z532" s="23">
        <v>1.67E-2</v>
      </c>
      <c r="AA532" s="23">
        <v>1.14E-2</v>
      </c>
      <c r="AB532" s="23" t="s">
        <v>181</v>
      </c>
      <c r="AC532" s="23">
        <v>5.7999999999999996E-3</v>
      </c>
      <c r="AD532" s="23" t="s">
        <v>181</v>
      </c>
      <c r="AE532" s="23">
        <v>9.9000000000000008E-3</v>
      </c>
      <c r="AF532" s="23">
        <v>0.44109999999999999</v>
      </c>
      <c r="AG532" s="23">
        <v>7.4000000000000003E-3</v>
      </c>
      <c r="AH532" s="23">
        <v>7.5982000000000003</v>
      </c>
      <c r="AI532" s="23">
        <v>2.07E-2</v>
      </c>
      <c r="AJ532" s="23">
        <v>0.41310000000000002</v>
      </c>
      <c r="AK532" s="23">
        <v>4.4000000000000003E-3</v>
      </c>
      <c r="AL532" s="23">
        <v>2.5100000000000001E-2</v>
      </c>
      <c r="AM532" s="23">
        <v>5.7999999999999996E-3</v>
      </c>
      <c r="AN532" s="23">
        <v>3.8100000000000002E-2</v>
      </c>
      <c r="AO532" s="23">
        <v>3.8E-3</v>
      </c>
      <c r="AP532" s="23">
        <v>0.1036</v>
      </c>
      <c r="AQ532" s="23">
        <v>3.7000000000000002E-3</v>
      </c>
      <c r="AR532" s="23">
        <v>6.1623000000000001</v>
      </c>
      <c r="AS532" s="23">
        <v>2.1299999999999999E-2</v>
      </c>
      <c r="AT532" s="23">
        <v>9.7999999999999997E-3</v>
      </c>
      <c r="AU532" s="23">
        <v>2.8E-3</v>
      </c>
      <c r="AV532" s="23">
        <v>1.4999999999999999E-2</v>
      </c>
      <c r="AW532" s="23">
        <v>1E-3</v>
      </c>
      <c r="AX532" s="23">
        <v>0.01</v>
      </c>
      <c r="AY532" s="23">
        <v>6.9999999999999999E-4</v>
      </c>
      <c r="AZ532" s="23">
        <v>6.6E-3</v>
      </c>
      <c r="BA532" s="23">
        <v>5.9999999999999995E-4</v>
      </c>
      <c r="BB532" s="23">
        <v>8.0000000000000004E-4</v>
      </c>
      <c r="BC532" s="23">
        <v>4.0000000000000002E-4</v>
      </c>
      <c r="BD532" s="23" t="s">
        <v>181</v>
      </c>
      <c r="BE532" s="23">
        <v>2.9999999999999997E-4</v>
      </c>
      <c r="BF532" s="23" t="s">
        <v>181</v>
      </c>
      <c r="BG532" s="23">
        <v>1E-4</v>
      </c>
      <c r="BH532" s="23">
        <v>1E-3</v>
      </c>
      <c r="BI532" s="23">
        <v>2.0000000000000001E-4</v>
      </c>
      <c r="BJ532" s="23">
        <v>6.0000000000000001E-3</v>
      </c>
      <c r="BK532" s="23">
        <v>2.9999999999999997E-4</v>
      </c>
      <c r="BL532" s="23">
        <v>1.6999999999999999E-3</v>
      </c>
      <c r="BM532" s="23">
        <v>2.0000000000000001E-4</v>
      </c>
      <c r="BN532" s="23">
        <v>3.2000000000000002E-3</v>
      </c>
      <c r="BO532" s="23">
        <v>2.0000000000000001E-4</v>
      </c>
      <c r="BP532" s="23" t="s">
        <v>181</v>
      </c>
      <c r="BQ532" s="23">
        <v>2.0000000000000001E-4</v>
      </c>
      <c r="BR532" s="23">
        <v>5.0000000000000001E-4</v>
      </c>
      <c r="BS532" s="23">
        <v>2.0000000000000001E-4</v>
      </c>
      <c r="BT532" s="23" t="s">
        <v>181</v>
      </c>
      <c r="BU532" s="23">
        <v>5.0000000000000001E-4</v>
      </c>
      <c r="BV532" s="23" t="s">
        <v>181</v>
      </c>
      <c r="BW532" s="23">
        <v>5.9999999999999995E-4</v>
      </c>
      <c r="BX532" s="23" t="s">
        <v>181</v>
      </c>
      <c r="BY532" s="23">
        <v>8.0000000000000004E-4</v>
      </c>
      <c r="BZ532" s="23" t="s">
        <v>181</v>
      </c>
      <c r="CA532" s="23">
        <v>6.9999999999999999E-4</v>
      </c>
      <c r="CB532" s="23" t="s">
        <v>181</v>
      </c>
      <c r="CC532" s="23">
        <v>1.8E-3</v>
      </c>
      <c r="CD532" s="23" t="s">
        <v>181</v>
      </c>
      <c r="CE532" s="23">
        <v>1.8E-3</v>
      </c>
      <c r="CF532" s="23" t="s">
        <v>20</v>
      </c>
      <c r="CH532" s="23" t="s">
        <v>181</v>
      </c>
      <c r="CI532" s="23">
        <v>5.0000000000000001E-3</v>
      </c>
      <c r="CJ532" s="23" t="s">
        <v>181</v>
      </c>
      <c r="CK532" s="23">
        <v>8.6E-3</v>
      </c>
      <c r="CL532" s="23" t="s">
        <v>181</v>
      </c>
      <c r="CM532" s="23">
        <v>9.2999999999999992E-3</v>
      </c>
      <c r="CN532" s="23" t="s">
        <v>181</v>
      </c>
      <c r="CO532" s="23">
        <v>5.9999999999999995E-4</v>
      </c>
      <c r="CP532" s="23" t="s">
        <v>181</v>
      </c>
      <c r="CQ532" s="23">
        <v>2.5999999999999999E-3</v>
      </c>
      <c r="CR532" s="23" t="s">
        <v>181</v>
      </c>
      <c r="CS532" s="23">
        <v>1.5E-3</v>
      </c>
      <c r="CT532" s="23" t="s">
        <v>181</v>
      </c>
      <c r="CU532" s="23">
        <v>5.9999999999999995E-4</v>
      </c>
      <c r="CV532" s="23" t="s">
        <v>20</v>
      </c>
      <c r="CX532" s="23" t="s">
        <v>181</v>
      </c>
      <c r="CY532" s="23">
        <v>5.0000000000000001E-4</v>
      </c>
      <c r="CZ532" s="23" t="s">
        <v>181</v>
      </c>
      <c r="DA532" s="23">
        <v>5.0000000000000001E-4</v>
      </c>
      <c r="DB532" s="23" t="s">
        <v>181</v>
      </c>
      <c r="DC532" s="23">
        <v>5.0000000000000001E-4</v>
      </c>
      <c r="DD532" s="23" t="s">
        <v>181</v>
      </c>
      <c r="DE532" s="23">
        <v>5.9999999999999995E-4</v>
      </c>
      <c r="DF532" s="23" t="s">
        <v>181</v>
      </c>
      <c r="DG532" s="23">
        <v>2.9999999999999997E-4</v>
      </c>
      <c r="DH532" s="23" t="s">
        <v>181</v>
      </c>
      <c r="DI532" s="23">
        <v>2.0000000000000001E-4</v>
      </c>
      <c r="DJ532" s="23" t="s">
        <v>628</v>
      </c>
      <c r="DK532" s="23" t="s">
        <v>629</v>
      </c>
      <c r="DL532" s="23">
        <v>38</v>
      </c>
      <c r="DM532" s="23" t="s">
        <v>627</v>
      </c>
      <c r="DN532" s="23" t="s">
        <v>20</v>
      </c>
      <c r="DW532" s="85"/>
      <c r="DY532" s="85">
        <v>44881.074999999997</v>
      </c>
    </row>
    <row r="533" spans="1:129" s="23" customFormat="1">
      <c r="A533" s="23">
        <v>593</v>
      </c>
      <c r="B533" s="88">
        <v>44881.078472222223</v>
      </c>
      <c r="C533" s="23" t="s">
        <v>192</v>
      </c>
      <c r="D533" s="23">
        <v>0</v>
      </c>
      <c r="E533" s="23">
        <v>0</v>
      </c>
      <c r="F533" s="23">
        <v>0</v>
      </c>
      <c r="G533" s="23" t="s">
        <v>58</v>
      </c>
      <c r="H533" s="23" t="s">
        <v>59</v>
      </c>
      <c r="I533" s="23" t="s">
        <v>59</v>
      </c>
      <c r="J533" s="23" t="s">
        <v>59</v>
      </c>
      <c r="K533" s="23">
        <v>150</v>
      </c>
      <c r="L533" s="23" t="s">
        <v>179</v>
      </c>
      <c r="M533" s="23">
        <v>0</v>
      </c>
      <c r="N533" s="23" t="s">
        <v>179</v>
      </c>
      <c r="O533" s="23">
        <v>0</v>
      </c>
      <c r="P533" s="23" t="s">
        <v>179</v>
      </c>
      <c r="Q533" s="23">
        <v>0</v>
      </c>
      <c r="R533" s="23">
        <v>2</v>
      </c>
      <c r="S533" s="23" t="s">
        <v>180</v>
      </c>
      <c r="T533" s="23">
        <v>8.2065000000000001</v>
      </c>
      <c r="U533" s="23">
        <v>0.60919999999999996</v>
      </c>
      <c r="V533" s="23">
        <v>17.677800000000001</v>
      </c>
      <c r="W533" s="23">
        <v>0.27279999999999999</v>
      </c>
      <c r="X533" s="23">
        <v>46.524999999999999</v>
      </c>
      <c r="Y533" s="23">
        <v>0.27860000000000001</v>
      </c>
      <c r="Z533" s="23">
        <v>6.8699999999999997E-2</v>
      </c>
      <c r="AA533" s="23">
        <v>1.2699999999999999E-2</v>
      </c>
      <c r="AB533" s="23" t="s">
        <v>181</v>
      </c>
      <c r="AC533" s="23">
        <v>6.1999999999999998E-3</v>
      </c>
      <c r="AD533" s="23" t="s">
        <v>181</v>
      </c>
      <c r="AE533" s="23">
        <v>1.0200000000000001E-2</v>
      </c>
      <c r="AF533" s="23">
        <v>1.2639</v>
      </c>
      <c r="AG533" s="23">
        <v>1.12E-2</v>
      </c>
      <c r="AH533" s="23">
        <v>8.3178000000000001</v>
      </c>
      <c r="AI533" s="23">
        <v>2.1899999999999999E-2</v>
      </c>
      <c r="AJ533" s="23">
        <v>0.47810000000000002</v>
      </c>
      <c r="AK533" s="23">
        <v>4.7000000000000002E-3</v>
      </c>
      <c r="AL533" s="23">
        <v>2.29E-2</v>
      </c>
      <c r="AM533" s="23">
        <v>6.0000000000000001E-3</v>
      </c>
      <c r="AN533" s="23">
        <v>3.6799999999999999E-2</v>
      </c>
      <c r="AO533" s="23">
        <v>4.0000000000000001E-3</v>
      </c>
      <c r="AP533" s="23">
        <v>7.7299999999999994E-2</v>
      </c>
      <c r="AQ533" s="23">
        <v>3.3E-3</v>
      </c>
      <c r="AR533" s="23">
        <v>6.8369999999999997</v>
      </c>
      <c r="AS533" s="23">
        <v>2.2700000000000001E-2</v>
      </c>
      <c r="AT533" s="23">
        <v>1.18E-2</v>
      </c>
      <c r="AU533" s="23">
        <v>2.8999999999999998E-3</v>
      </c>
      <c r="AV533" s="23">
        <v>1.17E-2</v>
      </c>
      <c r="AW533" s="23">
        <v>8.9999999999999998E-4</v>
      </c>
      <c r="AX533" s="23">
        <v>7.7999999999999996E-3</v>
      </c>
      <c r="AY533" s="23">
        <v>5.9999999999999995E-4</v>
      </c>
      <c r="AZ533" s="23">
        <v>8.6E-3</v>
      </c>
      <c r="BA533" s="23">
        <v>5.9999999999999995E-4</v>
      </c>
      <c r="BB533" s="23">
        <v>8.9999999999999998E-4</v>
      </c>
      <c r="BC533" s="23">
        <v>4.0000000000000002E-4</v>
      </c>
      <c r="BD533" s="23">
        <v>5.0000000000000001E-4</v>
      </c>
      <c r="BE533" s="23">
        <v>2.9999999999999997E-4</v>
      </c>
      <c r="BF533" s="23" t="s">
        <v>181</v>
      </c>
      <c r="BG533" s="23">
        <v>1E-4</v>
      </c>
      <c r="BH533" s="23">
        <v>1.4E-3</v>
      </c>
      <c r="BI533" s="23">
        <v>2.0000000000000001E-4</v>
      </c>
      <c r="BJ533" s="23">
        <v>8.8000000000000005E-3</v>
      </c>
      <c r="BK533" s="23">
        <v>4.0000000000000002E-4</v>
      </c>
      <c r="BL533" s="23">
        <v>1.9E-3</v>
      </c>
      <c r="BM533" s="23">
        <v>2.0000000000000001E-4</v>
      </c>
      <c r="BN533" s="23">
        <v>3.8E-3</v>
      </c>
      <c r="BO533" s="23">
        <v>2.0000000000000001E-4</v>
      </c>
      <c r="BP533" s="23" t="s">
        <v>181</v>
      </c>
      <c r="BQ533" s="23">
        <v>2.0000000000000001E-4</v>
      </c>
      <c r="BR533" s="23">
        <v>5.9999999999999995E-4</v>
      </c>
      <c r="BS533" s="23">
        <v>2.0000000000000001E-4</v>
      </c>
      <c r="BT533" s="23" t="s">
        <v>181</v>
      </c>
      <c r="BU533" s="23">
        <v>5.0000000000000001E-4</v>
      </c>
      <c r="BV533" s="23" t="s">
        <v>20</v>
      </c>
      <c r="BX533" s="23" t="s">
        <v>181</v>
      </c>
      <c r="BY533" s="23">
        <v>8.0000000000000004E-4</v>
      </c>
      <c r="BZ533" s="23" t="s">
        <v>181</v>
      </c>
      <c r="CA533" s="23">
        <v>6.9999999999999999E-4</v>
      </c>
      <c r="CB533" s="23" t="s">
        <v>181</v>
      </c>
      <c r="CC533" s="23">
        <v>1.8E-3</v>
      </c>
      <c r="CD533" s="23">
        <v>1.9E-3</v>
      </c>
      <c r="CE533" s="23">
        <v>1.8E-3</v>
      </c>
      <c r="CF533" s="23" t="s">
        <v>20</v>
      </c>
      <c r="CH533" s="23">
        <v>4.7999999999999996E-3</v>
      </c>
      <c r="CI533" s="23">
        <v>4.7000000000000002E-3</v>
      </c>
      <c r="CJ533" s="23" t="s">
        <v>181</v>
      </c>
      <c r="CK533" s="23">
        <v>8.8000000000000005E-3</v>
      </c>
      <c r="CL533" s="23">
        <v>1.03E-2</v>
      </c>
      <c r="CM533" s="23">
        <v>9.7000000000000003E-3</v>
      </c>
      <c r="CN533" s="23" t="s">
        <v>181</v>
      </c>
      <c r="CO533" s="23">
        <v>5.9999999999999995E-4</v>
      </c>
      <c r="CP533" s="23" t="s">
        <v>181</v>
      </c>
      <c r="CQ533" s="23">
        <v>2.5000000000000001E-3</v>
      </c>
      <c r="CR533" s="23" t="s">
        <v>181</v>
      </c>
      <c r="CS533" s="23">
        <v>1.5E-3</v>
      </c>
      <c r="CT533" s="23" t="s">
        <v>181</v>
      </c>
      <c r="CU533" s="23">
        <v>6.9999999999999999E-4</v>
      </c>
      <c r="CV533" s="23" t="s">
        <v>181</v>
      </c>
      <c r="CW533" s="23">
        <v>5.0000000000000001E-4</v>
      </c>
      <c r="CX533" s="23" t="s">
        <v>181</v>
      </c>
      <c r="CY533" s="23">
        <v>5.0000000000000001E-4</v>
      </c>
      <c r="CZ533" s="23" t="s">
        <v>181</v>
      </c>
      <c r="DA533" s="23">
        <v>5.0000000000000001E-4</v>
      </c>
      <c r="DB533" s="23" t="s">
        <v>181</v>
      </c>
      <c r="DC533" s="23">
        <v>5.0000000000000001E-4</v>
      </c>
      <c r="DD533" s="23" t="s">
        <v>181</v>
      </c>
      <c r="DE533" s="23">
        <v>5.9999999999999995E-4</v>
      </c>
      <c r="DF533" s="23" t="s">
        <v>181</v>
      </c>
      <c r="DG533" s="23">
        <v>2.9999999999999997E-4</v>
      </c>
      <c r="DH533" s="23" t="s">
        <v>181</v>
      </c>
      <c r="DI533" s="23">
        <v>2.0000000000000001E-4</v>
      </c>
      <c r="DJ533" s="23" t="s">
        <v>628</v>
      </c>
      <c r="DK533" s="23" t="s">
        <v>629</v>
      </c>
      <c r="DL533" s="23">
        <v>110</v>
      </c>
      <c r="DM533" s="23" t="s">
        <v>630</v>
      </c>
      <c r="DN533" s="23" t="s">
        <v>20</v>
      </c>
      <c r="DW533" s="85"/>
      <c r="DY533" s="85">
        <v>44881.078472222223</v>
      </c>
    </row>
    <row r="534" spans="1:129" s="23" customFormat="1">
      <c r="A534" s="23">
        <v>594</v>
      </c>
      <c r="B534" s="88">
        <v>44881.082638888889</v>
      </c>
      <c r="C534" s="23" t="s">
        <v>192</v>
      </c>
      <c r="D534" s="23">
        <v>0</v>
      </c>
      <c r="E534" s="23">
        <v>0</v>
      </c>
      <c r="F534" s="23">
        <v>0</v>
      </c>
      <c r="G534" s="23" t="s">
        <v>58</v>
      </c>
      <c r="H534" s="23" t="s">
        <v>59</v>
      </c>
      <c r="I534" s="23" t="s">
        <v>59</v>
      </c>
      <c r="J534" s="23" t="s">
        <v>59</v>
      </c>
      <c r="K534" s="23">
        <v>150</v>
      </c>
      <c r="L534" s="23" t="s">
        <v>179</v>
      </c>
      <c r="M534" s="23">
        <v>0</v>
      </c>
      <c r="N534" s="23" t="s">
        <v>179</v>
      </c>
      <c r="O534" s="23">
        <v>0</v>
      </c>
      <c r="P534" s="23" t="s">
        <v>179</v>
      </c>
      <c r="Q534" s="23">
        <v>0</v>
      </c>
      <c r="R534" s="23">
        <v>2</v>
      </c>
      <c r="S534" s="23" t="s">
        <v>180</v>
      </c>
      <c r="T534" s="23">
        <v>6.7492999999999999</v>
      </c>
      <c r="U534" s="23">
        <v>0.60219999999999996</v>
      </c>
      <c r="V534" s="23">
        <v>18.641999999999999</v>
      </c>
      <c r="W534" s="23">
        <v>0.28050000000000003</v>
      </c>
      <c r="X534" s="23">
        <v>48.581299999999999</v>
      </c>
      <c r="Y534" s="23">
        <v>0.28660000000000002</v>
      </c>
      <c r="Z534" s="23">
        <v>7.2499999999999995E-2</v>
      </c>
      <c r="AA534" s="23">
        <v>1.2999999999999999E-2</v>
      </c>
      <c r="AB534" s="23" t="s">
        <v>181</v>
      </c>
      <c r="AC534" s="23">
        <v>6.3E-3</v>
      </c>
      <c r="AD534" s="23" t="s">
        <v>181</v>
      </c>
      <c r="AE534" s="23">
        <v>1.04E-2</v>
      </c>
      <c r="AF534" s="23">
        <v>1.2134</v>
      </c>
      <c r="AG534" s="23">
        <v>1.11E-2</v>
      </c>
      <c r="AH534" s="23">
        <v>8.6021999999999998</v>
      </c>
      <c r="AI534" s="23">
        <v>2.24E-2</v>
      </c>
      <c r="AJ534" s="23">
        <v>0.54949999999999999</v>
      </c>
      <c r="AK534" s="23">
        <v>5.0000000000000001E-3</v>
      </c>
      <c r="AL534" s="23">
        <v>3.2899999999999999E-2</v>
      </c>
      <c r="AM534" s="23">
        <v>6.4999999999999997E-3</v>
      </c>
      <c r="AN534" s="23">
        <v>4.02E-2</v>
      </c>
      <c r="AO534" s="23">
        <v>4.1999999999999997E-3</v>
      </c>
      <c r="AP534" s="23">
        <v>6.9500000000000006E-2</v>
      </c>
      <c r="AQ534" s="23">
        <v>3.2000000000000002E-3</v>
      </c>
      <c r="AR534" s="23">
        <v>7.6759000000000004</v>
      </c>
      <c r="AS534" s="23">
        <v>2.4199999999999999E-2</v>
      </c>
      <c r="AT534" s="23">
        <v>1.06E-2</v>
      </c>
      <c r="AU534" s="23">
        <v>3.0999999999999999E-3</v>
      </c>
      <c r="AV534" s="23">
        <v>1.11E-2</v>
      </c>
      <c r="AW534" s="23">
        <v>8.9999999999999998E-4</v>
      </c>
      <c r="AX534" s="23">
        <v>8.8999999999999999E-3</v>
      </c>
      <c r="AY534" s="23">
        <v>6.9999999999999999E-4</v>
      </c>
      <c r="AZ534" s="23">
        <v>7.7000000000000002E-3</v>
      </c>
      <c r="BA534" s="23">
        <v>5.9999999999999995E-4</v>
      </c>
      <c r="BB534" s="23">
        <v>1.1999999999999999E-3</v>
      </c>
      <c r="BC534" s="23">
        <v>4.0000000000000002E-4</v>
      </c>
      <c r="BD534" s="23">
        <v>6.9999999999999999E-4</v>
      </c>
      <c r="BE534" s="23">
        <v>2.9999999999999997E-4</v>
      </c>
      <c r="BF534" s="23" t="s">
        <v>181</v>
      </c>
      <c r="BG534" s="23">
        <v>1E-4</v>
      </c>
      <c r="BH534" s="23">
        <v>8.9999999999999998E-4</v>
      </c>
      <c r="BI534" s="23">
        <v>2.0000000000000001E-4</v>
      </c>
      <c r="BJ534" s="23">
        <v>8.9999999999999993E-3</v>
      </c>
      <c r="BK534" s="23">
        <v>4.0000000000000002E-4</v>
      </c>
      <c r="BL534" s="23">
        <v>2.3E-3</v>
      </c>
      <c r="BM534" s="23">
        <v>2.0000000000000001E-4</v>
      </c>
      <c r="BN534" s="23">
        <v>3.3E-3</v>
      </c>
      <c r="BO534" s="23">
        <v>2.0000000000000001E-4</v>
      </c>
      <c r="BP534" s="23" t="s">
        <v>181</v>
      </c>
      <c r="BQ534" s="23">
        <v>2.0000000000000001E-4</v>
      </c>
      <c r="BR534" s="23">
        <v>5.0000000000000001E-4</v>
      </c>
      <c r="BS534" s="23">
        <v>2.0000000000000001E-4</v>
      </c>
      <c r="BT534" s="23" t="s">
        <v>181</v>
      </c>
      <c r="BU534" s="23">
        <v>5.0000000000000001E-4</v>
      </c>
      <c r="BV534" s="23" t="s">
        <v>20</v>
      </c>
      <c r="BX534" s="23" t="s">
        <v>181</v>
      </c>
      <c r="BY534" s="23">
        <v>8.0000000000000004E-4</v>
      </c>
      <c r="BZ534" s="23" t="s">
        <v>181</v>
      </c>
      <c r="CA534" s="23">
        <v>6.9999999999999999E-4</v>
      </c>
      <c r="CB534" s="23" t="s">
        <v>181</v>
      </c>
      <c r="CC534" s="23">
        <v>1.8E-3</v>
      </c>
      <c r="CD534" s="23" t="s">
        <v>181</v>
      </c>
      <c r="CE534" s="23">
        <v>1.8E-3</v>
      </c>
      <c r="CF534" s="23" t="s">
        <v>20</v>
      </c>
      <c r="CH534" s="23" t="s">
        <v>181</v>
      </c>
      <c r="CI534" s="23">
        <v>4.3E-3</v>
      </c>
      <c r="CJ534" s="23" t="s">
        <v>181</v>
      </c>
      <c r="CK534" s="23">
        <v>8.8000000000000005E-3</v>
      </c>
      <c r="CL534" s="23" t="s">
        <v>181</v>
      </c>
      <c r="CM534" s="23">
        <v>9.2999999999999992E-3</v>
      </c>
      <c r="CN534" s="23" t="s">
        <v>181</v>
      </c>
      <c r="CO534" s="23">
        <v>5.9999999999999995E-4</v>
      </c>
      <c r="CP534" s="23" t="s">
        <v>181</v>
      </c>
      <c r="CQ534" s="23">
        <v>2.5999999999999999E-3</v>
      </c>
      <c r="CR534" s="23" t="s">
        <v>181</v>
      </c>
      <c r="CS534" s="23">
        <v>1.5E-3</v>
      </c>
      <c r="CT534" s="23" t="s">
        <v>20</v>
      </c>
      <c r="CV534" s="23" t="s">
        <v>20</v>
      </c>
      <c r="CX534" s="23" t="s">
        <v>181</v>
      </c>
      <c r="CY534" s="23">
        <v>5.0000000000000001E-4</v>
      </c>
      <c r="CZ534" s="23" t="s">
        <v>181</v>
      </c>
      <c r="DA534" s="23">
        <v>5.9999999999999995E-4</v>
      </c>
      <c r="DB534" s="23" t="s">
        <v>181</v>
      </c>
      <c r="DC534" s="23">
        <v>5.0000000000000001E-4</v>
      </c>
      <c r="DD534" s="23" t="s">
        <v>181</v>
      </c>
      <c r="DE534" s="23">
        <v>5.9999999999999995E-4</v>
      </c>
      <c r="DF534" s="23" t="s">
        <v>181</v>
      </c>
      <c r="DG534" s="23">
        <v>2.9999999999999997E-4</v>
      </c>
      <c r="DH534" s="23" t="s">
        <v>181</v>
      </c>
      <c r="DI534" s="23">
        <v>2.0000000000000001E-4</v>
      </c>
      <c r="DJ534" s="23" t="s">
        <v>631</v>
      </c>
      <c r="DK534" s="23" t="s">
        <v>632</v>
      </c>
      <c r="DL534" s="23">
        <v>73</v>
      </c>
      <c r="DM534" s="23" t="s">
        <v>568</v>
      </c>
      <c r="DN534" s="23" t="s">
        <v>20</v>
      </c>
      <c r="DW534" s="85"/>
      <c r="DY534" s="85">
        <v>44881.082638888889</v>
      </c>
    </row>
    <row r="535" spans="1:129" s="23" customFormat="1">
      <c r="A535" s="23">
        <v>595</v>
      </c>
      <c r="B535" s="88">
        <v>44881.102777777778</v>
      </c>
      <c r="C535" s="23" t="s">
        <v>192</v>
      </c>
      <c r="D535" s="23">
        <v>0</v>
      </c>
      <c r="E535" s="23">
        <v>0</v>
      </c>
      <c r="F535" s="23">
        <v>0</v>
      </c>
      <c r="G535" s="23" t="s">
        <v>58</v>
      </c>
      <c r="H535" s="23" t="s">
        <v>59</v>
      </c>
      <c r="I535" s="23" t="s">
        <v>59</v>
      </c>
      <c r="J535" s="23" t="s">
        <v>59</v>
      </c>
      <c r="K535" s="23">
        <v>150</v>
      </c>
      <c r="L535" s="23" t="s">
        <v>179</v>
      </c>
      <c r="M535" s="23">
        <v>0</v>
      </c>
      <c r="N535" s="23" t="s">
        <v>179</v>
      </c>
      <c r="O535" s="23">
        <v>0</v>
      </c>
      <c r="P535" s="23" t="s">
        <v>179</v>
      </c>
      <c r="Q535" s="23">
        <v>0</v>
      </c>
      <c r="R535" s="23">
        <v>2</v>
      </c>
      <c r="S535" s="23" t="s">
        <v>180</v>
      </c>
      <c r="T535" s="23">
        <v>6.8968999999999996</v>
      </c>
      <c r="U535" s="23">
        <v>0.62519999999999998</v>
      </c>
      <c r="V535" s="23">
        <v>19.366099999999999</v>
      </c>
      <c r="W535" s="23">
        <v>0.28539999999999999</v>
      </c>
      <c r="X535" s="23">
        <v>49.648499999999999</v>
      </c>
      <c r="Y535" s="23">
        <v>0.28889999999999999</v>
      </c>
      <c r="Z535" s="23">
        <v>4.1700000000000001E-2</v>
      </c>
      <c r="AA535" s="23">
        <v>1.32E-2</v>
      </c>
      <c r="AB535" s="23" t="s">
        <v>181</v>
      </c>
      <c r="AC535" s="23">
        <v>6.4999999999999997E-3</v>
      </c>
      <c r="AD535" s="23" t="s">
        <v>181</v>
      </c>
      <c r="AE535" s="23">
        <v>1.04E-2</v>
      </c>
      <c r="AF535" s="23">
        <v>0.84230000000000005</v>
      </c>
      <c r="AG535" s="23">
        <v>9.5999999999999992E-3</v>
      </c>
      <c r="AH535" s="23">
        <v>9.8681000000000001</v>
      </c>
      <c r="AI535" s="23">
        <v>2.4E-2</v>
      </c>
      <c r="AJ535" s="23">
        <v>0.5343</v>
      </c>
      <c r="AK535" s="23">
        <v>5.0000000000000001E-3</v>
      </c>
      <c r="AL535" s="23">
        <v>3.09E-2</v>
      </c>
      <c r="AM535" s="23">
        <v>6.6E-3</v>
      </c>
      <c r="AN535" s="23">
        <v>4.1700000000000001E-2</v>
      </c>
      <c r="AO535" s="23">
        <v>4.1999999999999997E-3</v>
      </c>
      <c r="AP535" s="23">
        <v>0.19009999999999999</v>
      </c>
      <c r="AQ535" s="23">
        <v>4.8999999999999998E-3</v>
      </c>
      <c r="AR535" s="23">
        <v>6.9423000000000004</v>
      </c>
      <c r="AS535" s="23">
        <v>2.3300000000000001E-2</v>
      </c>
      <c r="AT535" s="23">
        <v>1.9699999999999999E-2</v>
      </c>
      <c r="AU535" s="23">
        <v>3.0000000000000001E-3</v>
      </c>
      <c r="AV535" s="23">
        <v>2.0500000000000001E-2</v>
      </c>
      <c r="AW535" s="23">
        <v>1.1999999999999999E-3</v>
      </c>
      <c r="AX535" s="23">
        <v>1.1299999999999999E-2</v>
      </c>
      <c r="AY535" s="23">
        <v>6.9999999999999999E-4</v>
      </c>
      <c r="AZ535" s="23">
        <v>8.2000000000000007E-3</v>
      </c>
      <c r="BA535" s="23">
        <v>5.9999999999999995E-4</v>
      </c>
      <c r="BB535" s="23">
        <v>1.1000000000000001E-3</v>
      </c>
      <c r="BC535" s="23">
        <v>4.0000000000000002E-4</v>
      </c>
      <c r="BD535" s="23">
        <v>2.9999999999999997E-4</v>
      </c>
      <c r="BE535" s="23">
        <v>2.9999999999999997E-4</v>
      </c>
      <c r="BF535" s="23" t="s">
        <v>181</v>
      </c>
      <c r="BG535" s="23">
        <v>1E-4</v>
      </c>
      <c r="BH535" s="23">
        <v>1.1999999999999999E-3</v>
      </c>
      <c r="BI535" s="23">
        <v>2.0000000000000001E-4</v>
      </c>
      <c r="BJ535" s="23">
        <v>8.6999999999999994E-3</v>
      </c>
      <c r="BK535" s="23">
        <v>2.9999999999999997E-4</v>
      </c>
      <c r="BL535" s="23">
        <v>2E-3</v>
      </c>
      <c r="BM535" s="23">
        <v>2.0000000000000001E-4</v>
      </c>
      <c r="BN535" s="23">
        <v>3.2000000000000002E-3</v>
      </c>
      <c r="BO535" s="23">
        <v>2.0000000000000001E-4</v>
      </c>
      <c r="BP535" s="23" t="s">
        <v>181</v>
      </c>
      <c r="BQ535" s="23">
        <v>2.0000000000000001E-4</v>
      </c>
      <c r="BR535" s="23">
        <v>2.9999999999999997E-4</v>
      </c>
      <c r="BS535" s="23">
        <v>1E-4</v>
      </c>
      <c r="BT535" s="23" t="s">
        <v>181</v>
      </c>
      <c r="BU535" s="23">
        <v>5.0000000000000001E-4</v>
      </c>
      <c r="BV535" s="23" t="s">
        <v>20</v>
      </c>
      <c r="BX535" s="23" t="s">
        <v>181</v>
      </c>
      <c r="BY535" s="23">
        <v>8.0000000000000004E-4</v>
      </c>
      <c r="BZ535" s="23" t="s">
        <v>181</v>
      </c>
      <c r="CA535" s="23">
        <v>6.9999999999999999E-4</v>
      </c>
      <c r="CB535" s="23" t="s">
        <v>181</v>
      </c>
      <c r="CC535" s="23">
        <v>1.8E-3</v>
      </c>
      <c r="CD535" s="23" t="s">
        <v>181</v>
      </c>
      <c r="CE535" s="23">
        <v>1.8E-3</v>
      </c>
      <c r="CF535" s="23" t="s">
        <v>20</v>
      </c>
      <c r="CH535" s="23">
        <v>5.8999999999999999E-3</v>
      </c>
      <c r="CI535" s="23">
        <v>4.0000000000000001E-3</v>
      </c>
      <c r="CJ535" s="23" t="s">
        <v>181</v>
      </c>
      <c r="CK535" s="23">
        <v>8.8999999999999999E-3</v>
      </c>
      <c r="CL535" s="23" t="s">
        <v>181</v>
      </c>
      <c r="CM535" s="23">
        <v>8.8999999999999999E-3</v>
      </c>
      <c r="CN535" s="23" t="s">
        <v>181</v>
      </c>
      <c r="CO535" s="23">
        <v>5.9999999999999995E-4</v>
      </c>
      <c r="CP535" s="23" t="s">
        <v>181</v>
      </c>
      <c r="CQ535" s="23">
        <v>2.5000000000000001E-3</v>
      </c>
      <c r="CR535" s="23" t="s">
        <v>181</v>
      </c>
      <c r="CS535" s="23">
        <v>1.5E-3</v>
      </c>
      <c r="CT535" s="23" t="s">
        <v>20</v>
      </c>
      <c r="CV535" s="23" t="s">
        <v>181</v>
      </c>
      <c r="CW535" s="23">
        <v>5.0000000000000001E-4</v>
      </c>
      <c r="CX535" s="23" t="s">
        <v>181</v>
      </c>
      <c r="CY535" s="23">
        <v>5.0000000000000001E-4</v>
      </c>
      <c r="CZ535" s="23" t="s">
        <v>181</v>
      </c>
      <c r="DA535" s="23">
        <v>5.9999999999999995E-4</v>
      </c>
      <c r="DB535" s="23" t="s">
        <v>181</v>
      </c>
      <c r="DC535" s="23">
        <v>5.9999999999999995E-4</v>
      </c>
      <c r="DD535" s="23" t="s">
        <v>181</v>
      </c>
      <c r="DE535" s="23">
        <v>5.9999999999999995E-4</v>
      </c>
      <c r="DF535" s="23" t="s">
        <v>181</v>
      </c>
      <c r="DG535" s="23">
        <v>2.9999999999999997E-4</v>
      </c>
      <c r="DH535" s="23" t="s">
        <v>181</v>
      </c>
      <c r="DI535" s="23">
        <v>2.0000000000000001E-4</v>
      </c>
      <c r="DJ535" s="23" t="s">
        <v>631</v>
      </c>
      <c r="DK535" s="23" t="s">
        <v>632</v>
      </c>
      <c r="DL535" s="23">
        <v>141</v>
      </c>
      <c r="DM535" s="23" t="s">
        <v>627</v>
      </c>
      <c r="DN535" s="23" t="s">
        <v>20</v>
      </c>
      <c r="DW535" s="85"/>
      <c r="DY535" s="85">
        <v>44881.102777777778</v>
      </c>
    </row>
    <row r="536" spans="1:129" s="23" customFormat="1">
      <c r="A536" s="23">
        <v>596</v>
      </c>
      <c r="B536" s="88">
        <v>44881.106944444444</v>
      </c>
      <c r="C536" s="23" t="s">
        <v>192</v>
      </c>
      <c r="D536" s="23">
        <v>0</v>
      </c>
      <c r="E536" s="23">
        <v>0</v>
      </c>
      <c r="F536" s="23">
        <v>0</v>
      </c>
      <c r="G536" s="23" t="s">
        <v>58</v>
      </c>
      <c r="H536" s="23" t="s">
        <v>59</v>
      </c>
      <c r="I536" s="23" t="s">
        <v>59</v>
      </c>
      <c r="J536" s="23" t="s">
        <v>59</v>
      </c>
      <c r="K536" s="23">
        <v>150</v>
      </c>
      <c r="L536" s="23" t="s">
        <v>179</v>
      </c>
      <c r="M536" s="23">
        <v>0</v>
      </c>
      <c r="N536" s="23" t="s">
        <v>179</v>
      </c>
      <c r="O536" s="23">
        <v>0</v>
      </c>
      <c r="P536" s="23" t="s">
        <v>179</v>
      </c>
      <c r="Q536" s="23">
        <v>0</v>
      </c>
      <c r="R536" s="23">
        <v>2</v>
      </c>
      <c r="S536" s="23" t="s">
        <v>180</v>
      </c>
      <c r="T536" s="23">
        <v>9.2269000000000005</v>
      </c>
      <c r="U536" s="23">
        <v>0.62590000000000001</v>
      </c>
      <c r="V536" s="23">
        <v>17.6081</v>
      </c>
      <c r="W536" s="23">
        <v>0.27379999999999999</v>
      </c>
      <c r="X536" s="23">
        <v>49.74</v>
      </c>
      <c r="Y536" s="23">
        <v>0.28939999999999999</v>
      </c>
      <c r="Z536" s="23">
        <v>3.1600000000000003E-2</v>
      </c>
      <c r="AA536" s="23">
        <v>1.1900000000000001E-2</v>
      </c>
      <c r="AB536" s="23" t="s">
        <v>181</v>
      </c>
      <c r="AC536" s="23">
        <v>6.0000000000000001E-3</v>
      </c>
      <c r="AD536" s="23" t="s">
        <v>181</v>
      </c>
      <c r="AE536" s="23">
        <v>0.01</v>
      </c>
      <c r="AF536" s="23">
        <v>0.92800000000000005</v>
      </c>
      <c r="AG536" s="23">
        <v>0.01</v>
      </c>
      <c r="AH536" s="23">
        <v>7.8673999999999999</v>
      </c>
      <c r="AI536" s="23">
        <v>2.1299999999999999E-2</v>
      </c>
      <c r="AJ536" s="23">
        <v>0.51780000000000004</v>
      </c>
      <c r="AK536" s="23">
        <v>4.7999999999999996E-3</v>
      </c>
      <c r="AL536" s="23">
        <v>2.9399999999999999E-2</v>
      </c>
      <c r="AM536" s="23">
        <v>6.3E-3</v>
      </c>
      <c r="AN536" s="23">
        <v>2.58E-2</v>
      </c>
      <c r="AO536" s="23">
        <v>3.7000000000000002E-3</v>
      </c>
      <c r="AP536" s="23">
        <v>0.13980000000000001</v>
      </c>
      <c r="AQ536" s="23">
        <v>4.1999999999999997E-3</v>
      </c>
      <c r="AR536" s="23">
        <v>7.4332000000000003</v>
      </c>
      <c r="AS536" s="23">
        <v>2.35E-2</v>
      </c>
      <c r="AT536" s="23">
        <v>1.2E-2</v>
      </c>
      <c r="AU536" s="23">
        <v>3.0000000000000001E-3</v>
      </c>
      <c r="AV536" s="23">
        <v>1.4200000000000001E-2</v>
      </c>
      <c r="AW536" s="23">
        <v>1E-3</v>
      </c>
      <c r="AX536" s="23">
        <v>1.11E-2</v>
      </c>
      <c r="AY536" s="23">
        <v>6.9999999999999999E-4</v>
      </c>
      <c r="AZ536" s="23">
        <v>8.8000000000000005E-3</v>
      </c>
      <c r="BA536" s="23">
        <v>5.9999999999999995E-4</v>
      </c>
      <c r="BB536" s="23">
        <v>1.1000000000000001E-3</v>
      </c>
      <c r="BC536" s="23">
        <v>4.0000000000000002E-4</v>
      </c>
      <c r="BD536" s="23" t="s">
        <v>181</v>
      </c>
      <c r="BE536" s="23">
        <v>2.9999999999999997E-4</v>
      </c>
      <c r="BF536" s="23" t="s">
        <v>181</v>
      </c>
      <c r="BG536" s="23">
        <v>1E-4</v>
      </c>
      <c r="BH536" s="23">
        <v>1E-3</v>
      </c>
      <c r="BI536" s="23">
        <v>2.0000000000000001E-4</v>
      </c>
      <c r="BJ536" s="23">
        <v>7.4999999999999997E-3</v>
      </c>
      <c r="BK536" s="23">
        <v>2.9999999999999997E-4</v>
      </c>
      <c r="BL536" s="23">
        <v>2E-3</v>
      </c>
      <c r="BM536" s="23">
        <v>2.0000000000000001E-4</v>
      </c>
      <c r="BN536" s="23">
        <v>3.0999999999999999E-3</v>
      </c>
      <c r="BO536" s="23">
        <v>2.0000000000000001E-4</v>
      </c>
      <c r="BP536" s="23" t="s">
        <v>181</v>
      </c>
      <c r="BQ536" s="23">
        <v>2.0000000000000001E-4</v>
      </c>
      <c r="BR536" s="23">
        <v>4.0000000000000002E-4</v>
      </c>
      <c r="BS536" s="23">
        <v>2.0000000000000001E-4</v>
      </c>
      <c r="BT536" s="23" t="s">
        <v>181</v>
      </c>
      <c r="BU536" s="23">
        <v>5.0000000000000001E-4</v>
      </c>
      <c r="BV536" s="23">
        <v>1E-3</v>
      </c>
      <c r="BW536" s="23">
        <v>5.9999999999999995E-4</v>
      </c>
      <c r="BX536" s="23" t="s">
        <v>20</v>
      </c>
      <c r="BZ536" s="23" t="s">
        <v>181</v>
      </c>
      <c r="CA536" s="23">
        <v>6.9999999999999999E-4</v>
      </c>
      <c r="CB536" s="23" t="s">
        <v>181</v>
      </c>
      <c r="CC536" s="23">
        <v>1.8E-3</v>
      </c>
      <c r="CD536" s="23" t="s">
        <v>181</v>
      </c>
      <c r="CE536" s="23">
        <v>1.8E-3</v>
      </c>
      <c r="CF536" s="23" t="s">
        <v>20</v>
      </c>
      <c r="CH536" s="23">
        <v>5.1000000000000004E-3</v>
      </c>
      <c r="CI536" s="23">
        <v>4.4999999999999997E-3</v>
      </c>
      <c r="CJ536" s="23" t="s">
        <v>181</v>
      </c>
      <c r="CK536" s="23">
        <v>8.6999999999999994E-3</v>
      </c>
      <c r="CL536" s="23" t="s">
        <v>181</v>
      </c>
      <c r="CM536" s="23">
        <v>8.6999999999999994E-3</v>
      </c>
      <c r="CN536" s="23" t="s">
        <v>181</v>
      </c>
      <c r="CO536" s="23">
        <v>5.9999999999999995E-4</v>
      </c>
      <c r="CP536" s="23" t="s">
        <v>181</v>
      </c>
      <c r="CQ536" s="23">
        <v>2.5999999999999999E-3</v>
      </c>
      <c r="CR536" s="23" t="s">
        <v>181</v>
      </c>
      <c r="CS536" s="23">
        <v>1.5E-3</v>
      </c>
      <c r="CT536" s="23" t="s">
        <v>181</v>
      </c>
      <c r="CU536" s="23">
        <v>5.9999999999999995E-4</v>
      </c>
      <c r="CV536" s="23" t="s">
        <v>20</v>
      </c>
      <c r="CX536" s="23" t="s">
        <v>181</v>
      </c>
      <c r="CY536" s="23">
        <v>5.0000000000000001E-4</v>
      </c>
      <c r="CZ536" s="23" t="s">
        <v>181</v>
      </c>
      <c r="DA536" s="23">
        <v>5.9999999999999995E-4</v>
      </c>
      <c r="DB536" s="23" t="s">
        <v>181</v>
      </c>
      <c r="DC536" s="23">
        <v>5.0000000000000001E-4</v>
      </c>
      <c r="DD536" s="23" t="s">
        <v>181</v>
      </c>
      <c r="DE536" s="23">
        <v>5.0000000000000001E-4</v>
      </c>
      <c r="DF536" s="23" t="s">
        <v>181</v>
      </c>
      <c r="DG536" s="23">
        <v>2.9999999999999997E-4</v>
      </c>
      <c r="DH536" s="23" t="s">
        <v>181</v>
      </c>
      <c r="DI536" s="23">
        <v>2.0000000000000001E-4</v>
      </c>
      <c r="DJ536" s="23" t="s">
        <v>633</v>
      </c>
      <c r="DK536" s="23" t="s">
        <v>634</v>
      </c>
      <c r="DL536" s="23">
        <v>30</v>
      </c>
      <c r="DM536" s="23" t="s">
        <v>594</v>
      </c>
      <c r="DN536" s="23" t="s">
        <v>20</v>
      </c>
      <c r="DW536" s="85"/>
      <c r="DY536" s="85">
        <v>44881.106944444444</v>
      </c>
    </row>
    <row r="537" spans="1:129" s="23" customFormat="1">
      <c r="A537" s="23">
        <v>597</v>
      </c>
      <c r="B537" s="88">
        <v>44881.11041666667</v>
      </c>
      <c r="C537" s="23" t="s">
        <v>192</v>
      </c>
      <c r="D537" s="23">
        <v>0</v>
      </c>
      <c r="E537" s="23">
        <v>0</v>
      </c>
      <c r="F537" s="23">
        <v>0</v>
      </c>
      <c r="G537" s="23" t="s">
        <v>58</v>
      </c>
      <c r="H537" s="23" t="s">
        <v>59</v>
      </c>
      <c r="I537" s="23" t="s">
        <v>59</v>
      </c>
      <c r="J537" s="23" t="s">
        <v>59</v>
      </c>
      <c r="K537" s="23">
        <v>150</v>
      </c>
      <c r="L537" s="23" t="s">
        <v>179</v>
      </c>
      <c r="M537" s="23">
        <v>0</v>
      </c>
      <c r="N537" s="23" t="s">
        <v>179</v>
      </c>
      <c r="O537" s="23">
        <v>0</v>
      </c>
      <c r="P537" s="23" t="s">
        <v>179</v>
      </c>
      <c r="Q537" s="23">
        <v>0</v>
      </c>
      <c r="R537" s="23">
        <v>2</v>
      </c>
      <c r="S537" s="23" t="s">
        <v>180</v>
      </c>
      <c r="T537" s="23">
        <v>9.6630000000000003</v>
      </c>
      <c r="U537" s="23">
        <v>0.62070000000000003</v>
      </c>
      <c r="V537" s="23">
        <v>17.334700000000002</v>
      </c>
      <c r="W537" s="23">
        <v>0.27029999999999998</v>
      </c>
      <c r="X537" s="23">
        <v>50.092199999999998</v>
      </c>
      <c r="Y537" s="23">
        <v>0.28839999999999999</v>
      </c>
      <c r="Z537" s="23">
        <v>2.4799999999999999E-2</v>
      </c>
      <c r="AA537" s="23">
        <v>1.2E-2</v>
      </c>
      <c r="AB537" s="23" t="s">
        <v>181</v>
      </c>
      <c r="AC537" s="23">
        <v>6.1000000000000004E-3</v>
      </c>
      <c r="AD537" s="23" t="s">
        <v>181</v>
      </c>
      <c r="AE537" s="23">
        <v>0.01</v>
      </c>
      <c r="AF537" s="23">
        <v>0.30059999999999998</v>
      </c>
      <c r="AG537" s="23">
        <v>6.6E-3</v>
      </c>
      <c r="AH537" s="23">
        <v>8.0070999999999994</v>
      </c>
      <c r="AI537" s="23">
        <v>2.1399999999999999E-2</v>
      </c>
      <c r="AJ537" s="23">
        <v>0.47670000000000001</v>
      </c>
      <c r="AK537" s="23">
        <v>4.5999999999999999E-3</v>
      </c>
      <c r="AL537" s="23">
        <v>2.46E-2</v>
      </c>
      <c r="AM537" s="23">
        <v>6.0000000000000001E-3</v>
      </c>
      <c r="AN537" s="23">
        <v>2.7199999999999998E-2</v>
      </c>
      <c r="AO537" s="23">
        <v>3.5999999999999999E-3</v>
      </c>
      <c r="AP537" s="23">
        <v>0.1125</v>
      </c>
      <c r="AQ537" s="23">
        <v>3.8E-3</v>
      </c>
      <c r="AR537" s="23">
        <v>6.9684999999999997</v>
      </c>
      <c r="AS537" s="23">
        <v>2.2700000000000001E-2</v>
      </c>
      <c r="AT537" s="23">
        <v>9.7999999999999997E-3</v>
      </c>
      <c r="AU537" s="23">
        <v>2.8999999999999998E-3</v>
      </c>
      <c r="AV537" s="23">
        <v>1.4800000000000001E-2</v>
      </c>
      <c r="AW537" s="23">
        <v>1E-3</v>
      </c>
      <c r="AX537" s="23">
        <v>1.09E-2</v>
      </c>
      <c r="AY537" s="23">
        <v>6.9999999999999999E-4</v>
      </c>
      <c r="AZ537" s="23">
        <v>6.6E-3</v>
      </c>
      <c r="BA537" s="23">
        <v>5.9999999999999995E-4</v>
      </c>
      <c r="BB537" s="23">
        <v>8.9999999999999998E-4</v>
      </c>
      <c r="BC537" s="23">
        <v>4.0000000000000002E-4</v>
      </c>
      <c r="BD537" s="23" t="s">
        <v>181</v>
      </c>
      <c r="BE537" s="23">
        <v>2.0000000000000001E-4</v>
      </c>
      <c r="BF537" s="23" t="s">
        <v>181</v>
      </c>
      <c r="BG537" s="23">
        <v>1E-4</v>
      </c>
      <c r="BH537" s="23">
        <v>2.9999999999999997E-4</v>
      </c>
      <c r="BI537" s="23">
        <v>2.0000000000000001E-4</v>
      </c>
      <c r="BJ537" s="23">
        <v>6.6E-3</v>
      </c>
      <c r="BK537" s="23">
        <v>2.9999999999999997E-4</v>
      </c>
      <c r="BL537" s="23">
        <v>1.9E-3</v>
      </c>
      <c r="BM537" s="23">
        <v>2.0000000000000001E-4</v>
      </c>
      <c r="BN537" s="23">
        <v>2.8999999999999998E-3</v>
      </c>
      <c r="BO537" s="23">
        <v>2.0000000000000001E-4</v>
      </c>
      <c r="BP537" s="23" t="s">
        <v>181</v>
      </c>
      <c r="BQ537" s="23">
        <v>2.0000000000000001E-4</v>
      </c>
      <c r="BR537" s="23">
        <v>4.0000000000000002E-4</v>
      </c>
      <c r="BS537" s="23">
        <v>1E-4</v>
      </c>
      <c r="BT537" s="23" t="s">
        <v>181</v>
      </c>
      <c r="BU537" s="23">
        <v>5.0000000000000001E-4</v>
      </c>
      <c r="BV537" s="23" t="s">
        <v>20</v>
      </c>
      <c r="BX537" s="23" t="s">
        <v>181</v>
      </c>
      <c r="BY537" s="23">
        <v>8.0000000000000004E-4</v>
      </c>
      <c r="BZ537" s="23">
        <v>6.9999999999999999E-4</v>
      </c>
      <c r="CA537" s="23">
        <v>6.9999999999999999E-4</v>
      </c>
      <c r="CB537" s="23" t="s">
        <v>181</v>
      </c>
      <c r="CC537" s="23">
        <v>1.8E-3</v>
      </c>
      <c r="CD537" s="23" t="s">
        <v>181</v>
      </c>
      <c r="CE537" s="23">
        <v>1.8E-3</v>
      </c>
      <c r="CF537" s="23" t="s">
        <v>20</v>
      </c>
      <c r="CH537" s="23" t="s">
        <v>181</v>
      </c>
      <c r="CI537" s="23">
        <v>4.5999999999999999E-3</v>
      </c>
      <c r="CJ537" s="23" t="s">
        <v>181</v>
      </c>
      <c r="CK537" s="23">
        <v>8.6999999999999994E-3</v>
      </c>
      <c r="CL537" s="23" t="s">
        <v>181</v>
      </c>
      <c r="CM537" s="23">
        <v>8.6999999999999994E-3</v>
      </c>
      <c r="CN537" s="23" t="s">
        <v>181</v>
      </c>
      <c r="CO537" s="23">
        <v>6.9999999999999999E-4</v>
      </c>
      <c r="CP537" s="23" t="s">
        <v>181</v>
      </c>
      <c r="CQ537" s="23">
        <v>2.5000000000000001E-3</v>
      </c>
      <c r="CR537" s="23" t="s">
        <v>181</v>
      </c>
      <c r="CS537" s="23">
        <v>1.5E-3</v>
      </c>
      <c r="CT537" s="23" t="s">
        <v>20</v>
      </c>
      <c r="CV537" s="23" t="s">
        <v>20</v>
      </c>
      <c r="CX537" s="23" t="s">
        <v>181</v>
      </c>
      <c r="CY537" s="23">
        <v>5.0000000000000001E-4</v>
      </c>
      <c r="CZ537" s="23" t="s">
        <v>181</v>
      </c>
      <c r="DA537" s="23">
        <v>5.9999999999999995E-4</v>
      </c>
      <c r="DB537" s="23" t="s">
        <v>181</v>
      </c>
      <c r="DC537" s="23">
        <v>5.0000000000000001E-4</v>
      </c>
      <c r="DD537" s="23" t="s">
        <v>181</v>
      </c>
      <c r="DE537" s="23">
        <v>5.0000000000000001E-4</v>
      </c>
      <c r="DF537" s="23" t="s">
        <v>181</v>
      </c>
      <c r="DG537" s="23">
        <v>2.9999999999999997E-4</v>
      </c>
      <c r="DH537" s="23" t="s">
        <v>181</v>
      </c>
      <c r="DI537" s="23">
        <v>2.0000000000000001E-4</v>
      </c>
      <c r="DJ537" s="23" t="s">
        <v>633</v>
      </c>
      <c r="DK537" s="23" t="s">
        <v>634</v>
      </c>
      <c r="DL537" s="23">
        <v>96</v>
      </c>
      <c r="DM537" s="23" t="s">
        <v>587</v>
      </c>
      <c r="DN537" s="23" t="s">
        <v>20</v>
      </c>
      <c r="DW537" s="85"/>
      <c r="DY537" s="85">
        <v>44881.11041666667</v>
      </c>
    </row>
    <row r="538" spans="1:129" s="23" customFormat="1">
      <c r="A538" s="23">
        <v>598</v>
      </c>
      <c r="B538" s="88">
        <v>44881.115277777775</v>
      </c>
      <c r="C538" s="23" t="s">
        <v>192</v>
      </c>
      <c r="D538" s="23">
        <v>0</v>
      </c>
      <c r="E538" s="23">
        <v>0</v>
      </c>
      <c r="F538" s="23">
        <v>0</v>
      </c>
      <c r="G538" s="23" t="s">
        <v>58</v>
      </c>
      <c r="H538" s="23" t="s">
        <v>59</v>
      </c>
      <c r="I538" s="23" t="s">
        <v>59</v>
      </c>
      <c r="J538" s="23" t="s">
        <v>59</v>
      </c>
      <c r="K538" s="23">
        <v>150</v>
      </c>
      <c r="L538" s="23" t="s">
        <v>179</v>
      </c>
      <c r="M538" s="23">
        <v>0</v>
      </c>
      <c r="N538" s="23" t="s">
        <v>179</v>
      </c>
      <c r="O538" s="23">
        <v>0</v>
      </c>
      <c r="P538" s="23" t="s">
        <v>179</v>
      </c>
      <c r="Q538" s="23">
        <v>0</v>
      </c>
      <c r="R538" s="23">
        <v>2</v>
      </c>
      <c r="S538" s="23" t="s">
        <v>180</v>
      </c>
      <c r="T538" s="23">
        <v>10.0877</v>
      </c>
      <c r="U538" s="23">
        <v>0.6139</v>
      </c>
      <c r="V538" s="23">
        <v>16.388100000000001</v>
      </c>
      <c r="W538" s="23">
        <v>0.26250000000000001</v>
      </c>
      <c r="X538" s="23">
        <v>46.688400000000001</v>
      </c>
      <c r="Y538" s="23">
        <v>0.27750000000000002</v>
      </c>
      <c r="Z538" s="23">
        <v>5.2600000000000001E-2</v>
      </c>
      <c r="AA538" s="23">
        <v>1.15E-2</v>
      </c>
      <c r="AB538" s="23" t="s">
        <v>181</v>
      </c>
      <c r="AC538" s="23">
        <v>5.7000000000000002E-3</v>
      </c>
      <c r="AD538" s="23" t="s">
        <v>181</v>
      </c>
      <c r="AE538" s="23">
        <v>0.01</v>
      </c>
      <c r="AF538" s="23">
        <v>0.63129999999999997</v>
      </c>
      <c r="AG538" s="23">
        <v>8.3999999999999995E-3</v>
      </c>
      <c r="AH538" s="23">
        <v>6.4939</v>
      </c>
      <c r="AI538" s="23">
        <v>1.9199999999999998E-2</v>
      </c>
      <c r="AJ538" s="23">
        <v>0.46860000000000002</v>
      </c>
      <c r="AK538" s="23">
        <v>4.4999999999999997E-3</v>
      </c>
      <c r="AL538" s="23">
        <v>2.6100000000000002E-2</v>
      </c>
      <c r="AM538" s="23">
        <v>5.8999999999999999E-3</v>
      </c>
      <c r="AN538" s="23">
        <v>2.81E-2</v>
      </c>
      <c r="AO538" s="23">
        <v>3.5999999999999999E-3</v>
      </c>
      <c r="AP538" s="23">
        <v>9.8500000000000004E-2</v>
      </c>
      <c r="AQ538" s="23">
        <v>3.5999999999999999E-3</v>
      </c>
      <c r="AR538" s="23">
        <v>6.4958999999999998</v>
      </c>
      <c r="AS538" s="23">
        <v>2.1499999999999998E-2</v>
      </c>
      <c r="AT538" s="23">
        <v>1.21E-2</v>
      </c>
      <c r="AU538" s="23">
        <v>2.8999999999999998E-3</v>
      </c>
      <c r="AV538" s="23">
        <v>1.46E-2</v>
      </c>
      <c r="AW538" s="23">
        <v>1E-3</v>
      </c>
      <c r="AX538" s="23">
        <v>6.0000000000000001E-3</v>
      </c>
      <c r="AY538" s="23">
        <v>5.9999999999999995E-4</v>
      </c>
      <c r="AZ538" s="23">
        <v>7.6E-3</v>
      </c>
      <c r="BA538" s="23">
        <v>5.9999999999999995E-4</v>
      </c>
      <c r="BB538" s="23">
        <v>1E-3</v>
      </c>
      <c r="BC538" s="23">
        <v>4.0000000000000002E-4</v>
      </c>
      <c r="BD538" s="23" t="s">
        <v>181</v>
      </c>
      <c r="BE538" s="23">
        <v>2.9999999999999997E-4</v>
      </c>
      <c r="BF538" s="23" t="s">
        <v>181</v>
      </c>
      <c r="BG538" s="23">
        <v>1E-4</v>
      </c>
      <c r="BH538" s="23">
        <v>1E-3</v>
      </c>
      <c r="BI538" s="23">
        <v>2.0000000000000001E-4</v>
      </c>
      <c r="BJ538" s="23">
        <v>6.1999999999999998E-3</v>
      </c>
      <c r="BK538" s="23">
        <v>2.9999999999999997E-4</v>
      </c>
      <c r="BL538" s="23">
        <v>2E-3</v>
      </c>
      <c r="BM538" s="23">
        <v>2.0000000000000001E-4</v>
      </c>
      <c r="BN538" s="23">
        <v>3.0000000000000001E-3</v>
      </c>
      <c r="BO538" s="23">
        <v>2.0000000000000001E-4</v>
      </c>
      <c r="BP538" s="23" t="s">
        <v>181</v>
      </c>
      <c r="BQ538" s="23">
        <v>2.0000000000000001E-4</v>
      </c>
      <c r="BR538" s="23">
        <v>4.0000000000000002E-4</v>
      </c>
      <c r="BS538" s="23">
        <v>2.0000000000000001E-4</v>
      </c>
      <c r="BT538" s="23" t="s">
        <v>181</v>
      </c>
      <c r="BU538" s="23">
        <v>5.0000000000000001E-4</v>
      </c>
      <c r="BV538" s="23" t="s">
        <v>20</v>
      </c>
      <c r="BX538" s="23" t="s">
        <v>181</v>
      </c>
      <c r="BY538" s="23">
        <v>8.0000000000000004E-4</v>
      </c>
      <c r="BZ538" s="23" t="s">
        <v>181</v>
      </c>
      <c r="CA538" s="23">
        <v>6.9999999999999999E-4</v>
      </c>
      <c r="CB538" s="23" t="s">
        <v>181</v>
      </c>
      <c r="CC538" s="23">
        <v>1.8E-3</v>
      </c>
      <c r="CD538" s="23" t="s">
        <v>181</v>
      </c>
      <c r="CE538" s="23">
        <v>1.8E-3</v>
      </c>
      <c r="CF538" s="23" t="s">
        <v>20</v>
      </c>
      <c r="CH538" s="23" t="s">
        <v>181</v>
      </c>
      <c r="CI538" s="23">
        <v>5.1000000000000004E-3</v>
      </c>
      <c r="CJ538" s="23" t="s">
        <v>181</v>
      </c>
      <c r="CK538" s="23">
        <v>8.5000000000000006E-3</v>
      </c>
      <c r="CL538" s="23" t="s">
        <v>181</v>
      </c>
      <c r="CM538" s="23">
        <v>9.2999999999999992E-3</v>
      </c>
      <c r="CN538" s="23" t="s">
        <v>181</v>
      </c>
      <c r="CO538" s="23">
        <v>5.9999999999999995E-4</v>
      </c>
      <c r="CP538" s="23" t="s">
        <v>181</v>
      </c>
      <c r="CQ538" s="23">
        <v>2.5999999999999999E-3</v>
      </c>
      <c r="CR538" s="23" t="s">
        <v>181</v>
      </c>
      <c r="CS538" s="23">
        <v>1.5E-3</v>
      </c>
      <c r="CT538" s="23" t="s">
        <v>181</v>
      </c>
      <c r="CU538" s="23">
        <v>5.9999999999999995E-4</v>
      </c>
      <c r="CV538" s="23" t="s">
        <v>20</v>
      </c>
      <c r="CX538" s="23" t="s">
        <v>181</v>
      </c>
      <c r="CY538" s="23">
        <v>5.0000000000000001E-4</v>
      </c>
      <c r="CZ538" s="23" t="s">
        <v>181</v>
      </c>
      <c r="DA538" s="23">
        <v>5.0000000000000001E-4</v>
      </c>
      <c r="DB538" s="23" t="s">
        <v>181</v>
      </c>
      <c r="DC538" s="23">
        <v>5.0000000000000001E-4</v>
      </c>
      <c r="DD538" s="23" t="s">
        <v>181</v>
      </c>
      <c r="DE538" s="23">
        <v>5.0000000000000001E-4</v>
      </c>
      <c r="DF538" s="23" t="s">
        <v>181</v>
      </c>
      <c r="DG538" s="23">
        <v>2.9999999999999997E-4</v>
      </c>
      <c r="DH538" s="23" t="s">
        <v>181</v>
      </c>
      <c r="DI538" s="23">
        <v>2.0000000000000001E-4</v>
      </c>
      <c r="DJ538" s="23" t="s">
        <v>635</v>
      </c>
      <c r="DK538" s="23" t="s">
        <v>636</v>
      </c>
      <c r="DL538" s="23">
        <v>62</v>
      </c>
      <c r="DM538" s="23" t="s">
        <v>587</v>
      </c>
      <c r="DN538" s="23" t="s">
        <v>20</v>
      </c>
      <c r="DW538" s="85"/>
      <c r="DY538" s="85">
        <v>44881.115277777775</v>
      </c>
    </row>
    <row r="539" spans="1:129" s="23" customFormat="1">
      <c r="A539" s="23">
        <v>599</v>
      </c>
      <c r="B539" s="88">
        <v>44881.120138888888</v>
      </c>
      <c r="C539" s="23" t="s">
        <v>192</v>
      </c>
      <c r="D539" s="23">
        <v>0</v>
      </c>
      <c r="E539" s="23">
        <v>0</v>
      </c>
      <c r="F539" s="23">
        <v>0</v>
      </c>
      <c r="G539" s="23" t="s">
        <v>58</v>
      </c>
      <c r="H539" s="23" t="s">
        <v>59</v>
      </c>
      <c r="I539" s="23" t="s">
        <v>59</v>
      </c>
      <c r="J539" s="23" t="s">
        <v>59</v>
      </c>
      <c r="K539" s="23">
        <v>150</v>
      </c>
      <c r="L539" s="23" t="s">
        <v>179</v>
      </c>
      <c r="M539" s="23">
        <v>0</v>
      </c>
      <c r="N539" s="23" t="s">
        <v>179</v>
      </c>
      <c r="O539" s="23">
        <v>0</v>
      </c>
      <c r="P539" s="23" t="s">
        <v>179</v>
      </c>
      <c r="Q539" s="23">
        <v>0</v>
      </c>
      <c r="R539" s="23">
        <v>2</v>
      </c>
      <c r="S539" s="23" t="s">
        <v>180</v>
      </c>
      <c r="T539" s="23">
        <v>8.8835999999999995</v>
      </c>
      <c r="U539" s="23">
        <v>0.60740000000000005</v>
      </c>
      <c r="V539" s="23">
        <v>16.134699999999999</v>
      </c>
      <c r="W539" s="23">
        <v>0.26140000000000002</v>
      </c>
      <c r="X539" s="23">
        <v>45.462600000000002</v>
      </c>
      <c r="Y539" s="23">
        <v>0.27179999999999999</v>
      </c>
      <c r="Z539" s="23">
        <v>4.2099999999999999E-2</v>
      </c>
      <c r="AA539" s="23">
        <v>1.2500000000000001E-2</v>
      </c>
      <c r="AB539" s="23" t="s">
        <v>181</v>
      </c>
      <c r="AC539" s="23">
        <v>6.1000000000000004E-3</v>
      </c>
      <c r="AD539" s="23" t="s">
        <v>181</v>
      </c>
      <c r="AE539" s="23">
        <v>1.0200000000000001E-2</v>
      </c>
      <c r="AF539" s="23">
        <v>0.52529999999999999</v>
      </c>
      <c r="AG539" s="23">
        <v>7.7000000000000002E-3</v>
      </c>
      <c r="AH539" s="23">
        <v>9.0602999999999998</v>
      </c>
      <c r="AI539" s="23">
        <v>2.2800000000000001E-2</v>
      </c>
      <c r="AJ539" s="23">
        <v>0.5</v>
      </c>
      <c r="AK539" s="23">
        <v>4.7999999999999996E-3</v>
      </c>
      <c r="AL539" s="23">
        <v>3.2300000000000002E-2</v>
      </c>
      <c r="AM539" s="23">
        <v>6.4999999999999997E-3</v>
      </c>
      <c r="AN539" s="23">
        <v>3.0099999999999998E-2</v>
      </c>
      <c r="AO539" s="23">
        <v>3.7000000000000002E-3</v>
      </c>
      <c r="AP539" s="23">
        <v>0.1033</v>
      </c>
      <c r="AQ539" s="23">
        <v>3.8E-3</v>
      </c>
      <c r="AR539" s="23">
        <v>6.3775000000000004</v>
      </c>
      <c r="AS539" s="23">
        <v>2.2200000000000001E-2</v>
      </c>
      <c r="AT539" s="23">
        <v>1.2E-2</v>
      </c>
      <c r="AU539" s="23">
        <v>2.8E-3</v>
      </c>
      <c r="AV539" s="23">
        <v>1.38E-2</v>
      </c>
      <c r="AW539" s="23">
        <v>1E-3</v>
      </c>
      <c r="AX539" s="23">
        <v>6.1000000000000004E-3</v>
      </c>
      <c r="AY539" s="23">
        <v>5.9999999999999995E-4</v>
      </c>
      <c r="AZ539" s="23">
        <v>9.4999999999999998E-3</v>
      </c>
      <c r="BA539" s="23">
        <v>5.9999999999999995E-4</v>
      </c>
      <c r="BB539" s="23">
        <v>1.2999999999999999E-3</v>
      </c>
      <c r="BC539" s="23">
        <v>4.0000000000000002E-4</v>
      </c>
      <c r="BD539" s="23">
        <v>4.0000000000000002E-4</v>
      </c>
      <c r="BE539" s="23">
        <v>2.9999999999999997E-4</v>
      </c>
      <c r="BF539" s="23" t="s">
        <v>181</v>
      </c>
      <c r="BG539" s="23">
        <v>1E-4</v>
      </c>
      <c r="BH539" s="23">
        <v>5.0000000000000001E-4</v>
      </c>
      <c r="BI539" s="23">
        <v>2.0000000000000001E-4</v>
      </c>
      <c r="BJ539" s="23">
        <v>7.7000000000000002E-3</v>
      </c>
      <c r="BK539" s="23">
        <v>2.9999999999999997E-4</v>
      </c>
      <c r="BL539" s="23">
        <v>2E-3</v>
      </c>
      <c r="BM539" s="23">
        <v>2.0000000000000001E-4</v>
      </c>
      <c r="BN539" s="23">
        <v>3.5999999999999999E-3</v>
      </c>
      <c r="BO539" s="23">
        <v>2.9999999999999997E-4</v>
      </c>
      <c r="BP539" s="23" t="s">
        <v>181</v>
      </c>
      <c r="BQ539" s="23">
        <v>2.0000000000000001E-4</v>
      </c>
      <c r="BR539" s="23">
        <v>4.0000000000000002E-4</v>
      </c>
      <c r="BS539" s="23">
        <v>2.0000000000000001E-4</v>
      </c>
      <c r="BT539" s="23" t="s">
        <v>181</v>
      </c>
      <c r="BU539" s="23">
        <v>5.0000000000000001E-4</v>
      </c>
      <c r="BV539" s="23" t="s">
        <v>20</v>
      </c>
      <c r="BX539" s="23" t="s">
        <v>20</v>
      </c>
      <c r="BZ539" s="23" t="s">
        <v>181</v>
      </c>
      <c r="CA539" s="23">
        <v>6.9999999999999999E-4</v>
      </c>
      <c r="CB539" s="23" t="s">
        <v>181</v>
      </c>
      <c r="CC539" s="23">
        <v>1.8E-3</v>
      </c>
      <c r="CD539" s="23" t="s">
        <v>181</v>
      </c>
      <c r="CE539" s="23">
        <v>1.8E-3</v>
      </c>
      <c r="CF539" s="23" t="s">
        <v>20</v>
      </c>
      <c r="CH539" s="23">
        <v>5.7000000000000002E-3</v>
      </c>
      <c r="CI539" s="23">
        <v>4.7000000000000002E-3</v>
      </c>
      <c r="CJ539" s="23" t="s">
        <v>181</v>
      </c>
      <c r="CK539" s="23">
        <v>8.6E-3</v>
      </c>
      <c r="CL539" s="23" t="s">
        <v>181</v>
      </c>
      <c r="CM539" s="23">
        <v>9.7000000000000003E-3</v>
      </c>
      <c r="CN539" s="23" t="s">
        <v>181</v>
      </c>
      <c r="CO539" s="23">
        <v>5.9999999999999995E-4</v>
      </c>
      <c r="CP539" s="23" t="s">
        <v>181</v>
      </c>
      <c r="CQ539" s="23">
        <v>2.7000000000000001E-3</v>
      </c>
      <c r="CR539" s="23" t="s">
        <v>181</v>
      </c>
      <c r="CS539" s="23">
        <v>1.5E-3</v>
      </c>
      <c r="CT539" s="23" t="s">
        <v>20</v>
      </c>
      <c r="CV539" s="23" t="s">
        <v>20</v>
      </c>
      <c r="CX539" s="23" t="s">
        <v>181</v>
      </c>
      <c r="CY539" s="23">
        <v>5.0000000000000001E-4</v>
      </c>
      <c r="CZ539" s="23" t="s">
        <v>181</v>
      </c>
      <c r="DA539" s="23">
        <v>5.0000000000000001E-4</v>
      </c>
      <c r="DB539" s="23" t="s">
        <v>181</v>
      </c>
      <c r="DC539" s="23">
        <v>5.0000000000000001E-4</v>
      </c>
      <c r="DD539" s="23" t="s">
        <v>181</v>
      </c>
      <c r="DE539" s="23">
        <v>5.0000000000000001E-4</v>
      </c>
      <c r="DF539" s="23" t="s">
        <v>181</v>
      </c>
      <c r="DG539" s="23">
        <v>2.9999999999999997E-4</v>
      </c>
      <c r="DH539" s="23" t="s">
        <v>181</v>
      </c>
      <c r="DI539" s="23">
        <v>2.0000000000000001E-4</v>
      </c>
      <c r="DJ539" s="23" t="s">
        <v>637</v>
      </c>
      <c r="DK539" s="23" t="s">
        <v>638</v>
      </c>
      <c r="DL539" s="23">
        <v>55</v>
      </c>
      <c r="DM539" s="23" t="s">
        <v>587</v>
      </c>
      <c r="DN539" s="23" t="s">
        <v>20</v>
      </c>
      <c r="DW539" s="85"/>
      <c r="DY539" s="85">
        <v>44881.120138888888</v>
      </c>
    </row>
    <row r="540" spans="1:129" s="23" customFormat="1">
      <c r="A540" s="23">
        <v>600</v>
      </c>
      <c r="B540" s="88">
        <v>44881.122916666667</v>
      </c>
      <c r="C540" s="23" t="s">
        <v>192</v>
      </c>
      <c r="D540" s="23">
        <v>0</v>
      </c>
      <c r="E540" s="23">
        <v>0</v>
      </c>
      <c r="F540" s="23">
        <v>0</v>
      </c>
      <c r="G540" s="23" t="s">
        <v>58</v>
      </c>
      <c r="H540" s="23" t="s">
        <v>59</v>
      </c>
      <c r="I540" s="23" t="s">
        <v>59</v>
      </c>
      <c r="J540" s="23" t="s">
        <v>59</v>
      </c>
      <c r="K540" s="23">
        <v>150</v>
      </c>
      <c r="L540" s="23" t="s">
        <v>179</v>
      </c>
      <c r="M540" s="23">
        <v>0</v>
      </c>
      <c r="N540" s="23" t="s">
        <v>179</v>
      </c>
      <c r="O540" s="23">
        <v>0</v>
      </c>
      <c r="P540" s="23" t="s">
        <v>179</v>
      </c>
      <c r="Q540" s="23">
        <v>0</v>
      </c>
      <c r="R540" s="23">
        <v>2</v>
      </c>
      <c r="S540" s="23" t="s">
        <v>180</v>
      </c>
      <c r="T540" s="23">
        <v>7.7049000000000003</v>
      </c>
      <c r="U540" s="23">
        <v>0.56410000000000005</v>
      </c>
      <c r="V540" s="23">
        <v>15.808999999999999</v>
      </c>
      <c r="W540" s="23">
        <v>0.25719999999999998</v>
      </c>
      <c r="X540" s="23">
        <v>44.651400000000002</v>
      </c>
      <c r="Y540" s="23">
        <v>0.27150000000000002</v>
      </c>
      <c r="Z540" s="23">
        <v>4.7699999999999999E-2</v>
      </c>
      <c r="AA540" s="23">
        <v>1.1299999999999999E-2</v>
      </c>
      <c r="AB540" s="23" t="s">
        <v>181</v>
      </c>
      <c r="AC540" s="23">
        <v>5.7000000000000002E-3</v>
      </c>
      <c r="AD540" s="23" t="s">
        <v>181</v>
      </c>
      <c r="AE540" s="23">
        <v>1.03E-2</v>
      </c>
      <c r="AF540" s="23">
        <v>1.2424999999999999</v>
      </c>
      <c r="AG540" s="23">
        <v>1.0999999999999999E-2</v>
      </c>
      <c r="AH540" s="23">
        <v>6.5835999999999997</v>
      </c>
      <c r="AI540" s="23">
        <v>1.9400000000000001E-2</v>
      </c>
      <c r="AJ540" s="23">
        <v>0.49120000000000003</v>
      </c>
      <c r="AK540" s="23">
        <v>4.5999999999999999E-3</v>
      </c>
      <c r="AL540" s="23">
        <v>1.6799999999999999E-2</v>
      </c>
      <c r="AM540" s="23">
        <v>5.8999999999999999E-3</v>
      </c>
      <c r="AN540" s="23">
        <v>2.6700000000000002E-2</v>
      </c>
      <c r="AO540" s="23">
        <v>3.5000000000000001E-3</v>
      </c>
      <c r="AP540" s="23">
        <v>9.0300000000000005E-2</v>
      </c>
      <c r="AQ540" s="23">
        <v>3.5999999999999999E-3</v>
      </c>
      <c r="AR540" s="23">
        <v>6.6123000000000003</v>
      </c>
      <c r="AS540" s="23">
        <v>2.1899999999999999E-2</v>
      </c>
      <c r="AT540" s="23">
        <v>6.1000000000000004E-3</v>
      </c>
      <c r="AU540" s="23">
        <v>2.8999999999999998E-3</v>
      </c>
      <c r="AV540" s="23">
        <v>1.23E-2</v>
      </c>
      <c r="AW540" s="23">
        <v>1E-3</v>
      </c>
      <c r="AX540" s="23">
        <v>6.1999999999999998E-3</v>
      </c>
      <c r="AY540" s="23">
        <v>5.9999999999999995E-4</v>
      </c>
      <c r="AZ540" s="23">
        <v>7.1999999999999998E-3</v>
      </c>
      <c r="BA540" s="23">
        <v>5.9999999999999995E-4</v>
      </c>
      <c r="BB540" s="23">
        <v>1.2999999999999999E-3</v>
      </c>
      <c r="BC540" s="23">
        <v>4.0000000000000002E-4</v>
      </c>
      <c r="BD540" s="23" t="s">
        <v>181</v>
      </c>
      <c r="BE540" s="23">
        <v>2.9999999999999997E-4</v>
      </c>
      <c r="BF540" s="23" t="s">
        <v>181</v>
      </c>
      <c r="BG540" s="23">
        <v>1E-4</v>
      </c>
      <c r="BH540" s="23">
        <v>1.1000000000000001E-3</v>
      </c>
      <c r="BI540" s="23">
        <v>2.0000000000000001E-4</v>
      </c>
      <c r="BJ540" s="23">
        <v>7.4000000000000003E-3</v>
      </c>
      <c r="BK540" s="23">
        <v>2.9999999999999997E-4</v>
      </c>
      <c r="BL540" s="23">
        <v>2.2000000000000001E-3</v>
      </c>
      <c r="BM540" s="23">
        <v>2.0000000000000001E-4</v>
      </c>
      <c r="BN540" s="23">
        <v>4.0000000000000001E-3</v>
      </c>
      <c r="BO540" s="23">
        <v>2.9999999999999997E-4</v>
      </c>
      <c r="BP540" s="23" t="s">
        <v>181</v>
      </c>
      <c r="BQ540" s="23">
        <v>2.0000000000000001E-4</v>
      </c>
      <c r="BR540" s="23">
        <v>5.9999999999999995E-4</v>
      </c>
      <c r="BS540" s="23">
        <v>2.0000000000000001E-4</v>
      </c>
      <c r="BT540" s="23" t="s">
        <v>181</v>
      </c>
      <c r="BU540" s="23">
        <v>5.0000000000000001E-4</v>
      </c>
      <c r="BV540" s="23" t="s">
        <v>20</v>
      </c>
      <c r="BX540" s="23" t="s">
        <v>20</v>
      </c>
      <c r="BZ540" s="23" t="s">
        <v>181</v>
      </c>
      <c r="CA540" s="23">
        <v>6.9999999999999999E-4</v>
      </c>
      <c r="CB540" s="23" t="s">
        <v>181</v>
      </c>
      <c r="CC540" s="23">
        <v>1.8E-3</v>
      </c>
      <c r="CD540" s="23" t="s">
        <v>181</v>
      </c>
      <c r="CE540" s="23">
        <v>1.6999999999999999E-3</v>
      </c>
      <c r="CF540" s="23" t="s">
        <v>20</v>
      </c>
      <c r="CH540" s="23">
        <v>8.0999999999999996E-3</v>
      </c>
      <c r="CI540" s="23">
        <v>5.3E-3</v>
      </c>
      <c r="CJ540" s="23" t="s">
        <v>181</v>
      </c>
      <c r="CK540" s="23">
        <v>8.8000000000000005E-3</v>
      </c>
      <c r="CL540" s="23" t="s">
        <v>181</v>
      </c>
      <c r="CM540" s="23">
        <v>1.01E-2</v>
      </c>
      <c r="CN540" s="23" t="s">
        <v>181</v>
      </c>
      <c r="CO540" s="23">
        <v>5.9999999999999995E-4</v>
      </c>
      <c r="CP540" s="23" t="s">
        <v>181</v>
      </c>
      <c r="CQ540" s="23">
        <v>2.5000000000000001E-3</v>
      </c>
      <c r="CR540" s="23" t="s">
        <v>181</v>
      </c>
      <c r="CS540" s="23">
        <v>1.4E-3</v>
      </c>
      <c r="CT540" s="23" t="s">
        <v>20</v>
      </c>
      <c r="CV540" s="23" t="s">
        <v>20</v>
      </c>
      <c r="CX540" s="23" t="s">
        <v>181</v>
      </c>
      <c r="CY540" s="23">
        <v>5.0000000000000001E-4</v>
      </c>
      <c r="CZ540" s="23" t="s">
        <v>181</v>
      </c>
      <c r="DA540" s="23">
        <v>5.0000000000000001E-4</v>
      </c>
      <c r="DB540" s="23" t="s">
        <v>181</v>
      </c>
      <c r="DC540" s="23">
        <v>5.0000000000000001E-4</v>
      </c>
      <c r="DD540" s="23" t="s">
        <v>181</v>
      </c>
      <c r="DE540" s="23">
        <v>5.9999999999999995E-4</v>
      </c>
      <c r="DF540" s="23" t="s">
        <v>181</v>
      </c>
      <c r="DG540" s="23">
        <v>4.0000000000000002E-4</v>
      </c>
      <c r="DH540" s="23" t="s">
        <v>181</v>
      </c>
      <c r="DI540" s="23">
        <v>2.9999999999999997E-4</v>
      </c>
      <c r="DJ540" s="23" t="s">
        <v>637</v>
      </c>
      <c r="DK540" s="23" t="s">
        <v>638</v>
      </c>
      <c r="DL540" s="23">
        <v>82</v>
      </c>
      <c r="DM540" s="23" t="s">
        <v>587</v>
      </c>
      <c r="DN540" s="23" t="s">
        <v>20</v>
      </c>
      <c r="DW540" s="85"/>
      <c r="DY540" s="85">
        <v>44881.122916666667</v>
      </c>
    </row>
    <row r="541" spans="1:129" s="23" customFormat="1">
      <c r="A541" s="23">
        <v>601</v>
      </c>
      <c r="B541" s="88">
        <v>44881.125</v>
      </c>
      <c r="C541" s="23" t="s">
        <v>192</v>
      </c>
      <c r="D541" s="23">
        <v>0</v>
      </c>
      <c r="E541" s="23">
        <v>0</v>
      </c>
      <c r="F541" s="23">
        <v>0</v>
      </c>
      <c r="G541" s="23" t="s">
        <v>58</v>
      </c>
      <c r="H541" s="23" t="s">
        <v>59</v>
      </c>
      <c r="I541" s="23" t="s">
        <v>59</v>
      </c>
      <c r="J541" s="23" t="s">
        <v>59</v>
      </c>
      <c r="K541" s="23">
        <v>150</v>
      </c>
      <c r="L541" s="23" t="s">
        <v>179</v>
      </c>
      <c r="M541" s="23">
        <v>0</v>
      </c>
      <c r="N541" s="23" t="s">
        <v>179</v>
      </c>
      <c r="O541" s="23">
        <v>0</v>
      </c>
      <c r="P541" s="23" t="s">
        <v>179</v>
      </c>
      <c r="Q541" s="23">
        <v>0</v>
      </c>
      <c r="R541" s="23">
        <v>2</v>
      </c>
      <c r="S541" s="23" t="s">
        <v>180</v>
      </c>
      <c r="T541" s="23">
        <v>9.5358000000000001</v>
      </c>
      <c r="U541" s="23">
        <v>0.62919999999999998</v>
      </c>
      <c r="V541" s="23">
        <v>19.5686</v>
      </c>
      <c r="W541" s="23">
        <v>0.2888</v>
      </c>
      <c r="X541" s="23">
        <v>51.981400000000001</v>
      </c>
      <c r="Y541" s="23">
        <v>0.30180000000000001</v>
      </c>
      <c r="Z541" s="23">
        <v>4.7399999999999998E-2</v>
      </c>
      <c r="AA541" s="23">
        <v>1.1599999999999999E-2</v>
      </c>
      <c r="AB541" s="23" t="s">
        <v>181</v>
      </c>
      <c r="AC541" s="23">
        <v>6.1999999999999998E-3</v>
      </c>
      <c r="AD541" s="23" t="s">
        <v>181</v>
      </c>
      <c r="AE541" s="23">
        <v>1.04E-2</v>
      </c>
      <c r="AF541" s="23">
        <v>1.9035</v>
      </c>
      <c r="AG541" s="23">
        <v>1.37E-2</v>
      </c>
      <c r="AH541" s="23">
        <v>6.3708</v>
      </c>
      <c r="AI541" s="23">
        <v>1.9199999999999998E-2</v>
      </c>
      <c r="AJ541" s="23">
        <v>0.6421</v>
      </c>
      <c r="AK541" s="23">
        <v>5.1000000000000004E-3</v>
      </c>
      <c r="AL541" s="23">
        <v>3.9E-2</v>
      </c>
      <c r="AM541" s="23">
        <v>6.7000000000000002E-3</v>
      </c>
      <c r="AN541" s="23">
        <v>3.44E-2</v>
      </c>
      <c r="AO541" s="23">
        <v>4.1000000000000003E-3</v>
      </c>
      <c r="AP541" s="23">
        <v>9.5600000000000004E-2</v>
      </c>
      <c r="AQ541" s="23">
        <v>3.5000000000000001E-3</v>
      </c>
      <c r="AR541" s="23">
        <v>8.5717999999999996</v>
      </c>
      <c r="AS541" s="23">
        <v>2.4799999999999999E-2</v>
      </c>
      <c r="AT541" s="23">
        <v>1.03E-2</v>
      </c>
      <c r="AU541" s="23">
        <v>3.2000000000000002E-3</v>
      </c>
      <c r="AV541" s="23">
        <v>1.2999999999999999E-2</v>
      </c>
      <c r="AW541" s="23">
        <v>8.9999999999999998E-4</v>
      </c>
      <c r="AX541" s="23">
        <v>7.4999999999999997E-3</v>
      </c>
      <c r="AY541" s="23">
        <v>5.9999999999999995E-4</v>
      </c>
      <c r="AZ541" s="23">
        <v>8.6999999999999994E-3</v>
      </c>
      <c r="BA541" s="23">
        <v>5.9999999999999995E-4</v>
      </c>
      <c r="BB541" s="23">
        <v>1.4E-3</v>
      </c>
      <c r="BC541" s="23">
        <v>4.0000000000000002E-4</v>
      </c>
      <c r="BD541" s="23">
        <v>5.9999999999999995E-4</v>
      </c>
      <c r="BE541" s="23">
        <v>2.9999999999999997E-4</v>
      </c>
      <c r="BF541" s="23" t="s">
        <v>181</v>
      </c>
      <c r="BG541" s="23">
        <v>1E-4</v>
      </c>
      <c r="BH541" s="23">
        <v>1.6999999999999999E-3</v>
      </c>
      <c r="BI541" s="23">
        <v>2.0000000000000001E-4</v>
      </c>
      <c r="BJ541" s="23">
        <v>7.1000000000000004E-3</v>
      </c>
      <c r="BK541" s="23">
        <v>2.9999999999999997E-4</v>
      </c>
      <c r="BL541" s="23">
        <v>2.3999999999999998E-3</v>
      </c>
      <c r="BM541" s="23">
        <v>2.0000000000000001E-4</v>
      </c>
      <c r="BN541" s="23">
        <v>2.8999999999999998E-3</v>
      </c>
      <c r="BO541" s="23">
        <v>2.0000000000000001E-4</v>
      </c>
      <c r="BP541" s="23" t="s">
        <v>181</v>
      </c>
      <c r="BQ541" s="23">
        <v>2.0000000000000001E-4</v>
      </c>
      <c r="BR541" s="23">
        <v>2.0000000000000001E-4</v>
      </c>
      <c r="BS541" s="23">
        <v>1E-4</v>
      </c>
      <c r="BT541" s="23" t="s">
        <v>181</v>
      </c>
      <c r="BU541" s="23">
        <v>5.0000000000000001E-4</v>
      </c>
      <c r="BV541" s="23" t="s">
        <v>20</v>
      </c>
      <c r="BX541" s="23" t="s">
        <v>20</v>
      </c>
      <c r="BZ541" s="23" t="s">
        <v>181</v>
      </c>
      <c r="CA541" s="23">
        <v>6.9999999999999999E-4</v>
      </c>
      <c r="CB541" s="23" t="s">
        <v>181</v>
      </c>
      <c r="CC541" s="23">
        <v>1.6999999999999999E-3</v>
      </c>
      <c r="CD541" s="23" t="s">
        <v>181</v>
      </c>
      <c r="CE541" s="23">
        <v>1.8E-3</v>
      </c>
      <c r="CF541" s="23" t="s">
        <v>20</v>
      </c>
      <c r="CH541" s="23">
        <v>5.8999999999999999E-3</v>
      </c>
      <c r="CI541" s="23">
        <v>4.3E-3</v>
      </c>
      <c r="CJ541" s="23" t="s">
        <v>181</v>
      </c>
      <c r="CK541" s="23">
        <v>8.5000000000000006E-3</v>
      </c>
      <c r="CL541" s="23" t="s">
        <v>181</v>
      </c>
      <c r="CM541" s="23">
        <v>8.0999999999999996E-3</v>
      </c>
      <c r="CN541" s="23" t="s">
        <v>181</v>
      </c>
      <c r="CO541" s="23">
        <v>5.9999999999999995E-4</v>
      </c>
      <c r="CP541" s="23" t="s">
        <v>181</v>
      </c>
      <c r="CQ541" s="23">
        <v>2.5999999999999999E-3</v>
      </c>
      <c r="CR541" s="23" t="s">
        <v>181</v>
      </c>
      <c r="CS541" s="23">
        <v>1.5E-3</v>
      </c>
      <c r="CT541" s="23" t="s">
        <v>181</v>
      </c>
      <c r="CU541" s="23">
        <v>5.9999999999999995E-4</v>
      </c>
      <c r="CV541" s="23" t="s">
        <v>20</v>
      </c>
      <c r="CX541" s="23" t="s">
        <v>181</v>
      </c>
      <c r="CY541" s="23">
        <v>5.0000000000000001E-4</v>
      </c>
      <c r="CZ541" s="23" t="s">
        <v>181</v>
      </c>
      <c r="DA541" s="23">
        <v>5.9999999999999995E-4</v>
      </c>
      <c r="DB541" s="23" t="s">
        <v>181</v>
      </c>
      <c r="DC541" s="23">
        <v>5.0000000000000001E-4</v>
      </c>
      <c r="DD541" s="23" t="s">
        <v>181</v>
      </c>
      <c r="DE541" s="23">
        <v>5.9999999999999995E-4</v>
      </c>
      <c r="DF541" s="23" t="s">
        <v>181</v>
      </c>
      <c r="DG541" s="23">
        <v>2.9999999999999997E-4</v>
      </c>
      <c r="DH541" s="23" t="s">
        <v>181</v>
      </c>
      <c r="DI541" s="23">
        <v>2.0000000000000001E-4</v>
      </c>
      <c r="DJ541" s="23" t="s">
        <v>637</v>
      </c>
      <c r="DK541" s="23" t="s">
        <v>638</v>
      </c>
      <c r="DL541" s="23">
        <v>90</v>
      </c>
      <c r="DM541" s="23" t="s">
        <v>617</v>
      </c>
      <c r="DN541" s="23" t="s">
        <v>20</v>
      </c>
      <c r="DW541" s="85"/>
      <c r="DY541" s="85">
        <v>44881.125</v>
      </c>
    </row>
    <row r="542" spans="1:129" s="23" customFormat="1">
      <c r="A542" s="23">
        <v>602</v>
      </c>
      <c r="B542" s="88">
        <v>44881.129166666666</v>
      </c>
      <c r="C542" s="23" t="s">
        <v>192</v>
      </c>
      <c r="D542" s="23">
        <v>0</v>
      </c>
      <c r="E542" s="23">
        <v>0</v>
      </c>
      <c r="F542" s="23">
        <v>0</v>
      </c>
      <c r="G542" s="23" t="s">
        <v>58</v>
      </c>
      <c r="H542" s="23" t="s">
        <v>59</v>
      </c>
      <c r="I542" s="23" t="s">
        <v>59</v>
      </c>
      <c r="J542" s="23" t="s">
        <v>59</v>
      </c>
      <c r="K542" s="23">
        <v>150</v>
      </c>
      <c r="L542" s="23" t="s">
        <v>179</v>
      </c>
      <c r="M542" s="23">
        <v>0</v>
      </c>
      <c r="N542" s="23" t="s">
        <v>179</v>
      </c>
      <c r="O542" s="23">
        <v>0</v>
      </c>
      <c r="P542" s="23" t="s">
        <v>179</v>
      </c>
      <c r="Q542" s="23">
        <v>0</v>
      </c>
      <c r="R542" s="23">
        <v>2</v>
      </c>
      <c r="S542" s="23" t="s">
        <v>180</v>
      </c>
      <c r="T542" s="23">
        <v>7.9812000000000003</v>
      </c>
      <c r="U542" s="23">
        <v>0.55959999999999999</v>
      </c>
      <c r="V542" s="23">
        <v>14.1874</v>
      </c>
      <c r="W542" s="23">
        <v>0.24299999999999999</v>
      </c>
      <c r="X542" s="23">
        <v>41.283700000000003</v>
      </c>
      <c r="Y542" s="23">
        <v>0.25650000000000001</v>
      </c>
      <c r="Z542" s="23">
        <v>3.0599999999999999E-2</v>
      </c>
      <c r="AA542" s="23">
        <v>1.09E-2</v>
      </c>
      <c r="AB542" s="23" t="s">
        <v>181</v>
      </c>
      <c r="AC542" s="23">
        <v>5.7000000000000002E-3</v>
      </c>
      <c r="AD542" s="23" t="s">
        <v>181</v>
      </c>
      <c r="AE542" s="23">
        <v>0.01</v>
      </c>
      <c r="AF542" s="23">
        <v>0.58830000000000005</v>
      </c>
      <c r="AG542" s="23">
        <v>7.9000000000000008E-3</v>
      </c>
      <c r="AH542" s="23">
        <v>6.7294</v>
      </c>
      <c r="AI542" s="23">
        <v>1.95E-2</v>
      </c>
      <c r="AJ542" s="23">
        <v>0.3891</v>
      </c>
      <c r="AK542" s="23">
        <v>4.1999999999999997E-3</v>
      </c>
      <c r="AL542" s="23">
        <v>1.5800000000000002E-2</v>
      </c>
      <c r="AM542" s="23">
        <v>5.3E-3</v>
      </c>
      <c r="AN542" s="23">
        <v>2.7900000000000001E-2</v>
      </c>
      <c r="AO542" s="23">
        <v>3.3E-3</v>
      </c>
      <c r="AP542" s="23">
        <v>0.1116</v>
      </c>
      <c r="AQ542" s="23">
        <v>3.8E-3</v>
      </c>
      <c r="AR542" s="23">
        <v>5.3996000000000004</v>
      </c>
      <c r="AS542" s="23">
        <v>1.9800000000000002E-2</v>
      </c>
      <c r="AT542" s="23">
        <v>1.0200000000000001E-2</v>
      </c>
      <c r="AU542" s="23">
        <v>2.5999999999999999E-3</v>
      </c>
      <c r="AV542" s="23">
        <v>1.6299999999999999E-2</v>
      </c>
      <c r="AW542" s="23">
        <v>1.1000000000000001E-3</v>
      </c>
      <c r="AX542" s="23">
        <v>1.01E-2</v>
      </c>
      <c r="AY542" s="23">
        <v>6.9999999999999999E-4</v>
      </c>
      <c r="AZ542" s="23">
        <v>6.3E-3</v>
      </c>
      <c r="BA542" s="23">
        <v>5.9999999999999995E-4</v>
      </c>
      <c r="BB542" s="23">
        <v>8.0000000000000004E-4</v>
      </c>
      <c r="BC542" s="23">
        <v>4.0000000000000002E-4</v>
      </c>
      <c r="BD542" s="23" t="s">
        <v>181</v>
      </c>
      <c r="BE542" s="23">
        <v>2.9999999999999997E-4</v>
      </c>
      <c r="BF542" s="23" t="s">
        <v>181</v>
      </c>
      <c r="BG542" s="23">
        <v>1E-4</v>
      </c>
      <c r="BH542" s="23">
        <v>5.9999999999999995E-4</v>
      </c>
      <c r="BI542" s="23">
        <v>2.0000000000000001E-4</v>
      </c>
      <c r="BJ542" s="23">
        <v>5.7000000000000002E-3</v>
      </c>
      <c r="BK542" s="23">
        <v>2.9999999999999997E-4</v>
      </c>
      <c r="BL542" s="23">
        <v>1.9E-3</v>
      </c>
      <c r="BM542" s="23">
        <v>2.0000000000000001E-4</v>
      </c>
      <c r="BN542" s="23">
        <v>3.5999999999999999E-3</v>
      </c>
      <c r="BO542" s="23">
        <v>2.9999999999999997E-4</v>
      </c>
      <c r="BP542" s="23" t="s">
        <v>181</v>
      </c>
      <c r="BQ542" s="23">
        <v>2.0000000000000001E-4</v>
      </c>
      <c r="BR542" s="23">
        <v>8.0000000000000004E-4</v>
      </c>
      <c r="BS542" s="23">
        <v>2.9999999999999997E-4</v>
      </c>
      <c r="BT542" s="23" t="s">
        <v>181</v>
      </c>
      <c r="BU542" s="23">
        <v>5.0000000000000001E-4</v>
      </c>
      <c r="BV542" s="23" t="s">
        <v>20</v>
      </c>
      <c r="BX542" s="23" t="s">
        <v>181</v>
      </c>
      <c r="BY542" s="23">
        <v>8.9999999999999998E-4</v>
      </c>
      <c r="BZ542" s="23" t="s">
        <v>181</v>
      </c>
      <c r="CA542" s="23">
        <v>6.9999999999999999E-4</v>
      </c>
      <c r="CB542" s="23" t="s">
        <v>181</v>
      </c>
      <c r="CC542" s="23">
        <v>1.9E-3</v>
      </c>
      <c r="CD542" s="23" t="s">
        <v>181</v>
      </c>
      <c r="CE542" s="23">
        <v>1.6999999999999999E-3</v>
      </c>
      <c r="CF542" s="23" t="s">
        <v>20</v>
      </c>
      <c r="CH542" s="23" t="s">
        <v>181</v>
      </c>
      <c r="CI542" s="23">
        <v>6.1000000000000004E-3</v>
      </c>
      <c r="CJ542" s="23" t="s">
        <v>181</v>
      </c>
      <c r="CK542" s="23">
        <v>9.1999999999999998E-3</v>
      </c>
      <c r="CL542" s="23" t="s">
        <v>181</v>
      </c>
      <c r="CM542" s="23">
        <v>1.14E-2</v>
      </c>
      <c r="CN542" s="23" t="s">
        <v>181</v>
      </c>
      <c r="CO542" s="23">
        <v>6.9999999999999999E-4</v>
      </c>
      <c r="CP542" s="23" t="s">
        <v>181</v>
      </c>
      <c r="CQ542" s="23">
        <v>2.5000000000000001E-3</v>
      </c>
      <c r="CR542" s="23" t="s">
        <v>181</v>
      </c>
      <c r="CS542" s="23">
        <v>1.6000000000000001E-3</v>
      </c>
      <c r="CT542" s="23" t="s">
        <v>20</v>
      </c>
      <c r="CV542" s="23" t="s">
        <v>20</v>
      </c>
      <c r="CX542" s="23" t="s">
        <v>181</v>
      </c>
      <c r="CY542" s="23">
        <v>5.0000000000000001E-4</v>
      </c>
      <c r="CZ542" s="23" t="s">
        <v>181</v>
      </c>
      <c r="DA542" s="23">
        <v>5.0000000000000001E-4</v>
      </c>
      <c r="DB542" s="23" t="s">
        <v>181</v>
      </c>
      <c r="DC542" s="23">
        <v>5.0000000000000001E-4</v>
      </c>
      <c r="DD542" s="23" t="s">
        <v>181</v>
      </c>
      <c r="DE542" s="23">
        <v>5.9999999999999995E-4</v>
      </c>
      <c r="DF542" s="23" t="s">
        <v>181</v>
      </c>
      <c r="DG542" s="23">
        <v>2.9999999999999997E-4</v>
      </c>
      <c r="DH542" s="23" t="s">
        <v>181</v>
      </c>
      <c r="DI542" s="23">
        <v>2.9999999999999997E-4</v>
      </c>
      <c r="DJ542" s="23" t="s">
        <v>639</v>
      </c>
      <c r="DK542" s="23" t="s">
        <v>640</v>
      </c>
      <c r="DL542" s="23">
        <v>5</v>
      </c>
      <c r="DM542" s="23" t="s">
        <v>588</v>
      </c>
      <c r="DN542" s="23" t="s">
        <v>20</v>
      </c>
      <c r="DW542" s="85"/>
      <c r="DY542" s="85">
        <v>44881.129166666666</v>
      </c>
    </row>
    <row r="543" spans="1:129" s="23" customFormat="1">
      <c r="A543" s="23">
        <v>603</v>
      </c>
      <c r="B543" s="88">
        <v>44881.131944444445</v>
      </c>
      <c r="C543" s="23" t="s">
        <v>192</v>
      </c>
      <c r="D543" s="23">
        <v>0</v>
      </c>
      <c r="E543" s="23">
        <v>0</v>
      </c>
      <c r="F543" s="23">
        <v>0</v>
      </c>
      <c r="G543" s="23" t="s">
        <v>58</v>
      </c>
      <c r="H543" s="23" t="s">
        <v>59</v>
      </c>
      <c r="I543" s="23" t="s">
        <v>59</v>
      </c>
      <c r="J543" s="23" t="s">
        <v>59</v>
      </c>
      <c r="K543" s="23">
        <v>150</v>
      </c>
      <c r="L543" s="23" t="s">
        <v>179</v>
      </c>
      <c r="M543" s="23">
        <v>0</v>
      </c>
      <c r="N543" s="23" t="s">
        <v>179</v>
      </c>
      <c r="O543" s="23">
        <v>0</v>
      </c>
      <c r="P543" s="23" t="s">
        <v>179</v>
      </c>
      <c r="Q543" s="23">
        <v>0</v>
      </c>
      <c r="R543" s="23">
        <v>2</v>
      </c>
      <c r="S543" s="23" t="s">
        <v>180</v>
      </c>
      <c r="T543" s="23">
        <v>8.1706000000000003</v>
      </c>
      <c r="U543" s="23">
        <v>0.62450000000000006</v>
      </c>
      <c r="V543" s="23">
        <v>19.107299999999999</v>
      </c>
      <c r="W543" s="23">
        <v>0.28460000000000002</v>
      </c>
      <c r="X543" s="23">
        <v>50.1387</v>
      </c>
      <c r="Y543" s="23">
        <v>0.29339999999999999</v>
      </c>
      <c r="Z543" s="23">
        <v>3.4200000000000001E-2</v>
      </c>
      <c r="AA543" s="23">
        <v>1.2200000000000001E-2</v>
      </c>
      <c r="AB543" s="23" t="s">
        <v>181</v>
      </c>
      <c r="AC543" s="23">
        <v>6.1999999999999998E-3</v>
      </c>
      <c r="AD543" s="23" t="s">
        <v>181</v>
      </c>
      <c r="AE543" s="23">
        <v>1.03E-2</v>
      </c>
      <c r="AF543" s="23">
        <v>1.6208</v>
      </c>
      <c r="AG543" s="23">
        <v>1.2699999999999999E-2</v>
      </c>
      <c r="AH543" s="23">
        <v>7.8395999999999999</v>
      </c>
      <c r="AI543" s="23">
        <v>2.1299999999999999E-2</v>
      </c>
      <c r="AJ543" s="23">
        <v>0.56710000000000005</v>
      </c>
      <c r="AK543" s="23">
        <v>5.0000000000000001E-3</v>
      </c>
      <c r="AL543" s="23">
        <v>2.7400000000000001E-2</v>
      </c>
      <c r="AM543" s="23">
        <v>6.4000000000000003E-3</v>
      </c>
      <c r="AN543" s="23">
        <v>3.85E-2</v>
      </c>
      <c r="AO543" s="23">
        <v>4.1000000000000003E-3</v>
      </c>
      <c r="AP543" s="23">
        <v>7.8200000000000006E-2</v>
      </c>
      <c r="AQ543" s="23">
        <v>3.3E-3</v>
      </c>
      <c r="AR543" s="23">
        <v>7.5841000000000003</v>
      </c>
      <c r="AS543" s="23">
        <v>2.3800000000000002E-2</v>
      </c>
      <c r="AT543" s="23">
        <v>9.7000000000000003E-3</v>
      </c>
      <c r="AU543" s="23">
        <v>3.0999999999999999E-3</v>
      </c>
      <c r="AV543" s="23">
        <v>1.61E-2</v>
      </c>
      <c r="AW543" s="23">
        <v>1E-3</v>
      </c>
      <c r="AX543" s="23">
        <v>7.4999999999999997E-3</v>
      </c>
      <c r="AY543" s="23">
        <v>5.9999999999999995E-4</v>
      </c>
      <c r="AZ543" s="23">
        <v>1.06E-2</v>
      </c>
      <c r="BA543" s="23">
        <v>6.9999999999999999E-4</v>
      </c>
      <c r="BB543" s="23">
        <v>8.9999999999999998E-4</v>
      </c>
      <c r="BC543" s="23">
        <v>4.0000000000000002E-4</v>
      </c>
      <c r="BD543" s="23">
        <v>1E-3</v>
      </c>
      <c r="BE543" s="23">
        <v>2.9999999999999997E-4</v>
      </c>
      <c r="BF543" s="23" t="s">
        <v>181</v>
      </c>
      <c r="BG543" s="23">
        <v>1E-4</v>
      </c>
      <c r="BH543" s="23">
        <v>1.1000000000000001E-3</v>
      </c>
      <c r="BI543" s="23">
        <v>2.0000000000000001E-4</v>
      </c>
      <c r="BJ543" s="23">
        <v>8.0999999999999996E-3</v>
      </c>
      <c r="BK543" s="23">
        <v>2.9999999999999997E-4</v>
      </c>
      <c r="BL543" s="23">
        <v>1.8E-3</v>
      </c>
      <c r="BM543" s="23">
        <v>2.0000000000000001E-4</v>
      </c>
      <c r="BN543" s="23">
        <v>3.2000000000000002E-3</v>
      </c>
      <c r="BO543" s="23">
        <v>2.0000000000000001E-4</v>
      </c>
      <c r="BP543" s="23" t="s">
        <v>181</v>
      </c>
      <c r="BQ543" s="23">
        <v>2.0000000000000001E-4</v>
      </c>
      <c r="BR543" s="23">
        <v>4.0000000000000002E-4</v>
      </c>
      <c r="BS543" s="23">
        <v>1E-4</v>
      </c>
      <c r="BT543" s="23" t="s">
        <v>181</v>
      </c>
      <c r="BU543" s="23">
        <v>5.0000000000000001E-4</v>
      </c>
      <c r="BV543" s="23" t="s">
        <v>20</v>
      </c>
      <c r="BX543" s="23" t="s">
        <v>20</v>
      </c>
      <c r="BZ543" s="23" t="s">
        <v>181</v>
      </c>
      <c r="CA543" s="23">
        <v>6.9999999999999999E-4</v>
      </c>
      <c r="CB543" s="23" t="s">
        <v>181</v>
      </c>
      <c r="CC543" s="23">
        <v>1.8E-3</v>
      </c>
      <c r="CD543" s="23" t="s">
        <v>181</v>
      </c>
      <c r="CE543" s="23">
        <v>1.8E-3</v>
      </c>
      <c r="CF543" s="23" t="s">
        <v>20</v>
      </c>
      <c r="CH543" s="23" t="s">
        <v>181</v>
      </c>
      <c r="CI543" s="23">
        <v>4.1999999999999997E-3</v>
      </c>
      <c r="CJ543" s="23" t="s">
        <v>181</v>
      </c>
      <c r="CK543" s="23">
        <v>8.6E-3</v>
      </c>
      <c r="CL543" s="23" t="s">
        <v>181</v>
      </c>
      <c r="CM543" s="23">
        <v>8.6999999999999994E-3</v>
      </c>
      <c r="CN543" s="23" t="s">
        <v>181</v>
      </c>
      <c r="CO543" s="23">
        <v>5.9999999999999995E-4</v>
      </c>
      <c r="CP543" s="23" t="s">
        <v>181</v>
      </c>
      <c r="CQ543" s="23">
        <v>2.5999999999999999E-3</v>
      </c>
      <c r="CR543" s="23" t="s">
        <v>181</v>
      </c>
      <c r="CS543" s="23">
        <v>1.5E-3</v>
      </c>
      <c r="CT543" s="23" t="s">
        <v>20</v>
      </c>
      <c r="CV543" s="23" t="s">
        <v>20</v>
      </c>
      <c r="CX543" s="23" t="s">
        <v>181</v>
      </c>
      <c r="CY543" s="23">
        <v>5.0000000000000001E-4</v>
      </c>
      <c r="CZ543" s="23" t="s">
        <v>181</v>
      </c>
      <c r="DA543" s="23">
        <v>5.0000000000000001E-4</v>
      </c>
      <c r="DB543" s="23" t="s">
        <v>181</v>
      </c>
      <c r="DC543" s="23">
        <v>5.0000000000000001E-4</v>
      </c>
      <c r="DD543" s="23" t="s">
        <v>181</v>
      </c>
      <c r="DE543" s="23">
        <v>5.9999999999999995E-4</v>
      </c>
      <c r="DF543" s="23" t="s">
        <v>181</v>
      </c>
      <c r="DG543" s="23">
        <v>2.9999999999999997E-4</v>
      </c>
      <c r="DH543" s="23" t="s">
        <v>181</v>
      </c>
      <c r="DI543" s="23">
        <v>2.0000000000000001E-4</v>
      </c>
      <c r="DJ543" s="23" t="s">
        <v>639</v>
      </c>
      <c r="DK543" s="23" t="s">
        <v>640</v>
      </c>
      <c r="DL543" s="23">
        <v>49</v>
      </c>
      <c r="DM543" s="23" t="s">
        <v>594</v>
      </c>
      <c r="DN543" s="23" t="s">
        <v>20</v>
      </c>
      <c r="DW543" s="85"/>
      <c r="DY543" s="85">
        <v>44881.131944444445</v>
      </c>
    </row>
    <row r="544" spans="1:129" s="23" customFormat="1">
      <c r="A544" s="23">
        <v>604</v>
      </c>
      <c r="B544" s="88">
        <v>44881.136111111111</v>
      </c>
      <c r="C544" s="23" t="s">
        <v>192</v>
      </c>
      <c r="D544" s="23">
        <v>0</v>
      </c>
      <c r="E544" s="23">
        <v>0</v>
      </c>
      <c r="F544" s="23">
        <v>0</v>
      </c>
      <c r="G544" s="23" t="s">
        <v>58</v>
      </c>
      <c r="H544" s="23" t="s">
        <v>59</v>
      </c>
      <c r="I544" s="23" t="s">
        <v>59</v>
      </c>
      <c r="J544" s="23" t="s">
        <v>59</v>
      </c>
      <c r="K544" s="23">
        <v>150</v>
      </c>
      <c r="L544" s="23" t="s">
        <v>179</v>
      </c>
      <c r="M544" s="23">
        <v>0</v>
      </c>
      <c r="N544" s="23" t="s">
        <v>179</v>
      </c>
      <c r="O544" s="23">
        <v>0</v>
      </c>
      <c r="P544" s="23" t="s">
        <v>179</v>
      </c>
      <c r="Q544" s="23">
        <v>0</v>
      </c>
      <c r="R544" s="23">
        <v>2</v>
      </c>
      <c r="S544" s="23" t="s">
        <v>180</v>
      </c>
      <c r="T544" s="23">
        <v>4.1853999999999996</v>
      </c>
      <c r="U544" s="23">
        <v>0.5595</v>
      </c>
      <c r="V544" s="23">
        <v>20.1599</v>
      </c>
      <c r="W544" s="23">
        <v>0.29149999999999998</v>
      </c>
      <c r="X544" s="23">
        <v>49.954099999999997</v>
      </c>
      <c r="Y544" s="23">
        <v>0.29749999999999999</v>
      </c>
      <c r="Z544" s="23">
        <v>6.4100000000000004E-2</v>
      </c>
      <c r="AA544" s="23">
        <v>1.2200000000000001E-2</v>
      </c>
      <c r="AB544" s="23" t="s">
        <v>181</v>
      </c>
      <c r="AC544" s="23">
        <v>6.3E-3</v>
      </c>
      <c r="AD544" s="23" t="s">
        <v>181</v>
      </c>
      <c r="AE544" s="23">
        <v>1.0999999999999999E-2</v>
      </c>
      <c r="AF544" s="23">
        <v>2.8231000000000002</v>
      </c>
      <c r="AG544" s="23">
        <v>1.6400000000000001E-2</v>
      </c>
      <c r="AH544" s="23">
        <v>7.1214000000000004</v>
      </c>
      <c r="AI544" s="23">
        <v>2.06E-2</v>
      </c>
      <c r="AJ544" s="23">
        <v>0.66900000000000004</v>
      </c>
      <c r="AK544" s="23">
        <v>5.3E-3</v>
      </c>
      <c r="AL544" s="23">
        <v>3.4200000000000001E-2</v>
      </c>
      <c r="AM544" s="23">
        <v>6.7000000000000002E-3</v>
      </c>
      <c r="AN544" s="23">
        <v>3.2500000000000001E-2</v>
      </c>
      <c r="AO544" s="23">
        <v>4.0000000000000001E-3</v>
      </c>
      <c r="AP544" s="23">
        <v>0.13020000000000001</v>
      </c>
      <c r="AQ544" s="23">
        <v>4.0000000000000001E-3</v>
      </c>
      <c r="AR544" s="23">
        <v>8.9923000000000002</v>
      </c>
      <c r="AS544" s="23">
        <v>2.5899999999999999E-2</v>
      </c>
      <c r="AT544" s="23">
        <v>1.0699999999999999E-2</v>
      </c>
      <c r="AU544" s="23">
        <v>3.3999999999999998E-3</v>
      </c>
      <c r="AV544" s="23">
        <v>1.29E-2</v>
      </c>
      <c r="AW544" s="23">
        <v>8.9999999999999998E-4</v>
      </c>
      <c r="AX544" s="23">
        <v>8.5000000000000006E-3</v>
      </c>
      <c r="AY544" s="23">
        <v>6.9999999999999999E-4</v>
      </c>
      <c r="AZ544" s="23">
        <v>8.8000000000000005E-3</v>
      </c>
      <c r="BA544" s="23">
        <v>6.9999999999999999E-4</v>
      </c>
      <c r="BB544" s="23">
        <v>1.1999999999999999E-3</v>
      </c>
      <c r="BC544" s="23">
        <v>4.0000000000000002E-4</v>
      </c>
      <c r="BD544" s="23">
        <v>8.9999999999999998E-4</v>
      </c>
      <c r="BE544" s="23">
        <v>2.9999999999999997E-4</v>
      </c>
      <c r="BF544" s="23" t="s">
        <v>181</v>
      </c>
      <c r="BG544" s="23">
        <v>1E-4</v>
      </c>
      <c r="BH544" s="23">
        <v>2E-3</v>
      </c>
      <c r="BI544" s="23">
        <v>2.0000000000000001E-4</v>
      </c>
      <c r="BJ544" s="23">
        <v>8.9999999999999993E-3</v>
      </c>
      <c r="BK544" s="23">
        <v>4.0000000000000002E-4</v>
      </c>
      <c r="BL544" s="23">
        <v>2.0999999999999999E-3</v>
      </c>
      <c r="BM544" s="23">
        <v>2.0000000000000001E-4</v>
      </c>
      <c r="BN544" s="23">
        <v>3.3E-3</v>
      </c>
      <c r="BO544" s="23">
        <v>2.0000000000000001E-4</v>
      </c>
      <c r="BP544" s="23" t="s">
        <v>181</v>
      </c>
      <c r="BQ544" s="23">
        <v>2.0000000000000001E-4</v>
      </c>
      <c r="BR544" s="23">
        <v>4.0000000000000002E-4</v>
      </c>
      <c r="BS544" s="23">
        <v>2.0000000000000001E-4</v>
      </c>
      <c r="BT544" s="23" t="s">
        <v>181</v>
      </c>
      <c r="BU544" s="23">
        <v>5.0000000000000001E-4</v>
      </c>
      <c r="BV544" s="23" t="s">
        <v>181</v>
      </c>
      <c r="BW544" s="23">
        <v>5.9999999999999995E-4</v>
      </c>
      <c r="BX544" s="23" t="s">
        <v>20</v>
      </c>
      <c r="BZ544" s="23" t="s">
        <v>181</v>
      </c>
      <c r="CA544" s="23">
        <v>6.9999999999999999E-4</v>
      </c>
      <c r="CB544" s="23" t="s">
        <v>181</v>
      </c>
      <c r="CC544" s="23">
        <v>1.8E-3</v>
      </c>
      <c r="CD544" s="23" t="s">
        <v>181</v>
      </c>
      <c r="CE544" s="23">
        <v>1.8E-3</v>
      </c>
      <c r="CF544" s="23" t="s">
        <v>20</v>
      </c>
      <c r="CH544" s="23">
        <v>4.3E-3</v>
      </c>
      <c r="CI544" s="23">
        <v>4.1999999999999997E-3</v>
      </c>
      <c r="CJ544" s="23" t="s">
        <v>181</v>
      </c>
      <c r="CK544" s="23">
        <v>8.8000000000000005E-3</v>
      </c>
      <c r="CL544" s="23" t="s">
        <v>181</v>
      </c>
      <c r="CM544" s="23">
        <v>8.9999999999999993E-3</v>
      </c>
      <c r="CN544" s="23" t="s">
        <v>181</v>
      </c>
      <c r="CO544" s="23">
        <v>5.9999999999999995E-4</v>
      </c>
      <c r="CP544" s="23" t="s">
        <v>181</v>
      </c>
      <c r="CQ544" s="23">
        <v>2.7000000000000001E-3</v>
      </c>
      <c r="CR544" s="23" t="s">
        <v>181</v>
      </c>
      <c r="CS544" s="23">
        <v>1.5E-3</v>
      </c>
      <c r="CT544" s="23" t="s">
        <v>181</v>
      </c>
      <c r="CU544" s="23">
        <v>5.9999999999999995E-4</v>
      </c>
      <c r="CV544" s="23" t="s">
        <v>181</v>
      </c>
      <c r="CW544" s="23">
        <v>5.0000000000000001E-4</v>
      </c>
      <c r="CX544" s="23" t="s">
        <v>181</v>
      </c>
      <c r="CY544" s="23">
        <v>5.0000000000000001E-4</v>
      </c>
      <c r="CZ544" s="23" t="s">
        <v>181</v>
      </c>
      <c r="DA544" s="23">
        <v>5.9999999999999995E-4</v>
      </c>
      <c r="DB544" s="23" t="s">
        <v>181</v>
      </c>
      <c r="DC544" s="23">
        <v>5.0000000000000001E-4</v>
      </c>
      <c r="DD544" s="23" t="s">
        <v>181</v>
      </c>
      <c r="DE544" s="23">
        <v>5.9999999999999995E-4</v>
      </c>
      <c r="DF544" s="23" t="s">
        <v>181</v>
      </c>
      <c r="DG544" s="23">
        <v>2.9999999999999997E-4</v>
      </c>
      <c r="DH544" s="23" t="s">
        <v>181</v>
      </c>
      <c r="DI544" s="23">
        <v>2.0000000000000001E-4</v>
      </c>
      <c r="DJ544" s="23" t="s">
        <v>639</v>
      </c>
      <c r="DK544" s="23" t="s">
        <v>640</v>
      </c>
      <c r="DL544" s="23">
        <v>101</v>
      </c>
      <c r="DM544" s="23" t="s">
        <v>574</v>
      </c>
      <c r="DN544" s="23" t="s">
        <v>20</v>
      </c>
      <c r="DW544" s="85"/>
      <c r="DY544" s="85">
        <v>44881.136111111111</v>
      </c>
    </row>
    <row r="545" spans="1:129" s="23" customFormat="1">
      <c r="A545" s="23">
        <v>605</v>
      </c>
      <c r="B545" s="88">
        <v>44881.13958333333</v>
      </c>
      <c r="C545" s="23" t="s">
        <v>192</v>
      </c>
      <c r="D545" s="23">
        <v>0</v>
      </c>
      <c r="E545" s="23">
        <v>0</v>
      </c>
      <c r="F545" s="23">
        <v>0</v>
      </c>
      <c r="G545" s="23" t="s">
        <v>58</v>
      </c>
      <c r="H545" s="23" t="s">
        <v>59</v>
      </c>
      <c r="I545" s="23" t="s">
        <v>59</v>
      </c>
      <c r="J545" s="23" t="s">
        <v>59</v>
      </c>
      <c r="K545" s="23">
        <v>150</v>
      </c>
      <c r="L545" s="23" t="s">
        <v>179</v>
      </c>
      <c r="M545" s="23">
        <v>0</v>
      </c>
      <c r="N545" s="23" t="s">
        <v>179</v>
      </c>
      <c r="O545" s="23">
        <v>0</v>
      </c>
      <c r="P545" s="23" t="s">
        <v>179</v>
      </c>
      <c r="Q545" s="23">
        <v>0</v>
      </c>
      <c r="R545" s="23">
        <v>2</v>
      </c>
      <c r="S545" s="23" t="s">
        <v>180</v>
      </c>
      <c r="T545" s="23">
        <v>7.2607999999999997</v>
      </c>
      <c r="U545" s="23">
        <v>0.60660000000000003</v>
      </c>
      <c r="V545" s="23">
        <v>20.313500000000001</v>
      </c>
      <c r="W545" s="23">
        <v>0.29170000000000001</v>
      </c>
      <c r="X545" s="23">
        <v>53.351700000000001</v>
      </c>
      <c r="Y545" s="23">
        <v>0.30409999999999998</v>
      </c>
      <c r="Z545" s="23">
        <v>3.0499999999999999E-2</v>
      </c>
      <c r="AA545" s="23">
        <v>1.21E-2</v>
      </c>
      <c r="AB545" s="23" t="s">
        <v>181</v>
      </c>
      <c r="AC545" s="23">
        <v>6.1999999999999998E-3</v>
      </c>
      <c r="AD545" s="23" t="s">
        <v>181</v>
      </c>
      <c r="AE545" s="23">
        <v>1.03E-2</v>
      </c>
      <c r="AF545" s="23">
        <v>1.1877</v>
      </c>
      <c r="AG545" s="23">
        <v>1.12E-2</v>
      </c>
      <c r="AH545" s="23">
        <v>7.8432000000000004</v>
      </c>
      <c r="AI545" s="23">
        <v>2.1399999999999999E-2</v>
      </c>
      <c r="AJ545" s="23">
        <v>0.62490000000000001</v>
      </c>
      <c r="AK545" s="23">
        <v>5.1999999999999998E-3</v>
      </c>
      <c r="AL545" s="23">
        <v>3.8399999999999997E-2</v>
      </c>
      <c r="AM545" s="23">
        <v>6.7999999999999996E-3</v>
      </c>
      <c r="AN545" s="23">
        <v>3.1800000000000002E-2</v>
      </c>
      <c r="AO545" s="23">
        <v>4.0000000000000001E-3</v>
      </c>
      <c r="AP545" s="23">
        <v>0.10489999999999999</v>
      </c>
      <c r="AQ545" s="23">
        <v>3.7000000000000002E-3</v>
      </c>
      <c r="AR545" s="23">
        <v>8.1684999999999999</v>
      </c>
      <c r="AS545" s="23">
        <v>2.46E-2</v>
      </c>
      <c r="AT545" s="23">
        <v>1.21E-2</v>
      </c>
      <c r="AU545" s="23">
        <v>3.2000000000000002E-3</v>
      </c>
      <c r="AV545" s="23">
        <v>1.24E-2</v>
      </c>
      <c r="AW545" s="23">
        <v>8.9999999999999998E-4</v>
      </c>
      <c r="AX545" s="23">
        <v>8.5000000000000006E-3</v>
      </c>
      <c r="AY545" s="23">
        <v>6.9999999999999999E-4</v>
      </c>
      <c r="AZ545" s="23">
        <v>7.9000000000000008E-3</v>
      </c>
      <c r="BA545" s="23">
        <v>5.9999999999999995E-4</v>
      </c>
      <c r="BB545" s="23">
        <v>1.5E-3</v>
      </c>
      <c r="BC545" s="23">
        <v>4.0000000000000002E-4</v>
      </c>
      <c r="BD545" s="23" t="s">
        <v>181</v>
      </c>
      <c r="BE545" s="23">
        <v>2.9999999999999997E-4</v>
      </c>
      <c r="BF545" s="23" t="s">
        <v>181</v>
      </c>
      <c r="BG545" s="23">
        <v>1E-4</v>
      </c>
      <c r="BH545" s="23">
        <v>1E-3</v>
      </c>
      <c r="BI545" s="23">
        <v>2.0000000000000001E-4</v>
      </c>
      <c r="BJ545" s="23">
        <v>7.4999999999999997E-3</v>
      </c>
      <c r="BK545" s="23">
        <v>2.9999999999999997E-4</v>
      </c>
      <c r="BL545" s="23">
        <v>2E-3</v>
      </c>
      <c r="BM545" s="23">
        <v>2.0000000000000001E-4</v>
      </c>
      <c r="BN545" s="23">
        <v>2.7000000000000001E-3</v>
      </c>
      <c r="BO545" s="23">
        <v>2.0000000000000001E-4</v>
      </c>
      <c r="BP545" s="23" t="s">
        <v>181</v>
      </c>
      <c r="BQ545" s="23">
        <v>2.0000000000000001E-4</v>
      </c>
      <c r="BR545" s="23">
        <v>2.9999999999999997E-4</v>
      </c>
      <c r="BS545" s="23">
        <v>1E-4</v>
      </c>
      <c r="BT545" s="23" t="s">
        <v>181</v>
      </c>
      <c r="BU545" s="23">
        <v>5.0000000000000001E-4</v>
      </c>
      <c r="BV545" s="23" t="s">
        <v>20</v>
      </c>
      <c r="BX545" s="23" t="s">
        <v>181</v>
      </c>
      <c r="BY545" s="23">
        <v>8.0000000000000004E-4</v>
      </c>
      <c r="BZ545" s="23" t="s">
        <v>181</v>
      </c>
      <c r="CA545" s="23">
        <v>6.9999999999999999E-4</v>
      </c>
      <c r="CB545" s="23" t="s">
        <v>181</v>
      </c>
      <c r="CC545" s="23">
        <v>1.6999999999999999E-3</v>
      </c>
      <c r="CD545" s="23" t="s">
        <v>181</v>
      </c>
      <c r="CE545" s="23">
        <v>1.8E-3</v>
      </c>
      <c r="CF545" s="23" t="s">
        <v>20</v>
      </c>
      <c r="CH545" s="23" t="s">
        <v>181</v>
      </c>
      <c r="CI545" s="23">
        <v>3.8999999999999998E-3</v>
      </c>
      <c r="CJ545" s="23" t="s">
        <v>181</v>
      </c>
      <c r="CK545" s="23">
        <v>8.6E-3</v>
      </c>
      <c r="CL545" s="23" t="s">
        <v>181</v>
      </c>
      <c r="CM545" s="23">
        <v>7.7000000000000002E-3</v>
      </c>
      <c r="CN545" s="23" t="s">
        <v>181</v>
      </c>
      <c r="CO545" s="23">
        <v>5.9999999999999995E-4</v>
      </c>
      <c r="CP545" s="23" t="s">
        <v>181</v>
      </c>
      <c r="CQ545" s="23">
        <v>2.5999999999999999E-3</v>
      </c>
      <c r="CR545" s="23" t="s">
        <v>181</v>
      </c>
      <c r="CS545" s="23">
        <v>1.5E-3</v>
      </c>
      <c r="CT545" s="23" t="s">
        <v>20</v>
      </c>
      <c r="CV545" s="23" t="s">
        <v>181</v>
      </c>
      <c r="CW545" s="23">
        <v>5.0000000000000001E-4</v>
      </c>
      <c r="CX545" s="23" t="s">
        <v>181</v>
      </c>
      <c r="CY545" s="23">
        <v>5.0000000000000001E-4</v>
      </c>
      <c r="CZ545" s="23" t="s">
        <v>181</v>
      </c>
      <c r="DA545" s="23">
        <v>5.9999999999999995E-4</v>
      </c>
      <c r="DB545" s="23" t="s">
        <v>181</v>
      </c>
      <c r="DC545" s="23">
        <v>5.0000000000000001E-4</v>
      </c>
      <c r="DD545" s="23" t="s">
        <v>181</v>
      </c>
      <c r="DE545" s="23">
        <v>5.0000000000000001E-4</v>
      </c>
      <c r="DF545" s="23" t="s">
        <v>181</v>
      </c>
      <c r="DG545" s="23">
        <v>2.9999999999999997E-4</v>
      </c>
      <c r="DH545" s="23" t="s">
        <v>181</v>
      </c>
      <c r="DI545" s="23">
        <v>1E-4</v>
      </c>
      <c r="DJ545" s="23" t="s">
        <v>641</v>
      </c>
      <c r="DK545" s="23" t="s">
        <v>642</v>
      </c>
      <c r="DL545" s="23">
        <v>22</v>
      </c>
      <c r="DM545" s="23" t="s">
        <v>574</v>
      </c>
      <c r="DN545" s="23" t="s">
        <v>20</v>
      </c>
      <c r="DW545" s="85"/>
      <c r="DY545" s="85">
        <v>44881.13958333333</v>
      </c>
    </row>
    <row r="546" spans="1:129" s="23" customFormat="1">
      <c r="A546" s="23">
        <v>606</v>
      </c>
      <c r="B546" s="88">
        <v>44881.143055555556</v>
      </c>
      <c r="C546" s="23" t="s">
        <v>192</v>
      </c>
      <c r="D546" s="23">
        <v>0</v>
      </c>
      <c r="E546" s="23">
        <v>0</v>
      </c>
      <c r="F546" s="23">
        <v>0</v>
      </c>
      <c r="G546" s="23" t="s">
        <v>58</v>
      </c>
      <c r="H546" s="23" t="s">
        <v>59</v>
      </c>
      <c r="I546" s="23" t="s">
        <v>59</v>
      </c>
      <c r="J546" s="23" t="s">
        <v>59</v>
      </c>
      <c r="K546" s="23">
        <v>150</v>
      </c>
      <c r="L546" s="23" t="s">
        <v>179</v>
      </c>
      <c r="M546" s="23">
        <v>0</v>
      </c>
      <c r="N546" s="23" t="s">
        <v>179</v>
      </c>
      <c r="O546" s="23">
        <v>0</v>
      </c>
      <c r="P546" s="23" t="s">
        <v>179</v>
      </c>
      <c r="Q546" s="23">
        <v>0</v>
      </c>
      <c r="R546" s="23">
        <v>2</v>
      </c>
      <c r="S546" s="23" t="s">
        <v>180</v>
      </c>
      <c r="T546" s="23">
        <v>5.2253999999999996</v>
      </c>
      <c r="U546" s="23">
        <v>0.56559999999999999</v>
      </c>
      <c r="V546" s="23">
        <v>19.4589</v>
      </c>
      <c r="W546" s="23">
        <v>0.28599999999999998</v>
      </c>
      <c r="X546" s="23">
        <v>50.859499999999997</v>
      </c>
      <c r="Y546" s="23">
        <v>0.30009999999999998</v>
      </c>
      <c r="Z546" s="23">
        <v>6.6799999999999998E-2</v>
      </c>
      <c r="AA546" s="23">
        <v>1.18E-2</v>
      </c>
      <c r="AB546" s="23" t="s">
        <v>181</v>
      </c>
      <c r="AC546" s="23">
        <v>6.1000000000000004E-3</v>
      </c>
      <c r="AD546" s="23" t="s">
        <v>181</v>
      </c>
      <c r="AE546" s="23">
        <v>1.0699999999999999E-2</v>
      </c>
      <c r="AF546" s="23">
        <v>2.7995999999999999</v>
      </c>
      <c r="AG546" s="23">
        <v>1.6299999999999999E-2</v>
      </c>
      <c r="AH546" s="23">
        <v>6.1097999999999999</v>
      </c>
      <c r="AI546" s="23">
        <v>1.9E-2</v>
      </c>
      <c r="AJ546" s="23">
        <v>0.61370000000000002</v>
      </c>
      <c r="AK546" s="23">
        <v>5.1000000000000004E-3</v>
      </c>
      <c r="AL546" s="23">
        <v>2.9100000000000001E-2</v>
      </c>
      <c r="AM546" s="23">
        <v>6.4000000000000003E-3</v>
      </c>
      <c r="AN546" s="23">
        <v>2.8299999999999999E-2</v>
      </c>
      <c r="AO546" s="23">
        <v>3.8999999999999998E-3</v>
      </c>
      <c r="AP546" s="23">
        <v>0.16300000000000001</v>
      </c>
      <c r="AQ546" s="23">
        <v>4.4999999999999997E-3</v>
      </c>
      <c r="AR546" s="23">
        <v>8.3193000000000001</v>
      </c>
      <c r="AS546" s="23">
        <v>2.46E-2</v>
      </c>
      <c r="AT546" s="23">
        <v>1.3100000000000001E-2</v>
      </c>
      <c r="AU546" s="23">
        <v>3.3E-3</v>
      </c>
      <c r="AV546" s="23">
        <v>1.7999999999999999E-2</v>
      </c>
      <c r="AW546" s="23">
        <v>1.1000000000000001E-3</v>
      </c>
      <c r="AX546" s="23">
        <v>1.17E-2</v>
      </c>
      <c r="AY546" s="23">
        <v>8.0000000000000004E-4</v>
      </c>
      <c r="AZ546" s="23">
        <v>9.7000000000000003E-3</v>
      </c>
      <c r="BA546" s="23">
        <v>6.9999999999999999E-4</v>
      </c>
      <c r="BB546" s="23">
        <v>1E-3</v>
      </c>
      <c r="BC546" s="23">
        <v>4.0000000000000002E-4</v>
      </c>
      <c r="BD546" s="23">
        <v>1.1999999999999999E-3</v>
      </c>
      <c r="BE546" s="23">
        <v>2.9999999999999997E-4</v>
      </c>
      <c r="BF546" s="23" t="s">
        <v>181</v>
      </c>
      <c r="BG546" s="23">
        <v>1E-4</v>
      </c>
      <c r="BH546" s="23">
        <v>1.8E-3</v>
      </c>
      <c r="BI546" s="23">
        <v>2.0000000000000001E-4</v>
      </c>
      <c r="BJ546" s="23">
        <v>8.8999999999999999E-3</v>
      </c>
      <c r="BK546" s="23">
        <v>4.0000000000000002E-4</v>
      </c>
      <c r="BL546" s="23">
        <v>2.3999999999999998E-3</v>
      </c>
      <c r="BM546" s="23">
        <v>2.0000000000000001E-4</v>
      </c>
      <c r="BN546" s="23">
        <v>3.3E-3</v>
      </c>
      <c r="BO546" s="23">
        <v>2.0000000000000001E-4</v>
      </c>
      <c r="BP546" s="23" t="s">
        <v>181</v>
      </c>
      <c r="BQ546" s="23">
        <v>2.0000000000000001E-4</v>
      </c>
      <c r="BR546" s="23">
        <v>4.0000000000000002E-4</v>
      </c>
      <c r="BS546" s="23">
        <v>2.0000000000000001E-4</v>
      </c>
      <c r="BT546" s="23" t="s">
        <v>181</v>
      </c>
      <c r="BU546" s="23">
        <v>5.0000000000000001E-4</v>
      </c>
      <c r="BV546" s="23" t="s">
        <v>20</v>
      </c>
      <c r="BX546" s="23" t="s">
        <v>181</v>
      </c>
      <c r="BY546" s="23">
        <v>8.0000000000000004E-4</v>
      </c>
      <c r="BZ546" s="23" t="s">
        <v>181</v>
      </c>
      <c r="CA546" s="23">
        <v>6.9999999999999999E-4</v>
      </c>
      <c r="CB546" s="23" t="s">
        <v>181</v>
      </c>
      <c r="CC546" s="23">
        <v>1.6999999999999999E-3</v>
      </c>
      <c r="CD546" s="23">
        <v>3.3E-3</v>
      </c>
      <c r="CE546" s="23">
        <v>1.8E-3</v>
      </c>
      <c r="CF546" s="23" t="s">
        <v>20</v>
      </c>
      <c r="CH546" s="23">
        <v>5.3E-3</v>
      </c>
      <c r="CI546" s="23">
        <v>4.3E-3</v>
      </c>
      <c r="CJ546" s="23" t="s">
        <v>181</v>
      </c>
      <c r="CK546" s="23">
        <v>8.6E-3</v>
      </c>
      <c r="CL546" s="23" t="s">
        <v>181</v>
      </c>
      <c r="CM546" s="23">
        <v>8.3999999999999995E-3</v>
      </c>
      <c r="CN546" s="23" t="s">
        <v>181</v>
      </c>
      <c r="CO546" s="23">
        <v>6.9999999999999999E-4</v>
      </c>
      <c r="CP546" s="23" t="s">
        <v>181</v>
      </c>
      <c r="CQ546" s="23">
        <v>2.5999999999999999E-3</v>
      </c>
      <c r="CR546" s="23" t="s">
        <v>181</v>
      </c>
      <c r="CS546" s="23">
        <v>1.5E-3</v>
      </c>
      <c r="CT546" s="23" t="s">
        <v>181</v>
      </c>
      <c r="CU546" s="23">
        <v>5.9999999999999995E-4</v>
      </c>
      <c r="CV546" s="23" t="s">
        <v>20</v>
      </c>
      <c r="CX546" s="23" t="s">
        <v>181</v>
      </c>
      <c r="CY546" s="23">
        <v>5.0000000000000001E-4</v>
      </c>
      <c r="CZ546" s="23" t="s">
        <v>181</v>
      </c>
      <c r="DA546" s="23">
        <v>5.9999999999999995E-4</v>
      </c>
      <c r="DB546" s="23" t="s">
        <v>181</v>
      </c>
      <c r="DC546" s="23">
        <v>5.0000000000000001E-4</v>
      </c>
      <c r="DD546" s="23" t="s">
        <v>181</v>
      </c>
      <c r="DE546" s="23">
        <v>5.9999999999999995E-4</v>
      </c>
      <c r="DF546" s="23" t="s">
        <v>181</v>
      </c>
      <c r="DG546" s="23">
        <v>2.9999999999999997E-4</v>
      </c>
      <c r="DH546" s="23" t="s">
        <v>181</v>
      </c>
      <c r="DI546" s="23">
        <v>2.0000000000000001E-4</v>
      </c>
      <c r="DJ546" s="23" t="s">
        <v>641</v>
      </c>
      <c r="DK546" s="23" t="s">
        <v>642</v>
      </c>
      <c r="DL546" s="23">
        <v>49</v>
      </c>
      <c r="DM546" s="23" t="s">
        <v>603</v>
      </c>
      <c r="DN546" s="23" t="s">
        <v>20</v>
      </c>
      <c r="DW546" s="85"/>
      <c r="DY546" s="85">
        <v>44881.143055555556</v>
      </c>
    </row>
    <row r="547" spans="1:129" s="23" customFormat="1">
      <c r="A547" s="23">
        <v>607</v>
      </c>
      <c r="B547" s="88">
        <v>44881.145833333336</v>
      </c>
      <c r="C547" s="23" t="s">
        <v>192</v>
      </c>
      <c r="D547" s="23">
        <v>0</v>
      </c>
      <c r="E547" s="23">
        <v>0</v>
      </c>
      <c r="F547" s="23">
        <v>0</v>
      </c>
      <c r="G547" s="23" t="s">
        <v>58</v>
      </c>
      <c r="H547" s="23" t="s">
        <v>59</v>
      </c>
      <c r="I547" s="23" t="s">
        <v>59</v>
      </c>
      <c r="J547" s="23" t="s">
        <v>59</v>
      </c>
      <c r="K547" s="23">
        <v>150</v>
      </c>
      <c r="L547" s="23" t="s">
        <v>179</v>
      </c>
      <c r="M547" s="23">
        <v>0</v>
      </c>
      <c r="N547" s="23" t="s">
        <v>179</v>
      </c>
      <c r="O547" s="23">
        <v>0</v>
      </c>
      <c r="P547" s="23" t="s">
        <v>179</v>
      </c>
      <c r="Q547" s="23">
        <v>0</v>
      </c>
      <c r="R547" s="23">
        <v>2</v>
      </c>
      <c r="S547" s="23" t="s">
        <v>180</v>
      </c>
      <c r="T547" s="23">
        <v>7.7359</v>
      </c>
      <c r="U547" s="23">
        <v>0.60729999999999995</v>
      </c>
      <c r="V547" s="23">
        <v>18.851199999999999</v>
      </c>
      <c r="W547" s="23">
        <v>0.28089999999999998</v>
      </c>
      <c r="X547" s="23">
        <v>50.399000000000001</v>
      </c>
      <c r="Y547" s="23">
        <v>0.29239999999999999</v>
      </c>
      <c r="Z547" s="23">
        <v>2.7400000000000001E-2</v>
      </c>
      <c r="AA547" s="23">
        <v>1.2200000000000001E-2</v>
      </c>
      <c r="AB547" s="23" t="s">
        <v>181</v>
      </c>
      <c r="AC547" s="23">
        <v>6.1000000000000004E-3</v>
      </c>
      <c r="AD547" s="23" t="s">
        <v>181</v>
      </c>
      <c r="AE547" s="23">
        <v>0.01</v>
      </c>
      <c r="AF547" s="23">
        <v>1.2437</v>
      </c>
      <c r="AG547" s="23">
        <v>1.12E-2</v>
      </c>
      <c r="AH547" s="23">
        <v>8.3297000000000008</v>
      </c>
      <c r="AI547" s="23">
        <v>2.1899999999999999E-2</v>
      </c>
      <c r="AJ547" s="23">
        <v>0.50639999999999996</v>
      </c>
      <c r="AK547" s="23">
        <v>4.7999999999999996E-3</v>
      </c>
      <c r="AL547" s="23">
        <v>2.7900000000000001E-2</v>
      </c>
      <c r="AM547" s="23">
        <v>6.1999999999999998E-3</v>
      </c>
      <c r="AN547" s="23">
        <v>3.04E-2</v>
      </c>
      <c r="AO547" s="23">
        <v>3.8E-3</v>
      </c>
      <c r="AP547" s="23">
        <v>9.4600000000000004E-2</v>
      </c>
      <c r="AQ547" s="23">
        <v>3.5000000000000001E-3</v>
      </c>
      <c r="AR547" s="23">
        <v>6.9949000000000003</v>
      </c>
      <c r="AS547" s="23">
        <v>2.29E-2</v>
      </c>
      <c r="AT547" s="23">
        <v>1.06E-2</v>
      </c>
      <c r="AU547" s="23">
        <v>2.8999999999999998E-3</v>
      </c>
      <c r="AV547" s="23">
        <v>1.54E-2</v>
      </c>
      <c r="AW547" s="23">
        <v>1E-3</v>
      </c>
      <c r="AX547" s="23">
        <v>8.6999999999999994E-3</v>
      </c>
      <c r="AY547" s="23">
        <v>6.9999999999999999E-4</v>
      </c>
      <c r="AZ547" s="23">
        <v>0.01</v>
      </c>
      <c r="BA547" s="23">
        <v>6.9999999999999999E-4</v>
      </c>
      <c r="BB547" s="23">
        <v>1.4E-3</v>
      </c>
      <c r="BC547" s="23">
        <v>4.0000000000000002E-4</v>
      </c>
      <c r="BD547" s="23">
        <v>2.9999999999999997E-4</v>
      </c>
      <c r="BE547" s="23">
        <v>2.9999999999999997E-4</v>
      </c>
      <c r="BF547" s="23" t="s">
        <v>181</v>
      </c>
      <c r="BG547" s="23">
        <v>1E-4</v>
      </c>
      <c r="BH547" s="23">
        <v>1E-3</v>
      </c>
      <c r="BI547" s="23">
        <v>2.0000000000000001E-4</v>
      </c>
      <c r="BJ547" s="23">
        <v>7.4999999999999997E-3</v>
      </c>
      <c r="BK547" s="23">
        <v>2.9999999999999997E-4</v>
      </c>
      <c r="BL547" s="23">
        <v>1.6999999999999999E-3</v>
      </c>
      <c r="BM547" s="23">
        <v>2.0000000000000001E-4</v>
      </c>
      <c r="BN547" s="23">
        <v>2.8999999999999998E-3</v>
      </c>
      <c r="BO547" s="23">
        <v>2.0000000000000001E-4</v>
      </c>
      <c r="BP547" s="23" t="s">
        <v>181</v>
      </c>
      <c r="BQ547" s="23">
        <v>2.0000000000000001E-4</v>
      </c>
      <c r="BR547" s="23">
        <v>2.9999999999999997E-4</v>
      </c>
      <c r="BS547" s="23">
        <v>1E-4</v>
      </c>
      <c r="BT547" s="23" t="s">
        <v>181</v>
      </c>
      <c r="BU547" s="23">
        <v>5.0000000000000001E-4</v>
      </c>
      <c r="BV547" s="23" t="s">
        <v>20</v>
      </c>
      <c r="BX547" s="23" t="s">
        <v>20</v>
      </c>
      <c r="BZ547" s="23" t="s">
        <v>181</v>
      </c>
      <c r="CA547" s="23">
        <v>6.9999999999999999E-4</v>
      </c>
      <c r="CB547" s="23" t="s">
        <v>181</v>
      </c>
      <c r="CC547" s="23">
        <v>1.8E-3</v>
      </c>
      <c r="CD547" s="23" t="s">
        <v>181</v>
      </c>
      <c r="CE547" s="23">
        <v>1.8E-3</v>
      </c>
      <c r="CF547" s="23" t="s">
        <v>20</v>
      </c>
      <c r="CH547" s="23">
        <v>5.1000000000000004E-3</v>
      </c>
      <c r="CI547" s="23">
        <v>4.3E-3</v>
      </c>
      <c r="CJ547" s="23" t="s">
        <v>181</v>
      </c>
      <c r="CK547" s="23">
        <v>8.5000000000000006E-3</v>
      </c>
      <c r="CL547" s="23">
        <v>1.24E-2</v>
      </c>
      <c r="CM547" s="23">
        <v>8.5000000000000006E-3</v>
      </c>
      <c r="CN547" s="23" t="s">
        <v>181</v>
      </c>
      <c r="CO547" s="23">
        <v>5.9999999999999995E-4</v>
      </c>
      <c r="CP547" s="23" t="s">
        <v>181</v>
      </c>
      <c r="CQ547" s="23">
        <v>2.5999999999999999E-3</v>
      </c>
      <c r="CR547" s="23" t="s">
        <v>181</v>
      </c>
      <c r="CS547" s="23">
        <v>1.5E-3</v>
      </c>
      <c r="CT547" s="23" t="s">
        <v>181</v>
      </c>
      <c r="CU547" s="23">
        <v>5.9999999999999995E-4</v>
      </c>
      <c r="CV547" s="23" t="s">
        <v>20</v>
      </c>
      <c r="CX547" s="23" t="s">
        <v>181</v>
      </c>
      <c r="CY547" s="23">
        <v>5.0000000000000001E-4</v>
      </c>
      <c r="CZ547" s="23" t="s">
        <v>181</v>
      </c>
      <c r="DA547" s="23">
        <v>5.0000000000000001E-4</v>
      </c>
      <c r="DB547" s="23" t="s">
        <v>181</v>
      </c>
      <c r="DC547" s="23">
        <v>5.0000000000000001E-4</v>
      </c>
      <c r="DD547" s="23" t="s">
        <v>181</v>
      </c>
      <c r="DE547" s="23">
        <v>5.0000000000000001E-4</v>
      </c>
      <c r="DF547" s="23" t="s">
        <v>181</v>
      </c>
      <c r="DG547" s="23">
        <v>2.9999999999999997E-4</v>
      </c>
      <c r="DH547" s="23" t="s">
        <v>181</v>
      </c>
      <c r="DI547" s="23">
        <v>2.0000000000000001E-4</v>
      </c>
      <c r="DJ547" s="23" t="s">
        <v>641</v>
      </c>
      <c r="DK547" s="23" t="s">
        <v>642</v>
      </c>
      <c r="DL547" s="23">
        <v>111</v>
      </c>
      <c r="DM547" s="23" t="s">
        <v>603</v>
      </c>
      <c r="DN547" s="23" t="s">
        <v>20</v>
      </c>
      <c r="DW547" s="85"/>
      <c r="DY547" s="85">
        <v>44881.145833333336</v>
      </c>
    </row>
    <row r="548" spans="1:129" s="23" customFormat="1">
      <c r="A548" s="23">
        <v>608</v>
      </c>
      <c r="B548" s="88">
        <v>44881.15</v>
      </c>
      <c r="C548" s="23" t="s">
        <v>192</v>
      </c>
      <c r="D548" s="23">
        <v>0</v>
      </c>
      <c r="E548" s="23">
        <v>0</v>
      </c>
      <c r="F548" s="23">
        <v>0</v>
      </c>
      <c r="G548" s="23" t="s">
        <v>58</v>
      </c>
      <c r="H548" s="23" t="s">
        <v>59</v>
      </c>
      <c r="I548" s="23" t="s">
        <v>59</v>
      </c>
      <c r="J548" s="23" t="s">
        <v>59</v>
      </c>
      <c r="K548" s="23">
        <v>150</v>
      </c>
      <c r="L548" s="23" t="s">
        <v>179</v>
      </c>
      <c r="M548" s="23">
        <v>0</v>
      </c>
      <c r="N548" s="23" t="s">
        <v>179</v>
      </c>
      <c r="O548" s="23">
        <v>0</v>
      </c>
      <c r="P548" s="23" t="s">
        <v>179</v>
      </c>
      <c r="Q548" s="23">
        <v>0</v>
      </c>
      <c r="R548" s="23">
        <v>2</v>
      </c>
      <c r="S548" s="23" t="s">
        <v>180</v>
      </c>
      <c r="T548" s="23">
        <v>8.3239999999999998</v>
      </c>
      <c r="U548" s="23">
        <v>0.62929999999999997</v>
      </c>
      <c r="V548" s="23">
        <v>19.654199999999999</v>
      </c>
      <c r="W548" s="23">
        <v>0.2883</v>
      </c>
      <c r="X548" s="23">
        <v>51.634799999999998</v>
      </c>
      <c r="Y548" s="23">
        <v>0.29670000000000002</v>
      </c>
      <c r="Z548" s="23">
        <v>3.8300000000000001E-2</v>
      </c>
      <c r="AA548" s="23">
        <v>1.2699999999999999E-2</v>
      </c>
      <c r="AB548" s="23" t="s">
        <v>181</v>
      </c>
      <c r="AC548" s="23">
        <v>6.3E-3</v>
      </c>
      <c r="AD548" s="23" t="s">
        <v>181</v>
      </c>
      <c r="AE548" s="23">
        <v>1.03E-2</v>
      </c>
      <c r="AF548" s="23">
        <v>0.77759999999999996</v>
      </c>
      <c r="AG548" s="23">
        <v>9.4000000000000004E-3</v>
      </c>
      <c r="AH548" s="23">
        <v>8.9031000000000002</v>
      </c>
      <c r="AI548" s="23">
        <v>2.2800000000000001E-2</v>
      </c>
      <c r="AJ548" s="23">
        <v>0.5454</v>
      </c>
      <c r="AK548" s="23">
        <v>5.0000000000000001E-3</v>
      </c>
      <c r="AL548" s="23">
        <v>2.9700000000000001E-2</v>
      </c>
      <c r="AM548" s="23">
        <v>6.6E-3</v>
      </c>
      <c r="AN548" s="23">
        <v>3.4500000000000003E-2</v>
      </c>
      <c r="AO548" s="23">
        <v>4.1000000000000003E-3</v>
      </c>
      <c r="AP548" s="23">
        <v>7.6600000000000001E-2</v>
      </c>
      <c r="AQ548" s="23">
        <v>3.3E-3</v>
      </c>
      <c r="AR548" s="23">
        <v>8.0520999999999994</v>
      </c>
      <c r="AS548" s="23">
        <v>2.47E-2</v>
      </c>
      <c r="AT548" s="23">
        <v>1.03E-2</v>
      </c>
      <c r="AU548" s="23">
        <v>3.0999999999999999E-3</v>
      </c>
      <c r="AV548" s="23">
        <v>1.55E-2</v>
      </c>
      <c r="AW548" s="23">
        <v>1E-3</v>
      </c>
      <c r="AX548" s="23">
        <v>7.4999999999999997E-3</v>
      </c>
      <c r="AY548" s="23">
        <v>5.9999999999999995E-4</v>
      </c>
      <c r="AZ548" s="23">
        <v>9.5999999999999992E-3</v>
      </c>
      <c r="BA548" s="23">
        <v>6.9999999999999999E-4</v>
      </c>
      <c r="BB548" s="23">
        <v>8.9999999999999998E-4</v>
      </c>
      <c r="BC548" s="23">
        <v>4.0000000000000002E-4</v>
      </c>
      <c r="BD548" s="23">
        <v>5.0000000000000001E-4</v>
      </c>
      <c r="BE548" s="23">
        <v>2.9999999999999997E-4</v>
      </c>
      <c r="BF548" s="23" t="s">
        <v>181</v>
      </c>
      <c r="BG548" s="23">
        <v>1E-4</v>
      </c>
      <c r="BH548" s="23">
        <v>6.9999999999999999E-4</v>
      </c>
      <c r="BI548" s="23">
        <v>2.0000000000000001E-4</v>
      </c>
      <c r="BJ548" s="23">
        <v>7.4999999999999997E-3</v>
      </c>
      <c r="BK548" s="23">
        <v>2.9999999999999997E-4</v>
      </c>
      <c r="BL548" s="23">
        <v>1.9E-3</v>
      </c>
      <c r="BM548" s="23">
        <v>2.0000000000000001E-4</v>
      </c>
      <c r="BN548" s="23">
        <v>2.5999999999999999E-3</v>
      </c>
      <c r="BO548" s="23">
        <v>2.0000000000000001E-4</v>
      </c>
      <c r="BP548" s="23" t="s">
        <v>181</v>
      </c>
      <c r="BQ548" s="23">
        <v>2.0000000000000001E-4</v>
      </c>
      <c r="BR548" s="23">
        <v>2.9999999999999997E-4</v>
      </c>
      <c r="BS548" s="23">
        <v>1E-4</v>
      </c>
      <c r="BT548" s="23" t="s">
        <v>181</v>
      </c>
      <c r="BU548" s="23">
        <v>5.0000000000000001E-4</v>
      </c>
      <c r="BV548" s="23" t="s">
        <v>20</v>
      </c>
      <c r="BX548" s="23" t="s">
        <v>181</v>
      </c>
      <c r="BY548" s="23">
        <v>8.0000000000000004E-4</v>
      </c>
      <c r="BZ548" s="23" t="s">
        <v>181</v>
      </c>
      <c r="CA548" s="23">
        <v>6.9999999999999999E-4</v>
      </c>
      <c r="CB548" s="23" t="s">
        <v>181</v>
      </c>
      <c r="CC548" s="23">
        <v>1.8E-3</v>
      </c>
      <c r="CD548" s="23" t="s">
        <v>181</v>
      </c>
      <c r="CE548" s="23">
        <v>1.8E-3</v>
      </c>
      <c r="CF548" s="23" t="s">
        <v>20</v>
      </c>
      <c r="CH548" s="23" t="s">
        <v>181</v>
      </c>
      <c r="CI548" s="23">
        <v>3.8E-3</v>
      </c>
      <c r="CJ548" s="23" t="s">
        <v>181</v>
      </c>
      <c r="CK548" s="23">
        <v>8.5000000000000006E-3</v>
      </c>
      <c r="CL548" s="23" t="s">
        <v>181</v>
      </c>
      <c r="CM548" s="23">
        <v>8.2000000000000007E-3</v>
      </c>
      <c r="CN548" s="23" t="s">
        <v>181</v>
      </c>
      <c r="CO548" s="23">
        <v>5.9999999999999995E-4</v>
      </c>
      <c r="CP548" s="23" t="s">
        <v>181</v>
      </c>
      <c r="CQ548" s="23">
        <v>2.5000000000000001E-3</v>
      </c>
      <c r="CR548" s="23" t="s">
        <v>181</v>
      </c>
      <c r="CS548" s="23">
        <v>1.5E-3</v>
      </c>
      <c r="CT548" s="23" t="s">
        <v>181</v>
      </c>
      <c r="CU548" s="23">
        <v>5.9999999999999995E-4</v>
      </c>
      <c r="CV548" s="23" t="s">
        <v>20</v>
      </c>
      <c r="CX548" s="23" t="s">
        <v>181</v>
      </c>
      <c r="CY548" s="23">
        <v>5.0000000000000001E-4</v>
      </c>
      <c r="CZ548" s="23" t="s">
        <v>181</v>
      </c>
      <c r="DA548" s="23">
        <v>5.0000000000000001E-4</v>
      </c>
      <c r="DB548" s="23" t="s">
        <v>181</v>
      </c>
      <c r="DC548" s="23">
        <v>5.0000000000000001E-4</v>
      </c>
      <c r="DD548" s="23" t="s">
        <v>181</v>
      </c>
      <c r="DE548" s="23">
        <v>5.9999999999999995E-4</v>
      </c>
      <c r="DF548" s="23" t="s">
        <v>181</v>
      </c>
      <c r="DG548" s="23">
        <v>2.9999999999999997E-4</v>
      </c>
      <c r="DH548" s="23" t="s">
        <v>181</v>
      </c>
      <c r="DI548" s="23">
        <v>1E-4</v>
      </c>
      <c r="DJ548" s="23" t="s">
        <v>641</v>
      </c>
      <c r="DK548" s="23" t="s">
        <v>642</v>
      </c>
      <c r="DL548" s="23">
        <v>44</v>
      </c>
      <c r="DM548" s="23" t="s">
        <v>627</v>
      </c>
      <c r="DN548" s="23" t="s">
        <v>20</v>
      </c>
      <c r="DW548" s="85"/>
      <c r="DY548" s="85">
        <v>44881.15</v>
      </c>
    </row>
    <row r="549" spans="1:129" s="23" customFormat="1">
      <c r="A549" s="23">
        <v>609</v>
      </c>
      <c r="B549" s="88">
        <v>44881.154861111114</v>
      </c>
      <c r="C549" s="23" t="s">
        <v>192</v>
      </c>
      <c r="D549" s="23">
        <v>0</v>
      </c>
      <c r="E549" s="23">
        <v>0</v>
      </c>
      <c r="F549" s="23">
        <v>0</v>
      </c>
      <c r="G549" s="23" t="s">
        <v>58</v>
      </c>
      <c r="H549" s="23" t="s">
        <v>59</v>
      </c>
      <c r="I549" s="23" t="s">
        <v>59</v>
      </c>
      <c r="J549" s="23" t="s">
        <v>59</v>
      </c>
      <c r="K549" s="23">
        <v>150</v>
      </c>
      <c r="L549" s="23" t="s">
        <v>179</v>
      </c>
      <c r="M549" s="23">
        <v>0</v>
      </c>
      <c r="N549" s="23" t="s">
        <v>179</v>
      </c>
      <c r="O549" s="23">
        <v>0</v>
      </c>
      <c r="P549" s="23" t="s">
        <v>179</v>
      </c>
      <c r="Q549" s="23">
        <v>0</v>
      </c>
      <c r="R549" s="23">
        <v>2</v>
      </c>
      <c r="S549" s="23" t="s">
        <v>180</v>
      </c>
      <c r="T549" s="23">
        <v>9.2707999999999995</v>
      </c>
      <c r="U549" s="23">
        <v>0.63780000000000003</v>
      </c>
      <c r="V549" s="23">
        <v>19.967400000000001</v>
      </c>
      <c r="W549" s="23">
        <v>0.29070000000000001</v>
      </c>
      <c r="X549" s="23">
        <v>52.485799999999998</v>
      </c>
      <c r="Y549" s="23">
        <v>0.30070000000000002</v>
      </c>
      <c r="Z549" s="23">
        <v>3.4200000000000001E-2</v>
      </c>
      <c r="AA549" s="23">
        <v>1.21E-2</v>
      </c>
      <c r="AB549" s="23" t="s">
        <v>181</v>
      </c>
      <c r="AC549" s="23">
        <v>6.1999999999999998E-3</v>
      </c>
      <c r="AD549" s="23" t="s">
        <v>181</v>
      </c>
      <c r="AE549" s="23">
        <v>1.03E-2</v>
      </c>
      <c r="AF549" s="23">
        <v>0.84489999999999998</v>
      </c>
      <c r="AG549" s="23">
        <v>9.7000000000000003E-3</v>
      </c>
      <c r="AH549" s="23">
        <v>7.7877999999999998</v>
      </c>
      <c r="AI549" s="23">
        <v>2.12E-2</v>
      </c>
      <c r="AJ549" s="23">
        <v>0.58409999999999995</v>
      </c>
      <c r="AK549" s="23">
        <v>5.0000000000000001E-3</v>
      </c>
      <c r="AL549" s="23">
        <v>3.9199999999999999E-2</v>
      </c>
      <c r="AM549" s="23">
        <v>6.7999999999999996E-3</v>
      </c>
      <c r="AN549" s="23">
        <v>3.3300000000000003E-2</v>
      </c>
      <c r="AO549" s="23">
        <v>4.1000000000000003E-3</v>
      </c>
      <c r="AP549" s="23">
        <v>6.2899999999999998E-2</v>
      </c>
      <c r="AQ549" s="23">
        <v>3.0000000000000001E-3</v>
      </c>
      <c r="AR549" s="23">
        <v>8.3751999999999995</v>
      </c>
      <c r="AS549" s="23">
        <v>2.4799999999999999E-2</v>
      </c>
      <c r="AT549" s="23">
        <v>1.15E-2</v>
      </c>
      <c r="AU549" s="23">
        <v>3.2000000000000002E-3</v>
      </c>
      <c r="AV549" s="23">
        <v>1.29E-2</v>
      </c>
      <c r="AW549" s="23">
        <v>8.9999999999999998E-4</v>
      </c>
      <c r="AX549" s="23">
        <v>8.6999999999999994E-3</v>
      </c>
      <c r="AY549" s="23">
        <v>6.9999999999999999E-4</v>
      </c>
      <c r="AZ549" s="23">
        <v>7.7000000000000002E-3</v>
      </c>
      <c r="BA549" s="23">
        <v>5.9999999999999995E-4</v>
      </c>
      <c r="BB549" s="23">
        <v>1.1999999999999999E-3</v>
      </c>
      <c r="BC549" s="23">
        <v>4.0000000000000002E-4</v>
      </c>
      <c r="BD549" s="23">
        <v>4.0000000000000002E-4</v>
      </c>
      <c r="BE549" s="23">
        <v>2.9999999999999997E-4</v>
      </c>
      <c r="BF549" s="23" t="s">
        <v>181</v>
      </c>
      <c r="BG549" s="23">
        <v>1E-4</v>
      </c>
      <c r="BH549" s="23">
        <v>6.9999999999999999E-4</v>
      </c>
      <c r="BI549" s="23">
        <v>2.0000000000000001E-4</v>
      </c>
      <c r="BJ549" s="23">
        <v>7.3000000000000001E-3</v>
      </c>
      <c r="BK549" s="23">
        <v>2.9999999999999997E-4</v>
      </c>
      <c r="BL549" s="23">
        <v>1.6999999999999999E-3</v>
      </c>
      <c r="BM549" s="23">
        <v>2.0000000000000001E-4</v>
      </c>
      <c r="BN549" s="23">
        <v>2.5000000000000001E-3</v>
      </c>
      <c r="BO549" s="23">
        <v>2.0000000000000001E-4</v>
      </c>
      <c r="BP549" s="23" t="s">
        <v>181</v>
      </c>
      <c r="BQ549" s="23">
        <v>2.0000000000000001E-4</v>
      </c>
      <c r="BR549" s="23">
        <v>2.0000000000000001E-4</v>
      </c>
      <c r="BS549" s="23">
        <v>1E-4</v>
      </c>
      <c r="BT549" s="23" t="s">
        <v>181</v>
      </c>
      <c r="BU549" s="23">
        <v>5.0000000000000001E-4</v>
      </c>
      <c r="BV549" s="23" t="s">
        <v>20</v>
      </c>
      <c r="BX549" s="23" t="s">
        <v>20</v>
      </c>
      <c r="BZ549" s="23" t="s">
        <v>181</v>
      </c>
      <c r="CA549" s="23">
        <v>5.9999999999999995E-4</v>
      </c>
      <c r="CB549" s="23" t="s">
        <v>181</v>
      </c>
      <c r="CC549" s="23">
        <v>1.6999999999999999E-3</v>
      </c>
      <c r="CD549" s="23" t="s">
        <v>181</v>
      </c>
      <c r="CE549" s="23">
        <v>1.8E-3</v>
      </c>
      <c r="CF549" s="23" t="s">
        <v>20</v>
      </c>
      <c r="CH549" s="23" t="s">
        <v>181</v>
      </c>
      <c r="CI549" s="23">
        <v>3.8999999999999998E-3</v>
      </c>
      <c r="CJ549" s="23" t="s">
        <v>181</v>
      </c>
      <c r="CK549" s="23">
        <v>8.3999999999999995E-3</v>
      </c>
      <c r="CL549" s="23" t="s">
        <v>181</v>
      </c>
      <c r="CM549" s="23">
        <v>7.9000000000000008E-3</v>
      </c>
      <c r="CN549" s="23" t="s">
        <v>181</v>
      </c>
      <c r="CO549" s="23">
        <v>5.9999999999999995E-4</v>
      </c>
      <c r="CP549" s="23" t="s">
        <v>181</v>
      </c>
      <c r="CQ549" s="23">
        <v>2.5000000000000001E-3</v>
      </c>
      <c r="CR549" s="23" t="s">
        <v>181</v>
      </c>
      <c r="CS549" s="23">
        <v>1.4E-3</v>
      </c>
      <c r="CT549" s="23" t="s">
        <v>181</v>
      </c>
      <c r="CU549" s="23">
        <v>6.9999999999999999E-4</v>
      </c>
      <c r="CV549" s="23" t="s">
        <v>20</v>
      </c>
      <c r="CX549" s="23" t="s">
        <v>181</v>
      </c>
      <c r="CY549" s="23">
        <v>5.0000000000000001E-4</v>
      </c>
      <c r="CZ549" s="23" t="s">
        <v>181</v>
      </c>
      <c r="DA549" s="23">
        <v>5.0000000000000001E-4</v>
      </c>
      <c r="DB549" s="23" t="s">
        <v>181</v>
      </c>
      <c r="DC549" s="23">
        <v>5.0000000000000001E-4</v>
      </c>
      <c r="DD549" s="23" t="s">
        <v>181</v>
      </c>
      <c r="DE549" s="23">
        <v>5.0000000000000001E-4</v>
      </c>
      <c r="DF549" s="23" t="s">
        <v>181</v>
      </c>
      <c r="DG549" s="23">
        <v>2.9999999999999997E-4</v>
      </c>
      <c r="DH549" s="23" t="s">
        <v>181</v>
      </c>
      <c r="DI549" s="23">
        <v>1E-4</v>
      </c>
      <c r="DJ549" s="23" t="s">
        <v>641</v>
      </c>
      <c r="DK549" s="23" t="s">
        <v>642</v>
      </c>
      <c r="DL549" s="23">
        <v>90</v>
      </c>
      <c r="DM549" s="23" t="s">
        <v>627</v>
      </c>
      <c r="DN549" s="23" t="s">
        <v>20</v>
      </c>
      <c r="DW549" s="85"/>
      <c r="DY549" s="85">
        <v>44881.154861111114</v>
      </c>
    </row>
    <row r="550" spans="1:129" s="23" customFormat="1">
      <c r="A550" s="23">
        <v>610</v>
      </c>
      <c r="B550" s="88">
        <v>44881.158333333333</v>
      </c>
      <c r="C550" s="23" t="s">
        <v>192</v>
      </c>
      <c r="D550" s="23">
        <v>0</v>
      </c>
      <c r="E550" s="23">
        <v>0</v>
      </c>
      <c r="F550" s="23">
        <v>0</v>
      </c>
      <c r="G550" s="23" t="s">
        <v>58</v>
      </c>
      <c r="H550" s="23" t="s">
        <v>59</v>
      </c>
      <c r="I550" s="23" t="s">
        <v>59</v>
      </c>
      <c r="J550" s="23" t="s">
        <v>59</v>
      </c>
      <c r="K550" s="23">
        <v>150</v>
      </c>
      <c r="L550" s="23" t="s">
        <v>179</v>
      </c>
      <c r="M550" s="23">
        <v>0</v>
      </c>
      <c r="N550" s="23" t="s">
        <v>179</v>
      </c>
      <c r="O550" s="23">
        <v>0</v>
      </c>
      <c r="P550" s="23" t="s">
        <v>179</v>
      </c>
      <c r="Q550" s="23">
        <v>0</v>
      </c>
      <c r="R550" s="23">
        <v>2</v>
      </c>
      <c r="S550" s="23" t="s">
        <v>180</v>
      </c>
      <c r="T550" s="23">
        <v>10.6029</v>
      </c>
      <c r="U550" s="23">
        <v>0.6411</v>
      </c>
      <c r="V550" s="23">
        <v>19.454999999999998</v>
      </c>
      <c r="W550" s="23">
        <v>0.28570000000000001</v>
      </c>
      <c r="X550" s="23">
        <v>53.526600000000002</v>
      </c>
      <c r="Y550" s="23">
        <v>0.30359999999999998</v>
      </c>
      <c r="Z550" s="23">
        <v>2.9000000000000001E-2</v>
      </c>
      <c r="AA550" s="23">
        <v>1.1599999999999999E-2</v>
      </c>
      <c r="AB550" s="23" t="s">
        <v>181</v>
      </c>
      <c r="AC550" s="23">
        <v>6.0000000000000001E-3</v>
      </c>
      <c r="AD550" s="23" t="s">
        <v>181</v>
      </c>
      <c r="AE550" s="23">
        <v>1.01E-2</v>
      </c>
      <c r="AF550" s="23">
        <v>1.2206999999999999</v>
      </c>
      <c r="AG550" s="23">
        <v>1.12E-2</v>
      </c>
      <c r="AH550" s="23">
        <v>7.0472000000000001</v>
      </c>
      <c r="AI550" s="23">
        <v>2.01E-2</v>
      </c>
      <c r="AJ550" s="23">
        <v>0.52200000000000002</v>
      </c>
      <c r="AK550" s="23">
        <v>4.7000000000000002E-3</v>
      </c>
      <c r="AL550" s="23">
        <v>3.5200000000000002E-2</v>
      </c>
      <c r="AM550" s="23">
        <v>6.4000000000000003E-3</v>
      </c>
      <c r="AN550" s="23">
        <v>4.2700000000000002E-2</v>
      </c>
      <c r="AO550" s="23">
        <v>4.1000000000000003E-3</v>
      </c>
      <c r="AP550" s="23">
        <v>8.3400000000000002E-2</v>
      </c>
      <c r="AQ550" s="23">
        <v>3.3E-3</v>
      </c>
      <c r="AR550" s="23">
        <v>7.0368000000000004</v>
      </c>
      <c r="AS550" s="23">
        <v>2.2499999999999999E-2</v>
      </c>
      <c r="AT550" s="23">
        <v>7.0000000000000001E-3</v>
      </c>
      <c r="AU550" s="23">
        <v>2.8999999999999998E-3</v>
      </c>
      <c r="AV550" s="23">
        <v>1.24E-2</v>
      </c>
      <c r="AW550" s="23">
        <v>8.9999999999999998E-4</v>
      </c>
      <c r="AX550" s="23">
        <v>1.0200000000000001E-2</v>
      </c>
      <c r="AY550" s="23">
        <v>6.9999999999999999E-4</v>
      </c>
      <c r="AZ550" s="23">
        <v>7.3000000000000001E-3</v>
      </c>
      <c r="BA550" s="23">
        <v>5.9999999999999995E-4</v>
      </c>
      <c r="BB550" s="23">
        <v>1.1000000000000001E-3</v>
      </c>
      <c r="BC550" s="23">
        <v>4.0000000000000002E-4</v>
      </c>
      <c r="BD550" s="23" t="s">
        <v>181</v>
      </c>
      <c r="BE550" s="23">
        <v>2.0000000000000001E-4</v>
      </c>
      <c r="BF550" s="23" t="s">
        <v>181</v>
      </c>
      <c r="BG550" s="23">
        <v>1E-4</v>
      </c>
      <c r="BH550" s="23">
        <v>1.2999999999999999E-3</v>
      </c>
      <c r="BI550" s="23">
        <v>2.0000000000000001E-4</v>
      </c>
      <c r="BJ550" s="23">
        <v>6.1000000000000004E-3</v>
      </c>
      <c r="BK550" s="23">
        <v>2.9999999999999997E-4</v>
      </c>
      <c r="BL550" s="23">
        <v>1.9E-3</v>
      </c>
      <c r="BM550" s="23">
        <v>2.0000000000000001E-4</v>
      </c>
      <c r="BN550" s="23">
        <v>2.3E-3</v>
      </c>
      <c r="BO550" s="23">
        <v>2.0000000000000001E-4</v>
      </c>
      <c r="BP550" s="23" t="s">
        <v>181</v>
      </c>
      <c r="BQ550" s="23">
        <v>2.0000000000000001E-4</v>
      </c>
      <c r="BR550" s="23">
        <v>2.0000000000000001E-4</v>
      </c>
      <c r="BS550" s="23">
        <v>1E-4</v>
      </c>
      <c r="BT550" s="23" t="s">
        <v>181</v>
      </c>
      <c r="BU550" s="23">
        <v>5.0000000000000001E-4</v>
      </c>
      <c r="BV550" s="23" t="s">
        <v>20</v>
      </c>
      <c r="BX550" s="23" t="s">
        <v>20</v>
      </c>
      <c r="BZ550" s="23">
        <v>8.0000000000000004E-4</v>
      </c>
      <c r="CA550" s="23">
        <v>6.9999999999999999E-4</v>
      </c>
      <c r="CB550" s="23" t="s">
        <v>181</v>
      </c>
      <c r="CC550" s="23">
        <v>1.6999999999999999E-3</v>
      </c>
      <c r="CD550" s="23" t="s">
        <v>181</v>
      </c>
      <c r="CE550" s="23">
        <v>1.8E-3</v>
      </c>
      <c r="CF550" s="23" t="s">
        <v>20</v>
      </c>
      <c r="CH550" s="23" t="s">
        <v>181</v>
      </c>
      <c r="CI550" s="23">
        <v>4.1999999999999997E-3</v>
      </c>
      <c r="CJ550" s="23" t="s">
        <v>181</v>
      </c>
      <c r="CK550" s="23">
        <v>8.2000000000000007E-3</v>
      </c>
      <c r="CL550" s="23" t="s">
        <v>181</v>
      </c>
      <c r="CM550" s="23">
        <v>7.4000000000000003E-3</v>
      </c>
      <c r="CN550" s="23" t="s">
        <v>181</v>
      </c>
      <c r="CO550" s="23">
        <v>5.9999999999999995E-4</v>
      </c>
      <c r="CP550" s="23" t="s">
        <v>181</v>
      </c>
      <c r="CQ550" s="23">
        <v>2.5000000000000001E-3</v>
      </c>
      <c r="CR550" s="23" t="s">
        <v>181</v>
      </c>
      <c r="CS550" s="23">
        <v>1.4E-3</v>
      </c>
      <c r="CT550" s="23" t="s">
        <v>20</v>
      </c>
      <c r="CV550" s="23" t="s">
        <v>20</v>
      </c>
      <c r="CX550" s="23" t="s">
        <v>181</v>
      </c>
      <c r="CY550" s="23">
        <v>5.9999999999999995E-4</v>
      </c>
      <c r="CZ550" s="23" t="s">
        <v>181</v>
      </c>
      <c r="DA550" s="23">
        <v>5.0000000000000001E-4</v>
      </c>
      <c r="DB550" s="23" t="s">
        <v>181</v>
      </c>
      <c r="DC550" s="23">
        <v>5.0000000000000001E-4</v>
      </c>
      <c r="DD550" s="23" t="s">
        <v>181</v>
      </c>
      <c r="DE550" s="23">
        <v>5.0000000000000001E-4</v>
      </c>
      <c r="DF550" s="23" t="s">
        <v>181</v>
      </c>
      <c r="DG550" s="23">
        <v>2.9999999999999997E-4</v>
      </c>
      <c r="DH550" s="23" t="s">
        <v>181</v>
      </c>
      <c r="DI550" s="23">
        <v>1E-4</v>
      </c>
      <c r="DJ550" s="23" t="s">
        <v>641</v>
      </c>
      <c r="DK550" s="23" t="s">
        <v>642</v>
      </c>
      <c r="DL550" s="23">
        <v>116</v>
      </c>
      <c r="DM550" s="23" t="s">
        <v>587</v>
      </c>
      <c r="DN550" s="23" t="s">
        <v>20</v>
      </c>
      <c r="DW550" s="85"/>
      <c r="DY550" s="85">
        <v>44881.158333333333</v>
      </c>
    </row>
    <row r="551" spans="1:129" s="23" customFormat="1">
      <c r="A551" s="23">
        <v>611</v>
      </c>
      <c r="B551" s="88">
        <v>44881.166666666664</v>
      </c>
      <c r="C551" s="23" t="s">
        <v>192</v>
      </c>
      <c r="D551" s="23">
        <v>0</v>
      </c>
      <c r="E551" s="23">
        <v>0</v>
      </c>
      <c r="F551" s="23">
        <v>0</v>
      </c>
      <c r="G551" s="23" t="s">
        <v>58</v>
      </c>
      <c r="H551" s="23" t="s">
        <v>59</v>
      </c>
      <c r="I551" s="23" t="s">
        <v>59</v>
      </c>
      <c r="J551" s="23" t="s">
        <v>59</v>
      </c>
      <c r="K551" s="23">
        <v>150</v>
      </c>
      <c r="L551" s="23" t="s">
        <v>179</v>
      </c>
      <c r="M551" s="23">
        <v>0</v>
      </c>
      <c r="N551" s="23" t="s">
        <v>179</v>
      </c>
      <c r="O551" s="23">
        <v>0</v>
      </c>
      <c r="P551" s="23" t="s">
        <v>179</v>
      </c>
      <c r="Q551" s="23">
        <v>0</v>
      </c>
      <c r="R551" s="23">
        <v>2</v>
      </c>
      <c r="S551" s="23" t="s">
        <v>180</v>
      </c>
      <c r="T551" s="23">
        <v>8.6456999999999997</v>
      </c>
      <c r="U551" s="23">
        <v>0.6018</v>
      </c>
      <c r="V551" s="23">
        <v>17.7852</v>
      </c>
      <c r="W551" s="23">
        <v>0.27250000000000002</v>
      </c>
      <c r="X551" s="23">
        <v>48.971699999999998</v>
      </c>
      <c r="Y551" s="23">
        <v>0.28570000000000001</v>
      </c>
      <c r="Z551" s="23">
        <v>3.8100000000000002E-2</v>
      </c>
      <c r="AA551" s="23">
        <v>1.1900000000000001E-2</v>
      </c>
      <c r="AB551" s="23" t="s">
        <v>181</v>
      </c>
      <c r="AC551" s="23">
        <v>5.8999999999999999E-3</v>
      </c>
      <c r="AD551" s="23" t="s">
        <v>181</v>
      </c>
      <c r="AE551" s="23">
        <v>0.01</v>
      </c>
      <c r="AF551" s="23">
        <v>0.67320000000000002</v>
      </c>
      <c r="AG551" s="23">
        <v>8.6999999999999994E-3</v>
      </c>
      <c r="AH551" s="23">
        <v>7.9169999999999998</v>
      </c>
      <c r="AI551" s="23">
        <v>2.1299999999999999E-2</v>
      </c>
      <c r="AJ551" s="23">
        <v>0.48799999999999999</v>
      </c>
      <c r="AK551" s="23">
        <v>4.7000000000000002E-3</v>
      </c>
      <c r="AL551" s="23">
        <v>2.53E-2</v>
      </c>
      <c r="AM551" s="23">
        <v>6.1999999999999998E-3</v>
      </c>
      <c r="AN551" s="23">
        <v>3.2000000000000001E-2</v>
      </c>
      <c r="AO551" s="23">
        <v>3.8E-3</v>
      </c>
      <c r="AP551" s="23">
        <v>9.4600000000000004E-2</v>
      </c>
      <c r="AQ551" s="23">
        <v>3.5999999999999999E-3</v>
      </c>
      <c r="AR551" s="23">
        <v>7.0720999999999998</v>
      </c>
      <c r="AS551" s="23">
        <v>2.29E-2</v>
      </c>
      <c r="AT551" s="23">
        <v>1.18E-2</v>
      </c>
      <c r="AU551" s="23">
        <v>3.0000000000000001E-3</v>
      </c>
      <c r="AV551" s="23">
        <v>1.2500000000000001E-2</v>
      </c>
      <c r="AW551" s="23">
        <v>1E-3</v>
      </c>
      <c r="AX551" s="23">
        <v>6.1000000000000004E-3</v>
      </c>
      <c r="AY551" s="23">
        <v>5.9999999999999995E-4</v>
      </c>
      <c r="AZ551" s="23">
        <v>8.8999999999999999E-3</v>
      </c>
      <c r="BA551" s="23">
        <v>5.9999999999999995E-4</v>
      </c>
      <c r="BB551" s="23">
        <v>1E-3</v>
      </c>
      <c r="BC551" s="23">
        <v>4.0000000000000002E-4</v>
      </c>
      <c r="BD551" s="23" t="s">
        <v>181</v>
      </c>
      <c r="BE551" s="23">
        <v>2.0000000000000001E-4</v>
      </c>
      <c r="BF551" s="23" t="s">
        <v>181</v>
      </c>
      <c r="BG551" s="23">
        <v>1E-4</v>
      </c>
      <c r="BH551" s="23">
        <v>6.9999999999999999E-4</v>
      </c>
      <c r="BI551" s="23">
        <v>2.0000000000000001E-4</v>
      </c>
      <c r="BJ551" s="23">
        <v>6.7999999999999996E-3</v>
      </c>
      <c r="BK551" s="23">
        <v>2.9999999999999997E-4</v>
      </c>
      <c r="BL551" s="23">
        <v>2E-3</v>
      </c>
      <c r="BM551" s="23">
        <v>2.0000000000000001E-4</v>
      </c>
      <c r="BN551" s="23">
        <v>3.0999999999999999E-3</v>
      </c>
      <c r="BO551" s="23">
        <v>2.0000000000000001E-4</v>
      </c>
      <c r="BP551" s="23" t="s">
        <v>181</v>
      </c>
      <c r="BQ551" s="23">
        <v>2.0000000000000001E-4</v>
      </c>
      <c r="BR551" s="23">
        <v>2.9999999999999997E-4</v>
      </c>
      <c r="BS551" s="23">
        <v>2.0000000000000001E-4</v>
      </c>
      <c r="BT551" s="23" t="s">
        <v>181</v>
      </c>
      <c r="BU551" s="23">
        <v>5.0000000000000001E-4</v>
      </c>
      <c r="BV551" s="23" t="s">
        <v>20</v>
      </c>
      <c r="BX551" s="23" t="s">
        <v>181</v>
      </c>
      <c r="BY551" s="23">
        <v>8.0000000000000004E-4</v>
      </c>
      <c r="BZ551" s="23" t="s">
        <v>181</v>
      </c>
      <c r="CA551" s="23">
        <v>6.9999999999999999E-4</v>
      </c>
      <c r="CB551" s="23" t="s">
        <v>181</v>
      </c>
      <c r="CC551" s="23">
        <v>1.8E-3</v>
      </c>
      <c r="CD551" s="23" t="s">
        <v>181</v>
      </c>
      <c r="CE551" s="23">
        <v>1.8E-3</v>
      </c>
      <c r="CF551" s="23" t="s">
        <v>20</v>
      </c>
      <c r="CH551" s="23">
        <v>7.0000000000000001E-3</v>
      </c>
      <c r="CI551" s="23">
        <v>4.4999999999999997E-3</v>
      </c>
      <c r="CJ551" s="23" t="s">
        <v>181</v>
      </c>
      <c r="CK551" s="23">
        <v>8.6E-3</v>
      </c>
      <c r="CL551" s="23" t="s">
        <v>181</v>
      </c>
      <c r="CM551" s="23">
        <v>8.8999999999999999E-3</v>
      </c>
      <c r="CN551" s="23" t="s">
        <v>181</v>
      </c>
      <c r="CO551" s="23">
        <v>5.9999999999999995E-4</v>
      </c>
      <c r="CP551" s="23" t="s">
        <v>181</v>
      </c>
      <c r="CQ551" s="23">
        <v>2.5999999999999999E-3</v>
      </c>
      <c r="CR551" s="23" t="s">
        <v>181</v>
      </c>
      <c r="CS551" s="23">
        <v>1.5E-3</v>
      </c>
      <c r="CT551" s="23" t="s">
        <v>181</v>
      </c>
      <c r="CU551" s="23">
        <v>5.9999999999999995E-4</v>
      </c>
      <c r="CV551" s="23" t="s">
        <v>20</v>
      </c>
      <c r="CX551" s="23" t="s">
        <v>181</v>
      </c>
      <c r="CY551" s="23">
        <v>5.0000000000000001E-4</v>
      </c>
      <c r="CZ551" s="23" t="s">
        <v>181</v>
      </c>
      <c r="DA551" s="23">
        <v>5.9999999999999995E-4</v>
      </c>
      <c r="DB551" s="23" t="s">
        <v>181</v>
      </c>
      <c r="DC551" s="23">
        <v>5.0000000000000001E-4</v>
      </c>
      <c r="DD551" s="23" t="s">
        <v>181</v>
      </c>
      <c r="DE551" s="23">
        <v>5.0000000000000001E-4</v>
      </c>
      <c r="DF551" s="23" t="s">
        <v>181</v>
      </c>
      <c r="DG551" s="23">
        <v>2.9999999999999997E-4</v>
      </c>
      <c r="DH551" s="23" t="s">
        <v>181</v>
      </c>
      <c r="DI551" s="23">
        <v>2.0000000000000001E-4</v>
      </c>
      <c r="DJ551" s="23" t="s">
        <v>643</v>
      </c>
      <c r="DK551" s="23" t="s">
        <v>644</v>
      </c>
      <c r="DL551" s="23">
        <v>43</v>
      </c>
      <c r="DM551" s="23" t="s">
        <v>645</v>
      </c>
      <c r="DN551" s="23" t="s">
        <v>20</v>
      </c>
      <c r="DW551" s="85"/>
      <c r="DY551" s="85">
        <v>44881.166666666664</v>
      </c>
    </row>
    <row r="552" spans="1:129" s="23" customFormat="1">
      <c r="A552" s="23">
        <v>612</v>
      </c>
      <c r="B552" s="88">
        <v>44881.17083333333</v>
      </c>
      <c r="C552" s="23" t="s">
        <v>192</v>
      </c>
      <c r="D552" s="23">
        <v>0</v>
      </c>
      <c r="E552" s="23">
        <v>0</v>
      </c>
      <c r="F552" s="23">
        <v>0</v>
      </c>
      <c r="G552" s="23" t="s">
        <v>58</v>
      </c>
      <c r="H552" s="23" t="s">
        <v>59</v>
      </c>
      <c r="I552" s="23" t="s">
        <v>59</v>
      </c>
      <c r="J552" s="23" t="s">
        <v>59</v>
      </c>
      <c r="K552" s="23">
        <v>150</v>
      </c>
      <c r="L552" s="23" t="s">
        <v>179</v>
      </c>
      <c r="M552" s="23">
        <v>0</v>
      </c>
      <c r="N552" s="23" t="s">
        <v>179</v>
      </c>
      <c r="O552" s="23">
        <v>0</v>
      </c>
      <c r="P552" s="23" t="s">
        <v>179</v>
      </c>
      <c r="Q552" s="23">
        <v>0</v>
      </c>
      <c r="R552" s="23">
        <v>2</v>
      </c>
      <c r="S552" s="23" t="s">
        <v>180</v>
      </c>
      <c r="T552" s="23">
        <v>8.9612999999999996</v>
      </c>
      <c r="U552" s="23">
        <v>0.60389999999999999</v>
      </c>
      <c r="V552" s="23">
        <v>19.453399999999998</v>
      </c>
      <c r="W552" s="23">
        <v>0.28460000000000002</v>
      </c>
      <c r="X552" s="23">
        <v>51.818899999999999</v>
      </c>
      <c r="Y552" s="23">
        <v>0.29959999999999998</v>
      </c>
      <c r="Z552" s="23">
        <v>2.7E-2</v>
      </c>
      <c r="AA552" s="23">
        <v>1.09E-2</v>
      </c>
      <c r="AB552" s="23" t="s">
        <v>181</v>
      </c>
      <c r="AC552" s="23">
        <v>6.0000000000000001E-3</v>
      </c>
      <c r="AD552" s="23" t="s">
        <v>181</v>
      </c>
      <c r="AE552" s="23">
        <v>1.04E-2</v>
      </c>
      <c r="AF552" s="23">
        <v>1.6042000000000001</v>
      </c>
      <c r="AG552" s="23">
        <v>1.26E-2</v>
      </c>
      <c r="AH552" s="23">
        <v>5.9813999999999998</v>
      </c>
      <c r="AI552" s="23">
        <v>1.8499999999999999E-2</v>
      </c>
      <c r="AJ552" s="23">
        <v>0.60040000000000004</v>
      </c>
      <c r="AK552" s="23">
        <v>5.0000000000000001E-3</v>
      </c>
      <c r="AL552" s="23">
        <v>2.93E-2</v>
      </c>
      <c r="AM552" s="23">
        <v>6.3E-3</v>
      </c>
      <c r="AN552" s="23">
        <v>3.5499999999999997E-2</v>
      </c>
      <c r="AO552" s="23">
        <v>3.8999999999999998E-3</v>
      </c>
      <c r="AP552" s="23">
        <v>6.08E-2</v>
      </c>
      <c r="AQ552" s="23">
        <v>2.8999999999999998E-3</v>
      </c>
      <c r="AR552" s="23">
        <v>7.3863000000000003</v>
      </c>
      <c r="AS552" s="23">
        <v>2.2800000000000001E-2</v>
      </c>
      <c r="AT552" s="23">
        <v>9.7000000000000003E-3</v>
      </c>
      <c r="AU552" s="23">
        <v>3.0000000000000001E-3</v>
      </c>
      <c r="AV552" s="23">
        <v>1.29E-2</v>
      </c>
      <c r="AW552" s="23">
        <v>8.9999999999999998E-4</v>
      </c>
      <c r="AX552" s="23">
        <v>2.3800000000000002E-2</v>
      </c>
      <c r="AY552" s="23">
        <v>1E-3</v>
      </c>
      <c r="AZ552" s="23">
        <v>7.0000000000000001E-3</v>
      </c>
      <c r="BA552" s="23">
        <v>5.9999999999999995E-4</v>
      </c>
      <c r="BB552" s="23">
        <v>1.1999999999999999E-3</v>
      </c>
      <c r="BC552" s="23">
        <v>4.0000000000000002E-4</v>
      </c>
      <c r="BD552" s="23">
        <v>5.0000000000000001E-4</v>
      </c>
      <c r="BE552" s="23">
        <v>2.9999999999999997E-4</v>
      </c>
      <c r="BF552" s="23" t="s">
        <v>181</v>
      </c>
      <c r="BG552" s="23">
        <v>1E-4</v>
      </c>
      <c r="BH552" s="23">
        <v>8.9999999999999998E-4</v>
      </c>
      <c r="BI552" s="23">
        <v>2.0000000000000001E-4</v>
      </c>
      <c r="BJ552" s="23">
        <v>8.6999999999999994E-3</v>
      </c>
      <c r="BK552" s="23">
        <v>2.9999999999999997E-4</v>
      </c>
      <c r="BL552" s="23">
        <v>1.6000000000000001E-3</v>
      </c>
      <c r="BM552" s="23">
        <v>2.0000000000000001E-4</v>
      </c>
      <c r="BN552" s="23">
        <v>3.0999999999999999E-3</v>
      </c>
      <c r="BO552" s="23">
        <v>2.0000000000000001E-4</v>
      </c>
      <c r="BP552" s="23" t="s">
        <v>181</v>
      </c>
      <c r="BQ552" s="23">
        <v>2.0000000000000001E-4</v>
      </c>
      <c r="BR552" s="23">
        <v>2.9999999999999997E-4</v>
      </c>
      <c r="BS552" s="23">
        <v>1E-4</v>
      </c>
      <c r="BT552" s="23" t="s">
        <v>181</v>
      </c>
      <c r="BU552" s="23">
        <v>5.0000000000000001E-4</v>
      </c>
      <c r="BV552" s="23" t="s">
        <v>20</v>
      </c>
      <c r="BX552" s="23" t="s">
        <v>20</v>
      </c>
      <c r="BZ552" s="23">
        <v>6.9999999999999999E-4</v>
      </c>
      <c r="CA552" s="23">
        <v>6.9999999999999999E-4</v>
      </c>
      <c r="CB552" s="23" t="s">
        <v>181</v>
      </c>
      <c r="CC552" s="23">
        <v>1.6999999999999999E-3</v>
      </c>
      <c r="CD552" s="23" t="s">
        <v>181</v>
      </c>
      <c r="CE552" s="23">
        <v>1.8E-3</v>
      </c>
      <c r="CF552" s="23" t="s">
        <v>20</v>
      </c>
      <c r="CH552" s="23" t="s">
        <v>181</v>
      </c>
      <c r="CI552" s="23">
        <v>4.3E-3</v>
      </c>
      <c r="CJ552" s="23" t="s">
        <v>181</v>
      </c>
      <c r="CK552" s="23">
        <v>8.2000000000000007E-3</v>
      </c>
      <c r="CL552" s="23" t="s">
        <v>181</v>
      </c>
      <c r="CM552" s="23">
        <v>7.7999999999999996E-3</v>
      </c>
      <c r="CN552" s="23" t="s">
        <v>181</v>
      </c>
      <c r="CO552" s="23">
        <v>6.9999999999999999E-4</v>
      </c>
      <c r="CP552" s="23" t="s">
        <v>181</v>
      </c>
      <c r="CQ552" s="23">
        <v>2.5999999999999999E-3</v>
      </c>
      <c r="CR552" s="23" t="s">
        <v>181</v>
      </c>
      <c r="CS552" s="23">
        <v>1.4E-3</v>
      </c>
      <c r="CT552" s="23" t="s">
        <v>181</v>
      </c>
      <c r="CU552" s="23">
        <v>5.9999999999999995E-4</v>
      </c>
      <c r="CV552" s="23" t="s">
        <v>20</v>
      </c>
      <c r="CX552" s="23" t="s">
        <v>181</v>
      </c>
      <c r="CY552" s="23">
        <v>5.0000000000000001E-4</v>
      </c>
      <c r="CZ552" s="23" t="s">
        <v>181</v>
      </c>
      <c r="DA552" s="23">
        <v>5.0000000000000001E-4</v>
      </c>
      <c r="DB552" s="23" t="s">
        <v>181</v>
      </c>
      <c r="DC552" s="23">
        <v>5.0000000000000001E-4</v>
      </c>
      <c r="DD552" s="23" t="s">
        <v>181</v>
      </c>
      <c r="DE552" s="23">
        <v>5.0000000000000001E-4</v>
      </c>
      <c r="DF552" s="23" t="s">
        <v>181</v>
      </c>
      <c r="DG552" s="23">
        <v>2.9999999999999997E-4</v>
      </c>
      <c r="DH552" s="23" t="s">
        <v>181</v>
      </c>
      <c r="DI552" s="23">
        <v>2.0000000000000001E-4</v>
      </c>
      <c r="DJ552" s="23" t="s">
        <v>643</v>
      </c>
      <c r="DK552" s="23" t="s">
        <v>644</v>
      </c>
      <c r="DL552" s="23">
        <v>110</v>
      </c>
      <c r="DM552" s="23" t="s">
        <v>574</v>
      </c>
      <c r="DN552" s="23" t="s">
        <v>20</v>
      </c>
      <c r="DW552" s="85"/>
      <c r="DY552" s="85">
        <v>44881.17083333333</v>
      </c>
    </row>
    <row r="553" spans="1:129" s="23" customFormat="1">
      <c r="A553" s="23">
        <v>613</v>
      </c>
      <c r="B553" s="88">
        <v>44881.173611111109</v>
      </c>
      <c r="C553" s="23" t="s">
        <v>192</v>
      </c>
      <c r="D553" s="23">
        <v>0</v>
      </c>
      <c r="E553" s="23">
        <v>0</v>
      </c>
      <c r="F553" s="23">
        <v>0</v>
      </c>
      <c r="G553" s="23" t="s">
        <v>58</v>
      </c>
      <c r="H553" s="23" t="s">
        <v>59</v>
      </c>
      <c r="I553" s="23" t="s">
        <v>59</v>
      </c>
      <c r="J553" s="23" t="s">
        <v>59</v>
      </c>
      <c r="K553" s="23">
        <v>150</v>
      </c>
      <c r="L553" s="23" t="s">
        <v>179</v>
      </c>
      <c r="M553" s="23">
        <v>0</v>
      </c>
      <c r="N553" s="23" t="s">
        <v>179</v>
      </c>
      <c r="O553" s="23">
        <v>0</v>
      </c>
      <c r="P553" s="23" t="s">
        <v>179</v>
      </c>
      <c r="Q553" s="23">
        <v>0</v>
      </c>
      <c r="R553" s="23">
        <v>2</v>
      </c>
      <c r="S553" s="23" t="s">
        <v>180</v>
      </c>
      <c r="T553" s="23">
        <v>9.0348000000000006</v>
      </c>
      <c r="U553" s="23">
        <v>0.61670000000000003</v>
      </c>
      <c r="V553" s="23">
        <v>19.843499999999999</v>
      </c>
      <c r="W553" s="23">
        <v>0.28789999999999999</v>
      </c>
      <c r="X553" s="23">
        <v>53.734299999999998</v>
      </c>
      <c r="Y553" s="23">
        <v>0.30609999999999998</v>
      </c>
      <c r="Z553" s="23">
        <v>1.6199999999999999E-2</v>
      </c>
      <c r="AA553" s="23">
        <v>1.0699999999999999E-2</v>
      </c>
      <c r="AB553" s="23" t="s">
        <v>181</v>
      </c>
      <c r="AC553" s="23">
        <v>6.0000000000000001E-3</v>
      </c>
      <c r="AD553" s="23" t="s">
        <v>181</v>
      </c>
      <c r="AE553" s="23">
        <v>1.03E-2</v>
      </c>
      <c r="AF553" s="23">
        <v>1.4543999999999999</v>
      </c>
      <c r="AG553" s="23">
        <v>1.2200000000000001E-2</v>
      </c>
      <c r="AH553" s="23">
        <v>5.8281000000000001</v>
      </c>
      <c r="AI553" s="23">
        <v>1.83E-2</v>
      </c>
      <c r="AJ553" s="23">
        <v>0.63029999999999997</v>
      </c>
      <c r="AK553" s="23">
        <v>5.1000000000000004E-3</v>
      </c>
      <c r="AL553" s="23">
        <v>3.04E-2</v>
      </c>
      <c r="AM553" s="23">
        <v>6.3E-3</v>
      </c>
      <c r="AN553" s="23">
        <v>3.9600000000000003E-2</v>
      </c>
      <c r="AO553" s="23">
        <v>3.8999999999999998E-3</v>
      </c>
      <c r="AP553" s="23">
        <v>6.7400000000000002E-2</v>
      </c>
      <c r="AQ553" s="23">
        <v>3.0000000000000001E-3</v>
      </c>
      <c r="AR553" s="23">
        <v>7.5688000000000004</v>
      </c>
      <c r="AS553" s="23">
        <v>2.3099999999999999E-2</v>
      </c>
      <c r="AT553" s="23">
        <v>9.1999999999999998E-3</v>
      </c>
      <c r="AU553" s="23">
        <v>3.0000000000000001E-3</v>
      </c>
      <c r="AV553" s="23">
        <v>1.52E-2</v>
      </c>
      <c r="AW553" s="23">
        <v>8.9999999999999998E-4</v>
      </c>
      <c r="AX553" s="23">
        <v>2.3199999999999998E-2</v>
      </c>
      <c r="AY553" s="23">
        <v>8.9999999999999998E-4</v>
      </c>
      <c r="AZ553" s="23">
        <v>8.3999999999999995E-3</v>
      </c>
      <c r="BA553" s="23">
        <v>5.9999999999999995E-4</v>
      </c>
      <c r="BB553" s="23">
        <v>1E-3</v>
      </c>
      <c r="BC553" s="23">
        <v>4.0000000000000002E-4</v>
      </c>
      <c r="BD553" s="23">
        <v>6.9999999999999999E-4</v>
      </c>
      <c r="BE553" s="23">
        <v>2.9999999999999997E-4</v>
      </c>
      <c r="BF553" s="23" t="s">
        <v>181</v>
      </c>
      <c r="BG553" s="23">
        <v>1E-4</v>
      </c>
      <c r="BH553" s="23">
        <v>1.1999999999999999E-3</v>
      </c>
      <c r="BI553" s="23">
        <v>2.0000000000000001E-4</v>
      </c>
      <c r="BJ553" s="23">
        <v>9.4000000000000004E-3</v>
      </c>
      <c r="BK553" s="23">
        <v>4.0000000000000002E-4</v>
      </c>
      <c r="BL553" s="23">
        <v>1.5E-3</v>
      </c>
      <c r="BM553" s="23">
        <v>2.0000000000000001E-4</v>
      </c>
      <c r="BN553" s="23">
        <v>2.8E-3</v>
      </c>
      <c r="BO553" s="23">
        <v>2.0000000000000001E-4</v>
      </c>
      <c r="BP553" s="23" t="s">
        <v>181</v>
      </c>
      <c r="BQ553" s="23">
        <v>2.0000000000000001E-4</v>
      </c>
      <c r="BR553" s="23">
        <v>2.9999999999999997E-4</v>
      </c>
      <c r="BS553" s="23">
        <v>1E-4</v>
      </c>
      <c r="BT553" s="23" t="s">
        <v>181</v>
      </c>
      <c r="BU553" s="23">
        <v>5.0000000000000001E-4</v>
      </c>
      <c r="BV553" s="23" t="s">
        <v>20</v>
      </c>
      <c r="BX553" s="23" t="s">
        <v>181</v>
      </c>
      <c r="BY553" s="23">
        <v>8.0000000000000004E-4</v>
      </c>
      <c r="BZ553" s="23">
        <v>8.0000000000000004E-4</v>
      </c>
      <c r="CA553" s="23">
        <v>5.9999999999999995E-4</v>
      </c>
      <c r="CB553" s="23" t="s">
        <v>181</v>
      </c>
      <c r="CC553" s="23">
        <v>1.6999999999999999E-3</v>
      </c>
      <c r="CD553" s="23" t="s">
        <v>181</v>
      </c>
      <c r="CE553" s="23">
        <v>1.8E-3</v>
      </c>
      <c r="CF553" s="23" t="s">
        <v>20</v>
      </c>
      <c r="CH553" s="23">
        <v>5.7000000000000002E-3</v>
      </c>
      <c r="CI553" s="23">
        <v>4.1999999999999997E-3</v>
      </c>
      <c r="CJ553" s="23" t="s">
        <v>181</v>
      </c>
      <c r="CK553" s="23">
        <v>8.2000000000000007E-3</v>
      </c>
      <c r="CL553" s="23" t="s">
        <v>181</v>
      </c>
      <c r="CM553" s="23">
        <v>7.3000000000000001E-3</v>
      </c>
      <c r="CN553" s="23" t="s">
        <v>181</v>
      </c>
      <c r="CO553" s="23">
        <v>6.9999999999999999E-4</v>
      </c>
      <c r="CP553" s="23" t="s">
        <v>181</v>
      </c>
      <c r="CQ553" s="23">
        <v>2.7000000000000001E-3</v>
      </c>
      <c r="CR553" s="23" t="s">
        <v>181</v>
      </c>
      <c r="CS553" s="23">
        <v>1.5E-3</v>
      </c>
      <c r="CT553" s="23" t="s">
        <v>20</v>
      </c>
      <c r="CV553" s="23" t="s">
        <v>20</v>
      </c>
      <c r="CX553" s="23" t="s">
        <v>181</v>
      </c>
      <c r="CY553" s="23">
        <v>5.0000000000000001E-4</v>
      </c>
      <c r="CZ553" s="23" t="s">
        <v>181</v>
      </c>
      <c r="DA553" s="23">
        <v>5.0000000000000001E-4</v>
      </c>
      <c r="DB553" s="23" t="s">
        <v>181</v>
      </c>
      <c r="DC553" s="23">
        <v>4.0000000000000002E-4</v>
      </c>
      <c r="DD553" s="23" t="s">
        <v>181</v>
      </c>
      <c r="DE553" s="23">
        <v>5.0000000000000001E-4</v>
      </c>
      <c r="DF553" s="23" t="s">
        <v>181</v>
      </c>
      <c r="DG553" s="23">
        <v>2.9999999999999997E-4</v>
      </c>
      <c r="DH553" s="23" t="s">
        <v>181</v>
      </c>
      <c r="DI553" s="23">
        <v>2.0000000000000001E-4</v>
      </c>
      <c r="DJ553" s="23" t="s">
        <v>643</v>
      </c>
      <c r="DK553" s="23" t="s">
        <v>644</v>
      </c>
      <c r="DL553" s="23">
        <v>142</v>
      </c>
      <c r="DM553" s="23" t="s">
        <v>568</v>
      </c>
      <c r="DN553" s="23" t="s">
        <v>20</v>
      </c>
      <c r="DW553" s="85"/>
      <c r="DY553" s="85">
        <v>44881.173611111109</v>
      </c>
    </row>
    <row r="554" spans="1:129" s="23" customFormat="1">
      <c r="A554" s="23">
        <v>614</v>
      </c>
      <c r="B554" s="88">
        <v>44881.192361111112</v>
      </c>
      <c r="C554" s="23" t="s">
        <v>192</v>
      </c>
      <c r="D554" s="23">
        <v>0</v>
      </c>
      <c r="E554" s="23">
        <v>0</v>
      </c>
      <c r="F554" s="23">
        <v>0</v>
      </c>
      <c r="G554" s="23" t="s">
        <v>58</v>
      </c>
      <c r="H554" s="23" t="s">
        <v>59</v>
      </c>
      <c r="I554" s="23" t="s">
        <v>59</v>
      </c>
      <c r="J554" s="23" t="s">
        <v>59</v>
      </c>
      <c r="K554" s="23">
        <v>150</v>
      </c>
      <c r="L554" s="23" t="s">
        <v>179</v>
      </c>
      <c r="M554" s="23">
        <v>0</v>
      </c>
      <c r="N554" s="23" t="s">
        <v>179</v>
      </c>
      <c r="O554" s="23">
        <v>0</v>
      </c>
      <c r="P554" s="23" t="s">
        <v>179</v>
      </c>
      <c r="Q554" s="23">
        <v>0</v>
      </c>
      <c r="R554" s="23">
        <v>2</v>
      </c>
      <c r="S554" s="23" t="s">
        <v>180</v>
      </c>
      <c r="T554" s="23">
        <v>9.3228000000000009</v>
      </c>
      <c r="U554" s="23">
        <v>0.62819999999999998</v>
      </c>
      <c r="V554" s="23">
        <v>19.391300000000001</v>
      </c>
      <c r="W554" s="23">
        <v>0.2848</v>
      </c>
      <c r="X554" s="23">
        <v>52.0595</v>
      </c>
      <c r="Y554" s="23">
        <v>0.29799999999999999</v>
      </c>
      <c r="Z554" s="23">
        <v>3.85E-2</v>
      </c>
      <c r="AA554" s="23">
        <v>1.1900000000000001E-2</v>
      </c>
      <c r="AB554" s="23" t="s">
        <v>181</v>
      </c>
      <c r="AC554" s="23">
        <v>6.0000000000000001E-3</v>
      </c>
      <c r="AD554" s="23" t="s">
        <v>181</v>
      </c>
      <c r="AE554" s="23">
        <v>0.01</v>
      </c>
      <c r="AF554" s="23">
        <v>0.95089999999999997</v>
      </c>
      <c r="AG554" s="23">
        <v>1.01E-2</v>
      </c>
      <c r="AH554" s="23">
        <v>7.5921000000000003</v>
      </c>
      <c r="AI554" s="23">
        <v>2.0899999999999998E-2</v>
      </c>
      <c r="AJ554" s="23">
        <v>0.52839999999999998</v>
      </c>
      <c r="AK554" s="23">
        <v>4.7999999999999996E-3</v>
      </c>
      <c r="AL554" s="23">
        <v>3.3000000000000002E-2</v>
      </c>
      <c r="AM554" s="23">
        <v>6.4000000000000003E-3</v>
      </c>
      <c r="AN554" s="23">
        <v>3.32E-2</v>
      </c>
      <c r="AO554" s="23">
        <v>3.8999999999999998E-3</v>
      </c>
      <c r="AP554" s="23">
        <v>8.43E-2</v>
      </c>
      <c r="AQ554" s="23">
        <v>3.3E-3</v>
      </c>
      <c r="AR554" s="23">
        <v>7.3704000000000001</v>
      </c>
      <c r="AS554" s="23">
        <v>2.3199999999999998E-2</v>
      </c>
      <c r="AT554" s="23">
        <v>1.24E-2</v>
      </c>
      <c r="AU554" s="23">
        <v>3.0000000000000001E-3</v>
      </c>
      <c r="AV554" s="23">
        <v>1.5299999999999999E-2</v>
      </c>
      <c r="AW554" s="23">
        <v>1E-3</v>
      </c>
      <c r="AX554" s="23">
        <v>6.1999999999999998E-3</v>
      </c>
      <c r="AY554" s="23">
        <v>5.9999999999999995E-4</v>
      </c>
      <c r="AZ554" s="23">
        <v>9.9000000000000008E-3</v>
      </c>
      <c r="BA554" s="23">
        <v>6.9999999999999999E-4</v>
      </c>
      <c r="BB554" s="23">
        <v>8.9999999999999998E-4</v>
      </c>
      <c r="BC554" s="23">
        <v>4.0000000000000002E-4</v>
      </c>
      <c r="BD554" s="23" t="s">
        <v>181</v>
      </c>
      <c r="BE554" s="23">
        <v>2.9999999999999997E-4</v>
      </c>
      <c r="BF554" s="23" t="s">
        <v>181</v>
      </c>
      <c r="BG554" s="23">
        <v>1E-4</v>
      </c>
      <c r="BH554" s="23">
        <v>8.0000000000000004E-4</v>
      </c>
      <c r="BI554" s="23">
        <v>2.0000000000000001E-4</v>
      </c>
      <c r="BJ554" s="23">
        <v>7.1000000000000004E-3</v>
      </c>
      <c r="BK554" s="23">
        <v>2.9999999999999997E-4</v>
      </c>
      <c r="BL554" s="23">
        <v>2E-3</v>
      </c>
      <c r="BM554" s="23">
        <v>2.0000000000000001E-4</v>
      </c>
      <c r="BN554" s="23">
        <v>2.8E-3</v>
      </c>
      <c r="BO554" s="23">
        <v>2.0000000000000001E-4</v>
      </c>
      <c r="BP554" s="23" t="s">
        <v>181</v>
      </c>
      <c r="BQ554" s="23">
        <v>2.0000000000000001E-4</v>
      </c>
      <c r="BR554" s="23">
        <v>2.9999999999999997E-4</v>
      </c>
      <c r="BS554" s="23">
        <v>1E-4</v>
      </c>
      <c r="BT554" s="23" t="s">
        <v>20</v>
      </c>
      <c r="BV554" s="23">
        <v>1.1999999999999999E-3</v>
      </c>
      <c r="BW554" s="23">
        <v>5.9999999999999995E-4</v>
      </c>
      <c r="BX554" s="23" t="s">
        <v>20</v>
      </c>
      <c r="BZ554" s="23">
        <v>1.2999999999999999E-3</v>
      </c>
      <c r="CA554" s="23">
        <v>6.9999999999999999E-4</v>
      </c>
      <c r="CB554" s="23" t="s">
        <v>181</v>
      </c>
      <c r="CC554" s="23">
        <v>1.6999999999999999E-3</v>
      </c>
      <c r="CD554" s="23" t="s">
        <v>181</v>
      </c>
      <c r="CE554" s="23">
        <v>1.8E-3</v>
      </c>
      <c r="CF554" s="23" t="s">
        <v>20</v>
      </c>
      <c r="CH554" s="23">
        <v>6.4999999999999997E-3</v>
      </c>
      <c r="CI554" s="23">
        <v>4.1999999999999997E-3</v>
      </c>
      <c r="CJ554" s="23" t="s">
        <v>181</v>
      </c>
      <c r="CK554" s="23">
        <v>8.3999999999999995E-3</v>
      </c>
      <c r="CL554" s="23" t="s">
        <v>181</v>
      </c>
      <c r="CM554" s="23">
        <v>8.0000000000000002E-3</v>
      </c>
      <c r="CN554" s="23" t="s">
        <v>181</v>
      </c>
      <c r="CO554" s="23">
        <v>5.9999999999999995E-4</v>
      </c>
      <c r="CP554" s="23" t="s">
        <v>181</v>
      </c>
      <c r="CQ554" s="23">
        <v>2.5999999999999999E-3</v>
      </c>
      <c r="CR554" s="23" t="s">
        <v>181</v>
      </c>
      <c r="CS554" s="23">
        <v>1.5E-3</v>
      </c>
      <c r="CT554" s="23" t="s">
        <v>20</v>
      </c>
      <c r="CV554" s="23" t="s">
        <v>181</v>
      </c>
      <c r="CW554" s="23">
        <v>5.0000000000000001E-4</v>
      </c>
      <c r="CX554" s="23" t="s">
        <v>181</v>
      </c>
      <c r="CY554" s="23">
        <v>5.0000000000000001E-4</v>
      </c>
      <c r="CZ554" s="23" t="s">
        <v>181</v>
      </c>
      <c r="DA554" s="23">
        <v>5.0000000000000001E-4</v>
      </c>
      <c r="DB554" s="23" t="s">
        <v>181</v>
      </c>
      <c r="DC554" s="23">
        <v>5.0000000000000001E-4</v>
      </c>
      <c r="DD554" s="23" t="s">
        <v>181</v>
      </c>
      <c r="DE554" s="23">
        <v>5.0000000000000001E-4</v>
      </c>
      <c r="DF554" s="23" t="s">
        <v>181</v>
      </c>
      <c r="DG554" s="23">
        <v>2.9999999999999997E-4</v>
      </c>
      <c r="DH554" s="23" t="s">
        <v>181</v>
      </c>
      <c r="DI554" s="23">
        <v>1E-4</v>
      </c>
      <c r="DJ554" s="23" t="s">
        <v>646</v>
      </c>
      <c r="DK554" s="23" t="s">
        <v>647</v>
      </c>
      <c r="DL554" s="23">
        <v>53</v>
      </c>
      <c r="DM554" s="23" t="s">
        <v>594</v>
      </c>
      <c r="DN554" s="23" t="s">
        <v>20</v>
      </c>
      <c r="DW554" s="85"/>
      <c r="DY554" s="85">
        <v>44881.192361111112</v>
      </c>
    </row>
    <row r="555" spans="1:129" s="23" customFormat="1">
      <c r="A555" s="23">
        <v>615</v>
      </c>
      <c r="B555" s="88">
        <v>44881.197916666664</v>
      </c>
      <c r="C555" s="23" t="s">
        <v>192</v>
      </c>
      <c r="D555" s="23">
        <v>0</v>
      </c>
      <c r="E555" s="23">
        <v>0</v>
      </c>
      <c r="F555" s="23">
        <v>0</v>
      </c>
      <c r="G555" s="23" t="s">
        <v>58</v>
      </c>
      <c r="H555" s="23" t="s">
        <v>59</v>
      </c>
      <c r="I555" s="23" t="s">
        <v>59</v>
      </c>
      <c r="J555" s="23" t="s">
        <v>59</v>
      </c>
      <c r="K555" s="23">
        <v>150</v>
      </c>
      <c r="L555" s="23" t="s">
        <v>179</v>
      </c>
      <c r="M555" s="23">
        <v>0</v>
      </c>
      <c r="N555" s="23" t="s">
        <v>179</v>
      </c>
      <c r="O555" s="23">
        <v>0</v>
      </c>
      <c r="P555" s="23" t="s">
        <v>179</v>
      </c>
      <c r="Q555" s="23">
        <v>0</v>
      </c>
      <c r="R555" s="23">
        <v>2</v>
      </c>
      <c r="S555" s="23" t="s">
        <v>180</v>
      </c>
      <c r="T555" s="23">
        <v>5.6105999999999998</v>
      </c>
      <c r="U555" s="23">
        <v>0.51070000000000004</v>
      </c>
      <c r="V555" s="23">
        <v>13.328900000000001</v>
      </c>
      <c r="W555" s="23">
        <v>0.23449999999999999</v>
      </c>
      <c r="X555" s="23">
        <v>38.702300000000001</v>
      </c>
      <c r="Y555" s="23">
        <v>0.24640000000000001</v>
      </c>
      <c r="Z555" s="23" t="s">
        <v>181</v>
      </c>
      <c r="AA555" s="23">
        <v>1.0699999999999999E-2</v>
      </c>
      <c r="AB555" s="23" t="s">
        <v>181</v>
      </c>
      <c r="AC555" s="23">
        <v>5.7000000000000002E-3</v>
      </c>
      <c r="AD555" s="23" t="s">
        <v>181</v>
      </c>
      <c r="AE555" s="23">
        <v>9.9000000000000008E-3</v>
      </c>
      <c r="AF555" s="23">
        <v>0.63100000000000001</v>
      </c>
      <c r="AG555" s="23">
        <v>8.0000000000000002E-3</v>
      </c>
      <c r="AH555" s="23">
        <v>7.1574</v>
      </c>
      <c r="AI555" s="23">
        <v>2.01E-2</v>
      </c>
      <c r="AJ555" s="23">
        <v>0.36980000000000002</v>
      </c>
      <c r="AK555" s="23">
        <v>4.1999999999999997E-3</v>
      </c>
      <c r="AL555" s="23">
        <v>7.4000000000000003E-3</v>
      </c>
      <c r="AM555" s="23">
        <v>5.1999999999999998E-3</v>
      </c>
      <c r="AN555" s="23">
        <v>2.3199999999999998E-2</v>
      </c>
      <c r="AO555" s="23">
        <v>3.2000000000000002E-3</v>
      </c>
      <c r="AP555" s="23">
        <v>7.4899999999999994E-2</v>
      </c>
      <c r="AQ555" s="23">
        <v>3.3E-3</v>
      </c>
      <c r="AR555" s="23">
        <v>4.8917000000000002</v>
      </c>
      <c r="AS555" s="23">
        <v>1.9099999999999999E-2</v>
      </c>
      <c r="AT555" s="23">
        <v>8.6E-3</v>
      </c>
      <c r="AU555" s="23">
        <v>2.5999999999999999E-3</v>
      </c>
      <c r="AV555" s="23">
        <v>1.8499999999999999E-2</v>
      </c>
      <c r="AW555" s="23">
        <v>1.1999999999999999E-3</v>
      </c>
      <c r="AX555" s="23">
        <v>6.4999999999999997E-3</v>
      </c>
      <c r="AY555" s="23">
        <v>5.9999999999999995E-4</v>
      </c>
      <c r="AZ555" s="23">
        <v>5.8999999999999999E-3</v>
      </c>
      <c r="BA555" s="23">
        <v>5.9999999999999995E-4</v>
      </c>
      <c r="BB555" s="23">
        <v>6.9999999999999999E-4</v>
      </c>
      <c r="BC555" s="23">
        <v>4.0000000000000002E-4</v>
      </c>
      <c r="BD555" s="23" t="s">
        <v>181</v>
      </c>
      <c r="BE555" s="23">
        <v>2.9999999999999997E-4</v>
      </c>
      <c r="BF555" s="23" t="s">
        <v>181</v>
      </c>
      <c r="BG555" s="23">
        <v>1E-4</v>
      </c>
      <c r="BH555" s="23">
        <v>1.1000000000000001E-3</v>
      </c>
      <c r="BI555" s="23">
        <v>2.0000000000000001E-4</v>
      </c>
      <c r="BJ555" s="23">
        <v>6.0000000000000001E-3</v>
      </c>
      <c r="BK555" s="23">
        <v>2.9999999999999997E-4</v>
      </c>
      <c r="BL555" s="23">
        <v>1.9E-3</v>
      </c>
      <c r="BM555" s="23">
        <v>2.0000000000000001E-4</v>
      </c>
      <c r="BN555" s="23">
        <v>3.7000000000000002E-3</v>
      </c>
      <c r="BO555" s="23">
        <v>2.9999999999999997E-4</v>
      </c>
      <c r="BP555" s="23" t="s">
        <v>181</v>
      </c>
      <c r="BQ555" s="23">
        <v>2.0000000000000001E-4</v>
      </c>
      <c r="BR555" s="23">
        <v>6.9999999999999999E-4</v>
      </c>
      <c r="BS555" s="23">
        <v>2.9999999999999997E-4</v>
      </c>
      <c r="BT555" s="23" t="s">
        <v>181</v>
      </c>
      <c r="BU555" s="23">
        <v>5.0000000000000001E-4</v>
      </c>
      <c r="BV555" s="23" t="s">
        <v>20</v>
      </c>
      <c r="BX555" s="23" t="s">
        <v>181</v>
      </c>
      <c r="BY555" s="23">
        <v>8.9999999999999998E-4</v>
      </c>
      <c r="BZ555" s="23" t="s">
        <v>181</v>
      </c>
      <c r="CA555" s="23">
        <v>8.0000000000000004E-4</v>
      </c>
      <c r="CB555" s="23" t="s">
        <v>181</v>
      </c>
      <c r="CC555" s="23">
        <v>2E-3</v>
      </c>
      <c r="CD555" s="23" t="s">
        <v>181</v>
      </c>
      <c r="CE555" s="23">
        <v>1.6000000000000001E-3</v>
      </c>
      <c r="CF555" s="23" t="s">
        <v>20</v>
      </c>
      <c r="CH555" s="23">
        <v>6.7000000000000002E-3</v>
      </c>
      <c r="CI555" s="23">
        <v>6.4000000000000003E-3</v>
      </c>
      <c r="CJ555" s="23" t="s">
        <v>181</v>
      </c>
      <c r="CK555" s="23">
        <v>9.4000000000000004E-3</v>
      </c>
      <c r="CL555" s="23">
        <v>1.4500000000000001E-2</v>
      </c>
      <c r="CM555" s="23">
        <v>1.23E-2</v>
      </c>
      <c r="CN555" s="23" t="s">
        <v>181</v>
      </c>
      <c r="CO555" s="23">
        <v>5.9999999999999995E-4</v>
      </c>
      <c r="CP555" s="23" t="s">
        <v>181</v>
      </c>
      <c r="CQ555" s="23">
        <v>2.5999999999999999E-3</v>
      </c>
      <c r="CR555" s="23" t="s">
        <v>181</v>
      </c>
      <c r="CS555" s="23">
        <v>1.6000000000000001E-3</v>
      </c>
      <c r="CT555" s="23" t="s">
        <v>20</v>
      </c>
      <c r="CV555" s="23" t="s">
        <v>181</v>
      </c>
      <c r="CW555" s="23">
        <v>5.0000000000000001E-4</v>
      </c>
      <c r="CX555" s="23" t="s">
        <v>181</v>
      </c>
      <c r="CY555" s="23">
        <v>5.0000000000000001E-4</v>
      </c>
      <c r="CZ555" s="23" t="s">
        <v>181</v>
      </c>
      <c r="DA555" s="23">
        <v>5.9999999999999995E-4</v>
      </c>
      <c r="DB555" s="23" t="s">
        <v>181</v>
      </c>
      <c r="DC555" s="23">
        <v>5.0000000000000001E-4</v>
      </c>
      <c r="DD555" s="23" t="s">
        <v>181</v>
      </c>
      <c r="DE555" s="23">
        <v>5.9999999999999995E-4</v>
      </c>
      <c r="DF555" s="23" t="s">
        <v>181</v>
      </c>
      <c r="DG555" s="23">
        <v>2.9999999999999997E-4</v>
      </c>
      <c r="DH555" s="23" t="s">
        <v>181</v>
      </c>
      <c r="DI555" s="23">
        <v>2.9999999999999997E-4</v>
      </c>
      <c r="DJ555" s="23" t="s">
        <v>648</v>
      </c>
      <c r="DK555" s="23" t="s">
        <v>649</v>
      </c>
      <c r="DL555" s="23">
        <v>25</v>
      </c>
      <c r="DM555" s="23" t="s">
        <v>650</v>
      </c>
      <c r="DN555" s="23" t="s">
        <v>20</v>
      </c>
      <c r="DW555" s="85"/>
      <c r="DY555" s="85">
        <v>44881.197916666664</v>
      </c>
    </row>
    <row r="556" spans="1:129" s="23" customFormat="1">
      <c r="A556" s="23">
        <v>616</v>
      </c>
      <c r="B556" s="88">
        <v>44881.200694444444</v>
      </c>
      <c r="C556" s="23" t="s">
        <v>192</v>
      </c>
      <c r="D556" s="23">
        <v>0</v>
      </c>
      <c r="E556" s="23">
        <v>0</v>
      </c>
      <c r="F556" s="23">
        <v>0</v>
      </c>
      <c r="G556" s="23" t="s">
        <v>58</v>
      </c>
      <c r="H556" s="23" t="s">
        <v>59</v>
      </c>
      <c r="I556" s="23" t="s">
        <v>59</v>
      </c>
      <c r="J556" s="23" t="s">
        <v>59</v>
      </c>
      <c r="K556" s="23">
        <v>150</v>
      </c>
      <c r="L556" s="23" t="s">
        <v>179</v>
      </c>
      <c r="M556" s="23">
        <v>0</v>
      </c>
      <c r="N556" s="23" t="s">
        <v>179</v>
      </c>
      <c r="O556" s="23">
        <v>0</v>
      </c>
      <c r="P556" s="23" t="s">
        <v>179</v>
      </c>
      <c r="Q556" s="23">
        <v>0</v>
      </c>
      <c r="R556" s="23">
        <v>2</v>
      </c>
      <c r="S556" s="23" t="s">
        <v>180</v>
      </c>
      <c r="T556" s="23">
        <v>7.4194000000000004</v>
      </c>
      <c r="U556" s="23">
        <v>0.59089999999999998</v>
      </c>
      <c r="V556" s="23">
        <v>19.174499999999998</v>
      </c>
      <c r="W556" s="23">
        <v>0.28299999999999997</v>
      </c>
      <c r="X556" s="23">
        <v>50.032600000000002</v>
      </c>
      <c r="Y556" s="23">
        <v>0.29430000000000001</v>
      </c>
      <c r="Z556" s="23">
        <v>2.8500000000000001E-2</v>
      </c>
      <c r="AA556" s="23">
        <v>1.09E-2</v>
      </c>
      <c r="AB556" s="23" t="s">
        <v>181</v>
      </c>
      <c r="AC556" s="23">
        <v>6.0000000000000001E-3</v>
      </c>
      <c r="AD556" s="23" t="s">
        <v>181</v>
      </c>
      <c r="AE556" s="23">
        <v>1.04E-2</v>
      </c>
      <c r="AF556" s="23">
        <v>1.7785</v>
      </c>
      <c r="AG556" s="23">
        <v>1.32E-2</v>
      </c>
      <c r="AH556" s="23">
        <v>5.8673000000000002</v>
      </c>
      <c r="AI556" s="23">
        <v>1.8499999999999999E-2</v>
      </c>
      <c r="AJ556" s="23">
        <v>0.59109999999999996</v>
      </c>
      <c r="AK556" s="23">
        <v>5.0000000000000001E-3</v>
      </c>
      <c r="AL556" s="23">
        <v>3.2300000000000002E-2</v>
      </c>
      <c r="AM556" s="23">
        <v>6.4000000000000003E-3</v>
      </c>
      <c r="AN556" s="23">
        <v>3.1699999999999999E-2</v>
      </c>
      <c r="AO556" s="23">
        <v>3.8E-3</v>
      </c>
      <c r="AP556" s="23">
        <v>6.7599999999999993E-2</v>
      </c>
      <c r="AQ556" s="23">
        <v>3.0999999999999999E-3</v>
      </c>
      <c r="AR556" s="23">
        <v>7.9280999999999997</v>
      </c>
      <c r="AS556" s="23">
        <v>2.3699999999999999E-2</v>
      </c>
      <c r="AT556" s="23">
        <v>1.03E-2</v>
      </c>
      <c r="AU556" s="23">
        <v>3.0999999999999999E-3</v>
      </c>
      <c r="AV556" s="23">
        <v>1.43E-2</v>
      </c>
      <c r="AW556" s="23">
        <v>1E-3</v>
      </c>
      <c r="AX556" s="23">
        <v>1.17E-2</v>
      </c>
      <c r="AY556" s="23">
        <v>6.9999999999999999E-4</v>
      </c>
      <c r="AZ556" s="23">
        <v>8.0000000000000002E-3</v>
      </c>
      <c r="BA556" s="23">
        <v>5.9999999999999995E-4</v>
      </c>
      <c r="BB556" s="23">
        <v>8.0000000000000004E-4</v>
      </c>
      <c r="BC556" s="23">
        <v>4.0000000000000002E-4</v>
      </c>
      <c r="BD556" s="23">
        <v>5.0000000000000001E-4</v>
      </c>
      <c r="BE556" s="23">
        <v>2.9999999999999997E-4</v>
      </c>
      <c r="BF556" s="23" t="s">
        <v>181</v>
      </c>
      <c r="BG556" s="23">
        <v>1E-4</v>
      </c>
      <c r="BH556" s="23">
        <v>1.4E-3</v>
      </c>
      <c r="BI556" s="23">
        <v>2.0000000000000001E-4</v>
      </c>
      <c r="BJ556" s="23">
        <v>7.4999999999999997E-3</v>
      </c>
      <c r="BK556" s="23">
        <v>2.9999999999999997E-4</v>
      </c>
      <c r="BL556" s="23">
        <v>1.8E-3</v>
      </c>
      <c r="BM556" s="23">
        <v>2.0000000000000001E-4</v>
      </c>
      <c r="BN556" s="23">
        <v>3.5000000000000001E-3</v>
      </c>
      <c r="BO556" s="23">
        <v>2.0000000000000001E-4</v>
      </c>
      <c r="BP556" s="23" t="s">
        <v>181</v>
      </c>
      <c r="BQ556" s="23">
        <v>2.0000000000000001E-4</v>
      </c>
      <c r="BR556" s="23">
        <v>4.0000000000000002E-4</v>
      </c>
      <c r="BS556" s="23">
        <v>2.0000000000000001E-4</v>
      </c>
      <c r="BT556" s="23" t="s">
        <v>181</v>
      </c>
      <c r="BU556" s="23">
        <v>5.0000000000000001E-4</v>
      </c>
      <c r="BV556" s="23" t="s">
        <v>20</v>
      </c>
      <c r="BX556" s="23" t="s">
        <v>20</v>
      </c>
      <c r="BZ556" s="23" t="s">
        <v>181</v>
      </c>
      <c r="CA556" s="23">
        <v>6.9999999999999999E-4</v>
      </c>
      <c r="CB556" s="23" t="s">
        <v>181</v>
      </c>
      <c r="CC556" s="23">
        <v>1.8E-3</v>
      </c>
      <c r="CD556" s="23" t="s">
        <v>181</v>
      </c>
      <c r="CE556" s="23">
        <v>1.8E-3</v>
      </c>
      <c r="CF556" s="23" t="s">
        <v>20</v>
      </c>
      <c r="CH556" s="23">
        <v>4.5999999999999999E-3</v>
      </c>
      <c r="CI556" s="23">
        <v>4.5999999999999999E-3</v>
      </c>
      <c r="CJ556" s="23" t="s">
        <v>181</v>
      </c>
      <c r="CK556" s="23">
        <v>8.5000000000000006E-3</v>
      </c>
      <c r="CL556" s="23" t="s">
        <v>181</v>
      </c>
      <c r="CM556" s="23">
        <v>8.5000000000000006E-3</v>
      </c>
      <c r="CN556" s="23" t="s">
        <v>181</v>
      </c>
      <c r="CO556" s="23">
        <v>5.9999999999999995E-4</v>
      </c>
      <c r="CP556" s="23" t="s">
        <v>181</v>
      </c>
      <c r="CQ556" s="23">
        <v>2.5999999999999999E-3</v>
      </c>
      <c r="CR556" s="23" t="s">
        <v>181</v>
      </c>
      <c r="CS556" s="23">
        <v>1.5E-3</v>
      </c>
      <c r="CT556" s="23" t="s">
        <v>20</v>
      </c>
      <c r="CV556" s="23" t="s">
        <v>20</v>
      </c>
      <c r="CX556" s="23" t="s">
        <v>181</v>
      </c>
      <c r="CY556" s="23">
        <v>5.0000000000000001E-4</v>
      </c>
      <c r="CZ556" s="23" t="s">
        <v>181</v>
      </c>
      <c r="DA556" s="23">
        <v>5.0000000000000001E-4</v>
      </c>
      <c r="DB556" s="23" t="s">
        <v>181</v>
      </c>
      <c r="DC556" s="23">
        <v>5.0000000000000001E-4</v>
      </c>
      <c r="DD556" s="23" t="s">
        <v>181</v>
      </c>
      <c r="DE556" s="23">
        <v>5.0000000000000001E-4</v>
      </c>
      <c r="DF556" s="23" t="s">
        <v>181</v>
      </c>
      <c r="DG556" s="23">
        <v>2.9999999999999997E-4</v>
      </c>
      <c r="DH556" s="23" t="s">
        <v>181</v>
      </c>
      <c r="DI556" s="23">
        <v>2.0000000000000001E-4</v>
      </c>
      <c r="DJ556" s="23" t="s">
        <v>648</v>
      </c>
      <c r="DK556" s="23" t="s">
        <v>649</v>
      </c>
      <c r="DL556" s="23">
        <v>44</v>
      </c>
      <c r="DM556" s="23" t="s">
        <v>617</v>
      </c>
      <c r="DN556" s="23" t="s">
        <v>20</v>
      </c>
      <c r="DW556" s="85"/>
      <c r="DY556" s="85">
        <v>44881.200694444444</v>
      </c>
    </row>
    <row r="557" spans="1:129" s="23" customFormat="1">
      <c r="A557" s="23">
        <v>617</v>
      </c>
      <c r="B557" s="88">
        <v>44881.203472222223</v>
      </c>
      <c r="C557" s="23" t="s">
        <v>192</v>
      </c>
      <c r="D557" s="23">
        <v>0</v>
      </c>
      <c r="E557" s="23">
        <v>0</v>
      </c>
      <c r="F557" s="23">
        <v>0</v>
      </c>
      <c r="G557" s="23" t="s">
        <v>58</v>
      </c>
      <c r="H557" s="23" t="s">
        <v>59</v>
      </c>
      <c r="I557" s="23" t="s">
        <v>59</v>
      </c>
      <c r="J557" s="23" t="s">
        <v>59</v>
      </c>
      <c r="K557" s="23">
        <v>150</v>
      </c>
      <c r="L557" s="23" t="s">
        <v>179</v>
      </c>
      <c r="M557" s="23">
        <v>0</v>
      </c>
      <c r="N557" s="23" t="s">
        <v>179</v>
      </c>
      <c r="O557" s="23">
        <v>0</v>
      </c>
      <c r="P557" s="23" t="s">
        <v>179</v>
      </c>
      <c r="Q557" s="23">
        <v>0</v>
      </c>
      <c r="R557" s="23">
        <v>2</v>
      </c>
      <c r="S557" s="23" t="s">
        <v>180</v>
      </c>
      <c r="T557" s="23">
        <v>8.0036000000000005</v>
      </c>
      <c r="U557" s="23">
        <v>0.59340000000000004</v>
      </c>
      <c r="V557" s="23">
        <v>16.1126</v>
      </c>
      <c r="W557" s="23">
        <v>0.26129999999999998</v>
      </c>
      <c r="X557" s="23">
        <v>45.7256</v>
      </c>
      <c r="Y557" s="23">
        <v>0.2747</v>
      </c>
      <c r="Z557" s="23">
        <v>3.6700000000000003E-2</v>
      </c>
      <c r="AA557" s="23">
        <v>1.18E-2</v>
      </c>
      <c r="AB557" s="23" t="s">
        <v>181</v>
      </c>
      <c r="AC557" s="23">
        <v>5.8999999999999999E-3</v>
      </c>
      <c r="AD557" s="23" t="s">
        <v>181</v>
      </c>
      <c r="AE557" s="23">
        <v>0.01</v>
      </c>
      <c r="AF557" s="23">
        <v>0.90239999999999998</v>
      </c>
      <c r="AG557" s="23">
        <v>9.5999999999999992E-3</v>
      </c>
      <c r="AH557" s="23">
        <v>7.3733000000000004</v>
      </c>
      <c r="AI557" s="23">
        <v>2.0500000000000001E-2</v>
      </c>
      <c r="AJ557" s="23">
        <v>0.49840000000000001</v>
      </c>
      <c r="AK557" s="23">
        <v>4.7000000000000002E-3</v>
      </c>
      <c r="AL557" s="23">
        <v>2.2499999999999999E-2</v>
      </c>
      <c r="AM557" s="23">
        <v>6.1000000000000004E-3</v>
      </c>
      <c r="AN557" s="23">
        <v>2.9100000000000001E-2</v>
      </c>
      <c r="AO557" s="23">
        <v>3.5999999999999999E-3</v>
      </c>
      <c r="AP557" s="23">
        <v>9.0899999999999995E-2</v>
      </c>
      <c r="AQ557" s="23">
        <v>3.5999999999999999E-3</v>
      </c>
      <c r="AR557" s="23">
        <v>6.9855</v>
      </c>
      <c r="AS557" s="23">
        <v>2.2700000000000001E-2</v>
      </c>
      <c r="AT557" s="23">
        <v>9.1000000000000004E-3</v>
      </c>
      <c r="AU557" s="23">
        <v>3.0000000000000001E-3</v>
      </c>
      <c r="AV557" s="23">
        <v>1.2500000000000001E-2</v>
      </c>
      <c r="AW557" s="23">
        <v>1E-3</v>
      </c>
      <c r="AX557" s="23">
        <v>5.7000000000000002E-3</v>
      </c>
      <c r="AY557" s="23">
        <v>5.9999999999999995E-4</v>
      </c>
      <c r="AZ557" s="23">
        <v>7.3000000000000001E-3</v>
      </c>
      <c r="BA557" s="23">
        <v>5.9999999999999995E-4</v>
      </c>
      <c r="BB557" s="23">
        <v>1.1000000000000001E-3</v>
      </c>
      <c r="BC557" s="23">
        <v>4.0000000000000002E-4</v>
      </c>
      <c r="BD557" s="23">
        <v>4.0000000000000002E-4</v>
      </c>
      <c r="BE557" s="23">
        <v>2.9999999999999997E-4</v>
      </c>
      <c r="BF557" s="23" t="s">
        <v>181</v>
      </c>
      <c r="BG557" s="23">
        <v>1E-4</v>
      </c>
      <c r="BH557" s="23">
        <v>1.1000000000000001E-3</v>
      </c>
      <c r="BI557" s="23">
        <v>2.0000000000000001E-4</v>
      </c>
      <c r="BJ557" s="23">
        <v>6.1000000000000004E-3</v>
      </c>
      <c r="BK557" s="23">
        <v>2.9999999999999997E-4</v>
      </c>
      <c r="BL557" s="23">
        <v>2E-3</v>
      </c>
      <c r="BM557" s="23">
        <v>2.0000000000000001E-4</v>
      </c>
      <c r="BN557" s="23">
        <v>3.3999999999999998E-3</v>
      </c>
      <c r="BO557" s="23">
        <v>2.9999999999999997E-4</v>
      </c>
      <c r="BP557" s="23" t="s">
        <v>181</v>
      </c>
      <c r="BQ557" s="23">
        <v>2.0000000000000001E-4</v>
      </c>
      <c r="BR557" s="23">
        <v>5.9999999999999995E-4</v>
      </c>
      <c r="BS557" s="23">
        <v>2.0000000000000001E-4</v>
      </c>
      <c r="BT557" s="23" t="s">
        <v>181</v>
      </c>
      <c r="BU557" s="23">
        <v>5.0000000000000001E-4</v>
      </c>
      <c r="BV557" s="23" t="s">
        <v>20</v>
      </c>
      <c r="BX557" s="23" t="s">
        <v>181</v>
      </c>
      <c r="BY557" s="23">
        <v>8.0000000000000004E-4</v>
      </c>
      <c r="BZ557" s="23" t="s">
        <v>181</v>
      </c>
      <c r="CA557" s="23">
        <v>6.9999999999999999E-4</v>
      </c>
      <c r="CB557" s="23" t="s">
        <v>181</v>
      </c>
      <c r="CC557" s="23">
        <v>1.9E-3</v>
      </c>
      <c r="CD557" s="23" t="s">
        <v>181</v>
      </c>
      <c r="CE557" s="23">
        <v>1.8E-3</v>
      </c>
      <c r="CF557" s="23" t="s">
        <v>20</v>
      </c>
      <c r="CH557" s="23" t="s">
        <v>181</v>
      </c>
      <c r="CI557" s="23">
        <v>5.1000000000000004E-3</v>
      </c>
      <c r="CJ557" s="23" t="s">
        <v>181</v>
      </c>
      <c r="CK557" s="23">
        <v>8.9999999999999993E-3</v>
      </c>
      <c r="CL557" s="23" t="s">
        <v>181</v>
      </c>
      <c r="CM557" s="23">
        <v>1.01E-2</v>
      </c>
      <c r="CN557" s="23" t="s">
        <v>181</v>
      </c>
      <c r="CO557" s="23">
        <v>5.9999999999999995E-4</v>
      </c>
      <c r="CP557" s="23" t="s">
        <v>181</v>
      </c>
      <c r="CQ557" s="23">
        <v>2.5999999999999999E-3</v>
      </c>
      <c r="CR557" s="23" t="s">
        <v>181</v>
      </c>
      <c r="CS557" s="23">
        <v>1.5E-3</v>
      </c>
      <c r="CT557" s="23" t="s">
        <v>181</v>
      </c>
      <c r="CU557" s="23">
        <v>6.9999999999999999E-4</v>
      </c>
      <c r="CV557" s="23" t="s">
        <v>181</v>
      </c>
      <c r="CW557" s="23">
        <v>5.0000000000000001E-4</v>
      </c>
      <c r="CX557" s="23" t="s">
        <v>181</v>
      </c>
      <c r="CY557" s="23">
        <v>5.0000000000000001E-4</v>
      </c>
      <c r="CZ557" s="23" t="s">
        <v>181</v>
      </c>
      <c r="DA557" s="23">
        <v>5.9999999999999995E-4</v>
      </c>
      <c r="DB557" s="23" t="s">
        <v>181</v>
      </c>
      <c r="DC557" s="23">
        <v>5.0000000000000001E-4</v>
      </c>
      <c r="DD557" s="23" t="s">
        <v>181</v>
      </c>
      <c r="DE557" s="23">
        <v>5.9999999999999995E-4</v>
      </c>
      <c r="DF557" s="23" t="s">
        <v>181</v>
      </c>
      <c r="DG557" s="23">
        <v>2.9999999999999997E-4</v>
      </c>
      <c r="DH557" s="23" t="s">
        <v>181</v>
      </c>
      <c r="DI557" s="23">
        <v>2.0000000000000001E-4</v>
      </c>
      <c r="DJ557" s="23" t="s">
        <v>648</v>
      </c>
      <c r="DK557" s="23" t="s">
        <v>649</v>
      </c>
      <c r="DL557" s="23">
        <v>90</v>
      </c>
      <c r="DM557" s="23" t="s">
        <v>567</v>
      </c>
      <c r="DN557" s="23" t="s">
        <v>20</v>
      </c>
      <c r="DW557" s="85"/>
      <c r="DY557" s="85">
        <v>44881.203472222223</v>
      </c>
    </row>
    <row r="558" spans="1:129" s="23" customFormat="1">
      <c r="A558" s="23">
        <v>618</v>
      </c>
      <c r="B558" s="88">
        <v>44881.21597222222</v>
      </c>
      <c r="C558" s="23" t="s">
        <v>192</v>
      </c>
      <c r="D558" s="23">
        <v>0</v>
      </c>
      <c r="E558" s="23">
        <v>0</v>
      </c>
      <c r="F558" s="23">
        <v>0</v>
      </c>
      <c r="G558" s="23" t="s">
        <v>58</v>
      </c>
      <c r="H558" s="23" t="s">
        <v>59</v>
      </c>
      <c r="I558" s="23" t="s">
        <v>59</v>
      </c>
      <c r="J558" s="23" t="s">
        <v>59</v>
      </c>
      <c r="K558" s="23">
        <v>150</v>
      </c>
      <c r="L558" s="23" t="s">
        <v>179</v>
      </c>
      <c r="M558" s="23">
        <v>0</v>
      </c>
      <c r="N558" s="23" t="s">
        <v>179</v>
      </c>
      <c r="O558" s="23">
        <v>0</v>
      </c>
      <c r="P558" s="23" t="s">
        <v>179</v>
      </c>
      <c r="Q558" s="23">
        <v>0</v>
      </c>
      <c r="R558" s="23">
        <v>2</v>
      </c>
      <c r="S558" s="23" t="s">
        <v>180</v>
      </c>
      <c r="T558" s="23">
        <v>9.0864999999999991</v>
      </c>
      <c r="U558" s="23">
        <v>0.60580000000000001</v>
      </c>
      <c r="V558" s="23">
        <v>15.707000000000001</v>
      </c>
      <c r="W558" s="23">
        <v>0.25969999999999999</v>
      </c>
      <c r="X558" s="23">
        <v>48.664499999999997</v>
      </c>
      <c r="Y558" s="23">
        <v>0.28349999999999997</v>
      </c>
      <c r="Z558" s="23">
        <v>4.1099999999999998E-2</v>
      </c>
      <c r="AA558" s="23">
        <v>1.23E-2</v>
      </c>
      <c r="AB558" s="23" t="s">
        <v>181</v>
      </c>
      <c r="AC558" s="23">
        <v>6.0000000000000001E-3</v>
      </c>
      <c r="AD558" s="23" t="s">
        <v>181</v>
      </c>
      <c r="AE558" s="23">
        <v>0.01</v>
      </c>
      <c r="AF558" s="23">
        <v>0.46739999999999998</v>
      </c>
      <c r="AG558" s="23">
        <v>7.4999999999999997E-3</v>
      </c>
      <c r="AH558" s="23">
        <v>8.5601000000000003</v>
      </c>
      <c r="AI558" s="23">
        <v>2.2200000000000001E-2</v>
      </c>
      <c r="AJ558" s="23">
        <v>0.51749999999999996</v>
      </c>
      <c r="AK558" s="23">
        <v>4.8999999999999998E-3</v>
      </c>
      <c r="AL558" s="23">
        <v>2.9399999999999999E-2</v>
      </c>
      <c r="AM558" s="23">
        <v>6.4000000000000003E-3</v>
      </c>
      <c r="AN558" s="23">
        <v>2.75E-2</v>
      </c>
      <c r="AO558" s="23">
        <v>3.5999999999999999E-3</v>
      </c>
      <c r="AP558" s="23">
        <v>0.1585</v>
      </c>
      <c r="AQ558" s="23">
        <v>4.4999999999999997E-3</v>
      </c>
      <c r="AR558" s="23">
        <v>6.8573000000000004</v>
      </c>
      <c r="AS558" s="23">
        <v>2.29E-2</v>
      </c>
      <c r="AT558" s="23">
        <v>1.4500000000000001E-2</v>
      </c>
      <c r="AU558" s="23">
        <v>2.8999999999999998E-3</v>
      </c>
      <c r="AV558" s="23">
        <v>1.1299999999999999E-2</v>
      </c>
      <c r="AW558" s="23">
        <v>8.9999999999999998E-4</v>
      </c>
      <c r="AX558" s="23">
        <v>9.9000000000000008E-3</v>
      </c>
      <c r="AY558" s="23">
        <v>6.9999999999999999E-4</v>
      </c>
      <c r="AZ558" s="23">
        <v>8.0000000000000002E-3</v>
      </c>
      <c r="BA558" s="23">
        <v>5.9999999999999995E-4</v>
      </c>
      <c r="BB558" s="23">
        <v>1.1999999999999999E-3</v>
      </c>
      <c r="BC558" s="23">
        <v>4.0000000000000002E-4</v>
      </c>
      <c r="BD558" s="23" t="s">
        <v>181</v>
      </c>
      <c r="BE558" s="23">
        <v>2.0000000000000001E-4</v>
      </c>
      <c r="BF558" s="23" t="s">
        <v>181</v>
      </c>
      <c r="BG558" s="23">
        <v>1E-4</v>
      </c>
      <c r="BH558" s="23">
        <v>5.0000000000000001E-4</v>
      </c>
      <c r="BI558" s="23">
        <v>2.0000000000000001E-4</v>
      </c>
      <c r="BJ558" s="23">
        <v>7.1999999999999998E-3</v>
      </c>
      <c r="BK558" s="23">
        <v>2.9999999999999997E-4</v>
      </c>
      <c r="BL558" s="23">
        <v>2.3999999999999998E-3</v>
      </c>
      <c r="BM558" s="23">
        <v>2.0000000000000001E-4</v>
      </c>
      <c r="BN558" s="23">
        <v>3.3E-3</v>
      </c>
      <c r="BO558" s="23">
        <v>2.0000000000000001E-4</v>
      </c>
      <c r="BP558" s="23" t="s">
        <v>181</v>
      </c>
      <c r="BQ558" s="23">
        <v>2.0000000000000001E-4</v>
      </c>
      <c r="BR558" s="23">
        <v>4.0000000000000002E-4</v>
      </c>
      <c r="BS558" s="23">
        <v>2.0000000000000001E-4</v>
      </c>
      <c r="BT558" s="23" t="s">
        <v>181</v>
      </c>
      <c r="BU558" s="23">
        <v>5.0000000000000001E-4</v>
      </c>
      <c r="BV558" s="23" t="s">
        <v>20</v>
      </c>
      <c r="BX558" s="23" t="s">
        <v>181</v>
      </c>
      <c r="BY558" s="23">
        <v>8.0000000000000004E-4</v>
      </c>
      <c r="BZ558" s="23" t="s">
        <v>181</v>
      </c>
      <c r="CA558" s="23">
        <v>6.9999999999999999E-4</v>
      </c>
      <c r="CB558" s="23" t="s">
        <v>181</v>
      </c>
      <c r="CC558" s="23">
        <v>1.8E-3</v>
      </c>
      <c r="CD558" s="23">
        <v>2.2000000000000001E-3</v>
      </c>
      <c r="CE558" s="23">
        <v>1.8E-3</v>
      </c>
      <c r="CF558" s="23" t="s">
        <v>20</v>
      </c>
      <c r="CH558" s="23">
        <v>7.1999999999999998E-3</v>
      </c>
      <c r="CI558" s="23">
        <v>4.5999999999999999E-3</v>
      </c>
      <c r="CJ558" s="23" t="s">
        <v>181</v>
      </c>
      <c r="CK558" s="23">
        <v>8.5000000000000006E-3</v>
      </c>
      <c r="CL558" s="23" t="s">
        <v>181</v>
      </c>
      <c r="CM558" s="23">
        <v>8.8999999999999999E-3</v>
      </c>
      <c r="CN558" s="23" t="s">
        <v>181</v>
      </c>
      <c r="CO558" s="23">
        <v>6.9999999999999999E-4</v>
      </c>
      <c r="CP558" s="23" t="s">
        <v>181</v>
      </c>
      <c r="CQ558" s="23">
        <v>2.5999999999999999E-3</v>
      </c>
      <c r="CR558" s="23" t="s">
        <v>181</v>
      </c>
      <c r="CS558" s="23">
        <v>1.5E-3</v>
      </c>
      <c r="CT558" s="23" t="s">
        <v>181</v>
      </c>
      <c r="CU558" s="23">
        <v>5.9999999999999995E-4</v>
      </c>
      <c r="CV558" s="23" t="s">
        <v>20</v>
      </c>
      <c r="CX558" s="23" t="s">
        <v>181</v>
      </c>
      <c r="CY558" s="23">
        <v>5.0000000000000001E-4</v>
      </c>
      <c r="CZ558" s="23" t="s">
        <v>181</v>
      </c>
      <c r="DA558" s="23">
        <v>5.0000000000000001E-4</v>
      </c>
      <c r="DB558" s="23" t="s">
        <v>181</v>
      </c>
      <c r="DC558" s="23">
        <v>5.0000000000000001E-4</v>
      </c>
      <c r="DD558" s="23" t="s">
        <v>181</v>
      </c>
      <c r="DE558" s="23">
        <v>5.0000000000000001E-4</v>
      </c>
      <c r="DF558" s="23" t="s">
        <v>181</v>
      </c>
      <c r="DG558" s="23">
        <v>2.9999999999999997E-4</v>
      </c>
      <c r="DH558" s="23" t="s">
        <v>181</v>
      </c>
      <c r="DI558" s="23">
        <v>2.0000000000000001E-4</v>
      </c>
      <c r="DJ558" s="23" t="s">
        <v>651</v>
      </c>
      <c r="DK558" s="23" t="s">
        <v>652</v>
      </c>
      <c r="DL558" s="23">
        <v>30</v>
      </c>
      <c r="DM558" s="23" t="s">
        <v>567</v>
      </c>
      <c r="DN558" s="23" t="s">
        <v>20</v>
      </c>
      <c r="DW558" s="85"/>
      <c r="DY558" s="85">
        <v>44881.21597222222</v>
      </c>
    </row>
    <row r="559" spans="1:129" s="23" customFormat="1">
      <c r="A559" s="23">
        <v>619</v>
      </c>
      <c r="B559" s="88">
        <v>44881.23333333333</v>
      </c>
      <c r="C559" s="23" t="s">
        <v>192</v>
      </c>
      <c r="D559" s="23">
        <v>0</v>
      </c>
      <c r="E559" s="23">
        <v>0</v>
      </c>
      <c r="F559" s="23">
        <v>0</v>
      </c>
      <c r="G559" s="23" t="s">
        <v>58</v>
      </c>
      <c r="H559" s="23" t="s">
        <v>59</v>
      </c>
      <c r="I559" s="23" t="s">
        <v>59</v>
      </c>
      <c r="J559" s="23" t="s">
        <v>59</v>
      </c>
      <c r="K559" s="23">
        <v>150</v>
      </c>
      <c r="L559" s="23" t="s">
        <v>179</v>
      </c>
      <c r="M559" s="23">
        <v>0</v>
      </c>
      <c r="N559" s="23" t="s">
        <v>179</v>
      </c>
      <c r="O559" s="23">
        <v>0</v>
      </c>
      <c r="P559" s="23" t="s">
        <v>179</v>
      </c>
      <c r="Q559" s="23">
        <v>0</v>
      </c>
      <c r="R559" s="23">
        <v>2</v>
      </c>
      <c r="S559" s="23" t="s">
        <v>180</v>
      </c>
      <c r="T559" s="23">
        <v>6.7441000000000004</v>
      </c>
      <c r="U559" s="23">
        <v>0.57169999999999999</v>
      </c>
      <c r="V559" s="23">
        <v>16.386800000000001</v>
      </c>
      <c r="W559" s="23">
        <v>0.2626</v>
      </c>
      <c r="X559" s="23">
        <v>45.974499999999999</v>
      </c>
      <c r="Y559" s="23">
        <v>0.27629999999999999</v>
      </c>
      <c r="Z559" s="23">
        <v>2.7099999999999999E-2</v>
      </c>
      <c r="AA559" s="23">
        <v>1.1299999999999999E-2</v>
      </c>
      <c r="AB559" s="23" t="s">
        <v>181</v>
      </c>
      <c r="AC559" s="23">
        <v>6.0000000000000001E-3</v>
      </c>
      <c r="AD559" s="23" t="s">
        <v>181</v>
      </c>
      <c r="AE559" s="23">
        <v>1.12E-2</v>
      </c>
      <c r="AF559" s="23">
        <v>0.82879999999999998</v>
      </c>
      <c r="AG559" s="23">
        <v>9.4000000000000004E-3</v>
      </c>
      <c r="AH559" s="23">
        <v>7.1207000000000003</v>
      </c>
      <c r="AI559" s="23">
        <v>2.0299999999999999E-2</v>
      </c>
      <c r="AJ559" s="23">
        <v>0.4824</v>
      </c>
      <c r="AK559" s="23">
        <v>4.7000000000000002E-3</v>
      </c>
      <c r="AL559" s="23">
        <v>2.3300000000000001E-2</v>
      </c>
      <c r="AM559" s="23">
        <v>6.0000000000000001E-3</v>
      </c>
      <c r="AN559" s="23">
        <v>3.6799999999999999E-2</v>
      </c>
      <c r="AO559" s="23">
        <v>3.8999999999999998E-3</v>
      </c>
      <c r="AP559" s="23">
        <v>7.0699999999999999E-2</v>
      </c>
      <c r="AQ559" s="23">
        <v>3.2000000000000002E-3</v>
      </c>
      <c r="AR559" s="23">
        <v>7.1231999999999998</v>
      </c>
      <c r="AS559" s="23">
        <v>2.29E-2</v>
      </c>
      <c r="AT559" s="23">
        <v>1.1599999999999999E-2</v>
      </c>
      <c r="AU559" s="23">
        <v>3.0000000000000001E-3</v>
      </c>
      <c r="AV559" s="23">
        <v>1.2500000000000001E-2</v>
      </c>
      <c r="AW559" s="23">
        <v>1E-3</v>
      </c>
      <c r="AX559" s="23">
        <v>7.6E-3</v>
      </c>
      <c r="AY559" s="23">
        <v>6.9999999999999999E-4</v>
      </c>
      <c r="AZ559" s="23">
        <v>7.1999999999999998E-3</v>
      </c>
      <c r="BA559" s="23">
        <v>5.9999999999999995E-4</v>
      </c>
      <c r="BB559" s="23">
        <v>1.4E-3</v>
      </c>
      <c r="BC559" s="23">
        <v>4.0000000000000002E-4</v>
      </c>
      <c r="BD559" s="23" t="s">
        <v>181</v>
      </c>
      <c r="BE559" s="23">
        <v>2.9999999999999997E-4</v>
      </c>
      <c r="BF559" s="23" t="s">
        <v>181</v>
      </c>
      <c r="BG559" s="23">
        <v>1E-4</v>
      </c>
      <c r="BH559" s="23">
        <v>8.9999999999999998E-4</v>
      </c>
      <c r="BI559" s="23">
        <v>2.0000000000000001E-4</v>
      </c>
      <c r="BJ559" s="23">
        <v>6.1999999999999998E-3</v>
      </c>
      <c r="BK559" s="23">
        <v>2.9999999999999997E-4</v>
      </c>
      <c r="BL559" s="23">
        <v>1.8E-3</v>
      </c>
      <c r="BM559" s="23">
        <v>2.0000000000000001E-4</v>
      </c>
      <c r="BN559" s="23">
        <v>3.5000000000000001E-3</v>
      </c>
      <c r="BO559" s="23">
        <v>2.9999999999999997E-4</v>
      </c>
      <c r="BP559" s="23" t="s">
        <v>181</v>
      </c>
      <c r="BQ559" s="23">
        <v>2.0000000000000001E-4</v>
      </c>
      <c r="BR559" s="23">
        <v>5.0000000000000001E-4</v>
      </c>
      <c r="BS559" s="23">
        <v>2.0000000000000001E-4</v>
      </c>
      <c r="BT559" s="23" t="s">
        <v>181</v>
      </c>
      <c r="BU559" s="23">
        <v>5.0000000000000001E-4</v>
      </c>
      <c r="BV559" s="23" t="s">
        <v>20</v>
      </c>
      <c r="BX559" s="23" t="s">
        <v>181</v>
      </c>
      <c r="BY559" s="23">
        <v>8.0000000000000004E-4</v>
      </c>
      <c r="BZ559" s="23" t="s">
        <v>181</v>
      </c>
      <c r="CA559" s="23">
        <v>6.9999999999999999E-4</v>
      </c>
      <c r="CB559" s="23" t="s">
        <v>181</v>
      </c>
      <c r="CC559" s="23">
        <v>1.9E-3</v>
      </c>
      <c r="CD559" s="23" t="s">
        <v>181</v>
      </c>
      <c r="CE559" s="23">
        <v>1.6999999999999999E-3</v>
      </c>
      <c r="CF559" s="23" t="s">
        <v>20</v>
      </c>
      <c r="CH559" s="23" t="s">
        <v>181</v>
      </c>
      <c r="CI559" s="23">
        <v>5.1000000000000004E-3</v>
      </c>
      <c r="CJ559" s="23" t="s">
        <v>181</v>
      </c>
      <c r="CK559" s="23">
        <v>8.8999999999999999E-3</v>
      </c>
      <c r="CL559" s="23" t="s">
        <v>181</v>
      </c>
      <c r="CM559" s="23">
        <v>9.9000000000000008E-3</v>
      </c>
      <c r="CN559" s="23" t="s">
        <v>181</v>
      </c>
      <c r="CO559" s="23">
        <v>5.9999999999999995E-4</v>
      </c>
      <c r="CP559" s="23" t="s">
        <v>181</v>
      </c>
      <c r="CQ559" s="23">
        <v>2.5000000000000001E-3</v>
      </c>
      <c r="CR559" s="23" t="s">
        <v>181</v>
      </c>
      <c r="CS559" s="23">
        <v>1.6000000000000001E-3</v>
      </c>
      <c r="CT559" s="23" t="s">
        <v>181</v>
      </c>
      <c r="CU559" s="23">
        <v>6.9999999999999999E-4</v>
      </c>
      <c r="CV559" s="23" t="s">
        <v>20</v>
      </c>
      <c r="CX559" s="23" t="s">
        <v>181</v>
      </c>
      <c r="CY559" s="23">
        <v>4.0000000000000002E-4</v>
      </c>
      <c r="CZ559" s="23" t="s">
        <v>181</v>
      </c>
      <c r="DA559" s="23">
        <v>5.9999999999999995E-4</v>
      </c>
      <c r="DB559" s="23" t="s">
        <v>181</v>
      </c>
      <c r="DC559" s="23">
        <v>5.0000000000000001E-4</v>
      </c>
      <c r="DD559" s="23" t="s">
        <v>181</v>
      </c>
      <c r="DE559" s="23">
        <v>5.9999999999999995E-4</v>
      </c>
      <c r="DF559" s="23" t="s">
        <v>181</v>
      </c>
      <c r="DG559" s="23">
        <v>2.9999999999999997E-4</v>
      </c>
      <c r="DH559" s="23" t="s">
        <v>181</v>
      </c>
      <c r="DI559" s="23">
        <v>2.0000000000000001E-4</v>
      </c>
      <c r="DJ559" s="23" t="s">
        <v>651</v>
      </c>
      <c r="DK559" s="23" t="s">
        <v>652</v>
      </c>
      <c r="DL559" s="23">
        <v>38</v>
      </c>
      <c r="DM559" s="23" t="s">
        <v>568</v>
      </c>
      <c r="DN559" s="23" t="s">
        <v>20</v>
      </c>
      <c r="DW559" s="85"/>
      <c r="DY559" s="85">
        <v>44881.23333333333</v>
      </c>
    </row>
    <row r="560" spans="1:129" s="23" customFormat="1">
      <c r="A560" s="23">
        <v>620</v>
      </c>
      <c r="B560" s="88">
        <v>44881.238194444442</v>
      </c>
      <c r="C560" s="23" t="s">
        <v>192</v>
      </c>
      <c r="D560" s="23">
        <v>0</v>
      </c>
      <c r="E560" s="23">
        <v>0</v>
      </c>
      <c r="F560" s="23">
        <v>0</v>
      </c>
      <c r="G560" s="23" t="s">
        <v>58</v>
      </c>
      <c r="H560" s="23" t="s">
        <v>59</v>
      </c>
      <c r="I560" s="23" t="s">
        <v>59</v>
      </c>
      <c r="J560" s="23" t="s">
        <v>59</v>
      </c>
      <c r="K560" s="23">
        <v>150</v>
      </c>
      <c r="L560" s="23" t="s">
        <v>179</v>
      </c>
      <c r="M560" s="23">
        <v>0</v>
      </c>
      <c r="N560" s="23" t="s">
        <v>179</v>
      </c>
      <c r="O560" s="23">
        <v>0</v>
      </c>
      <c r="P560" s="23" t="s">
        <v>179</v>
      </c>
      <c r="Q560" s="23">
        <v>0</v>
      </c>
      <c r="R560" s="23">
        <v>2</v>
      </c>
      <c r="S560" s="23" t="s">
        <v>180</v>
      </c>
      <c r="T560" s="23">
        <v>3.3153999999999999</v>
      </c>
      <c r="U560" s="23">
        <v>0.53120000000000001</v>
      </c>
      <c r="V560" s="23">
        <v>20.847200000000001</v>
      </c>
      <c r="W560" s="23">
        <v>0.29399999999999998</v>
      </c>
      <c r="X560" s="23">
        <v>50.328299999999999</v>
      </c>
      <c r="Y560" s="23">
        <v>0.29909999999999998</v>
      </c>
      <c r="Z560" s="23">
        <v>4.9200000000000001E-2</v>
      </c>
      <c r="AA560" s="23">
        <v>1.18E-2</v>
      </c>
      <c r="AB560" s="23" t="s">
        <v>181</v>
      </c>
      <c r="AC560" s="23">
        <v>6.3E-3</v>
      </c>
      <c r="AD560" s="23" t="s">
        <v>181</v>
      </c>
      <c r="AE560" s="23">
        <v>1.11E-2</v>
      </c>
      <c r="AF560" s="23">
        <v>2.831</v>
      </c>
      <c r="AG560" s="23">
        <v>1.6400000000000001E-2</v>
      </c>
      <c r="AH560" s="23">
        <v>7.1346999999999996</v>
      </c>
      <c r="AI560" s="23">
        <v>2.07E-2</v>
      </c>
      <c r="AJ560" s="23">
        <v>0.60970000000000002</v>
      </c>
      <c r="AK560" s="23">
        <v>5.1000000000000004E-3</v>
      </c>
      <c r="AL560" s="23">
        <v>3.3000000000000002E-2</v>
      </c>
      <c r="AM560" s="23">
        <v>6.6E-3</v>
      </c>
      <c r="AN560" s="23">
        <v>3.7600000000000001E-2</v>
      </c>
      <c r="AO560" s="23">
        <v>4.1000000000000003E-3</v>
      </c>
      <c r="AP560" s="23">
        <v>3.7100000000000001E-2</v>
      </c>
      <c r="AQ560" s="23">
        <v>2.5000000000000001E-3</v>
      </c>
      <c r="AR560" s="23">
        <v>8.5718999999999994</v>
      </c>
      <c r="AS560" s="23">
        <v>2.52E-2</v>
      </c>
      <c r="AT560" s="23">
        <v>1.24E-2</v>
      </c>
      <c r="AU560" s="23">
        <v>3.3E-3</v>
      </c>
      <c r="AV560" s="23">
        <v>1.0500000000000001E-2</v>
      </c>
      <c r="AW560" s="23">
        <v>8.9999999999999998E-4</v>
      </c>
      <c r="AX560" s="23">
        <v>0.01</v>
      </c>
      <c r="AY560" s="23">
        <v>6.9999999999999999E-4</v>
      </c>
      <c r="AZ560" s="23">
        <v>7.0000000000000001E-3</v>
      </c>
      <c r="BA560" s="23">
        <v>5.9999999999999995E-4</v>
      </c>
      <c r="BB560" s="23">
        <v>1.2999999999999999E-3</v>
      </c>
      <c r="BC560" s="23">
        <v>4.0000000000000002E-4</v>
      </c>
      <c r="BD560" s="23">
        <v>6.9999999999999999E-4</v>
      </c>
      <c r="BE560" s="23">
        <v>2.9999999999999997E-4</v>
      </c>
      <c r="BF560" s="23" t="s">
        <v>181</v>
      </c>
      <c r="BG560" s="23">
        <v>1E-4</v>
      </c>
      <c r="BH560" s="23">
        <v>2.0999999999999999E-3</v>
      </c>
      <c r="BI560" s="23">
        <v>2.0000000000000001E-4</v>
      </c>
      <c r="BJ560" s="23">
        <v>9.1999999999999998E-3</v>
      </c>
      <c r="BK560" s="23">
        <v>4.0000000000000002E-4</v>
      </c>
      <c r="BL560" s="23">
        <v>2.2000000000000001E-3</v>
      </c>
      <c r="BM560" s="23">
        <v>2.0000000000000001E-4</v>
      </c>
      <c r="BN560" s="23">
        <v>3.3E-3</v>
      </c>
      <c r="BO560" s="23">
        <v>2.0000000000000001E-4</v>
      </c>
      <c r="BP560" s="23" t="s">
        <v>181</v>
      </c>
      <c r="BQ560" s="23">
        <v>2.0000000000000001E-4</v>
      </c>
      <c r="BR560" s="23">
        <v>2.9999999999999997E-4</v>
      </c>
      <c r="BS560" s="23">
        <v>2.0000000000000001E-4</v>
      </c>
      <c r="BT560" s="23" t="s">
        <v>181</v>
      </c>
      <c r="BU560" s="23">
        <v>5.0000000000000001E-4</v>
      </c>
      <c r="BV560" s="23" t="s">
        <v>181</v>
      </c>
      <c r="BW560" s="23">
        <v>5.9999999999999995E-4</v>
      </c>
      <c r="BX560" s="23" t="s">
        <v>181</v>
      </c>
      <c r="BY560" s="23">
        <v>8.0000000000000004E-4</v>
      </c>
      <c r="BZ560" s="23" t="s">
        <v>181</v>
      </c>
      <c r="CA560" s="23">
        <v>6.9999999999999999E-4</v>
      </c>
      <c r="CB560" s="23" t="s">
        <v>181</v>
      </c>
      <c r="CC560" s="23">
        <v>1.6999999999999999E-3</v>
      </c>
      <c r="CD560" s="23" t="s">
        <v>181</v>
      </c>
      <c r="CE560" s="23">
        <v>1.8E-3</v>
      </c>
      <c r="CF560" s="23" t="s">
        <v>20</v>
      </c>
      <c r="CH560" s="23" t="s">
        <v>181</v>
      </c>
      <c r="CI560" s="23">
        <v>4.1000000000000003E-3</v>
      </c>
      <c r="CJ560" s="23" t="s">
        <v>181</v>
      </c>
      <c r="CK560" s="23">
        <v>8.6E-3</v>
      </c>
      <c r="CL560" s="23" t="s">
        <v>181</v>
      </c>
      <c r="CM560" s="23">
        <v>8.6E-3</v>
      </c>
      <c r="CN560" s="23" t="s">
        <v>181</v>
      </c>
      <c r="CO560" s="23">
        <v>5.9999999999999995E-4</v>
      </c>
      <c r="CP560" s="23" t="s">
        <v>181</v>
      </c>
      <c r="CQ560" s="23">
        <v>2.5000000000000001E-3</v>
      </c>
      <c r="CR560" s="23" t="s">
        <v>181</v>
      </c>
      <c r="CS560" s="23">
        <v>1.5E-3</v>
      </c>
      <c r="CT560" s="23" t="s">
        <v>20</v>
      </c>
      <c r="CV560" s="23" t="s">
        <v>20</v>
      </c>
      <c r="CX560" s="23" t="s">
        <v>181</v>
      </c>
      <c r="CY560" s="23">
        <v>5.0000000000000001E-4</v>
      </c>
      <c r="CZ560" s="23" t="s">
        <v>181</v>
      </c>
      <c r="DA560" s="23">
        <v>5.9999999999999995E-4</v>
      </c>
      <c r="DB560" s="23" t="s">
        <v>181</v>
      </c>
      <c r="DC560" s="23">
        <v>5.0000000000000001E-4</v>
      </c>
      <c r="DD560" s="23" t="s">
        <v>181</v>
      </c>
      <c r="DE560" s="23">
        <v>5.9999999999999995E-4</v>
      </c>
      <c r="DF560" s="23" t="s">
        <v>181</v>
      </c>
      <c r="DG560" s="23">
        <v>2.9999999999999997E-4</v>
      </c>
      <c r="DH560" s="23" t="s">
        <v>181</v>
      </c>
      <c r="DI560" s="23">
        <v>2.0000000000000001E-4</v>
      </c>
      <c r="DJ560" s="23" t="s">
        <v>651</v>
      </c>
      <c r="DK560" s="23" t="s">
        <v>652</v>
      </c>
      <c r="DL560" s="23">
        <v>53</v>
      </c>
      <c r="DM560" s="23" t="s">
        <v>653</v>
      </c>
      <c r="DN560" s="23" t="s">
        <v>20</v>
      </c>
      <c r="DW560" s="85"/>
      <c r="DY560" s="85">
        <v>44881.238194444442</v>
      </c>
    </row>
    <row r="561" spans="1:129" s="23" customFormat="1">
      <c r="A561" s="23">
        <v>621</v>
      </c>
      <c r="B561" s="88">
        <v>44881.243055555555</v>
      </c>
      <c r="C561" s="23" t="s">
        <v>192</v>
      </c>
      <c r="D561" s="23">
        <v>0</v>
      </c>
      <c r="E561" s="23">
        <v>0</v>
      </c>
      <c r="F561" s="23">
        <v>0</v>
      </c>
      <c r="G561" s="23" t="s">
        <v>58</v>
      </c>
      <c r="H561" s="23" t="s">
        <v>59</v>
      </c>
      <c r="I561" s="23" t="s">
        <v>59</v>
      </c>
      <c r="J561" s="23" t="s">
        <v>59</v>
      </c>
      <c r="K561" s="23">
        <v>150</v>
      </c>
      <c r="L561" s="23" t="s">
        <v>179</v>
      </c>
      <c r="M561" s="23">
        <v>0</v>
      </c>
      <c r="N561" s="23" t="s">
        <v>179</v>
      </c>
      <c r="O561" s="23">
        <v>0</v>
      </c>
      <c r="P561" s="23" t="s">
        <v>179</v>
      </c>
      <c r="Q561" s="23">
        <v>0</v>
      </c>
      <c r="R561" s="23">
        <v>2</v>
      </c>
      <c r="S561" s="23" t="s">
        <v>180</v>
      </c>
      <c r="T561" s="23">
        <v>9.0708000000000002</v>
      </c>
      <c r="U561" s="23">
        <v>0.63270000000000004</v>
      </c>
      <c r="V561" s="23">
        <v>18.377800000000001</v>
      </c>
      <c r="W561" s="23">
        <v>0.27910000000000001</v>
      </c>
      <c r="X561" s="23">
        <v>48.223399999999998</v>
      </c>
      <c r="Y561" s="23">
        <v>0.28510000000000002</v>
      </c>
      <c r="Z561" s="23">
        <v>1.8800000000000001E-2</v>
      </c>
      <c r="AA561" s="23">
        <v>1.2200000000000001E-2</v>
      </c>
      <c r="AB561" s="23" t="s">
        <v>181</v>
      </c>
      <c r="AC561" s="23">
        <v>6.3E-3</v>
      </c>
      <c r="AD561" s="23" t="s">
        <v>181</v>
      </c>
      <c r="AE561" s="23">
        <v>1.12E-2</v>
      </c>
      <c r="AF561" s="23">
        <v>1.0283</v>
      </c>
      <c r="AG561" s="23">
        <v>1.03E-2</v>
      </c>
      <c r="AH561" s="23">
        <v>8.4776000000000007</v>
      </c>
      <c r="AI561" s="23">
        <v>2.2100000000000002E-2</v>
      </c>
      <c r="AJ561" s="23">
        <v>0.44219999999999998</v>
      </c>
      <c r="AK561" s="23">
        <v>4.5999999999999999E-3</v>
      </c>
      <c r="AL561" s="23">
        <v>2.35E-2</v>
      </c>
      <c r="AM561" s="23">
        <v>6.0000000000000001E-3</v>
      </c>
      <c r="AN561" s="23">
        <v>4.9500000000000002E-2</v>
      </c>
      <c r="AO561" s="23">
        <v>4.4000000000000003E-3</v>
      </c>
      <c r="AP561" s="23">
        <v>7.17E-2</v>
      </c>
      <c r="AQ561" s="23">
        <v>3.2000000000000002E-3</v>
      </c>
      <c r="AR561" s="23">
        <v>7.0462999999999996</v>
      </c>
      <c r="AS561" s="23">
        <v>2.3E-2</v>
      </c>
      <c r="AT561" s="23">
        <v>7.3000000000000001E-3</v>
      </c>
      <c r="AU561" s="23">
        <v>2.8999999999999998E-3</v>
      </c>
      <c r="AV561" s="23">
        <v>1.26E-2</v>
      </c>
      <c r="AW561" s="23">
        <v>8.9999999999999998E-4</v>
      </c>
      <c r="AX561" s="23">
        <v>9.1000000000000004E-3</v>
      </c>
      <c r="AY561" s="23">
        <v>6.9999999999999999E-4</v>
      </c>
      <c r="AZ561" s="23">
        <v>6.1999999999999998E-3</v>
      </c>
      <c r="BA561" s="23">
        <v>5.9999999999999995E-4</v>
      </c>
      <c r="BB561" s="23">
        <v>1.1000000000000001E-3</v>
      </c>
      <c r="BC561" s="23">
        <v>4.0000000000000002E-4</v>
      </c>
      <c r="BD561" s="23" t="s">
        <v>181</v>
      </c>
      <c r="BE561" s="23">
        <v>2.9999999999999997E-4</v>
      </c>
      <c r="BF561" s="23" t="s">
        <v>181</v>
      </c>
      <c r="BG561" s="23">
        <v>1E-4</v>
      </c>
      <c r="BH561" s="23">
        <v>1E-3</v>
      </c>
      <c r="BI561" s="23">
        <v>2.0000000000000001E-4</v>
      </c>
      <c r="BJ561" s="23">
        <v>6.7999999999999996E-3</v>
      </c>
      <c r="BK561" s="23">
        <v>2.9999999999999997E-4</v>
      </c>
      <c r="BL561" s="23">
        <v>1.6999999999999999E-3</v>
      </c>
      <c r="BM561" s="23">
        <v>2.0000000000000001E-4</v>
      </c>
      <c r="BN561" s="23">
        <v>2.5000000000000001E-3</v>
      </c>
      <c r="BO561" s="23">
        <v>2.0000000000000001E-4</v>
      </c>
      <c r="BP561" s="23" t="s">
        <v>181</v>
      </c>
      <c r="BQ561" s="23">
        <v>2.0000000000000001E-4</v>
      </c>
      <c r="BR561" s="23">
        <v>4.0000000000000002E-4</v>
      </c>
      <c r="BS561" s="23">
        <v>2.0000000000000001E-4</v>
      </c>
      <c r="BT561" s="23" t="s">
        <v>181</v>
      </c>
      <c r="BU561" s="23">
        <v>5.0000000000000001E-4</v>
      </c>
      <c r="BV561" s="23" t="s">
        <v>20</v>
      </c>
      <c r="BX561" s="23" t="s">
        <v>20</v>
      </c>
      <c r="BZ561" s="23" t="s">
        <v>181</v>
      </c>
      <c r="CA561" s="23">
        <v>6.9999999999999999E-4</v>
      </c>
      <c r="CB561" s="23" t="s">
        <v>181</v>
      </c>
      <c r="CC561" s="23">
        <v>1.8E-3</v>
      </c>
      <c r="CD561" s="23" t="s">
        <v>181</v>
      </c>
      <c r="CE561" s="23">
        <v>1.8E-3</v>
      </c>
      <c r="CF561" s="23" t="s">
        <v>20</v>
      </c>
      <c r="CH561" s="23">
        <v>4.7999999999999996E-3</v>
      </c>
      <c r="CI561" s="23">
        <v>4.4000000000000003E-3</v>
      </c>
      <c r="CJ561" s="23" t="s">
        <v>181</v>
      </c>
      <c r="CK561" s="23">
        <v>8.6999999999999994E-3</v>
      </c>
      <c r="CL561" s="23" t="s">
        <v>181</v>
      </c>
      <c r="CM561" s="23">
        <v>9.2999999999999992E-3</v>
      </c>
      <c r="CN561" s="23" t="s">
        <v>181</v>
      </c>
      <c r="CO561" s="23">
        <v>5.9999999999999995E-4</v>
      </c>
      <c r="CP561" s="23" t="s">
        <v>181</v>
      </c>
      <c r="CQ561" s="23">
        <v>2.7000000000000001E-3</v>
      </c>
      <c r="CR561" s="23" t="s">
        <v>181</v>
      </c>
      <c r="CS561" s="23">
        <v>1.4E-3</v>
      </c>
      <c r="CT561" s="23" t="s">
        <v>20</v>
      </c>
      <c r="CV561" s="23" t="s">
        <v>181</v>
      </c>
      <c r="CW561" s="23">
        <v>5.0000000000000001E-4</v>
      </c>
      <c r="CX561" s="23" t="s">
        <v>181</v>
      </c>
      <c r="CY561" s="23">
        <v>5.0000000000000001E-4</v>
      </c>
      <c r="CZ561" s="23" t="s">
        <v>181</v>
      </c>
      <c r="DA561" s="23">
        <v>5.0000000000000001E-4</v>
      </c>
      <c r="DB561" s="23" t="s">
        <v>181</v>
      </c>
      <c r="DC561" s="23">
        <v>5.0000000000000001E-4</v>
      </c>
      <c r="DD561" s="23" t="s">
        <v>181</v>
      </c>
      <c r="DE561" s="23">
        <v>5.0000000000000001E-4</v>
      </c>
      <c r="DF561" s="23" t="s">
        <v>181</v>
      </c>
      <c r="DG561" s="23">
        <v>2.9999999999999997E-4</v>
      </c>
      <c r="DH561" s="23" t="s">
        <v>181</v>
      </c>
      <c r="DI561" s="23">
        <v>2.0000000000000001E-4</v>
      </c>
      <c r="DJ561" s="23" t="s">
        <v>654</v>
      </c>
      <c r="DK561" s="23" t="s">
        <v>655</v>
      </c>
      <c r="DL561" s="23">
        <v>40</v>
      </c>
      <c r="DM561" s="23" t="s">
        <v>627</v>
      </c>
      <c r="DN561" s="23" t="s">
        <v>20</v>
      </c>
      <c r="DW561" s="85"/>
      <c r="DY561" s="85">
        <v>44881.243055555555</v>
      </c>
    </row>
    <row r="562" spans="1:129" s="23" customFormat="1">
      <c r="A562" s="23">
        <v>622</v>
      </c>
      <c r="B562" s="88">
        <v>44881.245833333334</v>
      </c>
      <c r="C562" s="23" t="s">
        <v>192</v>
      </c>
      <c r="D562" s="23">
        <v>0</v>
      </c>
      <c r="E562" s="23">
        <v>0</v>
      </c>
      <c r="F562" s="23">
        <v>0</v>
      </c>
      <c r="G562" s="23" t="s">
        <v>58</v>
      </c>
      <c r="H562" s="23" t="s">
        <v>59</v>
      </c>
      <c r="I562" s="23" t="s">
        <v>59</v>
      </c>
      <c r="J562" s="23" t="s">
        <v>59</v>
      </c>
      <c r="K562" s="23">
        <v>150</v>
      </c>
      <c r="L562" s="23" t="s">
        <v>179</v>
      </c>
      <c r="M562" s="23">
        <v>0</v>
      </c>
      <c r="N562" s="23" t="s">
        <v>179</v>
      </c>
      <c r="O562" s="23">
        <v>0</v>
      </c>
      <c r="P562" s="23" t="s">
        <v>179</v>
      </c>
      <c r="Q562" s="23">
        <v>0</v>
      </c>
      <c r="R562" s="23">
        <v>2</v>
      </c>
      <c r="S562" s="23" t="s">
        <v>180</v>
      </c>
      <c r="T562" s="23">
        <v>9.6861999999999995</v>
      </c>
      <c r="U562" s="23">
        <v>0.63339999999999996</v>
      </c>
      <c r="V562" s="23">
        <v>19.191800000000001</v>
      </c>
      <c r="W562" s="23">
        <v>0.28320000000000001</v>
      </c>
      <c r="X562" s="23">
        <v>50.437899999999999</v>
      </c>
      <c r="Y562" s="23">
        <v>0.29189999999999999</v>
      </c>
      <c r="Z562" s="23">
        <v>3.1E-2</v>
      </c>
      <c r="AA562" s="23">
        <v>1.2E-2</v>
      </c>
      <c r="AB562" s="23" t="s">
        <v>181</v>
      </c>
      <c r="AC562" s="23">
        <v>6.3E-3</v>
      </c>
      <c r="AD562" s="23" t="s">
        <v>181</v>
      </c>
      <c r="AE562" s="23">
        <v>1.01E-2</v>
      </c>
      <c r="AF562" s="23">
        <v>0.67490000000000006</v>
      </c>
      <c r="AG562" s="23">
        <v>8.6999999999999994E-3</v>
      </c>
      <c r="AH562" s="23">
        <v>7.8971</v>
      </c>
      <c r="AI562" s="23">
        <v>2.1299999999999999E-2</v>
      </c>
      <c r="AJ562" s="23">
        <v>0.4914</v>
      </c>
      <c r="AK562" s="23">
        <v>4.7000000000000002E-3</v>
      </c>
      <c r="AL562" s="23">
        <v>2.9600000000000001E-2</v>
      </c>
      <c r="AM562" s="23">
        <v>6.3E-3</v>
      </c>
      <c r="AN562" s="23">
        <v>3.32E-2</v>
      </c>
      <c r="AO562" s="23">
        <v>3.8E-3</v>
      </c>
      <c r="AP562" s="23">
        <v>8.2100000000000006E-2</v>
      </c>
      <c r="AQ562" s="23">
        <v>3.3E-3</v>
      </c>
      <c r="AR562" s="23">
        <v>6.8029000000000002</v>
      </c>
      <c r="AS562" s="23">
        <v>2.23E-2</v>
      </c>
      <c r="AT562" s="23">
        <v>8.9999999999999993E-3</v>
      </c>
      <c r="AU562" s="23">
        <v>2.8999999999999998E-3</v>
      </c>
      <c r="AV562" s="23">
        <v>1.2999999999999999E-2</v>
      </c>
      <c r="AW562" s="23">
        <v>8.9999999999999998E-4</v>
      </c>
      <c r="AX562" s="23">
        <v>9.2999999999999992E-3</v>
      </c>
      <c r="AY562" s="23">
        <v>6.9999999999999999E-4</v>
      </c>
      <c r="AZ562" s="23">
        <v>8.0999999999999996E-3</v>
      </c>
      <c r="BA562" s="23">
        <v>5.9999999999999995E-4</v>
      </c>
      <c r="BB562" s="23">
        <v>1.1999999999999999E-3</v>
      </c>
      <c r="BC562" s="23">
        <v>4.0000000000000002E-4</v>
      </c>
      <c r="BD562" s="23" t="s">
        <v>181</v>
      </c>
      <c r="BE562" s="23">
        <v>2.0000000000000001E-4</v>
      </c>
      <c r="BF562" s="23" t="s">
        <v>181</v>
      </c>
      <c r="BG562" s="23">
        <v>1E-4</v>
      </c>
      <c r="BH562" s="23">
        <v>6.9999999999999999E-4</v>
      </c>
      <c r="BI562" s="23">
        <v>2.0000000000000001E-4</v>
      </c>
      <c r="BJ562" s="23">
        <v>8.5000000000000006E-3</v>
      </c>
      <c r="BK562" s="23">
        <v>2.9999999999999997E-4</v>
      </c>
      <c r="BL562" s="23">
        <v>1.8E-3</v>
      </c>
      <c r="BM562" s="23">
        <v>2.0000000000000001E-4</v>
      </c>
      <c r="BN562" s="23">
        <v>2.8999999999999998E-3</v>
      </c>
      <c r="BO562" s="23">
        <v>2.0000000000000001E-4</v>
      </c>
      <c r="BP562" s="23">
        <v>4.0000000000000002E-4</v>
      </c>
      <c r="BQ562" s="23">
        <v>2.0000000000000001E-4</v>
      </c>
      <c r="BR562" s="23">
        <v>2.9999999999999997E-4</v>
      </c>
      <c r="BS562" s="23">
        <v>1E-4</v>
      </c>
      <c r="BT562" s="23" t="s">
        <v>181</v>
      </c>
      <c r="BU562" s="23">
        <v>5.0000000000000001E-4</v>
      </c>
      <c r="BV562" s="23" t="s">
        <v>20</v>
      </c>
      <c r="BX562" s="23" t="s">
        <v>181</v>
      </c>
      <c r="BY562" s="23">
        <v>8.0000000000000004E-4</v>
      </c>
      <c r="BZ562" s="23">
        <v>6.9999999999999999E-4</v>
      </c>
      <c r="CA562" s="23">
        <v>6.9999999999999999E-4</v>
      </c>
      <c r="CB562" s="23" t="s">
        <v>181</v>
      </c>
      <c r="CC562" s="23">
        <v>1.6999999999999999E-3</v>
      </c>
      <c r="CD562" s="23" t="s">
        <v>181</v>
      </c>
      <c r="CE562" s="23">
        <v>1.8E-3</v>
      </c>
      <c r="CF562" s="23" t="s">
        <v>20</v>
      </c>
      <c r="CH562" s="23" t="s">
        <v>181</v>
      </c>
      <c r="CI562" s="23">
        <v>4.3E-3</v>
      </c>
      <c r="CJ562" s="23" t="s">
        <v>181</v>
      </c>
      <c r="CK562" s="23">
        <v>8.5000000000000006E-3</v>
      </c>
      <c r="CL562" s="23" t="s">
        <v>181</v>
      </c>
      <c r="CM562" s="23">
        <v>8.3999999999999995E-3</v>
      </c>
      <c r="CN562" s="23" t="s">
        <v>181</v>
      </c>
      <c r="CO562" s="23">
        <v>5.9999999999999995E-4</v>
      </c>
      <c r="CP562" s="23" t="s">
        <v>181</v>
      </c>
      <c r="CQ562" s="23">
        <v>2.7000000000000001E-3</v>
      </c>
      <c r="CR562" s="23" t="s">
        <v>181</v>
      </c>
      <c r="CS562" s="23">
        <v>1.4E-3</v>
      </c>
      <c r="CT562" s="23" t="s">
        <v>181</v>
      </c>
      <c r="CU562" s="23">
        <v>5.9999999999999995E-4</v>
      </c>
      <c r="CV562" s="23" t="s">
        <v>20</v>
      </c>
      <c r="CX562" s="23" t="s">
        <v>181</v>
      </c>
      <c r="CY562" s="23">
        <v>5.0000000000000001E-4</v>
      </c>
      <c r="CZ562" s="23" t="s">
        <v>181</v>
      </c>
      <c r="DA562" s="23">
        <v>5.0000000000000001E-4</v>
      </c>
      <c r="DB562" s="23" t="s">
        <v>181</v>
      </c>
      <c r="DC562" s="23">
        <v>5.0000000000000001E-4</v>
      </c>
      <c r="DD562" s="23" t="s">
        <v>181</v>
      </c>
      <c r="DE562" s="23">
        <v>5.0000000000000001E-4</v>
      </c>
      <c r="DF562" s="23" t="s">
        <v>181</v>
      </c>
      <c r="DG562" s="23">
        <v>2.9999999999999997E-4</v>
      </c>
      <c r="DH562" s="23" t="s">
        <v>181</v>
      </c>
      <c r="DI562" s="23">
        <v>2.0000000000000001E-4</v>
      </c>
      <c r="DJ562" s="23" t="s">
        <v>654</v>
      </c>
      <c r="DK562" s="23" t="s">
        <v>655</v>
      </c>
      <c r="DL562" s="23">
        <v>87</v>
      </c>
      <c r="DM562" s="23" t="s">
        <v>627</v>
      </c>
      <c r="DN562" s="23" t="s">
        <v>20</v>
      </c>
      <c r="DW562" s="85"/>
      <c r="DY562" s="85">
        <v>44881.245833333334</v>
      </c>
    </row>
    <row r="563" spans="1:129" s="23" customFormat="1">
      <c r="A563" s="23">
        <v>623</v>
      </c>
      <c r="B563" s="88">
        <v>44881.250694444447</v>
      </c>
      <c r="C563" s="23" t="s">
        <v>192</v>
      </c>
      <c r="D563" s="23">
        <v>0</v>
      </c>
      <c r="E563" s="23">
        <v>0</v>
      </c>
      <c r="F563" s="23">
        <v>0</v>
      </c>
      <c r="G563" s="23" t="s">
        <v>58</v>
      </c>
      <c r="H563" s="23" t="s">
        <v>59</v>
      </c>
      <c r="I563" s="23" t="s">
        <v>59</v>
      </c>
      <c r="J563" s="23" t="s">
        <v>59</v>
      </c>
      <c r="K563" s="23">
        <v>150</v>
      </c>
      <c r="L563" s="23" t="s">
        <v>179</v>
      </c>
      <c r="M563" s="23">
        <v>0</v>
      </c>
      <c r="N563" s="23" t="s">
        <v>179</v>
      </c>
      <c r="O563" s="23">
        <v>0</v>
      </c>
      <c r="P563" s="23" t="s">
        <v>179</v>
      </c>
      <c r="Q563" s="23">
        <v>0</v>
      </c>
      <c r="R563" s="23">
        <v>2</v>
      </c>
      <c r="S563" s="23" t="s">
        <v>180</v>
      </c>
      <c r="T563" s="23">
        <v>5.6398999999999999</v>
      </c>
      <c r="U563" s="23">
        <v>0.52710000000000001</v>
      </c>
      <c r="V563" s="23">
        <v>12.8004</v>
      </c>
      <c r="W563" s="23">
        <v>0.23380000000000001</v>
      </c>
      <c r="X563" s="23">
        <v>38.161099999999998</v>
      </c>
      <c r="Y563" s="23">
        <v>0.24629999999999999</v>
      </c>
      <c r="Z563" s="23">
        <v>5.3800000000000001E-2</v>
      </c>
      <c r="AA563" s="23">
        <v>1.17E-2</v>
      </c>
      <c r="AB563" s="23" t="s">
        <v>181</v>
      </c>
      <c r="AC563" s="23">
        <v>5.7000000000000002E-3</v>
      </c>
      <c r="AD563" s="23" t="s">
        <v>181</v>
      </c>
      <c r="AE563" s="23">
        <v>1.0200000000000001E-2</v>
      </c>
      <c r="AF563" s="23">
        <v>0.88170000000000004</v>
      </c>
      <c r="AG563" s="23">
        <v>9.1999999999999998E-3</v>
      </c>
      <c r="AH563" s="23">
        <v>7.4428000000000001</v>
      </c>
      <c r="AI563" s="23">
        <v>2.06E-2</v>
      </c>
      <c r="AJ563" s="23">
        <v>0.42699999999999999</v>
      </c>
      <c r="AK563" s="23">
        <v>4.4999999999999997E-3</v>
      </c>
      <c r="AL563" s="23">
        <v>1.34E-2</v>
      </c>
      <c r="AM563" s="23">
        <v>5.7000000000000002E-3</v>
      </c>
      <c r="AN563" s="23">
        <v>2.9000000000000001E-2</v>
      </c>
      <c r="AO563" s="23">
        <v>3.5000000000000001E-3</v>
      </c>
      <c r="AP563" s="23">
        <v>0.1789</v>
      </c>
      <c r="AQ563" s="23">
        <v>4.8999999999999998E-3</v>
      </c>
      <c r="AR563" s="23">
        <v>5.6001000000000003</v>
      </c>
      <c r="AS563" s="23">
        <v>2.06E-2</v>
      </c>
      <c r="AT563" s="23">
        <v>9.9000000000000008E-3</v>
      </c>
      <c r="AU563" s="23">
        <v>2.7000000000000001E-3</v>
      </c>
      <c r="AV563" s="23">
        <v>1.4200000000000001E-2</v>
      </c>
      <c r="AW563" s="23">
        <v>1.1000000000000001E-3</v>
      </c>
      <c r="AX563" s="23">
        <v>1.0200000000000001E-2</v>
      </c>
      <c r="AY563" s="23">
        <v>6.9999999999999999E-4</v>
      </c>
      <c r="AZ563" s="23">
        <v>6.7999999999999996E-3</v>
      </c>
      <c r="BA563" s="23">
        <v>5.9999999999999995E-4</v>
      </c>
      <c r="BB563" s="23">
        <v>1.6000000000000001E-3</v>
      </c>
      <c r="BC563" s="23">
        <v>4.0000000000000002E-4</v>
      </c>
      <c r="BD563" s="23">
        <v>2.9999999999999997E-4</v>
      </c>
      <c r="BE563" s="23">
        <v>2.9999999999999997E-4</v>
      </c>
      <c r="BF563" s="23" t="s">
        <v>181</v>
      </c>
      <c r="BG563" s="23">
        <v>1E-4</v>
      </c>
      <c r="BH563" s="23">
        <v>1.1000000000000001E-3</v>
      </c>
      <c r="BI563" s="23">
        <v>2.0000000000000001E-4</v>
      </c>
      <c r="BJ563" s="23">
        <v>8.6E-3</v>
      </c>
      <c r="BK563" s="23">
        <v>4.0000000000000002E-4</v>
      </c>
      <c r="BL563" s="23">
        <v>2.2000000000000001E-3</v>
      </c>
      <c r="BM563" s="23">
        <v>2.0000000000000001E-4</v>
      </c>
      <c r="BN563" s="23">
        <v>4.5999999999999999E-3</v>
      </c>
      <c r="BO563" s="23">
        <v>4.0000000000000002E-4</v>
      </c>
      <c r="BP563" s="23" t="s">
        <v>181</v>
      </c>
      <c r="BQ563" s="23">
        <v>2.0000000000000001E-4</v>
      </c>
      <c r="BR563" s="23">
        <v>8.9999999999999998E-4</v>
      </c>
      <c r="BS563" s="23">
        <v>2.9999999999999997E-4</v>
      </c>
      <c r="BT563" s="23" t="s">
        <v>181</v>
      </c>
      <c r="BU563" s="23">
        <v>5.0000000000000001E-4</v>
      </c>
      <c r="BV563" s="23">
        <v>1E-3</v>
      </c>
      <c r="BW563" s="23">
        <v>5.9999999999999995E-4</v>
      </c>
      <c r="BX563" s="23" t="s">
        <v>181</v>
      </c>
      <c r="BY563" s="23">
        <v>8.9999999999999998E-4</v>
      </c>
      <c r="BZ563" s="23" t="s">
        <v>181</v>
      </c>
      <c r="CA563" s="23">
        <v>8.0000000000000004E-4</v>
      </c>
      <c r="CB563" s="23" t="s">
        <v>181</v>
      </c>
      <c r="CC563" s="23">
        <v>2E-3</v>
      </c>
      <c r="CD563" s="23" t="s">
        <v>181</v>
      </c>
      <c r="CE563" s="23">
        <v>1.6999999999999999E-3</v>
      </c>
      <c r="CF563" s="23" t="s">
        <v>20</v>
      </c>
      <c r="CH563" s="23" t="s">
        <v>181</v>
      </c>
      <c r="CI563" s="23">
        <v>6.4000000000000003E-3</v>
      </c>
      <c r="CJ563" s="23" t="s">
        <v>181</v>
      </c>
      <c r="CK563" s="23">
        <v>9.4999999999999998E-3</v>
      </c>
      <c r="CL563" s="23">
        <v>1.26E-2</v>
      </c>
      <c r="CM563" s="23">
        <v>1.26E-2</v>
      </c>
      <c r="CN563" s="23" t="s">
        <v>181</v>
      </c>
      <c r="CO563" s="23">
        <v>6.9999999999999999E-4</v>
      </c>
      <c r="CP563" s="23" t="s">
        <v>181</v>
      </c>
      <c r="CQ563" s="23">
        <v>2.3999999999999998E-3</v>
      </c>
      <c r="CR563" s="23" t="s">
        <v>181</v>
      </c>
      <c r="CS563" s="23">
        <v>1.6000000000000001E-3</v>
      </c>
      <c r="CT563" s="23" t="s">
        <v>20</v>
      </c>
      <c r="CV563" s="23" t="s">
        <v>20</v>
      </c>
      <c r="CX563" s="23" t="s">
        <v>181</v>
      </c>
      <c r="CY563" s="23">
        <v>5.0000000000000001E-4</v>
      </c>
      <c r="CZ563" s="23" t="s">
        <v>181</v>
      </c>
      <c r="DA563" s="23">
        <v>5.9999999999999995E-4</v>
      </c>
      <c r="DB563" s="23" t="s">
        <v>181</v>
      </c>
      <c r="DC563" s="23">
        <v>5.0000000000000001E-4</v>
      </c>
      <c r="DD563" s="23" t="s">
        <v>181</v>
      </c>
      <c r="DE563" s="23">
        <v>5.9999999999999995E-4</v>
      </c>
      <c r="DF563" s="23" t="s">
        <v>181</v>
      </c>
      <c r="DG563" s="23">
        <v>2.9999999999999997E-4</v>
      </c>
      <c r="DH563" s="23" t="s">
        <v>181</v>
      </c>
      <c r="DI563" s="23">
        <v>4.0000000000000002E-4</v>
      </c>
      <c r="DJ563" s="23" t="s">
        <v>656</v>
      </c>
      <c r="DK563" s="23" t="s">
        <v>657</v>
      </c>
      <c r="DL563" s="23">
        <v>6</v>
      </c>
      <c r="DM563" s="23" t="s">
        <v>627</v>
      </c>
      <c r="DN563" s="23" t="s">
        <v>20</v>
      </c>
      <c r="DW563" s="85"/>
      <c r="DY563" s="85">
        <v>44881.250694444447</v>
      </c>
    </row>
    <row r="564" spans="1:129" s="23" customFormat="1">
      <c r="A564" s="23">
        <v>624</v>
      </c>
      <c r="B564" s="88">
        <v>44881.253472222219</v>
      </c>
      <c r="C564" s="23" t="s">
        <v>192</v>
      </c>
      <c r="D564" s="23">
        <v>0</v>
      </c>
      <c r="E564" s="23">
        <v>0</v>
      </c>
      <c r="F564" s="23">
        <v>0</v>
      </c>
      <c r="G564" s="23" t="s">
        <v>58</v>
      </c>
      <c r="H564" s="23" t="s">
        <v>59</v>
      </c>
      <c r="I564" s="23" t="s">
        <v>59</v>
      </c>
      <c r="J564" s="23" t="s">
        <v>59</v>
      </c>
      <c r="K564" s="23">
        <v>150</v>
      </c>
      <c r="L564" s="23" t="s">
        <v>179</v>
      </c>
      <c r="M564" s="23">
        <v>0</v>
      </c>
      <c r="N564" s="23" t="s">
        <v>179</v>
      </c>
      <c r="O564" s="23">
        <v>0</v>
      </c>
      <c r="P564" s="23" t="s">
        <v>179</v>
      </c>
      <c r="Q564" s="23">
        <v>0</v>
      </c>
      <c r="R564" s="23">
        <v>2</v>
      </c>
      <c r="S564" s="23" t="s">
        <v>180</v>
      </c>
      <c r="T564" s="23">
        <v>7.0346000000000002</v>
      </c>
      <c r="U564" s="23">
        <v>0.60240000000000005</v>
      </c>
      <c r="V564" s="23">
        <v>16.295500000000001</v>
      </c>
      <c r="W564" s="23">
        <v>0.26519999999999999</v>
      </c>
      <c r="X564" s="23">
        <v>43.101900000000001</v>
      </c>
      <c r="Y564" s="23">
        <v>0.26600000000000001</v>
      </c>
      <c r="Z564" s="23">
        <v>5.28E-2</v>
      </c>
      <c r="AA564" s="23">
        <v>1.32E-2</v>
      </c>
      <c r="AB564" s="23" t="s">
        <v>181</v>
      </c>
      <c r="AC564" s="23">
        <v>6.1999999999999998E-3</v>
      </c>
      <c r="AD564" s="23" t="s">
        <v>181</v>
      </c>
      <c r="AE564" s="23">
        <v>1.0500000000000001E-2</v>
      </c>
      <c r="AF564" s="23">
        <v>0.86709999999999998</v>
      </c>
      <c r="AG564" s="23">
        <v>9.4999999999999998E-3</v>
      </c>
      <c r="AH564" s="23">
        <v>9.9847999999999999</v>
      </c>
      <c r="AI564" s="23">
        <v>2.4199999999999999E-2</v>
      </c>
      <c r="AJ564" s="23">
        <v>0.47499999999999998</v>
      </c>
      <c r="AK564" s="23">
        <v>4.7999999999999996E-3</v>
      </c>
      <c r="AL564" s="23">
        <v>2.53E-2</v>
      </c>
      <c r="AM564" s="23">
        <v>6.1999999999999998E-3</v>
      </c>
      <c r="AN564" s="23">
        <v>4.6199999999999998E-2</v>
      </c>
      <c r="AO564" s="23">
        <v>4.1000000000000003E-3</v>
      </c>
      <c r="AP564" s="23">
        <v>9.8799999999999999E-2</v>
      </c>
      <c r="AQ564" s="23">
        <v>3.7000000000000002E-3</v>
      </c>
      <c r="AR564" s="23">
        <v>7.3978999999999999</v>
      </c>
      <c r="AS564" s="23">
        <v>2.4199999999999999E-2</v>
      </c>
      <c r="AT564" s="23">
        <v>8.0000000000000002E-3</v>
      </c>
      <c r="AU564" s="23">
        <v>3.0000000000000001E-3</v>
      </c>
      <c r="AV564" s="23">
        <v>1.2800000000000001E-2</v>
      </c>
      <c r="AW564" s="23">
        <v>8.9999999999999998E-4</v>
      </c>
      <c r="AX564" s="23">
        <v>1.04E-2</v>
      </c>
      <c r="AY564" s="23">
        <v>6.9999999999999999E-4</v>
      </c>
      <c r="AZ564" s="23">
        <v>7.6E-3</v>
      </c>
      <c r="BA564" s="23">
        <v>5.9999999999999995E-4</v>
      </c>
      <c r="BB564" s="23">
        <v>1.1000000000000001E-3</v>
      </c>
      <c r="BC564" s="23">
        <v>4.0000000000000002E-4</v>
      </c>
      <c r="BD564" s="23" t="s">
        <v>181</v>
      </c>
      <c r="BE564" s="23">
        <v>2.9999999999999997E-4</v>
      </c>
      <c r="BF564" s="23" t="s">
        <v>181</v>
      </c>
      <c r="BG564" s="23">
        <v>1E-4</v>
      </c>
      <c r="BH564" s="23">
        <v>1E-3</v>
      </c>
      <c r="BI564" s="23">
        <v>2.0000000000000001E-4</v>
      </c>
      <c r="BJ564" s="23">
        <v>8.9999999999999993E-3</v>
      </c>
      <c r="BK564" s="23">
        <v>4.0000000000000002E-4</v>
      </c>
      <c r="BL564" s="23">
        <v>2.0999999999999999E-3</v>
      </c>
      <c r="BM564" s="23">
        <v>2.0000000000000001E-4</v>
      </c>
      <c r="BN564" s="23">
        <v>4.0000000000000001E-3</v>
      </c>
      <c r="BO564" s="23">
        <v>2.9999999999999997E-4</v>
      </c>
      <c r="BP564" s="23" t="s">
        <v>181</v>
      </c>
      <c r="BQ564" s="23">
        <v>2.0000000000000001E-4</v>
      </c>
      <c r="BR564" s="23">
        <v>5.0000000000000001E-4</v>
      </c>
      <c r="BS564" s="23">
        <v>2.0000000000000001E-4</v>
      </c>
      <c r="BT564" s="23" t="s">
        <v>181</v>
      </c>
      <c r="BU564" s="23">
        <v>5.0000000000000001E-4</v>
      </c>
      <c r="BV564" s="23" t="s">
        <v>20</v>
      </c>
      <c r="BX564" s="23" t="s">
        <v>181</v>
      </c>
      <c r="BY564" s="23">
        <v>8.0000000000000004E-4</v>
      </c>
      <c r="BZ564" s="23" t="s">
        <v>181</v>
      </c>
      <c r="CA564" s="23">
        <v>6.9999999999999999E-4</v>
      </c>
      <c r="CB564" s="23">
        <v>1.9E-3</v>
      </c>
      <c r="CC564" s="23">
        <v>1.8E-3</v>
      </c>
      <c r="CD564" s="23" t="s">
        <v>181</v>
      </c>
      <c r="CE564" s="23">
        <v>1.8E-3</v>
      </c>
      <c r="CF564" s="23" t="s">
        <v>20</v>
      </c>
      <c r="CH564" s="23">
        <v>5.7000000000000002E-3</v>
      </c>
      <c r="CI564" s="23">
        <v>4.7000000000000002E-3</v>
      </c>
      <c r="CJ564" s="23" t="s">
        <v>181</v>
      </c>
      <c r="CK564" s="23">
        <v>8.9999999999999993E-3</v>
      </c>
      <c r="CL564" s="23">
        <v>1.46E-2</v>
      </c>
      <c r="CM564" s="23">
        <v>1.0999999999999999E-2</v>
      </c>
      <c r="CN564" s="23" t="s">
        <v>181</v>
      </c>
      <c r="CO564" s="23">
        <v>6.9999999999999999E-4</v>
      </c>
      <c r="CP564" s="23" t="s">
        <v>181</v>
      </c>
      <c r="CQ564" s="23">
        <v>2.5999999999999999E-3</v>
      </c>
      <c r="CR564" s="23" t="s">
        <v>181</v>
      </c>
      <c r="CS564" s="23">
        <v>1.6000000000000001E-3</v>
      </c>
      <c r="CT564" s="23" t="s">
        <v>20</v>
      </c>
      <c r="CV564" s="23" t="s">
        <v>20</v>
      </c>
      <c r="CX564" s="23" t="s">
        <v>181</v>
      </c>
      <c r="CY564" s="23">
        <v>5.0000000000000001E-4</v>
      </c>
      <c r="CZ564" s="23" t="s">
        <v>181</v>
      </c>
      <c r="DA564" s="23">
        <v>5.0000000000000001E-4</v>
      </c>
      <c r="DB564" s="23" t="s">
        <v>181</v>
      </c>
      <c r="DC564" s="23">
        <v>5.9999999999999995E-4</v>
      </c>
      <c r="DD564" s="23" t="s">
        <v>181</v>
      </c>
      <c r="DE564" s="23">
        <v>5.9999999999999995E-4</v>
      </c>
      <c r="DF564" s="23" t="s">
        <v>181</v>
      </c>
      <c r="DG564" s="23">
        <v>4.0000000000000002E-4</v>
      </c>
      <c r="DH564" s="23" t="s">
        <v>181</v>
      </c>
      <c r="DI564" s="23">
        <v>2.0000000000000001E-4</v>
      </c>
      <c r="DJ564" s="23" t="s">
        <v>656</v>
      </c>
      <c r="DK564" s="23" t="s">
        <v>657</v>
      </c>
      <c r="DL564" s="23">
        <v>31</v>
      </c>
      <c r="DM564" s="23" t="s">
        <v>627</v>
      </c>
      <c r="DN564" s="23" t="s">
        <v>20</v>
      </c>
      <c r="DW564" s="85"/>
      <c r="DY564" s="85">
        <v>44881.253472222219</v>
      </c>
    </row>
    <row r="565" spans="1:129" s="23" customFormat="1">
      <c r="A565" s="23">
        <v>625</v>
      </c>
      <c r="B565" s="88">
        <v>44881.256249999999</v>
      </c>
      <c r="C565" s="23" t="s">
        <v>192</v>
      </c>
      <c r="D565" s="23">
        <v>0</v>
      </c>
      <c r="E565" s="23">
        <v>0</v>
      </c>
      <c r="F565" s="23">
        <v>0</v>
      </c>
      <c r="G565" s="23" t="s">
        <v>58</v>
      </c>
      <c r="H565" s="23" t="s">
        <v>59</v>
      </c>
      <c r="I565" s="23" t="s">
        <v>59</v>
      </c>
      <c r="J565" s="23" t="s">
        <v>59</v>
      </c>
      <c r="K565" s="23">
        <v>150</v>
      </c>
      <c r="L565" s="23" t="s">
        <v>179</v>
      </c>
      <c r="M565" s="23">
        <v>0</v>
      </c>
      <c r="N565" s="23" t="s">
        <v>179</v>
      </c>
      <c r="O565" s="23">
        <v>0</v>
      </c>
      <c r="P565" s="23" t="s">
        <v>179</v>
      </c>
      <c r="Q565" s="23">
        <v>0</v>
      </c>
      <c r="R565" s="23">
        <v>2</v>
      </c>
      <c r="S565" s="23" t="s">
        <v>180</v>
      </c>
      <c r="T565" s="23">
        <v>5.7611999999999997</v>
      </c>
      <c r="U565" s="23">
        <v>0.56799999999999995</v>
      </c>
      <c r="V565" s="23">
        <v>15.954499999999999</v>
      </c>
      <c r="W565" s="23">
        <v>0.26069999999999999</v>
      </c>
      <c r="X565" s="23">
        <v>42.4998</v>
      </c>
      <c r="Y565" s="23">
        <v>0.26529999999999998</v>
      </c>
      <c r="Z565" s="23">
        <v>4.1700000000000001E-2</v>
      </c>
      <c r="AA565" s="23">
        <v>1.1900000000000001E-2</v>
      </c>
      <c r="AB565" s="23" t="s">
        <v>181</v>
      </c>
      <c r="AC565" s="23">
        <v>6.1000000000000004E-3</v>
      </c>
      <c r="AD565" s="23" t="s">
        <v>181</v>
      </c>
      <c r="AE565" s="23">
        <v>1.0500000000000001E-2</v>
      </c>
      <c r="AF565" s="23">
        <v>1.2699</v>
      </c>
      <c r="AG565" s="23">
        <v>1.11E-2</v>
      </c>
      <c r="AH565" s="23">
        <v>7.6485000000000003</v>
      </c>
      <c r="AI565" s="23">
        <v>2.1100000000000001E-2</v>
      </c>
      <c r="AJ565" s="23">
        <v>0.4849</v>
      </c>
      <c r="AK565" s="23">
        <v>4.7000000000000002E-3</v>
      </c>
      <c r="AL565" s="23">
        <v>2.4199999999999999E-2</v>
      </c>
      <c r="AM565" s="23">
        <v>6.1999999999999998E-3</v>
      </c>
      <c r="AN565" s="23">
        <v>4.6100000000000002E-2</v>
      </c>
      <c r="AO565" s="23">
        <v>4.1999999999999997E-3</v>
      </c>
      <c r="AP565" s="23">
        <v>0.1203</v>
      </c>
      <c r="AQ565" s="23">
        <v>4.1000000000000003E-3</v>
      </c>
      <c r="AR565" s="23">
        <v>7.3380000000000001</v>
      </c>
      <c r="AS565" s="23">
        <v>2.35E-2</v>
      </c>
      <c r="AT565" s="23">
        <v>7.7999999999999996E-3</v>
      </c>
      <c r="AU565" s="23">
        <v>3.0999999999999999E-3</v>
      </c>
      <c r="AV565" s="23">
        <v>1.3599999999999999E-2</v>
      </c>
      <c r="AW565" s="23">
        <v>1E-3</v>
      </c>
      <c r="AX565" s="23">
        <v>8.3999999999999995E-3</v>
      </c>
      <c r="AY565" s="23">
        <v>6.9999999999999999E-4</v>
      </c>
      <c r="AZ565" s="23">
        <v>7.3000000000000001E-3</v>
      </c>
      <c r="BA565" s="23">
        <v>5.9999999999999995E-4</v>
      </c>
      <c r="BB565" s="23">
        <v>1.1999999999999999E-3</v>
      </c>
      <c r="BC565" s="23">
        <v>4.0000000000000002E-4</v>
      </c>
      <c r="BD565" s="23">
        <v>5.9999999999999995E-4</v>
      </c>
      <c r="BE565" s="23">
        <v>2.9999999999999997E-4</v>
      </c>
      <c r="BF565" s="23" t="s">
        <v>181</v>
      </c>
      <c r="BG565" s="23">
        <v>1E-4</v>
      </c>
      <c r="BH565" s="23">
        <v>1.1999999999999999E-3</v>
      </c>
      <c r="BI565" s="23">
        <v>2.0000000000000001E-4</v>
      </c>
      <c r="BJ565" s="23">
        <v>9.4999999999999998E-3</v>
      </c>
      <c r="BK565" s="23">
        <v>4.0000000000000002E-4</v>
      </c>
      <c r="BL565" s="23">
        <v>1.8E-3</v>
      </c>
      <c r="BM565" s="23">
        <v>2.0000000000000001E-4</v>
      </c>
      <c r="BN565" s="23">
        <v>4.4000000000000003E-3</v>
      </c>
      <c r="BO565" s="23">
        <v>2.9999999999999997E-4</v>
      </c>
      <c r="BP565" s="23">
        <v>4.0000000000000002E-4</v>
      </c>
      <c r="BQ565" s="23">
        <v>2.0000000000000001E-4</v>
      </c>
      <c r="BR565" s="23">
        <v>8.0000000000000004E-4</v>
      </c>
      <c r="BS565" s="23">
        <v>2.9999999999999997E-4</v>
      </c>
      <c r="BT565" s="23" t="s">
        <v>181</v>
      </c>
      <c r="BU565" s="23">
        <v>5.0000000000000001E-4</v>
      </c>
      <c r="BV565" s="23" t="s">
        <v>181</v>
      </c>
      <c r="BW565" s="23">
        <v>5.9999999999999995E-4</v>
      </c>
      <c r="BX565" s="23" t="s">
        <v>181</v>
      </c>
      <c r="BY565" s="23">
        <v>8.0000000000000004E-4</v>
      </c>
      <c r="BZ565" s="23" t="s">
        <v>181</v>
      </c>
      <c r="CA565" s="23">
        <v>6.9999999999999999E-4</v>
      </c>
      <c r="CB565" s="23" t="s">
        <v>181</v>
      </c>
      <c r="CC565" s="23">
        <v>1.8E-3</v>
      </c>
      <c r="CD565" s="23" t="s">
        <v>181</v>
      </c>
      <c r="CE565" s="23">
        <v>1.8E-3</v>
      </c>
      <c r="CF565" s="23" t="s">
        <v>20</v>
      </c>
      <c r="CH565" s="23" t="s">
        <v>181</v>
      </c>
      <c r="CI565" s="23">
        <v>5.1999999999999998E-3</v>
      </c>
      <c r="CJ565" s="23" t="s">
        <v>181</v>
      </c>
      <c r="CK565" s="23">
        <v>8.8000000000000005E-3</v>
      </c>
      <c r="CL565" s="23" t="s">
        <v>181</v>
      </c>
      <c r="CM565" s="23">
        <v>1.0699999999999999E-2</v>
      </c>
      <c r="CN565" s="23" t="s">
        <v>181</v>
      </c>
      <c r="CO565" s="23">
        <v>5.9999999999999995E-4</v>
      </c>
      <c r="CP565" s="23" t="s">
        <v>181</v>
      </c>
      <c r="CQ565" s="23">
        <v>2.5999999999999999E-3</v>
      </c>
      <c r="CR565" s="23" t="s">
        <v>181</v>
      </c>
      <c r="CS565" s="23">
        <v>1.6000000000000001E-3</v>
      </c>
      <c r="CT565" s="23" t="s">
        <v>181</v>
      </c>
      <c r="CU565" s="23">
        <v>6.9999999999999999E-4</v>
      </c>
      <c r="CV565" s="23" t="s">
        <v>181</v>
      </c>
      <c r="CW565" s="23">
        <v>5.0000000000000001E-4</v>
      </c>
      <c r="CX565" s="23" t="s">
        <v>181</v>
      </c>
      <c r="CY565" s="23">
        <v>4.0000000000000002E-4</v>
      </c>
      <c r="CZ565" s="23" t="s">
        <v>181</v>
      </c>
      <c r="DA565" s="23">
        <v>5.9999999999999995E-4</v>
      </c>
      <c r="DB565" s="23" t="s">
        <v>181</v>
      </c>
      <c r="DC565" s="23">
        <v>5.0000000000000001E-4</v>
      </c>
      <c r="DD565" s="23" t="s">
        <v>181</v>
      </c>
      <c r="DE565" s="23">
        <v>5.9999999999999995E-4</v>
      </c>
      <c r="DF565" s="23" t="s">
        <v>181</v>
      </c>
      <c r="DG565" s="23">
        <v>2.9999999999999997E-4</v>
      </c>
      <c r="DH565" s="23" t="s">
        <v>181</v>
      </c>
      <c r="DI565" s="23">
        <v>2.9999999999999997E-4</v>
      </c>
      <c r="DJ565" s="23" t="s">
        <v>656</v>
      </c>
      <c r="DK565" s="23" t="s">
        <v>657</v>
      </c>
      <c r="DL565" s="23">
        <v>75</v>
      </c>
      <c r="DM565" s="23" t="s">
        <v>658</v>
      </c>
      <c r="DN565" s="23" t="s">
        <v>20</v>
      </c>
      <c r="DW565" s="85"/>
      <c r="DY565" s="85">
        <v>44881.256249999999</v>
      </c>
    </row>
    <row r="566" spans="1:129" s="23" customFormat="1">
      <c r="A566" s="23">
        <v>626</v>
      </c>
      <c r="B566" s="88">
        <v>44881.26458333333</v>
      </c>
      <c r="C566" s="23" t="s">
        <v>192</v>
      </c>
      <c r="D566" s="23">
        <v>0</v>
      </c>
      <c r="E566" s="23">
        <v>0</v>
      </c>
      <c r="F566" s="23">
        <v>0</v>
      </c>
      <c r="G566" s="23" t="s">
        <v>58</v>
      </c>
      <c r="H566" s="23" t="s">
        <v>59</v>
      </c>
      <c r="I566" s="23" t="s">
        <v>59</v>
      </c>
      <c r="J566" s="23" t="s">
        <v>59</v>
      </c>
      <c r="K566" s="23">
        <v>150</v>
      </c>
      <c r="L566" s="23" t="s">
        <v>179</v>
      </c>
      <c r="M566" s="23">
        <v>0</v>
      </c>
      <c r="N566" s="23" t="s">
        <v>179</v>
      </c>
      <c r="O566" s="23">
        <v>0</v>
      </c>
      <c r="P566" s="23" t="s">
        <v>179</v>
      </c>
      <c r="Q566" s="23">
        <v>0</v>
      </c>
      <c r="R566" s="23">
        <v>2</v>
      </c>
      <c r="S566" s="23" t="s">
        <v>180</v>
      </c>
      <c r="T566" s="23">
        <v>9.5067000000000004</v>
      </c>
      <c r="U566" s="23">
        <v>0.60660000000000003</v>
      </c>
      <c r="V566" s="23">
        <v>16.532399999999999</v>
      </c>
      <c r="W566" s="23">
        <v>0.26379999999999998</v>
      </c>
      <c r="X566" s="23">
        <v>52.744900000000001</v>
      </c>
      <c r="Y566" s="23">
        <v>0.29570000000000002</v>
      </c>
      <c r="Z566" s="23">
        <v>2.46E-2</v>
      </c>
      <c r="AA566" s="23">
        <v>1.1900000000000001E-2</v>
      </c>
      <c r="AB566" s="23" t="s">
        <v>181</v>
      </c>
      <c r="AC566" s="23">
        <v>6.8999999999999999E-3</v>
      </c>
      <c r="AD566" s="23" t="s">
        <v>181</v>
      </c>
      <c r="AE566" s="23">
        <v>0.01</v>
      </c>
      <c r="AF566" s="23">
        <v>4.87E-2</v>
      </c>
      <c r="AG566" s="23">
        <v>4.7000000000000002E-3</v>
      </c>
      <c r="AH566" s="23">
        <v>8.2605000000000004</v>
      </c>
      <c r="AI566" s="23">
        <v>2.1700000000000001E-2</v>
      </c>
      <c r="AJ566" s="23">
        <v>0.56930000000000003</v>
      </c>
      <c r="AK566" s="23">
        <v>5.0000000000000001E-3</v>
      </c>
      <c r="AL566" s="23">
        <v>2.6800000000000001E-2</v>
      </c>
      <c r="AM566" s="23">
        <v>6.1999999999999998E-3</v>
      </c>
      <c r="AN566" s="23">
        <v>3.0700000000000002E-2</v>
      </c>
      <c r="AO566" s="23">
        <v>3.5999999999999999E-3</v>
      </c>
      <c r="AP566" s="23">
        <v>0.10639999999999999</v>
      </c>
      <c r="AQ566" s="23">
        <v>3.7000000000000002E-3</v>
      </c>
      <c r="AR566" s="23">
        <v>5.6360999999999999</v>
      </c>
      <c r="AS566" s="23">
        <v>2.06E-2</v>
      </c>
      <c r="AT566" s="23">
        <v>7.7999999999999996E-3</v>
      </c>
      <c r="AU566" s="23">
        <v>2.5999999999999999E-3</v>
      </c>
      <c r="AV566" s="23">
        <v>1.04E-2</v>
      </c>
      <c r="AW566" s="23">
        <v>8.9999999999999998E-4</v>
      </c>
      <c r="AX566" s="23">
        <v>9.2999999999999992E-3</v>
      </c>
      <c r="AY566" s="23">
        <v>6.9999999999999999E-4</v>
      </c>
      <c r="AZ566" s="23">
        <v>6.7000000000000002E-3</v>
      </c>
      <c r="BA566" s="23">
        <v>5.9999999999999995E-4</v>
      </c>
      <c r="BB566" s="23">
        <v>1.1000000000000001E-3</v>
      </c>
      <c r="BC566" s="23">
        <v>4.0000000000000002E-4</v>
      </c>
      <c r="BD566" s="23" t="s">
        <v>181</v>
      </c>
      <c r="BE566" s="23">
        <v>2.0000000000000001E-4</v>
      </c>
      <c r="BF566" s="23" t="s">
        <v>181</v>
      </c>
      <c r="BG566" s="23">
        <v>1E-4</v>
      </c>
      <c r="BH566" s="23" t="s">
        <v>181</v>
      </c>
      <c r="BI566" s="23">
        <v>1E-4</v>
      </c>
      <c r="BJ566" s="23">
        <v>8.2000000000000007E-3</v>
      </c>
      <c r="BK566" s="23">
        <v>2.9999999999999997E-4</v>
      </c>
      <c r="BL566" s="23">
        <v>2E-3</v>
      </c>
      <c r="BM566" s="23">
        <v>2.0000000000000001E-4</v>
      </c>
      <c r="BN566" s="23">
        <v>4.1999999999999997E-3</v>
      </c>
      <c r="BO566" s="23">
        <v>2.0000000000000001E-4</v>
      </c>
      <c r="BP566" s="23" t="s">
        <v>181</v>
      </c>
      <c r="BQ566" s="23">
        <v>2.0000000000000001E-4</v>
      </c>
      <c r="BR566" s="23">
        <v>2.0000000000000001E-4</v>
      </c>
      <c r="BS566" s="23">
        <v>1E-4</v>
      </c>
      <c r="BT566" s="23" t="s">
        <v>181</v>
      </c>
      <c r="BU566" s="23">
        <v>5.0000000000000001E-4</v>
      </c>
      <c r="BV566" s="23" t="s">
        <v>20</v>
      </c>
      <c r="BX566" s="23" t="s">
        <v>181</v>
      </c>
      <c r="BY566" s="23">
        <v>8.0000000000000004E-4</v>
      </c>
      <c r="BZ566" s="23" t="s">
        <v>181</v>
      </c>
      <c r="CA566" s="23">
        <v>6.9999999999999999E-4</v>
      </c>
      <c r="CB566" s="23" t="s">
        <v>181</v>
      </c>
      <c r="CC566" s="23">
        <v>1.8E-3</v>
      </c>
      <c r="CD566" s="23" t="s">
        <v>181</v>
      </c>
      <c r="CE566" s="23">
        <v>1.8E-3</v>
      </c>
      <c r="CF566" s="23" t="s">
        <v>20</v>
      </c>
      <c r="CH566" s="23" t="s">
        <v>181</v>
      </c>
      <c r="CI566" s="23">
        <v>4.4999999999999997E-3</v>
      </c>
      <c r="CJ566" s="23" t="s">
        <v>181</v>
      </c>
      <c r="CK566" s="23">
        <v>8.5000000000000006E-3</v>
      </c>
      <c r="CL566" s="23" t="s">
        <v>181</v>
      </c>
      <c r="CM566" s="23">
        <v>7.7000000000000002E-3</v>
      </c>
      <c r="CN566" s="23" t="s">
        <v>181</v>
      </c>
      <c r="CO566" s="23">
        <v>5.9999999999999995E-4</v>
      </c>
      <c r="CP566" s="23" t="s">
        <v>181</v>
      </c>
      <c r="CQ566" s="23">
        <v>2.3999999999999998E-3</v>
      </c>
      <c r="CR566" s="23" t="s">
        <v>181</v>
      </c>
      <c r="CS566" s="23">
        <v>1.5E-3</v>
      </c>
      <c r="CT566" s="23" t="s">
        <v>181</v>
      </c>
      <c r="CU566" s="23">
        <v>5.9999999999999995E-4</v>
      </c>
      <c r="CV566" s="23" t="s">
        <v>20</v>
      </c>
      <c r="CX566" s="23" t="s">
        <v>181</v>
      </c>
      <c r="CY566" s="23">
        <v>5.0000000000000001E-4</v>
      </c>
      <c r="CZ566" s="23" t="s">
        <v>181</v>
      </c>
      <c r="DA566" s="23">
        <v>5.0000000000000001E-4</v>
      </c>
      <c r="DB566" s="23" t="s">
        <v>181</v>
      </c>
      <c r="DC566" s="23">
        <v>5.0000000000000001E-4</v>
      </c>
      <c r="DD566" s="23" t="s">
        <v>181</v>
      </c>
      <c r="DE566" s="23">
        <v>5.0000000000000001E-4</v>
      </c>
      <c r="DF566" s="23" t="s">
        <v>181</v>
      </c>
      <c r="DG566" s="23">
        <v>2.9999999999999997E-4</v>
      </c>
      <c r="DH566" s="23" t="s">
        <v>181</v>
      </c>
      <c r="DI566" s="23">
        <v>2.0000000000000001E-4</v>
      </c>
      <c r="DJ566" s="23" t="s">
        <v>847</v>
      </c>
      <c r="DK566" s="23" t="s">
        <v>20</v>
      </c>
      <c r="DL566" s="23" t="s">
        <v>20</v>
      </c>
      <c r="DM566" s="23" t="s">
        <v>421</v>
      </c>
      <c r="DN566" s="23" t="s">
        <v>20</v>
      </c>
      <c r="DW566" s="85"/>
      <c r="DY566" s="85">
        <v>44881.26458333333</v>
      </c>
    </row>
    <row r="567" spans="1:129" s="23" customFormat="1">
      <c r="A567" s="23">
        <v>627</v>
      </c>
      <c r="B567" s="88">
        <v>44881.26666666667</v>
      </c>
      <c r="C567" s="23" t="s">
        <v>192</v>
      </c>
      <c r="D567" s="23">
        <v>0</v>
      </c>
      <c r="E567" s="23">
        <v>0</v>
      </c>
      <c r="F567" s="23">
        <v>0</v>
      </c>
      <c r="G567" s="23" t="s">
        <v>58</v>
      </c>
      <c r="H567" s="23" t="s">
        <v>59</v>
      </c>
      <c r="I567" s="23" t="s">
        <v>59</v>
      </c>
      <c r="J567" s="23" t="s">
        <v>59</v>
      </c>
      <c r="K567" s="23">
        <v>150</v>
      </c>
      <c r="L567" s="23" t="s">
        <v>179</v>
      </c>
      <c r="M567" s="23">
        <v>0</v>
      </c>
      <c r="N567" s="23" t="s">
        <v>179</v>
      </c>
      <c r="O567" s="23">
        <v>0</v>
      </c>
      <c r="P567" s="23" t="s">
        <v>179</v>
      </c>
      <c r="Q567" s="23">
        <v>0</v>
      </c>
      <c r="R567" s="23">
        <v>2</v>
      </c>
      <c r="S567" s="23" t="s">
        <v>180</v>
      </c>
      <c r="T567" s="23">
        <v>9.7530999999999999</v>
      </c>
      <c r="U567" s="23">
        <v>0.60360000000000003</v>
      </c>
      <c r="V567" s="23">
        <v>16.869700000000002</v>
      </c>
      <c r="W567" s="23">
        <v>0.2656</v>
      </c>
      <c r="X567" s="23">
        <v>52.796500000000002</v>
      </c>
      <c r="Y567" s="23">
        <v>0.29599999999999999</v>
      </c>
      <c r="Z567" s="23">
        <v>2.58E-2</v>
      </c>
      <c r="AA567" s="23">
        <v>1.1900000000000001E-2</v>
      </c>
      <c r="AB567" s="23" t="s">
        <v>181</v>
      </c>
      <c r="AC567" s="23">
        <v>6.7000000000000002E-3</v>
      </c>
      <c r="AD567" s="23" t="s">
        <v>181</v>
      </c>
      <c r="AE567" s="23">
        <v>9.7999999999999997E-3</v>
      </c>
      <c r="AF567" s="23">
        <v>0.06</v>
      </c>
      <c r="AG567" s="23">
        <v>4.7000000000000002E-3</v>
      </c>
      <c r="AH567" s="23">
        <v>8.2665000000000006</v>
      </c>
      <c r="AI567" s="23">
        <v>2.1700000000000001E-2</v>
      </c>
      <c r="AJ567" s="23">
        <v>0.56910000000000005</v>
      </c>
      <c r="AK567" s="23">
        <v>5.0000000000000001E-3</v>
      </c>
      <c r="AL567" s="23">
        <v>1.8700000000000001E-2</v>
      </c>
      <c r="AM567" s="23">
        <v>6.0000000000000001E-3</v>
      </c>
      <c r="AN567" s="23">
        <v>3.2199999999999999E-2</v>
      </c>
      <c r="AO567" s="23">
        <v>3.5999999999999999E-3</v>
      </c>
      <c r="AP567" s="23">
        <v>0.10390000000000001</v>
      </c>
      <c r="AQ567" s="23">
        <v>3.7000000000000002E-3</v>
      </c>
      <c r="AR567" s="23">
        <v>5.6307</v>
      </c>
      <c r="AS567" s="23">
        <v>2.0500000000000001E-2</v>
      </c>
      <c r="AT567" s="23">
        <v>6.0000000000000001E-3</v>
      </c>
      <c r="AU567" s="23">
        <v>2.5999999999999999E-3</v>
      </c>
      <c r="AV567" s="23">
        <v>1.09E-2</v>
      </c>
      <c r="AW567" s="23">
        <v>8.9999999999999998E-4</v>
      </c>
      <c r="AX567" s="23">
        <v>9.2999999999999992E-3</v>
      </c>
      <c r="AY567" s="23">
        <v>6.9999999999999999E-4</v>
      </c>
      <c r="AZ567" s="23">
        <v>6.0000000000000001E-3</v>
      </c>
      <c r="BA567" s="23">
        <v>5.9999999999999995E-4</v>
      </c>
      <c r="BB567" s="23">
        <v>1E-3</v>
      </c>
      <c r="BC567" s="23">
        <v>4.0000000000000002E-4</v>
      </c>
      <c r="BD567" s="23" t="s">
        <v>181</v>
      </c>
      <c r="BE567" s="23">
        <v>2.9999999999999997E-4</v>
      </c>
      <c r="BF567" s="23" t="s">
        <v>181</v>
      </c>
      <c r="BG567" s="23">
        <v>1E-4</v>
      </c>
      <c r="BH567" s="23" t="s">
        <v>181</v>
      </c>
      <c r="BI567" s="23">
        <v>1E-4</v>
      </c>
      <c r="BJ567" s="23">
        <v>8.2000000000000007E-3</v>
      </c>
      <c r="BK567" s="23">
        <v>2.9999999999999997E-4</v>
      </c>
      <c r="BL567" s="23">
        <v>1.9E-3</v>
      </c>
      <c r="BM567" s="23">
        <v>2.0000000000000001E-4</v>
      </c>
      <c r="BN567" s="23">
        <v>3.8999999999999998E-3</v>
      </c>
      <c r="BO567" s="23">
        <v>2.0000000000000001E-4</v>
      </c>
      <c r="BP567" s="23" t="s">
        <v>181</v>
      </c>
      <c r="BQ567" s="23">
        <v>2.0000000000000001E-4</v>
      </c>
      <c r="BR567" s="23">
        <v>2.0000000000000001E-4</v>
      </c>
      <c r="BS567" s="23">
        <v>1E-4</v>
      </c>
      <c r="BT567" s="23" t="s">
        <v>181</v>
      </c>
      <c r="BU567" s="23">
        <v>5.0000000000000001E-4</v>
      </c>
      <c r="BV567" s="23" t="s">
        <v>20</v>
      </c>
      <c r="BX567" s="23" t="s">
        <v>181</v>
      </c>
      <c r="BY567" s="23">
        <v>8.0000000000000004E-4</v>
      </c>
      <c r="BZ567" s="23" t="s">
        <v>181</v>
      </c>
      <c r="CA567" s="23">
        <v>6.9999999999999999E-4</v>
      </c>
      <c r="CB567" s="23" t="s">
        <v>181</v>
      </c>
      <c r="CC567" s="23">
        <v>1.9E-3</v>
      </c>
      <c r="CD567" s="23" t="s">
        <v>181</v>
      </c>
      <c r="CE567" s="23">
        <v>1.8E-3</v>
      </c>
      <c r="CF567" s="23" t="s">
        <v>20</v>
      </c>
      <c r="CH567" s="23" t="s">
        <v>181</v>
      </c>
      <c r="CI567" s="23">
        <v>4.5999999999999999E-3</v>
      </c>
      <c r="CJ567" s="23" t="s">
        <v>181</v>
      </c>
      <c r="CK567" s="23">
        <v>8.8000000000000005E-3</v>
      </c>
      <c r="CL567" s="23" t="s">
        <v>181</v>
      </c>
      <c r="CM567" s="23">
        <v>8.0000000000000002E-3</v>
      </c>
      <c r="CN567" s="23" t="s">
        <v>181</v>
      </c>
      <c r="CO567" s="23">
        <v>5.9999999999999995E-4</v>
      </c>
      <c r="CP567" s="23" t="s">
        <v>181</v>
      </c>
      <c r="CQ567" s="23">
        <v>2.5000000000000001E-3</v>
      </c>
      <c r="CR567" s="23" t="s">
        <v>181</v>
      </c>
      <c r="CS567" s="23">
        <v>1.5E-3</v>
      </c>
      <c r="CT567" s="23" t="s">
        <v>181</v>
      </c>
      <c r="CU567" s="23">
        <v>5.9999999999999995E-4</v>
      </c>
      <c r="CV567" s="23" t="s">
        <v>20</v>
      </c>
      <c r="CX567" s="23" t="s">
        <v>181</v>
      </c>
      <c r="CY567" s="23">
        <v>5.0000000000000001E-4</v>
      </c>
      <c r="CZ567" s="23" t="s">
        <v>181</v>
      </c>
      <c r="DA567" s="23">
        <v>5.9999999999999995E-4</v>
      </c>
      <c r="DB567" s="23" t="s">
        <v>181</v>
      </c>
      <c r="DC567" s="23">
        <v>5.0000000000000001E-4</v>
      </c>
      <c r="DD567" s="23" t="s">
        <v>181</v>
      </c>
      <c r="DE567" s="23">
        <v>5.9999999999999995E-4</v>
      </c>
      <c r="DF567" s="23" t="s">
        <v>181</v>
      </c>
      <c r="DG567" s="23">
        <v>2.9999999999999997E-4</v>
      </c>
      <c r="DH567" s="23" t="s">
        <v>181</v>
      </c>
      <c r="DI567" s="23">
        <v>2.0000000000000001E-4</v>
      </c>
      <c r="DJ567" s="23" t="s">
        <v>847</v>
      </c>
      <c r="DK567" s="23" t="s">
        <v>20</v>
      </c>
      <c r="DL567" s="23" t="s">
        <v>20</v>
      </c>
      <c r="DM567" s="23" t="s">
        <v>421</v>
      </c>
      <c r="DN567" s="23" t="s">
        <v>20</v>
      </c>
      <c r="DW567" s="85"/>
      <c r="DY567" s="85">
        <v>44881.26666666667</v>
      </c>
    </row>
    <row r="568" spans="1:129" s="23" customFormat="1">
      <c r="A568" s="23">
        <v>628</v>
      </c>
      <c r="B568" s="88">
        <v>44881.268750000003</v>
      </c>
      <c r="C568" s="23" t="s">
        <v>192</v>
      </c>
      <c r="D568" s="23">
        <v>0</v>
      </c>
      <c r="E568" s="23">
        <v>0</v>
      </c>
      <c r="F568" s="23">
        <v>0</v>
      </c>
      <c r="G568" s="23" t="s">
        <v>58</v>
      </c>
      <c r="H568" s="23" t="s">
        <v>59</v>
      </c>
      <c r="I568" s="23" t="s">
        <v>59</v>
      </c>
      <c r="J568" s="23" t="s">
        <v>59</v>
      </c>
      <c r="K568" s="23">
        <v>150</v>
      </c>
      <c r="L568" s="23" t="s">
        <v>179</v>
      </c>
      <c r="M568" s="23">
        <v>0</v>
      </c>
      <c r="N568" s="23" t="s">
        <v>179</v>
      </c>
      <c r="O568" s="23">
        <v>0</v>
      </c>
      <c r="P568" s="23" t="s">
        <v>179</v>
      </c>
      <c r="Q568" s="23">
        <v>0</v>
      </c>
      <c r="R568" s="23">
        <v>2</v>
      </c>
      <c r="S568" s="23" t="s">
        <v>180</v>
      </c>
      <c r="T568" s="23">
        <v>10.307499999999999</v>
      </c>
      <c r="U568" s="23">
        <v>0.61890000000000001</v>
      </c>
      <c r="V568" s="23">
        <v>16.833600000000001</v>
      </c>
      <c r="W568" s="23">
        <v>0.26619999999999999</v>
      </c>
      <c r="X568" s="23">
        <v>53.126600000000003</v>
      </c>
      <c r="Y568" s="23">
        <v>0.29720000000000002</v>
      </c>
      <c r="Z568" s="23">
        <v>3.5099999999999999E-2</v>
      </c>
      <c r="AA568" s="23">
        <v>1.21E-2</v>
      </c>
      <c r="AB568" s="23" t="s">
        <v>181</v>
      </c>
      <c r="AC568" s="23">
        <v>6.7000000000000002E-3</v>
      </c>
      <c r="AD568" s="23" t="s">
        <v>181</v>
      </c>
      <c r="AE568" s="23">
        <v>9.9000000000000008E-3</v>
      </c>
      <c r="AF568" s="23">
        <v>5.8799999999999998E-2</v>
      </c>
      <c r="AG568" s="23">
        <v>4.5999999999999999E-3</v>
      </c>
      <c r="AH568" s="23">
        <v>8.2431000000000001</v>
      </c>
      <c r="AI568" s="23">
        <v>2.1600000000000001E-2</v>
      </c>
      <c r="AJ568" s="23">
        <v>0.56850000000000001</v>
      </c>
      <c r="AK568" s="23">
        <v>5.0000000000000001E-3</v>
      </c>
      <c r="AL568" s="23">
        <v>1.6899999999999998E-2</v>
      </c>
      <c r="AM568" s="23">
        <v>6.0000000000000001E-3</v>
      </c>
      <c r="AN568" s="23">
        <v>3.6600000000000001E-2</v>
      </c>
      <c r="AO568" s="23">
        <v>3.7000000000000002E-3</v>
      </c>
      <c r="AP568" s="23">
        <v>0.10299999999999999</v>
      </c>
      <c r="AQ568" s="23">
        <v>3.7000000000000002E-3</v>
      </c>
      <c r="AR568" s="23">
        <v>5.6181000000000001</v>
      </c>
      <c r="AS568" s="23">
        <v>2.0500000000000001E-2</v>
      </c>
      <c r="AT568" s="23">
        <v>5.4999999999999997E-3</v>
      </c>
      <c r="AU568" s="23">
        <v>2.5999999999999999E-3</v>
      </c>
      <c r="AV568" s="23">
        <v>1.0800000000000001E-2</v>
      </c>
      <c r="AW568" s="23">
        <v>8.9999999999999998E-4</v>
      </c>
      <c r="AX568" s="23">
        <v>9.1000000000000004E-3</v>
      </c>
      <c r="AY568" s="23">
        <v>6.9999999999999999E-4</v>
      </c>
      <c r="AZ568" s="23">
        <v>6.4000000000000003E-3</v>
      </c>
      <c r="BA568" s="23">
        <v>5.9999999999999995E-4</v>
      </c>
      <c r="BB568" s="23">
        <v>1E-3</v>
      </c>
      <c r="BC568" s="23">
        <v>4.0000000000000002E-4</v>
      </c>
      <c r="BD568" s="23" t="s">
        <v>181</v>
      </c>
      <c r="BE568" s="23">
        <v>2.9999999999999997E-4</v>
      </c>
      <c r="BF568" s="23" t="s">
        <v>181</v>
      </c>
      <c r="BG568" s="23">
        <v>1E-4</v>
      </c>
      <c r="BH568" s="23" t="s">
        <v>181</v>
      </c>
      <c r="BI568" s="23">
        <v>1E-4</v>
      </c>
      <c r="BJ568" s="23">
        <v>8.0999999999999996E-3</v>
      </c>
      <c r="BK568" s="23">
        <v>2.9999999999999997E-4</v>
      </c>
      <c r="BL568" s="23">
        <v>1.8E-3</v>
      </c>
      <c r="BM568" s="23">
        <v>2.0000000000000001E-4</v>
      </c>
      <c r="BN568" s="23">
        <v>3.8E-3</v>
      </c>
      <c r="BO568" s="23">
        <v>2.0000000000000001E-4</v>
      </c>
      <c r="BP568" s="23" t="s">
        <v>181</v>
      </c>
      <c r="BQ568" s="23">
        <v>2.0000000000000001E-4</v>
      </c>
      <c r="BR568" s="23">
        <v>2.0000000000000001E-4</v>
      </c>
      <c r="BS568" s="23">
        <v>1E-4</v>
      </c>
      <c r="BT568" s="23" t="s">
        <v>181</v>
      </c>
      <c r="BU568" s="23">
        <v>5.0000000000000001E-4</v>
      </c>
      <c r="BV568" s="23" t="s">
        <v>20</v>
      </c>
      <c r="BX568" s="23" t="s">
        <v>181</v>
      </c>
      <c r="BY568" s="23">
        <v>8.0000000000000004E-4</v>
      </c>
      <c r="BZ568" s="23" t="s">
        <v>181</v>
      </c>
      <c r="CA568" s="23">
        <v>6.9999999999999999E-4</v>
      </c>
      <c r="CB568" s="23" t="s">
        <v>181</v>
      </c>
      <c r="CC568" s="23">
        <v>1.8E-3</v>
      </c>
      <c r="CD568" s="23" t="s">
        <v>181</v>
      </c>
      <c r="CE568" s="23">
        <v>1.8E-3</v>
      </c>
      <c r="CF568" s="23" t="s">
        <v>20</v>
      </c>
      <c r="CH568" s="23" t="s">
        <v>181</v>
      </c>
      <c r="CI568" s="23">
        <v>4.4999999999999997E-3</v>
      </c>
      <c r="CJ568" s="23" t="s">
        <v>181</v>
      </c>
      <c r="CK568" s="23">
        <v>8.5000000000000006E-3</v>
      </c>
      <c r="CL568" s="23" t="s">
        <v>181</v>
      </c>
      <c r="CM568" s="23">
        <v>7.7000000000000002E-3</v>
      </c>
      <c r="CN568" s="23" t="s">
        <v>181</v>
      </c>
      <c r="CO568" s="23">
        <v>5.9999999999999995E-4</v>
      </c>
      <c r="CP568" s="23" t="s">
        <v>181</v>
      </c>
      <c r="CQ568" s="23">
        <v>2.5000000000000001E-3</v>
      </c>
      <c r="CR568" s="23" t="s">
        <v>181</v>
      </c>
      <c r="CS568" s="23">
        <v>1.5E-3</v>
      </c>
      <c r="CT568" s="23" t="s">
        <v>181</v>
      </c>
      <c r="CU568" s="23">
        <v>5.9999999999999995E-4</v>
      </c>
      <c r="CV568" s="23" t="s">
        <v>20</v>
      </c>
      <c r="CX568" s="23" t="s">
        <v>181</v>
      </c>
      <c r="CY568" s="23">
        <v>5.0000000000000001E-4</v>
      </c>
      <c r="CZ568" s="23" t="s">
        <v>181</v>
      </c>
      <c r="DA568" s="23">
        <v>5.0000000000000001E-4</v>
      </c>
      <c r="DB568" s="23" t="s">
        <v>181</v>
      </c>
      <c r="DC568" s="23">
        <v>5.0000000000000001E-4</v>
      </c>
      <c r="DD568" s="23" t="s">
        <v>181</v>
      </c>
      <c r="DE568" s="23">
        <v>5.9999999999999995E-4</v>
      </c>
      <c r="DF568" s="23" t="s">
        <v>181</v>
      </c>
      <c r="DG568" s="23">
        <v>2.9999999999999997E-4</v>
      </c>
      <c r="DH568" s="23" t="s">
        <v>181</v>
      </c>
      <c r="DI568" s="23">
        <v>2.0000000000000001E-4</v>
      </c>
      <c r="DJ568" s="23" t="s">
        <v>847</v>
      </c>
      <c r="DK568" s="23" t="s">
        <v>20</v>
      </c>
      <c r="DL568" s="23" t="s">
        <v>20</v>
      </c>
      <c r="DM568" s="23" t="s">
        <v>421</v>
      </c>
      <c r="DN568" s="23" t="s">
        <v>20</v>
      </c>
      <c r="DW568" s="85"/>
      <c r="DY568" s="85">
        <v>44881.268750000003</v>
      </c>
    </row>
    <row r="569" spans="1:129" s="23" customFormat="1">
      <c r="A569" s="23">
        <v>629</v>
      </c>
      <c r="B569" s="88">
        <v>44881.272222222222</v>
      </c>
      <c r="C569" s="23" t="s">
        <v>192</v>
      </c>
      <c r="D569" s="23">
        <v>0</v>
      </c>
      <c r="E569" s="23">
        <v>0</v>
      </c>
      <c r="F569" s="23">
        <v>0</v>
      </c>
      <c r="G569" s="23" t="s">
        <v>58</v>
      </c>
      <c r="H569" s="23" t="s">
        <v>59</v>
      </c>
      <c r="I569" s="23" t="s">
        <v>59</v>
      </c>
      <c r="J569" s="23" t="s">
        <v>59</v>
      </c>
      <c r="K569" s="23">
        <v>150</v>
      </c>
      <c r="L569" s="23" t="s">
        <v>179</v>
      </c>
      <c r="M569" s="23">
        <v>0</v>
      </c>
      <c r="N569" s="23" t="s">
        <v>179</v>
      </c>
      <c r="O569" s="23">
        <v>0</v>
      </c>
      <c r="P569" s="23" t="s">
        <v>179</v>
      </c>
      <c r="Q569" s="23">
        <v>0</v>
      </c>
      <c r="R569" s="23">
        <v>2</v>
      </c>
      <c r="S569" s="23" t="s">
        <v>180</v>
      </c>
      <c r="T569" s="23">
        <v>11.1126</v>
      </c>
      <c r="U569" s="23">
        <v>0.62929999999999997</v>
      </c>
      <c r="V569" s="23">
        <v>17.7212</v>
      </c>
      <c r="W569" s="23">
        <v>0.27150000000000002</v>
      </c>
      <c r="X569" s="23">
        <v>52.099699999999999</v>
      </c>
      <c r="Y569" s="23">
        <v>0.29409999999999997</v>
      </c>
      <c r="Z569" s="23">
        <v>3.1800000000000002E-2</v>
      </c>
      <c r="AA569" s="23">
        <v>1.18E-2</v>
      </c>
      <c r="AB569" s="23">
        <v>1.23E-2</v>
      </c>
      <c r="AC569" s="23">
        <v>7.1999999999999998E-3</v>
      </c>
      <c r="AD569" s="23" t="s">
        <v>181</v>
      </c>
      <c r="AE569" s="23">
        <v>0.01</v>
      </c>
      <c r="AF569" s="23">
        <v>3.9300000000000002E-2</v>
      </c>
      <c r="AG569" s="23">
        <v>4.4999999999999997E-3</v>
      </c>
      <c r="AH569" s="23">
        <v>7.7656999999999998</v>
      </c>
      <c r="AI569" s="23">
        <v>2.0899999999999998E-2</v>
      </c>
      <c r="AJ569" s="23">
        <v>0.52559999999999996</v>
      </c>
      <c r="AK569" s="23">
        <v>4.7999999999999996E-3</v>
      </c>
      <c r="AL569" s="23">
        <v>2.7400000000000001E-2</v>
      </c>
      <c r="AM569" s="23">
        <v>6.1999999999999998E-3</v>
      </c>
      <c r="AN569" s="23">
        <v>2.4299999999999999E-2</v>
      </c>
      <c r="AO569" s="23">
        <v>3.3999999999999998E-3</v>
      </c>
      <c r="AP569" s="23">
        <v>9.1300000000000006E-2</v>
      </c>
      <c r="AQ569" s="23">
        <v>3.3999999999999998E-3</v>
      </c>
      <c r="AR569" s="23">
        <v>5.6885000000000003</v>
      </c>
      <c r="AS569" s="23">
        <v>2.0400000000000001E-2</v>
      </c>
      <c r="AT569" s="23">
        <v>5.7000000000000002E-3</v>
      </c>
      <c r="AU569" s="23">
        <v>2.5999999999999999E-3</v>
      </c>
      <c r="AV569" s="23">
        <v>8.9999999999999993E-3</v>
      </c>
      <c r="AW569" s="23">
        <v>8.0000000000000004E-4</v>
      </c>
      <c r="AX569" s="23">
        <v>7.1999999999999998E-3</v>
      </c>
      <c r="AY569" s="23">
        <v>5.9999999999999995E-4</v>
      </c>
      <c r="AZ569" s="23">
        <v>5.1999999999999998E-3</v>
      </c>
      <c r="BA569" s="23">
        <v>5.0000000000000001E-4</v>
      </c>
      <c r="BB569" s="23">
        <v>1.2999999999999999E-3</v>
      </c>
      <c r="BC569" s="23">
        <v>2.9999999999999997E-4</v>
      </c>
      <c r="BD569" s="23" t="s">
        <v>181</v>
      </c>
      <c r="BE569" s="23">
        <v>2.0000000000000001E-4</v>
      </c>
      <c r="BF569" s="23" t="s">
        <v>181</v>
      </c>
      <c r="BG569" s="23">
        <v>1E-4</v>
      </c>
      <c r="BH569" s="23" t="s">
        <v>181</v>
      </c>
      <c r="BI569" s="23">
        <v>1E-4</v>
      </c>
      <c r="BJ569" s="23">
        <v>8.0000000000000002E-3</v>
      </c>
      <c r="BK569" s="23">
        <v>2.9999999999999997E-4</v>
      </c>
      <c r="BL569" s="23">
        <v>1.8E-3</v>
      </c>
      <c r="BM569" s="23">
        <v>2.0000000000000001E-4</v>
      </c>
      <c r="BN569" s="23">
        <v>3.5000000000000001E-3</v>
      </c>
      <c r="BO569" s="23">
        <v>2.0000000000000001E-4</v>
      </c>
      <c r="BP569" s="23" t="s">
        <v>181</v>
      </c>
      <c r="BQ569" s="23">
        <v>2.0000000000000001E-4</v>
      </c>
      <c r="BR569" s="23">
        <v>2.0000000000000001E-4</v>
      </c>
      <c r="BS569" s="23">
        <v>1E-4</v>
      </c>
      <c r="BT569" s="23" t="s">
        <v>181</v>
      </c>
      <c r="BU569" s="23">
        <v>5.0000000000000001E-4</v>
      </c>
      <c r="BV569" s="23" t="s">
        <v>181</v>
      </c>
      <c r="BW569" s="23">
        <v>5.9999999999999995E-4</v>
      </c>
      <c r="BX569" s="23" t="s">
        <v>181</v>
      </c>
      <c r="BY569" s="23">
        <v>8.0000000000000004E-4</v>
      </c>
      <c r="BZ569" s="23" t="s">
        <v>181</v>
      </c>
      <c r="CA569" s="23">
        <v>6.9999999999999999E-4</v>
      </c>
      <c r="CB569" s="23" t="s">
        <v>181</v>
      </c>
      <c r="CC569" s="23">
        <v>1.8E-3</v>
      </c>
      <c r="CD569" s="23" t="s">
        <v>181</v>
      </c>
      <c r="CE569" s="23">
        <v>1.8E-3</v>
      </c>
      <c r="CF569" s="23" t="s">
        <v>20</v>
      </c>
      <c r="CH569" s="23" t="s">
        <v>181</v>
      </c>
      <c r="CI569" s="23">
        <v>4.5999999999999999E-3</v>
      </c>
      <c r="CJ569" s="23">
        <v>8.6E-3</v>
      </c>
      <c r="CK569" s="23">
        <v>8.5000000000000006E-3</v>
      </c>
      <c r="CL569" s="23" t="s">
        <v>181</v>
      </c>
      <c r="CM569" s="23">
        <v>7.7999999999999996E-3</v>
      </c>
      <c r="CN569" s="23" t="s">
        <v>181</v>
      </c>
      <c r="CO569" s="23">
        <v>5.9999999999999995E-4</v>
      </c>
      <c r="CP569" s="23" t="s">
        <v>181</v>
      </c>
      <c r="CQ569" s="23">
        <v>2.5999999999999999E-3</v>
      </c>
      <c r="CR569" s="23" t="s">
        <v>181</v>
      </c>
      <c r="CS569" s="23">
        <v>1.4E-3</v>
      </c>
      <c r="CT569" s="23" t="s">
        <v>20</v>
      </c>
      <c r="CV569" s="23" t="s">
        <v>20</v>
      </c>
      <c r="CX569" s="23" t="s">
        <v>181</v>
      </c>
      <c r="CY569" s="23">
        <v>5.0000000000000001E-4</v>
      </c>
      <c r="CZ569" s="23" t="s">
        <v>181</v>
      </c>
      <c r="DA569" s="23">
        <v>5.0000000000000001E-4</v>
      </c>
      <c r="DB569" s="23" t="s">
        <v>181</v>
      </c>
      <c r="DC569" s="23">
        <v>5.0000000000000001E-4</v>
      </c>
      <c r="DD569" s="23" t="s">
        <v>181</v>
      </c>
      <c r="DE569" s="23">
        <v>5.9999999999999995E-4</v>
      </c>
      <c r="DF569" s="23" t="s">
        <v>181</v>
      </c>
      <c r="DG569" s="23">
        <v>2.9999999999999997E-4</v>
      </c>
      <c r="DH569" s="23" t="s">
        <v>181</v>
      </c>
      <c r="DI569" s="23">
        <v>2.0000000000000001E-4</v>
      </c>
      <c r="DJ569" s="23" t="s">
        <v>846</v>
      </c>
      <c r="DK569" s="23" t="s">
        <v>20</v>
      </c>
      <c r="DL569" s="23" t="s">
        <v>20</v>
      </c>
      <c r="DM569" s="23" t="s">
        <v>421</v>
      </c>
      <c r="DN569" s="23" t="s">
        <v>20</v>
      </c>
      <c r="DW569" s="85"/>
      <c r="DY569" s="85">
        <v>44881.272222222222</v>
      </c>
    </row>
    <row r="570" spans="1:129" s="23" customFormat="1">
      <c r="A570" s="23">
        <v>630</v>
      </c>
      <c r="B570" s="88">
        <v>44881.274305555555</v>
      </c>
      <c r="C570" s="23" t="s">
        <v>192</v>
      </c>
      <c r="D570" s="23">
        <v>0</v>
      </c>
      <c r="E570" s="23">
        <v>0</v>
      </c>
      <c r="F570" s="23">
        <v>0</v>
      </c>
      <c r="G570" s="23" t="s">
        <v>58</v>
      </c>
      <c r="H570" s="23" t="s">
        <v>59</v>
      </c>
      <c r="I570" s="23" t="s">
        <v>59</v>
      </c>
      <c r="J570" s="23" t="s">
        <v>59</v>
      </c>
      <c r="K570" s="23">
        <v>150</v>
      </c>
      <c r="L570" s="23" t="s">
        <v>179</v>
      </c>
      <c r="M570" s="23">
        <v>0</v>
      </c>
      <c r="N570" s="23" t="s">
        <v>179</v>
      </c>
      <c r="O570" s="23">
        <v>0</v>
      </c>
      <c r="P570" s="23" t="s">
        <v>179</v>
      </c>
      <c r="Q570" s="23">
        <v>0</v>
      </c>
      <c r="R570" s="23">
        <v>2</v>
      </c>
      <c r="S570" s="23" t="s">
        <v>180</v>
      </c>
      <c r="T570" s="23">
        <v>10.780799999999999</v>
      </c>
      <c r="U570" s="23">
        <v>0.62719999999999998</v>
      </c>
      <c r="V570" s="23">
        <v>17.478400000000001</v>
      </c>
      <c r="W570" s="23">
        <v>0.27010000000000001</v>
      </c>
      <c r="X570" s="23">
        <v>52.295000000000002</v>
      </c>
      <c r="Y570" s="23">
        <v>0.29470000000000002</v>
      </c>
      <c r="Z570" s="23">
        <v>2.9899999999999999E-2</v>
      </c>
      <c r="AA570" s="23">
        <v>1.1900000000000001E-2</v>
      </c>
      <c r="AB570" s="23">
        <v>1.26E-2</v>
      </c>
      <c r="AC570" s="23">
        <v>7.3000000000000001E-3</v>
      </c>
      <c r="AD570" s="23" t="s">
        <v>181</v>
      </c>
      <c r="AE570" s="23">
        <v>0.01</v>
      </c>
      <c r="AF570" s="23">
        <v>3.7900000000000003E-2</v>
      </c>
      <c r="AG570" s="23">
        <v>4.4999999999999997E-3</v>
      </c>
      <c r="AH570" s="23">
        <v>7.7687999999999997</v>
      </c>
      <c r="AI570" s="23">
        <v>2.0899999999999998E-2</v>
      </c>
      <c r="AJ570" s="23">
        <v>0.52529999999999999</v>
      </c>
      <c r="AK570" s="23">
        <v>4.7999999999999996E-3</v>
      </c>
      <c r="AL570" s="23">
        <v>2.4199999999999999E-2</v>
      </c>
      <c r="AM570" s="23">
        <v>6.1999999999999998E-3</v>
      </c>
      <c r="AN570" s="23">
        <v>2.9100000000000001E-2</v>
      </c>
      <c r="AO570" s="23">
        <v>3.5000000000000001E-3</v>
      </c>
      <c r="AP570" s="23">
        <v>9.1899999999999996E-2</v>
      </c>
      <c r="AQ570" s="23">
        <v>3.5000000000000001E-3</v>
      </c>
      <c r="AR570" s="23">
        <v>5.6916000000000002</v>
      </c>
      <c r="AS570" s="23">
        <v>2.0400000000000001E-2</v>
      </c>
      <c r="AT570" s="23" t="s">
        <v>181</v>
      </c>
      <c r="AU570" s="23">
        <v>2.5999999999999999E-3</v>
      </c>
      <c r="AV570" s="23">
        <v>9.1000000000000004E-3</v>
      </c>
      <c r="AW570" s="23">
        <v>8.0000000000000004E-4</v>
      </c>
      <c r="AX570" s="23">
        <v>7.0000000000000001E-3</v>
      </c>
      <c r="AY570" s="23">
        <v>5.9999999999999995E-4</v>
      </c>
      <c r="AZ570" s="23">
        <v>5.1000000000000004E-3</v>
      </c>
      <c r="BA570" s="23">
        <v>5.0000000000000001E-4</v>
      </c>
      <c r="BB570" s="23">
        <v>1.1999999999999999E-3</v>
      </c>
      <c r="BC570" s="23">
        <v>2.9999999999999997E-4</v>
      </c>
      <c r="BD570" s="23" t="s">
        <v>181</v>
      </c>
      <c r="BE570" s="23">
        <v>2.0000000000000001E-4</v>
      </c>
      <c r="BF570" s="23" t="s">
        <v>181</v>
      </c>
      <c r="BG570" s="23">
        <v>1E-4</v>
      </c>
      <c r="BH570" s="23" t="s">
        <v>181</v>
      </c>
      <c r="BI570" s="23">
        <v>1E-4</v>
      </c>
      <c r="BJ570" s="23">
        <v>8.2000000000000007E-3</v>
      </c>
      <c r="BK570" s="23">
        <v>2.9999999999999997E-4</v>
      </c>
      <c r="BL570" s="23">
        <v>1.8E-3</v>
      </c>
      <c r="BM570" s="23">
        <v>2.0000000000000001E-4</v>
      </c>
      <c r="BN570" s="23">
        <v>3.7000000000000002E-3</v>
      </c>
      <c r="BO570" s="23">
        <v>2.0000000000000001E-4</v>
      </c>
      <c r="BP570" s="23" t="s">
        <v>181</v>
      </c>
      <c r="BQ570" s="23">
        <v>2.0000000000000001E-4</v>
      </c>
      <c r="BR570" s="23">
        <v>1E-4</v>
      </c>
      <c r="BS570" s="23">
        <v>1E-4</v>
      </c>
      <c r="BT570" s="23" t="s">
        <v>181</v>
      </c>
      <c r="BU570" s="23">
        <v>5.0000000000000001E-4</v>
      </c>
      <c r="BV570" s="23" t="s">
        <v>20</v>
      </c>
      <c r="BX570" s="23" t="s">
        <v>20</v>
      </c>
      <c r="BZ570" s="23" t="s">
        <v>181</v>
      </c>
      <c r="CA570" s="23">
        <v>6.9999999999999999E-4</v>
      </c>
      <c r="CB570" s="23" t="s">
        <v>181</v>
      </c>
      <c r="CC570" s="23">
        <v>1.8E-3</v>
      </c>
      <c r="CD570" s="23" t="s">
        <v>181</v>
      </c>
      <c r="CE570" s="23">
        <v>1.8E-3</v>
      </c>
      <c r="CF570" s="23" t="s">
        <v>20</v>
      </c>
      <c r="CH570" s="23" t="s">
        <v>181</v>
      </c>
      <c r="CI570" s="23">
        <v>4.4999999999999997E-3</v>
      </c>
      <c r="CJ570" s="23" t="s">
        <v>181</v>
      </c>
      <c r="CK570" s="23">
        <v>8.3000000000000001E-3</v>
      </c>
      <c r="CL570" s="23" t="s">
        <v>181</v>
      </c>
      <c r="CM570" s="23">
        <v>7.7000000000000002E-3</v>
      </c>
      <c r="CN570" s="23" t="s">
        <v>181</v>
      </c>
      <c r="CO570" s="23">
        <v>5.9999999999999995E-4</v>
      </c>
      <c r="CP570" s="23" t="s">
        <v>181</v>
      </c>
      <c r="CQ570" s="23">
        <v>2.5000000000000001E-3</v>
      </c>
      <c r="CR570" s="23" t="s">
        <v>181</v>
      </c>
      <c r="CS570" s="23">
        <v>1.2999999999999999E-3</v>
      </c>
      <c r="CT570" s="23" t="s">
        <v>20</v>
      </c>
      <c r="CV570" s="23" t="s">
        <v>20</v>
      </c>
      <c r="CX570" s="23" t="s">
        <v>181</v>
      </c>
      <c r="CY570" s="23">
        <v>5.0000000000000001E-4</v>
      </c>
      <c r="CZ570" s="23" t="s">
        <v>181</v>
      </c>
      <c r="DA570" s="23">
        <v>5.0000000000000001E-4</v>
      </c>
      <c r="DB570" s="23" t="s">
        <v>181</v>
      </c>
      <c r="DC570" s="23">
        <v>5.0000000000000001E-4</v>
      </c>
      <c r="DD570" s="23" t="s">
        <v>181</v>
      </c>
      <c r="DE570" s="23">
        <v>5.0000000000000001E-4</v>
      </c>
      <c r="DF570" s="23" t="s">
        <v>181</v>
      </c>
      <c r="DG570" s="23">
        <v>2.9999999999999997E-4</v>
      </c>
      <c r="DH570" s="23" t="s">
        <v>181</v>
      </c>
      <c r="DI570" s="23">
        <v>2.0000000000000001E-4</v>
      </c>
      <c r="DJ570" s="23" t="s">
        <v>846</v>
      </c>
      <c r="DK570" s="23" t="s">
        <v>20</v>
      </c>
      <c r="DL570" s="23" t="s">
        <v>20</v>
      </c>
      <c r="DM570" s="23" t="s">
        <v>421</v>
      </c>
      <c r="DN570" s="23" t="s">
        <v>20</v>
      </c>
      <c r="DW570" s="85"/>
      <c r="DY570" s="85">
        <v>44881.274305555555</v>
      </c>
    </row>
    <row r="571" spans="1:129" s="23" customFormat="1">
      <c r="A571" s="23">
        <v>631</v>
      </c>
      <c r="B571" s="88">
        <v>44881.276388888888</v>
      </c>
      <c r="C571" s="23" t="s">
        <v>192</v>
      </c>
      <c r="D571" s="23">
        <v>0</v>
      </c>
      <c r="E571" s="23">
        <v>0</v>
      </c>
      <c r="F571" s="23">
        <v>0</v>
      </c>
      <c r="G571" s="23" t="s">
        <v>58</v>
      </c>
      <c r="H571" s="23" t="s">
        <v>59</v>
      </c>
      <c r="I571" s="23" t="s">
        <v>59</v>
      </c>
      <c r="J571" s="23" t="s">
        <v>59</v>
      </c>
      <c r="K571" s="23">
        <v>150</v>
      </c>
      <c r="L571" s="23" t="s">
        <v>179</v>
      </c>
      <c r="M571" s="23">
        <v>0</v>
      </c>
      <c r="N571" s="23" t="s">
        <v>179</v>
      </c>
      <c r="O571" s="23">
        <v>0</v>
      </c>
      <c r="P571" s="23" t="s">
        <v>179</v>
      </c>
      <c r="Q571" s="23">
        <v>0</v>
      </c>
      <c r="R571" s="23">
        <v>2</v>
      </c>
      <c r="S571" s="23" t="s">
        <v>180</v>
      </c>
      <c r="T571" s="23">
        <v>11.3377</v>
      </c>
      <c r="U571" s="23">
        <v>0.63849999999999996</v>
      </c>
      <c r="V571" s="23">
        <v>17.687100000000001</v>
      </c>
      <c r="W571" s="23">
        <v>0.27189999999999998</v>
      </c>
      <c r="X571" s="23">
        <v>52.453699999999998</v>
      </c>
      <c r="Y571" s="23">
        <v>0.29530000000000001</v>
      </c>
      <c r="Z571" s="23">
        <v>3.5200000000000002E-2</v>
      </c>
      <c r="AA571" s="23">
        <v>1.1900000000000001E-2</v>
      </c>
      <c r="AB571" s="23">
        <v>1.17E-2</v>
      </c>
      <c r="AC571" s="23">
        <v>7.3000000000000001E-3</v>
      </c>
      <c r="AD571" s="23" t="s">
        <v>181</v>
      </c>
      <c r="AE571" s="23">
        <v>9.9000000000000008E-3</v>
      </c>
      <c r="AF571" s="23">
        <v>3.8600000000000002E-2</v>
      </c>
      <c r="AG571" s="23">
        <v>4.4999999999999997E-3</v>
      </c>
      <c r="AH571" s="23">
        <v>7.7790999999999997</v>
      </c>
      <c r="AI571" s="23">
        <v>2.0899999999999998E-2</v>
      </c>
      <c r="AJ571" s="23">
        <v>0.52710000000000001</v>
      </c>
      <c r="AK571" s="23">
        <v>4.7999999999999996E-3</v>
      </c>
      <c r="AL571" s="23">
        <v>2.63E-2</v>
      </c>
      <c r="AM571" s="23">
        <v>6.1999999999999998E-3</v>
      </c>
      <c r="AN571" s="23">
        <v>2.9399999999999999E-2</v>
      </c>
      <c r="AO571" s="23">
        <v>3.3999999999999998E-3</v>
      </c>
      <c r="AP571" s="23">
        <v>0.09</v>
      </c>
      <c r="AQ571" s="23">
        <v>3.3999999999999998E-3</v>
      </c>
      <c r="AR571" s="23">
        <v>5.6864999999999997</v>
      </c>
      <c r="AS571" s="23">
        <v>2.0400000000000001E-2</v>
      </c>
      <c r="AT571" s="23" t="s">
        <v>181</v>
      </c>
      <c r="AU571" s="23">
        <v>2.5000000000000001E-3</v>
      </c>
      <c r="AV571" s="23">
        <v>9.7000000000000003E-3</v>
      </c>
      <c r="AW571" s="23">
        <v>8.0000000000000004E-4</v>
      </c>
      <c r="AX571" s="23">
        <v>7.3000000000000001E-3</v>
      </c>
      <c r="AY571" s="23">
        <v>5.9999999999999995E-4</v>
      </c>
      <c r="AZ571" s="23">
        <v>5.7000000000000002E-3</v>
      </c>
      <c r="BA571" s="23">
        <v>5.0000000000000001E-4</v>
      </c>
      <c r="BB571" s="23">
        <v>1.2999999999999999E-3</v>
      </c>
      <c r="BC571" s="23">
        <v>4.0000000000000002E-4</v>
      </c>
      <c r="BD571" s="23" t="s">
        <v>181</v>
      </c>
      <c r="BE571" s="23">
        <v>2.0000000000000001E-4</v>
      </c>
      <c r="BF571" s="23" t="s">
        <v>181</v>
      </c>
      <c r="BG571" s="23">
        <v>1E-4</v>
      </c>
      <c r="BH571" s="23" t="s">
        <v>181</v>
      </c>
      <c r="BI571" s="23">
        <v>1E-4</v>
      </c>
      <c r="BJ571" s="23">
        <v>8.0000000000000002E-3</v>
      </c>
      <c r="BK571" s="23">
        <v>2.9999999999999997E-4</v>
      </c>
      <c r="BL571" s="23">
        <v>1.9E-3</v>
      </c>
      <c r="BM571" s="23">
        <v>2.0000000000000001E-4</v>
      </c>
      <c r="BN571" s="23">
        <v>3.5999999999999999E-3</v>
      </c>
      <c r="BO571" s="23">
        <v>2.0000000000000001E-4</v>
      </c>
      <c r="BP571" s="23" t="s">
        <v>181</v>
      </c>
      <c r="BQ571" s="23">
        <v>2.0000000000000001E-4</v>
      </c>
      <c r="BR571" s="23">
        <v>2.9999999999999997E-4</v>
      </c>
      <c r="BS571" s="23">
        <v>1E-4</v>
      </c>
      <c r="BT571" s="23" t="s">
        <v>181</v>
      </c>
      <c r="BU571" s="23">
        <v>5.0000000000000001E-4</v>
      </c>
      <c r="BV571" s="23" t="s">
        <v>20</v>
      </c>
      <c r="BX571" s="23" t="s">
        <v>20</v>
      </c>
      <c r="BZ571" s="23">
        <v>6.9999999999999999E-4</v>
      </c>
      <c r="CA571" s="23">
        <v>6.9999999999999999E-4</v>
      </c>
      <c r="CB571" s="23" t="s">
        <v>181</v>
      </c>
      <c r="CC571" s="23">
        <v>1.8E-3</v>
      </c>
      <c r="CD571" s="23" t="s">
        <v>181</v>
      </c>
      <c r="CE571" s="23">
        <v>1.8E-3</v>
      </c>
      <c r="CF571" s="23" t="s">
        <v>20</v>
      </c>
      <c r="CH571" s="23" t="s">
        <v>181</v>
      </c>
      <c r="CI571" s="23">
        <v>4.4999999999999997E-3</v>
      </c>
      <c r="CJ571" s="23" t="s">
        <v>181</v>
      </c>
      <c r="CK571" s="23">
        <v>8.3999999999999995E-3</v>
      </c>
      <c r="CL571" s="23" t="s">
        <v>181</v>
      </c>
      <c r="CM571" s="23">
        <v>7.7000000000000002E-3</v>
      </c>
      <c r="CN571" s="23" t="s">
        <v>181</v>
      </c>
      <c r="CO571" s="23">
        <v>5.9999999999999995E-4</v>
      </c>
      <c r="CP571" s="23" t="s">
        <v>181</v>
      </c>
      <c r="CQ571" s="23">
        <v>2.5000000000000001E-3</v>
      </c>
      <c r="CR571" s="23" t="s">
        <v>181</v>
      </c>
      <c r="CS571" s="23">
        <v>1.5E-3</v>
      </c>
      <c r="CT571" s="23" t="s">
        <v>20</v>
      </c>
      <c r="CV571" s="23" t="s">
        <v>20</v>
      </c>
      <c r="CX571" s="23" t="s">
        <v>181</v>
      </c>
      <c r="CY571" s="23">
        <v>5.0000000000000001E-4</v>
      </c>
      <c r="CZ571" s="23" t="s">
        <v>181</v>
      </c>
      <c r="DA571" s="23">
        <v>5.0000000000000001E-4</v>
      </c>
      <c r="DB571" s="23" t="s">
        <v>181</v>
      </c>
      <c r="DC571" s="23">
        <v>5.0000000000000001E-4</v>
      </c>
      <c r="DD571" s="23" t="s">
        <v>181</v>
      </c>
      <c r="DE571" s="23">
        <v>5.0000000000000001E-4</v>
      </c>
      <c r="DF571" s="23" t="s">
        <v>181</v>
      </c>
      <c r="DG571" s="23">
        <v>2.9999999999999997E-4</v>
      </c>
      <c r="DH571" s="23" t="s">
        <v>181</v>
      </c>
      <c r="DI571" s="23">
        <v>2.0000000000000001E-4</v>
      </c>
      <c r="DJ571" s="23" t="s">
        <v>846</v>
      </c>
      <c r="DK571" s="23" t="s">
        <v>20</v>
      </c>
      <c r="DL571" s="23" t="s">
        <v>20</v>
      </c>
      <c r="DM571" s="23" t="s">
        <v>421</v>
      </c>
      <c r="DN571" s="23" t="s">
        <v>20</v>
      </c>
      <c r="DW571" s="85"/>
      <c r="DY571" s="85">
        <v>44881.276388888888</v>
      </c>
    </row>
    <row r="572" spans="1:129" s="23" customFormat="1">
      <c r="A572" s="23">
        <v>632</v>
      </c>
      <c r="B572" s="88">
        <v>44881.27847222222</v>
      </c>
      <c r="C572" s="23" t="s">
        <v>192</v>
      </c>
      <c r="D572" s="23">
        <v>0</v>
      </c>
      <c r="E572" s="23">
        <v>0</v>
      </c>
      <c r="F572" s="23">
        <v>0</v>
      </c>
      <c r="G572" s="23" t="s">
        <v>58</v>
      </c>
      <c r="H572" s="23" t="s">
        <v>59</v>
      </c>
      <c r="I572" s="23" t="s">
        <v>59</v>
      </c>
      <c r="J572" s="23" t="s">
        <v>59</v>
      </c>
      <c r="K572" s="23">
        <v>150</v>
      </c>
      <c r="L572" s="23" t="s">
        <v>179</v>
      </c>
      <c r="M572" s="23">
        <v>0</v>
      </c>
      <c r="N572" s="23" t="s">
        <v>179</v>
      </c>
      <c r="O572" s="23">
        <v>0</v>
      </c>
      <c r="P572" s="23" t="s">
        <v>179</v>
      </c>
      <c r="Q572" s="23">
        <v>0</v>
      </c>
      <c r="R572" s="23">
        <v>2</v>
      </c>
      <c r="S572" s="23" t="s">
        <v>180</v>
      </c>
      <c r="T572" s="23">
        <v>5.0716999999999999</v>
      </c>
      <c r="U572" s="23">
        <v>0.55469999999999997</v>
      </c>
      <c r="V572" s="23">
        <v>13.722200000000001</v>
      </c>
      <c r="W572" s="23">
        <v>0.2515</v>
      </c>
      <c r="X572" s="23">
        <v>46.448399999999999</v>
      </c>
      <c r="Y572" s="23">
        <v>0.27750000000000002</v>
      </c>
      <c r="Z572" s="23">
        <v>7.17E-2</v>
      </c>
      <c r="AA572" s="23">
        <v>1.2800000000000001E-2</v>
      </c>
      <c r="AB572" s="23" t="s">
        <v>181</v>
      </c>
      <c r="AC572" s="23">
        <v>6.4000000000000003E-3</v>
      </c>
      <c r="AD572" s="23" t="s">
        <v>181</v>
      </c>
      <c r="AE572" s="23">
        <v>1.04E-2</v>
      </c>
      <c r="AF572" s="23">
        <v>0.43209999999999998</v>
      </c>
      <c r="AG572" s="23">
        <v>7.4000000000000003E-3</v>
      </c>
      <c r="AH572" s="23">
        <v>7.8757000000000001</v>
      </c>
      <c r="AI572" s="23">
        <v>2.1499999999999998E-2</v>
      </c>
      <c r="AJ572" s="23">
        <v>1.6937</v>
      </c>
      <c r="AK572" s="23">
        <v>7.9000000000000008E-3</v>
      </c>
      <c r="AL572" s="23">
        <v>3.32E-2</v>
      </c>
      <c r="AM572" s="23">
        <v>8.9999999999999993E-3</v>
      </c>
      <c r="AN572" s="23">
        <v>3.1099999999999999E-2</v>
      </c>
      <c r="AO572" s="23">
        <v>3.5999999999999999E-3</v>
      </c>
      <c r="AP572" s="23">
        <v>0.13389999999999999</v>
      </c>
      <c r="AQ572" s="23">
        <v>4.4999999999999997E-3</v>
      </c>
      <c r="AR572" s="23">
        <v>8.8571000000000009</v>
      </c>
      <c r="AS572" s="23">
        <v>2.6700000000000002E-2</v>
      </c>
      <c r="AT572" s="23" t="s">
        <v>181</v>
      </c>
      <c r="AU572" s="23">
        <v>3.2000000000000002E-3</v>
      </c>
      <c r="AV572" s="23">
        <v>1.3299999999999999E-2</v>
      </c>
      <c r="AW572" s="23">
        <v>1E-3</v>
      </c>
      <c r="AX572" s="23">
        <v>1.24E-2</v>
      </c>
      <c r="AY572" s="23">
        <v>8.0000000000000004E-4</v>
      </c>
      <c r="AZ572" s="23">
        <v>9.1999999999999998E-3</v>
      </c>
      <c r="BA572" s="23">
        <v>6.9999999999999999E-4</v>
      </c>
      <c r="BB572" s="23">
        <v>1.6999999999999999E-3</v>
      </c>
      <c r="BC572" s="23">
        <v>4.0000000000000002E-4</v>
      </c>
      <c r="BD572" s="23" t="s">
        <v>181</v>
      </c>
      <c r="BE572" s="23">
        <v>2.9999999999999997E-4</v>
      </c>
      <c r="BF572" s="23" t="s">
        <v>181</v>
      </c>
      <c r="BG572" s="23">
        <v>1E-4</v>
      </c>
      <c r="BH572" s="23">
        <v>8.0000000000000004E-4</v>
      </c>
      <c r="BI572" s="23">
        <v>2.0000000000000001E-4</v>
      </c>
      <c r="BJ572" s="23">
        <v>3.7699999999999997E-2</v>
      </c>
      <c r="BK572" s="23">
        <v>6.9999999999999999E-4</v>
      </c>
      <c r="BL572" s="23">
        <v>2.3E-3</v>
      </c>
      <c r="BM572" s="23">
        <v>2.0000000000000001E-4</v>
      </c>
      <c r="BN572" s="23">
        <v>1.44E-2</v>
      </c>
      <c r="BO572" s="23">
        <v>4.0000000000000002E-4</v>
      </c>
      <c r="BP572" s="23">
        <v>1.4E-3</v>
      </c>
      <c r="BQ572" s="23">
        <v>2.9999999999999997E-4</v>
      </c>
      <c r="BR572" s="23">
        <v>5.9999999999999995E-4</v>
      </c>
      <c r="BS572" s="23">
        <v>2.9999999999999997E-4</v>
      </c>
      <c r="BT572" s="23" t="s">
        <v>181</v>
      </c>
      <c r="BU572" s="23">
        <v>5.0000000000000001E-4</v>
      </c>
      <c r="BV572" s="23" t="s">
        <v>20</v>
      </c>
      <c r="BX572" s="23" t="s">
        <v>20</v>
      </c>
      <c r="BZ572" s="23" t="s">
        <v>181</v>
      </c>
      <c r="CA572" s="23">
        <v>6.9999999999999999E-4</v>
      </c>
      <c r="CB572" s="23" t="s">
        <v>181</v>
      </c>
      <c r="CC572" s="23">
        <v>1.8E-3</v>
      </c>
      <c r="CD572" s="23" t="s">
        <v>181</v>
      </c>
      <c r="CE572" s="23">
        <v>1.8E-3</v>
      </c>
      <c r="CF572" s="23" t="s">
        <v>20</v>
      </c>
      <c r="CH572" s="23">
        <v>7.7000000000000002E-3</v>
      </c>
      <c r="CI572" s="23">
        <v>4.7000000000000002E-3</v>
      </c>
      <c r="CJ572" s="23" t="s">
        <v>181</v>
      </c>
      <c r="CK572" s="23">
        <v>8.0999999999999996E-3</v>
      </c>
      <c r="CL572" s="23" t="s">
        <v>181</v>
      </c>
      <c r="CM572" s="23">
        <v>8.6999999999999994E-3</v>
      </c>
      <c r="CN572" s="23" t="s">
        <v>181</v>
      </c>
      <c r="CO572" s="23">
        <v>6.9999999999999999E-4</v>
      </c>
      <c r="CP572" s="23" t="s">
        <v>181</v>
      </c>
      <c r="CQ572" s="23">
        <v>2.7000000000000001E-3</v>
      </c>
      <c r="CR572" s="23" t="s">
        <v>181</v>
      </c>
      <c r="CS572" s="23">
        <v>1.5E-3</v>
      </c>
      <c r="CT572" s="23" t="s">
        <v>20</v>
      </c>
      <c r="CV572" s="23" t="s">
        <v>20</v>
      </c>
      <c r="CX572" s="23" t="s">
        <v>181</v>
      </c>
      <c r="CY572" s="23">
        <v>5.0000000000000001E-4</v>
      </c>
      <c r="CZ572" s="23" t="s">
        <v>181</v>
      </c>
      <c r="DA572" s="23">
        <v>5.0000000000000001E-4</v>
      </c>
      <c r="DB572" s="23" t="s">
        <v>181</v>
      </c>
      <c r="DC572" s="23">
        <v>5.0000000000000001E-4</v>
      </c>
      <c r="DD572" s="23" t="s">
        <v>181</v>
      </c>
      <c r="DE572" s="23">
        <v>5.9999999999999995E-4</v>
      </c>
      <c r="DF572" s="23" t="s">
        <v>181</v>
      </c>
      <c r="DG572" s="23">
        <v>2.9999999999999997E-4</v>
      </c>
      <c r="DH572" s="23" t="s">
        <v>181</v>
      </c>
      <c r="DI572" s="23">
        <v>2.0000000000000001E-4</v>
      </c>
      <c r="DJ572" s="23" t="s">
        <v>16</v>
      </c>
      <c r="DK572" s="23" t="s">
        <v>20</v>
      </c>
      <c r="DL572" s="23" t="s">
        <v>20</v>
      </c>
      <c r="DM572" s="23" t="s">
        <v>16</v>
      </c>
      <c r="DN572" s="23" t="s">
        <v>20</v>
      </c>
      <c r="DW572" s="85"/>
      <c r="DY572" s="85">
        <v>44881.27847222222</v>
      </c>
    </row>
    <row r="573" spans="1:129" s="23" customFormat="1">
      <c r="A573" s="23">
        <v>633</v>
      </c>
      <c r="B573" s="88">
        <v>44881.28125</v>
      </c>
      <c r="C573" s="23" t="s">
        <v>192</v>
      </c>
      <c r="D573" s="23">
        <v>0</v>
      </c>
      <c r="E573" s="23">
        <v>0</v>
      </c>
      <c r="F573" s="23">
        <v>0</v>
      </c>
      <c r="G573" s="23" t="s">
        <v>58</v>
      </c>
      <c r="H573" s="23" t="s">
        <v>59</v>
      </c>
      <c r="I573" s="23" t="s">
        <v>59</v>
      </c>
      <c r="J573" s="23" t="s">
        <v>59</v>
      </c>
      <c r="K573" s="23">
        <v>150</v>
      </c>
      <c r="L573" s="23" t="s">
        <v>179</v>
      </c>
      <c r="M573" s="23">
        <v>0</v>
      </c>
      <c r="N573" s="23" t="s">
        <v>179</v>
      </c>
      <c r="O573" s="23">
        <v>0</v>
      </c>
      <c r="P573" s="23" t="s">
        <v>179</v>
      </c>
      <c r="Q573" s="23">
        <v>0</v>
      </c>
      <c r="R573" s="23">
        <v>2</v>
      </c>
      <c r="S573" s="23" t="s">
        <v>180</v>
      </c>
      <c r="T573" s="23">
        <v>1.6065</v>
      </c>
      <c r="U573" s="23">
        <v>0.44979999999999998</v>
      </c>
      <c r="V573" s="23">
        <v>13.0733</v>
      </c>
      <c r="W573" s="23">
        <v>0.24329999999999999</v>
      </c>
      <c r="X573" s="23">
        <v>52.761499999999998</v>
      </c>
      <c r="Y573" s="23">
        <v>0.30249999999999999</v>
      </c>
      <c r="Z573" s="23">
        <v>0.13930000000000001</v>
      </c>
      <c r="AA573" s="23">
        <v>1.24E-2</v>
      </c>
      <c r="AB573" s="23" t="s">
        <v>181</v>
      </c>
      <c r="AC573" s="23">
        <v>6.7000000000000002E-3</v>
      </c>
      <c r="AD573" s="23" t="s">
        <v>181</v>
      </c>
      <c r="AE573" s="23">
        <v>1.03E-2</v>
      </c>
      <c r="AF573" s="23">
        <v>1.7061999999999999</v>
      </c>
      <c r="AG573" s="23">
        <v>1.3100000000000001E-2</v>
      </c>
      <c r="AH573" s="23">
        <v>4.9085000000000001</v>
      </c>
      <c r="AI573" s="23">
        <v>1.7100000000000001E-2</v>
      </c>
      <c r="AJ573" s="23">
        <v>1.3455999999999999</v>
      </c>
      <c r="AK573" s="23">
        <v>7.0000000000000001E-3</v>
      </c>
      <c r="AL573" s="23">
        <v>4.9500000000000002E-2</v>
      </c>
      <c r="AM573" s="23">
        <v>8.3000000000000001E-3</v>
      </c>
      <c r="AN573" s="23" t="s">
        <v>181</v>
      </c>
      <c r="AO573" s="23">
        <v>2.7000000000000001E-3</v>
      </c>
      <c r="AP573" s="23">
        <v>0.15559999999999999</v>
      </c>
      <c r="AQ573" s="23">
        <v>4.5999999999999999E-3</v>
      </c>
      <c r="AR573" s="23">
        <v>9.2696000000000005</v>
      </c>
      <c r="AS573" s="23">
        <v>2.64E-2</v>
      </c>
      <c r="AT573" s="23">
        <v>3.7000000000000002E-3</v>
      </c>
      <c r="AU573" s="23">
        <v>3.3999999999999998E-3</v>
      </c>
      <c r="AV573" s="23">
        <v>3.0999999999999999E-3</v>
      </c>
      <c r="AW573" s="23">
        <v>5.9999999999999995E-4</v>
      </c>
      <c r="AX573" s="23">
        <v>2.5000000000000001E-3</v>
      </c>
      <c r="AY573" s="23">
        <v>5.0000000000000001E-4</v>
      </c>
      <c r="AZ573" s="23">
        <v>1.11E-2</v>
      </c>
      <c r="BA573" s="23">
        <v>6.9999999999999999E-4</v>
      </c>
      <c r="BB573" s="23">
        <v>2.2000000000000001E-3</v>
      </c>
      <c r="BC573" s="23">
        <v>4.0000000000000002E-4</v>
      </c>
      <c r="BD573" s="23" t="s">
        <v>181</v>
      </c>
      <c r="BE573" s="23">
        <v>2.9999999999999997E-4</v>
      </c>
      <c r="BF573" s="23" t="s">
        <v>181</v>
      </c>
      <c r="BG573" s="23">
        <v>1E-4</v>
      </c>
      <c r="BH573" s="23">
        <v>4.4999999999999997E-3</v>
      </c>
      <c r="BI573" s="23">
        <v>2.9999999999999997E-4</v>
      </c>
      <c r="BJ573" s="23">
        <v>3.2300000000000002E-2</v>
      </c>
      <c r="BK573" s="23">
        <v>6.9999999999999999E-4</v>
      </c>
      <c r="BL573" s="23">
        <v>2.8E-3</v>
      </c>
      <c r="BM573" s="23">
        <v>2.0000000000000001E-4</v>
      </c>
      <c r="BN573" s="23">
        <v>1.46E-2</v>
      </c>
      <c r="BO573" s="23">
        <v>4.0000000000000002E-4</v>
      </c>
      <c r="BP573" s="23">
        <v>4.0000000000000002E-4</v>
      </c>
      <c r="BQ573" s="23">
        <v>2.9999999999999997E-4</v>
      </c>
      <c r="BR573" s="23">
        <v>1.66E-2</v>
      </c>
      <c r="BS573" s="23">
        <v>4.0000000000000002E-4</v>
      </c>
      <c r="BT573" s="23" t="s">
        <v>181</v>
      </c>
      <c r="BU573" s="23">
        <v>5.0000000000000001E-4</v>
      </c>
      <c r="BV573" s="23" t="s">
        <v>181</v>
      </c>
      <c r="BW573" s="23">
        <v>5.9999999999999995E-4</v>
      </c>
      <c r="BX573" s="23" t="s">
        <v>20</v>
      </c>
      <c r="BZ573" s="23" t="s">
        <v>181</v>
      </c>
      <c r="CA573" s="23">
        <v>6.9999999999999999E-4</v>
      </c>
      <c r="CB573" s="23" t="s">
        <v>181</v>
      </c>
      <c r="CC573" s="23">
        <v>1.8E-3</v>
      </c>
      <c r="CD573" s="23" t="s">
        <v>181</v>
      </c>
      <c r="CE573" s="23">
        <v>1.6999999999999999E-3</v>
      </c>
      <c r="CF573" s="23" t="s">
        <v>20</v>
      </c>
      <c r="CH573" s="23">
        <v>5.62E-2</v>
      </c>
      <c r="CI573" s="23">
        <v>5.1999999999999998E-3</v>
      </c>
      <c r="CJ573" s="23" t="s">
        <v>181</v>
      </c>
      <c r="CK573" s="23">
        <v>7.7999999999999996E-3</v>
      </c>
      <c r="CL573" s="23" t="s">
        <v>181</v>
      </c>
      <c r="CM573" s="23">
        <v>6.7999999999999996E-3</v>
      </c>
      <c r="CN573" s="23" t="s">
        <v>181</v>
      </c>
      <c r="CO573" s="23">
        <v>5.9999999999999995E-4</v>
      </c>
      <c r="CP573" s="23" t="s">
        <v>181</v>
      </c>
      <c r="CQ573" s="23">
        <v>2.7000000000000001E-3</v>
      </c>
      <c r="CR573" s="23" t="s">
        <v>181</v>
      </c>
      <c r="CS573" s="23">
        <v>1.6000000000000001E-3</v>
      </c>
      <c r="CT573" s="23" t="s">
        <v>20</v>
      </c>
      <c r="CV573" s="23" t="s">
        <v>181</v>
      </c>
      <c r="CW573" s="23">
        <v>5.0000000000000001E-4</v>
      </c>
      <c r="CX573" s="23" t="s">
        <v>181</v>
      </c>
      <c r="CY573" s="23">
        <v>5.0000000000000001E-4</v>
      </c>
      <c r="CZ573" s="23" t="s">
        <v>181</v>
      </c>
      <c r="DA573" s="23">
        <v>5.9999999999999995E-4</v>
      </c>
      <c r="DB573" s="23">
        <v>1.1999999999999999E-3</v>
      </c>
      <c r="DC573" s="23">
        <v>5.9999999999999995E-4</v>
      </c>
      <c r="DD573" s="23" t="s">
        <v>181</v>
      </c>
      <c r="DE573" s="23">
        <v>6.9999999999999999E-4</v>
      </c>
      <c r="DF573" s="23">
        <v>5.0000000000000001E-4</v>
      </c>
      <c r="DG573" s="23">
        <v>4.0000000000000002E-4</v>
      </c>
      <c r="DH573" s="23" t="s">
        <v>181</v>
      </c>
      <c r="DI573" s="23">
        <v>2.9999999999999997E-4</v>
      </c>
      <c r="DJ573" s="23" t="s">
        <v>14</v>
      </c>
      <c r="DK573" s="23" t="s">
        <v>20</v>
      </c>
      <c r="DL573" s="23" t="s">
        <v>20</v>
      </c>
      <c r="DM573" s="23" t="s">
        <v>14</v>
      </c>
      <c r="DN573" s="23" t="s">
        <v>20</v>
      </c>
      <c r="DW573" s="85"/>
      <c r="DY573" s="85">
        <v>44881.28125</v>
      </c>
    </row>
    <row r="574" spans="1:129" s="23" customFormat="1">
      <c r="A574" s="23">
        <v>634</v>
      </c>
      <c r="B574" s="88">
        <v>44881.283333333333</v>
      </c>
      <c r="C574" s="23" t="s">
        <v>192</v>
      </c>
      <c r="D574" s="23">
        <v>0</v>
      </c>
      <c r="E574" s="23">
        <v>0</v>
      </c>
      <c r="F574" s="23">
        <v>0</v>
      </c>
      <c r="G574" s="23" t="s">
        <v>58</v>
      </c>
      <c r="H574" s="23" t="s">
        <v>59</v>
      </c>
      <c r="I574" s="23" t="s">
        <v>59</v>
      </c>
      <c r="J574" s="23" t="s">
        <v>59</v>
      </c>
      <c r="K574" s="23">
        <v>150</v>
      </c>
      <c r="L574" s="23" t="s">
        <v>179</v>
      </c>
      <c r="M574" s="23">
        <v>0</v>
      </c>
      <c r="N574" s="23" t="s">
        <v>179</v>
      </c>
      <c r="O574" s="23">
        <v>0</v>
      </c>
      <c r="P574" s="23" t="s">
        <v>179</v>
      </c>
      <c r="Q574" s="23">
        <v>0</v>
      </c>
      <c r="R574" s="23">
        <v>2</v>
      </c>
      <c r="S574" s="23" t="s">
        <v>180</v>
      </c>
      <c r="T574" s="23">
        <v>5.6105</v>
      </c>
      <c r="U574" s="23">
        <v>0.49220000000000003</v>
      </c>
      <c r="V574" s="23">
        <v>14.806800000000001</v>
      </c>
      <c r="W574" s="23">
        <v>0.2465</v>
      </c>
      <c r="X574" s="23">
        <v>56.208599999999997</v>
      </c>
      <c r="Y574" s="23">
        <v>0.31040000000000001</v>
      </c>
      <c r="Z574" s="23">
        <v>5.33E-2</v>
      </c>
      <c r="AA574" s="23">
        <v>1.03E-2</v>
      </c>
      <c r="AB574" s="23" t="s">
        <v>181</v>
      </c>
      <c r="AC574" s="23">
        <v>5.7999999999999996E-3</v>
      </c>
      <c r="AD574" s="23" t="s">
        <v>181</v>
      </c>
      <c r="AE574" s="23">
        <v>9.9000000000000008E-3</v>
      </c>
      <c r="AF574" s="23">
        <v>1.7423999999999999</v>
      </c>
      <c r="AG574" s="23">
        <v>1.2999999999999999E-2</v>
      </c>
      <c r="AH574" s="23">
        <v>4.3662000000000001</v>
      </c>
      <c r="AI574" s="23">
        <v>1.5800000000000002E-2</v>
      </c>
      <c r="AJ574" s="23">
        <v>0.39129999999999998</v>
      </c>
      <c r="AK574" s="23">
        <v>4.3E-3</v>
      </c>
      <c r="AL574" s="23">
        <v>8.8000000000000005E-3</v>
      </c>
      <c r="AM574" s="23">
        <v>4.8999999999999998E-3</v>
      </c>
      <c r="AN574" s="23">
        <v>3.7100000000000001E-2</v>
      </c>
      <c r="AO574" s="23">
        <v>3.5999999999999999E-3</v>
      </c>
      <c r="AP574" s="23">
        <v>8.4900000000000003E-2</v>
      </c>
      <c r="AQ574" s="23">
        <v>3.3999999999999998E-3</v>
      </c>
      <c r="AR574" s="23">
        <v>4.4279999999999999</v>
      </c>
      <c r="AS574" s="23">
        <v>1.7500000000000002E-2</v>
      </c>
      <c r="AT574" s="23" t="s">
        <v>181</v>
      </c>
      <c r="AU574" s="23">
        <v>2.3E-3</v>
      </c>
      <c r="AV574" s="23">
        <v>1.4E-2</v>
      </c>
      <c r="AW574" s="23">
        <v>8.9999999999999998E-4</v>
      </c>
      <c r="AX574" s="23">
        <v>3.7000000000000002E-3</v>
      </c>
      <c r="AY574" s="23">
        <v>4.0000000000000002E-4</v>
      </c>
      <c r="AZ574" s="23">
        <v>6.4000000000000003E-3</v>
      </c>
      <c r="BA574" s="23">
        <v>5.0000000000000001E-4</v>
      </c>
      <c r="BB574" s="23">
        <v>1.5E-3</v>
      </c>
      <c r="BC574" s="23">
        <v>2.9999999999999997E-4</v>
      </c>
      <c r="BD574" s="23" t="s">
        <v>181</v>
      </c>
      <c r="BE574" s="23">
        <v>2.9999999999999997E-4</v>
      </c>
      <c r="BF574" s="23" t="s">
        <v>181</v>
      </c>
      <c r="BG574" s="23">
        <v>1E-4</v>
      </c>
      <c r="BH574" s="23">
        <v>6.6E-3</v>
      </c>
      <c r="BI574" s="23">
        <v>2.9999999999999997E-4</v>
      </c>
      <c r="BJ574" s="23">
        <v>2.4799999999999999E-2</v>
      </c>
      <c r="BK574" s="23">
        <v>5.0000000000000001E-4</v>
      </c>
      <c r="BL574" s="23">
        <v>1.9E-3</v>
      </c>
      <c r="BM574" s="23">
        <v>2.0000000000000001E-4</v>
      </c>
      <c r="BN574" s="23">
        <v>1.1599999999999999E-2</v>
      </c>
      <c r="BO574" s="23">
        <v>4.0000000000000002E-4</v>
      </c>
      <c r="BP574" s="23">
        <v>5.0000000000000001E-4</v>
      </c>
      <c r="BQ574" s="23">
        <v>2.9999999999999997E-4</v>
      </c>
      <c r="BR574" s="23">
        <v>2.9999999999999997E-4</v>
      </c>
      <c r="BS574" s="23">
        <v>1E-4</v>
      </c>
      <c r="BT574" s="23" t="s">
        <v>20</v>
      </c>
      <c r="BV574" s="23" t="s">
        <v>20</v>
      </c>
      <c r="BX574" s="23" t="s">
        <v>181</v>
      </c>
      <c r="BY574" s="23">
        <v>6.9999999999999999E-4</v>
      </c>
      <c r="BZ574" s="23" t="s">
        <v>181</v>
      </c>
      <c r="CA574" s="23">
        <v>5.9999999999999995E-4</v>
      </c>
      <c r="CB574" s="23" t="s">
        <v>181</v>
      </c>
      <c r="CC574" s="23">
        <v>1.6000000000000001E-3</v>
      </c>
      <c r="CD574" s="23" t="s">
        <v>181</v>
      </c>
      <c r="CE574" s="23">
        <v>1.8E-3</v>
      </c>
      <c r="CF574" s="23" t="s">
        <v>20</v>
      </c>
      <c r="CH574" s="23">
        <v>2.53E-2</v>
      </c>
      <c r="CI574" s="23">
        <v>4.4000000000000003E-3</v>
      </c>
      <c r="CJ574" s="23" t="s">
        <v>181</v>
      </c>
      <c r="CK574" s="23">
        <v>6.3E-3</v>
      </c>
      <c r="CL574" s="23" t="s">
        <v>181</v>
      </c>
      <c r="CM574" s="23">
        <v>4.8999999999999998E-3</v>
      </c>
      <c r="CN574" s="23" t="s">
        <v>181</v>
      </c>
      <c r="CO574" s="23">
        <v>5.0000000000000001E-4</v>
      </c>
      <c r="CP574" s="23" t="s">
        <v>181</v>
      </c>
      <c r="CQ574" s="23">
        <v>2.5000000000000001E-3</v>
      </c>
      <c r="CR574" s="23" t="s">
        <v>181</v>
      </c>
      <c r="CS574" s="23">
        <v>1.4E-3</v>
      </c>
      <c r="CT574" s="23" t="s">
        <v>181</v>
      </c>
      <c r="CU574" s="23">
        <v>5.9999999999999995E-4</v>
      </c>
      <c r="CV574" s="23" t="s">
        <v>20</v>
      </c>
      <c r="CX574" s="23" t="s">
        <v>181</v>
      </c>
      <c r="CY574" s="23">
        <v>5.0000000000000001E-4</v>
      </c>
      <c r="CZ574" s="23" t="s">
        <v>181</v>
      </c>
      <c r="DA574" s="23">
        <v>4.0000000000000002E-4</v>
      </c>
      <c r="DB574" s="23">
        <v>1.5E-3</v>
      </c>
      <c r="DC574" s="23">
        <v>5.0000000000000001E-4</v>
      </c>
      <c r="DD574" s="23" t="s">
        <v>181</v>
      </c>
      <c r="DE574" s="23">
        <v>5.0000000000000001E-4</v>
      </c>
      <c r="DF574" s="23" t="s">
        <v>181</v>
      </c>
      <c r="DG574" s="23">
        <v>4.0000000000000002E-4</v>
      </c>
      <c r="DH574" s="23" t="s">
        <v>181</v>
      </c>
      <c r="DI574" s="23">
        <v>2.9999999999999997E-4</v>
      </c>
      <c r="DJ574" s="23" t="s">
        <v>188</v>
      </c>
      <c r="DK574" s="23" t="s">
        <v>20</v>
      </c>
      <c r="DL574" s="23" t="s">
        <v>20</v>
      </c>
      <c r="DM574" s="23" t="s">
        <v>188</v>
      </c>
      <c r="DN574" s="23" t="s">
        <v>20</v>
      </c>
      <c r="DW574" s="85"/>
      <c r="DY574" s="85">
        <v>44881.283333333333</v>
      </c>
    </row>
    <row r="575" spans="1:129" s="23" customFormat="1">
      <c r="A575" s="23">
        <v>636</v>
      </c>
      <c r="B575" s="88">
        <v>44881.894444444442</v>
      </c>
      <c r="C575" s="23" t="s">
        <v>192</v>
      </c>
      <c r="D575" s="23">
        <v>0</v>
      </c>
      <c r="E575" s="23">
        <v>0</v>
      </c>
      <c r="F575" s="23">
        <v>0</v>
      </c>
      <c r="G575" s="23" t="s">
        <v>58</v>
      </c>
      <c r="H575" s="23" t="s">
        <v>59</v>
      </c>
      <c r="I575" s="23" t="s">
        <v>59</v>
      </c>
      <c r="J575" s="23" t="s">
        <v>59</v>
      </c>
      <c r="K575" s="23">
        <v>150</v>
      </c>
      <c r="L575" s="23" t="s">
        <v>179</v>
      </c>
      <c r="M575" s="23">
        <v>0</v>
      </c>
      <c r="N575" s="23" t="s">
        <v>179</v>
      </c>
      <c r="O575" s="23">
        <v>0</v>
      </c>
      <c r="P575" s="23" t="s">
        <v>179</v>
      </c>
      <c r="Q575" s="23">
        <v>0</v>
      </c>
      <c r="R575" s="23">
        <v>2</v>
      </c>
      <c r="S575" s="23" t="s">
        <v>180</v>
      </c>
      <c r="T575" s="23">
        <v>9.5916999999999994</v>
      </c>
      <c r="U575" s="23">
        <v>0.60329999999999995</v>
      </c>
      <c r="V575" s="23">
        <v>16.033100000000001</v>
      </c>
      <c r="W575" s="23">
        <v>0.25990000000000002</v>
      </c>
      <c r="X575" s="23">
        <v>51.667499999999997</v>
      </c>
      <c r="Y575" s="23">
        <v>0.29110000000000003</v>
      </c>
      <c r="Z575" s="23">
        <v>1.9400000000000001E-2</v>
      </c>
      <c r="AA575" s="23">
        <v>1.1900000000000001E-2</v>
      </c>
      <c r="AB575" s="23" t="s">
        <v>181</v>
      </c>
      <c r="AC575" s="23">
        <v>6.7000000000000002E-3</v>
      </c>
      <c r="AD575" s="23" t="s">
        <v>181</v>
      </c>
      <c r="AE575" s="23">
        <v>1.0200000000000001E-2</v>
      </c>
      <c r="AF575" s="23">
        <v>6.1100000000000002E-2</v>
      </c>
      <c r="AG575" s="23">
        <v>4.5999999999999999E-3</v>
      </c>
      <c r="AH575" s="23">
        <v>8.4503000000000004</v>
      </c>
      <c r="AI575" s="23">
        <v>2.1899999999999999E-2</v>
      </c>
      <c r="AJ575" s="23">
        <v>0.60189999999999999</v>
      </c>
      <c r="AK575" s="23">
        <v>5.1000000000000004E-3</v>
      </c>
      <c r="AL575" s="23">
        <v>1.7899999999999999E-2</v>
      </c>
      <c r="AM575" s="23">
        <v>6.1000000000000004E-3</v>
      </c>
      <c r="AN575" s="23">
        <v>2.4899999999999999E-2</v>
      </c>
      <c r="AO575" s="23">
        <v>3.5999999999999999E-3</v>
      </c>
      <c r="AP575" s="23">
        <v>0.1137</v>
      </c>
      <c r="AQ575" s="23">
        <v>3.8999999999999998E-3</v>
      </c>
      <c r="AR575" s="23">
        <v>5.9880000000000004</v>
      </c>
      <c r="AS575" s="23">
        <v>2.1299999999999999E-2</v>
      </c>
      <c r="AT575" s="23">
        <v>3.6700000000000003E-2</v>
      </c>
      <c r="AU575" s="23">
        <v>2.8999999999999998E-3</v>
      </c>
      <c r="AV575" s="23">
        <v>9.7999999999999997E-3</v>
      </c>
      <c r="AW575" s="23">
        <v>8.9999999999999998E-4</v>
      </c>
      <c r="AX575" s="23">
        <v>9.7999999999999997E-3</v>
      </c>
      <c r="AY575" s="23">
        <v>6.9999999999999999E-4</v>
      </c>
      <c r="AZ575" s="23">
        <v>5.7999999999999996E-3</v>
      </c>
      <c r="BA575" s="23">
        <v>5.9999999999999995E-4</v>
      </c>
      <c r="BB575" s="23">
        <v>8.9999999999999998E-4</v>
      </c>
      <c r="BC575" s="23">
        <v>4.0000000000000002E-4</v>
      </c>
      <c r="BD575" s="23" t="s">
        <v>181</v>
      </c>
      <c r="BE575" s="23">
        <v>2.0000000000000001E-4</v>
      </c>
      <c r="BF575" s="23" t="s">
        <v>181</v>
      </c>
      <c r="BG575" s="23">
        <v>1E-4</v>
      </c>
      <c r="BH575" s="23" t="s">
        <v>181</v>
      </c>
      <c r="BI575" s="23">
        <v>1E-4</v>
      </c>
      <c r="BJ575" s="23">
        <v>8.9999999999999993E-3</v>
      </c>
      <c r="BK575" s="23">
        <v>2.9999999999999997E-4</v>
      </c>
      <c r="BL575" s="23">
        <v>2E-3</v>
      </c>
      <c r="BM575" s="23">
        <v>2.0000000000000001E-4</v>
      </c>
      <c r="BN575" s="23">
        <v>4.4999999999999997E-3</v>
      </c>
      <c r="BO575" s="23">
        <v>2.0000000000000001E-4</v>
      </c>
      <c r="BP575" s="23" t="s">
        <v>181</v>
      </c>
      <c r="BQ575" s="23">
        <v>2.0000000000000001E-4</v>
      </c>
      <c r="BR575" s="23">
        <v>2.9999999999999997E-4</v>
      </c>
      <c r="BS575" s="23">
        <v>1E-4</v>
      </c>
      <c r="BT575" s="23" t="s">
        <v>181</v>
      </c>
      <c r="BU575" s="23">
        <v>5.0000000000000001E-4</v>
      </c>
      <c r="BV575" s="23" t="s">
        <v>20</v>
      </c>
      <c r="BX575" s="23" t="s">
        <v>181</v>
      </c>
      <c r="BY575" s="23">
        <v>8.0000000000000004E-4</v>
      </c>
      <c r="BZ575" s="23" t="s">
        <v>181</v>
      </c>
      <c r="CA575" s="23">
        <v>6.9999999999999999E-4</v>
      </c>
      <c r="CB575" s="23" t="s">
        <v>181</v>
      </c>
      <c r="CC575" s="23">
        <v>1.8E-3</v>
      </c>
      <c r="CD575" s="23" t="s">
        <v>181</v>
      </c>
      <c r="CE575" s="23">
        <v>1.8E-3</v>
      </c>
      <c r="CF575" s="23" t="s">
        <v>20</v>
      </c>
      <c r="CH575" s="23" t="s">
        <v>181</v>
      </c>
      <c r="CI575" s="23">
        <v>4.5999999999999999E-3</v>
      </c>
      <c r="CJ575" s="23" t="s">
        <v>181</v>
      </c>
      <c r="CK575" s="23">
        <v>8.5000000000000006E-3</v>
      </c>
      <c r="CL575" s="23" t="s">
        <v>181</v>
      </c>
      <c r="CM575" s="23">
        <v>8.0000000000000002E-3</v>
      </c>
      <c r="CN575" s="23" t="s">
        <v>181</v>
      </c>
      <c r="CO575" s="23">
        <v>5.9999999999999995E-4</v>
      </c>
      <c r="CP575" s="23" t="s">
        <v>181</v>
      </c>
      <c r="CQ575" s="23">
        <v>2.5999999999999999E-3</v>
      </c>
      <c r="CR575" s="23" t="s">
        <v>181</v>
      </c>
      <c r="CS575" s="23">
        <v>1.4E-3</v>
      </c>
      <c r="CT575" s="23" t="s">
        <v>181</v>
      </c>
      <c r="CU575" s="23">
        <v>5.9999999999999995E-4</v>
      </c>
      <c r="CV575" s="23" t="s">
        <v>20</v>
      </c>
      <c r="CX575" s="23" t="s">
        <v>181</v>
      </c>
      <c r="CY575" s="23">
        <v>5.0000000000000001E-4</v>
      </c>
      <c r="CZ575" s="23" t="s">
        <v>181</v>
      </c>
      <c r="DA575" s="23">
        <v>5.0000000000000001E-4</v>
      </c>
      <c r="DB575" s="23" t="s">
        <v>181</v>
      </c>
      <c r="DC575" s="23">
        <v>5.0000000000000001E-4</v>
      </c>
      <c r="DD575" s="23" t="s">
        <v>181</v>
      </c>
      <c r="DE575" s="23">
        <v>5.0000000000000001E-4</v>
      </c>
      <c r="DF575" s="23" t="s">
        <v>181</v>
      </c>
      <c r="DG575" s="23">
        <v>2.9999999999999997E-4</v>
      </c>
      <c r="DH575" s="23" t="s">
        <v>181</v>
      </c>
      <c r="DI575" s="23">
        <v>2.0000000000000001E-4</v>
      </c>
      <c r="DJ575" s="23" t="s">
        <v>847</v>
      </c>
      <c r="DK575" s="23" t="s">
        <v>20</v>
      </c>
      <c r="DM575" s="23" t="s">
        <v>421</v>
      </c>
      <c r="DN575" s="23" t="s">
        <v>20</v>
      </c>
      <c r="DW575" s="85"/>
      <c r="DY575" s="85">
        <v>44881.894444444442</v>
      </c>
    </row>
    <row r="576" spans="1:129" s="23" customFormat="1">
      <c r="A576" s="23">
        <v>637</v>
      </c>
      <c r="B576" s="88">
        <v>44881.896527777775</v>
      </c>
      <c r="C576" s="23" t="s">
        <v>192</v>
      </c>
      <c r="D576" s="23">
        <v>0</v>
      </c>
      <c r="E576" s="23">
        <v>0</v>
      </c>
      <c r="F576" s="23">
        <v>0</v>
      </c>
      <c r="G576" s="23" t="s">
        <v>58</v>
      </c>
      <c r="H576" s="23" t="s">
        <v>59</v>
      </c>
      <c r="I576" s="23" t="s">
        <v>59</v>
      </c>
      <c r="J576" s="23" t="s">
        <v>59</v>
      </c>
      <c r="K576" s="23">
        <v>150</v>
      </c>
      <c r="L576" s="23" t="s">
        <v>179</v>
      </c>
      <c r="M576" s="23">
        <v>0</v>
      </c>
      <c r="N576" s="23" t="s">
        <v>179</v>
      </c>
      <c r="O576" s="23">
        <v>0</v>
      </c>
      <c r="P576" s="23" t="s">
        <v>179</v>
      </c>
      <c r="Q576" s="23">
        <v>0</v>
      </c>
      <c r="R576" s="23">
        <v>2</v>
      </c>
      <c r="S576" s="23" t="s">
        <v>180</v>
      </c>
      <c r="T576" s="23">
        <v>9.6513000000000009</v>
      </c>
      <c r="U576" s="23">
        <v>0.60540000000000005</v>
      </c>
      <c r="V576" s="23">
        <v>15.9864</v>
      </c>
      <c r="W576" s="23">
        <v>0.25990000000000002</v>
      </c>
      <c r="X576" s="23">
        <v>51.796500000000002</v>
      </c>
      <c r="Y576" s="23">
        <v>0.29160000000000003</v>
      </c>
      <c r="Z576" s="23">
        <v>1.6899999999999998E-2</v>
      </c>
      <c r="AA576" s="23">
        <v>1.1900000000000001E-2</v>
      </c>
      <c r="AB576" s="23" t="s">
        <v>181</v>
      </c>
      <c r="AC576" s="23">
        <v>6.7000000000000002E-3</v>
      </c>
      <c r="AD576" s="23" t="s">
        <v>181</v>
      </c>
      <c r="AE576" s="23">
        <v>1.01E-2</v>
      </c>
      <c r="AF576" s="23">
        <v>5.6500000000000002E-2</v>
      </c>
      <c r="AG576" s="23">
        <v>4.5999999999999999E-3</v>
      </c>
      <c r="AH576" s="23">
        <v>8.4694000000000003</v>
      </c>
      <c r="AI576" s="23">
        <v>2.1899999999999999E-2</v>
      </c>
      <c r="AJ576" s="23">
        <v>0.59719999999999995</v>
      </c>
      <c r="AK576" s="23">
        <v>5.1000000000000004E-3</v>
      </c>
      <c r="AL576" s="23">
        <v>1.95E-2</v>
      </c>
      <c r="AM576" s="23">
        <v>6.3E-3</v>
      </c>
      <c r="AN576" s="23">
        <v>0.03</v>
      </c>
      <c r="AO576" s="23">
        <v>3.7000000000000002E-3</v>
      </c>
      <c r="AP576" s="23">
        <v>0.1132</v>
      </c>
      <c r="AQ576" s="23">
        <v>3.8999999999999998E-3</v>
      </c>
      <c r="AR576" s="23">
        <v>6.0189000000000004</v>
      </c>
      <c r="AS576" s="23">
        <v>2.1299999999999999E-2</v>
      </c>
      <c r="AT576" s="23">
        <v>2.6100000000000002E-2</v>
      </c>
      <c r="AU576" s="23">
        <v>2.8999999999999998E-3</v>
      </c>
      <c r="AV576" s="23">
        <v>1.04E-2</v>
      </c>
      <c r="AW576" s="23">
        <v>8.9999999999999998E-4</v>
      </c>
      <c r="AX576" s="23">
        <v>9.4000000000000004E-3</v>
      </c>
      <c r="AY576" s="23">
        <v>6.9999999999999999E-4</v>
      </c>
      <c r="AZ576" s="23">
        <v>6.4999999999999997E-3</v>
      </c>
      <c r="BA576" s="23">
        <v>5.9999999999999995E-4</v>
      </c>
      <c r="BB576" s="23">
        <v>1.2999999999999999E-3</v>
      </c>
      <c r="BC576" s="23">
        <v>4.0000000000000002E-4</v>
      </c>
      <c r="BD576" s="23" t="s">
        <v>181</v>
      </c>
      <c r="BE576" s="23">
        <v>2.0000000000000001E-4</v>
      </c>
      <c r="BF576" s="23" t="s">
        <v>181</v>
      </c>
      <c r="BG576" s="23">
        <v>1E-4</v>
      </c>
      <c r="BH576" s="23" t="s">
        <v>181</v>
      </c>
      <c r="BI576" s="23">
        <v>1E-4</v>
      </c>
      <c r="BJ576" s="23">
        <v>8.8999999999999999E-3</v>
      </c>
      <c r="BK576" s="23">
        <v>2.9999999999999997E-4</v>
      </c>
      <c r="BL576" s="23">
        <v>2.2000000000000001E-3</v>
      </c>
      <c r="BM576" s="23">
        <v>2.0000000000000001E-4</v>
      </c>
      <c r="BN576" s="23">
        <v>4.4000000000000003E-3</v>
      </c>
      <c r="BO576" s="23">
        <v>2.0000000000000001E-4</v>
      </c>
      <c r="BP576" s="23" t="s">
        <v>181</v>
      </c>
      <c r="BQ576" s="23">
        <v>2.0000000000000001E-4</v>
      </c>
      <c r="BR576" s="23">
        <v>2.0000000000000001E-4</v>
      </c>
      <c r="BS576" s="23">
        <v>1E-4</v>
      </c>
      <c r="BT576" s="23" t="s">
        <v>181</v>
      </c>
      <c r="BU576" s="23">
        <v>5.0000000000000001E-4</v>
      </c>
      <c r="BV576" s="23" t="s">
        <v>20</v>
      </c>
      <c r="BX576" s="23" t="s">
        <v>181</v>
      </c>
      <c r="BY576" s="23">
        <v>8.0000000000000004E-4</v>
      </c>
      <c r="BZ576" s="23" t="s">
        <v>181</v>
      </c>
      <c r="CA576" s="23">
        <v>6.9999999999999999E-4</v>
      </c>
      <c r="CB576" s="23" t="s">
        <v>181</v>
      </c>
      <c r="CC576" s="23">
        <v>1.8E-3</v>
      </c>
      <c r="CD576" s="23" t="s">
        <v>181</v>
      </c>
      <c r="CE576" s="23">
        <v>1.8E-3</v>
      </c>
      <c r="CF576" s="23" t="s">
        <v>20</v>
      </c>
      <c r="CH576" s="23" t="s">
        <v>181</v>
      </c>
      <c r="CI576" s="23">
        <v>4.5999999999999999E-3</v>
      </c>
      <c r="CJ576" s="23" t="s">
        <v>181</v>
      </c>
      <c r="CK576" s="23">
        <v>8.5000000000000006E-3</v>
      </c>
      <c r="CL576" s="23" t="s">
        <v>181</v>
      </c>
      <c r="CM576" s="23">
        <v>8.0000000000000002E-3</v>
      </c>
      <c r="CN576" s="23" t="s">
        <v>181</v>
      </c>
      <c r="CO576" s="23">
        <v>5.9999999999999995E-4</v>
      </c>
      <c r="CP576" s="23" t="s">
        <v>181</v>
      </c>
      <c r="CQ576" s="23">
        <v>2.5999999999999999E-3</v>
      </c>
      <c r="CR576" s="23" t="s">
        <v>181</v>
      </c>
      <c r="CS576" s="23">
        <v>1.4E-3</v>
      </c>
      <c r="CT576" s="23" t="s">
        <v>20</v>
      </c>
      <c r="CV576" s="23" t="s">
        <v>20</v>
      </c>
      <c r="CX576" s="23" t="s">
        <v>181</v>
      </c>
      <c r="CY576" s="23">
        <v>5.0000000000000001E-4</v>
      </c>
      <c r="CZ576" s="23" t="s">
        <v>181</v>
      </c>
      <c r="DA576" s="23">
        <v>5.0000000000000001E-4</v>
      </c>
      <c r="DB576" s="23" t="s">
        <v>181</v>
      </c>
      <c r="DC576" s="23">
        <v>5.0000000000000001E-4</v>
      </c>
      <c r="DD576" s="23" t="s">
        <v>181</v>
      </c>
      <c r="DE576" s="23">
        <v>5.0000000000000001E-4</v>
      </c>
      <c r="DF576" s="23" t="s">
        <v>181</v>
      </c>
      <c r="DG576" s="23">
        <v>2.9999999999999997E-4</v>
      </c>
      <c r="DH576" s="23" t="s">
        <v>181</v>
      </c>
      <c r="DI576" s="23">
        <v>2.0000000000000001E-4</v>
      </c>
      <c r="DJ576" s="23" t="s">
        <v>847</v>
      </c>
      <c r="DK576" s="23" t="s">
        <v>20</v>
      </c>
      <c r="DM576" s="23" t="s">
        <v>421</v>
      </c>
      <c r="DN576" s="23" t="s">
        <v>20</v>
      </c>
      <c r="DW576" s="85"/>
      <c r="DY576" s="85">
        <v>44881.896527777775</v>
      </c>
    </row>
    <row r="577" spans="1:129" s="23" customFormat="1">
      <c r="A577" s="23">
        <v>638</v>
      </c>
      <c r="B577" s="88">
        <v>44881.899305555555</v>
      </c>
      <c r="C577" s="23" t="s">
        <v>192</v>
      </c>
      <c r="D577" s="23">
        <v>0</v>
      </c>
      <c r="E577" s="23">
        <v>0</v>
      </c>
      <c r="F577" s="23">
        <v>0</v>
      </c>
      <c r="G577" s="23" t="s">
        <v>58</v>
      </c>
      <c r="H577" s="23" t="s">
        <v>59</v>
      </c>
      <c r="I577" s="23" t="s">
        <v>59</v>
      </c>
      <c r="J577" s="23" t="s">
        <v>59</v>
      </c>
      <c r="K577" s="23">
        <v>150</v>
      </c>
      <c r="L577" s="23" t="s">
        <v>179</v>
      </c>
      <c r="M577" s="23">
        <v>0</v>
      </c>
      <c r="N577" s="23" t="s">
        <v>179</v>
      </c>
      <c r="O577" s="23">
        <v>0</v>
      </c>
      <c r="P577" s="23" t="s">
        <v>179</v>
      </c>
      <c r="Q577" s="23">
        <v>0</v>
      </c>
      <c r="R577" s="23">
        <v>2</v>
      </c>
      <c r="S577" s="23" t="s">
        <v>180</v>
      </c>
      <c r="T577" s="23">
        <v>9.8470999999999993</v>
      </c>
      <c r="U577" s="23">
        <v>0.60829999999999995</v>
      </c>
      <c r="V577" s="23">
        <v>16.057600000000001</v>
      </c>
      <c r="W577" s="23">
        <v>0.26040000000000002</v>
      </c>
      <c r="X577" s="23">
        <v>51.976900000000001</v>
      </c>
      <c r="Y577" s="23">
        <v>0.29220000000000002</v>
      </c>
      <c r="Z577" s="23">
        <v>1.7299999999999999E-2</v>
      </c>
      <c r="AA577" s="23">
        <v>1.18E-2</v>
      </c>
      <c r="AB577" s="23" t="s">
        <v>181</v>
      </c>
      <c r="AC577" s="23">
        <v>6.7999999999999996E-3</v>
      </c>
      <c r="AD577" s="23" t="s">
        <v>181</v>
      </c>
      <c r="AE577" s="23">
        <v>1.01E-2</v>
      </c>
      <c r="AF577" s="23">
        <v>6.1600000000000002E-2</v>
      </c>
      <c r="AG577" s="23">
        <v>4.7000000000000002E-3</v>
      </c>
      <c r="AH577" s="23">
        <v>8.4701000000000004</v>
      </c>
      <c r="AI577" s="23">
        <v>2.1899999999999999E-2</v>
      </c>
      <c r="AJ577" s="23">
        <v>0.60299999999999998</v>
      </c>
      <c r="AK577" s="23">
        <v>5.1000000000000004E-3</v>
      </c>
      <c r="AL577" s="23">
        <v>1.83E-2</v>
      </c>
      <c r="AM577" s="23">
        <v>6.1999999999999998E-3</v>
      </c>
      <c r="AN577" s="23">
        <v>3.0099999999999998E-2</v>
      </c>
      <c r="AO577" s="23">
        <v>3.7000000000000002E-3</v>
      </c>
      <c r="AP577" s="23">
        <v>0.1132</v>
      </c>
      <c r="AQ577" s="23">
        <v>3.8999999999999998E-3</v>
      </c>
      <c r="AR577" s="23">
        <v>6.0049000000000001</v>
      </c>
      <c r="AS577" s="23">
        <v>2.1299999999999999E-2</v>
      </c>
      <c r="AT577" s="23">
        <v>2.3400000000000001E-2</v>
      </c>
      <c r="AU577" s="23">
        <v>2.8E-3</v>
      </c>
      <c r="AV577" s="23">
        <v>9.7999999999999997E-3</v>
      </c>
      <c r="AW577" s="23">
        <v>8.9999999999999998E-4</v>
      </c>
      <c r="AX577" s="23">
        <v>9.1999999999999998E-3</v>
      </c>
      <c r="AY577" s="23">
        <v>6.9999999999999999E-4</v>
      </c>
      <c r="AZ577" s="23">
        <v>6.6E-3</v>
      </c>
      <c r="BA577" s="23">
        <v>5.9999999999999995E-4</v>
      </c>
      <c r="BB577" s="23">
        <v>1.1999999999999999E-3</v>
      </c>
      <c r="BC577" s="23">
        <v>2.9999999999999997E-4</v>
      </c>
      <c r="BD577" s="23" t="s">
        <v>181</v>
      </c>
      <c r="BE577" s="23">
        <v>2.0000000000000001E-4</v>
      </c>
      <c r="BF577" s="23" t="s">
        <v>181</v>
      </c>
      <c r="BG577" s="23">
        <v>1E-4</v>
      </c>
      <c r="BH577" s="23" t="s">
        <v>181</v>
      </c>
      <c r="BI577" s="23">
        <v>1E-4</v>
      </c>
      <c r="BJ577" s="23">
        <v>8.9999999999999993E-3</v>
      </c>
      <c r="BK577" s="23">
        <v>2.9999999999999997E-4</v>
      </c>
      <c r="BL577" s="23">
        <v>2.0999999999999999E-3</v>
      </c>
      <c r="BM577" s="23">
        <v>2.0000000000000001E-4</v>
      </c>
      <c r="BN577" s="23">
        <v>4.5999999999999999E-3</v>
      </c>
      <c r="BO577" s="23">
        <v>2.0000000000000001E-4</v>
      </c>
      <c r="BP577" s="23" t="s">
        <v>181</v>
      </c>
      <c r="BQ577" s="23">
        <v>2.0000000000000001E-4</v>
      </c>
      <c r="BR577" s="23">
        <v>2.9999999999999997E-4</v>
      </c>
      <c r="BS577" s="23">
        <v>1E-4</v>
      </c>
      <c r="BT577" s="23" t="s">
        <v>181</v>
      </c>
      <c r="BU577" s="23">
        <v>5.0000000000000001E-4</v>
      </c>
      <c r="BV577" s="23" t="s">
        <v>20</v>
      </c>
      <c r="BX577" s="23" t="s">
        <v>20</v>
      </c>
      <c r="BZ577" s="23" t="s">
        <v>181</v>
      </c>
      <c r="CA577" s="23">
        <v>6.9999999999999999E-4</v>
      </c>
      <c r="CB577" s="23" t="s">
        <v>181</v>
      </c>
      <c r="CC577" s="23">
        <v>1.8E-3</v>
      </c>
      <c r="CD577" s="23" t="s">
        <v>181</v>
      </c>
      <c r="CE577" s="23">
        <v>1.8E-3</v>
      </c>
      <c r="CF577" s="23" t="s">
        <v>20</v>
      </c>
      <c r="CH577" s="23" t="s">
        <v>181</v>
      </c>
      <c r="CI577" s="23">
        <v>4.5999999999999999E-3</v>
      </c>
      <c r="CJ577" s="23" t="s">
        <v>181</v>
      </c>
      <c r="CK577" s="23">
        <v>8.6E-3</v>
      </c>
      <c r="CL577" s="23" t="s">
        <v>181</v>
      </c>
      <c r="CM577" s="23">
        <v>8.0000000000000002E-3</v>
      </c>
      <c r="CN577" s="23" t="s">
        <v>181</v>
      </c>
      <c r="CO577" s="23">
        <v>5.9999999999999995E-4</v>
      </c>
      <c r="CP577" s="23" t="s">
        <v>181</v>
      </c>
      <c r="CQ577" s="23">
        <v>2.5000000000000001E-3</v>
      </c>
      <c r="CR577" s="23" t="s">
        <v>181</v>
      </c>
      <c r="CS577" s="23">
        <v>1.4E-3</v>
      </c>
      <c r="CT577" s="23" t="s">
        <v>20</v>
      </c>
      <c r="CV577" s="23" t="s">
        <v>20</v>
      </c>
      <c r="CX577" s="23" t="s">
        <v>181</v>
      </c>
      <c r="CY577" s="23">
        <v>5.0000000000000001E-4</v>
      </c>
      <c r="CZ577" s="23" t="s">
        <v>181</v>
      </c>
      <c r="DA577" s="23">
        <v>5.0000000000000001E-4</v>
      </c>
      <c r="DB577" s="23" t="s">
        <v>181</v>
      </c>
      <c r="DC577" s="23">
        <v>5.0000000000000001E-4</v>
      </c>
      <c r="DD577" s="23" t="s">
        <v>181</v>
      </c>
      <c r="DE577" s="23">
        <v>5.9999999999999995E-4</v>
      </c>
      <c r="DF577" s="23" t="s">
        <v>181</v>
      </c>
      <c r="DG577" s="23">
        <v>2.9999999999999997E-4</v>
      </c>
      <c r="DH577" s="23" t="s">
        <v>181</v>
      </c>
      <c r="DI577" s="23">
        <v>2.0000000000000001E-4</v>
      </c>
      <c r="DJ577" s="23" t="s">
        <v>847</v>
      </c>
      <c r="DK577" s="23" t="s">
        <v>20</v>
      </c>
      <c r="DM577" s="23" t="s">
        <v>421</v>
      </c>
      <c r="DN577" s="23" t="s">
        <v>20</v>
      </c>
      <c r="DW577" s="85"/>
      <c r="DY577" s="85">
        <v>44881.899305555555</v>
      </c>
    </row>
    <row r="578" spans="1:129" s="23" customFormat="1">
      <c r="A578" s="23">
        <v>639</v>
      </c>
      <c r="B578" s="88">
        <v>44881.902083333334</v>
      </c>
      <c r="C578" s="23" t="s">
        <v>192</v>
      </c>
      <c r="D578" s="23">
        <v>0</v>
      </c>
      <c r="E578" s="23">
        <v>0</v>
      </c>
      <c r="F578" s="23">
        <v>0</v>
      </c>
      <c r="G578" s="23" t="s">
        <v>58</v>
      </c>
      <c r="H578" s="23" t="s">
        <v>59</v>
      </c>
      <c r="I578" s="23" t="s">
        <v>59</v>
      </c>
      <c r="J578" s="23" t="s">
        <v>59</v>
      </c>
      <c r="K578" s="23">
        <v>150</v>
      </c>
      <c r="L578" s="23" t="s">
        <v>179</v>
      </c>
      <c r="M578" s="23">
        <v>0</v>
      </c>
      <c r="N578" s="23" t="s">
        <v>179</v>
      </c>
      <c r="O578" s="23">
        <v>0</v>
      </c>
      <c r="P578" s="23" t="s">
        <v>179</v>
      </c>
      <c r="Q578" s="23">
        <v>0</v>
      </c>
      <c r="R578" s="23">
        <v>2</v>
      </c>
      <c r="S578" s="23" t="s">
        <v>180</v>
      </c>
      <c r="T578" s="23">
        <v>8.5320999999999998</v>
      </c>
      <c r="U578" s="23">
        <v>0.58889999999999998</v>
      </c>
      <c r="V578" s="23">
        <v>15.5969</v>
      </c>
      <c r="W578" s="23">
        <v>0.25440000000000002</v>
      </c>
      <c r="X578" s="23">
        <v>47.756999999999998</v>
      </c>
      <c r="Y578" s="23">
        <v>0.27729999999999999</v>
      </c>
      <c r="Z578" s="23">
        <v>1.9E-2</v>
      </c>
      <c r="AA578" s="23">
        <v>1.14E-2</v>
      </c>
      <c r="AB578" s="23" t="s">
        <v>181</v>
      </c>
      <c r="AC578" s="23">
        <v>7.0000000000000001E-3</v>
      </c>
      <c r="AD578" s="23" t="s">
        <v>181</v>
      </c>
      <c r="AE578" s="23">
        <v>1.03E-2</v>
      </c>
      <c r="AF578" s="23">
        <v>2.9600000000000001E-2</v>
      </c>
      <c r="AG578" s="23">
        <v>4.3E-3</v>
      </c>
      <c r="AH578" s="23">
        <v>7.7274000000000003</v>
      </c>
      <c r="AI578" s="23">
        <v>2.0799999999999999E-2</v>
      </c>
      <c r="AJ578" s="23">
        <v>0.4909</v>
      </c>
      <c r="AK578" s="23">
        <v>4.7000000000000002E-3</v>
      </c>
      <c r="AL578" s="23">
        <v>1.83E-2</v>
      </c>
      <c r="AM578" s="23">
        <v>5.7999999999999996E-3</v>
      </c>
      <c r="AN578" s="23">
        <v>2.4400000000000002E-2</v>
      </c>
      <c r="AO578" s="23">
        <v>3.3999999999999998E-3</v>
      </c>
      <c r="AP578" s="23">
        <v>9.2799999999999994E-2</v>
      </c>
      <c r="AQ578" s="23">
        <v>3.5999999999999999E-3</v>
      </c>
      <c r="AR578" s="23">
        <v>5.4221000000000004</v>
      </c>
      <c r="AS578" s="23">
        <v>0.02</v>
      </c>
      <c r="AT578" s="23">
        <v>1.8200000000000001E-2</v>
      </c>
      <c r="AU578" s="23">
        <v>2.7000000000000001E-3</v>
      </c>
      <c r="AV578" s="23">
        <v>7.9000000000000008E-3</v>
      </c>
      <c r="AW578" s="23">
        <v>8.0000000000000004E-4</v>
      </c>
      <c r="AX578" s="23">
        <v>7.0000000000000001E-3</v>
      </c>
      <c r="AY578" s="23">
        <v>5.9999999999999995E-4</v>
      </c>
      <c r="AZ578" s="23">
        <v>5.1000000000000004E-3</v>
      </c>
      <c r="BA578" s="23">
        <v>5.0000000000000001E-4</v>
      </c>
      <c r="BB578" s="23">
        <v>1.1000000000000001E-3</v>
      </c>
      <c r="BC578" s="23">
        <v>4.0000000000000002E-4</v>
      </c>
      <c r="BD578" s="23" t="s">
        <v>181</v>
      </c>
      <c r="BE578" s="23">
        <v>2.0000000000000001E-4</v>
      </c>
      <c r="BF578" s="23" t="s">
        <v>181</v>
      </c>
      <c r="BG578" s="23">
        <v>1E-4</v>
      </c>
      <c r="BH578" s="23" t="s">
        <v>181</v>
      </c>
      <c r="BI578" s="23">
        <v>1E-4</v>
      </c>
      <c r="BJ578" s="23">
        <v>8.2000000000000007E-3</v>
      </c>
      <c r="BK578" s="23">
        <v>2.9999999999999997E-4</v>
      </c>
      <c r="BL578" s="23">
        <v>2.0999999999999999E-3</v>
      </c>
      <c r="BM578" s="23">
        <v>2.0000000000000001E-4</v>
      </c>
      <c r="BN578" s="23">
        <v>4.5999999999999999E-3</v>
      </c>
      <c r="BO578" s="23">
        <v>2.9999999999999997E-4</v>
      </c>
      <c r="BP578" s="23" t="s">
        <v>181</v>
      </c>
      <c r="BQ578" s="23">
        <v>2.0000000000000001E-4</v>
      </c>
      <c r="BR578" s="23">
        <v>2.9999999999999997E-4</v>
      </c>
      <c r="BS578" s="23">
        <v>2.0000000000000001E-4</v>
      </c>
      <c r="BT578" s="23" t="s">
        <v>181</v>
      </c>
      <c r="BU578" s="23">
        <v>5.0000000000000001E-4</v>
      </c>
      <c r="BV578" s="23" t="s">
        <v>20</v>
      </c>
      <c r="BX578" s="23" t="s">
        <v>20</v>
      </c>
      <c r="BZ578" s="23" t="s">
        <v>181</v>
      </c>
      <c r="CA578" s="23">
        <v>6.9999999999999999E-4</v>
      </c>
      <c r="CB578" s="23" t="s">
        <v>181</v>
      </c>
      <c r="CC578" s="23">
        <v>1.8E-3</v>
      </c>
      <c r="CD578" s="23" t="s">
        <v>181</v>
      </c>
      <c r="CE578" s="23">
        <v>1.8E-3</v>
      </c>
      <c r="CF578" s="23" t="s">
        <v>20</v>
      </c>
      <c r="CH578" s="23" t="s">
        <v>181</v>
      </c>
      <c r="CI578" s="23">
        <v>5.0000000000000001E-3</v>
      </c>
      <c r="CJ578" s="23" t="s">
        <v>181</v>
      </c>
      <c r="CK578" s="23">
        <v>8.6E-3</v>
      </c>
      <c r="CL578" s="23" t="s">
        <v>181</v>
      </c>
      <c r="CM578" s="23">
        <v>9.1000000000000004E-3</v>
      </c>
      <c r="CN578" s="23" t="s">
        <v>181</v>
      </c>
      <c r="CO578" s="23">
        <v>5.9999999999999995E-4</v>
      </c>
      <c r="CP578" s="23" t="s">
        <v>181</v>
      </c>
      <c r="CQ578" s="23">
        <v>2.5999999999999999E-3</v>
      </c>
      <c r="CR578" s="23" t="s">
        <v>181</v>
      </c>
      <c r="CS578" s="23">
        <v>1.4E-3</v>
      </c>
      <c r="CT578" s="23" t="s">
        <v>20</v>
      </c>
      <c r="CV578" s="23" t="s">
        <v>181</v>
      </c>
      <c r="CW578" s="23">
        <v>5.0000000000000001E-4</v>
      </c>
      <c r="CX578" s="23" t="s">
        <v>181</v>
      </c>
      <c r="CY578" s="23">
        <v>5.0000000000000001E-4</v>
      </c>
      <c r="CZ578" s="23" t="s">
        <v>181</v>
      </c>
      <c r="DA578" s="23">
        <v>5.0000000000000001E-4</v>
      </c>
      <c r="DB578" s="23" t="s">
        <v>181</v>
      </c>
      <c r="DC578" s="23">
        <v>5.0000000000000001E-4</v>
      </c>
      <c r="DD578" s="23" t="s">
        <v>181</v>
      </c>
      <c r="DE578" s="23">
        <v>5.0000000000000001E-4</v>
      </c>
      <c r="DF578" s="23" t="s">
        <v>181</v>
      </c>
      <c r="DG578" s="23">
        <v>2.9999999999999997E-4</v>
      </c>
      <c r="DH578" s="23" t="s">
        <v>181</v>
      </c>
      <c r="DI578" s="23">
        <v>2.0000000000000001E-4</v>
      </c>
      <c r="DJ578" s="23" t="s">
        <v>846</v>
      </c>
      <c r="DK578" s="23" t="s">
        <v>20</v>
      </c>
      <c r="DM578" s="23" t="s">
        <v>421</v>
      </c>
      <c r="DN578" s="23" t="s">
        <v>20</v>
      </c>
      <c r="DW578" s="85"/>
      <c r="DY578" s="85">
        <v>44881.902083333334</v>
      </c>
    </row>
    <row r="579" spans="1:129" s="23" customFormat="1">
      <c r="A579" s="23">
        <v>640</v>
      </c>
      <c r="B579" s="88">
        <v>44881.904166666667</v>
      </c>
      <c r="C579" s="23" t="s">
        <v>192</v>
      </c>
      <c r="D579" s="23">
        <v>0</v>
      </c>
      <c r="E579" s="23">
        <v>0</v>
      </c>
      <c r="F579" s="23">
        <v>0</v>
      </c>
      <c r="G579" s="23" t="s">
        <v>58</v>
      </c>
      <c r="H579" s="23" t="s">
        <v>59</v>
      </c>
      <c r="I579" s="23" t="s">
        <v>59</v>
      </c>
      <c r="J579" s="23" t="s">
        <v>59</v>
      </c>
      <c r="K579" s="23">
        <v>150</v>
      </c>
      <c r="L579" s="23" t="s">
        <v>179</v>
      </c>
      <c r="M579" s="23">
        <v>0</v>
      </c>
      <c r="N579" s="23" t="s">
        <v>179</v>
      </c>
      <c r="O579" s="23">
        <v>0</v>
      </c>
      <c r="P579" s="23" t="s">
        <v>179</v>
      </c>
      <c r="Q579" s="23">
        <v>0</v>
      </c>
      <c r="R579" s="23">
        <v>2</v>
      </c>
      <c r="S579" s="23" t="s">
        <v>180</v>
      </c>
      <c r="T579" s="23">
        <v>9.0187000000000008</v>
      </c>
      <c r="U579" s="23">
        <v>0.58450000000000002</v>
      </c>
      <c r="V579" s="23">
        <v>15.655799999999999</v>
      </c>
      <c r="W579" s="23">
        <v>0.2545</v>
      </c>
      <c r="X579" s="23">
        <v>48.114800000000002</v>
      </c>
      <c r="Y579" s="23">
        <v>0.27850000000000003</v>
      </c>
      <c r="Z579" s="23">
        <v>2.23E-2</v>
      </c>
      <c r="AA579" s="23">
        <v>1.14E-2</v>
      </c>
      <c r="AB579" s="23" t="s">
        <v>181</v>
      </c>
      <c r="AC579" s="23">
        <v>6.8999999999999999E-3</v>
      </c>
      <c r="AD579" s="23" t="s">
        <v>181</v>
      </c>
      <c r="AE579" s="23">
        <v>1.03E-2</v>
      </c>
      <c r="AF579" s="23">
        <v>3.6700000000000003E-2</v>
      </c>
      <c r="AG579" s="23">
        <v>4.3E-3</v>
      </c>
      <c r="AH579" s="23">
        <v>7.7384000000000004</v>
      </c>
      <c r="AI579" s="23">
        <v>2.0799999999999999E-2</v>
      </c>
      <c r="AJ579" s="23">
        <v>0.49419999999999997</v>
      </c>
      <c r="AK579" s="23">
        <v>4.7000000000000002E-3</v>
      </c>
      <c r="AL579" s="23">
        <v>2.2100000000000002E-2</v>
      </c>
      <c r="AM579" s="23">
        <v>6.0000000000000001E-3</v>
      </c>
      <c r="AN579" s="23">
        <v>2.23E-2</v>
      </c>
      <c r="AO579" s="23">
        <v>3.3999999999999998E-3</v>
      </c>
      <c r="AP579" s="23">
        <v>0.09</v>
      </c>
      <c r="AQ579" s="23">
        <v>3.5000000000000001E-3</v>
      </c>
      <c r="AR579" s="23">
        <v>5.4489000000000001</v>
      </c>
      <c r="AS579" s="23">
        <v>2.01E-2</v>
      </c>
      <c r="AT579" s="23">
        <v>1.5599999999999999E-2</v>
      </c>
      <c r="AU579" s="23">
        <v>2.7000000000000001E-3</v>
      </c>
      <c r="AV579" s="23">
        <v>8.0000000000000002E-3</v>
      </c>
      <c r="AW579" s="23">
        <v>8.0000000000000004E-4</v>
      </c>
      <c r="AX579" s="23">
        <v>6.8999999999999999E-3</v>
      </c>
      <c r="AY579" s="23">
        <v>5.9999999999999995E-4</v>
      </c>
      <c r="AZ579" s="23">
        <v>4.4000000000000003E-3</v>
      </c>
      <c r="BA579" s="23">
        <v>5.0000000000000001E-4</v>
      </c>
      <c r="BB579" s="23">
        <v>1.1999999999999999E-3</v>
      </c>
      <c r="BC579" s="23">
        <v>4.0000000000000002E-4</v>
      </c>
      <c r="BD579" s="23" t="s">
        <v>181</v>
      </c>
      <c r="BE579" s="23">
        <v>2.0000000000000001E-4</v>
      </c>
      <c r="BF579" s="23" t="s">
        <v>181</v>
      </c>
      <c r="BG579" s="23">
        <v>1E-4</v>
      </c>
      <c r="BH579" s="23" t="s">
        <v>181</v>
      </c>
      <c r="BI579" s="23">
        <v>1E-4</v>
      </c>
      <c r="BJ579" s="23">
        <v>8.2000000000000007E-3</v>
      </c>
      <c r="BK579" s="23">
        <v>2.9999999999999997E-4</v>
      </c>
      <c r="BL579" s="23">
        <v>1.8E-3</v>
      </c>
      <c r="BM579" s="23">
        <v>2.0000000000000001E-4</v>
      </c>
      <c r="BN579" s="23">
        <v>4.4999999999999997E-3</v>
      </c>
      <c r="BO579" s="23">
        <v>2.9999999999999997E-4</v>
      </c>
      <c r="BP579" s="23" t="s">
        <v>181</v>
      </c>
      <c r="BQ579" s="23">
        <v>2.0000000000000001E-4</v>
      </c>
      <c r="BR579" s="23">
        <v>2.9999999999999997E-4</v>
      </c>
      <c r="BS579" s="23">
        <v>2.0000000000000001E-4</v>
      </c>
      <c r="BT579" s="23" t="s">
        <v>181</v>
      </c>
      <c r="BU579" s="23">
        <v>5.0000000000000001E-4</v>
      </c>
      <c r="BV579" s="23" t="s">
        <v>20</v>
      </c>
      <c r="BX579" s="23" t="s">
        <v>20</v>
      </c>
      <c r="BZ579" s="23" t="s">
        <v>181</v>
      </c>
      <c r="CA579" s="23">
        <v>6.9999999999999999E-4</v>
      </c>
      <c r="CB579" s="23" t="s">
        <v>181</v>
      </c>
      <c r="CC579" s="23">
        <v>1.8E-3</v>
      </c>
      <c r="CD579" s="23" t="s">
        <v>181</v>
      </c>
      <c r="CE579" s="23">
        <v>1.8E-3</v>
      </c>
      <c r="CF579" s="23" t="s">
        <v>20</v>
      </c>
      <c r="CH579" s="23" t="s">
        <v>181</v>
      </c>
      <c r="CI579" s="23">
        <v>5.0000000000000001E-3</v>
      </c>
      <c r="CJ579" s="23" t="s">
        <v>181</v>
      </c>
      <c r="CK579" s="23">
        <v>8.5000000000000006E-3</v>
      </c>
      <c r="CL579" s="23" t="s">
        <v>181</v>
      </c>
      <c r="CM579" s="23">
        <v>8.8000000000000005E-3</v>
      </c>
      <c r="CN579" s="23" t="s">
        <v>181</v>
      </c>
      <c r="CO579" s="23">
        <v>5.9999999999999995E-4</v>
      </c>
      <c r="CP579" s="23" t="s">
        <v>181</v>
      </c>
      <c r="CQ579" s="23">
        <v>2.5999999999999999E-3</v>
      </c>
      <c r="CR579" s="23" t="s">
        <v>181</v>
      </c>
      <c r="CS579" s="23">
        <v>1.5E-3</v>
      </c>
      <c r="CT579" s="23" t="s">
        <v>20</v>
      </c>
      <c r="CV579" s="23" t="s">
        <v>181</v>
      </c>
      <c r="CW579" s="23">
        <v>5.0000000000000001E-4</v>
      </c>
      <c r="CX579" s="23" t="s">
        <v>181</v>
      </c>
      <c r="CY579" s="23">
        <v>5.0000000000000001E-4</v>
      </c>
      <c r="CZ579" s="23" t="s">
        <v>181</v>
      </c>
      <c r="DA579" s="23">
        <v>5.0000000000000001E-4</v>
      </c>
      <c r="DB579" s="23" t="s">
        <v>181</v>
      </c>
      <c r="DC579" s="23">
        <v>5.0000000000000001E-4</v>
      </c>
      <c r="DD579" s="23" t="s">
        <v>181</v>
      </c>
      <c r="DE579" s="23">
        <v>5.0000000000000001E-4</v>
      </c>
      <c r="DF579" s="23" t="s">
        <v>181</v>
      </c>
      <c r="DG579" s="23">
        <v>2.9999999999999997E-4</v>
      </c>
      <c r="DH579" s="23" t="s">
        <v>181</v>
      </c>
      <c r="DI579" s="23">
        <v>2.0000000000000001E-4</v>
      </c>
      <c r="DJ579" s="23" t="s">
        <v>846</v>
      </c>
      <c r="DK579" s="23" t="s">
        <v>20</v>
      </c>
      <c r="DM579" s="23" t="s">
        <v>421</v>
      </c>
      <c r="DN579" s="23" t="s">
        <v>20</v>
      </c>
      <c r="DW579" s="85"/>
      <c r="DY579" s="85">
        <v>44881.904166666667</v>
      </c>
    </row>
    <row r="580" spans="1:129" s="23" customFormat="1">
      <c r="A580" s="23">
        <v>641</v>
      </c>
      <c r="B580" s="88">
        <v>44881.906944444447</v>
      </c>
      <c r="C580" s="23" t="s">
        <v>192</v>
      </c>
      <c r="D580" s="23">
        <v>0</v>
      </c>
      <c r="E580" s="23">
        <v>0</v>
      </c>
      <c r="F580" s="23">
        <v>0</v>
      </c>
      <c r="G580" s="23" t="s">
        <v>58</v>
      </c>
      <c r="H580" s="23" t="s">
        <v>59</v>
      </c>
      <c r="I580" s="23" t="s">
        <v>59</v>
      </c>
      <c r="J580" s="23" t="s">
        <v>59</v>
      </c>
      <c r="K580" s="23">
        <v>150</v>
      </c>
      <c r="L580" s="23" t="s">
        <v>179</v>
      </c>
      <c r="M580" s="23">
        <v>0</v>
      </c>
      <c r="N580" s="23" t="s">
        <v>179</v>
      </c>
      <c r="O580" s="23">
        <v>0</v>
      </c>
      <c r="P580" s="23" t="s">
        <v>179</v>
      </c>
      <c r="Q580" s="23">
        <v>0</v>
      </c>
      <c r="R580" s="23">
        <v>2</v>
      </c>
      <c r="S580" s="23" t="s">
        <v>180</v>
      </c>
      <c r="T580" s="23">
        <v>8.4678000000000004</v>
      </c>
      <c r="U580" s="23">
        <v>0.58360000000000001</v>
      </c>
      <c r="V580" s="23">
        <v>15.7523</v>
      </c>
      <c r="W580" s="23">
        <v>0.25530000000000003</v>
      </c>
      <c r="X580" s="23">
        <v>48.111899999999999</v>
      </c>
      <c r="Y580" s="23">
        <v>0.27860000000000001</v>
      </c>
      <c r="Z580" s="23">
        <v>1.2699999999999999E-2</v>
      </c>
      <c r="AA580" s="23">
        <v>1.14E-2</v>
      </c>
      <c r="AB580" s="23" t="s">
        <v>181</v>
      </c>
      <c r="AC580" s="23">
        <v>7.0000000000000001E-3</v>
      </c>
      <c r="AD580" s="23" t="s">
        <v>181</v>
      </c>
      <c r="AE580" s="23">
        <v>1.0200000000000001E-2</v>
      </c>
      <c r="AF580" s="23">
        <v>3.6900000000000002E-2</v>
      </c>
      <c r="AG580" s="23">
        <v>4.3E-3</v>
      </c>
      <c r="AH580" s="23">
        <v>7.7443999999999997</v>
      </c>
      <c r="AI580" s="23">
        <v>2.0899999999999998E-2</v>
      </c>
      <c r="AJ580" s="23">
        <v>0.49399999999999999</v>
      </c>
      <c r="AK580" s="23">
        <v>4.7000000000000002E-3</v>
      </c>
      <c r="AL580" s="23">
        <v>1.9E-2</v>
      </c>
      <c r="AM580" s="23">
        <v>5.8999999999999999E-3</v>
      </c>
      <c r="AN580" s="23">
        <v>2.35E-2</v>
      </c>
      <c r="AO580" s="23">
        <v>3.3999999999999998E-3</v>
      </c>
      <c r="AP580" s="23">
        <v>9.2200000000000004E-2</v>
      </c>
      <c r="AQ580" s="23">
        <v>3.5000000000000001E-3</v>
      </c>
      <c r="AR580" s="23">
        <v>5.4436</v>
      </c>
      <c r="AS580" s="23">
        <v>2.01E-2</v>
      </c>
      <c r="AT580" s="23">
        <v>1.21E-2</v>
      </c>
      <c r="AU580" s="23">
        <v>2.7000000000000001E-3</v>
      </c>
      <c r="AV580" s="23">
        <v>8.5000000000000006E-3</v>
      </c>
      <c r="AW580" s="23">
        <v>8.0000000000000004E-4</v>
      </c>
      <c r="AX580" s="23">
        <v>7.1999999999999998E-3</v>
      </c>
      <c r="AY580" s="23">
        <v>5.9999999999999995E-4</v>
      </c>
      <c r="AZ580" s="23">
        <v>4.7999999999999996E-3</v>
      </c>
      <c r="BA580" s="23">
        <v>5.0000000000000001E-4</v>
      </c>
      <c r="BB580" s="23">
        <v>1.1999999999999999E-3</v>
      </c>
      <c r="BC580" s="23">
        <v>4.0000000000000002E-4</v>
      </c>
      <c r="BD580" s="23" t="s">
        <v>181</v>
      </c>
      <c r="BE580" s="23">
        <v>2.0000000000000001E-4</v>
      </c>
      <c r="BF580" s="23" t="s">
        <v>181</v>
      </c>
      <c r="BG580" s="23">
        <v>1E-4</v>
      </c>
      <c r="BH580" s="23">
        <v>1E-4</v>
      </c>
      <c r="BI580" s="23">
        <v>1E-4</v>
      </c>
      <c r="BJ580" s="23">
        <v>8.6E-3</v>
      </c>
      <c r="BK580" s="23">
        <v>2.9999999999999997E-4</v>
      </c>
      <c r="BL580" s="23">
        <v>1.9E-3</v>
      </c>
      <c r="BM580" s="23">
        <v>2.0000000000000001E-4</v>
      </c>
      <c r="BN580" s="23">
        <v>4.4000000000000003E-3</v>
      </c>
      <c r="BO580" s="23">
        <v>2.9999999999999997E-4</v>
      </c>
      <c r="BP580" s="23" t="s">
        <v>181</v>
      </c>
      <c r="BQ580" s="23">
        <v>2.0000000000000001E-4</v>
      </c>
      <c r="BR580" s="23">
        <v>4.0000000000000002E-4</v>
      </c>
      <c r="BS580" s="23">
        <v>2.0000000000000001E-4</v>
      </c>
      <c r="BT580" s="23" t="s">
        <v>181</v>
      </c>
      <c r="BU580" s="23">
        <v>5.0000000000000001E-4</v>
      </c>
      <c r="BV580" s="23" t="s">
        <v>20</v>
      </c>
      <c r="BX580" s="23" t="s">
        <v>181</v>
      </c>
      <c r="BY580" s="23">
        <v>8.0000000000000004E-4</v>
      </c>
      <c r="BZ580" s="23" t="s">
        <v>181</v>
      </c>
      <c r="CA580" s="23">
        <v>6.9999999999999999E-4</v>
      </c>
      <c r="CB580" s="23" t="s">
        <v>181</v>
      </c>
      <c r="CC580" s="23">
        <v>1.8E-3</v>
      </c>
      <c r="CD580" s="23" t="s">
        <v>181</v>
      </c>
      <c r="CE580" s="23">
        <v>1.8E-3</v>
      </c>
      <c r="CF580" s="23" t="s">
        <v>20</v>
      </c>
      <c r="CH580" s="23" t="s">
        <v>181</v>
      </c>
      <c r="CI580" s="23">
        <v>4.8999999999999998E-3</v>
      </c>
      <c r="CJ580" s="23" t="s">
        <v>181</v>
      </c>
      <c r="CK580" s="23">
        <v>8.3999999999999995E-3</v>
      </c>
      <c r="CL580" s="23" t="s">
        <v>181</v>
      </c>
      <c r="CM580" s="23">
        <v>8.8999999999999999E-3</v>
      </c>
      <c r="CN580" s="23" t="s">
        <v>181</v>
      </c>
      <c r="CO580" s="23">
        <v>5.9999999999999995E-4</v>
      </c>
      <c r="CP580" s="23" t="s">
        <v>181</v>
      </c>
      <c r="CQ580" s="23">
        <v>2.5999999999999999E-3</v>
      </c>
      <c r="CR580" s="23" t="s">
        <v>181</v>
      </c>
      <c r="CS580" s="23">
        <v>1.4E-3</v>
      </c>
      <c r="CT580" s="23" t="s">
        <v>181</v>
      </c>
      <c r="CU580" s="23">
        <v>5.9999999999999995E-4</v>
      </c>
      <c r="CV580" s="23" t="s">
        <v>20</v>
      </c>
      <c r="CX580" s="23" t="s">
        <v>181</v>
      </c>
      <c r="CY580" s="23">
        <v>5.0000000000000001E-4</v>
      </c>
      <c r="CZ580" s="23" t="s">
        <v>181</v>
      </c>
      <c r="DA580" s="23">
        <v>5.0000000000000001E-4</v>
      </c>
      <c r="DB580" s="23" t="s">
        <v>181</v>
      </c>
      <c r="DC580" s="23">
        <v>5.0000000000000001E-4</v>
      </c>
      <c r="DD580" s="23" t="s">
        <v>181</v>
      </c>
      <c r="DE580" s="23">
        <v>5.0000000000000001E-4</v>
      </c>
      <c r="DF580" s="23" t="s">
        <v>181</v>
      </c>
      <c r="DG580" s="23">
        <v>2.9999999999999997E-4</v>
      </c>
      <c r="DH580" s="23" t="s">
        <v>181</v>
      </c>
      <c r="DI580" s="23">
        <v>2.0000000000000001E-4</v>
      </c>
      <c r="DJ580" s="23" t="s">
        <v>846</v>
      </c>
      <c r="DK580" s="23" t="s">
        <v>20</v>
      </c>
      <c r="DM580" s="23" t="s">
        <v>421</v>
      </c>
      <c r="DN580" s="23" t="s">
        <v>20</v>
      </c>
      <c r="DW580" s="85"/>
      <c r="DY580" s="85">
        <v>44881.906944444447</v>
      </c>
    </row>
    <row r="581" spans="1:129" s="23" customFormat="1">
      <c r="A581" s="23">
        <v>642</v>
      </c>
      <c r="B581" s="88">
        <v>44881.918749999997</v>
      </c>
      <c r="C581" s="23" t="s">
        <v>192</v>
      </c>
      <c r="D581" s="23">
        <v>0</v>
      </c>
      <c r="E581" s="23">
        <v>0</v>
      </c>
      <c r="F581" s="23">
        <v>0</v>
      </c>
      <c r="G581" s="23" t="s">
        <v>58</v>
      </c>
      <c r="H581" s="23" t="s">
        <v>59</v>
      </c>
      <c r="I581" s="23" t="s">
        <v>59</v>
      </c>
      <c r="J581" s="23" t="s">
        <v>59</v>
      </c>
      <c r="K581" s="23">
        <v>150</v>
      </c>
      <c r="L581" s="23" t="s">
        <v>179</v>
      </c>
      <c r="M581" s="23">
        <v>0</v>
      </c>
      <c r="N581" s="23" t="s">
        <v>179</v>
      </c>
      <c r="O581" s="23">
        <v>0</v>
      </c>
      <c r="P581" s="23" t="s">
        <v>179</v>
      </c>
      <c r="Q581" s="23">
        <v>0</v>
      </c>
      <c r="R581" s="23">
        <v>2</v>
      </c>
      <c r="S581" s="23" t="s">
        <v>180</v>
      </c>
      <c r="T581" s="23">
        <v>9.9634999999999998</v>
      </c>
      <c r="U581" s="23">
        <v>0.62739999999999996</v>
      </c>
      <c r="V581" s="23">
        <v>18.603999999999999</v>
      </c>
      <c r="W581" s="23">
        <v>0.2787</v>
      </c>
      <c r="X581" s="23">
        <v>50.673200000000001</v>
      </c>
      <c r="Y581" s="23">
        <v>0.29070000000000001</v>
      </c>
      <c r="Z581" s="23">
        <v>3.1699999999999999E-2</v>
      </c>
      <c r="AA581" s="23">
        <v>1.24E-2</v>
      </c>
      <c r="AB581" s="23" t="s">
        <v>181</v>
      </c>
      <c r="AC581" s="23">
        <v>6.1999999999999998E-3</v>
      </c>
      <c r="AD581" s="23" t="s">
        <v>181</v>
      </c>
      <c r="AE581" s="23">
        <v>1.01E-2</v>
      </c>
      <c r="AF581" s="23">
        <v>0.56779999999999997</v>
      </c>
      <c r="AG581" s="23">
        <v>8.0999999999999996E-3</v>
      </c>
      <c r="AH581" s="23">
        <v>9.0617999999999999</v>
      </c>
      <c r="AI581" s="23">
        <v>2.2800000000000001E-2</v>
      </c>
      <c r="AJ581" s="23">
        <v>0.50619999999999998</v>
      </c>
      <c r="AK581" s="23">
        <v>4.7999999999999996E-3</v>
      </c>
      <c r="AL581" s="23">
        <v>2.9100000000000001E-2</v>
      </c>
      <c r="AM581" s="23">
        <v>6.1999999999999998E-3</v>
      </c>
      <c r="AN581" s="23">
        <v>3.4599999999999999E-2</v>
      </c>
      <c r="AO581" s="23">
        <v>3.8999999999999998E-3</v>
      </c>
      <c r="AP581" s="23">
        <v>0.1109</v>
      </c>
      <c r="AQ581" s="23">
        <v>3.8E-3</v>
      </c>
      <c r="AR581" s="23">
        <v>6.5396000000000001</v>
      </c>
      <c r="AS581" s="23">
        <v>2.23E-2</v>
      </c>
      <c r="AT581" s="23">
        <v>2.0400000000000001E-2</v>
      </c>
      <c r="AU581" s="23">
        <v>2.8999999999999998E-3</v>
      </c>
      <c r="AV581" s="23">
        <v>1.6400000000000001E-2</v>
      </c>
      <c r="AW581" s="23">
        <v>1E-3</v>
      </c>
      <c r="AX581" s="23">
        <v>8.2000000000000007E-3</v>
      </c>
      <c r="AY581" s="23">
        <v>5.9999999999999995E-4</v>
      </c>
      <c r="AZ581" s="23">
        <v>8.3000000000000001E-3</v>
      </c>
      <c r="BA581" s="23">
        <v>5.9999999999999995E-4</v>
      </c>
      <c r="BB581" s="23">
        <v>1.1000000000000001E-3</v>
      </c>
      <c r="BC581" s="23">
        <v>4.0000000000000002E-4</v>
      </c>
      <c r="BD581" s="23">
        <v>2.9999999999999997E-4</v>
      </c>
      <c r="BE581" s="23">
        <v>2.0000000000000001E-4</v>
      </c>
      <c r="BF581" s="23" t="s">
        <v>181</v>
      </c>
      <c r="BG581" s="23">
        <v>1E-4</v>
      </c>
      <c r="BH581" s="23">
        <v>6.9999999999999999E-4</v>
      </c>
      <c r="BI581" s="23">
        <v>2.0000000000000001E-4</v>
      </c>
      <c r="BJ581" s="23">
        <v>7.7999999999999996E-3</v>
      </c>
      <c r="BK581" s="23">
        <v>2.9999999999999997E-4</v>
      </c>
      <c r="BL581" s="23">
        <v>1.8E-3</v>
      </c>
      <c r="BM581" s="23">
        <v>2.0000000000000001E-4</v>
      </c>
      <c r="BN581" s="23">
        <v>3.0000000000000001E-3</v>
      </c>
      <c r="BO581" s="23">
        <v>2.0000000000000001E-4</v>
      </c>
      <c r="BP581" s="23" t="s">
        <v>181</v>
      </c>
      <c r="BQ581" s="23">
        <v>2.0000000000000001E-4</v>
      </c>
      <c r="BR581" s="23">
        <v>2.9999999999999997E-4</v>
      </c>
      <c r="BS581" s="23">
        <v>1E-4</v>
      </c>
      <c r="BT581" s="23" t="s">
        <v>181</v>
      </c>
      <c r="BU581" s="23">
        <v>5.0000000000000001E-4</v>
      </c>
      <c r="BV581" s="23" t="s">
        <v>20</v>
      </c>
      <c r="BX581" s="23" t="s">
        <v>20</v>
      </c>
      <c r="BZ581" s="23" t="s">
        <v>181</v>
      </c>
      <c r="CA581" s="23">
        <v>6.9999999999999999E-4</v>
      </c>
      <c r="CB581" s="23">
        <v>1.8E-3</v>
      </c>
      <c r="CC581" s="23">
        <v>1.6999999999999999E-3</v>
      </c>
      <c r="CD581" s="23">
        <v>3.3999999999999998E-3</v>
      </c>
      <c r="CE581" s="23">
        <v>1.8E-3</v>
      </c>
      <c r="CF581" s="23" t="s">
        <v>20</v>
      </c>
      <c r="CH581" s="23">
        <v>5.4999999999999997E-3</v>
      </c>
      <c r="CI581" s="23">
        <v>4.1000000000000003E-3</v>
      </c>
      <c r="CJ581" s="23" t="s">
        <v>181</v>
      </c>
      <c r="CK581" s="23">
        <v>8.3999999999999995E-3</v>
      </c>
      <c r="CL581" s="23" t="s">
        <v>181</v>
      </c>
      <c r="CM581" s="23">
        <v>8.3000000000000001E-3</v>
      </c>
      <c r="CN581" s="23" t="s">
        <v>181</v>
      </c>
      <c r="CO581" s="23">
        <v>5.9999999999999995E-4</v>
      </c>
      <c r="CP581" s="23" t="s">
        <v>181</v>
      </c>
      <c r="CQ581" s="23">
        <v>2.5000000000000001E-3</v>
      </c>
      <c r="CR581" s="23" t="s">
        <v>181</v>
      </c>
      <c r="CS581" s="23">
        <v>1.5E-3</v>
      </c>
      <c r="CT581" s="23" t="s">
        <v>181</v>
      </c>
      <c r="CU581" s="23">
        <v>5.9999999999999995E-4</v>
      </c>
      <c r="CV581" s="23" t="s">
        <v>181</v>
      </c>
      <c r="CW581" s="23">
        <v>5.0000000000000001E-4</v>
      </c>
      <c r="CX581" s="23" t="s">
        <v>181</v>
      </c>
      <c r="CY581" s="23">
        <v>5.0000000000000001E-4</v>
      </c>
      <c r="CZ581" s="23" t="s">
        <v>181</v>
      </c>
      <c r="DA581" s="23">
        <v>5.0000000000000001E-4</v>
      </c>
      <c r="DB581" s="23" t="s">
        <v>181</v>
      </c>
      <c r="DC581" s="23">
        <v>5.0000000000000001E-4</v>
      </c>
      <c r="DD581" s="23" t="s">
        <v>181</v>
      </c>
      <c r="DE581" s="23">
        <v>5.0000000000000001E-4</v>
      </c>
      <c r="DF581" s="23" t="s">
        <v>181</v>
      </c>
      <c r="DG581" s="23">
        <v>2.9999999999999997E-4</v>
      </c>
      <c r="DH581" s="23" t="s">
        <v>181</v>
      </c>
      <c r="DI581" s="23">
        <v>1E-4</v>
      </c>
      <c r="DJ581" s="23" t="s">
        <v>659</v>
      </c>
      <c r="DK581" s="23" t="s">
        <v>660</v>
      </c>
      <c r="DL581" s="23">
        <v>25</v>
      </c>
      <c r="DM581" s="23" t="s">
        <v>587</v>
      </c>
      <c r="DN581" s="23" t="s">
        <v>20</v>
      </c>
      <c r="DW581" s="85"/>
      <c r="DY581" s="85">
        <v>44881.918749999997</v>
      </c>
    </row>
    <row r="582" spans="1:129" s="23" customFormat="1">
      <c r="A582" s="23">
        <v>643</v>
      </c>
      <c r="B582" s="88">
        <v>44881.923611111109</v>
      </c>
      <c r="C582" s="23" t="s">
        <v>192</v>
      </c>
      <c r="D582" s="23">
        <v>0</v>
      </c>
      <c r="E582" s="23">
        <v>0</v>
      </c>
      <c r="F582" s="23">
        <v>0</v>
      </c>
      <c r="G582" s="23" t="s">
        <v>58</v>
      </c>
      <c r="H582" s="23" t="s">
        <v>59</v>
      </c>
      <c r="I582" s="23" t="s">
        <v>59</v>
      </c>
      <c r="J582" s="23" t="s">
        <v>59</v>
      </c>
      <c r="K582" s="23">
        <v>150</v>
      </c>
      <c r="L582" s="23" t="s">
        <v>179</v>
      </c>
      <c r="M582" s="23">
        <v>0</v>
      </c>
      <c r="N582" s="23" t="s">
        <v>179</v>
      </c>
      <c r="O582" s="23">
        <v>0</v>
      </c>
      <c r="P582" s="23" t="s">
        <v>179</v>
      </c>
      <c r="Q582" s="23">
        <v>0</v>
      </c>
      <c r="R582" s="23">
        <v>2</v>
      </c>
      <c r="S582" s="23" t="s">
        <v>180</v>
      </c>
      <c r="T582" s="23">
        <v>7.8513000000000002</v>
      </c>
      <c r="U582" s="23">
        <v>0.59379999999999999</v>
      </c>
      <c r="V582" s="23">
        <v>17.162500000000001</v>
      </c>
      <c r="W582" s="23">
        <v>0.26679999999999998</v>
      </c>
      <c r="X582" s="23">
        <v>45.395899999999997</v>
      </c>
      <c r="Y582" s="23">
        <v>0.27360000000000001</v>
      </c>
      <c r="Z582" s="23">
        <v>3.15E-2</v>
      </c>
      <c r="AA582" s="23">
        <v>1.14E-2</v>
      </c>
      <c r="AB582" s="23" t="s">
        <v>181</v>
      </c>
      <c r="AC582" s="23">
        <v>6.0000000000000001E-3</v>
      </c>
      <c r="AD582" s="23" t="s">
        <v>181</v>
      </c>
      <c r="AE582" s="23">
        <v>1.0500000000000001E-2</v>
      </c>
      <c r="AF582" s="23">
        <v>0.84</v>
      </c>
      <c r="AG582" s="23">
        <v>9.4000000000000004E-3</v>
      </c>
      <c r="AH582" s="23">
        <v>6.7961</v>
      </c>
      <c r="AI582" s="23">
        <v>1.9699999999999999E-2</v>
      </c>
      <c r="AJ582" s="23">
        <v>0.45229999999999998</v>
      </c>
      <c r="AK582" s="23">
        <v>4.4999999999999997E-3</v>
      </c>
      <c r="AL582" s="23">
        <v>1.8599999999999998E-2</v>
      </c>
      <c r="AM582" s="23">
        <v>5.7999999999999996E-3</v>
      </c>
      <c r="AN582" s="23">
        <v>5.8299999999999998E-2</v>
      </c>
      <c r="AO582" s="23">
        <v>4.4999999999999997E-3</v>
      </c>
      <c r="AP582" s="23">
        <v>8.4900000000000003E-2</v>
      </c>
      <c r="AQ582" s="23">
        <v>3.3999999999999998E-3</v>
      </c>
      <c r="AR582" s="23">
        <v>6.3723999999999998</v>
      </c>
      <c r="AS582" s="23">
        <v>2.1499999999999998E-2</v>
      </c>
      <c r="AT582" s="23">
        <v>2.0500000000000001E-2</v>
      </c>
      <c r="AU582" s="23">
        <v>2.8999999999999998E-3</v>
      </c>
      <c r="AV582" s="23">
        <v>1.5100000000000001E-2</v>
      </c>
      <c r="AW582" s="23">
        <v>1E-3</v>
      </c>
      <c r="AX582" s="23">
        <v>8.0000000000000002E-3</v>
      </c>
      <c r="AY582" s="23">
        <v>5.9999999999999995E-4</v>
      </c>
      <c r="AZ582" s="23">
        <v>7.0000000000000001E-3</v>
      </c>
      <c r="BA582" s="23">
        <v>5.9999999999999995E-4</v>
      </c>
      <c r="BB582" s="23">
        <v>1.1000000000000001E-3</v>
      </c>
      <c r="BC582" s="23">
        <v>2.9999999999999997E-4</v>
      </c>
      <c r="BD582" s="23">
        <v>2.9999999999999997E-4</v>
      </c>
      <c r="BE582" s="23">
        <v>2.9999999999999997E-4</v>
      </c>
      <c r="BF582" s="23" t="s">
        <v>181</v>
      </c>
      <c r="BG582" s="23">
        <v>1E-4</v>
      </c>
      <c r="BH582" s="23">
        <v>1.2999999999999999E-3</v>
      </c>
      <c r="BI582" s="23">
        <v>2.0000000000000001E-4</v>
      </c>
      <c r="BJ582" s="23">
        <v>6.4999999999999997E-3</v>
      </c>
      <c r="BK582" s="23">
        <v>2.9999999999999997E-4</v>
      </c>
      <c r="BL582" s="23">
        <v>1.8E-3</v>
      </c>
      <c r="BM582" s="23">
        <v>2.0000000000000001E-4</v>
      </c>
      <c r="BN582" s="23">
        <v>3.3E-3</v>
      </c>
      <c r="BO582" s="23">
        <v>2.9999999999999997E-4</v>
      </c>
      <c r="BP582" s="23" t="s">
        <v>181</v>
      </c>
      <c r="BQ582" s="23">
        <v>2.0000000000000001E-4</v>
      </c>
      <c r="BR582" s="23">
        <v>4.0000000000000002E-4</v>
      </c>
      <c r="BS582" s="23">
        <v>2.0000000000000001E-4</v>
      </c>
      <c r="BT582" s="23" t="s">
        <v>181</v>
      </c>
      <c r="BU582" s="23">
        <v>5.0000000000000001E-4</v>
      </c>
      <c r="BV582" s="23" t="s">
        <v>20</v>
      </c>
      <c r="BX582" s="23" t="s">
        <v>181</v>
      </c>
      <c r="BY582" s="23">
        <v>8.0000000000000004E-4</v>
      </c>
      <c r="BZ582" s="23" t="s">
        <v>181</v>
      </c>
      <c r="CA582" s="23">
        <v>6.9999999999999999E-4</v>
      </c>
      <c r="CB582" s="23" t="s">
        <v>181</v>
      </c>
      <c r="CC582" s="23">
        <v>1.8E-3</v>
      </c>
      <c r="CD582" s="23" t="s">
        <v>181</v>
      </c>
      <c r="CE582" s="23">
        <v>1.8E-3</v>
      </c>
      <c r="CF582" s="23" t="s">
        <v>20</v>
      </c>
      <c r="CH582" s="23" t="s">
        <v>181</v>
      </c>
      <c r="CI582" s="23">
        <v>5.1000000000000004E-3</v>
      </c>
      <c r="CJ582" s="23" t="s">
        <v>181</v>
      </c>
      <c r="CK582" s="23">
        <v>8.6E-3</v>
      </c>
      <c r="CL582" s="23" t="s">
        <v>181</v>
      </c>
      <c r="CM582" s="23">
        <v>9.7000000000000003E-3</v>
      </c>
      <c r="CN582" s="23" t="s">
        <v>181</v>
      </c>
      <c r="CO582" s="23">
        <v>5.9999999999999995E-4</v>
      </c>
      <c r="CP582" s="23" t="s">
        <v>181</v>
      </c>
      <c r="CQ582" s="23">
        <v>2.5000000000000001E-3</v>
      </c>
      <c r="CR582" s="23" t="s">
        <v>181</v>
      </c>
      <c r="CS582" s="23">
        <v>1.4E-3</v>
      </c>
      <c r="CT582" s="23" t="s">
        <v>181</v>
      </c>
      <c r="CU582" s="23">
        <v>5.9999999999999995E-4</v>
      </c>
      <c r="CV582" s="23" t="s">
        <v>20</v>
      </c>
      <c r="CX582" s="23" t="s">
        <v>181</v>
      </c>
      <c r="CY582" s="23">
        <v>5.0000000000000001E-4</v>
      </c>
      <c r="CZ582" s="23" t="s">
        <v>181</v>
      </c>
      <c r="DA582" s="23">
        <v>5.0000000000000001E-4</v>
      </c>
      <c r="DB582" s="23" t="s">
        <v>181</v>
      </c>
      <c r="DC582" s="23">
        <v>5.0000000000000001E-4</v>
      </c>
      <c r="DD582" s="23" t="s">
        <v>181</v>
      </c>
      <c r="DE582" s="23">
        <v>5.0000000000000001E-4</v>
      </c>
      <c r="DF582" s="23" t="s">
        <v>181</v>
      </c>
      <c r="DG582" s="23">
        <v>2.9999999999999997E-4</v>
      </c>
      <c r="DH582" s="23" t="s">
        <v>181</v>
      </c>
      <c r="DI582" s="23">
        <v>2.9999999999999997E-4</v>
      </c>
      <c r="DJ582" s="23" t="s">
        <v>661</v>
      </c>
      <c r="DK582" s="23" t="s">
        <v>662</v>
      </c>
      <c r="DL582" s="23">
        <v>64</v>
      </c>
      <c r="DM582" s="23" t="s">
        <v>663</v>
      </c>
      <c r="DN582" s="23" t="s">
        <v>20</v>
      </c>
      <c r="DW582" s="85"/>
      <c r="DY582" s="85">
        <v>44881.923611111109</v>
      </c>
    </row>
    <row r="583" spans="1:129" s="23" customFormat="1">
      <c r="A583" s="23">
        <v>644</v>
      </c>
      <c r="B583" s="88">
        <v>44881.928472222222</v>
      </c>
      <c r="C583" s="23" t="s">
        <v>192</v>
      </c>
      <c r="D583" s="23">
        <v>0</v>
      </c>
      <c r="E583" s="23">
        <v>0</v>
      </c>
      <c r="F583" s="23">
        <v>0</v>
      </c>
      <c r="G583" s="23" t="s">
        <v>58</v>
      </c>
      <c r="H583" s="23" t="s">
        <v>59</v>
      </c>
      <c r="I583" s="23" t="s">
        <v>59</v>
      </c>
      <c r="J583" s="23" t="s">
        <v>59</v>
      </c>
      <c r="K583" s="23">
        <v>150</v>
      </c>
      <c r="L583" s="23" t="s">
        <v>179</v>
      </c>
      <c r="M583" s="23">
        <v>0</v>
      </c>
      <c r="N583" s="23" t="s">
        <v>179</v>
      </c>
      <c r="O583" s="23">
        <v>0</v>
      </c>
      <c r="P583" s="23" t="s">
        <v>179</v>
      </c>
      <c r="Q583" s="23">
        <v>0</v>
      </c>
      <c r="R583" s="23">
        <v>2</v>
      </c>
      <c r="S583" s="23" t="s">
        <v>180</v>
      </c>
      <c r="T583" s="23">
        <v>8.0960999999999999</v>
      </c>
      <c r="U583" s="23">
        <v>0.60040000000000004</v>
      </c>
      <c r="V583" s="23">
        <v>18.246099999999998</v>
      </c>
      <c r="W583" s="23">
        <v>0.27689999999999998</v>
      </c>
      <c r="X583" s="23">
        <v>49.422899999999998</v>
      </c>
      <c r="Y583" s="23">
        <v>0.28899999999999998</v>
      </c>
      <c r="Z583" s="23">
        <v>2.4199999999999999E-2</v>
      </c>
      <c r="AA583" s="23">
        <v>1.17E-2</v>
      </c>
      <c r="AB583" s="23" t="s">
        <v>181</v>
      </c>
      <c r="AC583" s="23">
        <v>6.1000000000000004E-3</v>
      </c>
      <c r="AD583" s="23" t="s">
        <v>181</v>
      </c>
      <c r="AE583" s="23">
        <v>1.0200000000000001E-2</v>
      </c>
      <c r="AF583" s="23">
        <v>1.0098</v>
      </c>
      <c r="AG583" s="23">
        <v>1.03E-2</v>
      </c>
      <c r="AH583" s="23">
        <v>7.6755000000000004</v>
      </c>
      <c r="AI583" s="23">
        <v>2.1100000000000001E-2</v>
      </c>
      <c r="AJ583" s="23">
        <v>0.53349999999999997</v>
      </c>
      <c r="AK583" s="23">
        <v>4.7999999999999996E-3</v>
      </c>
      <c r="AL583" s="23">
        <v>3.3300000000000003E-2</v>
      </c>
      <c r="AM583" s="23">
        <v>6.4999999999999997E-3</v>
      </c>
      <c r="AN583" s="23">
        <v>3.2800000000000003E-2</v>
      </c>
      <c r="AO583" s="23">
        <v>3.8999999999999998E-3</v>
      </c>
      <c r="AP583" s="23">
        <v>8.1000000000000003E-2</v>
      </c>
      <c r="AQ583" s="23">
        <v>3.3E-3</v>
      </c>
      <c r="AR583" s="23">
        <v>7.8296000000000001</v>
      </c>
      <c r="AS583" s="23">
        <v>2.41E-2</v>
      </c>
      <c r="AT583" s="23">
        <v>2.1399999999999999E-2</v>
      </c>
      <c r="AU583" s="23">
        <v>3.2000000000000002E-3</v>
      </c>
      <c r="AV583" s="23">
        <v>1.34E-2</v>
      </c>
      <c r="AW583" s="23">
        <v>1E-3</v>
      </c>
      <c r="AX583" s="23">
        <v>6.0000000000000001E-3</v>
      </c>
      <c r="AY583" s="23">
        <v>5.9999999999999995E-4</v>
      </c>
      <c r="AZ583" s="23">
        <v>8.0999999999999996E-3</v>
      </c>
      <c r="BA583" s="23">
        <v>5.9999999999999995E-4</v>
      </c>
      <c r="BB583" s="23">
        <v>1.1999999999999999E-3</v>
      </c>
      <c r="BC583" s="23">
        <v>4.0000000000000002E-4</v>
      </c>
      <c r="BD583" s="23">
        <v>4.0000000000000002E-4</v>
      </c>
      <c r="BE583" s="23">
        <v>2.9999999999999997E-4</v>
      </c>
      <c r="BF583" s="23" t="s">
        <v>181</v>
      </c>
      <c r="BG583" s="23">
        <v>1E-4</v>
      </c>
      <c r="BH583" s="23">
        <v>8.9999999999999998E-4</v>
      </c>
      <c r="BI583" s="23">
        <v>2.0000000000000001E-4</v>
      </c>
      <c r="BJ583" s="23">
        <v>7.1000000000000004E-3</v>
      </c>
      <c r="BK583" s="23">
        <v>2.9999999999999997E-4</v>
      </c>
      <c r="BL583" s="23">
        <v>1.8E-3</v>
      </c>
      <c r="BM583" s="23">
        <v>2.0000000000000001E-4</v>
      </c>
      <c r="BN583" s="23">
        <v>3.0999999999999999E-3</v>
      </c>
      <c r="BO583" s="23">
        <v>2.0000000000000001E-4</v>
      </c>
      <c r="BP583" s="23" t="s">
        <v>181</v>
      </c>
      <c r="BQ583" s="23">
        <v>2.0000000000000001E-4</v>
      </c>
      <c r="BR583" s="23">
        <v>2.9999999999999997E-4</v>
      </c>
      <c r="BS583" s="23">
        <v>2.0000000000000001E-4</v>
      </c>
      <c r="BT583" s="23" t="s">
        <v>181</v>
      </c>
      <c r="BU583" s="23">
        <v>5.0000000000000001E-4</v>
      </c>
      <c r="BV583" s="23" t="s">
        <v>181</v>
      </c>
      <c r="BW583" s="23">
        <v>5.9999999999999995E-4</v>
      </c>
      <c r="BX583" s="23" t="s">
        <v>181</v>
      </c>
      <c r="BY583" s="23">
        <v>8.0000000000000004E-4</v>
      </c>
      <c r="BZ583" s="23" t="s">
        <v>181</v>
      </c>
      <c r="CA583" s="23">
        <v>6.9999999999999999E-4</v>
      </c>
      <c r="CB583" s="23" t="s">
        <v>181</v>
      </c>
      <c r="CC583" s="23">
        <v>1.8E-3</v>
      </c>
      <c r="CD583" s="23" t="s">
        <v>181</v>
      </c>
      <c r="CE583" s="23">
        <v>1.8E-3</v>
      </c>
      <c r="CF583" s="23" t="s">
        <v>20</v>
      </c>
      <c r="CH583" s="23" t="s">
        <v>181</v>
      </c>
      <c r="CI583" s="23">
        <v>4.4000000000000003E-3</v>
      </c>
      <c r="CJ583" s="23" t="s">
        <v>181</v>
      </c>
      <c r="CK583" s="23">
        <v>8.6999999999999994E-3</v>
      </c>
      <c r="CL583" s="23" t="s">
        <v>181</v>
      </c>
      <c r="CM583" s="23">
        <v>8.8000000000000005E-3</v>
      </c>
      <c r="CN583" s="23" t="s">
        <v>181</v>
      </c>
      <c r="CO583" s="23">
        <v>5.9999999999999995E-4</v>
      </c>
      <c r="CP583" s="23" t="s">
        <v>181</v>
      </c>
      <c r="CQ583" s="23">
        <v>2.5999999999999999E-3</v>
      </c>
      <c r="CR583" s="23" t="s">
        <v>181</v>
      </c>
      <c r="CS583" s="23">
        <v>1.4E-3</v>
      </c>
      <c r="CT583" s="23" t="s">
        <v>181</v>
      </c>
      <c r="CU583" s="23">
        <v>6.9999999999999999E-4</v>
      </c>
      <c r="CV583" s="23" t="s">
        <v>20</v>
      </c>
      <c r="CX583" s="23" t="s">
        <v>181</v>
      </c>
      <c r="CY583" s="23">
        <v>5.0000000000000001E-4</v>
      </c>
      <c r="CZ583" s="23" t="s">
        <v>181</v>
      </c>
      <c r="DA583" s="23">
        <v>5.0000000000000001E-4</v>
      </c>
      <c r="DB583" s="23" t="s">
        <v>181</v>
      </c>
      <c r="DC583" s="23">
        <v>5.0000000000000001E-4</v>
      </c>
      <c r="DD583" s="23" t="s">
        <v>181</v>
      </c>
      <c r="DE583" s="23">
        <v>5.9999999999999995E-4</v>
      </c>
      <c r="DF583" s="23" t="s">
        <v>181</v>
      </c>
      <c r="DG583" s="23">
        <v>4.0000000000000002E-4</v>
      </c>
      <c r="DH583" s="23" t="s">
        <v>181</v>
      </c>
      <c r="DI583" s="23">
        <v>2.0000000000000001E-4</v>
      </c>
      <c r="DJ583" s="23" t="s">
        <v>661</v>
      </c>
      <c r="DK583" s="23" t="s">
        <v>662</v>
      </c>
      <c r="DL583" s="23">
        <v>109</v>
      </c>
      <c r="DM583" s="23" t="s">
        <v>664</v>
      </c>
      <c r="DN583" s="23" t="s">
        <v>20</v>
      </c>
      <c r="DW583" s="85"/>
      <c r="DY583" s="85">
        <v>44881.928472222222</v>
      </c>
    </row>
    <row r="584" spans="1:129" s="23" customFormat="1">
      <c r="A584" s="23">
        <v>645</v>
      </c>
      <c r="B584" s="88">
        <v>44881.938194444447</v>
      </c>
      <c r="C584" s="23" t="s">
        <v>192</v>
      </c>
      <c r="D584" s="23">
        <v>0</v>
      </c>
      <c r="E584" s="23">
        <v>0</v>
      </c>
      <c r="F584" s="23">
        <v>0</v>
      </c>
      <c r="G584" s="23" t="s">
        <v>58</v>
      </c>
      <c r="H584" s="23" t="s">
        <v>59</v>
      </c>
      <c r="I584" s="23" t="s">
        <v>59</v>
      </c>
      <c r="J584" s="23" t="s">
        <v>59</v>
      </c>
      <c r="K584" s="23">
        <v>150</v>
      </c>
      <c r="L584" s="23" t="s">
        <v>179</v>
      </c>
      <c r="M584" s="23">
        <v>0</v>
      </c>
      <c r="N584" s="23" t="s">
        <v>179</v>
      </c>
      <c r="O584" s="23">
        <v>0</v>
      </c>
      <c r="P584" s="23" t="s">
        <v>179</v>
      </c>
      <c r="Q584" s="23">
        <v>0</v>
      </c>
      <c r="R584" s="23">
        <v>2</v>
      </c>
      <c r="S584" s="23" t="s">
        <v>180</v>
      </c>
      <c r="T584" s="23">
        <v>9.4202999999999992</v>
      </c>
      <c r="U584" s="23">
        <v>0.61990000000000001</v>
      </c>
      <c r="V584" s="23">
        <v>18.1265</v>
      </c>
      <c r="W584" s="23">
        <v>0.27729999999999999</v>
      </c>
      <c r="X584" s="23">
        <v>48.439700000000002</v>
      </c>
      <c r="Y584" s="23">
        <v>0.2878</v>
      </c>
      <c r="Z584" s="23">
        <v>2.4400000000000002E-2</v>
      </c>
      <c r="AA584" s="23">
        <v>1.0699999999999999E-2</v>
      </c>
      <c r="AB584" s="23" t="s">
        <v>181</v>
      </c>
      <c r="AC584" s="23">
        <v>5.7999999999999996E-3</v>
      </c>
      <c r="AD584" s="23" t="s">
        <v>181</v>
      </c>
      <c r="AE584" s="23">
        <v>1.0500000000000001E-2</v>
      </c>
      <c r="AF584" s="23">
        <v>1.3265</v>
      </c>
      <c r="AG584" s="23">
        <v>1.1599999999999999E-2</v>
      </c>
      <c r="AH584" s="23">
        <v>5.5632000000000001</v>
      </c>
      <c r="AI584" s="23">
        <v>1.7899999999999999E-2</v>
      </c>
      <c r="AJ584" s="23">
        <v>0.60940000000000005</v>
      </c>
      <c r="AK584" s="23">
        <v>5.0000000000000001E-3</v>
      </c>
      <c r="AL584" s="23">
        <v>3.2500000000000001E-2</v>
      </c>
      <c r="AM584" s="23">
        <v>6.4999999999999997E-3</v>
      </c>
      <c r="AN584" s="23">
        <v>3.2099999999999997E-2</v>
      </c>
      <c r="AO584" s="23">
        <v>3.8E-3</v>
      </c>
      <c r="AP584" s="23">
        <v>9.0899999999999995E-2</v>
      </c>
      <c r="AQ584" s="23">
        <v>3.5000000000000001E-3</v>
      </c>
      <c r="AR584" s="23">
        <v>8.1486000000000001</v>
      </c>
      <c r="AS584" s="23">
        <v>2.3900000000000001E-2</v>
      </c>
      <c r="AT584" s="23">
        <v>2.4500000000000001E-2</v>
      </c>
      <c r="AU584" s="23">
        <v>3.3E-3</v>
      </c>
      <c r="AV584" s="23">
        <v>1.44E-2</v>
      </c>
      <c r="AW584" s="23">
        <v>1E-3</v>
      </c>
      <c r="AX584" s="23">
        <v>1.9E-2</v>
      </c>
      <c r="AY584" s="23">
        <v>8.9999999999999998E-4</v>
      </c>
      <c r="AZ584" s="23">
        <v>7.4999999999999997E-3</v>
      </c>
      <c r="BA584" s="23">
        <v>5.9999999999999995E-4</v>
      </c>
      <c r="BB584" s="23">
        <v>1.1999999999999999E-3</v>
      </c>
      <c r="BC584" s="23">
        <v>4.0000000000000002E-4</v>
      </c>
      <c r="BD584" s="23">
        <v>8.0000000000000004E-4</v>
      </c>
      <c r="BE584" s="23">
        <v>2.9999999999999997E-4</v>
      </c>
      <c r="BF584" s="23" t="s">
        <v>181</v>
      </c>
      <c r="BG584" s="23">
        <v>1E-4</v>
      </c>
      <c r="BH584" s="23">
        <v>8.0000000000000004E-4</v>
      </c>
      <c r="BI584" s="23">
        <v>2.0000000000000001E-4</v>
      </c>
      <c r="BJ584" s="23">
        <v>8.2000000000000007E-3</v>
      </c>
      <c r="BK584" s="23">
        <v>2.9999999999999997E-4</v>
      </c>
      <c r="BL584" s="23">
        <v>1.6999999999999999E-3</v>
      </c>
      <c r="BM584" s="23">
        <v>2.0000000000000001E-4</v>
      </c>
      <c r="BN584" s="23">
        <v>3.3999999999999998E-3</v>
      </c>
      <c r="BO584" s="23">
        <v>2.0000000000000001E-4</v>
      </c>
      <c r="BP584" s="23" t="s">
        <v>181</v>
      </c>
      <c r="BQ584" s="23">
        <v>2.0000000000000001E-4</v>
      </c>
      <c r="BR584" s="23">
        <v>2.9999999999999997E-4</v>
      </c>
      <c r="BS584" s="23">
        <v>2.0000000000000001E-4</v>
      </c>
      <c r="BT584" s="23" t="s">
        <v>181</v>
      </c>
      <c r="BU584" s="23">
        <v>5.0000000000000001E-4</v>
      </c>
      <c r="BV584" s="23" t="s">
        <v>20</v>
      </c>
      <c r="BX584" s="23" t="s">
        <v>20</v>
      </c>
      <c r="BZ584" s="23" t="s">
        <v>181</v>
      </c>
      <c r="CA584" s="23">
        <v>5.9999999999999995E-4</v>
      </c>
      <c r="CB584" s="23" t="s">
        <v>181</v>
      </c>
      <c r="CC584" s="23">
        <v>1.6999999999999999E-3</v>
      </c>
      <c r="CD584" s="23" t="s">
        <v>181</v>
      </c>
      <c r="CE584" s="23">
        <v>1.8E-3</v>
      </c>
      <c r="CF584" s="23" t="s">
        <v>20</v>
      </c>
      <c r="CH584" s="23">
        <v>5.3E-3</v>
      </c>
      <c r="CI584" s="23">
        <v>4.7000000000000002E-3</v>
      </c>
      <c r="CJ584" s="23" t="s">
        <v>181</v>
      </c>
      <c r="CK584" s="23">
        <v>8.3000000000000001E-3</v>
      </c>
      <c r="CL584" s="23">
        <v>9.7999999999999997E-3</v>
      </c>
      <c r="CM584" s="23">
        <v>8.6999999999999994E-3</v>
      </c>
      <c r="CN584" s="23" t="s">
        <v>181</v>
      </c>
      <c r="CO584" s="23">
        <v>6.9999999999999999E-4</v>
      </c>
      <c r="CP584" s="23" t="s">
        <v>181</v>
      </c>
      <c r="CQ584" s="23">
        <v>2.5999999999999999E-3</v>
      </c>
      <c r="CR584" s="23" t="s">
        <v>181</v>
      </c>
      <c r="CS584" s="23">
        <v>1.4E-3</v>
      </c>
      <c r="CT584" s="23" t="s">
        <v>181</v>
      </c>
      <c r="CU584" s="23">
        <v>6.9999999999999999E-4</v>
      </c>
      <c r="CV584" s="23" t="s">
        <v>20</v>
      </c>
      <c r="CX584" s="23" t="s">
        <v>181</v>
      </c>
      <c r="CY584" s="23">
        <v>5.0000000000000001E-4</v>
      </c>
      <c r="CZ584" s="23" t="s">
        <v>181</v>
      </c>
      <c r="DA584" s="23">
        <v>5.0000000000000001E-4</v>
      </c>
      <c r="DB584" s="23" t="s">
        <v>181</v>
      </c>
      <c r="DC584" s="23">
        <v>5.0000000000000001E-4</v>
      </c>
      <c r="DD584" s="23" t="s">
        <v>181</v>
      </c>
      <c r="DE584" s="23">
        <v>5.0000000000000001E-4</v>
      </c>
      <c r="DF584" s="23" t="s">
        <v>181</v>
      </c>
      <c r="DG584" s="23">
        <v>2.9999999999999997E-4</v>
      </c>
      <c r="DH584" s="23" t="s">
        <v>181</v>
      </c>
      <c r="DI584" s="23">
        <v>2.0000000000000001E-4</v>
      </c>
      <c r="DJ584" s="23" t="s">
        <v>665</v>
      </c>
      <c r="DK584" s="23" t="s">
        <v>666</v>
      </c>
      <c r="DL584" s="23">
        <v>40</v>
      </c>
      <c r="DM584" s="23" t="s">
        <v>614</v>
      </c>
      <c r="DN584" s="23" t="s">
        <v>20</v>
      </c>
      <c r="DW584" s="85"/>
      <c r="DY584" s="85">
        <v>44881.938194444447</v>
      </c>
    </row>
    <row r="585" spans="1:129" s="23" customFormat="1">
      <c r="A585" s="23">
        <v>646</v>
      </c>
      <c r="B585" s="88">
        <v>44881.941666666666</v>
      </c>
      <c r="C585" s="23" t="s">
        <v>192</v>
      </c>
      <c r="D585" s="23">
        <v>0</v>
      </c>
      <c r="E585" s="23">
        <v>0</v>
      </c>
      <c r="F585" s="23">
        <v>0</v>
      </c>
      <c r="G585" s="23" t="s">
        <v>58</v>
      </c>
      <c r="H585" s="23" t="s">
        <v>59</v>
      </c>
      <c r="I585" s="23" t="s">
        <v>59</v>
      </c>
      <c r="J585" s="23" t="s">
        <v>59</v>
      </c>
      <c r="K585" s="23">
        <v>150</v>
      </c>
      <c r="L585" s="23" t="s">
        <v>179</v>
      </c>
      <c r="M585" s="23">
        <v>0</v>
      </c>
      <c r="N585" s="23" t="s">
        <v>179</v>
      </c>
      <c r="O585" s="23">
        <v>0</v>
      </c>
      <c r="P585" s="23" t="s">
        <v>179</v>
      </c>
      <c r="Q585" s="23">
        <v>0</v>
      </c>
      <c r="R585" s="23">
        <v>2</v>
      </c>
      <c r="S585" s="23" t="s">
        <v>180</v>
      </c>
      <c r="T585" s="23">
        <v>7.5652999999999997</v>
      </c>
      <c r="U585" s="23">
        <v>0.57310000000000005</v>
      </c>
      <c r="V585" s="23">
        <v>14.507</v>
      </c>
      <c r="W585" s="23">
        <v>0.25</v>
      </c>
      <c r="X585" s="23">
        <v>41.582999999999998</v>
      </c>
      <c r="Y585" s="23">
        <v>0.26229999999999998</v>
      </c>
      <c r="Z585" s="23">
        <v>3.2800000000000003E-2</v>
      </c>
      <c r="AA585" s="23">
        <v>1.04E-2</v>
      </c>
      <c r="AB585" s="23" t="s">
        <v>181</v>
      </c>
      <c r="AC585" s="23">
        <v>5.5999999999999999E-3</v>
      </c>
      <c r="AD585" s="23" t="s">
        <v>181</v>
      </c>
      <c r="AE585" s="23">
        <v>1.09E-2</v>
      </c>
      <c r="AF585" s="23">
        <v>1.2383</v>
      </c>
      <c r="AG585" s="23">
        <v>1.0999999999999999E-2</v>
      </c>
      <c r="AH585" s="23">
        <v>5.1569000000000003</v>
      </c>
      <c r="AI585" s="23">
        <v>1.72E-2</v>
      </c>
      <c r="AJ585" s="23">
        <v>0.4178</v>
      </c>
      <c r="AK585" s="23">
        <v>4.3E-3</v>
      </c>
      <c r="AL585" s="23">
        <v>1.9199999999999998E-2</v>
      </c>
      <c r="AM585" s="23">
        <v>5.7999999999999996E-3</v>
      </c>
      <c r="AN585" s="23">
        <v>5.5899999999999998E-2</v>
      </c>
      <c r="AO585" s="23">
        <v>4.4999999999999997E-3</v>
      </c>
      <c r="AP585" s="23">
        <v>8.6999999999999994E-2</v>
      </c>
      <c r="AQ585" s="23">
        <v>3.5999999999999999E-3</v>
      </c>
      <c r="AR585" s="23">
        <v>8.6870999999999992</v>
      </c>
      <c r="AS585" s="23">
        <v>2.47E-2</v>
      </c>
      <c r="AT585" s="23">
        <v>2.2599999999999999E-2</v>
      </c>
      <c r="AU585" s="23">
        <v>3.3999999999999998E-3</v>
      </c>
      <c r="AV585" s="23">
        <v>1.2E-2</v>
      </c>
      <c r="AW585" s="23">
        <v>1E-3</v>
      </c>
      <c r="AX585" s="23">
        <v>1.12E-2</v>
      </c>
      <c r="AY585" s="23">
        <v>8.0000000000000004E-4</v>
      </c>
      <c r="AZ585" s="23">
        <v>7.0000000000000001E-3</v>
      </c>
      <c r="BA585" s="23">
        <v>5.9999999999999995E-4</v>
      </c>
      <c r="BB585" s="23">
        <v>1.1000000000000001E-3</v>
      </c>
      <c r="BC585" s="23">
        <v>4.0000000000000002E-4</v>
      </c>
      <c r="BD585" s="23">
        <v>5.0000000000000001E-4</v>
      </c>
      <c r="BE585" s="23">
        <v>2.9999999999999997E-4</v>
      </c>
      <c r="BF585" s="23" t="s">
        <v>181</v>
      </c>
      <c r="BG585" s="23">
        <v>1E-4</v>
      </c>
      <c r="BH585" s="23">
        <v>1.1000000000000001E-3</v>
      </c>
      <c r="BI585" s="23">
        <v>2.0000000000000001E-4</v>
      </c>
      <c r="BJ585" s="23">
        <v>8.3000000000000001E-3</v>
      </c>
      <c r="BK585" s="23">
        <v>4.0000000000000002E-4</v>
      </c>
      <c r="BL585" s="23">
        <v>2.0999999999999999E-3</v>
      </c>
      <c r="BM585" s="23">
        <v>2.0000000000000001E-4</v>
      </c>
      <c r="BN585" s="23">
        <v>4.1000000000000003E-3</v>
      </c>
      <c r="BO585" s="23">
        <v>2.9999999999999997E-4</v>
      </c>
      <c r="BP585" s="23" t="s">
        <v>181</v>
      </c>
      <c r="BQ585" s="23">
        <v>2.0000000000000001E-4</v>
      </c>
      <c r="BR585" s="23">
        <v>5.0000000000000001E-4</v>
      </c>
      <c r="BS585" s="23">
        <v>2.9999999999999997E-4</v>
      </c>
      <c r="BT585" s="23" t="s">
        <v>181</v>
      </c>
      <c r="BU585" s="23">
        <v>5.0000000000000001E-4</v>
      </c>
      <c r="BV585" s="23">
        <v>1.1999999999999999E-3</v>
      </c>
      <c r="BW585" s="23">
        <v>5.9999999999999995E-4</v>
      </c>
      <c r="BX585" s="23" t="s">
        <v>20</v>
      </c>
      <c r="BZ585" s="23" t="s">
        <v>181</v>
      </c>
      <c r="CA585" s="23">
        <v>6.9999999999999999E-4</v>
      </c>
      <c r="CB585" s="23" t="s">
        <v>181</v>
      </c>
      <c r="CC585" s="23">
        <v>1.9E-3</v>
      </c>
      <c r="CD585" s="23" t="s">
        <v>181</v>
      </c>
      <c r="CE585" s="23">
        <v>1.6999999999999999E-3</v>
      </c>
      <c r="CF585" s="23" t="s">
        <v>20</v>
      </c>
      <c r="CH585" s="23" t="s">
        <v>181</v>
      </c>
      <c r="CI585" s="23">
        <v>5.7999999999999996E-3</v>
      </c>
      <c r="CJ585" s="23">
        <v>9.1000000000000004E-3</v>
      </c>
      <c r="CK585" s="23">
        <v>8.9999999999999993E-3</v>
      </c>
      <c r="CL585" s="23" t="s">
        <v>181</v>
      </c>
      <c r="CM585" s="23">
        <v>1.11E-2</v>
      </c>
      <c r="CN585" s="23" t="s">
        <v>181</v>
      </c>
      <c r="CO585" s="23">
        <v>6.9999999999999999E-4</v>
      </c>
      <c r="CP585" s="23" t="s">
        <v>181</v>
      </c>
      <c r="CQ585" s="23">
        <v>2.5999999999999999E-3</v>
      </c>
      <c r="CR585" s="23" t="s">
        <v>181</v>
      </c>
      <c r="CS585" s="23">
        <v>1.5E-3</v>
      </c>
      <c r="CT585" s="23" t="s">
        <v>181</v>
      </c>
      <c r="CU585" s="23">
        <v>5.9999999999999995E-4</v>
      </c>
      <c r="CV585" s="23" t="s">
        <v>181</v>
      </c>
      <c r="CW585" s="23">
        <v>5.0000000000000001E-4</v>
      </c>
      <c r="CX585" s="23" t="s">
        <v>181</v>
      </c>
      <c r="CY585" s="23">
        <v>5.0000000000000001E-4</v>
      </c>
      <c r="CZ585" s="23" t="s">
        <v>181</v>
      </c>
      <c r="DA585" s="23">
        <v>5.0000000000000001E-4</v>
      </c>
      <c r="DB585" s="23" t="s">
        <v>181</v>
      </c>
      <c r="DC585" s="23">
        <v>5.0000000000000001E-4</v>
      </c>
      <c r="DD585" s="23" t="s">
        <v>181</v>
      </c>
      <c r="DE585" s="23">
        <v>5.9999999999999995E-4</v>
      </c>
      <c r="DF585" s="23" t="s">
        <v>181</v>
      </c>
      <c r="DG585" s="23">
        <v>4.0000000000000002E-4</v>
      </c>
      <c r="DH585" s="23" t="s">
        <v>181</v>
      </c>
      <c r="DI585" s="23">
        <v>2.9999999999999997E-4</v>
      </c>
      <c r="DJ585" s="23" t="s">
        <v>665</v>
      </c>
      <c r="DK585" s="23" t="s">
        <v>666</v>
      </c>
      <c r="DL585" s="23">
        <v>64</v>
      </c>
      <c r="DM585" s="23" t="s">
        <v>587</v>
      </c>
      <c r="DN585" s="23" t="s">
        <v>20</v>
      </c>
      <c r="DW585" s="85"/>
      <c r="DY585" s="85">
        <v>44881.941666666666</v>
      </c>
    </row>
    <row r="586" spans="1:129" s="23" customFormat="1">
      <c r="A586" s="23">
        <v>647</v>
      </c>
      <c r="B586" s="88">
        <v>44881.947222222225</v>
      </c>
      <c r="C586" s="23" t="s">
        <v>192</v>
      </c>
      <c r="D586" s="23">
        <v>0</v>
      </c>
      <c r="E586" s="23">
        <v>0</v>
      </c>
      <c r="F586" s="23">
        <v>0</v>
      </c>
      <c r="G586" s="23" t="s">
        <v>58</v>
      </c>
      <c r="H586" s="23" t="s">
        <v>59</v>
      </c>
      <c r="I586" s="23" t="s">
        <v>59</v>
      </c>
      <c r="J586" s="23" t="s">
        <v>59</v>
      </c>
      <c r="K586" s="23">
        <v>150</v>
      </c>
      <c r="L586" s="23" t="s">
        <v>179</v>
      </c>
      <c r="M586" s="23">
        <v>0</v>
      </c>
      <c r="N586" s="23" t="s">
        <v>179</v>
      </c>
      <c r="O586" s="23">
        <v>0</v>
      </c>
      <c r="P586" s="23" t="s">
        <v>179</v>
      </c>
      <c r="Q586" s="23">
        <v>0</v>
      </c>
      <c r="R586" s="23">
        <v>2</v>
      </c>
      <c r="S586" s="23" t="s">
        <v>180</v>
      </c>
      <c r="T586" s="23">
        <v>11.119300000000001</v>
      </c>
      <c r="U586" s="23">
        <v>0.64149999999999996</v>
      </c>
      <c r="V586" s="23">
        <v>19.226199999999999</v>
      </c>
      <c r="W586" s="23">
        <v>0.28360000000000002</v>
      </c>
      <c r="X586" s="23">
        <v>52.120899999999999</v>
      </c>
      <c r="Y586" s="23">
        <v>0.29709999999999998</v>
      </c>
      <c r="Z586" s="23">
        <v>2.6100000000000002E-2</v>
      </c>
      <c r="AA586" s="23">
        <v>1.1599999999999999E-2</v>
      </c>
      <c r="AB586" s="23" t="s">
        <v>181</v>
      </c>
      <c r="AC586" s="23">
        <v>5.8999999999999999E-3</v>
      </c>
      <c r="AD586" s="23" t="s">
        <v>181</v>
      </c>
      <c r="AE586" s="23">
        <v>1.01E-2</v>
      </c>
      <c r="AF586" s="23">
        <v>0.58709999999999996</v>
      </c>
      <c r="AG586" s="23">
        <v>8.3000000000000001E-3</v>
      </c>
      <c r="AH586" s="23">
        <v>7.4124999999999996</v>
      </c>
      <c r="AI586" s="23">
        <v>2.0500000000000001E-2</v>
      </c>
      <c r="AJ586" s="23">
        <v>0.5726</v>
      </c>
      <c r="AK586" s="23">
        <v>4.8999999999999998E-3</v>
      </c>
      <c r="AL586" s="23">
        <v>3.2800000000000003E-2</v>
      </c>
      <c r="AM586" s="23">
        <v>6.4999999999999997E-3</v>
      </c>
      <c r="AN586" s="23">
        <v>3.0099999999999998E-2</v>
      </c>
      <c r="AO586" s="23">
        <v>3.7000000000000002E-3</v>
      </c>
      <c r="AP586" s="23">
        <v>0.1308</v>
      </c>
      <c r="AQ586" s="23">
        <v>4.0000000000000001E-3</v>
      </c>
      <c r="AR586" s="23">
        <v>7.0876999999999999</v>
      </c>
      <c r="AS586" s="23">
        <v>2.2599999999999999E-2</v>
      </c>
      <c r="AT586" s="23">
        <v>2.1000000000000001E-2</v>
      </c>
      <c r="AU586" s="23">
        <v>3.0000000000000001E-3</v>
      </c>
      <c r="AV586" s="23">
        <v>2.4299999999999999E-2</v>
      </c>
      <c r="AW586" s="23">
        <v>1.1999999999999999E-3</v>
      </c>
      <c r="AX586" s="23">
        <v>1.5800000000000002E-2</v>
      </c>
      <c r="AY586" s="23">
        <v>8.0000000000000004E-4</v>
      </c>
      <c r="AZ586" s="23">
        <v>9.1999999999999998E-3</v>
      </c>
      <c r="BA586" s="23">
        <v>5.9999999999999995E-4</v>
      </c>
      <c r="BB586" s="23">
        <v>1E-3</v>
      </c>
      <c r="BC586" s="23">
        <v>4.0000000000000002E-4</v>
      </c>
      <c r="BD586" s="23">
        <v>4.0000000000000002E-4</v>
      </c>
      <c r="BE586" s="23">
        <v>2.9999999999999997E-4</v>
      </c>
      <c r="BF586" s="23" t="s">
        <v>181</v>
      </c>
      <c r="BG586" s="23">
        <v>1E-4</v>
      </c>
      <c r="BH586" s="23">
        <v>6.9999999999999999E-4</v>
      </c>
      <c r="BI586" s="23">
        <v>2.0000000000000001E-4</v>
      </c>
      <c r="BJ586" s="23">
        <v>7.0000000000000001E-3</v>
      </c>
      <c r="BK586" s="23">
        <v>2.9999999999999997E-4</v>
      </c>
      <c r="BL586" s="23">
        <v>2.2000000000000001E-3</v>
      </c>
      <c r="BM586" s="23">
        <v>2.0000000000000001E-4</v>
      </c>
      <c r="BN586" s="23">
        <v>3.0000000000000001E-3</v>
      </c>
      <c r="BO586" s="23">
        <v>2.0000000000000001E-4</v>
      </c>
      <c r="BP586" s="23" t="s">
        <v>181</v>
      </c>
      <c r="BQ586" s="23">
        <v>2.0000000000000001E-4</v>
      </c>
      <c r="BR586" s="23">
        <v>2.0000000000000001E-4</v>
      </c>
      <c r="BS586" s="23">
        <v>1E-4</v>
      </c>
      <c r="BT586" s="23" t="s">
        <v>181</v>
      </c>
      <c r="BU586" s="23">
        <v>5.0000000000000001E-4</v>
      </c>
      <c r="BV586" s="23" t="s">
        <v>20</v>
      </c>
      <c r="BX586" s="23" t="s">
        <v>181</v>
      </c>
      <c r="BY586" s="23">
        <v>8.0000000000000004E-4</v>
      </c>
      <c r="BZ586" s="23" t="s">
        <v>181</v>
      </c>
      <c r="CA586" s="23">
        <v>6.9999999999999999E-4</v>
      </c>
      <c r="CB586" s="23" t="s">
        <v>181</v>
      </c>
      <c r="CC586" s="23">
        <v>1.6999999999999999E-3</v>
      </c>
      <c r="CD586" s="23" t="s">
        <v>181</v>
      </c>
      <c r="CE586" s="23">
        <v>1.8E-3</v>
      </c>
      <c r="CF586" s="23" t="s">
        <v>20</v>
      </c>
      <c r="CH586" s="23">
        <v>4.1999999999999997E-3</v>
      </c>
      <c r="CI586" s="23">
        <v>4.1999999999999997E-3</v>
      </c>
      <c r="CJ586" s="23" t="s">
        <v>181</v>
      </c>
      <c r="CK586" s="23">
        <v>8.3000000000000001E-3</v>
      </c>
      <c r="CL586" s="23" t="s">
        <v>181</v>
      </c>
      <c r="CM586" s="23">
        <v>7.7999999999999996E-3</v>
      </c>
      <c r="CN586" s="23" t="s">
        <v>181</v>
      </c>
      <c r="CO586" s="23">
        <v>5.9999999999999995E-4</v>
      </c>
      <c r="CP586" s="23" t="s">
        <v>181</v>
      </c>
      <c r="CQ586" s="23">
        <v>2.5999999999999999E-3</v>
      </c>
      <c r="CR586" s="23" t="s">
        <v>181</v>
      </c>
      <c r="CS586" s="23">
        <v>1.4E-3</v>
      </c>
      <c r="CT586" s="23" t="s">
        <v>20</v>
      </c>
      <c r="CV586" s="23" t="s">
        <v>20</v>
      </c>
      <c r="CX586" s="23" t="s">
        <v>181</v>
      </c>
      <c r="CY586" s="23">
        <v>5.0000000000000001E-4</v>
      </c>
      <c r="CZ586" s="23" t="s">
        <v>181</v>
      </c>
      <c r="DA586" s="23">
        <v>5.0000000000000001E-4</v>
      </c>
      <c r="DB586" s="23" t="s">
        <v>181</v>
      </c>
      <c r="DC586" s="23">
        <v>5.0000000000000001E-4</v>
      </c>
      <c r="DD586" s="23" t="s">
        <v>181</v>
      </c>
      <c r="DE586" s="23">
        <v>5.0000000000000001E-4</v>
      </c>
      <c r="DF586" s="23" t="s">
        <v>181</v>
      </c>
      <c r="DG586" s="23">
        <v>2.9999999999999997E-4</v>
      </c>
      <c r="DH586" s="23" t="s">
        <v>181</v>
      </c>
      <c r="DI586" s="23">
        <v>1E-4</v>
      </c>
      <c r="DJ586" s="23" t="s">
        <v>667</v>
      </c>
      <c r="DK586" s="23" t="s">
        <v>668</v>
      </c>
      <c r="DL586" s="23">
        <v>37</v>
      </c>
      <c r="DM586" s="23" t="s">
        <v>627</v>
      </c>
      <c r="DN586" s="23" t="s">
        <v>20</v>
      </c>
      <c r="DW586" s="85"/>
      <c r="DY586" s="85">
        <v>44881.947222222225</v>
      </c>
    </row>
    <row r="587" spans="1:129" s="23" customFormat="1">
      <c r="A587" s="23">
        <v>648</v>
      </c>
      <c r="B587" s="88">
        <v>44881.951388888891</v>
      </c>
      <c r="C587" s="23" t="s">
        <v>192</v>
      </c>
      <c r="D587" s="23">
        <v>0</v>
      </c>
      <c r="E587" s="23">
        <v>0</v>
      </c>
      <c r="F587" s="23">
        <v>0</v>
      </c>
      <c r="G587" s="23" t="s">
        <v>58</v>
      </c>
      <c r="H587" s="23" t="s">
        <v>59</v>
      </c>
      <c r="I587" s="23" t="s">
        <v>59</v>
      </c>
      <c r="J587" s="23" t="s">
        <v>59</v>
      </c>
      <c r="K587" s="23">
        <v>150</v>
      </c>
      <c r="L587" s="23" t="s">
        <v>179</v>
      </c>
      <c r="M587" s="23">
        <v>0</v>
      </c>
      <c r="N587" s="23" t="s">
        <v>179</v>
      </c>
      <c r="O587" s="23">
        <v>0</v>
      </c>
      <c r="P587" s="23" t="s">
        <v>179</v>
      </c>
      <c r="Q587" s="23">
        <v>0</v>
      </c>
      <c r="R587" s="23">
        <v>2</v>
      </c>
      <c r="S587" s="23" t="s">
        <v>180</v>
      </c>
      <c r="T587" s="23">
        <v>6.9915000000000003</v>
      </c>
      <c r="U587" s="23">
        <v>0.56820000000000004</v>
      </c>
      <c r="V587" s="23">
        <v>16.601400000000002</v>
      </c>
      <c r="W587" s="23">
        <v>0.2636</v>
      </c>
      <c r="X587" s="23">
        <v>47.796700000000001</v>
      </c>
      <c r="Y587" s="23">
        <v>0.28160000000000002</v>
      </c>
      <c r="Z587" s="23">
        <v>2.9000000000000001E-2</v>
      </c>
      <c r="AA587" s="23">
        <v>1.1599999999999999E-2</v>
      </c>
      <c r="AB587" s="23" t="s">
        <v>181</v>
      </c>
      <c r="AC587" s="23">
        <v>6.0000000000000001E-3</v>
      </c>
      <c r="AD587" s="23" t="s">
        <v>181</v>
      </c>
      <c r="AE587" s="23">
        <v>0.01</v>
      </c>
      <c r="AF587" s="23">
        <v>1.0254000000000001</v>
      </c>
      <c r="AG587" s="23">
        <v>1.0200000000000001E-2</v>
      </c>
      <c r="AH587" s="23">
        <v>7.6401000000000003</v>
      </c>
      <c r="AI587" s="23">
        <v>2.0899999999999998E-2</v>
      </c>
      <c r="AJ587" s="23">
        <v>0.53120000000000001</v>
      </c>
      <c r="AK587" s="23">
        <v>4.7999999999999996E-3</v>
      </c>
      <c r="AL587" s="23">
        <v>3.3300000000000003E-2</v>
      </c>
      <c r="AM587" s="23">
        <v>6.4000000000000003E-3</v>
      </c>
      <c r="AN587" s="23">
        <v>3.0700000000000002E-2</v>
      </c>
      <c r="AO587" s="23">
        <v>3.8E-3</v>
      </c>
      <c r="AP587" s="23">
        <v>9.5000000000000001E-2</v>
      </c>
      <c r="AQ587" s="23">
        <v>3.5999999999999999E-3</v>
      </c>
      <c r="AR587" s="23">
        <v>6.8478000000000003</v>
      </c>
      <c r="AS587" s="23">
        <v>2.2599999999999999E-2</v>
      </c>
      <c r="AT587" s="23">
        <v>1.7100000000000001E-2</v>
      </c>
      <c r="AU587" s="23">
        <v>3.0000000000000001E-3</v>
      </c>
      <c r="AV587" s="23">
        <v>1.2699999999999999E-2</v>
      </c>
      <c r="AW587" s="23">
        <v>1E-3</v>
      </c>
      <c r="AX587" s="23">
        <v>6.1999999999999998E-3</v>
      </c>
      <c r="AY587" s="23">
        <v>5.9999999999999995E-4</v>
      </c>
      <c r="AZ587" s="23">
        <v>7.4999999999999997E-3</v>
      </c>
      <c r="BA587" s="23">
        <v>5.9999999999999995E-4</v>
      </c>
      <c r="BB587" s="23">
        <v>8.9999999999999998E-4</v>
      </c>
      <c r="BC587" s="23">
        <v>4.0000000000000002E-4</v>
      </c>
      <c r="BD587" s="23" t="s">
        <v>181</v>
      </c>
      <c r="BE587" s="23">
        <v>2.9999999999999997E-4</v>
      </c>
      <c r="BF587" s="23">
        <v>1E-4</v>
      </c>
      <c r="BG587" s="23">
        <v>1E-4</v>
      </c>
      <c r="BH587" s="23">
        <v>8.0000000000000004E-4</v>
      </c>
      <c r="BI587" s="23">
        <v>2.0000000000000001E-4</v>
      </c>
      <c r="BJ587" s="23">
        <v>6.7000000000000002E-3</v>
      </c>
      <c r="BK587" s="23">
        <v>2.9999999999999997E-4</v>
      </c>
      <c r="BL587" s="23">
        <v>2.0999999999999999E-3</v>
      </c>
      <c r="BM587" s="23">
        <v>2.0000000000000001E-4</v>
      </c>
      <c r="BN587" s="23">
        <v>3.8999999999999998E-3</v>
      </c>
      <c r="BO587" s="23">
        <v>2.9999999999999997E-4</v>
      </c>
      <c r="BP587" s="23" t="s">
        <v>181</v>
      </c>
      <c r="BQ587" s="23">
        <v>2.0000000000000001E-4</v>
      </c>
      <c r="BR587" s="23">
        <v>4.0000000000000002E-4</v>
      </c>
      <c r="BS587" s="23">
        <v>2.0000000000000001E-4</v>
      </c>
      <c r="BT587" s="23" t="s">
        <v>181</v>
      </c>
      <c r="BU587" s="23">
        <v>5.0000000000000001E-4</v>
      </c>
      <c r="BV587" s="23">
        <v>1E-3</v>
      </c>
      <c r="BW587" s="23">
        <v>5.9999999999999995E-4</v>
      </c>
      <c r="BX587" s="23" t="s">
        <v>181</v>
      </c>
      <c r="BY587" s="23">
        <v>8.0000000000000004E-4</v>
      </c>
      <c r="BZ587" s="23" t="s">
        <v>181</v>
      </c>
      <c r="CA587" s="23">
        <v>6.9999999999999999E-4</v>
      </c>
      <c r="CB587" s="23" t="s">
        <v>181</v>
      </c>
      <c r="CC587" s="23">
        <v>1.8E-3</v>
      </c>
      <c r="CD587" s="23" t="s">
        <v>181</v>
      </c>
      <c r="CE587" s="23">
        <v>1.8E-3</v>
      </c>
      <c r="CF587" s="23" t="s">
        <v>20</v>
      </c>
      <c r="CH587" s="23" t="s">
        <v>181</v>
      </c>
      <c r="CI587" s="23">
        <v>4.7999999999999996E-3</v>
      </c>
      <c r="CJ587" s="23" t="s">
        <v>181</v>
      </c>
      <c r="CK587" s="23">
        <v>8.6E-3</v>
      </c>
      <c r="CL587" s="23" t="s">
        <v>181</v>
      </c>
      <c r="CM587" s="23">
        <v>9.2999999999999992E-3</v>
      </c>
      <c r="CN587" s="23" t="s">
        <v>181</v>
      </c>
      <c r="CO587" s="23">
        <v>5.9999999999999995E-4</v>
      </c>
      <c r="CP587" s="23" t="s">
        <v>181</v>
      </c>
      <c r="CQ587" s="23">
        <v>2.5999999999999999E-3</v>
      </c>
      <c r="CR587" s="23" t="s">
        <v>181</v>
      </c>
      <c r="CS587" s="23">
        <v>1.6000000000000001E-3</v>
      </c>
      <c r="CT587" s="23" t="s">
        <v>20</v>
      </c>
      <c r="CV587" s="23" t="s">
        <v>20</v>
      </c>
      <c r="CX587" s="23" t="s">
        <v>181</v>
      </c>
      <c r="CY587" s="23">
        <v>5.0000000000000001E-4</v>
      </c>
      <c r="CZ587" s="23" t="s">
        <v>181</v>
      </c>
      <c r="DA587" s="23">
        <v>5.0000000000000001E-4</v>
      </c>
      <c r="DB587" s="23" t="s">
        <v>181</v>
      </c>
      <c r="DC587" s="23">
        <v>5.0000000000000001E-4</v>
      </c>
      <c r="DD587" s="23" t="s">
        <v>181</v>
      </c>
      <c r="DE587" s="23">
        <v>5.9999999999999995E-4</v>
      </c>
      <c r="DF587" s="23" t="s">
        <v>181</v>
      </c>
      <c r="DG587" s="23">
        <v>2.9999999999999997E-4</v>
      </c>
      <c r="DH587" s="23" t="s">
        <v>181</v>
      </c>
      <c r="DI587" s="23">
        <v>2.0000000000000001E-4</v>
      </c>
      <c r="DJ587" s="23" t="s">
        <v>667</v>
      </c>
      <c r="DK587" s="23" t="s">
        <v>668</v>
      </c>
      <c r="DL587" s="23">
        <v>51</v>
      </c>
      <c r="DM587" s="23" t="s">
        <v>594</v>
      </c>
      <c r="DN587" s="23" t="s">
        <v>20</v>
      </c>
      <c r="DW587" s="85"/>
      <c r="DY587" s="85">
        <v>44881.951388888891</v>
      </c>
    </row>
    <row r="588" spans="1:129" s="23" customFormat="1">
      <c r="A588" s="23">
        <v>649</v>
      </c>
      <c r="B588" s="88">
        <v>44881.953472222223</v>
      </c>
      <c r="C588" s="23" t="s">
        <v>192</v>
      </c>
      <c r="D588" s="23">
        <v>0</v>
      </c>
      <c r="E588" s="23">
        <v>0</v>
      </c>
      <c r="F588" s="23">
        <v>0</v>
      </c>
      <c r="G588" s="23" t="s">
        <v>58</v>
      </c>
      <c r="H588" s="23" t="s">
        <v>59</v>
      </c>
      <c r="I588" s="23" t="s">
        <v>59</v>
      </c>
      <c r="J588" s="23" t="s">
        <v>59</v>
      </c>
      <c r="K588" s="23">
        <v>150</v>
      </c>
      <c r="L588" s="23" t="s">
        <v>179</v>
      </c>
      <c r="M588" s="23">
        <v>0</v>
      </c>
      <c r="N588" s="23" t="s">
        <v>179</v>
      </c>
      <c r="O588" s="23">
        <v>0</v>
      </c>
      <c r="P588" s="23" t="s">
        <v>179</v>
      </c>
      <c r="Q588" s="23">
        <v>0</v>
      </c>
      <c r="R588" s="23">
        <v>2</v>
      </c>
      <c r="S588" s="23" t="s">
        <v>180</v>
      </c>
      <c r="T588" s="23">
        <v>10.073499999999999</v>
      </c>
      <c r="U588" s="23">
        <v>0.6411</v>
      </c>
      <c r="V588" s="23">
        <v>18.359300000000001</v>
      </c>
      <c r="W588" s="23">
        <v>0.27929999999999999</v>
      </c>
      <c r="X588" s="23">
        <v>51.209400000000002</v>
      </c>
      <c r="Y588" s="23">
        <v>0.29399999999999998</v>
      </c>
      <c r="Z588" s="23">
        <v>2.8400000000000002E-2</v>
      </c>
      <c r="AA588" s="23">
        <v>1.23E-2</v>
      </c>
      <c r="AB588" s="23" t="s">
        <v>181</v>
      </c>
      <c r="AC588" s="23">
        <v>6.1999999999999998E-3</v>
      </c>
      <c r="AD588" s="23" t="s">
        <v>181</v>
      </c>
      <c r="AE588" s="23">
        <v>1.01E-2</v>
      </c>
      <c r="AF588" s="23">
        <v>0.82820000000000005</v>
      </c>
      <c r="AG588" s="23">
        <v>9.4999999999999998E-3</v>
      </c>
      <c r="AH588" s="23">
        <v>8.4494000000000007</v>
      </c>
      <c r="AI588" s="23">
        <v>2.1999999999999999E-2</v>
      </c>
      <c r="AJ588" s="23">
        <v>0.53720000000000001</v>
      </c>
      <c r="AK588" s="23">
        <v>4.8999999999999998E-3</v>
      </c>
      <c r="AL588" s="23">
        <v>3.2500000000000001E-2</v>
      </c>
      <c r="AM588" s="23">
        <v>6.4999999999999997E-3</v>
      </c>
      <c r="AN588" s="23">
        <v>5.4899999999999997E-2</v>
      </c>
      <c r="AO588" s="23">
        <v>4.5999999999999999E-3</v>
      </c>
      <c r="AP588" s="23">
        <v>0.107</v>
      </c>
      <c r="AQ588" s="23">
        <v>3.8E-3</v>
      </c>
      <c r="AR588" s="23">
        <v>7.2786999999999997</v>
      </c>
      <c r="AS588" s="23">
        <v>2.3400000000000001E-2</v>
      </c>
      <c r="AT588" s="23">
        <v>1.3899999999999999E-2</v>
      </c>
      <c r="AU588" s="23">
        <v>3.0000000000000001E-3</v>
      </c>
      <c r="AV588" s="23">
        <v>1.4E-2</v>
      </c>
      <c r="AW588" s="23">
        <v>1E-3</v>
      </c>
      <c r="AX588" s="23">
        <v>6.1999999999999998E-3</v>
      </c>
      <c r="AY588" s="23">
        <v>5.9999999999999995E-4</v>
      </c>
      <c r="AZ588" s="23">
        <v>7.1999999999999998E-3</v>
      </c>
      <c r="BA588" s="23">
        <v>5.9999999999999995E-4</v>
      </c>
      <c r="BB588" s="23">
        <v>1.4E-3</v>
      </c>
      <c r="BC588" s="23">
        <v>4.0000000000000002E-4</v>
      </c>
      <c r="BD588" s="23" t="s">
        <v>181</v>
      </c>
      <c r="BE588" s="23">
        <v>2.0000000000000001E-4</v>
      </c>
      <c r="BF588" s="23" t="s">
        <v>181</v>
      </c>
      <c r="BG588" s="23">
        <v>1E-4</v>
      </c>
      <c r="BH588" s="23">
        <v>8.0000000000000004E-4</v>
      </c>
      <c r="BI588" s="23">
        <v>2.0000000000000001E-4</v>
      </c>
      <c r="BJ588" s="23">
        <v>6.8999999999999999E-3</v>
      </c>
      <c r="BK588" s="23">
        <v>2.9999999999999997E-4</v>
      </c>
      <c r="BL588" s="23">
        <v>1.9E-3</v>
      </c>
      <c r="BM588" s="23">
        <v>2.0000000000000001E-4</v>
      </c>
      <c r="BN588" s="23">
        <v>3.0000000000000001E-3</v>
      </c>
      <c r="BO588" s="23">
        <v>2.0000000000000001E-4</v>
      </c>
      <c r="BP588" s="23" t="s">
        <v>181</v>
      </c>
      <c r="BQ588" s="23">
        <v>2.0000000000000001E-4</v>
      </c>
      <c r="BR588" s="23">
        <v>2.9999999999999997E-4</v>
      </c>
      <c r="BS588" s="23">
        <v>1E-4</v>
      </c>
      <c r="BT588" s="23" t="s">
        <v>181</v>
      </c>
      <c r="BU588" s="23">
        <v>5.0000000000000001E-4</v>
      </c>
      <c r="BV588" s="23" t="s">
        <v>20</v>
      </c>
      <c r="BX588" s="23" t="s">
        <v>20</v>
      </c>
      <c r="BZ588" s="23" t="s">
        <v>181</v>
      </c>
      <c r="CA588" s="23">
        <v>6.9999999999999999E-4</v>
      </c>
      <c r="CB588" s="23" t="s">
        <v>181</v>
      </c>
      <c r="CC588" s="23">
        <v>1.8E-3</v>
      </c>
      <c r="CD588" s="23" t="s">
        <v>181</v>
      </c>
      <c r="CE588" s="23">
        <v>1.8E-3</v>
      </c>
      <c r="CF588" s="23" t="s">
        <v>20</v>
      </c>
      <c r="CH588" s="23" t="s">
        <v>181</v>
      </c>
      <c r="CI588" s="23">
        <v>4.1000000000000003E-3</v>
      </c>
      <c r="CJ588" s="23" t="s">
        <v>181</v>
      </c>
      <c r="CK588" s="23">
        <v>8.5000000000000006E-3</v>
      </c>
      <c r="CL588" s="23" t="s">
        <v>181</v>
      </c>
      <c r="CM588" s="23">
        <v>8.2000000000000007E-3</v>
      </c>
      <c r="CN588" s="23" t="s">
        <v>181</v>
      </c>
      <c r="CO588" s="23">
        <v>5.9999999999999995E-4</v>
      </c>
      <c r="CP588" s="23" t="s">
        <v>181</v>
      </c>
      <c r="CQ588" s="23">
        <v>2.5000000000000001E-3</v>
      </c>
      <c r="CR588" s="23" t="s">
        <v>181</v>
      </c>
      <c r="CS588" s="23">
        <v>1.4E-3</v>
      </c>
      <c r="CT588" s="23" t="s">
        <v>181</v>
      </c>
      <c r="CU588" s="23">
        <v>5.9999999999999995E-4</v>
      </c>
      <c r="CV588" s="23" t="s">
        <v>181</v>
      </c>
      <c r="CW588" s="23">
        <v>5.0000000000000001E-4</v>
      </c>
      <c r="CX588" s="23" t="s">
        <v>181</v>
      </c>
      <c r="CY588" s="23">
        <v>5.0000000000000001E-4</v>
      </c>
      <c r="CZ588" s="23" t="s">
        <v>181</v>
      </c>
      <c r="DA588" s="23">
        <v>5.9999999999999995E-4</v>
      </c>
      <c r="DB588" s="23" t="s">
        <v>181</v>
      </c>
      <c r="DC588" s="23">
        <v>5.0000000000000001E-4</v>
      </c>
      <c r="DD588" s="23" t="s">
        <v>181</v>
      </c>
      <c r="DE588" s="23">
        <v>5.0000000000000001E-4</v>
      </c>
      <c r="DF588" s="23" t="s">
        <v>181</v>
      </c>
      <c r="DG588" s="23">
        <v>2.9999999999999997E-4</v>
      </c>
      <c r="DH588" s="23" t="s">
        <v>181</v>
      </c>
      <c r="DI588" s="23">
        <v>1E-4</v>
      </c>
      <c r="DJ588" s="23" t="s">
        <v>667</v>
      </c>
      <c r="DK588" s="23" t="s">
        <v>668</v>
      </c>
      <c r="DL588" s="23">
        <v>112</v>
      </c>
      <c r="DM588" s="23" t="s">
        <v>627</v>
      </c>
      <c r="DN588" s="23" t="s">
        <v>20</v>
      </c>
      <c r="DW588" s="85"/>
      <c r="DY588" s="85">
        <v>44881.953472222223</v>
      </c>
    </row>
    <row r="589" spans="1:129" s="23" customFormat="1">
      <c r="A589" s="23">
        <v>650</v>
      </c>
      <c r="B589" s="88">
        <v>44881.958333333336</v>
      </c>
      <c r="C589" s="23" t="s">
        <v>192</v>
      </c>
      <c r="D589" s="23">
        <v>0</v>
      </c>
      <c r="E589" s="23">
        <v>0</v>
      </c>
      <c r="F589" s="23">
        <v>0</v>
      </c>
      <c r="G589" s="23" t="s">
        <v>58</v>
      </c>
      <c r="H589" s="23" t="s">
        <v>59</v>
      </c>
      <c r="I589" s="23" t="s">
        <v>59</v>
      </c>
      <c r="J589" s="23" t="s">
        <v>59</v>
      </c>
      <c r="K589" s="23">
        <v>150</v>
      </c>
      <c r="L589" s="23" t="s">
        <v>179</v>
      </c>
      <c r="M589" s="23">
        <v>0</v>
      </c>
      <c r="N589" s="23" t="s">
        <v>179</v>
      </c>
      <c r="O589" s="23">
        <v>0</v>
      </c>
      <c r="P589" s="23" t="s">
        <v>179</v>
      </c>
      <c r="Q589" s="23">
        <v>0</v>
      </c>
      <c r="R589" s="23">
        <v>2</v>
      </c>
      <c r="S589" s="23" t="s">
        <v>180</v>
      </c>
      <c r="T589" s="23">
        <v>9.9793000000000003</v>
      </c>
      <c r="U589" s="23">
        <v>0.60460000000000003</v>
      </c>
      <c r="V589" s="23">
        <v>15.7018</v>
      </c>
      <c r="W589" s="23">
        <v>0.25750000000000001</v>
      </c>
      <c r="X589" s="23">
        <v>46.1785</v>
      </c>
      <c r="Y589" s="23">
        <v>0.2757</v>
      </c>
      <c r="Z589" s="23">
        <v>2.98E-2</v>
      </c>
      <c r="AA589" s="23">
        <v>1.09E-2</v>
      </c>
      <c r="AB589" s="23" t="s">
        <v>181</v>
      </c>
      <c r="AC589" s="23">
        <v>5.7999999999999996E-3</v>
      </c>
      <c r="AD589" s="23" t="s">
        <v>181</v>
      </c>
      <c r="AE589" s="23">
        <v>1.01E-2</v>
      </c>
      <c r="AF589" s="23">
        <v>0.69789999999999996</v>
      </c>
      <c r="AG589" s="23">
        <v>8.6999999999999994E-3</v>
      </c>
      <c r="AH589" s="23">
        <v>6.1173000000000002</v>
      </c>
      <c r="AI589" s="23">
        <v>1.8599999999999998E-2</v>
      </c>
      <c r="AJ589" s="23">
        <v>0.51290000000000002</v>
      </c>
      <c r="AK589" s="23">
        <v>4.7000000000000002E-3</v>
      </c>
      <c r="AL589" s="23">
        <v>2.63E-2</v>
      </c>
      <c r="AM589" s="23">
        <v>6.1000000000000004E-3</v>
      </c>
      <c r="AN589" s="23">
        <v>3.1300000000000001E-2</v>
      </c>
      <c r="AO589" s="23">
        <v>3.7000000000000002E-3</v>
      </c>
      <c r="AP589" s="23">
        <v>6.9900000000000004E-2</v>
      </c>
      <c r="AQ589" s="23">
        <v>3.2000000000000002E-3</v>
      </c>
      <c r="AR589" s="23">
        <v>6.4527000000000001</v>
      </c>
      <c r="AS589" s="23">
        <v>2.1399999999999999E-2</v>
      </c>
      <c r="AT589" s="23">
        <v>1.35E-2</v>
      </c>
      <c r="AU589" s="23">
        <v>2.8999999999999998E-3</v>
      </c>
      <c r="AV589" s="23">
        <v>1.26E-2</v>
      </c>
      <c r="AW589" s="23">
        <v>8.9999999999999998E-4</v>
      </c>
      <c r="AX589" s="23">
        <v>8.8999999999999999E-3</v>
      </c>
      <c r="AY589" s="23">
        <v>5.9999999999999995E-4</v>
      </c>
      <c r="AZ589" s="23">
        <v>6.4000000000000003E-3</v>
      </c>
      <c r="BA589" s="23">
        <v>5.0000000000000001E-4</v>
      </c>
      <c r="BB589" s="23">
        <v>1.1999999999999999E-3</v>
      </c>
      <c r="BC589" s="23">
        <v>4.0000000000000002E-4</v>
      </c>
      <c r="BD589" s="23" t="s">
        <v>181</v>
      </c>
      <c r="BE589" s="23">
        <v>2.0000000000000001E-4</v>
      </c>
      <c r="BF589" s="23" t="s">
        <v>181</v>
      </c>
      <c r="BG589" s="23">
        <v>1E-4</v>
      </c>
      <c r="BH589" s="23">
        <v>5.9999999999999995E-4</v>
      </c>
      <c r="BI589" s="23">
        <v>2.0000000000000001E-4</v>
      </c>
      <c r="BJ589" s="23">
        <v>8.6999999999999994E-3</v>
      </c>
      <c r="BK589" s="23">
        <v>4.0000000000000002E-4</v>
      </c>
      <c r="BL589" s="23">
        <v>2.0999999999999999E-3</v>
      </c>
      <c r="BM589" s="23">
        <v>2.0000000000000001E-4</v>
      </c>
      <c r="BN589" s="23">
        <v>4.4999999999999997E-3</v>
      </c>
      <c r="BO589" s="23">
        <v>2.9999999999999997E-4</v>
      </c>
      <c r="BP589" s="23" t="s">
        <v>181</v>
      </c>
      <c r="BQ589" s="23">
        <v>2.0000000000000001E-4</v>
      </c>
      <c r="BR589" s="23">
        <v>4.0000000000000002E-4</v>
      </c>
      <c r="BS589" s="23">
        <v>2.0000000000000001E-4</v>
      </c>
      <c r="BT589" s="23" t="s">
        <v>181</v>
      </c>
      <c r="BU589" s="23">
        <v>5.0000000000000001E-4</v>
      </c>
      <c r="BV589" s="23">
        <v>1.1999999999999999E-3</v>
      </c>
      <c r="BW589" s="23">
        <v>6.9999999999999999E-4</v>
      </c>
      <c r="BX589" s="23" t="s">
        <v>181</v>
      </c>
      <c r="BY589" s="23">
        <v>8.0000000000000004E-4</v>
      </c>
      <c r="BZ589" s="23" t="s">
        <v>181</v>
      </c>
      <c r="CA589" s="23">
        <v>6.9999999999999999E-4</v>
      </c>
      <c r="CB589" s="23" t="s">
        <v>181</v>
      </c>
      <c r="CC589" s="23">
        <v>1.8E-3</v>
      </c>
      <c r="CD589" s="23" t="s">
        <v>181</v>
      </c>
      <c r="CE589" s="23">
        <v>1.8E-3</v>
      </c>
      <c r="CF589" s="23" t="s">
        <v>20</v>
      </c>
      <c r="CH589" s="23" t="s">
        <v>181</v>
      </c>
      <c r="CI589" s="23">
        <v>5.1000000000000004E-3</v>
      </c>
      <c r="CJ589" s="23" t="s">
        <v>181</v>
      </c>
      <c r="CK589" s="23">
        <v>8.3000000000000001E-3</v>
      </c>
      <c r="CL589" s="23" t="s">
        <v>181</v>
      </c>
      <c r="CM589" s="23">
        <v>9.1999999999999998E-3</v>
      </c>
      <c r="CN589" s="23" t="s">
        <v>181</v>
      </c>
      <c r="CO589" s="23">
        <v>5.9999999999999995E-4</v>
      </c>
      <c r="CP589" s="23" t="s">
        <v>181</v>
      </c>
      <c r="CQ589" s="23">
        <v>2.5999999999999999E-3</v>
      </c>
      <c r="CR589" s="23" t="s">
        <v>181</v>
      </c>
      <c r="CS589" s="23">
        <v>1.4E-3</v>
      </c>
      <c r="CT589" s="23" t="s">
        <v>181</v>
      </c>
      <c r="CU589" s="23">
        <v>6.9999999999999999E-4</v>
      </c>
      <c r="CV589" s="23" t="s">
        <v>20</v>
      </c>
      <c r="CX589" s="23" t="s">
        <v>181</v>
      </c>
      <c r="CY589" s="23">
        <v>5.0000000000000001E-4</v>
      </c>
      <c r="CZ589" s="23" t="s">
        <v>181</v>
      </c>
      <c r="DA589" s="23">
        <v>5.0000000000000001E-4</v>
      </c>
      <c r="DB589" s="23" t="s">
        <v>181</v>
      </c>
      <c r="DC589" s="23">
        <v>5.0000000000000001E-4</v>
      </c>
      <c r="DD589" s="23" t="s">
        <v>181</v>
      </c>
      <c r="DE589" s="23">
        <v>5.0000000000000001E-4</v>
      </c>
      <c r="DF589" s="23" t="s">
        <v>181</v>
      </c>
      <c r="DG589" s="23">
        <v>4.0000000000000002E-4</v>
      </c>
      <c r="DH589" s="23" t="s">
        <v>181</v>
      </c>
      <c r="DI589" s="23">
        <v>2.9999999999999997E-4</v>
      </c>
      <c r="DJ589" s="23" t="s">
        <v>669</v>
      </c>
      <c r="DK589" s="23" t="s">
        <v>670</v>
      </c>
      <c r="DL589" s="23">
        <v>34</v>
      </c>
      <c r="DM589" s="23" t="s">
        <v>587</v>
      </c>
      <c r="DN589" s="23" t="s">
        <v>20</v>
      </c>
      <c r="DW589" s="85"/>
      <c r="DY589" s="85">
        <v>44881.958333333336</v>
      </c>
    </row>
    <row r="590" spans="1:129" s="23" customFormat="1">
      <c r="A590" s="23">
        <v>651</v>
      </c>
      <c r="B590" s="88">
        <v>44881.964583333334</v>
      </c>
      <c r="C590" s="23" t="s">
        <v>192</v>
      </c>
      <c r="D590" s="23">
        <v>0</v>
      </c>
      <c r="E590" s="23">
        <v>0</v>
      </c>
      <c r="F590" s="23">
        <v>0</v>
      </c>
      <c r="G590" s="23" t="s">
        <v>58</v>
      </c>
      <c r="H590" s="23" t="s">
        <v>59</v>
      </c>
      <c r="I590" s="23" t="s">
        <v>59</v>
      </c>
      <c r="J590" s="23" t="s">
        <v>59</v>
      </c>
      <c r="K590" s="23">
        <v>150</v>
      </c>
      <c r="L590" s="23" t="s">
        <v>179</v>
      </c>
      <c r="M590" s="23">
        <v>0</v>
      </c>
      <c r="N590" s="23" t="s">
        <v>179</v>
      </c>
      <c r="O590" s="23">
        <v>0</v>
      </c>
      <c r="P590" s="23" t="s">
        <v>179</v>
      </c>
      <c r="Q590" s="23">
        <v>0</v>
      </c>
      <c r="R590" s="23">
        <v>2</v>
      </c>
      <c r="S590" s="23" t="s">
        <v>180</v>
      </c>
      <c r="T590" s="23">
        <v>10.164</v>
      </c>
      <c r="U590" s="23">
        <v>0.63190000000000002</v>
      </c>
      <c r="V590" s="23">
        <v>17.9239</v>
      </c>
      <c r="W590" s="23">
        <v>0.27579999999999999</v>
      </c>
      <c r="X590" s="23">
        <v>49.438600000000001</v>
      </c>
      <c r="Y590" s="23">
        <v>0.28970000000000001</v>
      </c>
      <c r="Z590" s="23">
        <v>4.7399999999999998E-2</v>
      </c>
      <c r="AA590" s="23">
        <v>1.18E-2</v>
      </c>
      <c r="AB590" s="23" t="s">
        <v>181</v>
      </c>
      <c r="AC590" s="23">
        <v>5.8999999999999999E-3</v>
      </c>
      <c r="AD590" s="23" t="s">
        <v>181</v>
      </c>
      <c r="AE590" s="23">
        <v>1.0200000000000001E-2</v>
      </c>
      <c r="AF590" s="23">
        <v>1.3231999999999999</v>
      </c>
      <c r="AG590" s="23">
        <v>1.15E-2</v>
      </c>
      <c r="AH590" s="23">
        <v>6.9473000000000003</v>
      </c>
      <c r="AI590" s="23">
        <v>1.9900000000000001E-2</v>
      </c>
      <c r="AJ590" s="23">
        <v>0.50680000000000003</v>
      </c>
      <c r="AK590" s="23">
        <v>4.7000000000000002E-3</v>
      </c>
      <c r="AL590" s="23">
        <v>3.2899999999999999E-2</v>
      </c>
      <c r="AM590" s="23">
        <v>6.1999999999999998E-3</v>
      </c>
      <c r="AN590" s="23">
        <v>3.73E-2</v>
      </c>
      <c r="AO590" s="23">
        <v>4.0000000000000001E-3</v>
      </c>
      <c r="AP590" s="23">
        <v>8.0500000000000002E-2</v>
      </c>
      <c r="AQ590" s="23">
        <v>3.3E-3</v>
      </c>
      <c r="AR590" s="23">
        <v>7.3571</v>
      </c>
      <c r="AS590" s="23">
        <v>2.3099999999999999E-2</v>
      </c>
      <c r="AT590" s="23">
        <v>1.84E-2</v>
      </c>
      <c r="AU590" s="23">
        <v>3.0000000000000001E-3</v>
      </c>
      <c r="AV590" s="23">
        <v>1.24E-2</v>
      </c>
      <c r="AW590" s="23">
        <v>8.9999999999999998E-4</v>
      </c>
      <c r="AX590" s="23">
        <v>6.7999999999999996E-3</v>
      </c>
      <c r="AY590" s="23">
        <v>5.9999999999999995E-4</v>
      </c>
      <c r="AZ590" s="23">
        <v>7.1999999999999998E-3</v>
      </c>
      <c r="BA590" s="23">
        <v>5.9999999999999995E-4</v>
      </c>
      <c r="BB590" s="23">
        <v>1.1999999999999999E-3</v>
      </c>
      <c r="BC590" s="23">
        <v>2.9999999999999997E-4</v>
      </c>
      <c r="BD590" s="23" t="s">
        <v>181</v>
      </c>
      <c r="BE590" s="23">
        <v>2.9999999999999997E-4</v>
      </c>
      <c r="BF590" s="23" t="s">
        <v>181</v>
      </c>
      <c r="BG590" s="23">
        <v>1E-4</v>
      </c>
      <c r="BH590" s="23">
        <v>1.2999999999999999E-3</v>
      </c>
      <c r="BI590" s="23">
        <v>2.0000000000000001E-4</v>
      </c>
      <c r="BJ590" s="23">
        <v>6.1999999999999998E-3</v>
      </c>
      <c r="BK590" s="23">
        <v>2.9999999999999997E-4</v>
      </c>
      <c r="BL590" s="23">
        <v>1.9E-3</v>
      </c>
      <c r="BM590" s="23">
        <v>2.0000000000000001E-4</v>
      </c>
      <c r="BN590" s="23">
        <v>3.0000000000000001E-3</v>
      </c>
      <c r="BO590" s="23">
        <v>2.0000000000000001E-4</v>
      </c>
      <c r="BP590" s="23" t="s">
        <v>181</v>
      </c>
      <c r="BQ590" s="23">
        <v>2.0000000000000001E-4</v>
      </c>
      <c r="BR590" s="23">
        <v>2.9999999999999997E-4</v>
      </c>
      <c r="BS590" s="23">
        <v>2.0000000000000001E-4</v>
      </c>
      <c r="BT590" s="23" t="s">
        <v>181</v>
      </c>
      <c r="BU590" s="23">
        <v>5.0000000000000001E-4</v>
      </c>
      <c r="BV590" s="23" t="s">
        <v>20</v>
      </c>
      <c r="BX590" s="23" t="s">
        <v>181</v>
      </c>
      <c r="BY590" s="23">
        <v>8.0000000000000004E-4</v>
      </c>
      <c r="BZ590" s="23" t="s">
        <v>181</v>
      </c>
      <c r="CA590" s="23">
        <v>6.9999999999999999E-4</v>
      </c>
      <c r="CB590" s="23" t="s">
        <v>181</v>
      </c>
      <c r="CC590" s="23">
        <v>1.6999999999999999E-3</v>
      </c>
      <c r="CD590" s="23" t="s">
        <v>181</v>
      </c>
      <c r="CE590" s="23">
        <v>1.8E-3</v>
      </c>
      <c r="CF590" s="23" t="s">
        <v>20</v>
      </c>
      <c r="CH590" s="23" t="s">
        <v>181</v>
      </c>
      <c r="CI590" s="23">
        <v>4.4999999999999997E-3</v>
      </c>
      <c r="CJ590" s="23" t="s">
        <v>181</v>
      </c>
      <c r="CK590" s="23">
        <v>8.3999999999999995E-3</v>
      </c>
      <c r="CL590" s="23" t="s">
        <v>181</v>
      </c>
      <c r="CM590" s="23">
        <v>8.3999999999999995E-3</v>
      </c>
      <c r="CN590" s="23" t="s">
        <v>181</v>
      </c>
      <c r="CO590" s="23">
        <v>5.9999999999999995E-4</v>
      </c>
      <c r="CP590" s="23" t="s">
        <v>181</v>
      </c>
      <c r="CQ590" s="23">
        <v>2.5999999999999999E-3</v>
      </c>
      <c r="CR590" s="23" t="s">
        <v>181</v>
      </c>
      <c r="CS590" s="23">
        <v>1.4E-3</v>
      </c>
      <c r="CT590" s="23" t="s">
        <v>20</v>
      </c>
      <c r="CV590" s="23" t="s">
        <v>181</v>
      </c>
      <c r="CW590" s="23">
        <v>5.0000000000000001E-4</v>
      </c>
      <c r="CX590" s="23" t="s">
        <v>181</v>
      </c>
      <c r="CY590" s="23">
        <v>5.0000000000000001E-4</v>
      </c>
      <c r="CZ590" s="23" t="s">
        <v>181</v>
      </c>
      <c r="DA590" s="23">
        <v>5.0000000000000001E-4</v>
      </c>
      <c r="DB590" s="23" t="s">
        <v>181</v>
      </c>
      <c r="DC590" s="23">
        <v>5.0000000000000001E-4</v>
      </c>
      <c r="DD590" s="23" t="s">
        <v>181</v>
      </c>
      <c r="DE590" s="23">
        <v>5.0000000000000001E-4</v>
      </c>
      <c r="DF590" s="23" t="s">
        <v>181</v>
      </c>
      <c r="DG590" s="23">
        <v>2.9999999999999997E-4</v>
      </c>
      <c r="DH590" s="23" t="s">
        <v>181</v>
      </c>
      <c r="DI590" s="23">
        <v>2.0000000000000001E-4</v>
      </c>
      <c r="DJ590" s="23" t="s">
        <v>669</v>
      </c>
      <c r="DK590" s="23" t="s">
        <v>670</v>
      </c>
      <c r="DL590" s="23">
        <v>123</v>
      </c>
      <c r="DM590" s="23" t="s">
        <v>587</v>
      </c>
      <c r="DN590" s="23" t="s">
        <v>20</v>
      </c>
      <c r="DW590" s="85"/>
      <c r="DY590" s="85">
        <v>44881.964583333334</v>
      </c>
    </row>
    <row r="591" spans="1:129" s="23" customFormat="1">
      <c r="A591" s="23">
        <v>652</v>
      </c>
      <c r="B591" s="88">
        <v>44881.969444444447</v>
      </c>
      <c r="C591" s="23" t="s">
        <v>192</v>
      </c>
      <c r="D591" s="23">
        <v>0</v>
      </c>
      <c r="E591" s="23">
        <v>0</v>
      </c>
      <c r="F591" s="23">
        <v>0</v>
      </c>
      <c r="G591" s="23" t="s">
        <v>58</v>
      </c>
      <c r="H591" s="23" t="s">
        <v>59</v>
      </c>
      <c r="I591" s="23" t="s">
        <v>59</v>
      </c>
      <c r="J591" s="23" t="s">
        <v>59</v>
      </c>
      <c r="K591" s="23">
        <v>150</v>
      </c>
      <c r="L591" s="23" t="s">
        <v>179</v>
      </c>
      <c r="M591" s="23">
        <v>0</v>
      </c>
      <c r="N591" s="23" t="s">
        <v>179</v>
      </c>
      <c r="O591" s="23">
        <v>0</v>
      </c>
      <c r="P591" s="23" t="s">
        <v>179</v>
      </c>
      <c r="Q591" s="23">
        <v>0</v>
      </c>
      <c r="R591" s="23">
        <v>2</v>
      </c>
      <c r="S591" s="23" t="s">
        <v>180</v>
      </c>
      <c r="T591" s="23">
        <v>6.0709</v>
      </c>
      <c r="U591" s="23">
        <v>0.49540000000000001</v>
      </c>
      <c r="V591" s="23">
        <v>10.9397</v>
      </c>
      <c r="W591" s="23">
        <v>0.2145</v>
      </c>
      <c r="X591" s="23">
        <v>35.456499999999998</v>
      </c>
      <c r="Y591" s="23">
        <v>0.2329</v>
      </c>
      <c r="Z591" s="23">
        <v>1.17E-2</v>
      </c>
      <c r="AA591" s="23">
        <v>1.01E-2</v>
      </c>
      <c r="AB591" s="23" t="s">
        <v>181</v>
      </c>
      <c r="AC591" s="23">
        <v>5.3E-3</v>
      </c>
      <c r="AD591" s="23" t="s">
        <v>181</v>
      </c>
      <c r="AE591" s="23">
        <v>9.9000000000000008E-3</v>
      </c>
      <c r="AF591" s="23">
        <v>0.32379999999999998</v>
      </c>
      <c r="AG591" s="23">
        <v>6.1000000000000004E-3</v>
      </c>
      <c r="AH591" s="23">
        <v>6.2012999999999998</v>
      </c>
      <c r="AI591" s="23">
        <v>1.8599999999999998E-2</v>
      </c>
      <c r="AJ591" s="23">
        <v>0.35</v>
      </c>
      <c r="AK591" s="23">
        <v>4.0000000000000001E-3</v>
      </c>
      <c r="AL591" s="23">
        <v>1.61E-2</v>
      </c>
      <c r="AM591" s="23">
        <v>5.3E-3</v>
      </c>
      <c r="AN591" s="23">
        <v>2.0199999999999999E-2</v>
      </c>
      <c r="AO591" s="23">
        <v>2.8999999999999998E-3</v>
      </c>
      <c r="AP591" s="23">
        <v>7.7100000000000002E-2</v>
      </c>
      <c r="AQ591" s="23">
        <v>3.3999999999999998E-3</v>
      </c>
      <c r="AR591" s="23">
        <v>4.6722999999999999</v>
      </c>
      <c r="AS591" s="23">
        <v>1.8499999999999999E-2</v>
      </c>
      <c r="AT591" s="23">
        <v>1.21E-2</v>
      </c>
      <c r="AU591" s="23">
        <v>2.5000000000000001E-3</v>
      </c>
      <c r="AV591" s="23">
        <v>1.3599999999999999E-2</v>
      </c>
      <c r="AW591" s="23">
        <v>1E-3</v>
      </c>
      <c r="AX591" s="23">
        <v>6.3E-3</v>
      </c>
      <c r="AY591" s="23">
        <v>5.9999999999999995E-4</v>
      </c>
      <c r="AZ591" s="23">
        <v>6.1000000000000004E-3</v>
      </c>
      <c r="BA591" s="23">
        <v>5.0000000000000001E-4</v>
      </c>
      <c r="BB591" s="23">
        <v>1.1999999999999999E-3</v>
      </c>
      <c r="BC591" s="23">
        <v>4.0000000000000002E-4</v>
      </c>
      <c r="BD591" s="23" t="s">
        <v>181</v>
      </c>
      <c r="BE591" s="23">
        <v>2.9999999999999997E-4</v>
      </c>
      <c r="BF591" s="23" t="s">
        <v>181</v>
      </c>
      <c r="BG591" s="23">
        <v>1E-4</v>
      </c>
      <c r="BH591" s="23">
        <v>4.0000000000000002E-4</v>
      </c>
      <c r="BI591" s="23">
        <v>2.0000000000000001E-4</v>
      </c>
      <c r="BJ591" s="23">
        <v>5.7000000000000002E-3</v>
      </c>
      <c r="BK591" s="23">
        <v>2.9999999999999997E-4</v>
      </c>
      <c r="BL591" s="23">
        <v>1.6000000000000001E-3</v>
      </c>
      <c r="BM591" s="23">
        <v>2.0000000000000001E-4</v>
      </c>
      <c r="BN591" s="23">
        <v>3.5999999999999999E-3</v>
      </c>
      <c r="BO591" s="23">
        <v>4.0000000000000002E-4</v>
      </c>
      <c r="BP591" s="23" t="s">
        <v>181</v>
      </c>
      <c r="BQ591" s="23">
        <v>2.0000000000000001E-4</v>
      </c>
      <c r="BR591" s="23">
        <v>6.9999999999999999E-4</v>
      </c>
      <c r="BS591" s="23">
        <v>4.0000000000000002E-4</v>
      </c>
      <c r="BT591" s="23" t="s">
        <v>181</v>
      </c>
      <c r="BU591" s="23">
        <v>5.0000000000000001E-4</v>
      </c>
      <c r="BV591" s="23" t="s">
        <v>20</v>
      </c>
      <c r="BX591" s="23" t="s">
        <v>181</v>
      </c>
      <c r="BY591" s="23">
        <v>8.9999999999999998E-4</v>
      </c>
      <c r="BZ591" s="23" t="s">
        <v>181</v>
      </c>
      <c r="CA591" s="23">
        <v>8.0000000000000004E-4</v>
      </c>
      <c r="CB591" s="23" t="s">
        <v>181</v>
      </c>
      <c r="CC591" s="23">
        <v>2.0999999999999999E-3</v>
      </c>
      <c r="CD591" s="23" t="s">
        <v>181</v>
      </c>
      <c r="CE591" s="23">
        <v>1.6000000000000001E-3</v>
      </c>
      <c r="CF591" s="23" t="s">
        <v>20</v>
      </c>
      <c r="CH591" s="23" t="s">
        <v>181</v>
      </c>
      <c r="CI591" s="23">
        <v>7.1999999999999998E-3</v>
      </c>
      <c r="CJ591" s="23" t="s">
        <v>181</v>
      </c>
      <c r="CK591" s="23">
        <v>9.5999999999999992E-3</v>
      </c>
      <c r="CL591" s="23" t="s">
        <v>181</v>
      </c>
      <c r="CM591" s="23">
        <v>1.3599999999999999E-2</v>
      </c>
      <c r="CN591" s="23" t="s">
        <v>181</v>
      </c>
      <c r="CO591" s="23">
        <v>5.9999999999999995E-4</v>
      </c>
      <c r="CP591" s="23" t="s">
        <v>181</v>
      </c>
      <c r="CQ591" s="23">
        <v>2.5999999999999999E-3</v>
      </c>
      <c r="CR591" s="23" t="s">
        <v>181</v>
      </c>
      <c r="CS591" s="23">
        <v>1.6000000000000001E-3</v>
      </c>
      <c r="CT591" s="23" t="s">
        <v>181</v>
      </c>
      <c r="CU591" s="23">
        <v>5.9999999999999995E-4</v>
      </c>
      <c r="CV591" s="23" t="s">
        <v>20</v>
      </c>
      <c r="CX591" s="23" t="s">
        <v>181</v>
      </c>
      <c r="CY591" s="23">
        <v>4.0000000000000002E-4</v>
      </c>
      <c r="CZ591" s="23" t="s">
        <v>181</v>
      </c>
      <c r="DA591" s="23">
        <v>5.9999999999999995E-4</v>
      </c>
      <c r="DB591" s="23" t="s">
        <v>181</v>
      </c>
      <c r="DC591" s="23">
        <v>5.9999999999999995E-4</v>
      </c>
      <c r="DD591" s="23" t="s">
        <v>181</v>
      </c>
      <c r="DE591" s="23">
        <v>6.9999999999999999E-4</v>
      </c>
      <c r="DF591" s="23" t="s">
        <v>181</v>
      </c>
      <c r="DG591" s="23">
        <v>2.9999999999999997E-4</v>
      </c>
      <c r="DH591" s="23" t="s">
        <v>181</v>
      </c>
      <c r="DI591" s="23">
        <v>4.0000000000000002E-4</v>
      </c>
      <c r="DJ591" s="23" t="s">
        <v>671</v>
      </c>
      <c r="DK591" s="23" t="s">
        <v>672</v>
      </c>
      <c r="DL591" s="23">
        <v>7</v>
      </c>
      <c r="DM591" s="23" t="s">
        <v>587</v>
      </c>
      <c r="DN591" s="23" t="s">
        <v>20</v>
      </c>
      <c r="DW591" s="85"/>
      <c r="DY591" s="85">
        <v>44881.969444444447</v>
      </c>
    </row>
    <row r="592" spans="1:129" s="23" customFormat="1">
      <c r="A592" s="23">
        <v>653</v>
      </c>
      <c r="B592" s="88">
        <v>44881.974305555559</v>
      </c>
      <c r="C592" s="23" t="s">
        <v>192</v>
      </c>
      <c r="D592" s="23">
        <v>0</v>
      </c>
      <c r="E592" s="23">
        <v>0</v>
      </c>
      <c r="F592" s="23">
        <v>0</v>
      </c>
      <c r="G592" s="23" t="s">
        <v>58</v>
      </c>
      <c r="H592" s="23" t="s">
        <v>59</v>
      </c>
      <c r="I592" s="23" t="s">
        <v>59</v>
      </c>
      <c r="J592" s="23" t="s">
        <v>59</v>
      </c>
      <c r="K592" s="23">
        <v>150</v>
      </c>
      <c r="L592" s="23" t="s">
        <v>179</v>
      </c>
      <c r="M592" s="23">
        <v>0</v>
      </c>
      <c r="N592" s="23" t="s">
        <v>179</v>
      </c>
      <c r="O592" s="23">
        <v>0</v>
      </c>
      <c r="P592" s="23" t="s">
        <v>179</v>
      </c>
      <c r="Q592" s="23">
        <v>0</v>
      </c>
      <c r="R592" s="23">
        <v>2</v>
      </c>
      <c r="S592" s="23" t="s">
        <v>180</v>
      </c>
      <c r="T592" s="23">
        <v>3.0908000000000002</v>
      </c>
      <c r="U592" s="23">
        <v>0.47120000000000001</v>
      </c>
      <c r="V592" s="23">
        <v>13.598800000000001</v>
      </c>
      <c r="W592" s="23">
        <v>0.2399</v>
      </c>
      <c r="X592" s="23">
        <v>39.154800000000002</v>
      </c>
      <c r="Y592" s="23">
        <v>0.2545</v>
      </c>
      <c r="Z592" s="23">
        <v>3.4500000000000003E-2</v>
      </c>
      <c r="AA592" s="23">
        <v>1.0699999999999999E-2</v>
      </c>
      <c r="AB592" s="23" t="s">
        <v>181</v>
      </c>
      <c r="AC592" s="23">
        <v>5.5999999999999999E-3</v>
      </c>
      <c r="AD592" s="23" t="s">
        <v>181</v>
      </c>
      <c r="AE592" s="23">
        <v>1.0500000000000001E-2</v>
      </c>
      <c r="AF592" s="23">
        <v>2.4161000000000001</v>
      </c>
      <c r="AG592" s="23">
        <v>1.4500000000000001E-2</v>
      </c>
      <c r="AH592" s="23">
        <v>5.8943000000000003</v>
      </c>
      <c r="AI592" s="23">
        <v>1.8499999999999999E-2</v>
      </c>
      <c r="AJ592" s="23">
        <v>0.47639999999999999</v>
      </c>
      <c r="AK592" s="23">
        <v>4.5999999999999999E-3</v>
      </c>
      <c r="AL592" s="23">
        <v>1.8100000000000002E-2</v>
      </c>
      <c r="AM592" s="23">
        <v>5.7999999999999996E-3</v>
      </c>
      <c r="AN592" s="23">
        <v>2.3900000000000001E-2</v>
      </c>
      <c r="AO592" s="23">
        <v>3.5000000000000001E-3</v>
      </c>
      <c r="AP592" s="23">
        <v>0.15129999999999999</v>
      </c>
      <c r="AQ592" s="23">
        <v>4.4999999999999997E-3</v>
      </c>
      <c r="AR592" s="23">
        <v>6.6776999999999997</v>
      </c>
      <c r="AS592" s="23">
        <v>2.2200000000000001E-2</v>
      </c>
      <c r="AT592" s="23">
        <v>1.4E-2</v>
      </c>
      <c r="AU592" s="23">
        <v>3.0000000000000001E-3</v>
      </c>
      <c r="AV592" s="23">
        <v>1.61E-2</v>
      </c>
      <c r="AW592" s="23">
        <v>1.1000000000000001E-3</v>
      </c>
      <c r="AX592" s="23">
        <v>1.0500000000000001E-2</v>
      </c>
      <c r="AY592" s="23">
        <v>8.0000000000000004E-4</v>
      </c>
      <c r="AZ592" s="23">
        <v>6.4000000000000003E-3</v>
      </c>
      <c r="BA592" s="23">
        <v>5.9999999999999995E-4</v>
      </c>
      <c r="BB592" s="23">
        <v>1.4E-3</v>
      </c>
      <c r="BC592" s="23">
        <v>4.0000000000000002E-4</v>
      </c>
      <c r="BD592" s="23">
        <v>5.9999999999999995E-4</v>
      </c>
      <c r="BE592" s="23">
        <v>2.9999999999999997E-4</v>
      </c>
      <c r="BF592" s="23" t="s">
        <v>181</v>
      </c>
      <c r="BG592" s="23">
        <v>1E-4</v>
      </c>
      <c r="BH592" s="23">
        <v>2.0999999999999999E-3</v>
      </c>
      <c r="BI592" s="23">
        <v>2.0000000000000001E-4</v>
      </c>
      <c r="BJ592" s="23">
        <v>7.7999999999999996E-3</v>
      </c>
      <c r="BK592" s="23">
        <v>4.0000000000000002E-4</v>
      </c>
      <c r="BL592" s="23">
        <v>2.5999999999999999E-3</v>
      </c>
      <c r="BM592" s="23">
        <v>2.0000000000000001E-4</v>
      </c>
      <c r="BN592" s="23">
        <v>4.7000000000000002E-3</v>
      </c>
      <c r="BO592" s="23">
        <v>2.9999999999999997E-4</v>
      </c>
      <c r="BP592" s="23" t="s">
        <v>181</v>
      </c>
      <c r="BQ592" s="23">
        <v>2.0000000000000001E-4</v>
      </c>
      <c r="BR592" s="23">
        <v>6.9999999999999999E-4</v>
      </c>
      <c r="BS592" s="23">
        <v>2.9999999999999997E-4</v>
      </c>
      <c r="BT592" s="23" t="s">
        <v>181</v>
      </c>
      <c r="BU592" s="23">
        <v>5.0000000000000001E-4</v>
      </c>
      <c r="BV592" s="23">
        <v>1.1999999999999999E-3</v>
      </c>
      <c r="BW592" s="23">
        <v>5.9999999999999995E-4</v>
      </c>
      <c r="BX592" s="23" t="s">
        <v>181</v>
      </c>
      <c r="BY592" s="23">
        <v>8.9999999999999998E-4</v>
      </c>
      <c r="BZ592" s="23" t="s">
        <v>181</v>
      </c>
      <c r="CA592" s="23">
        <v>6.9999999999999999E-4</v>
      </c>
      <c r="CB592" s="23">
        <v>2E-3</v>
      </c>
      <c r="CC592" s="23">
        <v>2E-3</v>
      </c>
      <c r="CD592" s="23" t="s">
        <v>181</v>
      </c>
      <c r="CE592" s="23">
        <v>1.6000000000000001E-3</v>
      </c>
      <c r="CF592" s="23" t="s">
        <v>20</v>
      </c>
      <c r="CH592" s="23">
        <v>9.7000000000000003E-3</v>
      </c>
      <c r="CI592" s="23">
        <v>6.3E-3</v>
      </c>
      <c r="CJ592" s="23" t="s">
        <v>181</v>
      </c>
      <c r="CK592" s="23">
        <v>9.4000000000000004E-3</v>
      </c>
      <c r="CL592" s="23" t="s">
        <v>181</v>
      </c>
      <c r="CM592" s="23">
        <v>1.2500000000000001E-2</v>
      </c>
      <c r="CN592" s="23" t="s">
        <v>181</v>
      </c>
      <c r="CO592" s="23">
        <v>6.9999999999999999E-4</v>
      </c>
      <c r="CP592" s="23" t="s">
        <v>181</v>
      </c>
      <c r="CQ592" s="23">
        <v>2.5000000000000001E-3</v>
      </c>
      <c r="CR592" s="23" t="s">
        <v>181</v>
      </c>
      <c r="CS592" s="23">
        <v>1.6000000000000001E-3</v>
      </c>
      <c r="CT592" s="23" t="s">
        <v>181</v>
      </c>
      <c r="CU592" s="23">
        <v>5.9999999999999995E-4</v>
      </c>
      <c r="CV592" s="23" t="s">
        <v>20</v>
      </c>
      <c r="CX592" s="23" t="s">
        <v>181</v>
      </c>
      <c r="CY592" s="23">
        <v>5.0000000000000001E-4</v>
      </c>
      <c r="CZ592" s="23" t="s">
        <v>181</v>
      </c>
      <c r="DA592" s="23">
        <v>5.9999999999999995E-4</v>
      </c>
      <c r="DB592" s="23" t="s">
        <v>181</v>
      </c>
      <c r="DC592" s="23">
        <v>5.0000000000000001E-4</v>
      </c>
      <c r="DD592" s="23" t="s">
        <v>181</v>
      </c>
      <c r="DE592" s="23">
        <v>5.9999999999999995E-4</v>
      </c>
      <c r="DF592" s="23" t="s">
        <v>181</v>
      </c>
      <c r="DG592" s="23">
        <v>2.9999999999999997E-4</v>
      </c>
      <c r="DH592" s="23" t="s">
        <v>181</v>
      </c>
      <c r="DI592" s="23">
        <v>4.0000000000000002E-4</v>
      </c>
      <c r="DJ592" s="23" t="s">
        <v>671</v>
      </c>
      <c r="DK592" s="23" t="s">
        <v>672</v>
      </c>
      <c r="DL592" s="23">
        <v>140</v>
      </c>
      <c r="DM592" s="23" t="s">
        <v>603</v>
      </c>
      <c r="DN592" s="23" t="s">
        <v>20</v>
      </c>
      <c r="DW592" s="85"/>
      <c r="DY592" s="85">
        <v>44881.974305555559</v>
      </c>
    </row>
    <row r="593" spans="1:129" s="23" customFormat="1">
      <c r="A593" s="23">
        <v>654</v>
      </c>
      <c r="B593" s="88">
        <v>44881.979861111111</v>
      </c>
      <c r="C593" s="23" t="s">
        <v>192</v>
      </c>
      <c r="D593" s="23">
        <v>0</v>
      </c>
      <c r="E593" s="23">
        <v>0</v>
      </c>
      <c r="F593" s="23">
        <v>0</v>
      </c>
      <c r="G593" s="23" t="s">
        <v>58</v>
      </c>
      <c r="H593" s="23" t="s">
        <v>59</v>
      </c>
      <c r="I593" s="23" t="s">
        <v>59</v>
      </c>
      <c r="J593" s="23" t="s">
        <v>59</v>
      </c>
      <c r="K593" s="23">
        <v>150</v>
      </c>
      <c r="L593" s="23" t="s">
        <v>179</v>
      </c>
      <c r="M593" s="23">
        <v>0</v>
      </c>
      <c r="N593" s="23" t="s">
        <v>179</v>
      </c>
      <c r="O593" s="23">
        <v>0</v>
      </c>
      <c r="P593" s="23" t="s">
        <v>179</v>
      </c>
      <c r="Q593" s="23">
        <v>0</v>
      </c>
      <c r="R593" s="23">
        <v>2</v>
      </c>
      <c r="S593" s="23" t="s">
        <v>180</v>
      </c>
      <c r="T593" s="23">
        <v>4.4122000000000003</v>
      </c>
      <c r="U593" s="23">
        <v>0.5484</v>
      </c>
      <c r="V593" s="23">
        <v>19.905100000000001</v>
      </c>
      <c r="W593" s="23">
        <v>0.28739999999999999</v>
      </c>
      <c r="X593" s="23">
        <v>47.5627</v>
      </c>
      <c r="Y593" s="23">
        <v>0.28770000000000001</v>
      </c>
      <c r="Z593" s="23">
        <v>2.75E-2</v>
      </c>
      <c r="AA593" s="23">
        <v>1.09E-2</v>
      </c>
      <c r="AB593" s="23" t="s">
        <v>181</v>
      </c>
      <c r="AC593" s="23">
        <v>6.1000000000000004E-3</v>
      </c>
      <c r="AD593" s="23" t="s">
        <v>181</v>
      </c>
      <c r="AE593" s="23">
        <v>1.0800000000000001E-2</v>
      </c>
      <c r="AF593" s="23">
        <v>2.1726999999999999</v>
      </c>
      <c r="AG593" s="23">
        <v>1.4500000000000001E-2</v>
      </c>
      <c r="AH593" s="23">
        <v>6.2009999999999996</v>
      </c>
      <c r="AI593" s="23">
        <v>1.9099999999999999E-2</v>
      </c>
      <c r="AJ593" s="23">
        <v>0.65639999999999998</v>
      </c>
      <c r="AK593" s="23">
        <v>5.1999999999999998E-3</v>
      </c>
      <c r="AL593" s="23">
        <v>2.9899999999999999E-2</v>
      </c>
      <c r="AM593" s="23">
        <v>6.4999999999999997E-3</v>
      </c>
      <c r="AN593" s="23">
        <v>2.6599999999999999E-2</v>
      </c>
      <c r="AO593" s="23">
        <v>3.7000000000000002E-3</v>
      </c>
      <c r="AP593" s="23">
        <v>7.3800000000000004E-2</v>
      </c>
      <c r="AQ593" s="23">
        <v>3.2000000000000002E-3</v>
      </c>
      <c r="AR593" s="23">
        <v>8.9578000000000007</v>
      </c>
      <c r="AS593" s="23">
        <v>2.5499999999999998E-2</v>
      </c>
      <c r="AT593" s="23">
        <v>1.6E-2</v>
      </c>
      <c r="AU593" s="23">
        <v>3.3999999999999998E-3</v>
      </c>
      <c r="AV593" s="23">
        <v>1.5100000000000001E-2</v>
      </c>
      <c r="AW593" s="23">
        <v>1E-3</v>
      </c>
      <c r="AX593" s="23">
        <v>1.06E-2</v>
      </c>
      <c r="AY593" s="23">
        <v>6.9999999999999999E-4</v>
      </c>
      <c r="AZ593" s="23">
        <v>7.7999999999999996E-3</v>
      </c>
      <c r="BA593" s="23">
        <v>5.9999999999999995E-4</v>
      </c>
      <c r="BB593" s="23">
        <v>1.1999999999999999E-3</v>
      </c>
      <c r="BC593" s="23">
        <v>4.0000000000000002E-4</v>
      </c>
      <c r="BD593" s="23">
        <v>6.9999999999999999E-4</v>
      </c>
      <c r="BE593" s="23">
        <v>2.9999999999999997E-4</v>
      </c>
      <c r="BF593" s="23" t="s">
        <v>181</v>
      </c>
      <c r="BG593" s="23">
        <v>1E-4</v>
      </c>
      <c r="BH593" s="23">
        <v>1.5E-3</v>
      </c>
      <c r="BI593" s="23">
        <v>2.0000000000000001E-4</v>
      </c>
      <c r="BJ593" s="23">
        <v>1.01E-2</v>
      </c>
      <c r="BK593" s="23">
        <v>4.0000000000000002E-4</v>
      </c>
      <c r="BL593" s="23">
        <v>1.6999999999999999E-3</v>
      </c>
      <c r="BM593" s="23">
        <v>2.0000000000000001E-4</v>
      </c>
      <c r="BN593" s="23">
        <v>3.5999999999999999E-3</v>
      </c>
      <c r="BO593" s="23">
        <v>2.0000000000000001E-4</v>
      </c>
      <c r="BP593" s="23" t="s">
        <v>181</v>
      </c>
      <c r="BQ593" s="23">
        <v>2.0000000000000001E-4</v>
      </c>
      <c r="BR593" s="23">
        <v>6.9999999999999999E-4</v>
      </c>
      <c r="BS593" s="23">
        <v>2.0000000000000001E-4</v>
      </c>
      <c r="BT593" s="23" t="s">
        <v>181</v>
      </c>
      <c r="BU593" s="23">
        <v>5.0000000000000001E-4</v>
      </c>
      <c r="BV593" s="23" t="s">
        <v>20</v>
      </c>
      <c r="BX593" s="23" t="s">
        <v>181</v>
      </c>
      <c r="BY593" s="23">
        <v>8.0000000000000004E-4</v>
      </c>
      <c r="BZ593" s="23" t="s">
        <v>181</v>
      </c>
      <c r="CA593" s="23">
        <v>5.9999999999999995E-4</v>
      </c>
      <c r="CB593" s="23" t="s">
        <v>181</v>
      </c>
      <c r="CC593" s="23">
        <v>1.6999999999999999E-3</v>
      </c>
      <c r="CD593" s="23" t="s">
        <v>181</v>
      </c>
      <c r="CE593" s="23">
        <v>1.8E-3</v>
      </c>
      <c r="CF593" s="23" t="s">
        <v>20</v>
      </c>
      <c r="CH593" s="23">
        <v>5.4999999999999997E-3</v>
      </c>
      <c r="CI593" s="23">
        <v>4.4000000000000003E-3</v>
      </c>
      <c r="CJ593" s="23" t="s">
        <v>181</v>
      </c>
      <c r="CK593" s="23">
        <v>8.6E-3</v>
      </c>
      <c r="CL593" s="23" t="s">
        <v>181</v>
      </c>
      <c r="CM593" s="23">
        <v>9.1999999999999998E-3</v>
      </c>
      <c r="CN593" s="23" t="s">
        <v>181</v>
      </c>
      <c r="CO593" s="23">
        <v>6.9999999999999999E-4</v>
      </c>
      <c r="CP593" s="23" t="s">
        <v>181</v>
      </c>
      <c r="CQ593" s="23">
        <v>2.7000000000000001E-3</v>
      </c>
      <c r="CR593" s="23" t="s">
        <v>181</v>
      </c>
      <c r="CS593" s="23">
        <v>1.5E-3</v>
      </c>
      <c r="CT593" s="23" t="s">
        <v>20</v>
      </c>
      <c r="CV593" s="23" t="s">
        <v>181</v>
      </c>
      <c r="CW593" s="23">
        <v>5.0000000000000001E-4</v>
      </c>
      <c r="CX593" s="23" t="s">
        <v>181</v>
      </c>
      <c r="CY593" s="23">
        <v>5.0000000000000001E-4</v>
      </c>
      <c r="CZ593" s="23" t="s">
        <v>181</v>
      </c>
      <c r="DA593" s="23">
        <v>5.0000000000000001E-4</v>
      </c>
      <c r="DB593" s="23" t="s">
        <v>181</v>
      </c>
      <c r="DC593" s="23">
        <v>5.0000000000000001E-4</v>
      </c>
      <c r="DD593" s="23" t="s">
        <v>181</v>
      </c>
      <c r="DE593" s="23">
        <v>5.0000000000000001E-4</v>
      </c>
      <c r="DF593" s="23" t="s">
        <v>181</v>
      </c>
      <c r="DG593" s="23">
        <v>2.9999999999999997E-4</v>
      </c>
      <c r="DH593" s="23" t="s">
        <v>181</v>
      </c>
      <c r="DI593" s="23">
        <v>2.0000000000000001E-4</v>
      </c>
      <c r="DJ593" s="23" t="s">
        <v>673</v>
      </c>
      <c r="DK593" s="23" t="s">
        <v>674</v>
      </c>
      <c r="DL593" s="23">
        <v>7</v>
      </c>
      <c r="DM593" s="23" t="s">
        <v>603</v>
      </c>
      <c r="DN593" s="23" t="s">
        <v>20</v>
      </c>
      <c r="DW593" s="85"/>
      <c r="DY593" s="85">
        <v>44881.979861111111</v>
      </c>
    </row>
    <row r="594" spans="1:129" s="23" customFormat="1">
      <c r="A594" s="23">
        <v>655</v>
      </c>
      <c r="B594" s="88">
        <v>44881.984722222223</v>
      </c>
      <c r="C594" s="23" t="s">
        <v>192</v>
      </c>
      <c r="D594" s="23">
        <v>0</v>
      </c>
      <c r="E594" s="23">
        <v>0</v>
      </c>
      <c r="F594" s="23">
        <v>0</v>
      </c>
      <c r="G594" s="23" t="s">
        <v>58</v>
      </c>
      <c r="H594" s="23" t="s">
        <v>59</v>
      </c>
      <c r="I594" s="23" t="s">
        <v>59</v>
      </c>
      <c r="J594" s="23" t="s">
        <v>59</v>
      </c>
      <c r="K594" s="23">
        <v>150</v>
      </c>
      <c r="L594" s="23" t="s">
        <v>179</v>
      </c>
      <c r="M594" s="23">
        <v>0</v>
      </c>
      <c r="N594" s="23" t="s">
        <v>179</v>
      </c>
      <c r="O594" s="23">
        <v>0</v>
      </c>
      <c r="P594" s="23" t="s">
        <v>179</v>
      </c>
      <c r="Q594" s="23">
        <v>0</v>
      </c>
      <c r="R594" s="23">
        <v>2</v>
      </c>
      <c r="S594" s="23" t="s">
        <v>180</v>
      </c>
      <c r="T594" s="23">
        <v>2.6717</v>
      </c>
      <c r="U594" s="23">
        <v>0.48870000000000002</v>
      </c>
      <c r="V594" s="23">
        <v>15.888400000000001</v>
      </c>
      <c r="W594" s="23">
        <v>0.25769999999999998</v>
      </c>
      <c r="X594" s="23">
        <v>43.147799999999997</v>
      </c>
      <c r="Y594" s="23">
        <v>0.27029999999999998</v>
      </c>
      <c r="Z594" s="23">
        <v>3.8699999999999998E-2</v>
      </c>
      <c r="AA594" s="23">
        <v>1.0800000000000001E-2</v>
      </c>
      <c r="AB594" s="23" t="s">
        <v>181</v>
      </c>
      <c r="AC594" s="23">
        <v>5.8999999999999999E-3</v>
      </c>
      <c r="AD594" s="23" t="s">
        <v>181</v>
      </c>
      <c r="AE594" s="23">
        <v>1.0800000000000001E-2</v>
      </c>
      <c r="AF594" s="23">
        <v>2.4706999999999999</v>
      </c>
      <c r="AG594" s="23">
        <v>1.4999999999999999E-2</v>
      </c>
      <c r="AH594" s="23">
        <v>5.9504000000000001</v>
      </c>
      <c r="AI594" s="23">
        <v>1.8700000000000001E-2</v>
      </c>
      <c r="AJ594" s="23">
        <v>0.53180000000000005</v>
      </c>
      <c r="AK594" s="23">
        <v>4.7999999999999996E-3</v>
      </c>
      <c r="AL594" s="23">
        <v>2.2700000000000001E-2</v>
      </c>
      <c r="AM594" s="23">
        <v>6.0000000000000001E-3</v>
      </c>
      <c r="AN594" s="23">
        <v>2.8400000000000002E-2</v>
      </c>
      <c r="AO594" s="23">
        <v>3.5999999999999999E-3</v>
      </c>
      <c r="AP594" s="23">
        <v>0.1303</v>
      </c>
      <c r="AQ594" s="23">
        <v>4.1000000000000003E-3</v>
      </c>
      <c r="AR594" s="23">
        <v>7.5007000000000001</v>
      </c>
      <c r="AS594" s="23">
        <v>2.35E-2</v>
      </c>
      <c r="AT594" s="23">
        <v>1.67E-2</v>
      </c>
      <c r="AU594" s="23">
        <v>3.2000000000000002E-3</v>
      </c>
      <c r="AV594" s="23">
        <v>1.5599999999999999E-2</v>
      </c>
      <c r="AW594" s="23">
        <v>1.1000000000000001E-3</v>
      </c>
      <c r="AX594" s="23">
        <v>1.11E-2</v>
      </c>
      <c r="AY594" s="23">
        <v>8.0000000000000004E-4</v>
      </c>
      <c r="AZ594" s="23">
        <v>7.7000000000000002E-3</v>
      </c>
      <c r="BA594" s="23">
        <v>5.9999999999999995E-4</v>
      </c>
      <c r="BB594" s="23">
        <v>1.1000000000000001E-3</v>
      </c>
      <c r="BC594" s="23">
        <v>4.0000000000000002E-4</v>
      </c>
      <c r="BD594" s="23">
        <v>1E-3</v>
      </c>
      <c r="BE594" s="23">
        <v>2.9999999999999997E-4</v>
      </c>
      <c r="BF594" s="23" t="s">
        <v>181</v>
      </c>
      <c r="BG594" s="23">
        <v>1E-4</v>
      </c>
      <c r="BH594" s="23">
        <v>1.6999999999999999E-3</v>
      </c>
      <c r="BI594" s="23">
        <v>2.0000000000000001E-4</v>
      </c>
      <c r="BJ594" s="23">
        <v>8.3999999999999995E-3</v>
      </c>
      <c r="BK594" s="23">
        <v>4.0000000000000002E-4</v>
      </c>
      <c r="BL594" s="23">
        <v>2.5000000000000001E-3</v>
      </c>
      <c r="BM594" s="23">
        <v>2.0000000000000001E-4</v>
      </c>
      <c r="BN594" s="23">
        <v>4.4000000000000003E-3</v>
      </c>
      <c r="BO594" s="23">
        <v>2.9999999999999997E-4</v>
      </c>
      <c r="BP594" s="23" t="s">
        <v>181</v>
      </c>
      <c r="BQ594" s="23">
        <v>2.0000000000000001E-4</v>
      </c>
      <c r="BR594" s="23">
        <v>6.9999999999999999E-4</v>
      </c>
      <c r="BS594" s="23">
        <v>2.9999999999999997E-4</v>
      </c>
      <c r="BT594" s="23" t="s">
        <v>181</v>
      </c>
      <c r="BU594" s="23">
        <v>5.0000000000000001E-4</v>
      </c>
      <c r="BV594" s="23" t="s">
        <v>181</v>
      </c>
      <c r="BW594" s="23">
        <v>5.9999999999999995E-4</v>
      </c>
      <c r="BX594" s="23" t="s">
        <v>181</v>
      </c>
      <c r="BY594" s="23">
        <v>8.9999999999999998E-4</v>
      </c>
      <c r="BZ594" s="23" t="s">
        <v>181</v>
      </c>
      <c r="CA594" s="23">
        <v>6.9999999999999999E-4</v>
      </c>
      <c r="CB594" s="23" t="s">
        <v>181</v>
      </c>
      <c r="CC594" s="23">
        <v>1.9E-3</v>
      </c>
      <c r="CD594" s="23" t="s">
        <v>181</v>
      </c>
      <c r="CE594" s="23">
        <v>1.6999999999999999E-3</v>
      </c>
      <c r="CF594" s="23" t="s">
        <v>20</v>
      </c>
      <c r="CH594" s="23">
        <v>1.0699999999999999E-2</v>
      </c>
      <c r="CI594" s="23">
        <v>5.5999999999999999E-3</v>
      </c>
      <c r="CJ594" s="23">
        <v>1.01E-2</v>
      </c>
      <c r="CK594" s="23">
        <v>9.1000000000000004E-3</v>
      </c>
      <c r="CL594" s="23" t="s">
        <v>181</v>
      </c>
      <c r="CM594" s="23">
        <v>1.11E-2</v>
      </c>
      <c r="CN594" s="23" t="s">
        <v>181</v>
      </c>
      <c r="CO594" s="23">
        <v>6.9999999999999999E-4</v>
      </c>
      <c r="CP594" s="23" t="s">
        <v>181</v>
      </c>
      <c r="CQ594" s="23">
        <v>2.5999999999999999E-3</v>
      </c>
      <c r="CR594" s="23" t="s">
        <v>181</v>
      </c>
      <c r="CS594" s="23">
        <v>1.6000000000000001E-3</v>
      </c>
      <c r="CT594" s="23" t="s">
        <v>181</v>
      </c>
      <c r="CU594" s="23">
        <v>5.9999999999999995E-4</v>
      </c>
      <c r="CV594" s="23" t="s">
        <v>20</v>
      </c>
      <c r="CX594" s="23" t="s">
        <v>181</v>
      </c>
      <c r="CY594" s="23">
        <v>5.0000000000000001E-4</v>
      </c>
      <c r="CZ594" s="23" t="s">
        <v>181</v>
      </c>
      <c r="DA594" s="23">
        <v>5.9999999999999995E-4</v>
      </c>
      <c r="DB594" s="23" t="s">
        <v>181</v>
      </c>
      <c r="DC594" s="23">
        <v>5.0000000000000001E-4</v>
      </c>
      <c r="DD594" s="23" t="s">
        <v>181</v>
      </c>
      <c r="DE594" s="23">
        <v>5.9999999999999995E-4</v>
      </c>
      <c r="DF594" s="23" t="s">
        <v>181</v>
      </c>
      <c r="DG594" s="23">
        <v>4.0000000000000002E-4</v>
      </c>
      <c r="DH594" s="23" t="s">
        <v>181</v>
      </c>
      <c r="DI594" s="23">
        <v>2.9999999999999997E-4</v>
      </c>
      <c r="DJ594" s="23" t="s">
        <v>673</v>
      </c>
      <c r="DK594" s="23" t="s">
        <v>674</v>
      </c>
      <c r="DL594" s="23">
        <v>56</v>
      </c>
      <c r="DM594" s="23" t="s">
        <v>568</v>
      </c>
      <c r="DN594" s="23" t="s">
        <v>20</v>
      </c>
      <c r="DW594" s="85"/>
      <c r="DY594" s="85">
        <v>44881.984722222223</v>
      </c>
    </row>
    <row r="595" spans="1:129" s="23" customFormat="1">
      <c r="A595" s="23">
        <v>656</v>
      </c>
      <c r="B595" s="88">
        <v>44881.987500000003</v>
      </c>
      <c r="C595" s="23" t="s">
        <v>192</v>
      </c>
      <c r="D595" s="23">
        <v>0</v>
      </c>
      <c r="E595" s="23">
        <v>0</v>
      </c>
      <c r="F595" s="23">
        <v>0</v>
      </c>
      <c r="G595" s="23" t="s">
        <v>58</v>
      </c>
      <c r="H595" s="23" t="s">
        <v>59</v>
      </c>
      <c r="I595" s="23" t="s">
        <v>59</v>
      </c>
      <c r="J595" s="23" t="s">
        <v>59</v>
      </c>
      <c r="K595" s="23">
        <v>150</v>
      </c>
      <c r="L595" s="23" t="s">
        <v>179</v>
      </c>
      <c r="M595" s="23">
        <v>0</v>
      </c>
      <c r="N595" s="23" t="s">
        <v>179</v>
      </c>
      <c r="O595" s="23">
        <v>0</v>
      </c>
      <c r="P595" s="23" t="s">
        <v>179</v>
      </c>
      <c r="Q595" s="23">
        <v>0</v>
      </c>
      <c r="R595" s="23">
        <v>2</v>
      </c>
      <c r="S595" s="23" t="s">
        <v>180</v>
      </c>
      <c r="T595" s="23">
        <v>3.53</v>
      </c>
      <c r="U595" s="23">
        <v>0.53169999999999995</v>
      </c>
      <c r="V595" s="23">
        <v>18.6235</v>
      </c>
      <c r="W595" s="23">
        <v>0.27829999999999999</v>
      </c>
      <c r="X595" s="23">
        <v>47.789200000000001</v>
      </c>
      <c r="Y595" s="23">
        <v>0.28720000000000001</v>
      </c>
      <c r="Z595" s="23">
        <v>2.8000000000000001E-2</v>
      </c>
      <c r="AA595" s="23">
        <v>1.11E-2</v>
      </c>
      <c r="AB595" s="23" t="s">
        <v>181</v>
      </c>
      <c r="AC595" s="23">
        <v>6.1999999999999998E-3</v>
      </c>
      <c r="AD595" s="23" t="s">
        <v>181</v>
      </c>
      <c r="AE595" s="23">
        <v>1.12E-2</v>
      </c>
      <c r="AF595" s="23">
        <v>2.0640000000000001</v>
      </c>
      <c r="AG595" s="23">
        <v>1.41E-2</v>
      </c>
      <c r="AH595" s="23">
        <v>6.2392000000000003</v>
      </c>
      <c r="AI595" s="23">
        <v>1.9199999999999998E-2</v>
      </c>
      <c r="AJ595" s="23">
        <v>0.61109999999999998</v>
      </c>
      <c r="AK595" s="23">
        <v>5.1000000000000004E-3</v>
      </c>
      <c r="AL595" s="23">
        <v>2.81E-2</v>
      </c>
      <c r="AM595" s="23">
        <v>6.4000000000000003E-3</v>
      </c>
      <c r="AN595" s="23">
        <v>3.5700000000000003E-2</v>
      </c>
      <c r="AO595" s="23">
        <v>4.0000000000000001E-3</v>
      </c>
      <c r="AP595" s="23">
        <v>4.2900000000000001E-2</v>
      </c>
      <c r="AQ595" s="23">
        <v>2.7000000000000001E-3</v>
      </c>
      <c r="AR595" s="23">
        <v>8.5166000000000004</v>
      </c>
      <c r="AS595" s="23">
        <v>2.4899999999999999E-2</v>
      </c>
      <c r="AT595" s="23">
        <v>7.0000000000000001E-3</v>
      </c>
      <c r="AU595" s="23">
        <v>3.3E-3</v>
      </c>
      <c r="AV595" s="23">
        <v>1.23E-2</v>
      </c>
      <c r="AW595" s="23">
        <v>8.9999999999999998E-4</v>
      </c>
      <c r="AX595" s="23">
        <v>1.2500000000000001E-2</v>
      </c>
      <c r="AY595" s="23">
        <v>8.0000000000000004E-4</v>
      </c>
      <c r="AZ595" s="23">
        <v>7.4999999999999997E-3</v>
      </c>
      <c r="BA595" s="23">
        <v>5.9999999999999995E-4</v>
      </c>
      <c r="BB595" s="23">
        <v>8.9999999999999998E-4</v>
      </c>
      <c r="BC595" s="23">
        <v>4.0000000000000002E-4</v>
      </c>
      <c r="BD595" s="23">
        <v>6.9999999999999999E-4</v>
      </c>
      <c r="BE595" s="23">
        <v>2.9999999999999997E-4</v>
      </c>
      <c r="BF595" s="23" t="s">
        <v>181</v>
      </c>
      <c r="BG595" s="23">
        <v>1E-4</v>
      </c>
      <c r="BH595" s="23">
        <v>1.6000000000000001E-3</v>
      </c>
      <c r="BI595" s="23">
        <v>2.0000000000000001E-4</v>
      </c>
      <c r="BJ595" s="23">
        <v>9.2999999999999992E-3</v>
      </c>
      <c r="BK595" s="23">
        <v>4.0000000000000002E-4</v>
      </c>
      <c r="BL595" s="23">
        <v>1.6999999999999999E-3</v>
      </c>
      <c r="BM595" s="23">
        <v>2.0000000000000001E-4</v>
      </c>
      <c r="BN595" s="23">
        <v>3.8E-3</v>
      </c>
      <c r="BO595" s="23">
        <v>2.0000000000000001E-4</v>
      </c>
      <c r="BP595" s="23" t="s">
        <v>181</v>
      </c>
      <c r="BQ595" s="23">
        <v>2.0000000000000001E-4</v>
      </c>
      <c r="BR595" s="23">
        <v>4.0000000000000002E-4</v>
      </c>
      <c r="BS595" s="23">
        <v>2.0000000000000001E-4</v>
      </c>
      <c r="BT595" s="23" t="s">
        <v>181</v>
      </c>
      <c r="BU595" s="23">
        <v>5.0000000000000001E-4</v>
      </c>
      <c r="BV595" s="23" t="s">
        <v>20</v>
      </c>
      <c r="BX595" s="23" t="s">
        <v>20</v>
      </c>
      <c r="BZ595" s="23" t="s">
        <v>181</v>
      </c>
      <c r="CA595" s="23">
        <v>6.9999999999999999E-4</v>
      </c>
      <c r="CB595" s="23" t="s">
        <v>181</v>
      </c>
      <c r="CC595" s="23">
        <v>1.8E-3</v>
      </c>
      <c r="CD595" s="23" t="s">
        <v>181</v>
      </c>
      <c r="CE595" s="23">
        <v>1.8E-3</v>
      </c>
      <c r="CF595" s="23" t="s">
        <v>20</v>
      </c>
      <c r="CH595" s="23" t="s">
        <v>181</v>
      </c>
      <c r="CI595" s="23">
        <v>4.5999999999999999E-3</v>
      </c>
      <c r="CJ595" s="23" t="s">
        <v>181</v>
      </c>
      <c r="CK595" s="23">
        <v>8.6999999999999994E-3</v>
      </c>
      <c r="CL595" s="23">
        <v>1.0200000000000001E-2</v>
      </c>
      <c r="CM595" s="23">
        <v>9.4000000000000004E-3</v>
      </c>
      <c r="CN595" s="23" t="s">
        <v>181</v>
      </c>
      <c r="CO595" s="23">
        <v>6.9999999999999999E-4</v>
      </c>
      <c r="CP595" s="23" t="s">
        <v>181</v>
      </c>
      <c r="CQ595" s="23">
        <v>2.5999999999999999E-3</v>
      </c>
      <c r="CR595" s="23" t="s">
        <v>181</v>
      </c>
      <c r="CS595" s="23">
        <v>1.6000000000000001E-3</v>
      </c>
      <c r="CT595" s="23" t="s">
        <v>20</v>
      </c>
      <c r="CV595" s="23" t="s">
        <v>181</v>
      </c>
      <c r="CW595" s="23">
        <v>5.0000000000000001E-4</v>
      </c>
      <c r="CX595" s="23" t="s">
        <v>181</v>
      </c>
      <c r="CY595" s="23">
        <v>5.0000000000000001E-4</v>
      </c>
      <c r="CZ595" s="23" t="s">
        <v>181</v>
      </c>
      <c r="DA595" s="23">
        <v>5.9999999999999995E-4</v>
      </c>
      <c r="DB595" s="23" t="s">
        <v>181</v>
      </c>
      <c r="DC595" s="23">
        <v>5.0000000000000001E-4</v>
      </c>
      <c r="DD595" s="23" t="s">
        <v>181</v>
      </c>
      <c r="DE595" s="23">
        <v>5.0000000000000001E-4</v>
      </c>
      <c r="DF595" s="23" t="s">
        <v>181</v>
      </c>
      <c r="DG595" s="23">
        <v>2.9999999999999997E-4</v>
      </c>
      <c r="DH595" s="23" t="s">
        <v>181</v>
      </c>
      <c r="DI595" s="23">
        <v>2.0000000000000001E-4</v>
      </c>
      <c r="DJ595" s="23" t="s">
        <v>673</v>
      </c>
      <c r="DK595" s="23" t="s">
        <v>674</v>
      </c>
      <c r="DL595" s="23">
        <v>118</v>
      </c>
      <c r="DM595" s="23" t="s">
        <v>574</v>
      </c>
      <c r="DN595" s="23" t="s">
        <v>20</v>
      </c>
      <c r="DW595" s="85"/>
      <c r="DY595" s="85">
        <v>44881.987500000003</v>
      </c>
    </row>
    <row r="596" spans="1:129" s="23" customFormat="1">
      <c r="A596" s="23">
        <v>657</v>
      </c>
      <c r="B596" s="88">
        <v>44881.992361111108</v>
      </c>
      <c r="C596" s="23" t="s">
        <v>192</v>
      </c>
      <c r="D596" s="23">
        <v>0</v>
      </c>
      <c r="E596" s="23">
        <v>0</v>
      </c>
      <c r="F596" s="23">
        <v>0</v>
      </c>
      <c r="G596" s="23" t="s">
        <v>58</v>
      </c>
      <c r="H596" s="23" t="s">
        <v>59</v>
      </c>
      <c r="I596" s="23" t="s">
        <v>59</v>
      </c>
      <c r="J596" s="23" t="s">
        <v>59</v>
      </c>
      <c r="K596" s="23">
        <v>150</v>
      </c>
      <c r="L596" s="23" t="s">
        <v>179</v>
      </c>
      <c r="M596" s="23">
        <v>0</v>
      </c>
      <c r="N596" s="23" t="s">
        <v>179</v>
      </c>
      <c r="O596" s="23">
        <v>0</v>
      </c>
      <c r="P596" s="23" t="s">
        <v>179</v>
      </c>
      <c r="Q596" s="23">
        <v>0</v>
      </c>
      <c r="R596" s="23">
        <v>2</v>
      </c>
      <c r="S596" s="23" t="s">
        <v>180</v>
      </c>
      <c r="T596" s="23">
        <v>5.9499000000000004</v>
      </c>
      <c r="U596" s="23">
        <v>0.54149999999999998</v>
      </c>
      <c r="V596" s="23">
        <v>14.856299999999999</v>
      </c>
      <c r="W596" s="23">
        <v>0.24940000000000001</v>
      </c>
      <c r="X596" s="23">
        <v>43.611699999999999</v>
      </c>
      <c r="Y596" s="23">
        <v>0.26550000000000001</v>
      </c>
      <c r="Z596" s="23">
        <v>1.3599999999999999E-2</v>
      </c>
      <c r="AA596" s="23">
        <v>1.0999999999999999E-2</v>
      </c>
      <c r="AB596" s="23" t="s">
        <v>181</v>
      </c>
      <c r="AC596" s="23">
        <v>5.7000000000000002E-3</v>
      </c>
      <c r="AD596" s="23" t="s">
        <v>181</v>
      </c>
      <c r="AE596" s="23">
        <v>1.0200000000000001E-2</v>
      </c>
      <c r="AF596" s="23">
        <v>0.52559999999999996</v>
      </c>
      <c r="AG596" s="23">
        <v>7.7999999999999996E-3</v>
      </c>
      <c r="AH596" s="23">
        <v>7.1581000000000001</v>
      </c>
      <c r="AI596" s="23">
        <v>2.0199999999999999E-2</v>
      </c>
      <c r="AJ596" s="23">
        <v>0.46700000000000003</v>
      </c>
      <c r="AK596" s="23">
        <v>4.5999999999999999E-3</v>
      </c>
      <c r="AL596" s="23">
        <v>2.1700000000000001E-2</v>
      </c>
      <c r="AM596" s="23">
        <v>5.8999999999999999E-3</v>
      </c>
      <c r="AN596" s="23">
        <v>3.2000000000000001E-2</v>
      </c>
      <c r="AO596" s="23">
        <v>3.7000000000000002E-3</v>
      </c>
      <c r="AP596" s="23">
        <v>6.2E-2</v>
      </c>
      <c r="AQ596" s="23">
        <v>3.0999999999999999E-3</v>
      </c>
      <c r="AR596" s="23">
        <v>6.8457999999999997</v>
      </c>
      <c r="AS596" s="23">
        <v>2.2499999999999999E-2</v>
      </c>
      <c r="AT596" s="23">
        <v>1.03E-2</v>
      </c>
      <c r="AU596" s="23">
        <v>3.0000000000000001E-3</v>
      </c>
      <c r="AV596" s="23">
        <v>1.43E-2</v>
      </c>
      <c r="AW596" s="23">
        <v>1E-3</v>
      </c>
      <c r="AX596" s="23">
        <v>9.7999999999999997E-3</v>
      </c>
      <c r="AY596" s="23">
        <v>6.9999999999999999E-4</v>
      </c>
      <c r="AZ596" s="23">
        <v>7.9000000000000008E-3</v>
      </c>
      <c r="BA596" s="23">
        <v>5.9999999999999995E-4</v>
      </c>
      <c r="BB596" s="23">
        <v>1.2999999999999999E-3</v>
      </c>
      <c r="BC596" s="23">
        <v>4.0000000000000002E-4</v>
      </c>
      <c r="BD596" s="23" t="s">
        <v>181</v>
      </c>
      <c r="BE596" s="23">
        <v>2.9999999999999997E-4</v>
      </c>
      <c r="BF596" s="23" t="s">
        <v>181</v>
      </c>
      <c r="BG596" s="23">
        <v>1E-4</v>
      </c>
      <c r="BH596" s="23">
        <v>5.9999999999999995E-4</v>
      </c>
      <c r="BI596" s="23">
        <v>2.0000000000000001E-4</v>
      </c>
      <c r="BJ596" s="23">
        <v>6.7000000000000002E-3</v>
      </c>
      <c r="BK596" s="23">
        <v>2.9999999999999997E-4</v>
      </c>
      <c r="BL596" s="23">
        <v>1.8E-3</v>
      </c>
      <c r="BM596" s="23">
        <v>2.0000000000000001E-4</v>
      </c>
      <c r="BN596" s="23">
        <v>4.1000000000000003E-3</v>
      </c>
      <c r="BO596" s="23">
        <v>2.9999999999999997E-4</v>
      </c>
      <c r="BP596" s="23" t="s">
        <v>181</v>
      </c>
      <c r="BQ596" s="23">
        <v>2.0000000000000001E-4</v>
      </c>
      <c r="BR596" s="23">
        <v>5.9999999999999995E-4</v>
      </c>
      <c r="BS596" s="23">
        <v>2.9999999999999997E-4</v>
      </c>
      <c r="BT596" s="23" t="s">
        <v>181</v>
      </c>
      <c r="BU596" s="23">
        <v>5.0000000000000001E-4</v>
      </c>
      <c r="BV596" s="23" t="s">
        <v>20</v>
      </c>
      <c r="BX596" s="23" t="s">
        <v>181</v>
      </c>
      <c r="BY596" s="23">
        <v>8.0000000000000004E-4</v>
      </c>
      <c r="BZ596" s="23" t="s">
        <v>181</v>
      </c>
      <c r="CA596" s="23">
        <v>6.9999999999999999E-4</v>
      </c>
      <c r="CB596" s="23" t="s">
        <v>181</v>
      </c>
      <c r="CC596" s="23">
        <v>1.9E-3</v>
      </c>
      <c r="CD596" s="23" t="s">
        <v>181</v>
      </c>
      <c r="CE596" s="23">
        <v>1.6999999999999999E-3</v>
      </c>
      <c r="CF596" s="23" t="s">
        <v>20</v>
      </c>
      <c r="CH596" s="23">
        <v>7.6E-3</v>
      </c>
      <c r="CI596" s="23">
        <v>5.4000000000000003E-3</v>
      </c>
      <c r="CJ596" s="23" t="s">
        <v>181</v>
      </c>
      <c r="CK596" s="23">
        <v>8.8999999999999999E-3</v>
      </c>
      <c r="CL596" s="23" t="s">
        <v>181</v>
      </c>
      <c r="CM596" s="23">
        <v>1.03E-2</v>
      </c>
      <c r="CN596" s="23" t="s">
        <v>181</v>
      </c>
      <c r="CO596" s="23">
        <v>5.9999999999999995E-4</v>
      </c>
      <c r="CP596" s="23" t="s">
        <v>181</v>
      </c>
      <c r="CQ596" s="23">
        <v>2.5000000000000001E-3</v>
      </c>
      <c r="CR596" s="23" t="s">
        <v>181</v>
      </c>
      <c r="CS596" s="23">
        <v>1.5E-3</v>
      </c>
      <c r="CT596" s="23" t="s">
        <v>20</v>
      </c>
      <c r="CV596" s="23" t="s">
        <v>20</v>
      </c>
      <c r="CX596" s="23" t="s">
        <v>181</v>
      </c>
      <c r="CY596" s="23">
        <v>5.0000000000000001E-4</v>
      </c>
      <c r="CZ596" s="23" t="s">
        <v>181</v>
      </c>
      <c r="DA596" s="23">
        <v>5.9999999999999995E-4</v>
      </c>
      <c r="DB596" s="23" t="s">
        <v>181</v>
      </c>
      <c r="DC596" s="23">
        <v>5.0000000000000001E-4</v>
      </c>
      <c r="DD596" s="23" t="s">
        <v>181</v>
      </c>
      <c r="DE596" s="23">
        <v>5.0000000000000001E-4</v>
      </c>
      <c r="DF596" s="23" t="s">
        <v>181</v>
      </c>
      <c r="DG596" s="23">
        <v>2.9999999999999997E-4</v>
      </c>
      <c r="DH596" s="23" t="s">
        <v>181</v>
      </c>
      <c r="DI596" s="23">
        <v>2.9999999999999997E-4</v>
      </c>
      <c r="DJ596" s="23" t="s">
        <v>675</v>
      </c>
      <c r="DK596" s="23" t="s">
        <v>676</v>
      </c>
      <c r="DL596" s="23">
        <v>33</v>
      </c>
      <c r="DM596" s="23" t="s">
        <v>597</v>
      </c>
      <c r="DN596" s="23" t="s">
        <v>20</v>
      </c>
      <c r="DW596" s="85"/>
      <c r="DY596" s="85">
        <v>44881.992361111108</v>
      </c>
    </row>
    <row r="597" spans="1:129" s="23" customFormat="1">
      <c r="A597" s="23">
        <v>658</v>
      </c>
      <c r="B597" s="88">
        <v>44882.005555555559</v>
      </c>
      <c r="C597" s="23" t="s">
        <v>192</v>
      </c>
      <c r="D597" s="23">
        <v>0</v>
      </c>
      <c r="E597" s="23">
        <v>0</v>
      </c>
      <c r="F597" s="23">
        <v>0</v>
      </c>
      <c r="G597" s="23" t="s">
        <v>58</v>
      </c>
      <c r="H597" s="23" t="s">
        <v>59</v>
      </c>
      <c r="I597" s="23" t="s">
        <v>59</v>
      </c>
      <c r="J597" s="23" t="s">
        <v>59</v>
      </c>
      <c r="K597" s="23">
        <v>150</v>
      </c>
      <c r="L597" s="23" t="s">
        <v>179</v>
      </c>
      <c r="M597" s="23">
        <v>0</v>
      </c>
      <c r="N597" s="23" t="s">
        <v>179</v>
      </c>
      <c r="O597" s="23">
        <v>0</v>
      </c>
      <c r="P597" s="23" t="s">
        <v>179</v>
      </c>
      <c r="Q597" s="23">
        <v>0</v>
      </c>
      <c r="R597" s="23">
        <v>2</v>
      </c>
      <c r="S597" s="23" t="s">
        <v>180</v>
      </c>
      <c r="T597" s="23">
        <v>10.7448</v>
      </c>
      <c r="U597" s="23">
        <v>0.63180000000000003</v>
      </c>
      <c r="V597" s="23">
        <v>17.5242</v>
      </c>
      <c r="W597" s="23">
        <v>0.27200000000000002</v>
      </c>
      <c r="X597" s="23">
        <v>50.366799999999998</v>
      </c>
      <c r="Y597" s="23">
        <v>0.29049999999999998</v>
      </c>
      <c r="Z597" s="23">
        <v>2.7099999999999999E-2</v>
      </c>
      <c r="AA597" s="23">
        <v>1.1599999999999999E-2</v>
      </c>
      <c r="AB597" s="23" t="s">
        <v>181</v>
      </c>
      <c r="AC597" s="23">
        <v>5.8999999999999999E-3</v>
      </c>
      <c r="AD597" s="23" t="s">
        <v>181</v>
      </c>
      <c r="AE597" s="23">
        <v>1.01E-2</v>
      </c>
      <c r="AF597" s="23">
        <v>0.7097</v>
      </c>
      <c r="AG597" s="23">
        <v>8.8999999999999999E-3</v>
      </c>
      <c r="AH597" s="23">
        <v>7.4984000000000002</v>
      </c>
      <c r="AI597" s="23">
        <v>2.06E-2</v>
      </c>
      <c r="AJ597" s="23">
        <v>0.4778</v>
      </c>
      <c r="AK597" s="23">
        <v>4.5999999999999999E-3</v>
      </c>
      <c r="AL597" s="23">
        <v>3.0800000000000001E-2</v>
      </c>
      <c r="AM597" s="23">
        <v>6.1999999999999998E-3</v>
      </c>
      <c r="AN597" s="23">
        <v>3.3700000000000001E-2</v>
      </c>
      <c r="AO597" s="23">
        <v>3.8999999999999998E-3</v>
      </c>
      <c r="AP597" s="23">
        <v>7.8E-2</v>
      </c>
      <c r="AQ597" s="23">
        <v>3.3E-3</v>
      </c>
      <c r="AR597" s="23">
        <v>6.9671000000000003</v>
      </c>
      <c r="AS597" s="23">
        <v>2.2499999999999999E-2</v>
      </c>
      <c r="AT597" s="23">
        <v>1.7299999999999999E-2</v>
      </c>
      <c r="AU597" s="23">
        <v>3.0000000000000001E-3</v>
      </c>
      <c r="AV597" s="23">
        <v>1.9400000000000001E-2</v>
      </c>
      <c r="AW597" s="23">
        <v>1.1000000000000001E-3</v>
      </c>
      <c r="AX597" s="23">
        <v>8.8999999999999999E-3</v>
      </c>
      <c r="AY597" s="23">
        <v>5.9999999999999995E-4</v>
      </c>
      <c r="AZ597" s="23">
        <v>8.8999999999999999E-3</v>
      </c>
      <c r="BA597" s="23">
        <v>5.9999999999999995E-4</v>
      </c>
      <c r="BB597" s="23">
        <v>1E-3</v>
      </c>
      <c r="BC597" s="23">
        <v>4.0000000000000002E-4</v>
      </c>
      <c r="BD597" s="23" t="s">
        <v>181</v>
      </c>
      <c r="BE597" s="23">
        <v>2.0000000000000001E-4</v>
      </c>
      <c r="BF597" s="23" t="s">
        <v>181</v>
      </c>
      <c r="BG597" s="23">
        <v>1E-4</v>
      </c>
      <c r="BH597" s="23">
        <v>5.9999999999999995E-4</v>
      </c>
      <c r="BI597" s="23">
        <v>2.0000000000000001E-4</v>
      </c>
      <c r="BJ597" s="23">
        <v>6.4000000000000003E-3</v>
      </c>
      <c r="BK597" s="23">
        <v>2.9999999999999997E-4</v>
      </c>
      <c r="BL597" s="23">
        <v>2E-3</v>
      </c>
      <c r="BM597" s="23">
        <v>2.0000000000000001E-4</v>
      </c>
      <c r="BN597" s="23">
        <v>2.8999999999999998E-3</v>
      </c>
      <c r="BO597" s="23">
        <v>2.0000000000000001E-4</v>
      </c>
      <c r="BP597" s="23" t="s">
        <v>181</v>
      </c>
      <c r="BQ597" s="23">
        <v>2.0000000000000001E-4</v>
      </c>
      <c r="BR597" s="23">
        <v>2.0000000000000001E-4</v>
      </c>
      <c r="BS597" s="23">
        <v>1E-4</v>
      </c>
      <c r="BT597" s="23" t="s">
        <v>181</v>
      </c>
      <c r="BU597" s="23">
        <v>5.0000000000000001E-4</v>
      </c>
      <c r="BV597" s="23" t="s">
        <v>181</v>
      </c>
      <c r="BW597" s="23">
        <v>5.9999999999999995E-4</v>
      </c>
      <c r="BX597" s="23" t="s">
        <v>181</v>
      </c>
      <c r="BY597" s="23">
        <v>8.0000000000000004E-4</v>
      </c>
      <c r="BZ597" s="23" t="s">
        <v>181</v>
      </c>
      <c r="CA597" s="23">
        <v>6.9999999999999999E-4</v>
      </c>
      <c r="CB597" s="23" t="s">
        <v>181</v>
      </c>
      <c r="CC597" s="23">
        <v>1.8E-3</v>
      </c>
      <c r="CD597" s="23" t="s">
        <v>181</v>
      </c>
      <c r="CE597" s="23">
        <v>1.8E-3</v>
      </c>
      <c r="CF597" s="23" t="s">
        <v>20</v>
      </c>
      <c r="CH597" s="23" t="s">
        <v>181</v>
      </c>
      <c r="CI597" s="23">
        <v>4.4000000000000003E-3</v>
      </c>
      <c r="CJ597" s="23" t="s">
        <v>181</v>
      </c>
      <c r="CK597" s="23">
        <v>8.3999999999999995E-3</v>
      </c>
      <c r="CL597" s="23" t="s">
        <v>181</v>
      </c>
      <c r="CM597" s="23">
        <v>8.3000000000000001E-3</v>
      </c>
      <c r="CN597" s="23" t="s">
        <v>181</v>
      </c>
      <c r="CO597" s="23">
        <v>5.9999999999999995E-4</v>
      </c>
      <c r="CP597" s="23" t="s">
        <v>181</v>
      </c>
      <c r="CQ597" s="23">
        <v>2.5999999999999999E-3</v>
      </c>
      <c r="CR597" s="23" t="s">
        <v>181</v>
      </c>
      <c r="CS597" s="23">
        <v>1.4E-3</v>
      </c>
      <c r="CT597" s="23" t="s">
        <v>20</v>
      </c>
      <c r="CV597" s="23" t="s">
        <v>181</v>
      </c>
      <c r="CW597" s="23">
        <v>5.0000000000000001E-4</v>
      </c>
      <c r="CX597" s="23" t="s">
        <v>181</v>
      </c>
      <c r="CY597" s="23">
        <v>5.0000000000000001E-4</v>
      </c>
      <c r="CZ597" s="23" t="s">
        <v>181</v>
      </c>
      <c r="DA597" s="23">
        <v>5.0000000000000001E-4</v>
      </c>
      <c r="DB597" s="23" t="s">
        <v>181</v>
      </c>
      <c r="DC597" s="23">
        <v>5.0000000000000001E-4</v>
      </c>
      <c r="DD597" s="23" t="s">
        <v>181</v>
      </c>
      <c r="DE597" s="23">
        <v>5.0000000000000001E-4</v>
      </c>
      <c r="DF597" s="23" t="s">
        <v>181</v>
      </c>
      <c r="DG597" s="23">
        <v>2.9999999999999997E-4</v>
      </c>
      <c r="DH597" s="23" t="s">
        <v>181</v>
      </c>
      <c r="DI597" s="23">
        <v>2.0000000000000001E-4</v>
      </c>
      <c r="DJ597" s="23" t="s">
        <v>677</v>
      </c>
      <c r="DK597" s="23" t="s">
        <v>678</v>
      </c>
      <c r="DL597" s="23">
        <v>23</v>
      </c>
      <c r="DM597" s="23" t="s">
        <v>597</v>
      </c>
      <c r="DN597" s="23" t="s">
        <v>20</v>
      </c>
      <c r="DW597" s="85"/>
      <c r="DY597" s="85">
        <v>44882.005555555559</v>
      </c>
    </row>
    <row r="598" spans="1:129" s="23" customFormat="1">
      <c r="A598" s="23">
        <v>659</v>
      </c>
      <c r="B598" s="88">
        <v>44882.008333333331</v>
      </c>
      <c r="C598" s="23" t="s">
        <v>192</v>
      </c>
      <c r="D598" s="23">
        <v>0</v>
      </c>
      <c r="E598" s="23">
        <v>0</v>
      </c>
      <c r="F598" s="23">
        <v>0</v>
      </c>
      <c r="G598" s="23" t="s">
        <v>58</v>
      </c>
      <c r="H598" s="23" t="s">
        <v>59</v>
      </c>
      <c r="I598" s="23" t="s">
        <v>59</v>
      </c>
      <c r="J598" s="23" t="s">
        <v>59</v>
      </c>
      <c r="K598" s="23">
        <v>150</v>
      </c>
      <c r="L598" s="23" t="s">
        <v>179</v>
      </c>
      <c r="M598" s="23">
        <v>0</v>
      </c>
      <c r="N598" s="23" t="s">
        <v>179</v>
      </c>
      <c r="O598" s="23">
        <v>0</v>
      </c>
      <c r="P598" s="23" t="s">
        <v>179</v>
      </c>
      <c r="Q598" s="23">
        <v>0</v>
      </c>
      <c r="R598" s="23">
        <v>2</v>
      </c>
      <c r="S598" s="23" t="s">
        <v>180</v>
      </c>
      <c r="T598" s="23">
        <v>9.8498000000000001</v>
      </c>
      <c r="U598" s="23">
        <v>0.62619999999999998</v>
      </c>
      <c r="V598" s="23">
        <v>16.362500000000001</v>
      </c>
      <c r="W598" s="23">
        <v>0.26440000000000002</v>
      </c>
      <c r="X598" s="23">
        <v>48.024299999999997</v>
      </c>
      <c r="Y598" s="23">
        <v>0.28089999999999998</v>
      </c>
      <c r="Z598" s="23">
        <v>4.8300000000000003E-2</v>
      </c>
      <c r="AA598" s="23">
        <v>1.26E-2</v>
      </c>
      <c r="AB598" s="23" t="s">
        <v>181</v>
      </c>
      <c r="AC598" s="23">
        <v>6.1000000000000004E-3</v>
      </c>
      <c r="AD598" s="23" t="s">
        <v>181</v>
      </c>
      <c r="AE598" s="23">
        <v>9.7999999999999997E-3</v>
      </c>
      <c r="AF598" s="23">
        <v>0.42359999999999998</v>
      </c>
      <c r="AG598" s="23">
        <v>7.3000000000000001E-3</v>
      </c>
      <c r="AH598" s="23">
        <v>8.6547999999999998</v>
      </c>
      <c r="AI598" s="23">
        <v>2.2200000000000001E-2</v>
      </c>
      <c r="AJ598" s="23">
        <v>0.50090000000000001</v>
      </c>
      <c r="AK598" s="23">
        <v>4.7999999999999996E-3</v>
      </c>
      <c r="AL598" s="23">
        <v>2.9100000000000001E-2</v>
      </c>
      <c r="AM598" s="23">
        <v>6.3E-3</v>
      </c>
      <c r="AN598" s="23">
        <v>3.2899999999999999E-2</v>
      </c>
      <c r="AO598" s="23">
        <v>3.8E-3</v>
      </c>
      <c r="AP598" s="23">
        <v>8.4500000000000006E-2</v>
      </c>
      <c r="AQ598" s="23">
        <v>3.3999999999999998E-3</v>
      </c>
      <c r="AR598" s="23">
        <v>6.7610000000000001</v>
      </c>
      <c r="AS598" s="23">
        <v>2.2599999999999999E-2</v>
      </c>
      <c r="AT598" s="23">
        <v>9.1000000000000004E-3</v>
      </c>
      <c r="AU598" s="23">
        <v>2.8999999999999998E-3</v>
      </c>
      <c r="AV598" s="23">
        <v>1.2200000000000001E-2</v>
      </c>
      <c r="AW598" s="23">
        <v>8.9999999999999998E-4</v>
      </c>
      <c r="AX598" s="23">
        <v>1.01E-2</v>
      </c>
      <c r="AY598" s="23">
        <v>6.9999999999999999E-4</v>
      </c>
      <c r="AZ598" s="23">
        <v>6.7000000000000002E-3</v>
      </c>
      <c r="BA598" s="23">
        <v>5.9999999999999995E-4</v>
      </c>
      <c r="BB598" s="23">
        <v>8.0000000000000004E-4</v>
      </c>
      <c r="BC598" s="23">
        <v>2.9999999999999997E-4</v>
      </c>
      <c r="BD598" s="23" t="s">
        <v>181</v>
      </c>
      <c r="BE598" s="23">
        <v>2.0000000000000001E-4</v>
      </c>
      <c r="BF598" s="23" t="s">
        <v>181</v>
      </c>
      <c r="BG598" s="23">
        <v>1E-4</v>
      </c>
      <c r="BH598" s="23">
        <v>6.9999999999999999E-4</v>
      </c>
      <c r="BI598" s="23">
        <v>2.0000000000000001E-4</v>
      </c>
      <c r="BJ598" s="23">
        <v>7.4999999999999997E-3</v>
      </c>
      <c r="BK598" s="23">
        <v>2.9999999999999997E-4</v>
      </c>
      <c r="BL598" s="23">
        <v>2.3E-3</v>
      </c>
      <c r="BM598" s="23">
        <v>2.0000000000000001E-4</v>
      </c>
      <c r="BN598" s="23">
        <v>3.3E-3</v>
      </c>
      <c r="BO598" s="23">
        <v>2.0000000000000001E-4</v>
      </c>
      <c r="BP598" s="23" t="s">
        <v>181</v>
      </c>
      <c r="BQ598" s="23">
        <v>2.0000000000000001E-4</v>
      </c>
      <c r="BR598" s="23">
        <v>2.9999999999999997E-4</v>
      </c>
      <c r="BS598" s="23">
        <v>2.0000000000000001E-4</v>
      </c>
      <c r="BT598" s="23" t="s">
        <v>181</v>
      </c>
      <c r="BU598" s="23">
        <v>5.0000000000000001E-4</v>
      </c>
      <c r="BV598" s="23" t="s">
        <v>20</v>
      </c>
      <c r="BX598" s="23" t="s">
        <v>181</v>
      </c>
      <c r="BY598" s="23">
        <v>8.0000000000000004E-4</v>
      </c>
      <c r="BZ598" s="23" t="s">
        <v>181</v>
      </c>
      <c r="CA598" s="23">
        <v>6.9999999999999999E-4</v>
      </c>
      <c r="CB598" s="23" t="s">
        <v>181</v>
      </c>
      <c r="CC598" s="23">
        <v>1.8E-3</v>
      </c>
      <c r="CD598" s="23" t="s">
        <v>181</v>
      </c>
      <c r="CE598" s="23">
        <v>1.8E-3</v>
      </c>
      <c r="CF598" s="23" t="s">
        <v>20</v>
      </c>
      <c r="CH598" s="23" t="s">
        <v>181</v>
      </c>
      <c r="CI598" s="23">
        <v>4.4999999999999997E-3</v>
      </c>
      <c r="CJ598" s="23" t="s">
        <v>181</v>
      </c>
      <c r="CK598" s="23">
        <v>8.5000000000000006E-3</v>
      </c>
      <c r="CL598" s="23" t="s">
        <v>181</v>
      </c>
      <c r="CM598" s="23">
        <v>8.8999999999999999E-3</v>
      </c>
      <c r="CN598" s="23" t="s">
        <v>181</v>
      </c>
      <c r="CO598" s="23">
        <v>5.9999999999999995E-4</v>
      </c>
      <c r="CP598" s="23" t="s">
        <v>181</v>
      </c>
      <c r="CQ598" s="23">
        <v>2.7000000000000001E-3</v>
      </c>
      <c r="CR598" s="23" t="s">
        <v>181</v>
      </c>
      <c r="CS598" s="23">
        <v>1.4E-3</v>
      </c>
      <c r="CT598" s="23" t="s">
        <v>181</v>
      </c>
      <c r="CU598" s="23">
        <v>5.9999999999999995E-4</v>
      </c>
      <c r="CV598" s="23" t="s">
        <v>181</v>
      </c>
      <c r="CW598" s="23">
        <v>5.0000000000000001E-4</v>
      </c>
      <c r="CX598" s="23" t="s">
        <v>181</v>
      </c>
      <c r="CY598" s="23">
        <v>5.0000000000000001E-4</v>
      </c>
      <c r="CZ598" s="23" t="s">
        <v>181</v>
      </c>
      <c r="DA598" s="23">
        <v>5.9999999999999995E-4</v>
      </c>
      <c r="DB598" s="23" t="s">
        <v>181</v>
      </c>
      <c r="DC598" s="23">
        <v>5.0000000000000001E-4</v>
      </c>
      <c r="DD598" s="23" t="s">
        <v>181</v>
      </c>
      <c r="DE598" s="23">
        <v>5.0000000000000001E-4</v>
      </c>
      <c r="DF598" s="23" t="s">
        <v>181</v>
      </c>
      <c r="DG598" s="23">
        <v>2.9999999999999997E-4</v>
      </c>
      <c r="DH598" s="23" t="s">
        <v>181</v>
      </c>
      <c r="DI598" s="23">
        <v>2.0000000000000001E-4</v>
      </c>
      <c r="DJ598" s="23" t="s">
        <v>677</v>
      </c>
      <c r="DK598" s="23" t="s">
        <v>678</v>
      </c>
      <c r="DL598" s="23">
        <v>50</v>
      </c>
      <c r="DM598" s="23" t="s">
        <v>658</v>
      </c>
      <c r="DN598" s="23" t="s">
        <v>20</v>
      </c>
      <c r="DW598" s="85"/>
      <c r="DY598" s="85">
        <v>44882.008333333331</v>
      </c>
    </row>
    <row r="599" spans="1:129" s="23" customFormat="1">
      <c r="A599" s="23">
        <v>660</v>
      </c>
      <c r="B599" s="88">
        <v>44882.013888888891</v>
      </c>
      <c r="C599" s="23" t="s">
        <v>192</v>
      </c>
      <c r="D599" s="23">
        <v>0</v>
      </c>
      <c r="E599" s="23">
        <v>0</v>
      </c>
      <c r="F599" s="23">
        <v>0</v>
      </c>
      <c r="G599" s="23" t="s">
        <v>58</v>
      </c>
      <c r="H599" s="23" t="s">
        <v>59</v>
      </c>
      <c r="I599" s="23" t="s">
        <v>59</v>
      </c>
      <c r="J599" s="23" t="s">
        <v>59</v>
      </c>
      <c r="K599" s="23">
        <v>150</v>
      </c>
      <c r="L599" s="23" t="s">
        <v>179</v>
      </c>
      <c r="M599" s="23">
        <v>0</v>
      </c>
      <c r="N599" s="23" t="s">
        <v>179</v>
      </c>
      <c r="O599" s="23">
        <v>0</v>
      </c>
      <c r="P599" s="23" t="s">
        <v>179</v>
      </c>
      <c r="Q599" s="23">
        <v>0</v>
      </c>
      <c r="R599" s="23">
        <v>2</v>
      </c>
      <c r="S599" s="23" t="s">
        <v>180</v>
      </c>
      <c r="T599" s="23">
        <v>8.4332999999999991</v>
      </c>
      <c r="U599" s="23">
        <v>0.5917</v>
      </c>
      <c r="V599" s="23">
        <v>16.4621</v>
      </c>
      <c r="W599" s="23">
        <v>0.26279999999999998</v>
      </c>
      <c r="X599" s="23">
        <v>45.185600000000001</v>
      </c>
      <c r="Y599" s="23">
        <v>0.27139999999999997</v>
      </c>
      <c r="Z599" s="23">
        <v>3.8300000000000001E-2</v>
      </c>
      <c r="AA599" s="23">
        <v>1.2E-2</v>
      </c>
      <c r="AB599" s="23" t="s">
        <v>181</v>
      </c>
      <c r="AC599" s="23">
        <v>5.7999999999999996E-3</v>
      </c>
      <c r="AD599" s="23" t="s">
        <v>181</v>
      </c>
      <c r="AE599" s="23">
        <v>0.01</v>
      </c>
      <c r="AF599" s="23">
        <v>0.43709999999999999</v>
      </c>
      <c r="AG599" s="23">
        <v>7.3000000000000001E-3</v>
      </c>
      <c r="AH599" s="23">
        <v>8.1047999999999991</v>
      </c>
      <c r="AI599" s="23">
        <v>2.1499999999999998E-2</v>
      </c>
      <c r="AJ599" s="23">
        <v>0.48039999999999999</v>
      </c>
      <c r="AK599" s="23">
        <v>4.7000000000000002E-3</v>
      </c>
      <c r="AL599" s="23">
        <v>2.7199999999999998E-2</v>
      </c>
      <c r="AM599" s="23">
        <v>6.1999999999999998E-3</v>
      </c>
      <c r="AN599" s="23">
        <v>3.04E-2</v>
      </c>
      <c r="AO599" s="23">
        <v>3.7000000000000002E-3</v>
      </c>
      <c r="AP599" s="23">
        <v>8.2699999999999996E-2</v>
      </c>
      <c r="AQ599" s="23">
        <v>3.3999999999999998E-3</v>
      </c>
      <c r="AR599" s="23">
        <v>6.9112999999999998</v>
      </c>
      <c r="AS599" s="23">
        <v>2.2700000000000001E-2</v>
      </c>
      <c r="AT599" s="23">
        <v>1.44E-2</v>
      </c>
      <c r="AU599" s="23">
        <v>3.0000000000000001E-3</v>
      </c>
      <c r="AV599" s="23">
        <v>1.09E-2</v>
      </c>
      <c r="AW599" s="23">
        <v>8.9999999999999998E-4</v>
      </c>
      <c r="AX599" s="23">
        <v>6.8999999999999999E-3</v>
      </c>
      <c r="AY599" s="23">
        <v>5.9999999999999995E-4</v>
      </c>
      <c r="AZ599" s="23">
        <v>8.3000000000000001E-3</v>
      </c>
      <c r="BA599" s="23">
        <v>5.9999999999999995E-4</v>
      </c>
      <c r="BB599" s="23">
        <v>1E-3</v>
      </c>
      <c r="BC599" s="23">
        <v>4.0000000000000002E-4</v>
      </c>
      <c r="BD599" s="23" t="s">
        <v>181</v>
      </c>
      <c r="BE599" s="23">
        <v>2.0000000000000001E-4</v>
      </c>
      <c r="BF599" s="23" t="s">
        <v>181</v>
      </c>
      <c r="BG599" s="23">
        <v>1E-4</v>
      </c>
      <c r="BH599" s="23">
        <v>5.9999999999999995E-4</v>
      </c>
      <c r="BI599" s="23">
        <v>2.0000000000000001E-4</v>
      </c>
      <c r="BJ599" s="23">
        <v>7.1999999999999998E-3</v>
      </c>
      <c r="BK599" s="23">
        <v>2.9999999999999997E-4</v>
      </c>
      <c r="BL599" s="23">
        <v>2E-3</v>
      </c>
      <c r="BM599" s="23">
        <v>2.0000000000000001E-4</v>
      </c>
      <c r="BN599" s="23">
        <v>3.8E-3</v>
      </c>
      <c r="BO599" s="23">
        <v>2.9999999999999997E-4</v>
      </c>
      <c r="BP599" s="23" t="s">
        <v>181</v>
      </c>
      <c r="BQ599" s="23">
        <v>2.0000000000000001E-4</v>
      </c>
      <c r="BR599" s="23">
        <v>5.0000000000000001E-4</v>
      </c>
      <c r="BS599" s="23">
        <v>2.0000000000000001E-4</v>
      </c>
      <c r="BT599" s="23" t="s">
        <v>181</v>
      </c>
      <c r="BU599" s="23">
        <v>5.0000000000000001E-4</v>
      </c>
      <c r="BV599" s="23">
        <v>1.1999999999999999E-3</v>
      </c>
      <c r="BW599" s="23">
        <v>5.9999999999999995E-4</v>
      </c>
      <c r="BX599" s="23" t="s">
        <v>20</v>
      </c>
      <c r="BZ599" s="23" t="s">
        <v>181</v>
      </c>
      <c r="CA599" s="23">
        <v>6.9999999999999999E-4</v>
      </c>
      <c r="CB599" s="23" t="s">
        <v>181</v>
      </c>
      <c r="CC599" s="23">
        <v>1.8E-3</v>
      </c>
      <c r="CD599" s="23" t="s">
        <v>181</v>
      </c>
      <c r="CE599" s="23">
        <v>1.8E-3</v>
      </c>
      <c r="CF599" s="23" t="s">
        <v>20</v>
      </c>
      <c r="CH599" s="23" t="s">
        <v>181</v>
      </c>
      <c r="CI599" s="23">
        <v>4.7999999999999996E-3</v>
      </c>
      <c r="CJ599" s="23" t="s">
        <v>181</v>
      </c>
      <c r="CK599" s="23">
        <v>8.8000000000000005E-3</v>
      </c>
      <c r="CL599" s="23" t="s">
        <v>181</v>
      </c>
      <c r="CM599" s="23">
        <v>9.9000000000000008E-3</v>
      </c>
      <c r="CN599" s="23" t="s">
        <v>181</v>
      </c>
      <c r="CO599" s="23">
        <v>5.9999999999999995E-4</v>
      </c>
      <c r="CP599" s="23" t="s">
        <v>181</v>
      </c>
      <c r="CQ599" s="23">
        <v>2.5999999999999999E-3</v>
      </c>
      <c r="CR599" s="23" t="s">
        <v>181</v>
      </c>
      <c r="CS599" s="23">
        <v>1.5E-3</v>
      </c>
      <c r="CT599" s="23" t="s">
        <v>181</v>
      </c>
      <c r="CU599" s="23">
        <v>6.9999999999999999E-4</v>
      </c>
      <c r="CV599" s="23" t="s">
        <v>181</v>
      </c>
      <c r="CW599" s="23">
        <v>5.0000000000000001E-4</v>
      </c>
      <c r="CX599" s="23" t="s">
        <v>181</v>
      </c>
      <c r="CY599" s="23">
        <v>5.0000000000000001E-4</v>
      </c>
      <c r="CZ599" s="23" t="s">
        <v>181</v>
      </c>
      <c r="DA599" s="23">
        <v>5.9999999999999995E-4</v>
      </c>
      <c r="DB599" s="23" t="s">
        <v>181</v>
      </c>
      <c r="DC599" s="23">
        <v>5.0000000000000001E-4</v>
      </c>
      <c r="DD599" s="23" t="s">
        <v>181</v>
      </c>
      <c r="DE599" s="23">
        <v>5.0000000000000001E-4</v>
      </c>
      <c r="DF599" s="23" t="s">
        <v>181</v>
      </c>
      <c r="DG599" s="23">
        <v>2.9999999999999997E-4</v>
      </c>
      <c r="DH599" s="23" t="s">
        <v>181</v>
      </c>
      <c r="DI599" s="23">
        <v>2.0000000000000001E-4</v>
      </c>
      <c r="DJ599" s="23" t="s">
        <v>677</v>
      </c>
      <c r="DK599" s="23" t="s">
        <v>678</v>
      </c>
      <c r="DL599" s="23">
        <v>101</v>
      </c>
      <c r="DM599" s="23" t="s">
        <v>645</v>
      </c>
      <c r="DN599" s="23" t="s">
        <v>20</v>
      </c>
      <c r="DW599" s="85"/>
      <c r="DY599" s="85">
        <v>44882.013888888891</v>
      </c>
    </row>
    <row r="600" spans="1:129" s="23" customFormat="1">
      <c r="A600" s="23">
        <v>661</v>
      </c>
      <c r="B600" s="88">
        <v>44882.020138888889</v>
      </c>
      <c r="C600" s="23" t="s">
        <v>192</v>
      </c>
      <c r="D600" s="23">
        <v>0</v>
      </c>
      <c r="E600" s="23">
        <v>0</v>
      </c>
      <c r="F600" s="23">
        <v>0</v>
      </c>
      <c r="G600" s="23" t="s">
        <v>58</v>
      </c>
      <c r="H600" s="23" t="s">
        <v>59</v>
      </c>
      <c r="I600" s="23" t="s">
        <v>59</v>
      </c>
      <c r="J600" s="23" t="s">
        <v>59</v>
      </c>
      <c r="K600" s="23">
        <v>150</v>
      </c>
      <c r="L600" s="23" t="s">
        <v>179</v>
      </c>
      <c r="M600" s="23">
        <v>0</v>
      </c>
      <c r="N600" s="23" t="s">
        <v>179</v>
      </c>
      <c r="O600" s="23">
        <v>0</v>
      </c>
      <c r="P600" s="23" t="s">
        <v>179</v>
      </c>
      <c r="Q600" s="23">
        <v>0</v>
      </c>
      <c r="R600" s="23">
        <v>2</v>
      </c>
      <c r="S600" s="23" t="s">
        <v>180</v>
      </c>
      <c r="T600" s="23">
        <v>4.9389000000000003</v>
      </c>
      <c r="U600" s="23">
        <v>0.55689999999999995</v>
      </c>
      <c r="V600" s="23">
        <v>20.979099999999999</v>
      </c>
      <c r="W600" s="23">
        <v>0.29449999999999998</v>
      </c>
      <c r="X600" s="23">
        <v>50.711100000000002</v>
      </c>
      <c r="Y600" s="23">
        <v>0.30130000000000001</v>
      </c>
      <c r="Z600" s="23">
        <v>5.6800000000000003E-2</v>
      </c>
      <c r="AA600" s="23">
        <v>1.0800000000000001E-2</v>
      </c>
      <c r="AB600" s="23" t="s">
        <v>181</v>
      </c>
      <c r="AC600" s="23">
        <v>5.8999999999999999E-3</v>
      </c>
      <c r="AD600" s="23" t="s">
        <v>181</v>
      </c>
      <c r="AE600" s="23">
        <v>1.0800000000000001E-2</v>
      </c>
      <c r="AF600" s="23">
        <v>2.9927000000000001</v>
      </c>
      <c r="AG600" s="23">
        <v>1.6899999999999998E-2</v>
      </c>
      <c r="AH600" s="23">
        <v>4.8135000000000003</v>
      </c>
      <c r="AI600" s="23">
        <v>1.6899999999999998E-2</v>
      </c>
      <c r="AJ600" s="23">
        <v>0.6431</v>
      </c>
      <c r="AK600" s="23">
        <v>5.1000000000000004E-3</v>
      </c>
      <c r="AL600" s="23">
        <v>2.76E-2</v>
      </c>
      <c r="AM600" s="23">
        <v>6.3E-3</v>
      </c>
      <c r="AN600" s="23">
        <v>3.85E-2</v>
      </c>
      <c r="AO600" s="23">
        <v>4.1000000000000003E-3</v>
      </c>
      <c r="AP600" s="23">
        <v>5.7500000000000002E-2</v>
      </c>
      <c r="AQ600" s="23">
        <v>2.8999999999999998E-3</v>
      </c>
      <c r="AR600" s="23">
        <v>8.8389000000000006</v>
      </c>
      <c r="AS600" s="23">
        <v>2.4799999999999999E-2</v>
      </c>
      <c r="AT600" s="23">
        <v>1.8599999999999998E-2</v>
      </c>
      <c r="AU600" s="23">
        <v>3.3999999999999998E-3</v>
      </c>
      <c r="AV600" s="23">
        <v>1.7899999999999999E-2</v>
      </c>
      <c r="AW600" s="23">
        <v>1.1000000000000001E-3</v>
      </c>
      <c r="AX600" s="23">
        <v>1.37E-2</v>
      </c>
      <c r="AY600" s="23">
        <v>8.0000000000000004E-4</v>
      </c>
      <c r="AZ600" s="23">
        <v>9.1999999999999998E-3</v>
      </c>
      <c r="BA600" s="23">
        <v>5.9999999999999995E-4</v>
      </c>
      <c r="BB600" s="23">
        <v>1.4E-3</v>
      </c>
      <c r="BC600" s="23">
        <v>4.0000000000000002E-4</v>
      </c>
      <c r="BD600" s="23">
        <v>2.3E-3</v>
      </c>
      <c r="BE600" s="23">
        <v>4.0000000000000002E-4</v>
      </c>
      <c r="BF600" s="23" t="s">
        <v>181</v>
      </c>
      <c r="BG600" s="23">
        <v>1E-4</v>
      </c>
      <c r="BH600" s="23">
        <v>1.8E-3</v>
      </c>
      <c r="BI600" s="23">
        <v>2.0000000000000001E-4</v>
      </c>
      <c r="BJ600" s="23">
        <v>9.1000000000000004E-3</v>
      </c>
      <c r="BK600" s="23">
        <v>4.0000000000000002E-4</v>
      </c>
      <c r="BL600" s="23">
        <v>1.9E-3</v>
      </c>
      <c r="BM600" s="23">
        <v>2.0000000000000001E-4</v>
      </c>
      <c r="BN600" s="23">
        <v>3.3999999999999998E-3</v>
      </c>
      <c r="BO600" s="23">
        <v>2.0000000000000001E-4</v>
      </c>
      <c r="BP600" s="23" t="s">
        <v>181</v>
      </c>
      <c r="BQ600" s="23">
        <v>2.0000000000000001E-4</v>
      </c>
      <c r="BR600" s="23">
        <v>4.0000000000000002E-4</v>
      </c>
      <c r="BS600" s="23">
        <v>2.0000000000000001E-4</v>
      </c>
      <c r="BT600" s="23" t="s">
        <v>181</v>
      </c>
      <c r="BU600" s="23">
        <v>5.0000000000000001E-4</v>
      </c>
      <c r="BV600" s="23" t="s">
        <v>20</v>
      </c>
      <c r="BX600" s="23" t="s">
        <v>20</v>
      </c>
      <c r="BZ600" s="23" t="s">
        <v>181</v>
      </c>
      <c r="CA600" s="23">
        <v>6.9999999999999999E-4</v>
      </c>
      <c r="CB600" s="23" t="s">
        <v>181</v>
      </c>
      <c r="CC600" s="23">
        <v>1.6999999999999999E-3</v>
      </c>
      <c r="CD600" s="23" t="s">
        <v>181</v>
      </c>
      <c r="CE600" s="23">
        <v>1.8E-3</v>
      </c>
      <c r="CF600" s="23" t="s">
        <v>20</v>
      </c>
      <c r="CH600" s="23">
        <v>5.3E-3</v>
      </c>
      <c r="CI600" s="23">
        <v>4.4000000000000003E-3</v>
      </c>
      <c r="CJ600" s="23" t="s">
        <v>181</v>
      </c>
      <c r="CK600" s="23">
        <v>8.6E-3</v>
      </c>
      <c r="CL600" s="23" t="s">
        <v>181</v>
      </c>
      <c r="CM600" s="23">
        <v>8.5000000000000006E-3</v>
      </c>
      <c r="CN600" s="23" t="s">
        <v>181</v>
      </c>
      <c r="CO600" s="23">
        <v>5.9999999999999995E-4</v>
      </c>
      <c r="CP600" s="23" t="s">
        <v>181</v>
      </c>
      <c r="CQ600" s="23">
        <v>2.5000000000000001E-3</v>
      </c>
      <c r="CR600" s="23" t="s">
        <v>181</v>
      </c>
      <c r="CS600" s="23">
        <v>1.5E-3</v>
      </c>
      <c r="CT600" s="23" t="s">
        <v>20</v>
      </c>
      <c r="CV600" s="23" t="s">
        <v>181</v>
      </c>
      <c r="CW600" s="23">
        <v>5.0000000000000001E-4</v>
      </c>
      <c r="CX600" s="23" t="s">
        <v>181</v>
      </c>
      <c r="CY600" s="23">
        <v>5.0000000000000001E-4</v>
      </c>
      <c r="CZ600" s="23" t="s">
        <v>181</v>
      </c>
      <c r="DA600" s="23">
        <v>5.0000000000000001E-4</v>
      </c>
      <c r="DB600" s="23" t="s">
        <v>181</v>
      </c>
      <c r="DC600" s="23">
        <v>5.0000000000000001E-4</v>
      </c>
      <c r="DD600" s="23" t="s">
        <v>181</v>
      </c>
      <c r="DE600" s="23">
        <v>5.9999999999999995E-4</v>
      </c>
      <c r="DF600" s="23" t="s">
        <v>181</v>
      </c>
      <c r="DG600" s="23">
        <v>2.9999999999999997E-4</v>
      </c>
      <c r="DH600" s="23" t="s">
        <v>181</v>
      </c>
      <c r="DI600" s="23">
        <v>2.0000000000000001E-4</v>
      </c>
      <c r="DJ600" s="23" t="s">
        <v>679</v>
      </c>
      <c r="DK600" s="23" t="s">
        <v>680</v>
      </c>
      <c r="DL600" s="23">
        <v>33</v>
      </c>
      <c r="DM600" s="23" t="s">
        <v>603</v>
      </c>
      <c r="DN600" s="23" t="s">
        <v>20</v>
      </c>
      <c r="DW600" s="85"/>
      <c r="DY600" s="85">
        <v>44882.020138888889</v>
      </c>
    </row>
    <row r="601" spans="1:129" s="23" customFormat="1">
      <c r="A601" s="23">
        <v>662</v>
      </c>
      <c r="B601" s="88">
        <v>44882.023611111108</v>
      </c>
      <c r="C601" s="23" t="s">
        <v>192</v>
      </c>
      <c r="D601" s="23">
        <v>0</v>
      </c>
      <c r="E601" s="23">
        <v>0</v>
      </c>
      <c r="F601" s="23">
        <v>0</v>
      </c>
      <c r="G601" s="23" t="s">
        <v>58</v>
      </c>
      <c r="H601" s="23" t="s">
        <v>59</v>
      </c>
      <c r="I601" s="23" t="s">
        <v>59</v>
      </c>
      <c r="J601" s="23" t="s">
        <v>59</v>
      </c>
      <c r="K601" s="23">
        <v>150</v>
      </c>
      <c r="L601" s="23" t="s">
        <v>179</v>
      </c>
      <c r="M601" s="23">
        <v>0</v>
      </c>
      <c r="N601" s="23" t="s">
        <v>179</v>
      </c>
      <c r="O601" s="23">
        <v>0</v>
      </c>
      <c r="P601" s="23" t="s">
        <v>179</v>
      </c>
      <c r="Q601" s="23">
        <v>0</v>
      </c>
      <c r="R601" s="23">
        <v>2</v>
      </c>
      <c r="S601" s="23" t="s">
        <v>180</v>
      </c>
      <c r="T601" s="23">
        <v>5.1677999999999997</v>
      </c>
      <c r="U601" s="23">
        <v>0.54100000000000004</v>
      </c>
      <c r="V601" s="23">
        <v>13.1012</v>
      </c>
      <c r="W601" s="23">
        <v>0.24129999999999999</v>
      </c>
      <c r="X601" s="23">
        <v>40.319299999999998</v>
      </c>
      <c r="Y601" s="23">
        <v>0.25879999999999997</v>
      </c>
      <c r="Z601" s="23">
        <v>2.8500000000000001E-2</v>
      </c>
      <c r="AA601" s="23">
        <v>1.2200000000000001E-2</v>
      </c>
      <c r="AB601" s="23" t="s">
        <v>181</v>
      </c>
      <c r="AC601" s="23">
        <v>6.3E-3</v>
      </c>
      <c r="AD601" s="23" t="s">
        <v>181</v>
      </c>
      <c r="AE601" s="23">
        <v>1.1299999999999999E-2</v>
      </c>
      <c r="AF601" s="23">
        <v>2.8544</v>
      </c>
      <c r="AG601" s="23">
        <v>1.5699999999999999E-2</v>
      </c>
      <c r="AH601" s="23">
        <v>8.7826000000000004</v>
      </c>
      <c r="AI601" s="23">
        <v>2.2700000000000001E-2</v>
      </c>
      <c r="AJ601" s="23">
        <v>0.4345</v>
      </c>
      <c r="AK601" s="23">
        <v>4.7000000000000002E-3</v>
      </c>
      <c r="AL601" s="23">
        <v>1.0500000000000001E-2</v>
      </c>
      <c r="AM601" s="23">
        <v>5.4999999999999997E-3</v>
      </c>
      <c r="AN601" s="23">
        <v>1.77E-2</v>
      </c>
      <c r="AO601" s="23">
        <v>3.2000000000000002E-3</v>
      </c>
      <c r="AP601" s="23">
        <v>0.14419999999999999</v>
      </c>
      <c r="AQ601" s="23">
        <v>4.4999999999999997E-3</v>
      </c>
      <c r="AR601" s="23">
        <v>6.4863999999999997</v>
      </c>
      <c r="AS601" s="23">
        <v>2.2700000000000001E-2</v>
      </c>
      <c r="AT601" s="23">
        <v>1.4E-2</v>
      </c>
      <c r="AU601" s="23">
        <v>2.8999999999999998E-3</v>
      </c>
      <c r="AV601" s="23">
        <v>1.5299999999999999E-2</v>
      </c>
      <c r="AW601" s="23">
        <v>1E-3</v>
      </c>
      <c r="AX601" s="23">
        <v>7.7999999999999996E-3</v>
      </c>
      <c r="AY601" s="23">
        <v>5.9999999999999995E-4</v>
      </c>
      <c r="AZ601" s="23">
        <v>6.6E-3</v>
      </c>
      <c r="BA601" s="23">
        <v>5.9999999999999995E-4</v>
      </c>
      <c r="BB601" s="23">
        <v>6.9999999999999999E-4</v>
      </c>
      <c r="BC601" s="23">
        <v>2.9999999999999997E-4</v>
      </c>
      <c r="BD601" s="23">
        <v>4.0000000000000002E-4</v>
      </c>
      <c r="BE601" s="23">
        <v>2.9999999999999997E-4</v>
      </c>
      <c r="BF601" s="23" t="s">
        <v>181</v>
      </c>
      <c r="BG601" s="23">
        <v>1E-4</v>
      </c>
      <c r="BH601" s="23">
        <v>3.5999999999999999E-3</v>
      </c>
      <c r="BI601" s="23">
        <v>2.9999999999999997E-4</v>
      </c>
      <c r="BJ601" s="23">
        <v>7.0000000000000001E-3</v>
      </c>
      <c r="BK601" s="23">
        <v>2.9999999999999997E-4</v>
      </c>
      <c r="BL601" s="23">
        <v>2.0999999999999999E-3</v>
      </c>
      <c r="BM601" s="23">
        <v>2.0000000000000001E-4</v>
      </c>
      <c r="BN601" s="23">
        <v>3.5999999999999999E-3</v>
      </c>
      <c r="BO601" s="23">
        <v>2.9999999999999997E-4</v>
      </c>
      <c r="BP601" s="23" t="s">
        <v>181</v>
      </c>
      <c r="BQ601" s="23">
        <v>2.0000000000000001E-4</v>
      </c>
      <c r="BR601" s="23">
        <v>5.9999999999999995E-4</v>
      </c>
      <c r="BS601" s="23">
        <v>2.9999999999999997E-4</v>
      </c>
      <c r="BT601" s="23" t="s">
        <v>181</v>
      </c>
      <c r="BU601" s="23">
        <v>5.0000000000000001E-4</v>
      </c>
      <c r="BV601" s="23" t="s">
        <v>181</v>
      </c>
      <c r="BW601" s="23">
        <v>6.9999999999999999E-4</v>
      </c>
      <c r="BX601" s="23" t="s">
        <v>181</v>
      </c>
      <c r="BY601" s="23">
        <v>8.0000000000000004E-4</v>
      </c>
      <c r="BZ601" s="23" t="s">
        <v>181</v>
      </c>
      <c r="CA601" s="23">
        <v>6.9999999999999999E-4</v>
      </c>
      <c r="CB601" s="23" t="s">
        <v>181</v>
      </c>
      <c r="CC601" s="23">
        <v>1.8E-3</v>
      </c>
      <c r="CD601" s="23" t="s">
        <v>181</v>
      </c>
      <c r="CE601" s="23">
        <v>1.8E-3</v>
      </c>
      <c r="CF601" s="23" t="s">
        <v>20</v>
      </c>
      <c r="CH601" s="23" t="s">
        <v>181</v>
      </c>
      <c r="CI601" s="23">
        <v>4.7999999999999996E-3</v>
      </c>
      <c r="CJ601" s="23" t="s">
        <v>181</v>
      </c>
      <c r="CK601" s="23">
        <v>8.2000000000000007E-3</v>
      </c>
      <c r="CL601" s="23" t="s">
        <v>181</v>
      </c>
      <c r="CM601" s="23">
        <v>1.04E-2</v>
      </c>
      <c r="CN601" s="23" t="s">
        <v>181</v>
      </c>
      <c r="CO601" s="23">
        <v>5.9999999999999995E-4</v>
      </c>
      <c r="CP601" s="23" t="s">
        <v>181</v>
      </c>
      <c r="CQ601" s="23">
        <v>2.5999999999999999E-3</v>
      </c>
      <c r="CR601" s="23" t="s">
        <v>181</v>
      </c>
      <c r="CS601" s="23">
        <v>1.5E-3</v>
      </c>
      <c r="CT601" s="23" t="s">
        <v>181</v>
      </c>
      <c r="CU601" s="23">
        <v>6.9999999999999999E-4</v>
      </c>
      <c r="CV601" s="23" t="s">
        <v>20</v>
      </c>
      <c r="CX601" s="23" t="s">
        <v>181</v>
      </c>
      <c r="CY601" s="23">
        <v>5.0000000000000001E-4</v>
      </c>
      <c r="CZ601" s="23" t="s">
        <v>181</v>
      </c>
      <c r="DA601" s="23">
        <v>5.0000000000000001E-4</v>
      </c>
      <c r="DB601" s="23" t="s">
        <v>181</v>
      </c>
      <c r="DC601" s="23">
        <v>5.0000000000000001E-4</v>
      </c>
      <c r="DD601" s="23" t="s">
        <v>181</v>
      </c>
      <c r="DE601" s="23">
        <v>5.0000000000000001E-4</v>
      </c>
      <c r="DF601" s="23" t="s">
        <v>181</v>
      </c>
      <c r="DG601" s="23">
        <v>4.0000000000000002E-4</v>
      </c>
      <c r="DH601" s="23" t="s">
        <v>181</v>
      </c>
      <c r="DI601" s="23">
        <v>4.0000000000000002E-4</v>
      </c>
      <c r="DJ601" s="23" t="s">
        <v>679</v>
      </c>
      <c r="DK601" s="23" t="s">
        <v>680</v>
      </c>
      <c r="DL601" s="23">
        <v>115</v>
      </c>
      <c r="DM601" s="23" t="s">
        <v>603</v>
      </c>
      <c r="DN601" s="23" t="s">
        <v>20</v>
      </c>
      <c r="DW601" s="85"/>
      <c r="DY601" s="85">
        <v>44882.023611111108</v>
      </c>
    </row>
    <row r="602" spans="1:129" s="23" customFormat="1">
      <c r="A602" s="23">
        <v>663</v>
      </c>
      <c r="B602" s="88">
        <v>44882.045138888891</v>
      </c>
      <c r="C602" s="23" t="s">
        <v>192</v>
      </c>
      <c r="D602" s="23">
        <v>0</v>
      </c>
      <c r="E602" s="23">
        <v>0</v>
      </c>
      <c r="F602" s="23">
        <v>0</v>
      </c>
      <c r="G602" s="23" t="s">
        <v>58</v>
      </c>
      <c r="H602" s="23" t="s">
        <v>59</v>
      </c>
      <c r="I602" s="23" t="s">
        <v>59</v>
      </c>
      <c r="J602" s="23" t="s">
        <v>59</v>
      </c>
      <c r="K602" s="23">
        <v>150</v>
      </c>
      <c r="L602" s="23" t="s">
        <v>179</v>
      </c>
      <c r="M602" s="23">
        <v>0</v>
      </c>
      <c r="N602" s="23" t="s">
        <v>179</v>
      </c>
      <c r="O602" s="23">
        <v>0</v>
      </c>
      <c r="P602" s="23" t="s">
        <v>179</v>
      </c>
      <c r="Q602" s="23">
        <v>0</v>
      </c>
      <c r="R602" s="23">
        <v>2</v>
      </c>
      <c r="S602" s="23" t="s">
        <v>180</v>
      </c>
      <c r="T602" s="23">
        <v>5.5629</v>
      </c>
      <c r="U602" s="23">
        <v>0.48449999999999999</v>
      </c>
      <c r="V602" s="23">
        <v>9.9631000000000007</v>
      </c>
      <c r="W602" s="23">
        <v>0.2072</v>
      </c>
      <c r="X602" s="23">
        <v>33.712699999999998</v>
      </c>
      <c r="Y602" s="23">
        <v>0.22770000000000001</v>
      </c>
      <c r="Z602" s="23" t="s">
        <v>181</v>
      </c>
      <c r="AA602" s="23">
        <v>9.1999999999999998E-3</v>
      </c>
      <c r="AB602" s="23" t="s">
        <v>181</v>
      </c>
      <c r="AC602" s="23">
        <v>5.1000000000000004E-3</v>
      </c>
      <c r="AD602" s="23" t="s">
        <v>181</v>
      </c>
      <c r="AE602" s="23">
        <v>1.01E-2</v>
      </c>
      <c r="AF602" s="23">
        <v>0.4824</v>
      </c>
      <c r="AG602" s="23">
        <v>7.1000000000000004E-3</v>
      </c>
      <c r="AH602" s="23">
        <v>4.9162999999999997</v>
      </c>
      <c r="AI602" s="23">
        <v>1.66E-2</v>
      </c>
      <c r="AJ602" s="23">
        <v>0.41870000000000002</v>
      </c>
      <c r="AK602" s="23">
        <v>4.3E-3</v>
      </c>
      <c r="AL602" s="23" t="s">
        <v>181</v>
      </c>
      <c r="AM602" s="23">
        <v>5.1999999999999998E-3</v>
      </c>
      <c r="AN602" s="23">
        <v>1.7399999999999999E-2</v>
      </c>
      <c r="AO602" s="23">
        <v>2.8999999999999998E-3</v>
      </c>
      <c r="AP602" s="23">
        <v>8.5999999999999993E-2</v>
      </c>
      <c r="AQ602" s="23">
        <v>3.5999999999999999E-3</v>
      </c>
      <c r="AR602" s="23">
        <v>5.4941000000000004</v>
      </c>
      <c r="AS602" s="23">
        <v>1.9800000000000002E-2</v>
      </c>
      <c r="AT602" s="23">
        <v>1.34E-2</v>
      </c>
      <c r="AU602" s="23">
        <v>2.8E-3</v>
      </c>
      <c r="AV602" s="23">
        <v>1.6799999999999999E-2</v>
      </c>
      <c r="AW602" s="23">
        <v>1.1999999999999999E-3</v>
      </c>
      <c r="AX602" s="23">
        <v>9.1000000000000004E-3</v>
      </c>
      <c r="AY602" s="23">
        <v>6.9999999999999999E-4</v>
      </c>
      <c r="AZ602" s="23">
        <v>5.4000000000000003E-3</v>
      </c>
      <c r="BA602" s="23">
        <v>5.9999999999999995E-4</v>
      </c>
      <c r="BB602" s="23">
        <v>8.9999999999999998E-4</v>
      </c>
      <c r="BC602" s="23">
        <v>4.0000000000000002E-4</v>
      </c>
      <c r="BD602" s="23" t="s">
        <v>181</v>
      </c>
      <c r="BE602" s="23">
        <v>2.9999999999999997E-4</v>
      </c>
      <c r="BF602" s="23" t="s">
        <v>181</v>
      </c>
      <c r="BG602" s="23">
        <v>1E-4</v>
      </c>
      <c r="BH602" s="23">
        <v>8.9999999999999998E-4</v>
      </c>
      <c r="BI602" s="23">
        <v>2.0000000000000001E-4</v>
      </c>
      <c r="BJ602" s="23">
        <v>5.5999999999999999E-3</v>
      </c>
      <c r="BK602" s="23">
        <v>2.9999999999999997E-4</v>
      </c>
      <c r="BL602" s="23">
        <v>2.2000000000000001E-3</v>
      </c>
      <c r="BM602" s="23">
        <v>2.0000000000000001E-4</v>
      </c>
      <c r="BN602" s="23">
        <v>4.8999999999999998E-3</v>
      </c>
      <c r="BO602" s="23">
        <v>4.0000000000000002E-4</v>
      </c>
      <c r="BP602" s="23" t="s">
        <v>181</v>
      </c>
      <c r="BQ602" s="23">
        <v>2.0000000000000001E-4</v>
      </c>
      <c r="BR602" s="23">
        <v>1E-3</v>
      </c>
      <c r="BS602" s="23">
        <v>4.0000000000000002E-4</v>
      </c>
      <c r="BT602" s="23" t="s">
        <v>181</v>
      </c>
      <c r="BU602" s="23">
        <v>5.0000000000000001E-4</v>
      </c>
      <c r="BV602" s="23">
        <v>1.1000000000000001E-3</v>
      </c>
      <c r="BW602" s="23">
        <v>5.9999999999999995E-4</v>
      </c>
      <c r="BX602" s="23" t="s">
        <v>181</v>
      </c>
      <c r="BY602" s="23">
        <v>8.9999999999999998E-4</v>
      </c>
      <c r="BZ602" s="23" t="s">
        <v>181</v>
      </c>
      <c r="CA602" s="23">
        <v>8.0000000000000004E-4</v>
      </c>
      <c r="CB602" s="23" t="s">
        <v>181</v>
      </c>
      <c r="CC602" s="23">
        <v>2.0999999999999999E-3</v>
      </c>
      <c r="CD602" s="23" t="s">
        <v>181</v>
      </c>
      <c r="CE602" s="23">
        <v>1.6000000000000001E-3</v>
      </c>
      <c r="CF602" s="23" t="s">
        <v>20</v>
      </c>
      <c r="CH602" s="23" t="s">
        <v>181</v>
      </c>
      <c r="CI602" s="23">
        <v>7.4999999999999997E-3</v>
      </c>
      <c r="CJ602" s="23" t="s">
        <v>181</v>
      </c>
      <c r="CK602" s="23">
        <v>9.7999999999999997E-3</v>
      </c>
      <c r="CL602" s="23" t="s">
        <v>181</v>
      </c>
      <c r="CM602" s="23">
        <v>1.4200000000000001E-2</v>
      </c>
      <c r="CN602" s="23" t="s">
        <v>181</v>
      </c>
      <c r="CO602" s="23">
        <v>6.9999999999999999E-4</v>
      </c>
      <c r="CP602" s="23" t="s">
        <v>181</v>
      </c>
      <c r="CQ602" s="23">
        <v>2.3E-3</v>
      </c>
      <c r="CR602" s="23" t="s">
        <v>181</v>
      </c>
      <c r="CS602" s="23">
        <v>1.6000000000000001E-3</v>
      </c>
      <c r="CT602" s="23" t="s">
        <v>20</v>
      </c>
      <c r="CV602" s="23" t="s">
        <v>20</v>
      </c>
      <c r="CX602" s="23" t="s">
        <v>181</v>
      </c>
      <c r="CY602" s="23">
        <v>5.0000000000000001E-4</v>
      </c>
      <c r="CZ602" s="23" t="s">
        <v>181</v>
      </c>
      <c r="DA602" s="23">
        <v>5.9999999999999995E-4</v>
      </c>
      <c r="DB602" s="23" t="s">
        <v>181</v>
      </c>
      <c r="DC602" s="23">
        <v>5.0000000000000001E-4</v>
      </c>
      <c r="DD602" s="23" t="s">
        <v>181</v>
      </c>
      <c r="DE602" s="23">
        <v>5.9999999999999995E-4</v>
      </c>
      <c r="DF602" s="23" t="s">
        <v>181</v>
      </c>
      <c r="DG602" s="23">
        <v>2.9999999999999997E-4</v>
      </c>
      <c r="DH602" s="23" t="s">
        <v>181</v>
      </c>
      <c r="DI602" s="23">
        <v>5.0000000000000001E-4</v>
      </c>
      <c r="DJ602" s="23" t="s">
        <v>681</v>
      </c>
      <c r="DK602" s="23" t="s">
        <v>682</v>
      </c>
      <c r="DL602" s="23">
        <v>33</v>
      </c>
      <c r="DM602" s="23" t="s">
        <v>587</v>
      </c>
      <c r="DN602" s="23" t="s">
        <v>20</v>
      </c>
      <c r="DW602" s="85"/>
      <c r="DY602" s="85">
        <v>44882.045138888891</v>
      </c>
    </row>
    <row r="603" spans="1:129" s="23" customFormat="1">
      <c r="A603" s="23">
        <v>664</v>
      </c>
      <c r="B603" s="88">
        <v>44882.050694444442</v>
      </c>
      <c r="C603" s="23" t="s">
        <v>192</v>
      </c>
      <c r="D603" s="23">
        <v>0</v>
      </c>
      <c r="E603" s="23">
        <v>0</v>
      </c>
      <c r="F603" s="23">
        <v>0</v>
      </c>
      <c r="G603" s="23" t="s">
        <v>58</v>
      </c>
      <c r="H603" s="23" t="s">
        <v>59</v>
      </c>
      <c r="I603" s="23" t="s">
        <v>59</v>
      </c>
      <c r="J603" s="23" t="s">
        <v>59</v>
      </c>
      <c r="K603" s="23">
        <v>150</v>
      </c>
      <c r="L603" s="23" t="s">
        <v>179</v>
      </c>
      <c r="M603" s="23">
        <v>0</v>
      </c>
      <c r="N603" s="23" t="s">
        <v>179</v>
      </c>
      <c r="O603" s="23">
        <v>0</v>
      </c>
      <c r="P603" s="23" t="s">
        <v>179</v>
      </c>
      <c r="Q603" s="23">
        <v>0</v>
      </c>
      <c r="R603" s="23">
        <v>2</v>
      </c>
      <c r="S603" s="23" t="s">
        <v>180</v>
      </c>
      <c r="T603" s="23">
        <v>8.1422000000000008</v>
      </c>
      <c r="U603" s="23">
        <v>0.57669999999999999</v>
      </c>
      <c r="V603" s="23">
        <v>13.930999999999999</v>
      </c>
      <c r="W603" s="23">
        <v>0.24260000000000001</v>
      </c>
      <c r="X603" s="23">
        <v>41.233199999999997</v>
      </c>
      <c r="Y603" s="23">
        <v>0.25590000000000002</v>
      </c>
      <c r="Z603" s="23">
        <v>2.5399999999999999E-2</v>
      </c>
      <c r="AA603" s="23">
        <v>1.14E-2</v>
      </c>
      <c r="AB603" s="23" t="s">
        <v>181</v>
      </c>
      <c r="AC603" s="23">
        <v>5.7000000000000002E-3</v>
      </c>
      <c r="AD603" s="23" t="s">
        <v>181</v>
      </c>
      <c r="AE603" s="23">
        <v>0.01</v>
      </c>
      <c r="AF603" s="23">
        <v>0.5353</v>
      </c>
      <c r="AG603" s="23">
        <v>7.7000000000000002E-3</v>
      </c>
      <c r="AH603" s="23">
        <v>7.6304999999999996</v>
      </c>
      <c r="AI603" s="23">
        <v>2.0799999999999999E-2</v>
      </c>
      <c r="AJ603" s="23">
        <v>0.39129999999999998</v>
      </c>
      <c r="AK603" s="23">
        <v>4.3E-3</v>
      </c>
      <c r="AL603" s="23">
        <v>1.55E-2</v>
      </c>
      <c r="AM603" s="23">
        <v>5.4999999999999997E-3</v>
      </c>
      <c r="AN603" s="23">
        <v>2.8199999999999999E-2</v>
      </c>
      <c r="AO603" s="23">
        <v>3.5000000000000001E-3</v>
      </c>
      <c r="AP603" s="23">
        <v>0.1186</v>
      </c>
      <c r="AQ603" s="23">
        <v>4.0000000000000001E-3</v>
      </c>
      <c r="AR603" s="23">
        <v>5.5730000000000004</v>
      </c>
      <c r="AS603" s="23">
        <v>2.0400000000000001E-2</v>
      </c>
      <c r="AT603" s="23">
        <v>1.37E-2</v>
      </c>
      <c r="AU603" s="23">
        <v>2.7000000000000001E-3</v>
      </c>
      <c r="AV603" s="23">
        <v>1.4999999999999999E-2</v>
      </c>
      <c r="AW603" s="23">
        <v>1E-3</v>
      </c>
      <c r="AX603" s="23">
        <v>7.9000000000000008E-3</v>
      </c>
      <c r="AY603" s="23">
        <v>5.9999999999999995E-4</v>
      </c>
      <c r="AZ603" s="23">
        <v>5.7000000000000002E-3</v>
      </c>
      <c r="BA603" s="23">
        <v>5.9999999999999995E-4</v>
      </c>
      <c r="BB603" s="23">
        <v>8.0000000000000004E-4</v>
      </c>
      <c r="BC603" s="23">
        <v>4.0000000000000002E-4</v>
      </c>
      <c r="BD603" s="23" t="s">
        <v>181</v>
      </c>
      <c r="BE603" s="23">
        <v>2.0000000000000001E-4</v>
      </c>
      <c r="BF603" s="23" t="s">
        <v>181</v>
      </c>
      <c r="BG603" s="23">
        <v>1E-4</v>
      </c>
      <c r="BH603" s="23">
        <v>8.0000000000000004E-4</v>
      </c>
      <c r="BI603" s="23">
        <v>2.0000000000000001E-4</v>
      </c>
      <c r="BJ603" s="23">
        <v>5.4999999999999997E-3</v>
      </c>
      <c r="BK603" s="23">
        <v>2.9999999999999997E-4</v>
      </c>
      <c r="BL603" s="23">
        <v>1.6999999999999999E-3</v>
      </c>
      <c r="BM603" s="23">
        <v>2.0000000000000001E-4</v>
      </c>
      <c r="BN603" s="23">
        <v>3.5999999999999999E-3</v>
      </c>
      <c r="BO603" s="23">
        <v>2.9999999999999997E-4</v>
      </c>
      <c r="BP603" s="23" t="s">
        <v>181</v>
      </c>
      <c r="BQ603" s="23">
        <v>2.0000000000000001E-4</v>
      </c>
      <c r="BR603" s="23">
        <v>5.9999999999999995E-4</v>
      </c>
      <c r="BS603" s="23">
        <v>2.9999999999999997E-4</v>
      </c>
      <c r="BT603" s="23" t="s">
        <v>181</v>
      </c>
      <c r="BU603" s="23">
        <v>5.0000000000000001E-4</v>
      </c>
      <c r="BV603" s="23" t="s">
        <v>20</v>
      </c>
      <c r="BX603" s="23" t="s">
        <v>181</v>
      </c>
      <c r="BY603" s="23">
        <v>8.0000000000000004E-4</v>
      </c>
      <c r="BZ603" s="23" t="s">
        <v>181</v>
      </c>
      <c r="CA603" s="23">
        <v>6.9999999999999999E-4</v>
      </c>
      <c r="CB603" s="23" t="s">
        <v>181</v>
      </c>
      <c r="CC603" s="23">
        <v>1.9E-3</v>
      </c>
      <c r="CD603" s="23" t="s">
        <v>181</v>
      </c>
      <c r="CE603" s="23">
        <v>1.6999999999999999E-3</v>
      </c>
      <c r="CF603" s="23" t="s">
        <v>20</v>
      </c>
      <c r="CH603" s="23" t="s">
        <v>181</v>
      </c>
      <c r="CI603" s="23">
        <v>5.5999999999999999E-3</v>
      </c>
      <c r="CJ603" s="23" t="s">
        <v>181</v>
      </c>
      <c r="CK603" s="23">
        <v>8.8000000000000005E-3</v>
      </c>
      <c r="CL603" s="23" t="s">
        <v>181</v>
      </c>
      <c r="CM603" s="23">
        <v>1.0999999999999999E-2</v>
      </c>
      <c r="CN603" s="23" t="s">
        <v>181</v>
      </c>
      <c r="CO603" s="23">
        <v>6.9999999999999999E-4</v>
      </c>
      <c r="CP603" s="23" t="s">
        <v>181</v>
      </c>
      <c r="CQ603" s="23">
        <v>2.5000000000000001E-3</v>
      </c>
      <c r="CR603" s="23" t="s">
        <v>181</v>
      </c>
      <c r="CS603" s="23">
        <v>1.5E-3</v>
      </c>
      <c r="CT603" s="23" t="s">
        <v>181</v>
      </c>
      <c r="CU603" s="23">
        <v>5.9999999999999995E-4</v>
      </c>
      <c r="CV603" s="23" t="s">
        <v>181</v>
      </c>
      <c r="CW603" s="23">
        <v>5.0000000000000001E-4</v>
      </c>
      <c r="CX603" s="23" t="s">
        <v>181</v>
      </c>
      <c r="CY603" s="23">
        <v>5.0000000000000001E-4</v>
      </c>
      <c r="CZ603" s="23" t="s">
        <v>181</v>
      </c>
      <c r="DA603" s="23">
        <v>5.0000000000000001E-4</v>
      </c>
      <c r="DB603" s="23" t="s">
        <v>181</v>
      </c>
      <c r="DC603" s="23">
        <v>5.0000000000000001E-4</v>
      </c>
      <c r="DD603" s="23" t="s">
        <v>181</v>
      </c>
      <c r="DE603" s="23">
        <v>5.0000000000000001E-4</v>
      </c>
      <c r="DF603" s="23" t="s">
        <v>181</v>
      </c>
      <c r="DG603" s="23">
        <v>2.9999999999999997E-4</v>
      </c>
      <c r="DH603" s="23" t="s">
        <v>181</v>
      </c>
      <c r="DI603" s="23">
        <v>2.9999999999999997E-4</v>
      </c>
      <c r="DJ603" s="23" t="s">
        <v>683</v>
      </c>
      <c r="DK603" s="23" t="s">
        <v>684</v>
      </c>
      <c r="DL603" s="23">
        <v>2</v>
      </c>
      <c r="DM603" s="23" t="s">
        <v>567</v>
      </c>
      <c r="DN603" s="23" t="s">
        <v>20</v>
      </c>
      <c r="DW603" s="85"/>
      <c r="DY603" s="85">
        <v>44882.050694444442</v>
      </c>
    </row>
    <row r="604" spans="1:129" s="23" customFormat="1">
      <c r="A604" s="23">
        <v>665</v>
      </c>
      <c r="B604" s="88">
        <v>44882.053472222222</v>
      </c>
      <c r="C604" s="23" t="s">
        <v>192</v>
      </c>
      <c r="D604" s="23">
        <v>0</v>
      </c>
      <c r="E604" s="23">
        <v>0</v>
      </c>
      <c r="F604" s="23">
        <v>0</v>
      </c>
      <c r="G604" s="23" t="s">
        <v>58</v>
      </c>
      <c r="H604" s="23" t="s">
        <v>59</v>
      </c>
      <c r="I604" s="23" t="s">
        <v>59</v>
      </c>
      <c r="J604" s="23" t="s">
        <v>59</v>
      </c>
      <c r="K604" s="23">
        <v>150</v>
      </c>
      <c r="L604" s="23" t="s">
        <v>179</v>
      </c>
      <c r="M604" s="23">
        <v>0</v>
      </c>
      <c r="N604" s="23" t="s">
        <v>179</v>
      </c>
      <c r="O604" s="23">
        <v>0</v>
      </c>
      <c r="P604" s="23" t="s">
        <v>179</v>
      </c>
      <c r="Q604" s="23">
        <v>0</v>
      </c>
      <c r="R604" s="23">
        <v>2</v>
      </c>
      <c r="S604" s="23" t="s">
        <v>180</v>
      </c>
      <c r="T604" s="23">
        <v>9.5101999999999993</v>
      </c>
      <c r="U604" s="23">
        <v>0.61870000000000003</v>
      </c>
      <c r="V604" s="23">
        <v>19.474900000000002</v>
      </c>
      <c r="W604" s="23">
        <v>0.28410000000000002</v>
      </c>
      <c r="X604" s="23">
        <v>52.208399999999997</v>
      </c>
      <c r="Y604" s="23">
        <v>0.2979</v>
      </c>
      <c r="Z604" s="23">
        <v>3.6499999999999998E-2</v>
      </c>
      <c r="AA604" s="23">
        <v>1.14E-2</v>
      </c>
      <c r="AB604" s="23" t="s">
        <v>181</v>
      </c>
      <c r="AC604" s="23">
        <v>5.8999999999999999E-3</v>
      </c>
      <c r="AD604" s="23" t="s">
        <v>181</v>
      </c>
      <c r="AE604" s="23">
        <v>1.01E-2</v>
      </c>
      <c r="AF604" s="23">
        <v>0.7278</v>
      </c>
      <c r="AG604" s="23">
        <v>9.1000000000000004E-3</v>
      </c>
      <c r="AH604" s="23">
        <v>7.0529999999999999</v>
      </c>
      <c r="AI604" s="23">
        <v>2.01E-2</v>
      </c>
      <c r="AJ604" s="23">
        <v>0.59730000000000005</v>
      </c>
      <c r="AK604" s="23">
        <v>5.0000000000000001E-3</v>
      </c>
      <c r="AL604" s="23">
        <v>3.8100000000000002E-2</v>
      </c>
      <c r="AM604" s="23">
        <v>6.7000000000000002E-3</v>
      </c>
      <c r="AN604" s="23">
        <v>3.6999999999999998E-2</v>
      </c>
      <c r="AO604" s="23">
        <v>4.0000000000000001E-3</v>
      </c>
      <c r="AP604" s="23">
        <v>6.6699999999999995E-2</v>
      </c>
      <c r="AQ604" s="23">
        <v>3.0999999999999999E-3</v>
      </c>
      <c r="AR604" s="23">
        <v>7.0415999999999999</v>
      </c>
      <c r="AS604" s="23">
        <v>2.2499999999999999E-2</v>
      </c>
      <c r="AT604" s="23">
        <v>1.24E-2</v>
      </c>
      <c r="AU604" s="23">
        <v>3.0000000000000001E-3</v>
      </c>
      <c r="AV604" s="23">
        <v>1.2E-2</v>
      </c>
      <c r="AW604" s="23">
        <v>8.9999999999999998E-4</v>
      </c>
      <c r="AX604" s="23">
        <v>1.03E-2</v>
      </c>
      <c r="AY604" s="23">
        <v>6.9999999999999999E-4</v>
      </c>
      <c r="AZ604" s="23">
        <v>7.1999999999999998E-3</v>
      </c>
      <c r="BA604" s="23">
        <v>5.9999999999999995E-4</v>
      </c>
      <c r="BB604" s="23">
        <v>8.9999999999999998E-4</v>
      </c>
      <c r="BC604" s="23">
        <v>4.0000000000000002E-4</v>
      </c>
      <c r="BD604" s="23" t="s">
        <v>181</v>
      </c>
      <c r="BE604" s="23">
        <v>2.9999999999999997E-4</v>
      </c>
      <c r="BF604" s="23" t="s">
        <v>181</v>
      </c>
      <c r="BG604" s="23">
        <v>1E-4</v>
      </c>
      <c r="BH604" s="23">
        <v>4.0000000000000002E-4</v>
      </c>
      <c r="BI604" s="23">
        <v>2.0000000000000001E-4</v>
      </c>
      <c r="BJ604" s="23">
        <v>8.0999999999999996E-3</v>
      </c>
      <c r="BK604" s="23">
        <v>2.9999999999999997E-4</v>
      </c>
      <c r="BL604" s="23">
        <v>1.9E-3</v>
      </c>
      <c r="BM604" s="23">
        <v>2.0000000000000001E-4</v>
      </c>
      <c r="BN604" s="23">
        <v>3.0999999999999999E-3</v>
      </c>
      <c r="BO604" s="23">
        <v>2.0000000000000001E-4</v>
      </c>
      <c r="BP604" s="23" t="s">
        <v>181</v>
      </c>
      <c r="BQ604" s="23">
        <v>2.0000000000000001E-4</v>
      </c>
      <c r="BR604" s="23">
        <v>2.9999999999999997E-4</v>
      </c>
      <c r="BS604" s="23">
        <v>1E-4</v>
      </c>
      <c r="BT604" s="23" t="s">
        <v>181</v>
      </c>
      <c r="BU604" s="23">
        <v>5.0000000000000001E-4</v>
      </c>
      <c r="BV604" s="23" t="s">
        <v>20</v>
      </c>
      <c r="BX604" s="23" t="s">
        <v>20</v>
      </c>
      <c r="BZ604" s="23" t="s">
        <v>181</v>
      </c>
      <c r="CA604" s="23">
        <v>6.9999999999999999E-4</v>
      </c>
      <c r="CB604" s="23" t="s">
        <v>181</v>
      </c>
      <c r="CC604" s="23">
        <v>1.6999999999999999E-3</v>
      </c>
      <c r="CD604" s="23" t="s">
        <v>181</v>
      </c>
      <c r="CE604" s="23">
        <v>1.8E-3</v>
      </c>
      <c r="CF604" s="23" t="s">
        <v>20</v>
      </c>
      <c r="CH604" s="23" t="s">
        <v>181</v>
      </c>
      <c r="CI604" s="23">
        <v>4.1999999999999997E-3</v>
      </c>
      <c r="CJ604" s="23" t="s">
        <v>181</v>
      </c>
      <c r="CK604" s="23">
        <v>8.0999999999999996E-3</v>
      </c>
      <c r="CL604" s="23">
        <v>1.46E-2</v>
      </c>
      <c r="CM604" s="23">
        <v>7.6E-3</v>
      </c>
      <c r="CN604" s="23" t="s">
        <v>181</v>
      </c>
      <c r="CO604" s="23">
        <v>5.9999999999999995E-4</v>
      </c>
      <c r="CP604" s="23" t="s">
        <v>181</v>
      </c>
      <c r="CQ604" s="23">
        <v>2.5999999999999999E-3</v>
      </c>
      <c r="CR604" s="23" t="s">
        <v>181</v>
      </c>
      <c r="CS604" s="23">
        <v>1.4E-3</v>
      </c>
      <c r="CT604" s="23" t="s">
        <v>20</v>
      </c>
      <c r="CV604" s="23" t="s">
        <v>20</v>
      </c>
      <c r="CX604" s="23" t="s">
        <v>181</v>
      </c>
      <c r="CY604" s="23">
        <v>5.0000000000000001E-4</v>
      </c>
      <c r="CZ604" s="23" t="s">
        <v>181</v>
      </c>
      <c r="DA604" s="23">
        <v>5.0000000000000001E-4</v>
      </c>
      <c r="DB604" s="23" t="s">
        <v>181</v>
      </c>
      <c r="DC604" s="23">
        <v>5.0000000000000001E-4</v>
      </c>
      <c r="DD604" s="23" t="s">
        <v>181</v>
      </c>
      <c r="DE604" s="23">
        <v>5.0000000000000001E-4</v>
      </c>
      <c r="DF604" s="23" t="s">
        <v>181</v>
      </c>
      <c r="DG604" s="23">
        <v>2.9999999999999997E-4</v>
      </c>
      <c r="DH604" s="23" t="s">
        <v>181</v>
      </c>
      <c r="DI604" s="23">
        <v>2.0000000000000001E-4</v>
      </c>
      <c r="DJ604" s="23" t="s">
        <v>683</v>
      </c>
      <c r="DK604" s="23" t="s">
        <v>684</v>
      </c>
      <c r="DL604" s="23">
        <v>44</v>
      </c>
      <c r="DM604" s="23" t="s">
        <v>588</v>
      </c>
      <c r="DN604" s="23" t="s">
        <v>20</v>
      </c>
      <c r="DW604" s="85"/>
      <c r="DY604" s="85">
        <v>44882.053472222222</v>
      </c>
    </row>
    <row r="605" spans="1:129" s="23" customFormat="1">
      <c r="A605" s="23">
        <v>666</v>
      </c>
      <c r="B605" s="88">
        <v>44882.103472222225</v>
      </c>
      <c r="C605" s="23" t="s">
        <v>192</v>
      </c>
      <c r="D605" s="23">
        <v>0</v>
      </c>
      <c r="E605" s="23">
        <v>0</v>
      </c>
      <c r="F605" s="23">
        <v>0</v>
      </c>
      <c r="G605" s="23" t="s">
        <v>58</v>
      </c>
      <c r="H605" s="23" t="s">
        <v>59</v>
      </c>
      <c r="I605" s="23" t="s">
        <v>59</v>
      </c>
      <c r="J605" s="23" t="s">
        <v>59</v>
      </c>
      <c r="K605" s="23">
        <v>150</v>
      </c>
      <c r="L605" s="23" t="s">
        <v>179</v>
      </c>
      <c r="M605" s="23">
        <v>0</v>
      </c>
      <c r="N605" s="23" t="s">
        <v>179</v>
      </c>
      <c r="O605" s="23">
        <v>0</v>
      </c>
      <c r="P605" s="23" t="s">
        <v>179</v>
      </c>
      <c r="Q605" s="23">
        <v>0</v>
      </c>
      <c r="R605" s="23">
        <v>2</v>
      </c>
      <c r="S605" s="23" t="s">
        <v>180</v>
      </c>
      <c r="T605" s="23">
        <v>9.4451000000000001</v>
      </c>
      <c r="U605" s="23">
        <v>0.59109999999999996</v>
      </c>
      <c r="V605" s="23">
        <v>15.122</v>
      </c>
      <c r="W605" s="23">
        <v>0.25119999999999998</v>
      </c>
      <c r="X605" s="23">
        <v>45.418799999999997</v>
      </c>
      <c r="Y605" s="23">
        <v>0.2702</v>
      </c>
      <c r="Z605" s="23">
        <v>2.3199999999999998E-2</v>
      </c>
      <c r="AA605" s="23">
        <v>1.12E-2</v>
      </c>
      <c r="AB605" s="23" t="s">
        <v>181</v>
      </c>
      <c r="AC605" s="23">
        <v>6.0000000000000001E-3</v>
      </c>
      <c r="AD605" s="23" t="s">
        <v>181</v>
      </c>
      <c r="AE605" s="23">
        <v>1.0200000000000001E-2</v>
      </c>
      <c r="AF605" s="23">
        <v>0.17150000000000001</v>
      </c>
      <c r="AG605" s="23">
        <v>5.4000000000000003E-3</v>
      </c>
      <c r="AH605" s="23">
        <v>7.2221000000000002</v>
      </c>
      <c r="AI605" s="23">
        <v>2.01E-2</v>
      </c>
      <c r="AJ605" s="23">
        <v>0.43509999999999999</v>
      </c>
      <c r="AK605" s="23">
        <v>4.4000000000000003E-3</v>
      </c>
      <c r="AL605" s="23">
        <v>1.6E-2</v>
      </c>
      <c r="AM605" s="23">
        <v>5.5999999999999999E-3</v>
      </c>
      <c r="AN605" s="23">
        <v>2.5499999999999998E-2</v>
      </c>
      <c r="AO605" s="23">
        <v>3.3999999999999998E-3</v>
      </c>
      <c r="AP605" s="23">
        <v>9.0300000000000005E-2</v>
      </c>
      <c r="AQ605" s="23">
        <v>3.5000000000000001E-3</v>
      </c>
      <c r="AR605" s="23">
        <v>5.8053999999999997</v>
      </c>
      <c r="AS605" s="23">
        <v>2.06E-2</v>
      </c>
      <c r="AT605" s="23">
        <v>1.47E-2</v>
      </c>
      <c r="AU605" s="23">
        <v>2.7000000000000001E-3</v>
      </c>
      <c r="AV605" s="23">
        <v>1.5599999999999999E-2</v>
      </c>
      <c r="AW605" s="23">
        <v>1E-3</v>
      </c>
      <c r="AX605" s="23">
        <v>9.9000000000000008E-3</v>
      </c>
      <c r="AY605" s="23">
        <v>6.9999999999999999E-4</v>
      </c>
      <c r="AZ605" s="23">
        <v>6.6E-3</v>
      </c>
      <c r="BA605" s="23">
        <v>5.9999999999999995E-4</v>
      </c>
      <c r="BB605" s="23">
        <v>1.5E-3</v>
      </c>
      <c r="BC605" s="23">
        <v>4.0000000000000002E-4</v>
      </c>
      <c r="BD605" s="23" t="s">
        <v>181</v>
      </c>
      <c r="BE605" s="23">
        <v>2.9999999999999997E-4</v>
      </c>
      <c r="BF605" s="23" t="s">
        <v>181</v>
      </c>
      <c r="BG605" s="23">
        <v>1E-4</v>
      </c>
      <c r="BH605" s="23">
        <v>2.9999999999999997E-4</v>
      </c>
      <c r="BI605" s="23">
        <v>2.0000000000000001E-4</v>
      </c>
      <c r="BJ605" s="23">
        <v>6.3E-3</v>
      </c>
      <c r="BK605" s="23">
        <v>2.9999999999999997E-4</v>
      </c>
      <c r="BL605" s="23">
        <v>1.8E-3</v>
      </c>
      <c r="BM605" s="23">
        <v>2.0000000000000001E-4</v>
      </c>
      <c r="BN605" s="23">
        <v>3.3E-3</v>
      </c>
      <c r="BO605" s="23">
        <v>2.9999999999999997E-4</v>
      </c>
      <c r="BP605" s="23" t="s">
        <v>181</v>
      </c>
      <c r="BQ605" s="23">
        <v>2.0000000000000001E-4</v>
      </c>
      <c r="BR605" s="23">
        <v>5.9999999999999995E-4</v>
      </c>
      <c r="BS605" s="23">
        <v>2.0000000000000001E-4</v>
      </c>
      <c r="BT605" s="23" t="s">
        <v>181</v>
      </c>
      <c r="BU605" s="23">
        <v>5.0000000000000001E-4</v>
      </c>
      <c r="BV605" s="23" t="s">
        <v>20</v>
      </c>
      <c r="BX605" s="23" t="s">
        <v>181</v>
      </c>
      <c r="BY605" s="23">
        <v>8.0000000000000004E-4</v>
      </c>
      <c r="BZ605" s="23" t="s">
        <v>181</v>
      </c>
      <c r="CA605" s="23">
        <v>6.9999999999999999E-4</v>
      </c>
      <c r="CB605" s="23" t="s">
        <v>181</v>
      </c>
      <c r="CC605" s="23">
        <v>1.9E-3</v>
      </c>
      <c r="CD605" s="23">
        <v>2.3E-3</v>
      </c>
      <c r="CE605" s="23">
        <v>1.6999999999999999E-3</v>
      </c>
      <c r="CF605" s="23" t="s">
        <v>20</v>
      </c>
      <c r="CH605" s="23" t="s">
        <v>181</v>
      </c>
      <c r="CI605" s="23">
        <v>5.4000000000000003E-3</v>
      </c>
      <c r="CJ605" s="23" t="s">
        <v>181</v>
      </c>
      <c r="CK605" s="23">
        <v>8.8999999999999999E-3</v>
      </c>
      <c r="CL605" s="23" t="s">
        <v>181</v>
      </c>
      <c r="CM605" s="23">
        <v>0.01</v>
      </c>
      <c r="CN605" s="23" t="s">
        <v>181</v>
      </c>
      <c r="CO605" s="23">
        <v>5.9999999999999995E-4</v>
      </c>
      <c r="CP605" s="23" t="s">
        <v>181</v>
      </c>
      <c r="CQ605" s="23">
        <v>2.5999999999999999E-3</v>
      </c>
      <c r="CR605" s="23" t="s">
        <v>181</v>
      </c>
      <c r="CS605" s="23">
        <v>1.4E-3</v>
      </c>
      <c r="CT605" s="23" t="s">
        <v>20</v>
      </c>
      <c r="CV605" s="23" t="s">
        <v>20</v>
      </c>
      <c r="CX605" s="23" t="s">
        <v>181</v>
      </c>
      <c r="CY605" s="23">
        <v>5.0000000000000001E-4</v>
      </c>
      <c r="CZ605" s="23" t="s">
        <v>181</v>
      </c>
      <c r="DA605" s="23">
        <v>5.0000000000000001E-4</v>
      </c>
      <c r="DB605" s="23" t="s">
        <v>181</v>
      </c>
      <c r="DC605" s="23">
        <v>5.0000000000000001E-4</v>
      </c>
      <c r="DD605" s="23" t="s">
        <v>181</v>
      </c>
      <c r="DE605" s="23">
        <v>5.0000000000000001E-4</v>
      </c>
      <c r="DF605" s="23" t="s">
        <v>181</v>
      </c>
      <c r="DG605" s="23">
        <v>2.9999999999999997E-4</v>
      </c>
      <c r="DH605" s="23" t="s">
        <v>181</v>
      </c>
      <c r="DI605" s="23">
        <v>2.9999999999999997E-4</v>
      </c>
      <c r="DJ605" s="23" t="s">
        <v>685</v>
      </c>
      <c r="DK605" s="23" t="s">
        <v>686</v>
      </c>
      <c r="DL605" s="23">
        <v>37</v>
      </c>
      <c r="DM605" s="23" t="s">
        <v>567</v>
      </c>
      <c r="DN605" s="23" t="s">
        <v>20</v>
      </c>
      <c r="DW605" s="85"/>
      <c r="DY605" s="85">
        <v>44882.103472222225</v>
      </c>
    </row>
    <row r="606" spans="1:129" s="23" customFormat="1">
      <c r="A606" s="23">
        <v>667</v>
      </c>
      <c r="B606" s="88">
        <v>44882.106249999997</v>
      </c>
      <c r="C606" s="23" t="s">
        <v>192</v>
      </c>
      <c r="D606" s="23">
        <v>0</v>
      </c>
      <c r="E606" s="23">
        <v>0</v>
      </c>
      <c r="F606" s="23">
        <v>0</v>
      </c>
      <c r="G606" s="23" t="s">
        <v>58</v>
      </c>
      <c r="H606" s="23" t="s">
        <v>59</v>
      </c>
      <c r="I606" s="23" t="s">
        <v>59</v>
      </c>
      <c r="J606" s="23" t="s">
        <v>59</v>
      </c>
      <c r="K606" s="23">
        <v>150</v>
      </c>
      <c r="L606" s="23" t="s">
        <v>179</v>
      </c>
      <c r="M606" s="23">
        <v>0</v>
      </c>
      <c r="N606" s="23" t="s">
        <v>179</v>
      </c>
      <c r="O606" s="23">
        <v>0</v>
      </c>
      <c r="P606" s="23" t="s">
        <v>179</v>
      </c>
      <c r="Q606" s="23">
        <v>0</v>
      </c>
      <c r="R606" s="23">
        <v>2</v>
      </c>
      <c r="S606" s="23" t="s">
        <v>180</v>
      </c>
      <c r="T606" s="23">
        <v>9.8139000000000003</v>
      </c>
      <c r="U606" s="23">
        <v>0.62280000000000002</v>
      </c>
      <c r="V606" s="23">
        <v>18.3568</v>
      </c>
      <c r="W606" s="23">
        <v>0.27660000000000001</v>
      </c>
      <c r="X606" s="23">
        <v>52.9373</v>
      </c>
      <c r="Y606" s="23">
        <v>0.29870000000000002</v>
      </c>
      <c r="Z606" s="23">
        <v>1.9099999999999999E-2</v>
      </c>
      <c r="AA606" s="23">
        <v>1.14E-2</v>
      </c>
      <c r="AB606" s="23" t="s">
        <v>181</v>
      </c>
      <c r="AC606" s="23">
        <v>6.1999999999999998E-3</v>
      </c>
      <c r="AD606" s="23" t="s">
        <v>181</v>
      </c>
      <c r="AE606" s="23">
        <v>1.0200000000000001E-2</v>
      </c>
      <c r="AF606" s="23">
        <v>0.43519999999999998</v>
      </c>
      <c r="AG606" s="23">
        <v>7.4999999999999997E-3</v>
      </c>
      <c r="AH606" s="23">
        <v>7.2366999999999999</v>
      </c>
      <c r="AI606" s="23">
        <v>2.0299999999999999E-2</v>
      </c>
      <c r="AJ606" s="23">
        <v>0.54930000000000001</v>
      </c>
      <c r="AK606" s="23">
        <v>4.8999999999999998E-3</v>
      </c>
      <c r="AL606" s="23">
        <v>2.8899999999999999E-2</v>
      </c>
      <c r="AM606" s="23">
        <v>6.1999999999999998E-3</v>
      </c>
      <c r="AN606" s="23">
        <v>3.4500000000000003E-2</v>
      </c>
      <c r="AO606" s="23">
        <v>3.8999999999999998E-3</v>
      </c>
      <c r="AP606" s="23">
        <v>6.7199999999999996E-2</v>
      </c>
      <c r="AQ606" s="23">
        <v>3.0000000000000001E-3</v>
      </c>
      <c r="AR606" s="23">
        <v>6.6223000000000001</v>
      </c>
      <c r="AS606" s="23">
        <v>2.1899999999999999E-2</v>
      </c>
      <c r="AT606" s="23">
        <v>1.8800000000000001E-2</v>
      </c>
      <c r="AU606" s="23">
        <v>2.8999999999999998E-3</v>
      </c>
      <c r="AV606" s="23">
        <v>1.5800000000000002E-2</v>
      </c>
      <c r="AW606" s="23">
        <v>1E-3</v>
      </c>
      <c r="AX606" s="23">
        <v>1.3299999999999999E-2</v>
      </c>
      <c r="AY606" s="23">
        <v>6.9999999999999999E-4</v>
      </c>
      <c r="AZ606" s="23">
        <v>7.9000000000000008E-3</v>
      </c>
      <c r="BA606" s="23">
        <v>5.9999999999999995E-4</v>
      </c>
      <c r="BB606" s="23">
        <v>1.2999999999999999E-3</v>
      </c>
      <c r="BC606" s="23">
        <v>2.9999999999999997E-4</v>
      </c>
      <c r="BD606" s="23" t="s">
        <v>181</v>
      </c>
      <c r="BE606" s="23">
        <v>2.0000000000000001E-4</v>
      </c>
      <c r="BF606" s="23" t="s">
        <v>181</v>
      </c>
      <c r="BG606" s="23">
        <v>1E-4</v>
      </c>
      <c r="BH606" s="23">
        <v>2.0000000000000001E-4</v>
      </c>
      <c r="BI606" s="23">
        <v>1E-4</v>
      </c>
      <c r="BJ606" s="23">
        <v>7.6E-3</v>
      </c>
      <c r="BK606" s="23">
        <v>2.9999999999999997E-4</v>
      </c>
      <c r="BL606" s="23">
        <v>1.8E-3</v>
      </c>
      <c r="BM606" s="23">
        <v>2.0000000000000001E-4</v>
      </c>
      <c r="BN606" s="23">
        <v>3.0999999999999999E-3</v>
      </c>
      <c r="BO606" s="23">
        <v>2.0000000000000001E-4</v>
      </c>
      <c r="BP606" s="23" t="s">
        <v>181</v>
      </c>
      <c r="BQ606" s="23">
        <v>2.0000000000000001E-4</v>
      </c>
      <c r="BR606" s="23">
        <v>2.9999999999999997E-4</v>
      </c>
      <c r="BS606" s="23">
        <v>1E-4</v>
      </c>
      <c r="BT606" s="23" t="s">
        <v>181</v>
      </c>
      <c r="BU606" s="23">
        <v>5.0000000000000001E-4</v>
      </c>
      <c r="BV606" s="23" t="s">
        <v>20</v>
      </c>
      <c r="BX606" s="23" t="s">
        <v>20</v>
      </c>
      <c r="BZ606" s="23" t="s">
        <v>181</v>
      </c>
      <c r="CA606" s="23">
        <v>6.9999999999999999E-4</v>
      </c>
      <c r="CB606" s="23" t="s">
        <v>181</v>
      </c>
      <c r="CC606" s="23">
        <v>1.6999999999999999E-3</v>
      </c>
      <c r="CD606" s="23" t="s">
        <v>181</v>
      </c>
      <c r="CE606" s="23">
        <v>1.8E-3</v>
      </c>
      <c r="CF606" s="23" t="s">
        <v>20</v>
      </c>
      <c r="CH606" s="23" t="s">
        <v>181</v>
      </c>
      <c r="CI606" s="23">
        <v>4.3E-3</v>
      </c>
      <c r="CJ606" s="23" t="s">
        <v>181</v>
      </c>
      <c r="CK606" s="23">
        <v>8.3000000000000001E-3</v>
      </c>
      <c r="CL606" s="23">
        <v>8.3999999999999995E-3</v>
      </c>
      <c r="CM606" s="23">
        <v>7.4000000000000003E-3</v>
      </c>
      <c r="CN606" s="23" t="s">
        <v>181</v>
      </c>
      <c r="CO606" s="23">
        <v>5.9999999999999995E-4</v>
      </c>
      <c r="CP606" s="23" t="s">
        <v>181</v>
      </c>
      <c r="CQ606" s="23">
        <v>2.3999999999999998E-3</v>
      </c>
      <c r="CR606" s="23" t="s">
        <v>181</v>
      </c>
      <c r="CS606" s="23">
        <v>1.4E-3</v>
      </c>
      <c r="CT606" s="23" t="s">
        <v>181</v>
      </c>
      <c r="CU606" s="23">
        <v>5.9999999999999995E-4</v>
      </c>
      <c r="CV606" s="23" t="s">
        <v>20</v>
      </c>
      <c r="CX606" s="23" t="s">
        <v>181</v>
      </c>
      <c r="CY606" s="23">
        <v>5.0000000000000001E-4</v>
      </c>
      <c r="CZ606" s="23" t="s">
        <v>181</v>
      </c>
      <c r="DA606" s="23">
        <v>5.0000000000000001E-4</v>
      </c>
      <c r="DB606" s="23" t="s">
        <v>181</v>
      </c>
      <c r="DC606" s="23">
        <v>4.0000000000000002E-4</v>
      </c>
      <c r="DD606" s="23" t="s">
        <v>181</v>
      </c>
      <c r="DE606" s="23">
        <v>5.0000000000000001E-4</v>
      </c>
      <c r="DF606" s="23" t="s">
        <v>181</v>
      </c>
      <c r="DG606" s="23">
        <v>2.9999999999999997E-4</v>
      </c>
      <c r="DH606" s="23" t="s">
        <v>181</v>
      </c>
      <c r="DI606" s="23">
        <v>2.0000000000000001E-4</v>
      </c>
      <c r="DJ606" s="23" t="s">
        <v>685</v>
      </c>
      <c r="DK606" s="23" t="s">
        <v>686</v>
      </c>
      <c r="DL606" s="23">
        <v>70</v>
      </c>
      <c r="DM606" s="23" t="s">
        <v>568</v>
      </c>
      <c r="DN606" s="23" t="s">
        <v>20</v>
      </c>
      <c r="DW606" s="85"/>
      <c r="DY606" s="85">
        <v>44882.106249999997</v>
      </c>
    </row>
    <row r="607" spans="1:129" s="23" customFormat="1">
      <c r="A607" s="23">
        <v>668</v>
      </c>
      <c r="B607" s="88">
        <v>44882.10833333333</v>
      </c>
      <c r="C607" s="23" t="s">
        <v>192</v>
      </c>
      <c r="D607" s="23">
        <v>0</v>
      </c>
      <c r="E607" s="23">
        <v>0</v>
      </c>
      <c r="F607" s="23">
        <v>0</v>
      </c>
      <c r="G607" s="23" t="s">
        <v>58</v>
      </c>
      <c r="H607" s="23" t="s">
        <v>59</v>
      </c>
      <c r="I607" s="23" t="s">
        <v>59</v>
      </c>
      <c r="J607" s="23" t="s">
        <v>59</v>
      </c>
      <c r="K607" s="23">
        <v>150</v>
      </c>
      <c r="L607" s="23" t="s">
        <v>179</v>
      </c>
      <c r="M607" s="23">
        <v>0</v>
      </c>
      <c r="N607" s="23" t="s">
        <v>179</v>
      </c>
      <c r="O607" s="23">
        <v>0</v>
      </c>
      <c r="P607" s="23" t="s">
        <v>179</v>
      </c>
      <c r="Q607" s="23">
        <v>0</v>
      </c>
      <c r="R607" s="23">
        <v>2</v>
      </c>
      <c r="S607" s="23" t="s">
        <v>180</v>
      </c>
      <c r="T607" s="23">
        <v>5.5895000000000001</v>
      </c>
      <c r="U607" s="23">
        <v>0.48349999999999999</v>
      </c>
      <c r="V607" s="23">
        <v>7.2202000000000002</v>
      </c>
      <c r="W607" s="23">
        <v>0.18770000000000001</v>
      </c>
      <c r="X607" s="23">
        <v>30.2441</v>
      </c>
      <c r="Y607" s="23">
        <v>0.2195</v>
      </c>
      <c r="Z607" s="23" t="s">
        <v>181</v>
      </c>
      <c r="AA607" s="23">
        <v>9.1000000000000004E-3</v>
      </c>
      <c r="AB607" s="23" t="s">
        <v>181</v>
      </c>
      <c r="AC607" s="23">
        <v>5.5999999999999999E-3</v>
      </c>
      <c r="AD607" s="23" t="s">
        <v>181</v>
      </c>
      <c r="AE607" s="23">
        <v>1.1299999999999999E-2</v>
      </c>
      <c r="AF607" s="23">
        <v>2.1913999999999998</v>
      </c>
      <c r="AG607" s="23">
        <v>1.34E-2</v>
      </c>
      <c r="AH607" s="23">
        <v>4.0827</v>
      </c>
      <c r="AI607" s="23">
        <v>1.54E-2</v>
      </c>
      <c r="AJ607" s="23">
        <v>0.37290000000000001</v>
      </c>
      <c r="AK607" s="23">
        <v>4.1000000000000003E-3</v>
      </c>
      <c r="AL607" s="23" t="s">
        <v>181</v>
      </c>
      <c r="AM607" s="23">
        <v>4.4999999999999997E-3</v>
      </c>
      <c r="AN607" s="23">
        <v>1.9800000000000002E-2</v>
      </c>
      <c r="AO607" s="23">
        <v>2.8E-3</v>
      </c>
      <c r="AP607" s="23">
        <v>4.99E-2</v>
      </c>
      <c r="AQ607" s="23">
        <v>2.8999999999999998E-3</v>
      </c>
      <c r="AR607" s="23">
        <v>5.9507000000000003</v>
      </c>
      <c r="AS607" s="23">
        <v>2.06E-2</v>
      </c>
      <c r="AT607" s="23">
        <v>9.2999999999999992E-3</v>
      </c>
      <c r="AU607" s="23">
        <v>2.8E-3</v>
      </c>
      <c r="AV607" s="23">
        <v>1.84E-2</v>
      </c>
      <c r="AW607" s="23">
        <v>1.1000000000000001E-3</v>
      </c>
      <c r="AX607" s="23">
        <v>7.7000000000000002E-3</v>
      </c>
      <c r="AY607" s="23">
        <v>5.9999999999999995E-4</v>
      </c>
      <c r="AZ607" s="23">
        <v>6.3E-3</v>
      </c>
      <c r="BA607" s="23">
        <v>5.0000000000000001E-4</v>
      </c>
      <c r="BB607" s="23">
        <v>5.9999999999999995E-4</v>
      </c>
      <c r="BC607" s="23">
        <v>4.0000000000000002E-4</v>
      </c>
      <c r="BD607" s="23" t="s">
        <v>181</v>
      </c>
      <c r="BE607" s="23">
        <v>2.9999999999999997E-4</v>
      </c>
      <c r="BF607" s="23" t="s">
        <v>181</v>
      </c>
      <c r="BG607" s="23">
        <v>1E-4</v>
      </c>
      <c r="BH607" s="23">
        <v>5.7000000000000002E-3</v>
      </c>
      <c r="BI607" s="23">
        <v>2.9999999999999997E-4</v>
      </c>
      <c r="BJ607" s="23">
        <v>5.5999999999999999E-3</v>
      </c>
      <c r="BK607" s="23">
        <v>2.9999999999999997E-4</v>
      </c>
      <c r="BL607" s="23">
        <v>1.6000000000000001E-3</v>
      </c>
      <c r="BM607" s="23">
        <v>2.9999999999999997E-4</v>
      </c>
      <c r="BN607" s="23">
        <v>4.1000000000000003E-3</v>
      </c>
      <c r="BO607" s="23">
        <v>4.0000000000000002E-4</v>
      </c>
      <c r="BP607" s="23" t="s">
        <v>181</v>
      </c>
      <c r="BQ607" s="23">
        <v>2.0000000000000001E-4</v>
      </c>
      <c r="BR607" s="23">
        <v>1E-3</v>
      </c>
      <c r="BS607" s="23">
        <v>5.0000000000000001E-4</v>
      </c>
      <c r="BT607" s="23" t="s">
        <v>181</v>
      </c>
      <c r="BU607" s="23">
        <v>5.0000000000000001E-4</v>
      </c>
      <c r="BV607" s="23" t="s">
        <v>20</v>
      </c>
      <c r="BX607" s="23" t="s">
        <v>181</v>
      </c>
      <c r="BY607" s="23">
        <v>8.9999999999999998E-4</v>
      </c>
      <c r="BZ607" s="23" t="s">
        <v>181</v>
      </c>
      <c r="CA607" s="23">
        <v>6.9999999999999999E-4</v>
      </c>
      <c r="CB607" s="23" t="s">
        <v>181</v>
      </c>
      <c r="CC607" s="23">
        <v>2E-3</v>
      </c>
      <c r="CD607" s="23" t="s">
        <v>181</v>
      </c>
      <c r="CE607" s="23">
        <v>1.6999999999999999E-3</v>
      </c>
      <c r="CF607" s="23" t="s">
        <v>20</v>
      </c>
      <c r="CH607" s="23" t="s">
        <v>181</v>
      </c>
      <c r="CI607" s="23">
        <v>7.4000000000000003E-3</v>
      </c>
      <c r="CJ607" s="23" t="s">
        <v>181</v>
      </c>
      <c r="CK607" s="23">
        <v>8.6999999999999994E-3</v>
      </c>
      <c r="CL607" s="23" t="s">
        <v>181</v>
      </c>
      <c r="CM607" s="23">
        <v>1.3599999999999999E-2</v>
      </c>
      <c r="CN607" s="23" t="s">
        <v>181</v>
      </c>
      <c r="CO607" s="23">
        <v>6.9999999999999999E-4</v>
      </c>
      <c r="CP607" s="23" t="s">
        <v>181</v>
      </c>
      <c r="CQ607" s="23">
        <v>2.5000000000000001E-3</v>
      </c>
      <c r="CR607" s="23" t="s">
        <v>181</v>
      </c>
      <c r="CS607" s="23">
        <v>1.6000000000000001E-3</v>
      </c>
      <c r="CT607" s="23" t="s">
        <v>181</v>
      </c>
      <c r="CU607" s="23">
        <v>6.9999999999999999E-4</v>
      </c>
      <c r="CV607" s="23" t="s">
        <v>181</v>
      </c>
      <c r="CW607" s="23">
        <v>5.0000000000000001E-4</v>
      </c>
      <c r="CX607" s="23" t="s">
        <v>181</v>
      </c>
      <c r="CY607" s="23">
        <v>4.0000000000000002E-4</v>
      </c>
      <c r="CZ607" s="23" t="s">
        <v>181</v>
      </c>
      <c r="DA607" s="23">
        <v>5.9999999999999995E-4</v>
      </c>
      <c r="DB607" s="23" t="s">
        <v>181</v>
      </c>
      <c r="DC607" s="23">
        <v>5.0000000000000001E-4</v>
      </c>
      <c r="DD607" s="23" t="s">
        <v>181</v>
      </c>
      <c r="DE607" s="23">
        <v>5.9999999999999995E-4</v>
      </c>
      <c r="DF607" s="23" t="s">
        <v>181</v>
      </c>
      <c r="DG607" s="23">
        <v>4.0000000000000002E-4</v>
      </c>
      <c r="DH607" s="23" t="s">
        <v>181</v>
      </c>
      <c r="DI607" s="23">
        <v>5.9999999999999995E-4</v>
      </c>
      <c r="DJ607" s="23" t="s">
        <v>685</v>
      </c>
      <c r="DK607" s="23" t="s">
        <v>686</v>
      </c>
      <c r="DL607" s="23">
        <v>37</v>
      </c>
      <c r="DM607" s="23" t="s">
        <v>687</v>
      </c>
      <c r="DN607" s="23" t="s">
        <v>20</v>
      </c>
      <c r="DW607" s="85"/>
      <c r="DY607" s="85">
        <v>44882.10833333333</v>
      </c>
    </row>
    <row r="608" spans="1:129" s="23" customFormat="1">
      <c r="A608" s="23">
        <v>669</v>
      </c>
      <c r="B608" s="88">
        <v>44882.111111111109</v>
      </c>
      <c r="C608" s="23" t="s">
        <v>192</v>
      </c>
      <c r="D608" s="23">
        <v>0</v>
      </c>
      <c r="E608" s="23">
        <v>0</v>
      </c>
      <c r="F608" s="23">
        <v>0</v>
      </c>
      <c r="G608" s="23" t="s">
        <v>58</v>
      </c>
      <c r="H608" s="23" t="s">
        <v>59</v>
      </c>
      <c r="I608" s="23" t="s">
        <v>59</v>
      </c>
      <c r="J608" s="23" t="s">
        <v>59</v>
      </c>
      <c r="K608" s="23">
        <v>150</v>
      </c>
      <c r="L608" s="23" t="s">
        <v>179</v>
      </c>
      <c r="M608" s="23">
        <v>0</v>
      </c>
      <c r="N608" s="23" t="s">
        <v>179</v>
      </c>
      <c r="O608" s="23">
        <v>0</v>
      </c>
      <c r="P608" s="23" t="s">
        <v>179</v>
      </c>
      <c r="Q608" s="23">
        <v>0</v>
      </c>
      <c r="R608" s="23">
        <v>2</v>
      </c>
      <c r="S608" s="23" t="s">
        <v>180</v>
      </c>
      <c r="T608" s="23">
        <v>8.5827000000000009</v>
      </c>
      <c r="U608" s="23">
        <v>0.57520000000000004</v>
      </c>
      <c r="V608" s="23">
        <v>18.463200000000001</v>
      </c>
      <c r="W608" s="23">
        <v>0.27510000000000001</v>
      </c>
      <c r="X608" s="23">
        <v>56.146000000000001</v>
      </c>
      <c r="Y608" s="23">
        <v>0.31230000000000002</v>
      </c>
      <c r="Z608" s="23" t="s">
        <v>181</v>
      </c>
      <c r="AA608" s="23">
        <v>1.03E-2</v>
      </c>
      <c r="AB608" s="23" t="s">
        <v>181</v>
      </c>
      <c r="AC608" s="23">
        <v>6.8999999999999999E-3</v>
      </c>
      <c r="AD608" s="23" t="s">
        <v>181</v>
      </c>
      <c r="AE608" s="23">
        <v>1.09E-2</v>
      </c>
      <c r="AF608" s="23">
        <v>1.9421999999999999</v>
      </c>
      <c r="AG608" s="23">
        <v>1.38E-2</v>
      </c>
      <c r="AH608" s="23">
        <v>5.5346000000000002</v>
      </c>
      <c r="AI608" s="23">
        <v>1.77E-2</v>
      </c>
      <c r="AJ608" s="23">
        <v>0.6714</v>
      </c>
      <c r="AK608" s="23">
        <v>5.1999999999999998E-3</v>
      </c>
      <c r="AL608" s="23">
        <v>2.6100000000000002E-2</v>
      </c>
      <c r="AM608" s="23">
        <v>6.1000000000000004E-3</v>
      </c>
      <c r="AN608" s="23">
        <v>4.07E-2</v>
      </c>
      <c r="AO608" s="23">
        <v>3.8E-3</v>
      </c>
      <c r="AP608" s="23">
        <v>7.4399999999999994E-2</v>
      </c>
      <c r="AQ608" s="23">
        <v>3.0999999999999999E-3</v>
      </c>
      <c r="AR608" s="23">
        <v>4.8307000000000002</v>
      </c>
      <c r="AS608" s="23">
        <v>1.8499999999999999E-2</v>
      </c>
      <c r="AT608" s="23">
        <v>7.4000000000000003E-3</v>
      </c>
      <c r="AU608" s="23">
        <v>2.3999999999999998E-3</v>
      </c>
      <c r="AV608" s="23">
        <v>1.0500000000000001E-2</v>
      </c>
      <c r="AW608" s="23">
        <v>8.0000000000000004E-4</v>
      </c>
      <c r="AX608" s="23">
        <v>1.17E-2</v>
      </c>
      <c r="AY608" s="23">
        <v>6.9999999999999999E-4</v>
      </c>
      <c r="AZ608" s="23">
        <v>4.5999999999999999E-3</v>
      </c>
      <c r="BA608" s="23">
        <v>5.0000000000000001E-4</v>
      </c>
      <c r="BB608" s="23">
        <v>5.0000000000000001E-4</v>
      </c>
      <c r="BC608" s="23">
        <v>2.9999999999999997E-4</v>
      </c>
      <c r="BD608" s="23" t="s">
        <v>181</v>
      </c>
      <c r="BE608" s="23">
        <v>2.0000000000000001E-4</v>
      </c>
      <c r="BF608" s="23" t="s">
        <v>181</v>
      </c>
      <c r="BG608" s="23">
        <v>1E-4</v>
      </c>
      <c r="BH608" s="23">
        <v>1.9E-3</v>
      </c>
      <c r="BI608" s="23">
        <v>2.0000000000000001E-4</v>
      </c>
      <c r="BJ608" s="23">
        <v>8.2000000000000007E-3</v>
      </c>
      <c r="BK608" s="23">
        <v>2.9999999999999997E-4</v>
      </c>
      <c r="BL608" s="23">
        <v>2.2000000000000001E-3</v>
      </c>
      <c r="BM608" s="23">
        <v>2.0000000000000001E-4</v>
      </c>
      <c r="BN608" s="23">
        <v>4.0000000000000001E-3</v>
      </c>
      <c r="BO608" s="23">
        <v>2.0000000000000001E-4</v>
      </c>
      <c r="BP608" s="23" t="s">
        <v>181</v>
      </c>
      <c r="BQ608" s="23">
        <v>2.0000000000000001E-4</v>
      </c>
      <c r="BR608" s="23">
        <v>1E-4</v>
      </c>
      <c r="BS608" s="23">
        <v>1E-4</v>
      </c>
      <c r="BT608" s="23" t="s">
        <v>20</v>
      </c>
      <c r="BV608" s="23" t="s">
        <v>20</v>
      </c>
      <c r="BX608" s="23" t="s">
        <v>20</v>
      </c>
      <c r="BZ608" s="23" t="s">
        <v>181</v>
      </c>
      <c r="CA608" s="23">
        <v>5.9999999999999995E-4</v>
      </c>
      <c r="CB608" s="23" t="s">
        <v>181</v>
      </c>
      <c r="CC608" s="23">
        <v>1.6000000000000001E-3</v>
      </c>
      <c r="CD608" s="23" t="s">
        <v>181</v>
      </c>
      <c r="CE608" s="23">
        <v>1.9E-3</v>
      </c>
      <c r="CF608" s="23" t="s">
        <v>20</v>
      </c>
      <c r="CH608" s="23">
        <v>5.4999999999999997E-3</v>
      </c>
      <c r="CI608" s="23">
        <v>4.1000000000000003E-3</v>
      </c>
      <c r="CJ608" s="23" t="s">
        <v>181</v>
      </c>
      <c r="CK608" s="23">
        <v>7.3000000000000001E-3</v>
      </c>
      <c r="CL608" s="23" t="s">
        <v>181</v>
      </c>
      <c r="CM608" s="23">
        <v>5.7999999999999996E-3</v>
      </c>
      <c r="CN608" s="23" t="s">
        <v>181</v>
      </c>
      <c r="CO608" s="23">
        <v>5.9999999999999995E-4</v>
      </c>
      <c r="CP608" s="23" t="s">
        <v>181</v>
      </c>
      <c r="CQ608" s="23">
        <v>2.5000000000000001E-3</v>
      </c>
      <c r="CR608" s="23" t="s">
        <v>181</v>
      </c>
      <c r="CS608" s="23">
        <v>1.2999999999999999E-3</v>
      </c>
      <c r="CT608" s="23" t="s">
        <v>20</v>
      </c>
      <c r="CV608" s="23" t="s">
        <v>20</v>
      </c>
      <c r="CX608" s="23" t="s">
        <v>181</v>
      </c>
      <c r="CY608" s="23">
        <v>5.0000000000000001E-4</v>
      </c>
      <c r="CZ608" s="23" t="s">
        <v>181</v>
      </c>
      <c r="DA608" s="23">
        <v>4.0000000000000002E-4</v>
      </c>
      <c r="DB608" s="23" t="s">
        <v>181</v>
      </c>
      <c r="DC608" s="23">
        <v>4.0000000000000002E-4</v>
      </c>
      <c r="DD608" s="23" t="s">
        <v>181</v>
      </c>
      <c r="DE608" s="23">
        <v>4.0000000000000002E-4</v>
      </c>
      <c r="DF608" s="23" t="s">
        <v>181</v>
      </c>
      <c r="DG608" s="23">
        <v>2.9999999999999997E-4</v>
      </c>
      <c r="DH608" s="23" t="s">
        <v>181</v>
      </c>
      <c r="DI608" s="23">
        <v>2.0000000000000001E-4</v>
      </c>
      <c r="DJ608" s="23" t="s">
        <v>685</v>
      </c>
      <c r="DK608" s="23" t="s">
        <v>686</v>
      </c>
      <c r="DL608" s="23">
        <v>57</v>
      </c>
      <c r="DM608" s="23" t="s">
        <v>688</v>
      </c>
      <c r="DN608" s="23" t="s">
        <v>20</v>
      </c>
      <c r="DW608" s="85"/>
      <c r="DY608" s="85">
        <v>44882.111111111109</v>
      </c>
    </row>
    <row r="609" spans="1:129" s="23" customFormat="1">
      <c r="A609" s="23">
        <v>670</v>
      </c>
      <c r="B609" s="88">
        <v>44882.115277777775</v>
      </c>
      <c r="C609" s="23" t="s">
        <v>192</v>
      </c>
      <c r="D609" s="23">
        <v>0</v>
      </c>
      <c r="E609" s="23">
        <v>0</v>
      </c>
      <c r="F609" s="23">
        <v>0</v>
      </c>
      <c r="G609" s="23" t="s">
        <v>58</v>
      </c>
      <c r="H609" s="23" t="s">
        <v>59</v>
      </c>
      <c r="I609" s="23" t="s">
        <v>59</v>
      </c>
      <c r="J609" s="23" t="s">
        <v>59</v>
      </c>
      <c r="K609" s="23">
        <v>150</v>
      </c>
      <c r="L609" s="23" t="s">
        <v>179</v>
      </c>
      <c r="M609" s="23">
        <v>0</v>
      </c>
      <c r="N609" s="23" t="s">
        <v>179</v>
      </c>
      <c r="O609" s="23">
        <v>0</v>
      </c>
      <c r="P609" s="23" t="s">
        <v>179</v>
      </c>
      <c r="Q609" s="23">
        <v>0</v>
      </c>
      <c r="R609" s="23">
        <v>2</v>
      </c>
      <c r="S609" s="23" t="s">
        <v>180</v>
      </c>
      <c r="T609" s="23">
        <v>11.6373</v>
      </c>
      <c r="U609" s="23">
        <v>0.66990000000000005</v>
      </c>
      <c r="V609" s="23">
        <v>18.335899999999999</v>
      </c>
      <c r="W609" s="23">
        <v>0.28039999999999998</v>
      </c>
      <c r="X609" s="23">
        <v>50.760399999999997</v>
      </c>
      <c r="Y609" s="23">
        <v>0.29339999999999999</v>
      </c>
      <c r="Z609" s="23">
        <v>3.2300000000000002E-2</v>
      </c>
      <c r="AA609" s="23">
        <v>1.24E-2</v>
      </c>
      <c r="AB609" s="23" t="s">
        <v>181</v>
      </c>
      <c r="AC609" s="23">
        <v>7.3000000000000001E-3</v>
      </c>
      <c r="AD609" s="23" t="s">
        <v>181</v>
      </c>
      <c r="AE609" s="23">
        <v>1.0500000000000001E-2</v>
      </c>
      <c r="AF609" s="23">
        <v>0.92510000000000003</v>
      </c>
      <c r="AG609" s="23">
        <v>9.9000000000000008E-3</v>
      </c>
      <c r="AH609" s="23">
        <v>8.3414000000000001</v>
      </c>
      <c r="AI609" s="23">
        <v>2.1899999999999999E-2</v>
      </c>
      <c r="AJ609" s="23">
        <v>0.4914</v>
      </c>
      <c r="AK609" s="23">
        <v>4.7000000000000002E-3</v>
      </c>
      <c r="AL609" s="23">
        <v>3.0700000000000002E-2</v>
      </c>
      <c r="AM609" s="23">
        <v>6.3E-3</v>
      </c>
      <c r="AN609" s="23">
        <v>3.2899999999999999E-2</v>
      </c>
      <c r="AO609" s="23">
        <v>3.8999999999999998E-3</v>
      </c>
      <c r="AP609" s="23">
        <v>8.1000000000000003E-2</v>
      </c>
      <c r="AQ609" s="23">
        <v>3.3E-3</v>
      </c>
      <c r="AR609" s="23">
        <v>6.7675999999999998</v>
      </c>
      <c r="AS609" s="23">
        <v>2.24E-2</v>
      </c>
      <c r="AT609" s="23">
        <v>1.1900000000000001E-2</v>
      </c>
      <c r="AU609" s="23">
        <v>2.8999999999999998E-3</v>
      </c>
      <c r="AV609" s="23">
        <v>1.32E-2</v>
      </c>
      <c r="AW609" s="23">
        <v>8.9999999999999998E-4</v>
      </c>
      <c r="AX609" s="23">
        <v>8.0999999999999996E-3</v>
      </c>
      <c r="AY609" s="23">
        <v>5.9999999999999995E-4</v>
      </c>
      <c r="AZ609" s="23">
        <v>6.6E-3</v>
      </c>
      <c r="BA609" s="23">
        <v>5.9999999999999995E-4</v>
      </c>
      <c r="BB609" s="23">
        <v>8.9999999999999998E-4</v>
      </c>
      <c r="BC609" s="23">
        <v>2.9999999999999997E-4</v>
      </c>
      <c r="BD609" s="23" t="s">
        <v>181</v>
      </c>
      <c r="BE609" s="23">
        <v>2.0000000000000001E-4</v>
      </c>
      <c r="BF609" s="23" t="s">
        <v>181</v>
      </c>
      <c r="BG609" s="23">
        <v>1E-4</v>
      </c>
      <c r="BH609" s="23">
        <v>1.1000000000000001E-3</v>
      </c>
      <c r="BI609" s="23">
        <v>2.0000000000000001E-4</v>
      </c>
      <c r="BJ609" s="23">
        <v>6.6E-3</v>
      </c>
      <c r="BK609" s="23">
        <v>2.9999999999999997E-4</v>
      </c>
      <c r="BL609" s="23">
        <v>1.8E-3</v>
      </c>
      <c r="BM609" s="23">
        <v>2.0000000000000001E-4</v>
      </c>
      <c r="BN609" s="23">
        <v>2.7000000000000001E-3</v>
      </c>
      <c r="BO609" s="23">
        <v>2.0000000000000001E-4</v>
      </c>
      <c r="BP609" s="23" t="s">
        <v>181</v>
      </c>
      <c r="BQ609" s="23">
        <v>2.0000000000000001E-4</v>
      </c>
      <c r="BR609" s="23">
        <v>2.0000000000000001E-4</v>
      </c>
      <c r="BS609" s="23">
        <v>1E-4</v>
      </c>
      <c r="BT609" s="23" t="s">
        <v>181</v>
      </c>
      <c r="BU609" s="23">
        <v>5.0000000000000001E-4</v>
      </c>
      <c r="BV609" s="23">
        <v>1.1000000000000001E-3</v>
      </c>
      <c r="BW609" s="23">
        <v>5.9999999999999995E-4</v>
      </c>
      <c r="BX609" s="23" t="s">
        <v>20</v>
      </c>
      <c r="BZ609" s="23" t="s">
        <v>181</v>
      </c>
      <c r="CA609" s="23">
        <v>6.9999999999999999E-4</v>
      </c>
      <c r="CB609" s="23" t="s">
        <v>181</v>
      </c>
      <c r="CC609" s="23">
        <v>1.6999999999999999E-3</v>
      </c>
      <c r="CD609" s="23" t="s">
        <v>181</v>
      </c>
      <c r="CE609" s="23">
        <v>1.9E-3</v>
      </c>
      <c r="CF609" s="23" t="s">
        <v>20</v>
      </c>
      <c r="CH609" s="23" t="s">
        <v>181</v>
      </c>
      <c r="CI609" s="23">
        <v>4.1999999999999997E-3</v>
      </c>
      <c r="CJ609" s="23" t="s">
        <v>181</v>
      </c>
      <c r="CK609" s="23">
        <v>8.3000000000000001E-3</v>
      </c>
      <c r="CL609" s="23" t="s">
        <v>181</v>
      </c>
      <c r="CM609" s="23">
        <v>8.2000000000000007E-3</v>
      </c>
      <c r="CN609" s="23" t="s">
        <v>181</v>
      </c>
      <c r="CO609" s="23">
        <v>5.9999999999999995E-4</v>
      </c>
      <c r="CP609" s="23" t="s">
        <v>181</v>
      </c>
      <c r="CQ609" s="23">
        <v>2.5999999999999999E-3</v>
      </c>
      <c r="CR609" s="23" t="s">
        <v>181</v>
      </c>
      <c r="CS609" s="23">
        <v>1.4E-3</v>
      </c>
      <c r="CT609" s="23" t="s">
        <v>181</v>
      </c>
      <c r="CU609" s="23">
        <v>5.9999999999999995E-4</v>
      </c>
      <c r="CV609" s="23" t="s">
        <v>20</v>
      </c>
      <c r="CX609" s="23" t="s">
        <v>181</v>
      </c>
      <c r="CY609" s="23">
        <v>5.0000000000000001E-4</v>
      </c>
      <c r="CZ609" s="23" t="s">
        <v>181</v>
      </c>
      <c r="DA609" s="23">
        <v>5.0000000000000001E-4</v>
      </c>
      <c r="DB609" s="23" t="s">
        <v>181</v>
      </c>
      <c r="DC609" s="23">
        <v>5.0000000000000001E-4</v>
      </c>
      <c r="DD609" s="23" t="s">
        <v>181</v>
      </c>
      <c r="DE609" s="23">
        <v>5.0000000000000001E-4</v>
      </c>
      <c r="DF609" s="23" t="s">
        <v>181</v>
      </c>
      <c r="DG609" s="23">
        <v>2.9999999999999997E-4</v>
      </c>
      <c r="DH609" s="23" t="s">
        <v>181</v>
      </c>
      <c r="DI609" s="23">
        <v>1E-4</v>
      </c>
      <c r="DJ609" s="23" t="s">
        <v>689</v>
      </c>
      <c r="DK609" s="23" t="s">
        <v>690</v>
      </c>
      <c r="DL609" s="23">
        <v>47</v>
      </c>
      <c r="DM609" s="23" t="s">
        <v>587</v>
      </c>
      <c r="DN609" s="23" t="s">
        <v>20</v>
      </c>
      <c r="DW609" s="85"/>
      <c r="DY609" s="85">
        <v>44882.115277777775</v>
      </c>
    </row>
    <row r="610" spans="1:129" s="23" customFormat="1">
      <c r="A610" s="23">
        <v>671</v>
      </c>
      <c r="B610" s="88">
        <v>44882.119444444441</v>
      </c>
      <c r="C610" s="23" t="s">
        <v>192</v>
      </c>
      <c r="D610" s="23">
        <v>0</v>
      </c>
      <c r="E610" s="23">
        <v>0</v>
      </c>
      <c r="F610" s="23">
        <v>0</v>
      </c>
      <c r="G610" s="23" t="s">
        <v>58</v>
      </c>
      <c r="H610" s="23" t="s">
        <v>59</v>
      </c>
      <c r="I610" s="23" t="s">
        <v>59</v>
      </c>
      <c r="J610" s="23" t="s">
        <v>59</v>
      </c>
      <c r="K610" s="23">
        <v>150</v>
      </c>
      <c r="L610" s="23" t="s">
        <v>179</v>
      </c>
      <c r="M610" s="23">
        <v>0</v>
      </c>
      <c r="N610" s="23" t="s">
        <v>179</v>
      </c>
      <c r="O610" s="23">
        <v>0</v>
      </c>
      <c r="P610" s="23" t="s">
        <v>179</v>
      </c>
      <c r="Q610" s="23">
        <v>0</v>
      </c>
      <c r="R610" s="23">
        <v>2</v>
      </c>
      <c r="S610" s="23" t="s">
        <v>180</v>
      </c>
      <c r="T610" s="23">
        <v>9.6875</v>
      </c>
      <c r="U610" s="23">
        <v>0.60129999999999995</v>
      </c>
      <c r="V610" s="23">
        <v>16.148599999999998</v>
      </c>
      <c r="W610" s="23">
        <v>0.26119999999999999</v>
      </c>
      <c r="X610" s="23">
        <v>49.377699999999997</v>
      </c>
      <c r="Y610" s="23">
        <v>0.28599999999999998</v>
      </c>
      <c r="Z610" s="23">
        <v>2.6100000000000002E-2</v>
      </c>
      <c r="AA610" s="23">
        <v>1.14E-2</v>
      </c>
      <c r="AB610" s="23" t="s">
        <v>181</v>
      </c>
      <c r="AC610" s="23">
        <v>6.1000000000000004E-3</v>
      </c>
      <c r="AD610" s="23" t="s">
        <v>181</v>
      </c>
      <c r="AE610" s="23">
        <v>9.9000000000000008E-3</v>
      </c>
      <c r="AF610" s="23">
        <v>0.42899999999999999</v>
      </c>
      <c r="AG610" s="23">
        <v>7.3000000000000001E-3</v>
      </c>
      <c r="AH610" s="23">
        <v>7.2148000000000003</v>
      </c>
      <c r="AI610" s="23">
        <v>2.0299999999999999E-2</v>
      </c>
      <c r="AJ610" s="23">
        <v>0.52839999999999998</v>
      </c>
      <c r="AK610" s="23">
        <v>4.7999999999999996E-3</v>
      </c>
      <c r="AL610" s="23">
        <v>2.3900000000000001E-2</v>
      </c>
      <c r="AM610" s="23">
        <v>6.1000000000000004E-3</v>
      </c>
      <c r="AN610" s="23">
        <v>2.9100000000000001E-2</v>
      </c>
      <c r="AO610" s="23">
        <v>3.5999999999999999E-3</v>
      </c>
      <c r="AP610" s="23">
        <v>9.2100000000000001E-2</v>
      </c>
      <c r="AQ610" s="23">
        <v>3.5000000000000001E-3</v>
      </c>
      <c r="AR610" s="23">
        <v>6.5677000000000003</v>
      </c>
      <c r="AS610" s="23">
        <v>2.1899999999999999E-2</v>
      </c>
      <c r="AT610" s="23">
        <v>0.01</v>
      </c>
      <c r="AU610" s="23">
        <v>2.8E-3</v>
      </c>
      <c r="AV610" s="23">
        <v>2.6499999999999999E-2</v>
      </c>
      <c r="AW610" s="23">
        <v>1.2999999999999999E-3</v>
      </c>
      <c r="AX610" s="23">
        <v>1.43E-2</v>
      </c>
      <c r="AY610" s="23">
        <v>8.0000000000000004E-4</v>
      </c>
      <c r="AZ610" s="23">
        <v>7.6E-3</v>
      </c>
      <c r="BA610" s="23">
        <v>5.9999999999999995E-4</v>
      </c>
      <c r="BB610" s="23">
        <v>1.1999999999999999E-3</v>
      </c>
      <c r="BC610" s="23">
        <v>4.0000000000000002E-4</v>
      </c>
      <c r="BD610" s="23" t="s">
        <v>181</v>
      </c>
      <c r="BE610" s="23">
        <v>2.9999999999999997E-4</v>
      </c>
      <c r="BF610" s="23" t="s">
        <v>181</v>
      </c>
      <c r="BG610" s="23">
        <v>1E-4</v>
      </c>
      <c r="BH610" s="23">
        <v>4.0000000000000002E-4</v>
      </c>
      <c r="BI610" s="23">
        <v>2.0000000000000001E-4</v>
      </c>
      <c r="BJ610" s="23">
        <v>6.0000000000000001E-3</v>
      </c>
      <c r="BK610" s="23">
        <v>2.9999999999999997E-4</v>
      </c>
      <c r="BL610" s="23">
        <v>2.2000000000000001E-3</v>
      </c>
      <c r="BM610" s="23">
        <v>2.0000000000000001E-4</v>
      </c>
      <c r="BN610" s="23">
        <v>3.8999999999999998E-3</v>
      </c>
      <c r="BO610" s="23">
        <v>2.0000000000000001E-4</v>
      </c>
      <c r="BP610" s="23" t="s">
        <v>181</v>
      </c>
      <c r="BQ610" s="23">
        <v>2.0000000000000001E-4</v>
      </c>
      <c r="BR610" s="23">
        <v>4.0000000000000002E-4</v>
      </c>
      <c r="BS610" s="23">
        <v>2.0000000000000001E-4</v>
      </c>
      <c r="BT610" s="23" t="s">
        <v>181</v>
      </c>
      <c r="BU610" s="23">
        <v>5.0000000000000001E-4</v>
      </c>
      <c r="BV610" s="23" t="s">
        <v>20</v>
      </c>
      <c r="BX610" s="23" t="s">
        <v>181</v>
      </c>
      <c r="BY610" s="23">
        <v>8.0000000000000004E-4</v>
      </c>
      <c r="BZ610" s="23" t="s">
        <v>181</v>
      </c>
      <c r="CA610" s="23">
        <v>6.9999999999999999E-4</v>
      </c>
      <c r="CB610" s="23" t="s">
        <v>181</v>
      </c>
      <c r="CC610" s="23">
        <v>1.8E-3</v>
      </c>
      <c r="CD610" s="23" t="s">
        <v>181</v>
      </c>
      <c r="CE610" s="23">
        <v>1.8E-3</v>
      </c>
      <c r="CF610" s="23" t="s">
        <v>20</v>
      </c>
      <c r="CH610" s="23" t="s">
        <v>181</v>
      </c>
      <c r="CI610" s="23">
        <v>4.8999999999999998E-3</v>
      </c>
      <c r="CJ610" s="23" t="s">
        <v>181</v>
      </c>
      <c r="CK610" s="23">
        <v>8.5000000000000006E-3</v>
      </c>
      <c r="CL610" s="23" t="s">
        <v>181</v>
      </c>
      <c r="CM610" s="23">
        <v>8.8000000000000005E-3</v>
      </c>
      <c r="CN610" s="23" t="s">
        <v>181</v>
      </c>
      <c r="CO610" s="23">
        <v>5.9999999999999995E-4</v>
      </c>
      <c r="CP610" s="23" t="s">
        <v>181</v>
      </c>
      <c r="CQ610" s="23">
        <v>2.5000000000000001E-3</v>
      </c>
      <c r="CR610" s="23" t="s">
        <v>181</v>
      </c>
      <c r="CS610" s="23">
        <v>1.5E-3</v>
      </c>
      <c r="CT610" s="23" t="s">
        <v>181</v>
      </c>
      <c r="CU610" s="23">
        <v>6.9999999999999999E-4</v>
      </c>
      <c r="CV610" s="23" t="s">
        <v>20</v>
      </c>
      <c r="CX610" s="23" t="s">
        <v>181</v>
      </c>
      <c r="CY610" s="23">
        <v>5.0000000000000001E-4</v>
      </c>
      <c r="CZ610" s="23" t="s">
        <v>181</v>
      </c>
      <c r="DA610" s="23">
        <v>5.0000000000000001E-4</v>
      </c>
      <c r="DB610" s="23" t="s">
        <v>181</v>
      </c>
      <c r="DC610" s="23">
        <v>5.0000000000000001E-4</v>
      </c>
      <c r="DD610" s="23" t="s">
        <v>181</v>
      </c>
      <c r="DE610" s="23">
        <v>5.9999999999999995E-4</v>
      </c>
      <c r="DF610" s="23" t="s">
        <v>181</v>
      </c>
      <c r="DG610" s="23">
        <v>2.9999999999999997E-4</v>
      </c>
      <c r="DH610" s="23" t="s">
        <v>181</v>
      </c>
      <c r="DI610" s="23">
        <v>2.0000000000000001E-4</v>
      </c>
      <c r="DJ610" s="23" t="s">
        <v>689</v>
      </c>
      <c r="DK610" s="23" t="s">
        <v>690</v>
      </c>
      <c r="DL610" s="23">
        <v>121</v>
      </c>
      <c r="DM610" s="23" t="s">
        <v>587</v>
      </c>
      <c r="DN610" s="23" t="s">
        <v>20</v>
      </c>
      <c r="DW610" s="85"/>
      <c r="DY610" s="85">
        <v>44882.119444444441</v>
      </c>
    </row>
    <row r="611" spans="1:129" s="23" customFormat="1">
      <c r="A611" s="23">
        <v>672</v>
      </c>
      <c r="B611" s="88">
        <v>44882.135416666664</v>
      </c>
      <c r="C611" s="23" t="s">
        <v>192</v>
      </c>
      <c r="D611" s="23">
        <v>0</v>
      </c>
      <c r="E611" s="23">
        <v>0</v>
      </c>
      <c r="F611" s="23">
        <v>0</v>
      </c>
      <c r="G611" s="23" t="s">
        <v>58</v>
      </c>
      <c r="H611" s="23" t="s">
        <v>59</v>
      </c>
      <c r="I611" s="23" t="s">
        <v>59</v>
      </c>
      <c r="J611" s="23" t="s">
        <v>59</v>
      </c>
      <c r="K611" s="23">
        <v>150</v>
      </c>
      <c r="L611" s="23" t="s">
        <v>179</v>
      </c>
      <c r="M611" s="23">
        <v>0</v>
      </c>
      <c r="N611" s="23" t="s">
        <v>179</v>
      </c>
      <c r="O611" s="23">
        <v>0</v>
      </c>
      <c r="P611" s="23" t="s">
        <v>179</v>
      </c>
      <c r="Q611" s="23">
        <v>0</v>
      </c>
      <c r="R611" s="23">
        <v>2</v>
      </c>
      <c r="S611" s="23" t="s">
        <v>180</v>
      </c>
      <c r="T611" s="23">
        <v>5.1778000000000004</v>
      </c>
      <c r="U611" s="23">
        <v>0.60309999999999997</v>
      </c>
      <c r="V611" s="23">
        <v>17.732500000000002</v>
      </c>
      <c r="W611" s="23">
        <v>0.2767</v>
      </c>
      <c r="X611" s="23">
        <v>46.789400000000001</v>
      </c>
      <c r="Y611" s="23">
        <v>0.28170000000000001</v>
      </c>
      <c r="Z611" s="23">
        <v>3.6299999999999999E-2</v>
      </c>
      <c r="AA611" s="23">
        <v>1.32E-2</v>
      </c>
      <c r="AB611" s="23" t="s">
        <v>181</v>
      </c>
      <c r="AC611" s="23">
        <v>6.8999999999999999E-3</v>
      </c>
      <c r="AD611" s="23">
        <v>1.1125</v>
      </c>
      <c r="AE611" s="23">
        <v>1.8499999999999999E-2</v>
      </c>
      <c r="AF611" s="23">
        <v>1.7335</v>
      </c>
      <c r="AG611" s="23">
        <v>1.29E-2</v>
      </c>
      <c r="AH611" s="23">
        <v>10.158099999999999</v>
      </c>
      <c r="AI611" s="23">
        <v>2.46E-2</v>
      </c>
      <c r="AJ611" s="23">
        <v>0.4677</v>
      </c>
      <c r="AK611" s="23">
        <v>4.7999999999999996E-3</v>
      </c>
      <c r="AL611" s="23">
        <v>2.7E-2</v>
      </c>
      <c r="AM611" s="23">
        <v>6.3E-3</v>
      </c>
      <c r="AN611" s="23">
        <v>3.5999999999999997E-2</v>
      </c>
      <c r="AO611" s="23">
        <v>4.1999999999999997E-3</v>
      </c>
      <c r="AP611" s="23">
        <v>0.17330000000000001</v>
      </c>
      <c r="AQ611" s="23">
        <v>4.7999999999999996E-3</v>
      </c>
      <c r="AR611" s="23">
        <v>7.7085999999999997</v>
      </c>
      <c r="AS611" s="23">
        <v>2.4799999999999999E-2</v>
      </c>
      <c r="AT611" s="23">
        <v>1.8100000000000002E-2</v>
      </c>
      <c r="AU611" s="23">
        <v>3.2000000000000002E-3</v>
      </c>
      <c r="AV611" s="23">
        <v>1.49E-2</v>
      </c>
      <c r="AW611" s="23">
        <v>1E-3</v>
      </c>
      <c r="AX611" s="23">
        <v>9.7999999999999997E-3</v>
      </c>
      <c r="AY611" s="23">
        <v>6.9999999999999999E-4</v>
      </c>
      <c r="AZ611" s="23">
        <v>7.6E-3</v>
      </c>
      <c r="BA611" s="23">
        <v>5.9999999999999995E-4</v>
      </c>
      <c r="BB611" s="23">
        <v>1.1000000000000001E-3</v>
      </c>
      <c r="BC611" s="23">
        <v>4.0000000000000002E-4</v>
      </c>
      <c r="BD611" s="23">
        <v>5.9999999999999995E-4</v>
      </c>
      <c r="BE611" s="23">
        <v>2.9999999999999997E-4</v>
      </c>
      <c r="BF611" s="23" t="s">
        <v>181</v>
      </c>
      <c r="BG611" s="23">
        <v>1E-4</v>
      </c>
      <c r="BH611" s="23">
        <v>1.6000000000000001E-3</v>
      </c>
      <c r="BI611" s="23">
        <v>2.0000000000000001E-4</v>
      </c>
      <c r="BJ611" s="23">
        <v>8.5000000000000006E-3</v>
      </c>
      <c r="BK611" s="23">
        <v>4.0000000000000002E-4</v>
      </c>
      <c r="BL611" s="23">
        <v>1.8E-3</v>
      </c>
      <c r="BM611" s="23">
        <v>2.0000000000000001E-4</v>
      </c>
      <c r="BN611" s="23">
        <v>2.8999999999999998E-3</v>
      </c>
      <c r="BO611" s="23">
        <v>2.0000000000000001E-4</v>
      </c>
      <c r="BP611" s="23" t="s">
        <v>181</v>
      </c>
      <c r="BQ611" s="23">
        <v>2.0000000000000001E-4</v>
      </c>
      <c r="BR611" s="23">
        <v>5.0000000000000001E-4</v>
      </c>
      <c r="BS611" s="23">
        <v>2.0000000000000001E-4</v>
      </c>
      <c r="BT611" s="23" t="s">
        <v>181</v>
      </c>
      <c r="BU611" s="23">
        <v>5.0000000000000001E-4</v>
      </c>
      <c r="BV611" s="23" t="s">
        <v>20</v>
      </c>
      <c r="BX611" s="23" t="s">
        <v>181</v>
      </c>
      <c r="BY611" s="23">
        <v>8.0000000000000004E-4</v>
      </c>
      <c r="BZ611" s="23" t="s">
        <v>181</v>
      </c>
      <c r="CA611" s="23">
        <v>6.9999999999999999E-4</v>
      </c>
      <c r="CB611" s="23" t="s">
        <v>181</v>
      </c>
      <c r="CC611" s="23">
        <v>1.8E-3</v>
      </c>
      <c r="CD611" s="23" t="s">
        <v>181</v>
      </c>
      <c r="CE611" s="23">
        <v>1.8E-3</v>
      </c>
      <c r="CF611" s="23" t="s">
        <v>20</v>
      </c>
      <c r="CH611" s="23">
        <v>5.1000000000000004E-3</v>
      </c>
      <c r="CI611" s="23">
        <v>4.1000000000000003E-3</v>
      </c>
      <c r="CJ611" s="23" t="s">
        <v>181</v>
      </c>
      <c r="CK611" s="23">
        <v>8.8999999999999999E-3</v>
      </c>
      <c r="CL611" s="23" t="s">
        <v>181</v>
      </c>
      <c r="CM611" s="23">
        <v>9.5999999999999992E-3</v>
      </c>
      <c r="CN611" s="23" t="s">
        <v>181</v>
      </c>
      <c r="CO611" s="23">
        <v>5.9999999999999995E-4</v>
      </c>
      <c r="CP611" s="23" t="s">
        <v>181</v>
      </c>
      <c r="CQ611" s="23">
        <v>2.5999999999999999E-3</v>
      </c>
      <c r="CR611" s="23" t="s">
        <v>181</v>
      </c>
      <c r="CS611" s="23">
        <v>1.5E-3</v>
      </c>
      <c r="CT611" s="23" t="s">
        <v>20</v>
      </c>
      <c r="CV611" s="23" t="s">
        <v>181</v>
      </c>
      <c r="CW611" s="23">
        <v>5.0000000000000001E-4</v>
      </c>
      <c r="CX611" s="23" t="s">
        <v>181</v>
      </c>
      <c r="CY611" s="23">
        <v>5.0000000000000001E-4</v>
      </c>
      <c r="CZ611" s="23" t="s">
        <v>181</v>
      </c>
      <c r="DA611" s="23">
        <v>5.0000000000000001E-4</v>
      </c>
      <c r="DB611" s="23" t="s">
        <v>181</v>
      </c>
      <c r="DC611" s="23">
        <v>5.0000000000000001E-4</v>
      </c>
      <c r="DD611" s="23" t="s">
        <v>181</v>
      </c>
      <c r="DE611" s="23">
        <v>5.9999999999999995E-4</v>
      </c>
      <c r="DF611" s="23" t="s">
        <v>181</v>
      </c>
      <c r="DG611" s="23">
        <v>2.9999999999999997E-4</v>
      </c>
      <c r="DH611" s="23" t="s">
        <v>181</v>
      </c>
      <c r="DI611" s="23">
        <v>2.0000000000000001E-4</v>
      </c>
      <c r="DJ611" s="23" t="s">
        <v>691</v>
      </c>
      <c r="DK611" s="23" t="s">
        <v>692</v>
      </c>
      <c r="DL611" s="23">
        <v>36</v>
      </c>
      <c r="DM611" s="23" t="s">
        <v>568</v>
      </c>
      <c r="DN611" s="23" t="s">
        <v>20</v>
      </c>
      <c r="DW611" s="85"/>
      <c r="DY611" s="85">
        <v>44882.135416666664</v>
      </c>
    </row>
    <row r="612" spans="1:129" s="23" customFormat="1">
      <c r="A612" s="23">
        <v>673</v>
      </c>
      <c r="B612" s="88">
        <v>44882.138888888891</v>
      </c>
      <c r="C612" s="23" t="s">
        <v>192</v>
      </c>
      <c r="D612" s="23">
        <v>0</v>
      </c>
      <c r="E612" s="23">
        <v>0</v>
      </c>
      <c r="F612" s="23">
        <v>0</v>
      </c>
      <c r="G612" s="23" t="s">
        <v>58</v>
      </c>
      <c r="H612" s="23" t="s">
        <v>59</v>
      </c>
      <c r="I612" s="23" t="s">
        <v>59</v>
      </c>
      <c r="J612" s="23" t="s">
        <v>59</v>
      </c>
      <c r="K612" s="23">
        <v>150</v>
      </c>
      <c r="L612" s="23" t="s">
        <v>179</v>
      </c>
      <c r="M612" s="23">
        <v>0</v>
      </c>
      <c r="N612" s="23" t="s">
        <v>179</v>
      </c>
      <c r="O612" s="23">
        <v>0</v>
      </c>
      <c r="P612" s="23" t="s">
        <v>179</v>
      </c>
      <c r="Q612" s="23">
        <v>0</v>
      </c>
      <c r="R612" s="23">
        <v>2</v>
      </c>
      <c r="S612" s="23" t="s">
        <v>180</v>
      </c>
      <c r="T612" s="23">
        <v>7.7</v>
      </c>
      <c r="U612" s="23">
        <v>0.60960000000000003</v>
      </c>
      <c r="V612" s="23">
        <v>19.203199999999999</v>
      </c>
      <c r="W612" s="23">
        <v>0.28360000000000002</v>
      </c>
      <c r="X612" s="23">
        <v>51.6355</v>
      </c>
      <c r="Y612" s="23">
        <v>0.29720000000000002</v>
      </c>
      <c r="Z612" s="23" t="s">
        <v>181</v>
      </c>
      <c r="AA612" s="23">
        <v>1.18E-2</v>
      </c>
      <c r="AB612" s="23" t="s">
        <v>181</v>
      </c>
      <c r="AC612" s="23">
        <v>6.4999999999999997E-3</v>
      </c>
      <c r="AD612" s="23">
        <v>4.6100000000000002E-2</v>
      </c>
      <c r="AE612" s="23">
        <v>1.14E-2</v>
      </c>
      <c r="AF612" s="23">
        <v>1.1093</v>
      </c>
      <c r="AG612" s="23">
        <v>1.0800000000000001E-2</v>
      </c>
      <c r="AH612" s="23">
        <v>8.0783000000000005</v>
      </c>
      <c r="AI612" s="23">
        <v>2.1700000000000001E-2</v>
      </c>
      <c r="AJ612" s="23">
        <v>0.4551</v>
      </c>
      <c r="AK612" s="23">
        <v>4.5999999999999999E-3</v>
      </c>
      <c r="AL612" s="23">
        <v>3.1399999999999997E-2</v>
      </c>
      <c r="AM612" s="23">
        <v>6.1999999999999998E-3</v>
      </c>
      <c r="AN612" s="23">
        <v>4.4699999999999997E-2</v>
      </c>
      <c r="AO612" s="23">
        <v>4.3E-3</v>
      </c>
      <c r="AP612" s="23">
        <v>7.3400000000000007E-2</v>
      </c>
      <c r="AQ612" s="23">
        <v>3.2000000000000002E-3</v>
      </c>
      <c r="AR612" s="23">
        <v>7.3766999999999996</v>
      </c>
      <c r="AS612" s="23">
        <v>2.3400000000000001E-2</v>
      </c>
      <c r="AT612" s="23">
        <v>1.3599999999999999E-2</v>
      </c>
      <c r="AU612" s="23">
        <v>3.0000000000000001E-3</v>
      </c>
      <c r="AV612" s="23">
        <v>1.29E-2</v>
      </c>
      <c r="AW612" s="23">
        <v>8.9999999999999998E-4</v>
      </c>
      <c r="AX612" s="23">
        <v>1.14E-2</v>
      </c>
      <c r="AY612" s="23">
        <v>6.9999999999999999E-4</v>
      </c>
      <c r="AZ612" s="23">
        <v>7.4000000000000003E-3</v>
      </c>
      <c r="BA612" s="23">
        <v>5.9999999999999995E-4</v>
      </c>
      <c r="BB612" s="23">
        <v>1.1999999999999999E-3</v>
      </c>
      <c r="BC612" s="23">
        <v>4.0000000000000002E-4</v>
      </c>
      <c r="BD612" s="23" t="s">
        <v>181</v>
      </c>
      <c r="BE612" s="23">
        <v>2.9999999999999997E-4</v>
      </c>
      <c r="BF612" s="23" t="s">
        <v>181</v>
      </c>
      <c r="BG612" s="23">
        <v>1E-4</v>
      </c>
      <c r="BH612" s="23">
        <v>1.2999999999999999E-3</v>
      </c>
      <c r="BI612" s="23">
        <v>2.0000000000000001E-4</v>
      </c>
      <c r="BJ612" s="23">
        <v>6.1000000000000004E-3</v>
      </c>
      <c r="BK612" s="23">
        <v>2.9999999999999997E-4</v>
      </c>
      <c r="BL612" s="23">
        <v>1.8E-3</v>
      </c>
      <c r="BM612" s="23">
        <v>2.0000000000000001E-4</v>
      </c>
      <c r="BN612" s="23">
        <v>2.5000000000000001E-3</v>
      </c>
      <c r="BO612" s="23">
        <v>2.0000000000000001E-4</v>
      </c>
      <c r="BP612" s="23" t="s">
        <v>181</v>
      </c>
      <c r="BQ612" s="23">
        <v>2.0000000000000001E-4</v>
      </c>
      <c r="BR612" s="23">
        <v>2.0000000000000001E-4</v>
      </c>
      <c r="BS612" s="23">
        <v>1E-4</v>
      </c>
      <c r="BT612" s="23" t="s">
        <v>181</v>
      </c>
      <c r="BU612" s="23">
        <v>5.0000000000000001E-4</v>
      </c>
      <c r="BV612" s="23" t="s">
        <v>20</v>
      </c>
      <c r="BX612" s="23" t="s">
        <v>181</v>
      </c>
      <c r="BY612" s="23">
        <v>8.0000000000000004E-4</v>
      </c>
      <c r="BZ612" s="23" t="s">
        <v>181</v>
      </c>
      <c r="CA612" s="23">
        <v>6.9999999999999999E-4</v>
      </c>
      <c r="CB612" s="23" t="s">
        <v>181</v>
      </c>
      <c r="CC612" s="23">
        <v>1.8E-3</v>
      </c>
      <c r="CD612" s="23" t="s">
        <v>181</v>
      </c>
      <c r="CE612" s="23">
        <v>1.8E-3</v>
      </c>
      <c r="CF612" s="23" t="s">
        <v>20</v>
      </c>
      <c r="CH612" s="23">
        <v>4.1999999999999997E-3</v>
      </c>
      <c r="CI612" s="23">
        <v>4.1999999999999997E-3</v>
      </c>
      <c r="CJ612" s="23" t="s">
        <v>181</v>
      </c>
      <c r="CK612" s="23">
        <v>8.6E-3</v>
      </c>
      <c r="CL612" s="23" t="s">
        <v>181</v>
      </c>
      <c r="CM612" s="23">
        <v>8.2000000000000007E-3</v>
      </c>
      <c r="CN612" s="23" t="s">
        <v>181</v>
      </c>
      <c r="CO612" s="23">
        <v>5.9999999999999995E-4</v>
      </c>
      <c r="CP612" s="23" t="s">
        <v>181</v>
      </c>
      <c r="CQ612" s="23">
        <v>2.5999999999999999E-3</v>
      </c>
      <c r="CR612" s="23" t="s">
        <v>181</v>
      </c>
      <c r="CS612" s="23">
        <v>1.5E-3</v>
      </c>
      <c r="CT612" s="23" t="s">
        <v>20</v>
      </c>
      <c r="CV612" s="23" t="s">
        <v>20</v>
      </c>
      <c r="CX612" s="23" t="s">
        <v>181</v>
      </c>
      <c r="CY612" s="23">
        <v>5.0000000000000001E-4</v>
      </c>
      <c r="CZ612" s="23" t="s">
        <v>181</v>
      </c>
      <c r="DA612" s="23">
        <v>5.9999999999999995E-4</v>
      </c>
      <c r="DB612" s="23" t="s">
        <v>181</v>
      </c>
      <c r="DC612" s="23">
        <v>5.0000000000000001E-4</v>
      </c>
      <c r="DD612" s="23" t="s">
        <v>181</v>
      </c>
      <c r="DE612" s="23">
        <v>5.9999999999999995E-4</v>
      </c>
      <c r="DF612" s="23" t="s">
        <v>181</v>
      </c>
      <c r="DG612" s="23">
        <v>2.9999999999999997E-4</v>
      </c>
      <c r="DH612" s="23" t="s">
        <v>181</v>
      </c>
      <c r="DI612" s="23">
        <v>2.0000000000000001E-4</v>
      </c>
      <c r="DJ612" s="23" t="s">
        <v>691</v>
      </c>
      <c r="DK612" s="23" t="s">
        <v>692</v>
      </c>
      <c r="DL612" s="23">
        <v>42</v>
      </c>
      <c r="DM612" s="23" t="s">
        <v>588</v>
      </c>
      <c r="DN612" s="23" t="s">
        <v>20</v>
      </c>
      <c r="DW612" s="85"/>
      <c r="DY612" s="85">
        <v>44882.138888888891</v>
      </c>
    </row>
    <row r="613" spans="1:129" s="23" customFormat="1">
      <c r="A613" s="23">
        <v>674</v>
      </c>
      <c r="B613" s="88">
        <v>44882.150694444441</v>
      </c>
      <c r="C613" s="23" t="s">
        <v>192</v>
      </c>
      <c r="D613" s="23">
        <v>0</v>
      </c>
      <c r="E613" s="23">
        <v>0</v>
      </c>
      <c r="F613" s="23">
        <v>0</v>
      </c>
      <c r="G613" s="23" t="s">
        <v>58</v>
      </c>
      <c r="H613" s="23" t="s">
        <v>59</v>
      </c>
      <c r="I613" s="23" t="s">
        <v>59</v>
      </c>
      <c r="J613" s="23" t="s">
        <v>59</v>
      </c>
      <c r="K613" s="23">
        <v>150</v>
      </c>
      <c r="L613" s="23" t="s">
        <v>179</v>
      </c>
      <c r="M613" s="23">
        <v>0</v>
      </c>
      <c r="N613" s="23" t="s">
        <v>179</v>
      </c>
      <c r="O613" s="23">
        <v>0</v>
      </c>
      <c r="P613" s="23" t="s">
        <v>179</v>
      </c>
      <c r="Q613" s="23">
        <v>0</v>
      </c>
      <c r="R613" s="23">
        <v>2</v>
      </c>
      <c r="S613" s="23" t="s">
        <v>180</v>
      </c>
      <c r="T613" s="23">
        <v>7.9484000000000004</v>
      </c>
      <c r="U613" s="23">
        <v>0.62270000000000003</v>
      </c>
      <c r="V613" s="23">
        <v>19.6341</v>
      </c>
      <c r="W613" s="23">
        <v>0.28720000000000001</v>
      </c>
      <c r="X613" s="23">
        <v>51.878</v>
      </c>
      <c r="Y613" s="23">
        <v>0.29709999999999998</v>
      </c>
      <c r="Z613" s="23">
        <v>2.5899999999999999E-2</v>
      </c>
      <c r="AA613" s="23">
        <v>1.2E-2</v>
      </c>
      <c r="AB613" s="23" t="s">
        <v>181</v>
      </c>
      <c r="AC613" s="23">
        <v>6.4999999999999997E-3</v>
      </c>
      <c r="AD613" s="23" t="s">
        <v>181</v>
      </c>
      <c r="AE613" s="23">
        <v>1.0200000000000001E-2</v>
      </c>
      <c r="AF613" s="23">
        <v>0.38190000000000002</v>
      </c>
      <c r="AG613" s="23">
        <v>7.3000000000000001E-3</v>
      </c>
      <c r="AH613" s="23">
        <v>8.2668999999999997</v>
      </c>
      <c r="AI613" s="23">
        <v>2.1899999999999999E-2</v>
      </c>
      <c r="AJ613" s="23">
        <v>0.56430000000000002</v>
      </c>
      <c r="AK613" s="23">
        <v>5.0000000000000001E-3</v>
      </c>
      <c r="AL613" s="23">
        <v>4.2799999999999998E-2</v>
      </c>
      <c r="AM613" s="23">
        <v>6.7999999999999996E-3</v>
      </c>
      <c r="AN613" s="23">
        <v>3.5299999999999998E-2</v>
      </c>
      <c r="AO613" s="23">
        <v>4.0000000000000001E-3</v>
      </c>
      <c r="AP613" s="23">
        <v>7.2300000000000003E-2</v>
      </c>
      <c r="AQ613" s="23">
        <v>3.2000000000000002E-3</v>
      </c>
      <c r="AR613" s="23">
        <v>7.9019000000000004</v>
      </c>
      <c r="AS613" s="23">
        <v>2.4199999999999999E-2</v>
      </c>
      <c r="AT613" s="23">
        <v>1.95E-2</v>
      </c>
      <c r="AU613" s="23">
        <v>3.2000000000000002E-3</v>
      </c>
      <c r="AV613" s="23">
        <v>1.6899999999999998E-2</v>
      </c>
      <c r="AW613" s="23">
        <v>1.1000000000000001E-3</v>
      </c>
      <c r="AX613" s="23">
        <v>7.6E-3</v>
      </c>
      <c r="AY613" s="23">
        <v>5.9999999999999995E-4</v>
      </c>
      <c r="AZ613" s="23">
        <v>8.2000000000000007E-3</v>
      </c>
      <c r="BA613" s="23">
        <v>5.9999999999999995E-4</v>
      </c>
      <c r="BB613" s="23">
        <v>1E-3</v>
      </c>
      <c r="BC613" s="23">
        <v>4.0000000000000002E-4</v>
      </c>
      <c r="BD613" s="23" t="s">
        <v>181</v>
      </c>
      <c r="BE613" s="23">
        <v>2.9999999999999997E-4</v>
      </c>
      <c r="BF613" s="23" t="s">
        <v>181</v>
      </c>
      <c r="BG613" s="23">
        <v>1E-4</v>
      </c>
      <c r="BH613" s="23">
        <v>6.9999999999999999E-4</v>
      </c>
      <c r="BI613" s="23">
        <v>2.0000000000000001E-4</v>
      </c>
      <c r="BJ613" s="23">
        <v>7.4999999999999997E-3</v>
      </c>
      <c r="BK613" s="23">
        <v>2.9999999999999997E-4</v>
      </c>
      <c r="BL613" s="23">
        <v>2.0999999999999999E-3</v>
      </c>
      <c r="BM613" s="23">
        <v>2.0000000000000001E-4</v>
      </c>
      <c r="BN613" s="23">
        <v>2.8999999999999998E-3</v>
      </c>
      <c r="BO613" s="23">
        <v>2.0000000000000001E-4</v>
      </c>
      <c r="BP613" s="23" t="s">
        <v>181</v>
      </c>
      <c r="BQ613" s="23">
        <v>2.0000000000000001E-4</v>
      </c>
      <c r="BR613" s="23">
        <v>2.9999999999999997E-4</v>
      </c>
      <c r="BS613" s="23">
        <v>1E-4</v>
      </c>
      <c r="BT613" s="23" t="s">
        <v>181</v>
      </c>
      <c r="BU613" s="23">
        <v>5.0000000000000001E-4</v>
      </c>
      <c r="BV613" s="23" t="s">
        <v>20</v>
      </c>
      <c r="BX613" s="23" t="s">
        <v>20</v>
      </c>
      <c r="BZ613" s="23" t="s">
        <v>181</v>
      </c>
      <c r="CA613" s="23">
        <v>6.9999999999999999E-4</v>
      </c>
      <c r="CB613" s="23" t="s">
        <v>181</v>
      </c>
      <c r="CC613" s="23">
        <v>1.8E-3</v>
      </c>
      <c r="CD613" s="23" t="s">
        <v>181</v>
      </c>
      <c r="CE613" s="23">
        <v>1.8E-3</v>
      </c>
      <c r="CF613" s="23" t="s">
        <v>20</v>
      </c>
      <c r="CH613" s="23" t="s">
        <v>181</v>
      </c>
      <c r="CI613" s="23">
        <v>4.0000000000000001E-3</v>
      </c>
      <c r="CJ613" s="23" t="s">
        <v>181</v>
      </c>
      <c r="CK613" s="23">
        <v>8.6E-3</v>
      </c>
      <c r="CL613" s="23" t="s">
        <v>181</v>
      </c>
      <c r="CM613" s="23">
        <v>8.2000000000000007E-3</v>
      </c>
      <c r="CN613" s="23" t="s">
        <v>181</v>
      </c>
      <c r="CO613" s="23">
        <v>5.9999999999999995E-4</v>
      </c>
      <c r="CP613" s="23" t="s">
        <v>181</v>
      </c>
      <c r="CQ613" s="23">
        <v>2.5000000000000001E-3</v>
      </c>
      <c r="CR613" s="23" t="s">
        <v>181</v>
      </c>
      <c r="CS613" s="23">
        <v>1.5E-3</v>
      </c>
      <c r="CT613" s="23" t="s">
        <v>181</v>
      </c>
      <c r="CU613" s="23">
        <v>5.9999999999999995E-4</v>
      </c>
      <c r="CV613" s="23" t="s">
        <v>20</v>
      </c>
      <c r="CX613" s="23" t="s">
        <v>181</v>
      </c>
      <c r="CY613" s="23">
        <v>5.0000000000000001E-4</v>
      </c>
      <c r="CZ613" s="23" t="s">
        <v>181</v>
      </c>
      <c r="DA613" s="23">
        <v>5.0000000000000001E-4</v>
      </c>
      <c r="DB613" s="23" t="s">
        <v>181</v>
      </c>
      <c r="DC613" s="23">
        <v>5.0000000000000001E-4</v>
      </c>
      <c r="DD613" s="23" t="s">
        <v>181</v>
      </c>
      <c r="DE613" s="23">
        <v>5.0000000000000001E-4</v>
      </c>
      <c r="DF613" s="23" t="s">
        <v>181</v>
      </c>
      <c r="DG613" s="23">
        <v>2.9999999999999997E-4</v>
      </c>
      <c r="DH613" s="23" t="s">
        <v>181</v>
      </c>
      <c r="DI613" s="23">
        <v>1E-4</v>
      </c>
      <c r="DJ613" s="23" t="s">
        <v>685</v>
      </c>
      <c r="DK613" s="23" t="s">
        <v>686</v>
      </c>
      <c r="DL613" s="23">
        <v>54</v>
      </c>
      <c r="DM613" s="23" t="s">
        <v>588</v>
      </c>
      <c r="DN613" s="23" t="s">
        <v>20</v>
      </c>
      <c r="DW613" s="85"/>
      <c r="DY613" s="85">
        <v>44882.150694444441</v>
      </c>
    </row>
    <row r="614" spans="1:129" s="23" customFormat="1">
      <c r="A614" s="23">
        <v>675</v>
      </c>
      <c r="B614" s="88">
        <v>44882.156944444447</v>
      </c>
      <c r="C614" s="23" t="s">
        <v>192</v>
      </c>
      <c r="D614" s="23">
        <v>0</v>
      </c>
      <c r="E614" s="23">
        <v>0</v>
      </c>
      <c r="F614" s="23">
        <v>0</v>
      </c>
      <c r="G614" s="23" t="s">
        <v>58</v>
      </c>
      <c r="H614" s="23" t="s">
        <v>59</v>
      </c>
      <c r="I614" s="23" t="s">
        <v>59</v>
      </c>
      <c r="J614" s="23" t="s">
        <v>59</v>
      </c>
      <c r="K614" s="23">
        <v>150</v>
      </c>
      <c r="L614" s="23" t="s">
        <v>179</v>
      </c>
      <c r="M614" s="23">
        <v>0</v>
      </c>
      <c r="N614" s="23" t="s">
        <v>179</v>
      </c>
      <c r="O614" s="23">
        <v>0</v>
      </c>
      <c r="P614" s="23" t="s">
        <v>179</v>
      </c>
      <c r="Q614" s="23">
        <v>0</v>
      </c>
      <c r="R614" s="23">
        <v>2</v>
      </c>
      <c r="S614" s="23" t="s">
        <v>180</v>
      </c>
      <c r="T614" s="23">
        <v>1.7255</v>
      </c>
      <c r="U614" s="23">
        <v>0.54400000000000004</v>
      </c>
      <c r="V614" s="23">
        <v>15.895200000000001</v>
      </c>
      <c r="W614" s="23">
        <v>0.26519999999999999</v>
      </c>
      <c r="X614" s="23">
        <v>42.330500000000001</v>
      </c>
      <c r="Y614" s="23">
        <v>0.27279999999999999</v>
      </c>
      <c r="Z614" s="23">
        <v>3.56E-2</v>
      </c>
      <c r="AA614" s="23">
        <v>1.18E-2</v>
      </c>
      <c r="AB614" s="23">
        <v>0.12130000000000001</v>
      </c>
      <c r="AC614" s="23">
        <v>9.1000000000000004E-3</v>
      </c>
      <c r="AD614" s="23">
        <v>4.7354000000000003</v>
      </c>
      <c r="AE614" s="23">
        <v>3.32E-2</v>
      </c>
      <c r="AF614" s="23">
        <v>3.4163999999999999</v>
      </c>
      <c r="AG614" s="23">
        <v>1.7500000000000002E-2</v>
      </c>
      <c r="AH614" s="23">
        <v>6.4431000000000003</v>
      </c>
      <c r="AI614" s="23">
        <v>1.9699999999999999E-2</v>
      </c>
      <c r="AJ614" s="23">
        <v>0.53290000000000004</v>
      </c>
      <c r="AK614" s="23">
        <v>4.8999999999999998E-3</v>
      </c>
      <c r="AL614" s="23">
        <v>2.98E-2</v>
      </c>
      <c r="AM614" s="23">
        <v>6.1000000000000004E-3</v>
      </c>
      <c r="AN614" s="23">
        <v>3.49E-2</v>
      </c>
      <c r="AO614" s="23">
        <v>4.1000000000000003E-3</v>
      </c>
      <c r="AP614" s="23">
        <v>3.5499999999999997E-2</v>
      </c>
      <c r="AQ614" s="23">
        <v>2.5999999999999999E-3</v>
      </c>
      <c r="AR614" s="23">
        <v>8.8917999999999999</v>
      </c>
      <c r="AS614" s="23">
        <v>2.5899999999999999E-2</v>
      </c>
      <c r="AT614" s="23">
        <v>1.6400000000000001E-2</v>
      </c>
      <c r="AU614" s="23">
        <v>3.5000000000000001E-3</v>
      </c>
      <c r="AV614" s="23">
        <v>1.2699999999999999E-2</v>
      </c>
      <c r="AW614" s="23">
        <v>1E-3</v>
      </c>
      <c r="AX614" s="23">
        <v>1.1599999999999999E-2</v>
      </c>
      <c r="AY614" s="23">
        <v>8.0000000000000004E-4</v>
      </c>
      <c r="AZ614" s="23">
        <v>7.4999999999999997E-3</v>
      </c>
      <c r="BA614" s="23">
        <v>5.9999999999999995E-4</v>
      </c>
      <c r="BB614" s="23">
        <v>1.1999999999999999E-3</v>
      </c>
      <c r="BC614" s="23">
        <v>4.0000000000000002E-4</v>
      </c>
      <c r="BD614" s="23">
        <v>1.1999999999999999E-3</v>
      </c>
      <c r="BE614" s="23">
        <v>4.0000000000000002E-4</v>
      </c>
      <c r="BF614" s="23" t="s">
        <v>181</v>
      </c>
      <c r="BG614" s="23">
        <v>1E-4</v>
      </c>
      <c r="BH614" s="23">
        <v>2.7000000000000001E-3</v>
      </c>
      <c r="BI614" s="23">
        <v>2.9999999999999997E-4</v>
      </c>
      <c r="BJ614" s="23">
        <v>1.04E-2</v>
      </c>
      <c r="BK614" s="23">
        <v>4.0000000000000002E-4</v>
      </c>
      <c r="BL614" s="23">
        <v>1.6999999999999999E-3</v>
      </c>
      <c r="BM614" s="23">
        <v>2.0000000000000001E-4</v>
      </c>
      <c r="BN614" s="23">
        <v>4.3E-3</v>
      </c>
      <c r="BO614" s="23">
        <v>2.9999999999999997E-4</v>
      </c>
      <c r="BP614" s="23" t="s">
        <v>181</v>
      </c>
      <c r="BQ614" s="23">
        <v>2.0000000000000001E-4</v>
      </c>
      <c r="BR614" s="23">
        <v>5.9999999999999995E-4</v>
      </c>
      <c r="BS614" s="23">
        <v>2.9999999999999997E-4</v>
      </c>
      <c r="BT614" s="23" t="s">
        <v>181</v>
      </c>
      <c r="BU614" s="23">
        <v>5.0000000000000001E-4</v>
      </c>
      <c r="BV614" s="23" t="s">
        <v>181</v>
      </c>
      <c r="BW614" s="23">
        <v>5.9999999999999995E-4</v>
      </c>
      <c r="BX614" s="23" t="s">
        <v>181</v>
      </c>
      <c r="BY614" s="23">
        <v>8.0000000000000004E-4</v>
      </c>
      <c r="BZ614" s="23">
        <v>8.0000000000000004E-4</v>
      </c>
      <c r="CA614" s="23">
        <v>6.9999999999999999E-4</v>
      </c>
      <c r="CB614" s="23" t="s">
        <v>181</v>
      </c>
      <c r="CC614" s="23">
        <v>1.8E-3</v>
      </c>
      <c r="CD614" s="23" t="s">
        <v>181</v>
      </c>
      <c r="CE614" s="23">
        <v>1.8E-3</v>
      </c>
      <c r="CF614" s="23" t="s">
        <v>20</v>
      </c>
      <c r="CH614" s="23">
        <v>1.1599999999999999E-2</v>
      </c>
      <c r="CI614" s="23">
        <v>5.1999999999999998E-3</v>
      </c>
      <c r="CJ614" s="23" t="s">
        <v>181</v>
      </c>
      <c r="CK614" s="23">
        <v>9.1000000000000004E-3</v>
      </c>
      <c r="CL614" s="23" t="s">
        <v>181</v>
      </c>
      <c r="CM614" s="23">
        <v>1.12E-2</v>
      </c>
      <c r="CN614" s="23" t="s">
        <v>181</v>
      </c>
      <c r="CO614" s="23">
        <v>6.9999999999999999E-4</v>
      </c>
      <c r="CP614" s="23" t="s">
        <v>181</v>
      </c>
      <c r="CQ614" s="23">
        <v>2.7000000000000001E-3</v>
      </c>
      <c r="CR614" s="23" t="s">
        <v>181</v>
      </c>
      <c r="CS614" s="23">
        <v>1.5E-3</v>
      </c>
      <c r="CT614" s="23" t="s">
        <v>181</v>
      </c>
      <c r="CU614" s="23">
        <v>6.9999999999999999E-4</v>
      </c>
      <c r="CV614" s="23" t="s">
        <v>20</v>
      </c>
      <c r="CX614" s="23" t="s">
        <v>181</v>
      </c>
      <c r="CY614" s="23">
        <v>5.0000000000000001E-4</v>
      </c>
      <c r="CZ614" s="23" t="s">
        <v>181</v>
      </c>
      <c r="DA614" s="23">
        <v>5.9999999999999995E-4</v>
      </c>
      <c r="DB614" s="23" t="s">
        <v>181</v>
      </c>
      <c r="DC614" s="23">
        <v>5.0000000000000001E-4</v>
      </c>
      <c r="DD614" s="23" t="s">
        <v>181</v>
      </c>
      <c r="DE614" s="23">
        <v>5.9999999999999995E-4</v>
      </c>
      <c r="DF614" s="23" t="s">
        <v>181</v>
      </c>
      <c r="DG614" s="23">
        <v>4.0000000000000002E-4</v>
      </c>
      <c r="DH614" s="23" t="s">
        <v>181</v>
      </c>
      <c r="DI614" s="23">
        <v>2.9999999999999997E-4</v>
      </c>
      <c r="DJ614" s="23" t="s">
        <v>693</v>
      </c>
      <c r="DK614" s="23" t="s">
        <v>694</v>
      </c>
      <c r="DL614" s="23">
        <v>6</v>
      </c>
      <c r="DM614" s="23" t="s">
        <v>568</v>
      </c>
      <c r="DN614" s="23" t="s">
        <v>20</v>
      </c>
      <c r="DW614" s="85"/>
      <c r="DY614" s="85">
        <v>44882.156944444447</v>
      </c>
    </row>
    <row r="615" spans="1:129" s="23" customFormat="1">
      <c r="A615" s="23">
        <v>676</v>
      </c>
      <c r="B615" s="88">
        <v>44882.160416666666</v>
      </c>
      <c r="C615" s="23" t="s">
        <v>192</v>
      </c>
      <c r="D615" s="23">
        <v>0</v>
      </c>
      <c r="E615" s="23">
        <v>0</v>
      </c>
      <c r="F615" s="23">
        <v>0</v>
      </c>
      <c r="G615" s="23" t="s">
        <v>58</v>
      </c>
      <c r="H615" s="23" t="s">
        <v>59</v>
      </c>
      <c r="I615" s="23" t="s">
        <v>59</v>
      </c>
      <c r="J615" s="23" t="s">
        <v>59</v>
      </c>
      <c r="K615" s="23">
        <v>150</v>
      </c>
      <c r="L615" s="23" t="s">
        <v>179</v>
      </c>
      <c r="M615" s="23">
        <v>0</v>
      </c>
      <c r="N615" s="23" t="s">
        <v>179</v>
      </c>
      <c r="O615" s="23">
        <v>0</v>
      </c>
      <c r="P615" s="23" t="s">
        <v>179</v>
      </c>
      <c r="Q615" s="23">
        <v>0</v>
      </c>
      <c r="R615" s="23">
        <v>2</v>
      </c>
      <c r="S615" s="23" t="s">
        <v>180</v>
      </c>
      <c r="T615" s="23">
        <v>5.2542</v>
      </c>
      <c r="U615" s="23">
        <v>0.59389999999999998</v>
      </c>
      <c r="V615" s="23">
        <v>16.1922</v>
      </c>
      <c r="W615" s="23">
        <v>0.26500000000000001</v>
      </c>
      <c r="X615" s="23">
        <v>42.146999999999998</v>
      </c>
      <c r="Y615" s="23">
        <v>0.26529999999999998</v>
      </c>
      <c r="Z615" s="23">
        <v>4.53E-2</v>
      </c>
      <c r="AA615" s="23">
        <v>1.23E-2</v>
      </c>
      <c r="AB615" s="23">
        <v>8.3999999999999995E-3</v>
      </c>
      <c r="AC615" s="23">
        <v>7.7000000000000002E-3</v>
      </c>
      <c r="AD615" s="23">
        <v>3.2786</v>
      </c>
      <c r="AE615" s="23">
        <v>2.81E-2</v>
      </c>
      <c r="AF615" s="23">
        <v>1.2283999999999999</v>
      </c>
      <c r="AG615" s="23">
        <v>1.0999999999999999E-2</v>
      </c>
      <c r="AH615" s="23">
        <v>7.8967000000000001</v>
      </c>
      <c r="AI615" s="23">
        <v>2.1499999999999998E-2</v>
      </c>
      <c r="AJ615" s="23">
        <v>0.50680000000000003</v>
      </c>
      <c r="AK615" s="23">
        <v>4.7999999999999996E-3</v>
      </c>
      <c r="AL615" s="23">
        <v>2.4199999999999999E-2</v>
      </c>
      <c r="AM615" s="23">
        <v>6.1999999999999998E-3</v>
      </c>
      <c r="AN615" s="23">
        <v>4.0599999999999997E-2</v>
      </c>
      <c r="AO615" s="23">
        <v>4.1000000000000003E-3</v>
      </c>
      <c r="AP615" s="23">
        <v>6.9599999999999995E-2</v>
      </c>
      <c r="AQ615" s="23">
        <v>3.3E-3</v>
      </c>
      <c r="AR615" s="23">
        <v>8.1580999999999992</v>
      </c>
      <c r="AS615" s="23">
        <v>2.4899999999999999E-2</v>
      </c>
      <c r="AT615" s="23">
        <v>1.01E-2</v>
      </c>
      <c r="AU615" s="23">
        <v>3.2000000000000002E-3</v>
      </c>
      <c r="AV615" s="23">
        <v>1.2800000000000001E-2</v>
      </c>
      <c r="AW615" s="23">
        <v>1E-3</v>
      </c>
      <c r="AX615" s="23">
        <v>1.04E-2</v>
      </c>
      <c r="AY615" s="23">
        <v>6.9999999999999999E-4</v>
      </c>
      <c r="AZ615" s="23">
        <v>7.9000000000000008E-3</v>
      </c>
      <c r="BA615" s="23">
        <v>5.9999999999999995E-4</v>
      </c>
      <c r="BB615" s="23">
        <v>8.9999999999999998E-4</v>
      </c>
      <c r="BC615" s="23">
        <v>4.0000000000000002E-4</v>
      </c>
      <c r="BD615" s="23">
        <v>5.9999999999999995E-4</v>
      </c>
      <c r="BE615" s="23">
        <v>2.9999999999999997E-4</v>
      </c>
      <c r="BF615" s="23" t="s">
        <v>181</v>
      </c>
      <c r="BG615" s="23">
        <v>1E-4</v>
      </c>
      <c r="BH615" s="23">
        <v>1.4E-3</v>
      </c>
      <c r="BI615" s="23">
        <v>2.0000000000000001E-4</v>
      </c>
      <c r="BJ615" s="23">
        <v>7.4999999999999997E-3</v>
      </c>
      <c r="BK615" s="23">
        <v>4.0000000000000002E-4</v>
      </c>
      <c r="BL615" s="23">
        <v>2.3E-3</v>
      </c>
      <c r="BM615" s="23">
        <v>2.0000000000000001E-4</v>
      </c>
      <c r="BN615" s="23">
        <v>4.0000000000000001E-3</v>
      </c>
      <c r="BO615" s="23">
        <v>2.9999999999999997E-4</v>
      </c>
      <c r="BP615" s="23" t="s">
        <v>181</v>
      </c>
      <c r="BQ615" s="23">
        <v>2.0000000000000001E-4</v>
      </c>
      <c r="BR615" s="23">
        <v>5.9999999999999995E-4</v>
      </c>
      <c r="BS615" s="23">
        <v>2.9999999999999997E-4</v>
      </c>
      <c r="BT615" s="23" t="s">
        <v>181</v>
      </c>
      <c r="BU615" s="23">
        <v>5.0000000000000001E-4</v>
      </c>
      <c r="BV615" s="23">
        <v>1E-3</v>
      </c>
      <c r="BW615" s="23">
        <v>5.9999999999999995E-4</v>
      </c>
      <c r="BX615" s="23" t="s">
        <v>20</v>
      </c>
      <c r="BZ615" s="23" t="s">
        <v>181</v>
      </c>
      <c r="CA615" s="23">
        <v>6.9999999999999999E-4</v>
      </c>
      <c r="CB615" s="23" t="s">
        <v>181</v>
      </c>
      <c r="CC615" s="23">
        <v>1.9E-3</v>
      </c>
      <c r="CD615" s="23" t="s">
        <v>181</v>
      </c>
      <c r="CE615" s="23">
        <v>1.8E-3</v>
      </c>
      <c r="CF615" s="23" t="s">
        <v>20</v>
      </c>
      <c r="CH615" s="23">
        <v>8.3000000000000001E-3</v>
      </c>
      <c r="CI615" s="23">
        <v>5.1000000000000004E-3</v>
      </c>
      <c r="CJ615" s="23" t="s">
        <v>181</v>
      </c>
      <c r="CK615" s="23">
        <v>9.1000000000000004E-3</v>
      </c>
      <c r="CL615" s="23">
        <v>1.23E-2</v>
      </c>
      <c r="CM615" s="23">
        <v>1.1299999999999999E-2</v>
      </c>
      <c r="CN615" s="23" t="s">
        <v>181</v>
      </c>
      <c r="CO615" s="23">
        <v>6.9999999999999999E-4</v>
      </c>
      <c r="CP615" s="23" t="s">
        <v>181</v>
      </c>
      <c r="CQ615" s="23">
        <v>2.5999999999999999E-3</v>
      </c>
      <c r="CR615" s="23" t="s">
        <v>181</v>
      </c>
      <c r="CS615" s="23">
        <v>1.5E-3</v>
      </c>
      <c r="CT615" s="23" t="s">
        <v>20</v>
      </c>
      <c r="CV615" s="23" t="s">
        <v>20</v>
      </c>
      <c r="CX615" s="23" t="s">
        <v>181</v>
      </c>
      <c r="CY615" s="23">
        <v>5.0000000000000001E-4</v>
      </c>
      <c r="CZ615" s="23" t="s">
        <v>181</v>
      </c>
      <c r="DA615" s="23">
        <v>5.9999999999999995E-4</v>
      </c>
      <c r="DB615" s="23" t="s">
        <v>181</v>
      </c>
      <c r="DC615" s="23">
        <v>5.9999999999999995E-4</v>
      </c>
      <c r="DD615" s="23" t="s">
        <v>181</v>
      </c>
      <c r="DE615" s="23">
        <v>5.9999999999999995E-4</v>
      </c>
      <c r="DF615" s="23" t="s">
        <v>181</v>
      </c>
      <c r="DG615" s="23">
        <v>4.0000000000000002E-4</v>
      </c>
      <c r="DH615" s="23" t="s">
        <v>181</v>
      </c>
      <c r="DI615" s="23">
        <v>2.9999999999999997E-4</v>
      </c>
      <c r="DJ615" s="23" t="s">
        <v>693</v>
      </c>
      <c r="DK615" s="23" t="s">
        <v>694</v>
      </c>
      <c r="DL615" s="23">
        <v>55</v>
      </c>
      <c r="DM615" s="23" t="s">
        <v>588</v>
      </c>
      <c r="DN615" s="23" t="s">
        <v>20</v>
      </c>
      <c r="DW615" s="85"/>
      <c r="DY615" s="85">
        <v>44882.160416666666</v>
      </c>
    </row>
    <row r="616" spans="1:129" s="23" customFormat="1">
      <c r="A616" s="23">
        <v>677</v>
      </c>
      <c r="B616" s="88">
        <v>44882.165972222225</v>
      </c>
      <c r="C616" s="23" t="s">
        <v>192</v>
      </c>
      <c r="D616" s="23">
        <v>0</v>
      </c>
      <c r="E616" s="23">
        <v>0</v>
      </c>
      <c r="F616" s="23">
        <v>0</v>
      </c>
      <c r="G616" s="23" t="s">
        <v>58</v>
      </c>
      <c r="H616" s="23" t="s">
        <v>59</v>
      </c>
      <c r="I616" s="23" t="s">
        <v>59</v>
      </c>
      <c r="J616" s="23" t="s">
        <v>59</v>
      </c>
      <c r="K616" s="23">
        <v>150</v>
      </c>
      <c r="L616" s="23" t="s">
        <v>179</v>
      </c>
      <c r="M616" s="23">
        <v>0</v>
      </c>
      <c r="N616" s="23" t="s">
        <v>179</v>
      </c>
      <c r="O616" s="23">
        <v>0</v>
      </c>
      <c r="P616" s="23" t="s">
        <v>179</v>
      </c>
      <c r="Q616" s="23">
        <v>0</v>
      </c>
      <c r="R616" s="23">
        <v>2</v>
      </c>
      <c r="S616" s="23" t="s">
        <v>180</v>
      </c>
      <c r="T616" s="23">
        <v>10.7448</v>
      </c>
      <c r="U616" s="23">
        <v>0.63419999999999999</v>
      </c>
      <c r="V616" s="23">
        <v>17.111599999999999</v>
      </c>
      <c r="W616" s="23">
        <v>0.26900000000000002</v>
      </c>
      <c r="X616" s="23">
        <v>53.775500000000001</v>
      </c>
      <c r="Y616" s="23">
        <v>0.29949999999999999</v>
      </c>
      <c r="Z616" s="23">
        <v>2.6499999999999999E-2</v>
      </c>
      <c r="AA616" s="23">
        <v>1.2E-2</v>
      </c>
      <c r="AB616" s="23" t="s">
        <v>181</v>
      </c>
      <c r="AC616" s="23">
        <v>6.7999999999999996E-3</v>
      </c>
      <c r="AD616" s="23" t="s">
        <v>181</v>
      </c>
      <c r="AE616" s="23">
        <v>0.01</v>
      </c>
      <c r="AF616" s="23">
        <v>5.16E-2</v>
      </c>
      <c r="AG616" s="23">
        <v>4.7000000000000002E-3</v>
      </c>
      <c r="AH616" s="23">
        <v>8.4390000000000001</v>
      </c>
      <c r="AI616" s="23">
        <v>2.1899999999999999E-2</v>
      </c>
      <c r="AJ616" s="23">
        <v>0.58169999999999999</v>
      </c>
      <c r="AK616" s="23">
        <v>5.1000000000000004E-3</v>
      </c>
      <c r="AL616" s="23">
        <v>1.7399999999999999E-2</v>
      </c>
      <c r="AM616" s="23">
        <v>6.0000000000000001E-3</v>
      </c>
      <c r="AN616" s="23">
        <v>3.0200000000000001E-2</v>
      </c>
      <c r="AO616" s="23">
        <v>3.5999999999999999E-3</v>
      </c>
      <c r="AP616" s="23">
        <v>0.109</v>
      </c>
      <c r="AQ616" s="23">
        <v>3.7000000000000002E-3</v>
      </c>
      <c r="AR616" s="23">
        <v>5.8731</v>
      </c>
      <c r="AS616" s="23">
        <v>2.1000000000000001E-2</v>
      </c>
      <c r="AT616" s="23">
        <v>1.0500000000000001E-2</v>
      </c>
      <c r="AU616" s="23">
        <v>2.7000000000000001E-3</v>
      </c>
      <c r="AV616" s="23">
        <v>1.0800000000000001E-2</v>
      </c>
      <c r="AW616" s="23">
        <v>8.9999999999999998E-4</v>
      </c>
      <c r="AX616" s="23">
        <v>8.8999999999999999E-3</v>
      </c>
      <c r="AY616" s="23">
        <v>6.9999999999999999E-4</v>
      </c>
      <c r="AZ616" s="23">
        <v>6.1999999999999998E-3</v>
      </c>
      <c r="BA616" s="23">
        <v>5.9999999999999995E-4</v>
      </c>
      <c r="BB616" s="23">
        <v>1.1000000000000001E-3</v>
      </c>
      <c r="BC616" s="23">
        <v>4.0000000000000002E-4</v>
      </c>
      <c r="BD616" s="23" t="s">
        <v>181</v>
      </c>
      <c r="BE616" s="23">
        <v>2.0000000000000001E-4</v>
      </c>
      <c r="BF616" s="23">
        <v>1E-4</v>
      </c>
      <c r="BG616" s="23">
        <v>1E-4</v>
      </c>
      <c r="BH616" s="23" t="s">
        <v>181</v>
      </c>
      <c r="BI616" s="23">
        <v>1E-4</v>
      </c>
      <c r="BJ616" s="23">
        <v>8.3999999999999995E-3</v>
      </c>
      <c r="BK616" s="23">
        <v>2.9999999999999997E-4</v>
      </c>
      <c r="BL616" s="23">
        <v>2E-3</v>
      </c>
      <c r="BM616" s="23">
        <v>2.0000000000000001E-4</v>
      </c>
      <c r="BN616" s="23">
        <v>3.5999999999999999E-3</v>
      </c>
      <c r="BO616" s="23">
        <v>2.0000000000000001E-4</v>
      </c>
      <c r="BP616" s="23" t="s">
        <v>181</v>
      </c>
      <c r="BQ616" s="23">
        <v>2.0000000000000001E-4</v>
      </c>
      <c r="BR616" s="23">
        <v>2.9999999999999997E-4</v>
      </c>
      <c r="BS616" s="23">
        <v>1E-4</v>
      </c>
      <c r="BT616" s="23" t="s">
        <v>181</v>
      </c>
      <c r="BU616" s="23">
        <v>5.0000000000000001E-4</v>
      </c>
      <c r="BV616" s="23" t="s">
        <v>181</v>
      </c>
      <c r="BW616" s="23">
        <v>5.9999999999999995E-4</v>
      </c>
      <c r="BX616" s="23" t="s">
        <v>181</v>
      </c>
      <c r="BY616" s="23">
        <v>8.0000000000000004E-4</v>
      </c>
      <c r="BZ616" s="23" t="s">
        <v>181</v>
      </c>
      <c r="CA616" s="23">
        <v>6.9999999999999999E-4</v>
      </c>
      <c r="CB616" s="23" t="s">
        <v>181</v>
      </c>
      <c r="CC616" s="23">
        <v>1.8E-3</v>
      </c>
      <c r="CD616" s="23" t="s">
        <v>181</v>
      </c>
      <c r="CE616" s="23">
        <v>1.8E-3</v>
      </c>
      <c r="CF616" s="23" t="s">
        <v>20</v>
      </c>
      <c r="CH616" s="23" t="s">
        <v>181</v>
      </c>
      <c r="CI616" s="23">
        <v>4.4000000000000003E-3</v>
      </c>
      <c r="CJ616" s="23" t="s">
        <v>181</v>
      </c>
      <c r="CK616" s="23">
        <v>8.3999999999999995E-3</v>
      </c>
      <c r="CL616" s="23">
        <v>1.06E-2</v>
      </c>
      <c r="CM616" s="23">
        <v>7.1999999999999998E-3</v>
      </c>
      <c r="CN616" s="23" t="s">
        <v>181</v>
      </c>
      <c r="CO616" s="23">
        <v>5.9999999999999995E-4</v>
      </c>
      <c r="CP616" s="23" t="s">
        <v>181</v>
      </c>
      <c r="CQ616" s="23">
        <v>2.7000000000000001E-3</v>
      </c>
      <c r="CR616" s="23" t="s">
        <v>181</v>
      </c>
      <c r="CS616" s="23">
        <v>1.5E-3</v>
      </c>
      <c r="CT616" s="23" t="s">
        <v>181</v>
      </c>
      <c r="CU616" s="23">
        <v>5.9999999999999995E-4</v>
      </c>
      <c r="CV616" s="23" t="s">
        <v>20</v>
      </c>
      <c r="CX616" s="23" t="s">
        <v>181</v>
      </c>
      <c r="CY616" s="23">
        <v>5.0000000000000001E-4</v>
      </c>
      <c r="CZ616" s="23" t="s">
        <v>181</v>
      </c>
      <c r="DA616" s="23">
        <v>5.0000000000000001E-4</v>
      </c>
      <c r="DB616" s="23" t="s">
        <v>181</v>
      </c>
      <c r="DC616" s="23">
        <v>5.0000000000000001E-4</v>
      </c>
      <c r="DD616" s="23" t="s">
        <v>181</v>
      </c>
      <c r="DE616" s="23">
        <v>5.0000000000000001E-4</v>
      </c>
      <c r="DF616" s="23" t="s">
        <v>181</v>
      </c>
      <c r="DG616" s="23">
        <v>2.9999999999999997E-4</v>
      </c>
      <c r="DH616" s="23" t="s">
        <v>181</v>
      </c>
      <c r="DI616" s="23">
        <v>1E-4</v>
      </c>
      <c r="DJ616" s="23" t="s">
        <v>847</v>
      </c>
      <c r="DK616" s="23" t="s">
        <v>20</v>
      </c>
      <c r="DM616" s="23" t="s">
        <v>421</v>
      </c>
      <c r="DN616" s="23" t="s">
        <v>20</v>
      </c>
      <c r="DW616" s="85"/>
      <c r="DY616" s="85">
        <v>44882.165972222225</v>
      </c>
    </row>
    <row r="617" spans="1:129" s="23" customFormat="1">
      <c r="A617" s="23">
        <v>678</v>
      </c>
      <c r="B617" s="88">
        <v>44882.168749999997</v>
      </c>
      <c r="C617" s="23" t="s">
        <v>192</v>
      </c>
      <c r="D617" s="23">
        <v>0</v>
      </c>
      <c r="E617" s="23">
        <v>0</v>
      </c>
      <c r="F617" s="23">
        <v>0</v>
      </c>
      <c r="G617" s="23" t="s">
        <v>58</v>
      </c>
      <c r="H617" s="23" t="s">
        <v>59</v>
      </c>
      <c r="I617" s="23" t="s">
        <v>59</v>
      </c>
      <c r="J617" s="23" t="s">
        <v>59</v>
      </c>
      <c r="K617" s="23">
        <v>150</v>
      </c>
      <c r="L617" s="23" t="s">
        <v>179</v>
      </c>
      <c r="M617" s="23">
        <v>0</v>
      </c>
      <c r="N617" s="23" t="s">
        <v>179</v>
      </c>
      <c r="O617" s="23">
        <v>0</v>
      </c>
      <c r="P617" s="23" t="s">
        <v>179</v>
      </c>
      <c r="Q617" s="23">
        <v>0</v>
      </c>
      <c r="R617" s="23">
        <v>2</v>
      </c>
      <c r="S617" s="23" t="s">
        <v>180</v>
      </c>
      <c r="T617" s="23">
        <v>10.613899999999999</v>
      </c>
      <c r="U617" s="23">
        <v>0.63119999999999998</v>
      </c>
      <c r="V617" s="23">
        <v>16.9925</v>
      </c>
      <c r="W617" s="23">
        <v>0.26840000000000003</v>
      </c>
      <c r="X617" s="23">
        <v>53.853499999999997</v>
      </c>
      <c r="Y617" s="23">
        <v>0.29970000000000002</v>
      </c>
      <c r="Z617" s="23">
        <v>2.3900000000000001E-2</v>
      </c>
      <c r="AA617" s="23">
        <v>1.2200000000000001E-2</v>
      </c>
      <c r="AB617" s="23" t="s">
        <v>181</v>
      </c>
      <c r="AC617" s="23">
        <v>7.0000000000000001E-3</v>
      </c>
      <c r="AD617" s="23" t="s">
        <v>181</v>
      </c>
      <c r="AE617" s="23">
        <v>0.01</v>
      </c>
      <c r="AF617" s="23">
        <v>5.6399999999999999E-2</v>
      </c>
      <c r="AG617" s="23">
        <v>4.7000000000000002E-3</v>
      </c>
      <c r="AH617" s="23">
        <v>8.4457000000000004</v>
      </c>
      <c r="AI617" s="23">
        <v>2.1899999999999999E-2</v>
      </c>
      <c r="AJ617" s="23">
        <v>0.58340000000000003</v>
      </c>
      <c r="AK617" s="23">
        <v>5.1000000000000004E-3</v>
      </c>
      <c r="AL617" s="23">
        <v>2.76E-2</v>
      </c>
      <c r="AM617" s="23">
        <v>6.4000000000000003E-3</v>
      </c>
      <c r="AN617" s="23">
        <v>3.0499999999999999E-2</v>
      </c>
      <c r="AO617" s="23">
        <v>3.7000000000000002E-3</v>
      </c>
      <c r="AP617" s="23">
        <v>0.10680000000000001</v>
      </c>
      <c r="AQ617" s="23">
        <v>3.7000000000000002E-3</v>
      </c>
      <c r="AR617" s="23">
        <v>5.8498000000000001</v>
      </c>
      <c r="AS617" s="23">
        <v>2.0899999999999998E-2</v>
      </c>
      <c r="AT617" s="23">
        <v>7.4999999999999997E-3</v>
      </c>
      <c r="AU617" s="23">
        <v>2.5999999999999999E-3</v>
      </c>
      <c r="AV617" s="23">
        <v>1.0800000000000001E-2</v>
      </c>
      <c r="AW617" s="23">
        <v>8.9999999999999998E-4</v>
      </c>
      <c r="AX617" s="23">
        <v>8.6999999999999994E-3</v>
      </c>
      <c r="AY617" s="23">
        <v>6.9999999999999999E-4</v>
      </c>
      <c r="AZ617" s="23">
        <v>6.1000000000000004E-3</v>
      </c>
      <c r="BA617" s="23">
        <v>5.9999999999999995E-4</v>
      </c>
      <c r="BB617" s="23">
        <v>1.2999999999999999E-3</v>
      </c>
      <c r="BC617" s="23">
        <v>4.0000000000000002E-4</v>
      </c>
      <c r="BD617" s="23" t="s">
        <v>181</v>
      </c>
      <c r="BE617" s="23">
        <v>2.0000000000000001E-4</v>
      </c>
      <c r="BF617" s="23" t="s">
        <v>181</v>
      </c>
      <c r="BG617" s="23">
        <v>1E-4</v>
      </c>
      <c r="BH617" s="23" t="s">
        <v>181</v>
      </c>
      <c r="BI617" s="23">
        <v>1E-4</v>
      </c>
      <c r="BJ617" s="23">
        <v>8.5000000000000006E-3</v>
      </c>
      <c r="BK617" s="23">
        <v>2.9999999999999997E-4</v>
      </c>
      <c r="BL617" s="23">
        <v>1.9E-3</v>
      </c>
      <c r="BM617" s="23">
        <v>2.0000000000000001E-4</v>
      </c>
      <c r="BN617" s="23">
        <v>3.8E-3</v>
      </c>
      <c r="BO617" s="23">
        <v>2.0000000000000001E-4</v>
      </c>
      <c r="BP617" s="23" t="s">
        <v>181</v>
      </c>
      <c r="BQ617" s="23">
        <v>2.0000000000000001E-4</v>
      </c>
      <c r="BR617" s="23">
        <v>2.0000000000000001E-4</v>
      </c>
      <c r="BS617" s="23">
        <v>1E-4</v>
      </c>
      <c r="BT617" s="23" t="s">
        <v>181</v>
      </c>
      <c r="BU617" s="23">
        <v>5.0000000000000001E-4</v>
      </c>
      <c r="BV617" s="23" t="s">
        <v>20</v>
      </c>
      <c r="BX617" s="23" t="s">
        <v>20</v>
      </c>
      <c r="BZ617" s="23" t="s">
        <v>181</v>
      </c>
      <c r="CA617" s="23">
        <v>6.9999999999999999E-4</v>
      </c>
      <c r="CB617" s="23" t="s">
        <v>181</v>
      </c>
      <c r="CC617" s="23">
        <v>1.8E-3</v>
      </c>
      <c r="CD617" s="23" t="s">
        <v>181</v>
      </c>
      <c r="CE617" s="23">
        <v>1.8E-3</v>
      </c>
      <c r="CF617" s="23" t="s">
        <v>20</v>
      </c>
      <c r="CH617" s="23" t="s">
        <v>181</v>
      </c>
      <c r="CI617" s="23">
        <v>4.4000000000000003E-3</v>
      </c>
      <c r="CJ617" s="23" t="s">
        <v>181</v>
      </c>
      <c r="CK617" s="23">
        <v>8.5000000000000006E-3</v>
      </c>
      <c r="CL617" s="23" t="s">
        <v>181</v>
      </c>
      <c r="CM617" s="23">
        <v>7.4000000000000003E-3</v>
      </c>
      <c r="CN617" s="23" t="s">
        <v>181</v>
      </c>
      <c r="CO617" s="23">
        <v>5.9999999999999995E-4</v>
      </c>
      <c r="CP617" s="23" t="s">
        <v>181</v>
      </c>
      <c r="CQ617" s="23">
        <v>2.5000000000000001E-3</v>
      </c>
      <c r="CR617" s="23" t="s">
        <v>181</v>
      </c>
      <c r="CS617" s="23">
        <v>1.4E-3</v>
      </c>
      <c r="CT617" s="23" t="s">
        <v>181</v>
      </c>
      <c r="CU617" s="23">
        <v>5.9999999999999995E-4</v>
      </c>
      <c r="CV617" s="23" t="s">
        <v>20</v>
      </c>
      <c r="CX617" s="23" t="s">
        <v>181</v>
      </c>
      <c r="CY617" s="23">
        <v>5.0000000000000001E-4</v>
      </c>
      <c r="CZ617" s="23" t="s">
        <v>181</v>
      </c>
      <c r="DA617" s="23">
        <v>5.0000000000000001E-4</v>
      </c>
      <c r="DB617" s="23" t="s">
        <v>181</v>
      </c>
      <c r="DC617" s="23">
        <v>5.0000000000000001E-4</v>
      </c>
      <c r="DD617" s="23" t="s">
        <v>181</v>
      </c>
      <c r="DE617" s="23">
        <v>5.0000000000000001E-4</v>
      </c>
      <c r="DF617" s="23" t="s">
        <v>181</v>
      </c>
      <c r="DG617" s="23">
        <v>2.9999999999999997E-4</v>
      </c>
      <c r="DH617" s="23" t="s">
        <v>181</v>
      </c>
      <c r="DI617" s="23">
        <v>1E-4</v>
      </c>
      <c r="DJ617" s="23" t="s">
        <v>847</v>
      </c>
      <c r="DK617" s="23" t="s">
        <v>20</v>
      </c>
      <c r="DM617" s="23" t="s">
        <v>421</v>
      </c>
      <c r="DN617" s="23" t="s">
        <v>20</v>
      </c>
      <c r="DW617" s="85"/>
      <c r="DY617" s="85">
        <v>44882.168749999997</v>
      </c>
    </row>
    <row r="618" spans="1:129" s="23" customFormat="1">
      <c r="A618" s="23">
        <v>679</v>
      </c>
      <c r="B618" s="88">
        <v>44882.17083333333</v>
      </c>
      <c r="C618" s="23" t="s">
        <v>192</v>
      </c>
      <c r="D618" s="23">
        <v>0</v>
      </c>
      <c r="E618" s="23">
        <v>0</v>
      </c>
      <c r="F618" s="23">
        <v>0</v>
      </c>
      <c r="G618" s="23" t="s">
        <v>58</v>
      </c>
      <c r="H618" s="23" t="s">
        <v>59</v>
      </c>
      <c r="I618" s="23" t="s">
        <v>59</v>
      </c>
      <c r="J618" s="23" t="s">
        <v>59</v>
      </c>
      <c r="K618" s="23">
        <v>150</v>
      </c>
      <c r="L618" s="23" t="s">
        <v>179</v>
      </c>
      <c r="M618" s="23">
        <v>0</v>
      </c>
      <c r="N618" s="23" t="s">
        <v>179</v>
      </c>
      <c r="O618" s="23">
        <v>0</v>
      </c>
      <c r="P618" s="23" t="s">
        <v>179</v>
      </c>
      <c r="Q618" s="23">
        <v>0</v>
      </c>
      <c r="R618" s="23">
        <v>2</v>
      </c>
      <c r="S618" s="23" t="s">
        <v>180</v>
      </c>
      <c r="T618" s="23">
        <v>10.4962</v>
      </c>
      <c r="U618" s="23">
        <v>0.62790000000000001</v>
      </c>
      <c r="V618" s="23">
        <v>17.270700000000001</v>
      </c>
      <c r="W618" s="23">
        <v>0.27</v>
      </c>
      <c r="X618" s="23">
        <v>53.958100000000002</v>
      </c>
      <c r="Y618" s="23">
        <v>0.30020000000000002</v>
      </c>
      <c r="Z618" s="23">
        <v>1.5299999999999999E-2</v>
      </c>
      <c r="AA618" s="23">
        <v>1.2E-2</v>
      </c>
      <c r="AB618" s="23" t="s">
        <v>181</v>
      </c>
      <c r="AC618" s="23">
        <v>6.8999999999999999E-3</v>
      </c>
      <c r="AD618" s="23" t="s">
        <v>181</v>
      </c>
      <c r="AE618" s="23">
        <v>9.9000000000000008E-3</v>
      </c>
      <c r="AF618" s="23">
        <v>6.0199999999999997E-2</v>
      </c>
      <c r="AG618" s="23">
        <v>4.7000000000000002E-3</v>
      </c>
      <c r="AH618" s="23">
        <v>8.4708000000000006</v>
      </c>
      <c r="AI618" s="23">
        <v>2.1899999999999999E-2</v>
      </c>
      <c r="AJ618" s="23">
        <v>0.58479999999999999</v>
      </c>
      <c r="AK618" s="23">
        <v>5.1000000000000004E-3</v>
      </c>
      <c r="AL618" s="23">
        <v>2.1000000000000001E-2</v>
      </c>
      <c r="AM618" s="23">
        <v>6.1000000000000004E-3</v>
      </c>
      <c r="AN618" s="23">
        <v>3.6700000000000003E-2</v>
      </c>
      <c r="AO618" s="23">
        <v>3.5999999999999999E-3</v>
      </c>
      <c r="AP618" s="23">
        <v>0.10539999999999999</v>
      </c>
      <c r="AQ618" s="23">
        <v>3.7000000000000002E-3</v>
      </c>
      <c r="AR618" s="23">
        <v>5.8838999999999997</v>
      </c>
      <c r="AS618" s="23">
        <v>2.1000000000000001E-2</v>
      </c>
      <c r="AT618" s="23">
        <v>7.3000000000000001E-3</v>
      </c>
      <c r="AU618" s="23">
        <v>2.5999999999999999E-3</v>
      </c>
      <c r="AV618" s="23">
        <v>1.0699999999999999E-2</v>
      </c>
      <c r="AW618" s="23">
        <v>8.9999999999999998E-4</v>
      </c>
      <c r="AX618" s="23">
        <v>8.8999999999999999E-3</v>
      </c>
      <c r="AY618" s="23">
        <v>6.9999999999999999E-4</v>
      </c>
      <c r="AZ618" s="23">
        <v>6.3E-3</v>
      </c>
      <c r="BA618" s="23">
        <v>5.9999999999999995E-4</v>
      </c>
      <c r="BB618" s="23">
        <v>8.9999999999999998E-4</v>
      </c>
      <c r="BC618" s="23">
        <v>4.0000000000000002E-4</v>
      </c>
      <c r="BD618" s="23" t="s">
        <v>181</v>
      </c>
      <c r="BE618" s="23">
        <v>2.9999999999999997E-4</v>
      </c>
      <c r="BF618" s="23" t="s">
        <v>181</v>
      </c>
      <c r="BG618" s="23">
        <v>1E-4</v>
      </c>
      <c r="BH618" s="23" t="s">
        <v>181</v>
      </c>
      <c r="BI618" s="23">
        <v>1E-4</v>
      </c>
      <c r="BJ618" s="23">
        <v>8.3000000000000001E-3</v>
      </c>
      <c r="BK618" s="23">
        <v>2.9999999999999997E-4</v>
      </c>
      <c r="BL618" s="23">
        <v>1.9E-3</v>
      </c>
      <c r="BM618" s="23">
        <v>2.0000000000000001E-4</v>
      </c>
      <c r="BN618" s="23">
        <v>3.5999999999999999E-3</v>
      </c>
      <c r="BO618" s="23">
        <v>2.0000000000000001E-4</v>
      </c>
      <c r="BP618" s="23" t="s">
        <v>181</v>
      </c>
      <c r="BQ618" s="23">
        <v>2.0000000000000001E-4</v>
      </c>
      <c r="BR618" s="23">
        <v>2.0000000000000001E-4</v>
      </c>
      <c r="BS618" s="23">
        <v>1E-4</v>
      </c>
      <c r="BT618" s="23" t="s">
        <v>181</v>
      </c>
      <c r="BU618" s="23">
        <v>5.0000000000000001E-4</v>
      </c>
      <c r="BV618" s="23" t="s">
        <v>20</v>
      </c>
      <c r="BX618" s="23" t="s">
        <v>20</v>
      </c>
      <c r="BZ618" s="23">
        <v>8.0000000000000004E-4</v>
      </c>
      <c r="CA618" s="23">
        <v>6.9999999999999999E-4</v>
      </c>
      <c r="CB618" s="23" t="s">
        <v>181</v>
      </c>
      <c r="CC618" s="23">
        <v>1.8E-3</v>
      </c>
      <c r="CD618" s="23" t="s">
        <v>181</v>
      </c>
      <c r="CE618" s="23">
        <v>1.8E-3</v>
      </c>
      <c r="CF618" s="23" t="s">
        <v>20</v>
      </c>
      <c r="CH618" s="23" t="s">
        <v>181</v>
      </c>
      <c r="CI618" s="23">
        <v>4.3E-3</v>
      </c>
      <c r="CJ618" s="23" t="s">
        <v>181</v>
      </c>
      <c r="CK618" s="23">
        <v>8.5000000000000006E-3</v>
      </c>
      <c r="CL618" s="23" t="s">
        <v>181</v>
      </c>
      <c r="CM618" s="23">
        <v>7.3000000000000001E-3</v>
      </c>
      <c r="CN618" s="23" t="s">
        <v>181</v>
      </c>
      <c r="CO618" s="23">
        <v>5.9999999999999995E-4</v>
      </c>
      <c r="CP618" s="23" t="s">
        <v>181</v>
      </c>
      <c r="CQ618" s="23">
        <v>2.5000000000000001E-3</v>
      </c>
      <c r="CR618" s="23" t="s">
        <v>181</v>
      </c>
      <c r="CS618" s="23">
        <v>1.5E-3</v>
      </c>
      <c r="CT618" s="23" t="s">
        <v>181</v>
      </c>
      <c r="CU618" s="23">
        <v>5.9999999999999995E-4</v>
      </c>
      <c r="CV618" s="23" t="s">
        <v>20</v>
      </c>
      <c r="CX618" s="23" t="s">
        <v>181</v>
      </c>
      <c r="CY618" s="23">
        <v>5.0000000000000001E-4</v>
      </c>
      <c r="CZ618" s="23" t="s">
        <v>181</v>
      </c>
      <c r="DA618" s="23">
        <v>5.9999999999999995E-4</v>
      </c>
      <c r="DB618" s="23" t="s">
        <v>181</v>
      </c>
      <c r="DC618" s="23">
        <v>5.0000000000000001E-4</v>
      </c>
      <c r="DD618" s="23" t="s">
        <v>181</v>
      </c>
      <c r="DE618" s="23">
        <v>5.0000000000000001E-4</v>
      </c>
      <c r="DF618" s="23" t="s">
        <v>181</v>
      </c>
      <c r="DG618" s="23">
        <v>2.9999999999999997E-4</v>
      </c>
      <c r="DH618" s="23" t="s">
        <v>181</v>
      </c>
      <c r="DI618" s="23">
        <v>1E-4</v>
      </c>
      <c r="DJ618" s="23" t="s">
        <v>847</v>
      </c>
      <c r="DK618" s="23" t="s">
        <v>20</v>
      </c>
      <c r="DM618" s="23" t="s">
        <v>421</v>
      </c>
      <c r="DN618" s="23" t="s">
        <v>20</v>
      </c>
      <c r="DW618" s="85"/>
      <c r="DY618" s="85">
        <v>44882.17083333333</v>
      </c>
    </row>
    <row r="619" spans="1:129" s="23" customFormat="1">
      <c r="A619" s="23">
        <v>680</v>
      </c>
      <c r="B619" s="88">
        <v>44882.17291666667</v>
      </c>
      <c r="C619" s="23" t="s">
        <v>192</v>
      </c>
      <c r="D619" s="23">
        <v>0</v>
      </c>
      <c r="E619" s="23">
        <v>0</v>
      </c>
      <c r="F619" s="23">
        <v>0</v>
      </c>
      <c r="G619" s="23" t="s">
        <v>58</v>
      </c>
      <c r="H619" s="23" t="s">
        <v>59</v>
      </c>
      <c r="I619" s="23" t="s">
        <v>59</v>
      </c>
      <c r="J619" s="23" t="s">
        <v>59</v>
      </c>
      <c r="K619" s="23">
        <v>150</v>
      </c>
      <c r="L619" s="23" t="s">
        <v>179</v>
      </c>
      <c r="M619" s="23">
        <v>0</v>
      </c>
      <c r="N619" s="23" t="s">
        <v>179</v>
      </c>
      <c r="O619" s="23">
        <v>0</v>
      </c>
      <c r="P619" s="23" t="s">
        <v>179</v>
      </c>
      <c r="Q619" s="23">
        <v>0</v>
      </c>
      <c r="R619" s="23">
        <v>2</v>
      </c>
      <c r="S619" s="23" t="s">
        <v>180</v>
      </c>
      <c r="T619" s="23">
        <v>10.7715</v>
      </c>
      <c r="U619" s="23">
        <v>0.62609999999999999</v>
      </c>
      <c r="V619" s="23">
        <v>17.453399999999998</v>
      </c>
      <c r="W619" s="23">
        <v>0.26950000000000002</v>
      </c>
      <c r="X619" s="23">
        <v>51.2896</v>
      </c>
      <c r="Y619" s="23">
        <v>0.29110000000000003</v>
      </c>
      <c r="Z619" s="23">
        <v>3.9399999999999998E-2</v>
      </c>
      <c r="AA619" s="23">
        <v>1.1900000000000001E-2</v>
      </c>
      <c r="AB619" s="23">
        <v>1.2200000000000001E-2</v>
      </c>
      <c r="AC619" s="23">
        <v>7.1999999999999998E-3</v>
      </c>
      <c r="AD619" s="23" t="s">
        <v>181</v>
      </c>
      <c r="AE619" s="23">
        <v>1.03E-2</v>
      </c>
      <c r="AF619" s="23">
        <v>3.9699999999999999E-2</v>
      </c>
      <c r="AG619" s="23">
        <v>4.4999999999999997E-3</v>
      </c>
      <c r="AH619" s="23">
        <v>7.8788999999999998</v>
      </c>
      <c r="AI619" s="23">
        <v>2.1100000000000001E-2</v>
      </c>
      <c r="AJ619" s="23">
        <v>0.52249999999999996</v>
      </c>
      <c r="AK619" s="23">
        <v>4.7999999999999996E-3</v>
      </c>
      <c r="AL619" s="23">
        <v>2.41E-2</v>
      </c>
      <c r="AM619" s="23">
        <v>6.1999999999999998E-3</v>
      </c>
      <c r="AN619" s="23">
        <v>2.2700000000000001E-2</v>
      </c>
      <c r="AO619" s="23">
        <v>3.3999999999999998E-3</v>
      </c>
      <c r="AP619" s="23">
        <v>9.1399999999999995E-2</v>
      </c>
      <c r="AQ619" s="23">
        <v>3.3999999999999998E-3</v>
      </c>
      <c r="AR619" s="23">
        <v>5.7140000000000004</v>
      </c>
      <c r="AS619" s="23">
        <v>2.0500000000000001E-2</v>
      </c>
      <c r="AT619" s="23">
        <v>3.8E-3</v>
      </c>
      <c r="AU619" s="23">
        <v>2.5999999999999999E-3</v>
      </c>
      <c r="AV619" s="23">
        <v>9.4000000000000004E-3</v>
      </c>
      <c r="AW619" s="23">
        <v>8.0000000000000004E-4</v>
      </c>
      <c r="AX619" s="23">
        <v>6.7000000000000002E-3</v>
      </c>
      <c r="AY619" s="23">
        <v>5.9999999999999995E-4</v>
      </c>
      <c r="AZ619" s="23">
        <v>5.5999999999999999E-3</v>
      </c>
      <c r="BA619" s="23">
        <v>5.0000000000000001E-4</v>
      </c>
      <c r="BB619" s="23">
        <v>1E-3</v>
      </c>
      <c r="BC619" s="23">
        <v>4.0000000000000002E-4</v>
      </c>
      <c r="BD619" s="23" t="s">
        <v>181</v>
      </c>
      <c r="BE619" s="23">
        <v>2.0000000000000001E-4</v>
      </c>
      <c r="BF619" s="23" t="s">
        <v>181</v>
      </c>
      <c r="BG619" s="23">
        <v>1E-4</v>
      </c>
      <c r="BH619" s="23" t="s">
        <v>181</v>
      </c>
      <c r="BI619" s="23">
        <v>1E-4</v>
      </c>
      <c r="BJ619" s="23">
        <v>8.3000000000000001E-3</v>
      </c>
      <c r="BK619" s="23">
        <v>2.9999999999999997E-4</v>
      </c>
      <c r="BL619" s="23">
        <v>2.0999999999999999E-3</v>
      </c>
      <c r="BM619" s="23">
        <v>2.0000000000000001E-4</v>
      </c>
      <c r="BN619" s="23">
        <v>3.8E-3</v>
      </c>
      <c r="BO619" s="23">
        <v>2.0000000000000001E-4</v>
      </c>
      <c r="BP619" s="23" t="s">
        <v>181</v>
      </c>
      <c r="BQ619" s="23">
        <v>2.0000000000000001E-4</v>
      </c>
      <c r="BR619" s="23">
        <v>2.9999999999999997E-4</v>
      </c>
      <c r="BS619" s="23">
        <v>1E-4</v>
      </c>
      <c r="BT619" s="23" t="s">
        <v>181</v>
      </c>
      <c r="BU619" s="23">
        <v>5.0000000000000001E-4</v>
      </c>
      <c r="BV619" s="23" t="s">
        <v>20</v>
      </c>
      <c r="BX619" s="23" t="s">
        <v>181</v>
      </c>
      <c r="BY619" s="23">
        <v>8.0000000000000004E-4</v>
      </c>
      <c r="BZ619" s="23" t="s">
        <v>181</v>
      </c>
      <c r="CA619" s="23">
        <v>6.9999999999999999E-4</v>
      </c>
      <c r="CB619" s="23" t="s">
        <v>181</v>
      </c>
      <c r="CC619" s="23">
        <v>1.8E-3</v>
      </c>
      <c r="CD619" s="23" t="s">
        <v>181</v>
      </c>
      <c r="CE619" s="23">
        <v>1.8E-3</v>
      </c>
      <c r="CF619" s="23" t="s">
        <v>20</v>
      </c>
      <c r="CH619" s="23" t="s">
        <v>181</v>
      </c>
      <c r="CI619" s="23">
        <v>4.4999999999999997E-3</v>
      </c>
      <c r="CJ619" s="23" t="s">
        <v>181</v>
      </c>
      <c r="CK619" s="23">
        <v>8.3999999999999995E-3</v>
      </c>
      <c r="CL619" s="23" t="s">
        <v>181</v>
      </c>
      <c r="CM619" s="23">
        <v>8.0000000000000002E-3</v>
      </c>
      <c r="CN619" s="23" t="s">
        <v>181</v>
      </c>
      <c r="CO619" s="23">
        <v>5.9999999999999995E-4</v>
      </c>
      <c r="CP619" s="23" t="s">
        <v>181</v>
      </c>
      <c r="CQ619" s="23">
        <v>2.5999999999999999E-3</v>
      </c>
      <c r="CR619" s="23" t="s">
        <v>181</v>
      </c>
      <c r="CS619" s="23">
        <v>1.5E-3</v>
      </c>
      <c r="CT619" s="23" t="s">
        <v>20</v>
      </c>
      <c r="CV619" s="23" t="s">
        <v>20</v>
      </c>
      <c r="CX619" s="23" t="s">
        <v>181</v>
      </c>
      <c r="CY619" s="23">
        <v>5.0000000000000001E-4</v>
      </c>
      <c r="CZ619" s="23" t="s">
        <v>181</v>
      </c>
      <c r="DA619" s="23">
        <v>5.0000000000000001E-4</v>
      </c>
      <c r="DB619" s="23" t="s">
        <v>181</v>
      </c>
      <c r="DC619" s="23">
        <v>5.0000000000000001E-4</v>
      </c>
      <c r="DD619" s="23" t="s">
        <v>181</v>
      </c>
      <c r="DE619" s="23">
        <v>5.0000000000000001E-4</v>
      </c>
      <c r="DF619" s="23" t="s">
        <v>181</v>
      </c>
      <c r="DG619" s="23">
        <v>2.9999999999999997E-4</v>
      </c>
      <c r="DH619" s="23" t="s">
        <v>181</v>
      </c>
      <c r="DI619" s="23">
        <v>2.0000000000000001E-4</v>
      </c>
      <c r="DJ619" s="23" t="s">
        <v>846</v>
      </c>
      <c r="DK619" s="23" t="s">
        <v>20</v>
      </c>
      <c r="DM619" s="23" t="s">
        <v>421</v>
      </c>
      <c r="DN619" s="23" t="s">
        <v>20</v>
      </c>
      <c r="DW619" s="85"/>
      <c r="DY619" s="85">
        <v>44882.17291666667</v>
      </c>
    </row>
    <row r="620" spans="1:129" s="23" customFormat="1">
      <c r="A620" s="23">
        <v>681</v>
      </c>
      <c r="B620" s="88">
        <v>44882.175000000003</v>
      </c>
      <c r="C620" s="23" t="s">
        <v>192</v>
      </c>
      <c r="D620" s="23">
        <v>0</v>
      </c>
      <c r="E620" s="23">
        <v>0</v>
      </c>
      <c r="F620" s="23">
        <v>0</v>
      </c>
      <c r="G620" s="23" t="s">
        <v>58</v>
      </c>
      <c r="H620" s="23" t="s">
        <v>59</v>
      </c>
      <c r="I620" s="23" t="s">
        <v>59</v>
      </c>
      <c r="J620" s="23" t="s">
        <v>59</v>
      </c>
      <c r="K620" s="23">
        <v>150</v>
      </c>
      <c r="L620" s="23" t="s">
        <v>179</v>
      </c>
      <c r="M620" s="23">
        <v>0</v>
      </c>
      <c r="N620" s="23" t="s">
        <v>179</v>
      </c>
      <c r="O620" s="23">
        <v>0</v>
      </c>
      <c r="P620" s="23" t="s">
        <v>179</v>
      </c>
      <c r="Q620" s="23">
        <v>0</v>
      </c>
      <c r="R620" s="23">
        <v>2</v>
      </c>
      <c r="S620" s="23" t="s">
        <v>180</v>
      </c>
      <c r="T620" s="23">
        <v>10.218</v>
      </c>
      <c r="U620" s="23">
        <v>0.62490000000000001</v>
      </c>
      <c r="V620" s="23">
        <v>17.611799999999999</v>
      </c>
      <c r="W620" s="23">
        <v>0.27079999999999999</v>
      </c>
      <c r="X620" s="23">
        <v>51.697499999999998</v>
      </c>
      <c r="Y620" s="23">
        <v>0.29260000000000003</v>
      </c>
      <c r="Z620" s="23">
        <v>2.8899999999999999E-2</v>
      </c>
      <c r="AA620" s="23">
        <v>1.1900000000000001E-2</v>
      </c>
      <c r="AB620" s="23">
        <v>1.15E-2</v>
      </c>
      <c r="AC620" s="23">
        <v>7.3000000000000001E-3</v>
      </c>
      <c r="AD620" s="23" t="s">
        <v>181</v>
      </c>
      <c r="AE620" s="23">
        <v>1.0200000000000001E-2</v>
      </c>
      <c r="AF620" s="23">
        <v>4.2500000000000003E-2</v>
      </c>
      <c r="AG620" s="23">
        <v>4.4999999999999997E-3</v>
      </c>
      <c r="AH620" s="23">
        <v>7.9096000000000002</v>
      </c>
      <c r="AI620" s="23">
        <v>2.1100000000000001E-2</v>
      </c>
      <c r="AJ620" s="23">
        <v>0.52990000000000004</v>
      </c>
      <c r="AK620" s="23">
        <v>4.7999999999999996E-3</v>
      </c>
      <c r="AL620" s="23">
        <v>2.3099999999999999E-2</v>
      </c>
      <c r="AM620" s="23">
        <v>6.1000000000000004E-3</v>
      </c>
      <c r="AN620" s="23">
        <v>2.9399999999999999E-2</v>
      </c>
      <c r="AO620" s="23">
        <v>3.5000000000000001E-3</v>
      </c>
      <c r="AP620" s="23">
        <v>8.8800000000000004E-2</v>
      </c>
      <c r="AQ620" s="23">
        <v>3.3999999999999998E-3</v>
      </c>
      <c r="AR620" s="23">
        <v>5.7176999999999998</v>
      </c>
      <c r="AS620" s="23">
        <v>2.0500000000000001E-2</v>
      </c>
      <c r="AT620" s="23" t="s">
        <v>181</v>
      </c>
      <c r="AU620" s="23">
        <v>2.5999999999999999E-3</v>
      </c>
      <c r="AV620" s="23">
        <v>9.1000000000000004E-3</v>
      </c>
      <c r="AW620" s="23">
        <v>8.0000000000000004E-4</v>
      </c>
      <c r="AX620" s="23">
        <v>7.3000000000000001E-3</v>
      </c>
      <c r="AY620" s="23">
        <v>5.9999999999999995E-4</v>
      </c>
      <c r="AZ620" s="23">
        <v>5.7000000000000002E-3</v>
      </c>
      <c r="BA620" s="23">
        <v>5.0000000000000001E-4</v>
      </c>
      <c r="BB620" s="23">
        <v>1.1000000000000001E-3</v>
      </c>
      <c r="BC620" s="23">
        <v>2.9999999999999997E-4</v>
      </c>
      <c r="BD620" s="23" t="s">
        <v>181</v>
      </c>
      <c r="BE620" s="23">
        <v>2.0000000000000001E-4</v>
      </c>
      <c r="BF620" s="23" t="s">
        <v>181</v>
      </c>
      <c r="BG620" s="23">
        <v>1E-4</v>
      </c>
      <c r="BH620" s="23" t="s">
        <v>181</v>
      </c>
      <c r="BI620" s="23">
        <v>1E-4</v>
      </c>
      <c r="BJ620" s="23">
        <v>8.3999999999999995E-3</v>
      </c>
      <c r="BK620" s="23">
        <v>2.9999999999999997E-4</v>
      </c>
      <c r="BL620" s="23">
        <v>1.9E-3</v>
      </c>
      <c r="BM620" s="23">
        <v>2.0000000000000001E-4</v>
      </c>
      <c r="BN620" s="23">
        <v>3.5999999999999999E-3</v>
      </c>
      <c r="BO620" s="23">
        <v>2.0000000000000001E-4</v>
      </c>
      <c r="BP620" s="23" t="s">
        <v>181</v>
      </c>
      <c r="BQ620" s="23">
        <v>2.0000000000000001E-4</v>
      </c>
      <c r="BR620" s="23">
        <v>1E-4</v>
      </c>
      <c r="BS620" s="23">
        <v>1E-4</v>
      </c>
      <c r="BT620" s="23" t="s">
        <v>181</v>
      </c>
      <c r="BU620" s="23">
        <v>5.0000000000000001E-4</v>
      </c>
      <c r="BV620" s="23" t="s">
        <v>181</v>
      </c>
      <c r="BW620" s="23">
        <v>5.9999999999999995E-4</v>
      </c>
      <c r="BX620" s="23" t="s">
        <v>181</v>
      </c>
      <c r="BY620" s="23">
        <v>8.0000000000000004E-4</v>
      </c>
      <c r="BZ620" s="23" t="s">
        <v>181</v>
      </c>
      <c r="CA620" s="23">
        <v>6.9999999999999999E-4</v>
      </c>
      <c r="CB620" s="23" t="s">
        <v>181</v>
      </c>
      <c r="CC620" s="23">
        <v>1.8E-3</v>
      </c>
      <c r="CD620" s="23" t="s">
        <v>181</v>
      </c>
      <c r="CE620" s="23">
        <v>1.8E-3</v>
      </c>
      <c r="CF620" s="23" t="s">
        <v>20</v>
      </c>
      <c r="CH620" s="23" t="s">
        <v>181</v>
      </c>
      <c r="CI620" s="23">
        <v>4.4999999999999997E-3</v>
      </c>
      <c r="CJ620" s="23" t="s">
        <v>181</v>
      </c>
      <c r="CK620" s="23">
        <v>8.3999999999999995E-3</v>
      </c>
      <c r="CL620" s="23" t="s">
        <v>181</v>
      </c>
      <c r="CM620" s="23">
        <v>7.9000000000000008E-3</v>
      </c>
      <c r="CN620" s="23" t="s">
        <v>181</v>
      </c>
      <c r="CO620" s="23">
        <v>5.9999999999999995E-4</v>
      </c>
      <c r="CP620" s="23" t="s">
        <v>181</v>
      </c>
      <c r="CQ620" s="23">
        <v>2.5000000000000001E-3</v>
      </c>
      <c r="CR620" s="23" t="s">
        <v>181</v>
      </c>
      <c r="CS620" s="23">
        <v>1.4E-3</v>
      </c>
      <c r="CT620" s="23" t="s">
        <v>20</v>
      </c>
      <c r="CV620" s="23" t="s">
        <v>20</v>
      </c>
      <c r="CX620" s="23" t="s">
        <v>181</v>
      </c>
      <c r="CY620" s="23">
        <v>5.0000000000000001E-4</v>
      </c>
      <c r="CZ620" s="23" t="s">
        <v>181</v>
      </c>
      <c r="DA620" s="23">
        <v>5.0000000000000001E-4</v>
      </c>
      <c r="DB620" s="23" t="s">
        <v>181</v>
      </c>
      <c r="DC620" s="23">
        <v>5.0000000000000001E-4</v>
      </c>
      <c r="DD620" s="23" t="s">
        <v>181</v>
      </c>
      <c r="DE620" s="23">
        <v>5.0000000000000001E-4</v>
      </c>
      <c r="DF620" s="23" t="s">
        <v>181</v>
      </c>
      <c r="DG620" s="23">
        <v>2.9999999999999997E-4</v>
      </c>
      <c r="DH620" s="23" t="s">
        <v>181</v>
      </c>
      <c r="DI620" s="23">
        <v>2.0000000000000001E-4</v>
      </c>
      <c r="DJ620" s="23" t="s">
        <v>846</v>
      </c>
      <c r="DK620" s="23" t="s">
        <v>20</v>
      </c>
      <c r="DM620" s="23" t="s">
        <v>421</v>
      </c>
      <c r="DN620" s="23" t="s">
        <v>20</v>
      </c>
      <c r="DW620" s="85"/>
      <c r="DY620" s="85">
        <v>44882.175000000003</v>
      </c>
    </row>
    <row r="621" spans="1:129" s="23" customFormat="1">
      <c r="A621" s="23">
        <v>682</v>
      </c>
      <c r="B621" s="88">
        <v>44882.177777777775</v>
      </c>
      <c r="C621" s="23" t="s">
        <v>192</v>
      </c>
      <c r="D621" s="23">
        <v>0</v>
      </c>
      <c r="E621" s="23">
        <v>0</v>
      </c>
      <c r="F621" s="23">
        <v>0</v>
      </c>
      <c r="G621" s="23" t="s">
        <v>58</v>
      </c>
      <c r="H621" s="23" t="s">
        <v>59</v>
      </c>
      <c r="I621" s="23" t="s">
        <v>59</v>
      </c>
      <c r="J621" s="23" t="s">
        <v>59</v>
      </c>
      <c r="K621" s="23">
        <v>150</v>
      </c>
      <c r="L621" s="23" t="s">
        <v>179</v>
      </c>
      <c r="M621" s="23">
        <v>0</v>
      </c>
      <c r="N621" s="23" t="s">
        <v>179</v>
      </c>
      <c r="O621" s="23">
        <v>0</v>
      </c>
      <c r="P621" s="23" t="s">
        <v>179</v>
      </c>
      <c r="Q621" s="23">
        <v>0</v>
      </c>
      <c r="R621" s="23">
        <v>2</v>
      </c>
      <c r="S621" s="23" t="s">
        <v>180</v>
      </c>
      <c r="T621" s="23">
        <v>10.404199999999999</v>
      </c>
      <c r="U621" s="23">
        <v>0.62009999999999998</v>
      </c>
      <c r="V621" s="23">
        <v>17.520099999999999</v>
      </c>
      <c r="W621" s="23">
        <v>0.26979999999999998</v>
      </c>
      <c r="X621" s="23">
        <v>51.777299999999997</v>
      </c>
      <c r="Y621" s="23">
        <v>0.29270000000000002</v>
      </c>
      <c r="Z621" s="23">
        <v>3.5700000000000003E-2</v>
      </c>
      <c r="AA621" s="23">
        <v>1.1900000000000001E-2</v>
      </c>
      <c r="AB621" s="23">
        <v>2.0500000000000001E-2</v>
      </c>
      <c r="AC621" s="23">
        <v>7.3000000000000001E-3</v>
      </c>
      <c r="AD621" s="23" t="s">
        <v>181</v>
      </c>
      <c r="AE621" s="23">
        <v>1.03E-2</v>
      </c>
      <c r="AF621" s="23">
        <v>4.6600000000000003E-2</v>
      </c>
      <c r="AG621" s="23">
        <v>4.4999999999999997E-3</v>
      </c>
      <c r="AH621" s="23">
        <v>7.9249000000000001</v>
      </c>
      <c r="AI621" s="23">
        <v>2.12E-2</v>
      </c>
      <c r="AJ621" s="23">
        <v>0.53449999999999998</v>
      </c>
      <c r="AK621" s="23">
        <v>4.7999999999999996E-3</v>
      </c>
      <c r="AL621" s="23">
        <v>2.81E-2</v>
      </c>
      <c r="AM621" s="23">
        <v>6.1999999999999998E-3</v>
      </c>
      <c r="AN621" s="23">
        <v>2.4799999999999999E-2</v>
      </c>
      <c r="AO621" s="23">
        <v>3.3999999999999998E-3</v>
      </c>
      <c r="AP621" s="23">
        <v>9.7000000000000003E-2</v>
      </c>
      <c r="AQ621" s="23">
        <v>3.5000000000000001E-3</v>
      </c>
      <c r="AR621" s="23">
        <v>5.7144000000000004</v>
      </c>
      <c r="AS621" s="23">
        <v>2.0500000000000001E-2</v>
      </c>
      <c r="AT621" s="23">
        <v>3.3999999999999998E-3</v>
      </c>
      <c r="AU621" s="23">
        <v>2.5999999999999999E-3</v>
      </c>
      <c r="AV621" s="23">
        <v>9.7999999999999997E-3</v>
      </c>
      <c r="AW621" s="23">
        <v>8.0000000000000004E-4</v>
      </c>
      <c r="AX621" s="23">
        <v>7.4000000000000003E-3</v>
      </c>
      <c r="AY621" s="23">
        <v>5.9999999999999995E-4</v>
      </c>
      <c r="AZ621" s="23">
        <v>5.3E-3</v>
      </c>
      <c r="BA621" s="23">
        <v>5.0000000000000001E-4</v>
      </c>
      <c r="BB621" s="23">
        <v>1.4E-3</v>
      </c>
      <c r="BC621" s="23">
        <v>2.9999999999999997E-4</v>
      </c>
      <c r="BD621" s="23" t="s">
        <v>181</v>
      </c>
      <c r="BE621" s="23">
        <v>2.0000000000000001E-4</v>
      </c>
      <c r="BF621" s="23" t="s">
        <v>181</v>
      </c>
      <c r="BG621" s="23">
        <v>1E-4</v>
      </c>
      <c r="BH621" s="23" t="s">
        <v>181</v>
      </c>
      <c r="BI621" s="23">
        <v>1E-4</v>
      </c>
      <c r="BJ621" s="23">
        <v>8.3999999999999995E-3</v>
      </c>
      <c r="BK621" s="23">
        <v>2.9999999999999997E-4</v>
      </c>
      <c r="BL621" s="23">
        <v>1.8E-3</v>
      </c>
      <c r="BM621" s="23">
        <v>2.0000000000000001E-4</v>
      </c>
      <c r="BN621" s="23">
        <v>3.5000000000000001E-3</v>
      </c>
      <c r="BO621" s="23">
        <v>2.0000000000000001E-4</v>
      </c>
      <c r="BP621" s="23" t="s">
        <v>181</v>
      </c>
      <c r="BQ621" s="23">
        <v>2.0000000000000001E-4</v>
      </c>
      <c r="BR621" s="23">
        <v>2.0000000000000001E-4</v>
      </c>
      <c r="BS621" s="23">
        <v>1E-4</v>
      </c>
      <c r="BT621" s="23" t="s">
        <v>181</v>
      </c>
      <c r="BU621" s="23">
        <v>5.0000000000000001E-4</v>
      </c>
      <c r="BV621" s="23" t="s">
        <v>20</v>
      </c>
      <c r="BX621" s="23" t="s">
        <v>181</v>
      </c>
      <c r="BY621" s="23">
        <v>8.0000000000000004E-4</v>
      </c>
      <c r="BZ621" s="23" t="s">
        <v>181</v>
      </c>
      <c r="CA621" s="23">
        <v>6.9999999999999999E-4</v>
      </c>
      <c r="CB621" s="23" t="s">
        <v>181</v>
      </c>
      <c r="CC621" s="23">
        <v>1.8E-3</v>
      </c>
      <c r="CD621" s="23" t="s">
        <v>181</v>
      </c>
      <c r="CE621" s="23">
        <v>1.8E-3</v>
      </c>
      <c r="CF621" s="23" t="s">
        <v>20</v>
      </c>
      <c r="CH621" s="23" t="s">
        <v>181</v>
      </c>
      <c r="CI621" s="23">
        <v>4.5999999999999999E-3</v>
      </c>
      <c r="CJ621" s="23" t="s">
        <v>181</v>
      </c>
      <c r="CK621" s="23">
        <v>8.5000000000000006E-3</v>
      </c>
      <c r="CL621" s="23">
        <v>8.6E-3</v>
      </c>
      <c r="CM621" s="23">
        <v>8.0000000000000002E-3</v>
      </c>
      <c r="CN621" s="23" t="s">
        <v>181</v>
      </c>
      <c r="CO621" s="23">
        <v>5.9999999999999995E-4</v>
      </c>
      <c r="CP621" s="23" t="s">
        <v>181</v>
      </c>
      <c r="CQ621" s="23">
        <v>2.7000000000000001E-3</v>
      </c>
      <c r="CR621" s="23" t="s">
        <v>181</v>
      </c>
      <c r="CS621" s="23">
        <v>1.4E-3</v>
      </c>
      <c r="CT621" s="23" t="s">
        <v>20</v>
      </c>
      <c r="CV621" s="23" t="s">
        <v>20</v>
      </c>
      <c r="CX621" s="23" t="s">
        <v>181</v>
      </c>
      <c r="CY621" s="23">
        <v>5.0000000000000001E-4</v>
      </c>
      <c r="CZ621" s="23" t="s">
        <v>181</v>
      </c>
      <c r="DA621" s="23">
        <v>5.0000000000000001E-4</v>
      </c>
      <c r="DB621" s="23" t="s">
        <v>181</v>
      </c>
      <c r="DC621" s="23">
        <v>5.0000000000000001E-4</v>
      </c>
      <c r="DD621" s="23" t="s">
        <v>181</v>
      </c>
      <c r="DE621" s="23">
        <v>5.0000000000000001E-4</v>
      </c>
      <c r="DF621" s="23" t="s">
        <v>181</v>
      </c>
      <c r="DG621" s="23">
        <v>2.9999999999999997E-4</v>
      </c>
      <c r="DH621" s="23" t="s">
        <v>181</v>
      </c>
      <c r="DI621" s="23">
        <v>2.0000000000000001E-4</v>
      </c>
      <c r="DJ621" s="23" t="s">
        <v>846</v>
      </c>
      <c r="DK621" s="23" t="s">
        <v>20</v>
      </c>
      <c r="DM621" s="23" t="s">
        <v>421</v>
      </c>
      <c r="DN621" s="23" t="s">
        <v>20</v>
      </c>
      <c r="DW621" s="85"/>
      <c r="DY621" s="85">
        <v>44882.177777777775</v>
      </c>
    </row>
    <row r="622" spans="1:129" s="23" customFormat="1">
      <c r="A622" s="23">
        <v>683</v>
      </c>
      <c r="B622" s="88">
        <v>44882.179861111108</v>
      </c>
      <c r="C622" s="23" t="s">
        <v>192</v>
      </c>
      <c r="D622" s="23">
        <v>0</v>
      </c>
      <c r="E622" s="23">
        <v>0</v>
      </c>
      <c r="F622" s="23">
        <v>0</v>
      </c>
      <c r="G622" s="23" t="s">
        <v>58</v>
      </c>
      <c r="H622" s="23" t="s">
        <v>59</v>
      </c>
      <c r="I622" s="23" t="s">
        <v>59</v>
      </c>
      <c r="J622" s="23" t="s">
        <v>59</v>
      </c>
      <c r="K622" s="23">
        <v>150</v>
      </c>
      <c r="L622" s="23" t="s">
        <v>179</v>
      </c>
      <c r="M622" s="23">
        <v>0</v>
      </c>
      <c r="N622" s="23" t="s">
        <v>179</v>
      </c>
      <c r="O622" s="23">
        <v>0</v>
      </c>
      <c r="P622" s="23" t="s">
        <v>179</v>
      </c>
      <c r="Q622" s="23">
        <v>0</v>
      </c>
      <c r="R622" s="23">
        <v>2</v>
      </c>
      <c r="S622" s="23" t="s">
        <v>180</v>
      </c>
      <c r="T622" s="23">
        <v>6.0903999999999998</v>
      </c>
      <c r="U622" s="23">
        <v>0.49390000000000001</v>
      </c>
      <c r="V622" s="23">
        <v>14.7166</v>
      </c>
      <c r="W622" s="23">
        <v>0.24560000000000001</v>
      </c>
      <c r="X622" s="23">
        <v>56.095500000000001</v>
      </c>
      <c r="Y622" s="23">
        <v>0.30980000000000002</v>
      </c>
      <c r="Z622" s="23">
        <v>5.91E-2</v>
      </c>
      <c r="AA622" s="23">
        <v>1.04E-2</v>
      </c>
      <c r="AB622" s="23" t="s">
        <v>181</v>
      </c>
      <c r="AC622" s="23">
        <v>5.7000000000000002E-3</v>
      </c>
      <c r="AD622" s="23" t="s">
        <v>181</v>
      </c>
      <c r="AE622" s="23">
        <v>9.9000000000000008E-3</v>
      </c>
      <c r="AF622" s="23">
        <v>1.7603</v>
      </c>
      <c r="AG622" s="23">
        <v>1.3100000000000001E-2</v>
      </c>
      <c r="AH622" s="23">
        <v>4.3936000000000002</v>
      </c>
      <c r="AI622" s="23">
        <v>1.5900000000000001E-2</v>
      </c>
      <c r="AJ622" s="23">
        <v>0.3926</v>
      </c>
      <c r="AK622" s="23">
        <v>4.1999999999999997E-3</v>
      </c>
      <c r="AL622" s="23">
        <v>1.06E-2</v>
      </c>
      <c r="AM622" s="23">
        <v>5.0000000000000001E-3</v>
      </c>
      <c r="AN622" s="23">
        <v>3.9600000000000003E-2</v>
      </c>
      <c r="AO622" s="23">
        <v>3.7000000000000002E-3</v>
      </c>
      <c r="AP622" s="23">
        <v>8.2299999999999998E-2</v>
      </c>
      <c r="AQ622" s="23">
        <v>3.3999999999999998E-3</v>
      </c>
      <c r="AR622" s="23">
        <v>4.4626999999999999</v>
      </c>
      <c r="AS622" s="23">
        <v>1.7600000000000001E-2</v>
      </c>
      <c r="AT622" s="23" t="s">
        <v>181</v>
      </c>
      <c r="AU622" s="23">
        <v>2.3999999999999998E-3</v>
      </c>
      <c r="AV622" s="23">
        <v>1.44E-2</v>
      </c>
      <c r="AW622" s="23">
        <v>8.9999999999999998E-4</v>
      </c>
      <c r="AX622" s="23">
        <v>3.5999999999999999E-3</v>
      </c>
      <c r="AY622" s="23">
        <v>4.0000000000000002E-4</v>
      </c>
      <c r="AZ622" s="23">
        <v>5.7999999999999996E-3</v>
      </c>
      <c r="BA622" s="23">
        <v>5.0000000000000001E-4</v>
      </c>
      <c r="BB622" s="23">
        <v>1.1000000000000001E-3</v>
      </c>
      <c r="BC622" s="23">
        <v>2.9999999999999997E-4</v>
      </c>
      <c r="BD622" s="23" t="s">
        <v>181</v>
      </c>
      <c r="BE622" s="23">
        <v>2.0000000000000001E-4</v>
      </c>
      <c r="BF622" s="23" t="s">
        <v>181</v>
      </c>
      <c r="BG622" s="23">
        <v>1E-4</v>
      </c>
      <c r="BH622" s="23">
        <v>6.7000000000000002E-3</v>
      </c>
      <c r="BI622" s="23">
        <v>2.9999999999999997E-4</v>
      </c>
      <c r="BJ622" s="23">
        <v>2.47E-2</v>
      </c>
      <c r="BK622" s="23">
        <v>5.0000000000000001E-4</v>
      </c>
      <c r="BL622" s="23">
        <v>1.8E-3</v>
      </c>
      <c r="BM622" s="23">
        <v>2.0000000000000001E-4</v>
      </c>
      <c r="BN622" s="23">
        <v>1.17E-2</v>
      </c>
      <c r="BO622" s="23">
        <v>4.0000000000000002E-4</v>
      </c>
      <c r="BP622" s="23">
        <v>5.0000000000000001E-4</v>
      </c>
      <c r="BQ622" s="23">
        <v>2.9999999999999997E-4</v>
      </c>
      <c r="BR622" s="23" t="s">
        <v>181</v>
      </c>
      <c r="BS622" s="23">
        <v>1E-4</v>
      </c>
      <c r="BT622" s="23" t="s">
        <v>181</v>
      </c>
      <c r="BU622" s="23">
        <v>5.9999999999999995E-4</v>
      </c>
      <c r="BV622" s="23" t="s">
        <v>20</v>
      </c>
      <c r="BX622" s="23" t="s">
        <v>181</v>
      </c>
      <c r="BY622" s="23">
        <v>6.9999999999999999E-4</v>
      </c>
      <c r="BZ622" s="23" t="s">
        <v>181</v>
      </c>
      <c r="CA622" s="23">
        <v>5.9999999999999995E-4</v>
      </c>
      <c r="CB622" s="23" t="s">
        <v>181</v>
      </c>
      <c r="CC622" s="23">
        <v>1.6000000000000001E-3</v>
      </c>
      <c r="CD622" s="23" t="s">
        <v>181</v>
      </c>
      <c r="CE622" s="23">
        <v>1.8E-3</v>
      </c>
      <c r="CF622" s="23" t="s">
        <v>20</v>
      </c>
      <c r="CH622" s="23">
        <v>2.5100000000000001E-2</v>
      </c>
      <c r="CI622" s="23">
        <v>4.4000000000000003E-3</v>
      </c>
      <c r="CJ622" s="23" t="s">
        <v>181</v>
      </c>
      <c r="CK622" s="23">
        <v>6.3E-3</v>
      </c>
      <c r="CL622" s="23" t="s">
        <v>181</v>
      </c>
      <c r="CM622" s="23">
        <v>4.8999999999999998E-3</v>
      </c>
      <c r="CN622" s="23" t="s">
        <v>181</v>
      </c>
      <c r="CO622" s="23">
        <v>5.0000000000000001E-4</v>
      </c>
      <c r="CP622" s="23" t="s">
        <v>181</v>
      </c>
      <c r="CQ622" s="23">
        <v>2.5000000000000001E-3</v>
      </c>
      <c r="CR622" s="23" t="s">
        <v>181</v>
      </c>
      <c r="CS622" s="23">
        <v>1.2999999999999999E-3</v>
      </c>
      <c r="CT622" s="23" t="s">
        <v>181</v>
      </c>
      <c r="CU622" s="23">
        <v>5.9999999999999995E-4</v>
      </c>
      <c r="CV622" s="23" t="s">
        <v>181</v>
      </c>
      <c r="CW622" s="23">
        <v>5.9999999999999995E-4</v>
      </c>
      <c r="CX622" s="23" t="s">
        <v>181</v>
      </c>
      <c r="CY622" s="23">
        <v>5.0000000000000001E-4</v>
      </c>
      <c r="CZ622" s="23" t="s">
        <v>181</v>
      </c>
      <c r="DA622" s="23">
        <v>4.0000000000000002E-4</v>
      </c>
      <c r="DB622" s="23">
        <v>1.8E-3</v>
      </c>
      <c r="DC622" s="23">
        <v>5.0000000000000001E-4</v>
      </c>
      <c r="DD622" s="23" t="s">
        <v>181</v>
      </c>
      <c r="DE622" s="23">
        <v>5.0000000000000001E-4</v>
      </c>
      <c r="DF622" s="23" t="s">
        <v>181</v>
      </c>
      <c r="DG622" s="23">
        <v>4.0000000000000002E-4</v>
      </c>
      <c r="DH622" s="23" t="s">
        <v>181</v>
      </c>
      <c r="DI622" s="23">
        <v>4.0000000000000002E-4</v>
      </c>
      <c r="DJ622" s="23" t="s">
        <v>188</v>
      </c>
      <c r="DK622" s="23" t="s">
        <v>20</v>
      </c>
      <c r="DL622" s="23" t="s">
        <v>188</v>
      </c>
      <c r="DM622" s="23" t="s">
        <v>188</v>
      </c>
      <c r="DN622" s="23" t="s">
        <v>20</v>
      </c>
      <c r="DW622" s="85"/>
      <c r="DY622" s="85">
        <v>44882.179861111108</v>
      </c>
    </row>
    <row r="623" spans="1:129" s="23" customFormat="1">
      <c r="A623" s="23">
        <v>684</v>
      </c>
      <c r="B623" s="88">
        <v>44882.181944444441</v>
      </c>
      <c r="C623" s="23" t="s">
        <v>192</v>
      </c>
      <c r="D623" s="23">
        <v>0</v>
      </c>
      <c r="E623" s="23">
        <v>0</v>
      </c>
      <c r="F623" s="23">
        <v>0</v>
      </c>
      <c r="G623" s="23" t="s">
        <v>58</v>
      </c>
      <c r="H623" s="23" t="s">
        <v>59</v>
      </c>
      <c r="I623" s="23" t="s">
        <v>59</v>
      </c>
      <c r="J623" s="23" t="s">
        <v>59</v>
      </c>
      <c r="K623" s="23">
        <v>150</v>
      </c>
      <c r="L623" s="23" t="s">
        <v>179</v>
      </c>
      <c r="M623" s="23">
        <v>0</v>
      </c>
      <c r="N623" s="23" t="s">
        <v>179</v>
      </c>
      <c r="O623" s="23">
        <v>0</v>
      </c>
      <c r="P623" s="23" t="s">
        <v>179</v>
      </c>
      <c r="Q623" s="23">
        <v>0</v>
      </c>
      <c r="R623" s="23">
        <v>2</v>
      </c>
      <c r="S623" s="23" t="s">
        <v>180</v>
      </c>
      <c r="T623" s="23">
        <v>2.0693999999999999</v>
      </c>
      <c r="U623" s="23">
        <v>0.43759999999999999</v>
      </c>
      <c r="V623" s="23">
        <v>12.863200000000001</v>
      </c>
      <c r="W623" s="23">
        <v>0.24060000000000001</v>
      </c>
      <c r="X623" s="23">
        <v>51.876199999999997</v>
      </c>
      <c r="Y623" s="23">
        <v>0.29920000000000002</v>
      </c>
      <c r="Z623" s="23">
        <v>0.1409</v>
      </c>
      <c r="AA623" s="23">
        <v>1.23E-2</v>
      </c>
      <c r="AB623" s="23" t="s">
        <v>181</v>
      </c>
      <c r="AC623" s="23">
        <v>6.6E-3</v>
      </c>
      <c r="AD623" s="23" t="s">
        <v>181</v>
      </c>
      <c r="AE623" s="23">
        <v>1.0500000000000001E-2</v>
      </c>
      <c r="AF623" s="23">
        <v>1.6919</v>
      </c>
      <c r="AG623" s="23">
        <v>1.2999999999999999E-2</v>
      </c>
      <c r="AH623" s="23">
        <v>4.8316999999999997</v>
      </c>
      <c r="AI623" s="23">
        <v>1.7000000000000001E-2</v>
      </c>
      <c r="AJ623" s="23">
        <v>1.3358000000000001</v>
      </c>
      <c r="AK623" s="23">
        <v>7.0000000000000001E-3</v>
      </c>
      <c r="AL623" s="23">
        <v>4.8800000000000003E-2</v>
      </c>
      <c r="AM623" s="23">
        <v>8.3999999999999995E-3</v>
      </c>
      <c r="AN623" s="23" t="s">
        <v>181</v>
      </c>
      <c r="AO623" s="23">
        <v>2.8E-3</v>
      </c>
      <c r="AP623" s="23">
        <v>0.158</v>
      </c>
      <c r="AQ623" s="23">
        <v>4.7000000000000002E-3</v>
      </c>
      <c r="AR623" s="23">
        <v>9.3231999999999999</v>
      </c>
      <c r="AS623" s="23">
        <v>2.64E-2</v>
      </c>
      <c r="AT623" s="23" t="s">
        <v>181</v>
      </c>
      <c r="AU623" s="23">
        <v>3.3999999999999998E-3</v>
      </c>
      <c r="AV623" s="23">
        <v>2.5999999999999999E-3</v>
      </c>
      <c r="AW623" s="23">
        <v>5.9999999999999995E-4</v>
      </c>
      <c r="AX623" s="23">
        <v>1.6999999999999999E-3</v>
      </c>
      <c r="AY623" s="23">
        <v>5.0000000000000001E-4</v>
      </c>
      <c r="AZ623" s="23">
        <v>1.0999999999999999E-2</v>
      </c>
      <c r="BA623" s="23">
        <v>6.9999999999999999E-4</v>
      </c>
      <c r="BB623" s="23">
        <v>1.8E-3</v>
      </c>
      <c r="BC623" s="23">
        <v>4.0000000000000002E-4</v>
      </c>
      <c r="BD623" s="23" t="s">
        <v>181</v>
      </c>
      <c r="BE623" s="23">
        <v>2.9999999999999997E-4</v>
      </c>
      <c r="BF623" s="23" t="s">
        <v>181</v>
      </c>
      <c r="BG623" s="23">
        <v>1E-4</v>
      </c>
      <c r="BH623" s="23">
        <v>4.1999999999999997E-3</v>
      </c>
      <c r="BI623" s="23">
        <v>2.9999999999999997E-4</v>
      </c>
      <c r="BJ623" s="23">
        <v>3.1899999999999998E-2</v>
      </c>
      <c r="BK623" s="23">
        <v>6.9999999999999999E-4</v>
      </c>
      <c r="BL623" s="23">
        <v>2.8999999999999998E-3</v>
      </c>
      <c r="BM623" s="23">
        <v>2.0000000000000001E-4</v>
      </c>
      <c r="BN623" s="23">
        <v>1.47E-2</v>
      </c>
      <c r="BO623" s="23">
        <v>4.0000000000000002E-4</v>
      </c>
      <c r="BP623" s="23">
        <v>2.9999999999999997E-4</v>
      </c>
      <c r="BQ623" s="23">
        <v>2.0000000000000001E-4</v>
      </c>
      <c r="BR623" s="23">
        <v>1.7500000000000002E-2</v>
      </c>
      <c r="BS623" s="23">
        <v>5.0000000000000001E-4</v>
      </c>
      <c r="BT623" s="23" t="s">
        <v>181</v>
      </c>
      <c r="BU623" s="23">
        <v>5.0000000000000001E-4</v>
      </c>
      <c r="BV623" s="23" t="s">
        <v>181</v>
      </c>
      <c r="BW623" s="23">
        <v>5.9999999999999995E-4</v>
      </c>
      <c r="BX623" s="23" t="s">
        <v>181</v>
      </c>
      <c r="BY623" s="23">
        <v>8.0000000000000004E-4</v>
      </c>
      <c r="BZ623" s="23" t="s">
        <v>181</v>
      </c>
      <c r="CA623" s="23">
        <v>6.9999999999999999E-4</v>
      </c>
      <c r="CB623" s="23" t="s">
        <v>181</v>
      </c>
      <c r="CC623" s="23">
        <v>1.8E-3</v>
      </c>
      <c r="CD623" s="23" t="s">
        <v>181</v>
      </c>
      <c r="CE623" s="23">
        <v>1.6999999999999999E-3</v>
      </c>
      <c r="CF623" s="23" t="s">
        <v>20</v>
      </c>
      <c r="CH623" s="23">
        <v>5.79E-2</v>
      </c>
      <c r="CI623" s="23">
        <v>5.1999999999999998E-3</v>
      </c>
      <c r="CJ623" s="23">
        <v>9.2999999999999992E-3</v>
      </c>
      <c r="CK623" s="23">
        <v>7.7999999999999996E-3</v>
      </c>
      <c r="CL623" s="23" t="s">
        <v>181</v>
      </c>
      <c r="CM623" s="23">
        <v>7.0000000000000001E-3</v>
      </c>
      <c r="CN623" s="23" t="s">
        <v>181</v>
      </c>
      <c r="CO623" s="23">
        <v>5.9999999999999995E-4</v>
      </c>
      <c r="CP623" s="23" t="s">
        <v>181</v>
      </c>
      <c r="CQ623" s="23">
        <v>2.7000000000000001E-3</v>
      </c>
      <c r="CR623" s="23" t="s">
        <v>181</v>
      </c>
      <c r="CS623" s="23">
        <v>1.6000000000000001E-3</v>
      </c>
      <c r="CT623" s="23" t="s">
        <v>20</v>
      </c>
      <c r="CV623" s="23" t="s">
        <v>20</v>
      </c>
      <c r="CX623" s="23" t="s">
        <v>181</v>
      </c>
      <c r="CY623" s="23">
        <v>5.0000000000000001E-4</v>
      </c>
      <c r="CZ623" s="23" t="s">
        <v>181</v>
      </c>
      <c r="DA623" s="23">
        <v>5.9999999999999995E-4</v>
      </c>
      <c r="DB623" s="23">
        <v>1.1000000000000001E-3</v>
      </c>
      <c r="DC623" s="23">
        <v>5.9999999999999995E-4</v>
      </c>
      <c r="DD623" s="23" t="s">
        <v>181</v>
      </c>
      <c r="DE623" s="23">
        <v>5.9999999999999995E-4</v>
      </c>
      <c r="DF623" s="23" t="s">
        <v>181</v>
      </c>
      <c r="DG623" s="23">
        <v>4.0000000000000002E-4</v>
      </c>
      <c r="DH623" s="23" t="s">
        <v>181</v>
      </c>
      <c r="DI623" s="23">
        <v>2.9999999999999997E-4</v>
      </c>
      <c r="DJ623" s="23" t="s">
        <v>14</v>
      </c>
      <c r="DK623" s="23" t="s">
        <v>20</v>
      </c>
      <c r="DL623" s="23" t="s">
        <v>14</v>
      </c>
      <c r="DM623" s="23" t="s">
        <v>14</v>
      </c>
      <c r="DN623" s="23" t="s">
        <v>20</v>
      </c>
      <c r="DW623" s="85"/>
      <c r="DY623" s="85">
        <v>44882.181944444441</v>
      </c>
    </row>
    <row r="624" spans="1:129" s="23" customFormat="1">
      <c r="A624" s="23">
        <v>685</v>
      </c>
      <c r="B624" s="88">
        <v>44882.18472222222</v>
      </c>
      <c r="C624" s="23" t="s">
        <v>192</v>
      </c>
      <c r="D624" s="23">
        <v>0</v>
      </c>
      <c r="E624" s="23">
        <v>0</v>
      </c>
      <c r="F624" s="23">
        <v>0</v>
      </c>
      <c r="G624" s="23" t="s">
        <v>58</v>
      </c>
      <c r="H624" s="23" t="s">
        <v>59</v>
      </c>
      <c r="I624" s="23" t="s">
        <v>59</v>
      </c>
      <c r="J624" s="23" t="s">
        <v>59</v>
      </c>
      <c r="K624" s="23">
        <v>150</v>
      </c>
      <c r="L624" s="23" t="s">
        <v>179</v>
      </c>
      <c r="M624" s="23">
        <v>0</v>
      </c>
      <c r="N624" s="23" t="s">
        <v>179</v>
      </c>
      <c r="O624" s="23">
        <v>0</v>
      </c>
      <c r="P624" s="23" t="s">
        <v>179</v>
      </c>
      <c r="Q624" s="23">
        <v>0</v>
      </c>
      <c r="R624" s="23">
        <v>2</v>
      </c>
      <c r="S624" s="23" t="s">
        <v>180</v>
      </c>
      <c r="T624" s="23">
        <v>4.7140000000000004</v>
      </c>
      <c r="U624" s="23">
        <v>0.53849999999999998</v>
      </c>
      <c r="V624" s="23">
        <v>12.852</v>
      </c>
      <c r="W624" s="23">
        <v>0.24379999999999999</v>
      </c>
      <c r="X624" s="23">
        <v>44.959600000000002</v>
      </c>
      <c r="Y624" s="23">
        <v>0.27179999999999999</v>
      </c>
      <c r="Z624" s="23">
        <v>7.2099999999999997E-2</v>
      </c>
      <c r="AA624" s="23">
        <v>1.26E-2</v>
      </c>
      <c r="AB624" s="23" t="s">
        <v>181</v>
      </c>
      <c r="AC624" s="23">
        <v>6.3E-3</v>
      </c>
      <c r="AD624" s="23" t="s">
        <v>181</v>
      </c>
      <c r="AE624" s="23">
        <v>1.0500000000000001E-2</v>
      </c>
      <c r="AF624" s="23">
        <v>0.42459999999999998</v>
      </c>
      <c r="AG624" s="23">
        <v>7.3000000000000001E-3</v>
      </c>
      <c r="AH624" s="23">
        <v>7.7302999999999997</v>
      </c>
      <c r="AI624" s="23">
        <v>2.1299999999999999E-2</v>
      </c>
      <c r="AJ624" s="23">
        <v>1.667</v>
      </c>
      <c r="AK624" s="23">
        <v>7.9000000000000008E-3</v>
      </c>
      <c r="AL624" s="23">
        <v>2.2599999999999999E-2</v>
      </c>
      <c r="AM624" s="23">
        <v>8.8000000000000005E-3</v>
      </c>
      <c r="AN624" s="23">
        <v>3.3599999999999998E-2</v>
      </c>
      <c r="AO624" s="23">
        <v>3.5999999999999999E-3</v>
      </c>
      <c r="AP624" s="23">
        <v>0.1389</v>
      </c>
      <c r="AQ624" s="23">
        <v>4.5999999999999999E-3</v>
      </c>
      <c r="AR624" s="23">
        <v>8.6464999999999996</v>
      </c>
      <c r="AS624" s="23">
        <v>2.64E-2</v>
      </c>
      <c r="AT624" s="23" t="s">
        <v>181</v>
      </c>
      <c r="AU624" s="23">
        <v>3.2000000000000002E-3</v>
      </c>
      <c r="AV624" s="23">
        <v>1.41E-2</v>
      </c>
      <c r="AW624" s="23">
        <v>1E-3</v>
      </c>
      <c r="AX624" s="23">
        <v>1.2800000000000001E-2</v>
      </c>
      <c r="AY624" s="23">
        <v>8.0000000000000004E-4</v>
      </c>
      <c r="AZ624" s="23">
        <v>9.7000000000000003E-3</v>
      </c>
      <c r="BA624" s="23">
        <v>6.9999999999999999E-4</v>
      </c>
      <c r="BB624" s="23">
        <v>1.2999999999999999E-3</v>
      </c>
      <c r="BC624" s="23">
        <v>4.0000000000000002E-4</v>
      </c>
      <c r="BD624" s="23" t="s">
        <v>181</v>
      </c>
      <c r="BE624" s="23">
        <v>2.9999999999999997E-4</v>
      </c>
      <c r="BF624" s="23" t="s">
        <v>181</v>
      </c>
      <c r="BG624" s="23">
        <v>1E-4</v>
      </c>
      <c r="BH624" s="23">
        <v>6.9999999999999999E-4</v>
      </c>
      <c r="BI624" s="23">
        <v>2.0000000000000001E-4</v>
      </c>
      <c r="BJ624" s="23">
        <v>3.78E-2</v>
      </c>
      <c r="BK624" s="23">
        <v>6.9999999999999999E-4</v>
      </c>
      <c r="BL624" s="23">
        <v>2.2000000000000001E-3</v>
      </c>
      <c r="BM624" s="23">
        <v>2.0000000000000001E-4</v>
      </c>
      <c r="BN624" s="23">
        <v>1.49E-2</v>
      </c>
      <c r="BO624" s="23">
        <v>5.0000000000000001E-4</v>
      </c>
      <c r="BP624" s="23">
        <v>1.4E-3</v>
      </c>
      <c r="BQ624" s="23">
        <v>2.9999999999999997E-4</v>
      </c>
      <c r="BR624" s="23">
        <v>8.0000000000000004E-4</v>
      </c>
      <c r="BS624" s="23">
        <v>2.9999999999999997E-4</v>
      </c>
      <c r="BT624" s="23" t="s">
        <v>181</v>
      </c>
      <c r="BU624" s="23">
        <v>5.0000000000000001E-4</v>
      </c>
      <c r="BV624" s="23" t="s">
        <v>181</v>
      </c>
      <c r="BW624" s="23">
        <v>5.9999999999999995E-4</v>
      </c>
      <c r="BX624" s="23" t="s">
        <v>20</v>
      </c>
      <c r="BZ624" s="23" t="s">
        <v>181</v>
      </c>
      <c r="CA624" s="23">
        <v>6.9999999999999999E-4</v>
      </c>
      <c r="CB624" s="23" t="s">
        <v>181</v>
      </c>
      <c r="CC624" s="23">
        <v>1.9E-3</v>
      </c>
      <c r="CD624" s="23" t="s">
        <v>181</v>
      </c>
      <c r="CE624" s="23">
        <v>1.8E-3</v>
      </c>
      <c r="CF624" s="23" t="s">
        <v>20</v>
      </c>
      <c r="CH624" s="23">
        <v>1.4999999999999999E-2</v>
      </c>
      <c r="CI624" s="23">
        <v>4.8999999999999998E-3</v>
      </c>
      <c r="CJ624" s="23" t="s">
        <v>181</v>
      </c>
      <c r="CK624" s="23">
        <v>8.2000000000000007E-3</v>
      </c>
      <c r="CL624" s="23" t="s">
        <v>181</v>
      </c>
      <c r="CM624" s="23">
        <v>9.1999999999999998E-3</v>
      </c>
      <c r="CN624" s="23" t="s">
        <v>181</v>
      </c>
      <c r="CO624" s="23">
        <v>6.9999999999999999E-4</v>
      </c>
      <c r="CP624" s="23" t="s">
        <v>181</v>
      </c>
      <c r="CQ624" s="23">
        <v>2.8E-3</v>
      </c>
      <c r="CR624" s="23" t="s">
        <v>181</v>
      </c>
      <c r="CS624" s="23">
        <v>1.6000000000000001E-3</v>
      </c>
      <c r="CT624" s="23" t="s">
        <v>181</v>
      </c>
      <c r="CU624" s="23">
        <v>5.9999999999999995E-4</v>
      </c>
      <c r="CV624" s="23" t="s">
        <v>20</v>
      </c>
      <c r="CX624" s="23" t="s">
        <v>181</v>
      </c>
      <c r="CY624" s="23">
        <v>5.0000000000000001E-4</v>
      </c>
      <c r="CZ624" s="23" t="s">
        <v>181</v>
      </c>
      <c r="DA624" s="23">
        <v>5.9999999999999995E-4</v>
      </c>
      <c r="DB624" s="23" t="s">
        <v>181</v>
      </c>
      <c r="DC624" s="23">
        <v>5.9999999999999995E-4</v>
      </c>
      <c r="DD624" s="23" t="s">
        <v>181</v>
      </c>
      <c r="DE624" s="23">
        <v>5.9999999999999995E-4</v>
      </c>
      <c r="DF624" s="23" t="s">
        <v>181</v>
      </c>
      <c r="DG624" s="23">
        <v>4.0000000000000002E-4</v>
      </c>
      <c r="DH624" s="23" t="s">
        <v>181</v>
      </c>
      <c r="DI624" s="23">
        <v>2.9999999999999997E-4</v>
      </c>
      <c r="DJ624" s="23" t="s">
        <v>14</v>
      </c>
      <c r="DK624" s="23" t="s">
        <v>20</v>
      </c>
      <c r="DL624" s="23" t="s">
        <v>14</v>
      </c>
      <c r="DM624" s="23" t="s">
        <v>14</v>
      </c>
      <c r="DN624" s="23" t="s">
        <v>20</v>
      </c>
      <c r="DW624" s="85"/>
      <c r="DY624" s="85">
        <v>44882.18472222222</v>
      </c>
    </row>
    <row r="625" spans="1:129" s="23" customFormat="1">
      <c r="A625" s="23">
        <v>686</v>
      </c>
      <c r="B625" s="88">
        <v>44882.186805555553</v>
      </c>
      <c r="C625" s="23" t="s">
        <v>192</v>
      </c>
      <c r="D625" s="23">
        <v>0</v>
      </c>
      <c r="E625" s="23">
        <v>0</v>
      </c>
      <c r="F625" s="23">
        <v>0</v>
      </c>
      <c r="G625" s="23" t="s">
        <v>58</v>
      </c>
      <c r="H625" s="23" t="s">
        <v>59</v>
      </c>
      <c r="I625" s="23" t="s">
        <v>59</v>
      </c>
      <c r="J625" s="23" t="s">
        <v>59</v>
      </c>
      <c r="K625" s="23">
        <v>150</v>
      </c>
      <c r="L625" s="23" t="s">
        <v>179</v>
      </c>
      <c r="M625" s="23">
        <v>0</v>
      </c>
      <c r="N625" s="23" t="s">
        <v>179</v>
      </c>
      <c r="O625" s="23">
        <v>0</v>
      </c>
      <c r="P625" s="23" t="s">
        <v>179</v>
      </c>
      <c r="Q625" s="23">
        <v>0</v>
      </c>
      <c r="R625" s="23">
        <v>2</v>
      </c>
      <c r="S625" s="23" t="s">
        <v>180</v>
      </c>
      <c r="T625" s="23">
        <v>4.6124999999999998</v>
      </c>
      <c r="U625" s="23">
        <v>0.53900000000000003</v>
      </c>
      <c r="V625" s="23">
        <v>12.9208</v>
      </c>
      <c r="W625" s="23">
        <v>0.2442</v>
      </c>
      <c r="X625" s="23">
        <v>44.878700000000002</v>
      </c>
      <c r="Y625" s="23">
        <v>0.27150000000000002</v>
      </c>
      <c r="Z625" s="23">
        <v>8.1699999999999995E-2</v>
      </c>
      <c r="AA625" s="23">
        <v>1.2699999999999999E-2</v>
      </c>
      <c r="AB625" s="23" t="s">
        <v>181</v>
      </c>
      <c r="AC625" s="23">
        <v>6.4000000000000003E-3</v>
      </c>
      <c r="AD625" s="23" t="s">
        <v>181</v>
      </c>
      <c r="AE625" s="23">
        <v>1.04E-2</v>
      </c>
      <c r="AF625" s="23">
        <v>0.42199999999999999</v>
      </c>
      <c r="AG625" s="23">
        <v>7.3000000000000001E-3</v>
      </c>
      <c r="AH625" s="23">
        <v>7.7257999999999996</v>
      </c>
      <c r="AI625" s="23">
        <v>2.1299999999999999E-2</v>
      </c>
      <c r="AJ625" s="23">
        <v>1.6645000000000001</v>
      </c>
      <c r="AK625" s="23">
        <v>7.9000000000000008E-3</v>
      </c>
      <c r="AL625" s="23">
        <v>2.2200000000000001E-2</v>
      </c>
      <c r="AM625" s="23">
        <v>8.8000000000000005E-3</v>
      </c>
      <c r="AN625" s="23">
        <v>3.5299999999999998E-2</v>
      </c>
      <c r="AO625" s="23">
        <v>3.5999999999999999E-3</v>
      </c>
      <c r="AP625" s="23">
        <v>0.13830000000000001</v>
      </c>
      <c r="AQ625" s="23">
        <v>4.5999999999999999E-3</v>
      </c>
      <c r="AR625" s="23">
        <v>8.6273999999999997</v>
      </c>
      <c r="AS625" s="23">
        <v>2.63E-2</v>
      </c>
      <c r="AT625" s="23" t="s">
        <v>181</v>
      </c>
      <c r="AU625" s="23">
        <v>3.2000000000000002E-3</v>
      </c>
      <c r="AV625" s="23">
        <v>1.37E-2</v>
      </c>
      <c r="AW625" s="23">
        <v>1E-3</v>
      </c>
      <c r="AX625" s="23">
        <v>1.2999999999999999E-2</v>
      </c>
      <c r="AY625" s="23">
        <v>8.0000000000000004E-4</v>
      </c>
      <c r="AZ625" s="23">
        <v>8.5000000000000006E-3</v>
      </c>
      <c r="BA625" s="23">
        <v>6.9999999999999999E-4</v>
      </c>
      <c r="BB625" s="23">
        <v>1.6000000000000001E-3</v>
      </c>
      <c r="BC625" s="23">
        <v>4.0000000000000002E-4</v>
      </c>
      <c r="BD625" s="23" t="s">
        <v>181</v>
      </c>
      <c r="BE625" s="23">
        <v>2.9999999999999997E-4</v>
      </c>
      <c r="BF625" s="23" t="s">
        <v>181</v>
      </c>
      <c r="BG625" s="23">
        <v>1E-4</v>
      </c>
      <c r="BH625" s="23">
        <v>6.9999999999999999E-4</v>
      </c>
      <c r="BI625" s="23">
        <v>2.0000000000000001E-4</v>
      </c>
      <c r="BJ625" s="23">
        <v>3.7499999999999999E-2</v>
      </c>
      <c r="BK625" s="23">
        <v>6.9999999999999999E-4</v>
      </c>
      <c r="BL625" s="23">
        <v>2.2000000000000001E-3</v>
      </c>
      <c r="BM625" s="23">
        <v>2.0000000000000001E-4</v>
      </c>
      <c r="BN625" s="23">
        <v>1.5100000000000001E-2</v>
      </c>
      <c r="BO625" s="23">
        <v>5.0000000000000001E-4</v>
      </c>
      <c r="BP625" s="23">
        <v>1.1999999999999999E-3</v>
      </c>
      <c r="BQ625" s="23">
        <v>2.9999999999999997E-4</v>
      </c>
      <c r="BR625" s="23">
        <v>8.9999999999999998E-4</v>
      </c>
      <c r="BS625" s="23">
        <v>2.9999999999999997E-4</v>
      </c>
      <c r="BT625" s="23" t="s">
        <v>181</v>
      </c>
      <c r="BU625" s="23">
        <v>5.0000000000000001E-4</v>
      </c>
      <c r="BV625" s="23" t="s">
        <v>20</v>
      </c>
      <c r="BX625" s="23" t="s">
        <v>20</v>
      </c>
      <c r="BZ625" s="23">
        <v>1E-3</v>
      </c>
      <c r="CA625" s="23">
        <v>6.9999999999999999E-4</v>
      </c>
      <c r="CB625" s="23" t="s">
        <v>181</v>
      </c>
      <c r="CC625" s="23">
        <v>1.9E-3</v>
      </c>
      <c r="CD625" s="23" t="s">
        <v>181</v>
      </c>
      <c r="CE625" s="23">
        <v>1.6999999999999999E-3</v>
      </c>
      <c r="CF625" s="23" t="s">
        <v>20</v>
      </c>
      <c r="CH625" s="23">
        <v>1.32E-2</v>
      </c>
      <c r="CI625" s="23">
        <v>4.8999999999999998E-3</v>
      </c>
      <c r="CJ625" s="23" t="s">
        <v>181</v>
      </c>
      <c r="CK625" s="23">
        <v>8.3000000000000001E-3</v>
      </c>
      <c r="CL625" s="23" t="s">
        <v>181</v>
      </c>
      <c r="CM625" s="23">
        <v>9.2999999999999992E-3</v>
      </c>
      <c r="CN625" s="23" t="s">
        <v>181</v>
      </c>
      <c r="CO625" s="23">
        <v>6.9999999999999999E-4</v>
      </c>
      <c r="CP625" s="23" t="s">
        <v>181</v>
      </c>
      <c r="CQ625" s="23">
        <v>2.7000000000000001E-3</v>
      </c>
      <c r="CR625" s="23" t="s">
        <v>181</v>
      </c>
      <c r="CS625" s="23">
        <v>1.6000000000000001E-3</v>
      </c>
      <c r="CT625" s="23" t="s">
        <v>181</v>
      </c>
      <c r="CU625" s="23">
        <v>6.9999999999999999E-4</v>
      </c>
      <c r="CV625" s="23" t="s">
        <v>20</v>
      </c>
      <c r="CX625" s="23" t="s">
        <v>181</v>
      </c>
      <c r="CY625" s="23">
        <v>5.0000000000000001E-4</v>
      </c>
      <c r="CZ625" s="23" t="s">
        <v>181</v>
      </c>
      <c r="DA625" s="23">
        <v>5.9999999999999995E-4</v>
      </c>
      <c r="DB625" s="23" t="s">
        <v>181</v>
      </c>
      <c r="DC625" s="23">
        <v>5.0000000000000001E-4</v>
      </c>
      <c r="DD625" s="23" t="s">
        <v>181</v>
      </c>
      <c r="DE625" s="23">
        <v>5.0000000000000001E-4</v>
      </c>
      <c r="DF625" s="23" t="s">
        <v>181</v>
      </c>
      <c r="DG625" s="23">
        <v>2.9999999999999997E-4</v>
      </c>
      <c r="DH625" s="23" t="s">
        <v>181</v>
      </c>
      <c r="DI625" s="23">
        <v>2.9999999999999997E-4</v>
      </c>
      <c r="DJ625" s="23" t="s">
        <v>16</v>
      </c>
      <c r="DK625" s="23" t="s">
        <v>20</v>
      </c>
      <c r="DL625" s="23" t="s">
        <v>16</v>
      </c>
      <c r="DM625" s="23" t="s">
        <v>16</v>
      </c>
      <c r="DN625" s="23" t="s">
        <v>20</v>
      </c>
      <c r="DW625" s="85"/>
      <c r="DY625" s="85">
        <v>44882.186805555553</v>
      </c>
    </row>
    <row r="626" spans="1:129" s="23" customFormat="1">
      <c r="B626" s="88"/>
      <c r="DW626" s="85"/>
      <c r="DY626" s="85"/>
    </row>
    <row r="627" spans="1:129" s="23" customFormat="1">
      <c r="B627" s="88"/>
      <c r="DW627" s="85"/>
      <c r="DY627" s="85"/>
    </row>
  </sheetData>
  <phoneticPr fontId="16"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L628"/>
  <sheetViews>
    <sheetView topLeftCell="E1" zoomScale="87" zoomScaleNormal="100" workbookViewId="0">
      <pane ySplit="1" topLeftCell="A544" activePane="bottomLeft" state="frozen"/>
      <selection activeCell="I1" sqref="I1"/>
      <selection pane="bottomLeft" activeCell="J144" sqref="J144"/>
    </sheetView>
  </sheetViews>
  <sheetFormatPr baseColWidth="10" defaultRowHeight="19"/>
  <cols>
    <col min="1" max="1" width="7.33203125" style="3" customWidth="1"/>
    <col min="2" max="2" width="30.5" style="83" customWidth="1"/>
    <col min="3" max="3" width="14.6640625" style="1" customWidth="1"/>
    <col min="4" max="4" width="12.1640625" style="1" customWidth="1"/>
    <col min="5" max="5" width="8.83203125" style="3" customWidth="1"/>
    <col min="6" max="6" width="3.83203125" style="3" customWidth="1"/>
    <col min="7" max="7" width="22" style="3" customWidth="1"/>
    <col min="8" max="8" width="17" style="3" customWidth="1"/>
    <col min="9" max="9" width="15.6640625" style="3" customWidth="1"/>
    <col min="10" max="10" width="37" style="3" customWidth="1"/>
    <col min="11" max="11" width="10.83203125" style="51"/>
    <col min="12" max="12" width="10.83203125" style="2"/>
    <col min="13" max="13" width="10.83203125" style="1"/>
    <col min="14" max="14" width="10.83203125" style="51"/>
    <col min="15" max="19" width="10.83203125" style="2"/>
    <col min="20" max="20" width="4.5" style="1" customWidth="1"/>
    <col min="21" max="21" width="11.83203125" style="14" bestFit="1" customWidth="1"/>
    <col min="22" max="29" width="10.83203125" style="14"/>
    <col min="30" max="30" width="14.5" style="14" customWidth="1"/>
    <col min="31" max="31" width="10.83203125" style="1"/>
    <col min="32" max="32" width="19.1640625" style="1" customWidth="1"/>
    <col min="33" max="16384" width="10.83203125" style="1"/>
  </cols>
  <sheetData>
    <row r="1" spans="1:34" s="15" customFormat="1" ht="80">
      <c r="A1" s="15" t="s">
        <v>36</v>
      </c>
      <c r="B1" s="90" t="s">
        <v>79</v>
      </c>
      <c r="C1" s="15" t="s">
        <v>43</v>
      </c>
      <c r="D1" s="15" t="s">
        <v>44</v>
      </c>
      <c r="E1" s="21" t="s">
        <v>85</v>
      </c>
      <c r="F1" s="21"/>
      <c r="G1" s="21" t="s">
        <v>42</v>
      </c>
      <c r="H1" s="21" t="s">
        <v>843</v>
      </c>
      <c r="I1" s="21" t="s">
        <v>842</v>
      </c>
      <c r="J1" s="21" t="s">
        <v>844</v>
      </c>
      <c r="K1" s="48" t="s">
        <v>45</v>
      </c>
      <c r="L1" s="16" t="s">
        <v>11</v>
      </c>
      <c r="M1" s="15" t="s">
        <v>821</v>
      </c>
      <c r="N1" s="48" t="s">
        <v>22</v>
      </c>
      <c r="O1" s="16" t="s">
        <v>12</v>
      </c>
      <c r="P1" s="16" t="s">
        <v>23</v>
      </c>
      <c r="Q1" s="16" t="s">
        <v>10</v>
      </c>
      <c r="R1" s="16" t="s">
        <v>9</v>
      </c>
      <c r="S1" s="16" t="s">
        <v>8</v>
      </c>
      <c r="U1" s="17" t="s">
        <v>7</v>
      </c>
      <c r="V1" s="17" t="s">
        <v>6</v>
      </c>
      <c r="W1" s="17" t="s">
        <v>5</v>
      </c>
      <c r="X1" s="17" t="s">
        <v>4</v>
      </c>
      <c r="Y1" s="17" t="s">
        <v>3</v>
      </c>
      <c r="Z1" s="17" t="s">
        <v>13</v>
      </c>
      <c r="AA1" s="17" t="s">
        <v>2</v>
      </c>
      <c r="AB1" s="17" t="s">
        <v>25</v>
      </c>
      <c r="AC1" s="15" t="s">
        <v>832</v>
      </c>
      <c r="AD1" s="17" t="s">
        <v>1</v>
      </c>
      <c r="AE1" s="15" t="s">
        <v>822</v>
      </c>
      <c r="AF1" s="15" t="s">
        <v>762</v>
      </c>
      <c r="AG1" s="15" t="s">
        <v>823</v>
      </c>
    </row>
    <row r="2" spans="1:34" s="18" customFormat="1" ht="16">
      <c r="A2" s="18">
        <f>'Bruker data input page'!A2</f>
        <v>47</v>
      </c>
      <c r="B2" s="82">
        <f>'Bruker data input page'!B2</f>
        <v>44873.963888888888</v>
      </c>
      <c r="C2" s="18" t="str">
        <f>'Bruker data input page'!G2</f>
        <v>GeoExploration</v>
      </c>
      <c r="D2" s="18" t="str">
        <f>'Bruker data input page'!H2</f>
        <v>Oxide3phase</v>
      </c>
      <c r="E2" s="22">
        <f>'Bruker data input page'!K2</f>
        <v>150</v>
      </c>
      <c r="F2" s="22"/>
      <c r="G2" s="22" t="str">
        <f>'Bruker data input page'!DJ2</f>
        <v>RS-5R</v>
      </c>
      <c r="H2" s="22" t="str">
        <f>'Bruker data input page'!DK2</f>
        <v/>
      </c>
      <c r="I2" s="22" t="str">
        <f>'Bruker data input page'!DL2</f>
        <v/>
      </c>
      <c r="J2" s="22" t="str">
        <f>'Bruker data input page'!DM2</f>
        <v>STD</v>
      </c>
      <c r="K2" s="49">
        <f>'Bruker data input page'!X2*Calibrations!H$46+Calibrations!I$46</f>
        <v>58.24718395006456</v>
      </c>
      <c r="L2" s="50">
        <f>'Bruker data input page'!AJ2*Calibrations!O$46/0.5995+Calibrations!P$46</f>
        <v>1.0747445151979829</v>
      </c>
      <c r="M2" s="19">
        <f>'ICP corrections'!$S$75*L2^2+'ICP corrections'!$T$75*L2+'ICP corrections'!$U$75</f>
        <v>1.1515267971806684</v>
      </c>
      <c r="N2" s="49">
        <f>'Bruker data input page'!V2*Calibrations!V$46+Calibrations!W$46</f>
        <v>18.986696869357793</v>
      </c>
      <c r="O2" s="50">
        <f>'Bruker data input page'!AR2*Calibrations!AC$46/0.6994+Calibrations!AD$46</f>
        <v>8.8994032627562802</v>
      </c>
      <c r="P2" s="50">
        <f>'Bruker data input page'!T2*Calibrations!AQ$46+Calibrations!AR$46</f>
        <v>13.277067489134062</v>
      </c>
      <c r="Q2" s="50">
        <f>'Bruker data input page'!AP2*Calibrations!AJ$46/0.77446+Calibrations!AK$46</f>
        <v>0.13487728187606715</v>
      </c>
      <c r="R2" s="50">
        <f>'Bruker data input page'!AH2*Calibrations!AX$46/0.7147+Calibrations!AY$46</f>
        <v>12.763632899121706</v>
      </c>
      <c r="S2" s="50">
        <f>'Bruker data input page'!AF2*Calibrations!BE$46/0.83015+Calibrations!BF$46</f>
        <v>0.12890321905821772</v>
      </c>
      <c r="U2" s="20">
        <f>'Bruker data input page'!AL2*Calibrations!BS$46*10000+Calibrations!BT$46</f>
        <v>261.65073337278011</v>
      </c>
      <c r="V2" s="20">
        <f>('Bruker data input page'!AN2*10000)^2*Calibrations!BY$46+('Bruker data input page'!AN2*10000)*Calibrations!BZ$46+Calibrations!CA$46</f>
        <v>422.47390430587109</v>
      </c>
      <c r="W2" s="20">
        <f>'Bruker data input page'!AV2*Calibrations!CG$46*10000+Calibrations!CH$46</f>
        <v>102.59247683677083</v>
      </c>
      <c r="X2" s="20">
        <f>'Bruker data input page'!AX2*Calibrations!CN$46*10000+Calibrations!CO$46</f>
        <v>94.655044688221068</v>
      </c>
      <c r="Y2" s="20">
        <f>'Bruker data input page'!AZ2*Calibrations!CU$46*10000+Calibrations!CV$46</f>
        <v>67.0332478294373</v>
      </c>
      <c r="Z2" s="20" t="e">
        <f>'Bruker data input page'!BH2*Calibrations!DB$46*10000+Calibrations!DC$46</f>
        <v>#VALUE!</v>
      </c>
      <c r="AA2" s="20">
        <f>'Bruker data input page'!BJ2*Calibrations!DI$46*10000+Calibrations!DJ$46</f>
        <v>80.291086000051479</v>
      </c>
      <c r="AB2" s="20">
        <f>'Bruker data input page'!BL2*Calibrations!DP$46*10000+Calibrations!DQ$46</f>
        <v>22.540847105909371</v>
      </c>
      <c r="AC2" s="20">
        <f>AB2*'ICP corrections'!Z$74+'ICP corrections'!AA$74</f>
        <v>27.113474124733557</v>
      </c>
      <c r="AD2" s="20">
        <f>((('Bruker data input page'!BN2*10000)^2)*Calibrations!DW$46)+(Calibrations!DX$46*('Bruker data input page'!BN2*10000))+Calibrations!DY46</f>
        <v>29.492673931231018</v>
      </c>
      <c r="AE2" s="20">
        <f>AD2^2*'ICP corrections'!F$75+'ICP corrections'!G$75*AD2+'ICP corrections'!H$75</f>
        <v>51.315272315681689</v>
      </c>
      <c r="AF2" s="91">
        <f>A2^4*'ICP corrections'!K$75+A2^3*'ICP corrections'!L$75+'ICP corrections'!M$75*A2^2+'ICP corrections'!N$75*A2+'ICP corrections'!O$75</f>
        <v>1.0910622152194613</v>
      </c>
      <c r="AG2" s="20">
        <f>AE2*AF2</f>
        <v>55.988154687337563</v>
      </c>
      <c r="AH2" s="20"/>
    </row>
    <row r="3" spans="1:34" s="18" customFormat="1" ht="16">
      <c r="A3" s="18">
        <f>'Bruker data input page'!A3</f>
        <v>48</v>
      </c>
      <c r="B3" s="82">
        <f>'Bruker data input page'!B3</f>
        <v>44873.966666666667</v>
      </c>
      <c r="C3" s="18" t="str">
        <f>'Bruker data input page'!G3</f>
        <v>GeoExploration</v>
      </c>
      <c r="D3" s="18" t="str">
        <f>'Bruker data input page'!H3</f>
        <v>Oxide3phase</v>
      </c>
      <c r="E3" s="22">
        <f>'Bruker data input page'!K3</f>
        <v>150</v>
      </c>
      <c r="F3" s="22"/>
      <c r="G3" s="22" t="str">
        <f>'Bruker data input page'!DJ3</f>
        <v>RS-11R</v>
      </c>
      <c r="H3" s="22" t="str">
        <f>'Bruker data input page'!DK3</f>
        <v/>
      </c>
      <c r="I3" s="22" t="str">
        <f>'Bruker data input page'!DL3</f>
        <v/>
      </c>
      <c r="J3" s="22" t="str">
        <f>'Bruker data input page'!DM3</f>
        <v>STD</v>
      </c>
      <c r="K3" s="49">
        <f>'Bruker data input page'!X3*Calibrations!H$46+Calibrations!I$46</f>
        <v>53.594445475679194</v>
      </c>
      <c r="L3" s="50">
        <f>'Bruker data input page'!AJ3*Calibrations!O$46/0.5995+Calibrations!P$46</f>
        <v>0.93837929912032714</v>
      </c>
      <c r="M3" s="19">
        <f>'ICP corrections'!$S$75*L3^2+'ICP corrections'!$T$75*L3+'ICP corrections'!$U$75</f>
        <v>0.99346987731906022</v>
      </c>
      <c r="N3" s="49">
        <f>'Bruker data input page'!V3*Calibrations!V$46+Calibrations!W$46</f>
        <v>18.414590297491856</v>
      </c>
      <c r="O3" s="50">
        <f>'Bruker data input page'!AR3*Calibrations!AC$46/0.6994+Calibrations!AD$46</f>
        <v>8.3517899347645876</v>
      </c>
      <c r="P3" s="50">
        <f>'Bruker data input page'!T3*Calibrations!AQ$46+Calibrations!AR$46</f>
        <v>12.608067110958061</v>
      </c>
      <c r="Q3" s="50">
        <f>'Bruker data input page'!AP3*Calibrations!AJ$46/0.77446+Calibrations!AK$46</f>
        <v>0.11898147102702751</v>
      </c>
      <c r="R3" s="50">
        <f>'Bruker data input page'!AH3*Calibrations!AX$46/0.7147+Calibrations!AY$46</f>
        <v>11.378512741170159</v>
      </c>
      <c r="S3" s="50">
        <f>'Bruker data input page'!AF3*Calibrations!BE$46/0.83015+Calibrations!BF$46</f>
        <v>8.0913838937801602E-2</v>
      </c>
      <c r="U3" s="20">
        <f>'Bruker data input page'!AL3*Calibrations!BS$46*10000+Calibrations!BT$46</f>
        <v>253.34976561253663</v>
      </c>
      <c r="V3" s="20">
        <f>('Bruker data input page'!AN3*10000)^2*Calibrations!BY$46+('Bruker data input page'!AN3*10000)*Calibrations!BZ$46+Calibrations!CA$46</f>
        <v>329.4596860526708</v>
      </c>
      <c r="W3" s="20">
        <f>'Bruker data input page'!AV3*Calibrations!CG$46*10000+Calibrations!CH$46</f>
        <v>81.616091535974007</v>
      </c>
      <c r="X3" s="20">
        <f>'Bruker data input page'!AX3*Calibrations!CN$46*10000+Calibrations!CO$46</f>
        <v>68.961931540311781</v>
      </c>
      <c r="Y3" s="20">
        <f>'Bruker data input page'!AZ3*Calibrations!CU$46*10000+Calibrations!CV$46</f>
        <v>60.940518953244933</v>
      </c>
      <c r="Z3" s="20" t="e">
        <f>'Bruker data input page'!BH3*Calibrations!DB$46*10000+Calibrations!DC$46</f>
        <v>#VALUE!</v>
      </c>
      <c r="AA3" s="20">
        <f>'Bruker data input page'!BJ3*Calibrations!DI$46*10000+Calibrations!DJ$46</f>
        <v>78.204942370982366</v>
      </c>
      <c r="AB3" s="20">
        <f>'Bruker data input page'!BL3*Calibrations!DP$46*10000+Calibrations!DQ$46</f>
        <v>21.333064188248887</v>
      </c>
      <c r="AC3" s="20">
        <f>AB3*'ICP corrections'!Z$74+'ICP corrections'!AA$74</f>
        <v>26.086737866430376</v>
      </c>
      <c r="AD3" s="20">
        <f>((('Bruker data input page'!BN3*10000)^2)*Calibrations!DW$46)+(Calibrations!DX$46*('Bruker data input page'!BN3*10000))+Calibrations!DY$46</f>
        <v>35.884970840423698</v>
      </c>
      <c r="AE3" s="20">
        <f>AD3^2*'ICP corrections'!F$75+'ICP corrections'!G$75*AD3+'ICP corrections'!H$75</f>
        <v>59.922802091748203</v>
      </c>
      <c r="AF3" s="91">
        <f>A3^4*'ICP corrections'!K$75+A3^3*'ICP corrections'!L$75+'ICP corrections'!M$75*A3^2+'ICP corrections'!N$75*A3+'ICP corrections'!O$75</f>
        <v>1.0897034446966332</v>
      </c>
      <c r="AG3" s="20">
        <f t="shared" ref="AG3:AG66" si="0">AE3*AF3</f>
        <v>65.298083855252628</v>
      </c>
      <c r="AH3" s="20"/>
    </row>
    <row r="4" spans="1:34" s="18" customFormat="1" ht="16">
      <c r="A4" s="18">
        <f>'Bruker data input page'!A4</f>
        <v>49</v>
      </c>
      <c r="B4" s="82">
        <f>'Bruker data input page'!B4</f>
        <v>44874.12777777778</v>
      </c>
      <c r="C4" s="18" t="str">
        <f>'Bruker data input page'!G4</f>
        <v>GeoExploration</v>
      </c>
      <c r="D4" s="18" t="str">
        <f>'Bruker data input page'!H4</f>
        <v>Oxide3phase</v>
      </c>
      <c r="E4" s="22">
        <f>'Bruker data input page'!K4</f>
        <v>150</v>
      </c>
      <c r="F4" s="22"/>
      <c r="G4" s="22" t="str">
        <f>'Bruker data input page'!DJ4</f>
        <v>U1556A-30X-5-A</v>
      </c>
      <c r="H4" s="22" t="str">
        <f>'Bruker data input page'!DK4</f>
        <v>SHLF11486601</v>
      </c>
      <c r="I4" s="22">
        <f>'Bruker data input page'!DL4</f>
        <v>5</v>
      </c>
      <c r="J4" s="22" t="str">
        <f>'Bruker data input page'!DM4</f>
        <v/>
      </c>
      <c r="K4" s="49">
        <f>'Bruker data input page'!X4*Calibrations!H$46+Calibrations!I$46</f>
        <v>38.055247233936072</v>
      </c>
      <c r="L4" s="50">
        <f>'Bruker data input page'!AJ4*Calibrations!O$46/0.5995+Calibrations!P$46</f>
        <v>2.1770437527785482</v>
      </c>
      <c r="M4" s="19">
        <f>'ICP corrections'!$S$75*L4^2+'ICP corrections'!$T$75*L4+'ICP corrections'!$U$75</f>
        <v>2.4161279982281538</v>
      </c>
      <c r="N4" s="49">
        <f>'Bruker data input page'!V4*Calibrations!V$46+Calibrations!W$46</f>
        <v>14.650446157563742</v>
      </c>
      <c r="O4" s="50">
        <f>'Bruker data input page'!AR4*Calibrations!AC$46/0.6994+Calibrations!AD$46</f>
        <v>6.640963183364299</v>
      </c>
      <c r="P4" s="50">
        <f>'Bruker data input page'!T4*Calibrations!AQ$46+Calibrations!AR$46</f>
        <v>5.4985799134160054</v>
      </c>
      <c r="Q4" s="50">
        <f>'Bruker data input page'!AP4*Calibrations!AJ$46/0.77446+Calibrations!AK$46</f>
        <v>0.19367983028003341</v>
      </c>
      <c r="R4" s="50">
        <f>'Bruker data input page'!AH4*Calibrations!AX$46/0.7147+Calibrations!AY$46</f>
        <v>8.0821222841553784</v>
      </c>
      <c r="S4" s="50">
        <f>'Bruker data input page'!AF4*Calibrations!BE$46/0.83015+Calibrations!BF$46</f>
        <v>1.3958675995799725</v>
      </c>
      <c r="U4" s="20" t="e">
        <f>'Bruker data input page'!AL4*Calibrations!BS$46*10000+Calibrations!BT$46</f>
        <v>#VALUE!</v>
      </c>
      <c r="V4" s="20">
        <f>('Bruker data input page'!AN4*10000)^2*Calibrations!BY$46+('Bruker data input page'!AN4*10000)*Calibrations!BZ$46+Calibrations!CA$46</f>
        <v>58.605026505624721</v>
      </c>
      <c r="W4" s="20">
        <f>'Bruker data input page'!AV4*Calibrations!CG$46*10000+Calibrations!CH$46</f>
        <v>78.619465064431594</v>
      </c>
      <c r="X4" s="20">
        <f>'Bruker data input page'!AX4*Calibrations!CN$46*10000+Calibrations!CO$46</f>
        <v>49.435165547900731</v>
      </c>
      <c r="Y4" s="20">
        <f>'Bruker data input page'!AZ4*Calibrations!CU$46*10000+Calibrations!CV$46</f>
        <v>75.563068256106632</v>
      </c>
      <c r="Z4" s="20">
        <f>'Bruker data input page'!BH4*Calibrations!DB$46*10000+Calibrations!DC$46</f>
        <v>20.903502148451786</v>
      </c>
      <c r="AA4" s="20">
        <f>'Bruker data input page'!BJ4*Calibrations!DI$46*10000+Calibrations!DJ$46</f>
        <v>665.45437395394003</v>
      </c>
      <c r="AB4" s="20">
        <f>'Bruker data input page'!BL4*Calibrations!DP$46*10000+Calibrations!DQ$46</f>
        <v>32.203110447193275</v>
      </c>
      <c r="AC4" s="20">
        <f>AB4*'ICP corrections'!Z$74+'ICP corrections'!AA$74</f>
        <v>35.327364191159006</v>
      </c>
      <c r="AD4" s="20">
        <f>((('Bruker data input page'!BN4*10000)^2)*Calibrations!DW$46)+(Calibrations!DX$46*('Bruker data input page'!BN4*10000))+Calibrations!DY$46</f>
        <v>253.67166705045307</v>
      </c>
      <c r="AE4" s="20">
        <f>AD4^2*'ICP corrections'!F$75+'ICP corrections'!G$75*AD4+'ICP corrections'!H$75</f>
        <v>280.73099059028914</v>
      </c>
      <c r="AF4" s="91">
        <f>A4^4*'ICP corrections'!K$75+A4^3*'ICP corrections'!L$75+'ICP corrections'!M$75*A4^2+'ICP corrections'!N$75*A4+'ICP corrections'!O$75</f>
        <v>1.0883601497999802</v>
      </c>
      <c r="AG4" s="20">
        <f t="shared" si="0"/>
        <v>305.53642297234393</v>
      </c>
      <c r="AH4" s="20"/>
    </row>
    <row r="5" spans="1:34" s="18" customFormat="1" ht="16">
      <c r="A5" s="18">
        <f>'Bruker data input page'!A5</f>
        <v>50</v>
      </c>
      <c r="B5" s="82">
        <f>'Bruker data input page'!B5</f>
        <v>44874.136805555558</v>
      </c>
      <c r="C5" s="18" t="str">
        <f>'Bruker data input page'!G5</f>
        <v>GeoExploration</v>
      </c>
      <c r="D5" s="18" t="str">
        <f>'Bruker data input page'!H5</f>
        <v>Oxide3phase</v>
      </c>
      <c r="E5" s="22">
        <f>'Bruker data input page'!K5</f>
        <v>150</v>
      </c>
      <c r="F5" s="22"/>
      <c r="G5" s="22" t="str">
        <f>'Bruker data input page'!DJ5</f>
        <v>U1556A-31X-1-A</v>
      </c>
      <c r="H5" s="22" t="str">
        <f>'Bruker data input page'!DK5</f>
        <v>SHLF10854001</v>
      </c>
      <c r="I5" s="22">
        <f>'Bruker data input page'!DL5</f>
        <v>52</v>
      </c>
      <c r="J5" s="22" t="str">
        <f>'Bruker data input page'!DM5</f>
        <v>B</v>
      </c>
      <c r="K5" s="49">
        <f>'Bruker data input page'!X5*Calibrations!H$46+Calibrations!I$46</f>
        <v>39.421187922079596</v>
      </c>
      <c r="L5" s="50">
        <f>'Bruker data input page'!AJ5*Calibrations!O$46/0.5995+Calibrations!P$46</f>
        <v>2.4832471460750494</v>
      </c>
      <c r="M5" s="19">
        <f>'ICP corrections'!$S$75*L5^2+'ICP corrections'!$T$75*L5+'ICP corrections'!$U$75</f>
        <v>2.7632971443264021</v>
      </c>
      <c r="N5" s="49">
        <f>'Bruker data input page'!V5*Calibrations!V$46+Calibrations!W$46</f>
        <v>16.533575237360346</v>
      </c>
      <c r="O5" s="50">
        <f>'Bruker data input page'!AR5*Calibrations!AC$46/0.6994+Calibrations!AD$46</f>
        <v>9.5083088187111819</v>
      </c>
      <c r="P5" s="50">
        <f>'Bruker data input page'!T5*Calibrations!AQ$46+Calibrations!AR$46</f>
        <v>4.8285123942655357</v>
      </c>
      <c r="Q5" s="50">
        <f>'Bruker data input page'!AP5*Calibrations!AJ$46/0.77446+Calibrations!AK$46</f>
        <v>9.6034135064504061E-2</v>
      </c>
      <c r="R5" s="50">
        <f>'Bruker data input page'!AH5*Calibrations!AX$46/0.7147+Calibrations!AY$46</f>
        <v>7.86282010387505</v>
      </c>
      <c r="S5" s="50">
        <f>'Bruker data input page'!AF5*Calibrations!BE$46/0.83015+Calibrations!BF$46</f>
        <v>1.4954259872423743</v>
      </c>
      <c r="U5" s="20">
        <f>'Bruker data input page'!AL5*Calibrations!BS$46*10000+Calibrations!BT$46</f>
        <v>171.03183532345491</v>
      </c>
      <c r="V5" s="20">
        <f>('Bruker data input page'!AN5*10000)^2*Calibrations!BY$46+('Bruker data input page'!AN5*10000)*Calibrations!BZ$46+Calibrations!CA$46</f>
        <v>431.18669150588596</v>
      </c>
      <c r="W5" s="20">
        <f>'Bruker data input page'!AV5*Calibrations!CG$46*10000+Calibrations!CH$46</f>
        <v>61.638581725691324</v>
      </c>
      <c r="X5" s="20">
        <f>'Bruker data input page'!AX5*Calibrations!CN$46*10000+Calibrations!CO$46</f>
        <v>54.573788177482584</v>
      </c>
      <c r="Y5" s="20">
        <f>'Bruker data input page'!AZ5*Calibrations!CU$46*10000+Calibrations!CV$46</f>
        <v>58.503427402767969</v>
      </c>
      <c r="Z5" s="20">
        <f>'Bruker data input page'!BH5*Calibrations!DB$46*10000+Calibrations!DC$46</f>
        <v>24.111576418005647</v>
      </c>
      <c r="AA5" s="20">
        <f>'Bruker data input page'!BJ5*Calibrations!DI$46*10000+Calibrations!DJ$46</f>
        <v>810.44135617424411</v>
      </c>
      <c r="AB5" s="20">
        <f>'Bruker data input page'!BL5*Calibrations!DP$46*10000+Calibrations!DQ$46</f>
        <v>37.034242117835227</v>
      </c>
      <c r="AC5" s="20">
        <f>AB5*'ICP corrections'!Z$74+'ICP corrections'!AA$74</f>
        <v>39.434309224371724</v>
      </c>
      <c r="AD5" s="20">
        <f>((('Bruker data input page'!BN5*10000)^2)*Calibrations!DW$46)+(Calibrations!DX$46*('Bruker data input page'!BN5*10000))+Calibrations!DY$46</f>
        <v>268.15567664884139</v>
      </c>
      <c r="AE5" s="20">
        <f>AD5^2*'ICP corrections'!F$75+'ICP corrections'!G$75*AD5+'ICP corrections'!H$75</f>
        <v>290.42357694618261</v>
      </c>
      <c r="AF5" s="91">
        <f>A5^4*'ICP corrections'!K$75+A5^3*'ICP corrections'!L$75+'ICP corrections'!M$75*A5^2+'ICP corrections'!N$75*A5+'ICP corrections'!O$75</f>
        <v>1.087032257772989</v>
      </c>
      <c r="AG5" s="20">
        <f t="shared" si="0"/>
        <v>315.69979655831628</v>
      </c>
      <c r="AH5" s="20"/>
    </row>
    <row r="6" spans="1:34" s="18" customFormat="1" ht="16">
      <c r="A6" s="18">
        <f>'Bruker data input page'!A6</f>
        <v>51</v>
      </c>
      <c r="B6" s="82">
        <f>'Bruker data input page'!B6</f>
        <v>44874.140972222223</v>
      </c>
      <c r="C6" s="18" t="str">
        <f>'Bruker data input page'!G6</f>
        <v>GeoExploration</v>
      </c>
      <c r="D6" s="18" t="str">
        <f>'Bruker data input page'!H6</f>
        <v>Oxide3phase</v>
      </c>
      <c r="E6" s="22">
        <f>'Bruker data input page'!K6</f>
        <v>150</v>
      </c>
      <c r="F6" s="22"/>
      <c r="G6" s="22" t="str">
        <f>'Bruker data input page'!DJ6</f>
        <v>U1556A-32X-1-A</v>
      </c>
      <c r="H6" s="22" t="str">
        <f>'Bruker data input page'!DK6</f>
        <v>SHLF10854041</v>
      </c>
      <c r="I6" s="22">
        <f>'Bruker data input page'!DL6</f>
        <v>20</v>
      </c>
      <c r="J6" s="22" t="str">
        <f>'Bruker data input page'!DM6</f>
        <v>B (breccia clast)</v>
      </c>
      <c r="K6" s="49">
        <f>'Bruker data input page'!X6*Calibrations!H$46+Calibrations!I$46</f>
        <v>41.728659226073646</v>
      </c>
      <c r="L6" s="50">
        <f>'Bruker data input page'!AJ6*Calibrations!O$46/0.5995+Calibrations!P$46</f>
        <v>2.7000793820389153</v>
      </c>
      <c r="M6" s="19">
        <f>'ICP corrections'!$S$75*L6^2+'ICP corrections'!$T$75*L6+'ICP corrections'!$U$75</f>
        <v>3.008055264441706</v>
      </c>
      <c r="N6" s="49">
        <f>'Bruker data input page'!V6*Calibrations!V$46+Calibrations!W$46</f>
        <v>17.346217609245208</v>
      </c>
      <c r="O6" s="50">
        <f>'Bruker data input page'!AR6*Calibrations!AC$46/0.6994+Calibrations!AD$46</f>
        <v>8.8294825172642675</v>
      </c>
      <c r="P6" s="50">
        <f>'Bruker data input page'!T6*Calibrations!AQ$46+Calibrations!AR$46</f>
        <v>4.7377083986198372</v>
      </c>
      <c r="Q6" s="50">
        <f>'Bruker data input page'!AP6*Calibrations!AJ$46/0.77446+Calibrations!AK$46</f>
        <v>0.11204946328834856</v>
      </c>
      <c r="R6" s="50">
        <f>'Bruker data input page'!AH6*Calibrations!AX$46/0.7147+Calibrations!AY$46</f>
        <v>8.7190178376641221</v>
      </c>
      <c r="S6" s="50">
        <f>'Bruker data input page'!AF6*Calibrations!BE$46/0.83015+Calibrations!BF$46</f>
        <v>1.5788760515077134</v>
      </c>
      <c r="U6" s="20">
        <f>'Bruker data input page'!AL6*Calibrations!BS$46*10000+Calibrations!BT$46</f>
        <v>202.8522117377218</v>
      </c>
      <c r="V6" s="20">
        <f>('Bruker data input page'!AN6*10000)^2*Calibrations!BY$46+('Bruker data input page'!AN6*10000)*Calibrations!BZ$46+Calibrations!CA$46</f>
        <v>203.2557630480529</v>
      </c>
      <c r="W6" s="20">
        <f>'Bruker data input page'!AV6*Calibrations!CG$46*10000+Calibrations!CH$46</f>
        <v>71.627336630832673</v>
      </c>
      <c r="X6" s="20">
        <f>'Bruker data input page'!AX6*Calibrations!CN$46*10000+Calibrations!CO$46</f>
        <v>54.573788177482584</v>
      </c>
      <c r="Y6" s="20">
        <f>'Bruker data input page'!AZ6*Calibrations!CU$46*10000+Calibrations!CV$46</f>
        <v>52.410698526575608</v>
      </c>
      <c r="Z6" s="20">
        <f>'Bruker data input page'!BH6*Calibrations!DB$46*10000+Calibrations!DC$46</f>
        <v>21.972860238303074</v>
      </c>
      <c r="AA6" s="20">
        <f>'Bruker data input page'!BJ6*Calibrations!DI$46*10000+Calibrations!DJ$46</f>
        <v>857.37958782829935</v>
      </c>
      <c r="AB6" s="20">
        <f>'Bruker data input page'!BL6*Calibrations!DP$46*10000+Calibrations!DQ$46</f>
        <v>35.826459200174739</v>
      </c>
      <c r="AC6" s="20">
        <f>AB6*'ICP corrections'!Z$74+'ICP corrections'!AA$74</f>
        <v>38.407572966068543</v>
      </c>
      <c r="AD6" s="20">
        <f>((('Bruker data input page'!BN6*10000)^2)*Calibrations!DW$46)+(Calibrations!DX$46*('Bruker data input page'!BN6*10000))+Calibrations!DY$46</f>
        <v>273.20428426632947</v>
      </c>
      <c r="AE6" s="20">
        <f>AD6^2*'ICP corrections'!F$75+'ICP corrections'!G$75*AD6+'ICP corrections'!H$75</f>
        <v>293.6557283679324</v>
      </c>
      <c r="AF6" s="91">
        <f>A6^4*'ICP corrections'!K$75+A6^3*'ICP corrections'!L$75+'ICP corrections'!M$75*A6^2+'ICP corrections'!N$75*A6+'ICP corrections'!O$75</f>
        <v>1.0857196959323545</v>
      </c>
      <c r="AG6" s="20">
        <f>AE6*AF6</f>
        <v>318.82780811242566</v>
      </c>
      <c r="AH6" s="20"/>
    </row>
    <row r="7" spans="1:34" s="18" customFormat="1" ht="16">
      <c r="A7" s="18">
        <f>'Bruker data input page'!A7</f>
        <v>52</v>
      </c>
      <c r="B7" s="82">
        <f>'Bruker data input page'!B7</f>
        <v>44874.143750000003</v>
      </c>
      <c r="C7" s="18" t="str">
        <f>'Bruker data input page'!G7</f>
        <v>GeoExploration</v>
      </c>
      <c r="D7" s="18" t="str">
        <f>'Bruker data input page'!H7</f>
        <v>Oxide3phase</v>
      </c>
      <c r="E7" s="22">
        <f>'Bruker data input page'!K7</f>
        <v>150</v>
      </c>
      <c r="F7" s="22"/>
      <c r="G7" s="22" t="str">
        <f>'Bruker data input page'!DJ7</f>
        <v>U1556A-32X-1-A</v>
      </c>
      <c r="H7" s="22" t="str">
        <f>'Bruker data input page'!DK7</f>
        <v>SHLF10854041</v>
      </c>
      <c r="I7" s="22">
        <f>'Bruker data input page'!DL7</f>
        <v>98</v>
      </c>
      <c r="J7" s="22" t="str">
        <f>'Bruker data input page'!DM7</f>
        <v>B (breccia clast)</v>
      </c>
      <c r="K7" s="49">
        <f>'Bruker data input page'!X7*Calibrations!H$46+Calibrations!I$46</f>
        <v>41.837815226991964</v>
      </c>
      <c r="L7" s="50">
        <f>'Bruker data input page'!AJ7*Calibrations!O$46/0.5995+Calibrations!P$46</f>
        <v>2.4832471460750494</v>
      </c>
      <c r="M7" s="19">
        <f>'ICP corrections'!$S$75*L7^2+'ICP corrections'!$T$75*L7+'ICP corrections'!$U$75</f>
        <v>2.7632971443264021</v>
      </c>
      <c r="N7" s="49">
        <f>'Bruker data input page'!V7*Calibrations!V$46+Calibrations!W$46</f>
        <v>16.522344507889535</v>
      </c>
      <c r="O7" s="50">
        <f>'Bruker data input page'!AR7*Calibrations!AC$46/0.6994+Calibrations!AD$46</f>
        <v>7.6171758044676636</v>
      </c>
      <c r="P7" s="50">
        <f>'Bruker data input page'!T7*Calibrations!AQ$46+Calibrations!AR$46</f>
        <v>5.6113088054462414</v>
      </c>
      <c r="Q7" s="50">
        <f>'Bruker data input page'!AP7*Calibrations!AJ$46/0.77446+Calibrations!AK$46</f>
        <v>0.11754726252936978</v>
      </c>
      <c r="R7" s="50">
        <f>'Bruker data input page'!AH7*Calibrations!AX$46/0.7147+Calibrations!AY$46</f>
        <v>12.555273941410256</v>
      </c>
      <c r="S7" s="50">
        <f>'Bruker data input page'!AF7*Calibrations!BE$46/0.83015+Calibrations!BF$46</f>
        <v>2.361919549976041</v>
      </c>
      <c r="U7" s="20">
        <f>'Bruker data input page'!AL7*Calibrations!BS$46*10000+Calibrations!BT$46</f>
        <v>255.42500755259752</v>
      </c>
      <c r="V7" s="20">
        <f>('Bruker data input page'!AN7*10000)^2*Calibrations!BY$46+('Bruker data input page'!AN7*10000)*Calibrations!BZ$46+Calibrations!CA$46</f>
        <v>176.71099084040699</v>
      </c>
      <c r="W7" s="20">
        <f>'Bruker data input page'!AV7*Calibrations!CG$46*10000+Calibrations!CH$46</f>
        <v>66.632959178261984</v>
      </c>
      <c r="X7" s="20">
        <f>'Bruker data input page'!AX7*Calibrations!CN$46*10000+Calibrations!CO$46</f>
        <v>47.379716496067992</v>
      </c>
      <c r="Y7" s="20">
        <f>'Bruker data input page'!AZ7*Calibrations!CU$46*10000+Calibrations!CV$46</f>
        <v>53.629244301814083</v>
      </c>
      <c r="Z7" s="20">
        <f>'Bruker data input page'!BH7*Calibrations!DB$46*10000+Calibrations!DC$46</f>
        <v>33.735799226667233</v>
      </c>
      <c r="AA7" s="20">
        <f>'Bruker data input page'!BJ7*Calibrations!DI$46*10000+Calibrations!DJ$46</f>
        <v>744.72783185856667</v>
      </c>
      <c r="AB7" s="20">
        <f>'Bruker data input page'!BL7*Calibrations!DP$46*10000+Calibrations!DQ$46</f>
        <v>35.826459200174739</v>
      </c>
      <c r="AC7" s="20">
        <f>AB7*'ICP corrections'!Z$74+'ICP corrections'!AA$74</f>
        <v>38.407572966068543</v>
      </c>
      <c r="AD7" s="20">
        <f>((('Bruker data input page'!BN7*10000)^2)*Calibrations!DW$46)+(Calibrations!DX$46*('Bruker data input page'!BN7*10000))+Calibrations!DY$46</f>
        <v>256.97278001156496</v>
      </c>
      <c r="AE7" s="20">
        <f>AD7^2*'ICP corrections'!F$75+'ICP corrections'!G$75*AD7+'ICP corrections'!H$75</f>
        <v>282.99485169149273</v>
      </c>
      <c r="AF7" s="91">
        <f>A7^4*'ICP corrections'!K$75+A7^3*'ICP corrections'!L$75+'ICP corrections'!M$75*A7^2+'ICP corrections'!N$75*A7+'ICP corrections'!O$75</f>
        <v>1.0844223916679809</v>
      </c>
      <c r="AG7" s="20">
        <f t="shared" si="0"/>
        <v>306.88595390101409</v>
      </c>
      <c r="AH7" s="20"/>
    </row>
    <row r="8" spans="1:34" s="18" customFormat="1" ht="16">
      <c r="A8" s="18">
        <f>'Bruker data input page'!A8</f>
        <v>53</v>
      </c>
      <c r="B8" s="82">
        <f>'Bruker data input page'!B8</f>
        <v>44874.148611111108</v>
      </c>
      <c r="C8" s="18" t="str">
        <f>'Bruker data input page'!G8</f>
        <v>GeoExploration</v>
      </c>
      <c r="D8" s="18" t="str">
        <f>'Bruker data input page'!H8</f>
        <v>Oxide3phase</v>
      </c>
      <c r="E8" s="22">
        <f>'Bruker data input page'!K8</f>
        <v>150</v>
      </c>
      <c r="F8" s="22"/>
      <c r="G8" s="22" t="str">
        <f>'Bruker data input page'!DJ8</f>
        <v>U1556A-32X-2-A</v>
      </c>
      <c r="H8" s="22" t="str">
        <f>'Bruker data input page'!DK8</f>
        <v>SHLF10854071</v>
      </c>
      <c r="I8" s="22">
        <f>'Bruker data input page'!DL8</f>
        <v>25</v>
      </c>
      <c r="J8" s="22" t="str">
        <f>'Bruker data input page'!DM8</f>
        <v>B (breccia clast)</v>
      </c>
      <c r="K8" s="49">
        <f>'Bruker data input page'!X8*Calibrations!H$46+Calibrations!I$46</f>
        <v>45.967951314601869</v>
      </c>
      <c r="L8" s="50">
        <f>'Bruker data input page'!AJ8*Calibrations!O$46/0.5995+Calibrations!P$46</f>
        <v>2.3585892218251008</v>
      </c>
      <c r="M8" s="19">
        <f>'ICP corrections'!$S$75*L8^2+'ICP corrections'!$T$75*L8+'ICP corrections'!$U$75</f>
        <v>2.6221778866590766</v>
      </c>
      <c r="N8" s="49">
        <f>'Bruker data input page'!V8*Calibrations!V$46+Calibrations!W$46</f>
        <v>16.388632764072369</v>
      </c>
      <c r="O8" s="50">
        <f>'Bruker data input page'!AR8*Calibrations!AC$46/0.6994+Calibrations!AD$46</f>
        <v>8.9462650389902869</v>
      </c>
      <c r="P8" s="50">
        <f>'Bruker data input page'!T8*Calibrations!AQ$46+Calibrations!AR$46</f>
        <v>5.3629559968426221</v>
      </c>
      <c r="Q8" s="50">
        <f>'Bruker data input page'!AP8*Calibrations!AJ$46/0.77446+Calibrations!AK$46</f>
        <v>0.25750210842580168</v>
      </c>
      <c r="R8" s="50">
        <f>'Bruker data input page'!AH8*Calibrations!AX$46/0.7147+Calibrations!AY$46</f>
        <v>8.1785685523957632</v>
      </c>
      <c r="S8" s="50">
        <f>'Bruker data input page'!AF8*Calibrations!BE$46/0.83015+Calibrations!BF$46</f>
        <v>2.9219075147378204</v>
      </c>
      <c r="U8" s="20">
        <f>'Bruker data input page'!AL8*Calibrations!BS$46*10000+Calibrations!BT$46</f>
        <v>175.1823192035767</v>
      </c>
      <c r="V8" s="20">
        <f>('Bruker data input page'!AN8*10000)^2*Calibrations!BY$46+('Bruker data input page'!AN8*10000)*Calibrations!BZ$46+Calibrations!CA$46</f>
        <v>408.19056097183432</v>
      </c>
      <c r="W8" s="20">
        <f>'Bruker data input page'!AV8*Calibrations!CG$46*10000+Calibrations!CH$46</f>
        <v>101.59360134625669</v>
      </c>
      <c r="X8" s="20">
        <f>'Bruker data input page'!AX8*Calibrations!CN$46*10000+Calibrations!CO$46</f>
        <v>75.128278695809996</v>
      </c>
      <c r="Y8" s="20">
        <f>'Bruker data input page'!AZ8*Calibrations!CU$46*10000+Calibrations!CV$46</f>
        <v>78.000159806583582</v>
      </c>
      <c r="Z8" s="20">
        <f>'Bruker data input page'!BH8*Calibrations!DB$46*10000+Calibrations!DC$46</f>
        <v>49.776170574436534</v>
      </c>
      <c r="AA8" s="20">
        <f>'Bruker data input page'!BJ8*Calibrations!DI$46*10000+Calibrations!DJ$46</f>
        <v>642.50679403417973</v>
      </c>
      <c r="AB8" s="20">
        <f>'Bruker data input page'!BL8*Calibrations!DP$46*10000+Calibrations!DQ$46</f>
        <v>29.787544611872303</v>
      </c>
      <c r="AC8" s="20">
        <f>AB8*'ICP corrections'!Z$74+'ICP corrections'!AA$74</f>
        <v>33.273891674552644</v>
      </c>
      <c r="AD8" s="20">
        <f>((('Bruker data input page'!BN8*10000)^2)*Calibrations!DW$46)+(Calibrations!DX$46*('Bruker data input page'!BN8*10000))+Calibrations!DY$46</f>
        <v>224.78606835093424</v>
      </c>
      <c r="AE8" s="20">
        <f>AD8^2*'ICP corrections'!F$75+'ICP corrections'!G$75*AD8+'ICP corrections'!H$75</f>
        <v>259.54192628144682</v>
      </c>
      <c r="AF8" s="91">
        <f>A8^4*'ICP corrections'!K$75+A8^3*'ICP corrections'!L$75+'ICP corrections'!M$75*A8^2+'ICP corrections'!N$75*A8+'ICP corrections'!O$75</f>
        <v>1.0831402724429813</v>
      </c>
      <c r="AG8" s="20">
        <f t="shared" si="0"/>
        <v>281.1203127428625</v>
      </c>
      <c r="AH8" s="20"/>
    </row>
    <row r="9" spans="1:34" s="18" customFormat="1" ht="16">
      <c r="A9" s="18">
        <f>'Bruker data input page'!A9</f>
        <v>54</v>
      </c>
      <c r="B9" s="82">
        <f>'Bruker data input page'!B9</f>
        <v>44874.152777777781</v>
      </c>
      <c r="C9" s="18" t="str">
        <f>'Bruker data input page'!G9</f>
        <v>GeoExploration</v>
      </c>
      <c r="D9" s="18" t="str">
        <f>'Bruker data input page'!H9</f>
        <v>Oxide3phase</v>
      </c>
      <c r="E9" s="22">
        <f>'Bruker data input page'!K9</f>
        <v>150</v>
      </c>
      <c r="F9" s="22"/>
      <c r="G9" s="22" t="str">
        <f>'Bruker data input page'!DJ9</f>
        <v>U1556A-33X-1-A</v>
      </c>
      <c r="H9" s="22" t="str">
        <f>'Bruker data input page'!DK9</f>
        <v>SHLF10854111</v>
      </c>
      <c r="I9" s="22">
        <f>'Bruker data input page'!DL9</f>
        <v>53</v>
      </c>
      <c r="J9" s="22" t="str">
        <f>'Bruker data input page'!DM9</f>
        <v>B (breccia clast)</v>
      </c>
      <c r="K9" s="49">
        <f>'Bruker data input page'!X9*Calibrations!H$46+Calibrations!I$46</f>
        <v>40.641330815163933</v>
      </c>
      <c r="L9" s="50">
        <f>'Bruker data input page'!AJ9*Calibrations!O$46/0.5995+Calibrations!P$46</f>
        <v>2.7167334168924135</v>
      </c>
      <c r="M9" s="19">
        <f>'ICP corrections'!$S$75*L9^2+'ICP corrections'!$T$75*L9+'ICP corrections'!$U$75</f>
        <v>3.0268170359688944</v>
      </c>
      <c r="N9" s="49">
        <f>'Bruker data input page'!V9*Calibrations!V$46+Calibrations!W$46</f>
        <v>16.909804674632461</v>
      </c>
      <c r="O9" s="50">
        <f>'Bruker data input page'!AR9*Calibrations!AC$46/0.6994+Calibrations!AD$46</f>
        <v>9.7153932394024167</v>
      </c>
      <c r="P9" s="50">
        <f>'Bruker data input page'!T9*Calibrations!AQ$46+Calibrations!AR$46</f>
        <v>5.0309781409670027</v>
      </c>
      <c r="Q9" s="50">
        <f>'Bruker data input page'!AP9*Calibrations!AJ$46/0.77446+Calibrations!AK$46</f>
        <v>9.7109791437747339E-2</v>
      </c>
      <c r="R9" s="50">
        <f>'Bruker data input page'!AH9*Calibrations!AX$46/0.7147+Calibrations!AY$46</f>
        <v>9.0432290449714365</v>
      </c>
      <c r="S9" s="50">
        <f>'Bruker data input page'!AF9*Calibrations!BE$46/0.83015+Calibrations!BF$46</f>
        <v>1.5558321999813598</v>
      </c>
      <c r="U9" s="20">
        <f>'Bruker data input page'!AL9*Calibrations!BS$46*10000+Calibrations!BT$46</f>
        <v>143.36194278930981</v>
      </c>
      <c r="V9" s="20">
        <f>('Bruker data input page'!AN9*10000)^2*Calibrations!BY$46+('Bruker data input page'!AN9*10000)*Calibrations!BZ$46+Calibrations!CA$46</f>
        <v>283.89472390839126</v>
      </c>
      <c r="W9" s="20">
        <f>'Bruker data input page'!AV9*Calibrations!CG$46*10000+Calibrations!CH$46</f>
        <v>68.63071015929026</v>
      </c>
      <c r="X9" s="20">
        <f>'Bruker data input page'!AX9*Calibrations!CN$46*10000+Calibrations!CO$46</f>
        <v>49.435165547900731</v>
      </c>
      <c r="Y9" s="20">
        <f>'Bruker data input page'!AZ9*Calibrations!CU$46*10000+Calibrations!CV$46</f>
        <v>56.066335852291033</v>
      </c>
      <c r="Z9" s="20">
        <f>'Bruker data input page'!BH9*Calibrations!DB$46*10000+Calibrations!DC$46</f>
        <v>24.111576418005647</v>
      </c>
      <c r="AA9" s="20">
        <f>'Bruker data input page'!BJ9*Calibrations!DI$46*10000+Calibrations!DJ$46</f>
        <v>826.08743339226248</v>
      </c>
      <c r="AB9" s="20">
        <f>'Bruker data input page'!BL9*Calibrations!DP$46*10000+Calibrations!DQ$46</f>
        <v>39.449807953156203</v>
      </c>
      <c r="AC9" s="20">
        <f>AB9*'ICP corrections'!Z$74+'ICP corrections'!AA$74</f>
        <v>41.487781740978086</v>
      </c>
      <c r="AD9" s="20">
        <f>((('Bruker data input page'!BN9*10000)^2)*Calibrations!DW$46)+(Calibrations!DX$46*('Bruker data input page'!BN9*10000))+Calibrations!DY$46</f>
        <v>261.20677591968979</v>
      </c>
      <c r="AE9" s="20">
        <f>AD9^2*'ICP corrections'!F$75+'ICP corrections'!G$75*AD9+'ICP corrections'!H$75</f>
        <v>285.85112816966807</v>
      </c>
      <c r="AF9" s="91">
        <f>A9^4*'ICP corrections'!K$75+A9^3*'ICP corrections'!L$75+'ICP corrections'!M$75*A9^2+'ICP corrections'!N$75*A9+'ICP corrections'!O$75</f>
        <v>1.0818732657936772</v>
      </c>
      <c r="AG9" s="20">
        <f t="shared" si="0"/>
        <v>309.25469356372577</v>
      </c>
      <c r="AH9" s="20"/>
    </row>
    <row r="10" spans="1:34" s="18" customFormat="1" ht="16">
      <c r="A10" s="18">
        <f>'Bruker data input page'!A10</f>
        <v>55</v>
      </c>
      <c r="B10" s="82">
        <f>'Bruker data input page'!B10</f>
        <v>44874.158333333333</v>
      </c>
      <c r="C10" s="18" t="str">
        <f>'Bruker data input page'!G10</f>
        <v>GeoExploration</v>
      </c>
      <c r="D10" s="18" t="str">
        <f>'Bruker data input page'!H10</f>
        <v>Oxide3phase</v>
      </c>
      <c r="E10" s="22">
        <f>'Bruker data input page'!K10</f>
        <v>150</v>
      </c>
      <c r="F10" s="22"/>
      <c r="G10" s="22" t="str">
        <f>'Bruker data input page'!DJ10</f>
        <v>U1556B-2R-2-A</v>
      </c>
      <c r="H10" s="22" t="str">
        <f>'Bruker data input page'!DK10</f>
        <v>SHLF11490461</v>
      </c>
      <c r="I10" s="22">
        <f>'Bruker data input page'!DL10</f>
        <v>35</v>
      </c>
      <c r="J10" s="22" t="str">
        <f>'Bruker data input page'!DM10</f>
        <v>A (breccia clast)</v>
      </c>
      <c r="K10" s="49">
        <f>'Bruker data input page'!X10*Calibrations!H$46+Calibrations!I$46</f>
        <v>38.415702468686611</v>
      </c>
      <c r="L10" s="50">
        <f>'Bruker data input page'!AJ10*Calibrations!O$46/0.5995+Calibrations!P$46</f>
        <v>2.271031870268589</v>
      </c>
      <c r="M10" s="19">
        <f>'ICP corrections'!$S$75*L10^2+'ICP corrections'!$T$75*L10+'ICP corrections'!$U$75</f>
        <v>2.522880930502402</v>
      </c>
      <c r="N10" s="49">
        <f>'Bruker data input page'!V10*Calibrations!V$46+Calibrations!W$46</f>
        <v>15.690345643446161</v>
      </c>
      <c r="O10" s="50">
        <f>'Bruker data input page'!AR10*Calibrations!AC$46/0.6994+Calibrations!AD$46</f>
        <v>7.532973374790048</v>
      </c>
      <c r="P10" s="50">
        <f>'Bruker data input page'!T10*Calibrations!AQ$46+Calibrations!AR$46</f>
        <v>4.7455664367045607</v>
      </c>
      <c r="Q10" s="50">
        <f>'Bruker data input page'!AP10*Calibrations!AJ$46/0.77446+Calibrations!AK$46</f>
        <v>0.10571504242369366</v>
      </c>
      <c r="R10" s="50">
        <f>'Bruker data input page'!AH10*Calibrations!AX$46/0.7147+Calibrations!AY$46</f>
        <v>8.8164854733442688</v>
      </c>
      <c r="S10" s="50">
        <f>'Bruker data input page'!AF10*Calibrations!BE$46/0.83015+Calibrations!BF$46</f>
        <v>1.3918405187307068</v>
      </c>
      <c r="U10" s="20" t="e">
        <f>'Bruker data input page'!AL10*Calibrations!BS$46*10000+Calibrations!BT$46</f>
        <v>#VALUE!</v>
      </c>
      <c r="V10" s="20">
        <f>('Bruker data input page'!AN10*10000)^2*Calibrations!BY$46+('Bruker data input page'!AN10*10000)*Calibrations!BZ$46+Calibrations!CA$46</f>
        <v>133.89581072543439</v>
      </c>
      <c r="W10" s="20">
        <f>'Bruker data input page'!AV10*Calibrations!CG$46*10000+Calibrations!CH$46</f>
        <v>63.636332706719585</v>
      </c>
      <c r="X10" s="20">
        <f>'Bruker data input page'!AX10*Calibrations!CN$46*10000+Calibrations!CO$46</f>
        <v>49.435165547900731</v>
      </c>
      <c r="Y10" s="20">
        <f>'Bruker data input page'!AZ10*Calibrations!CU$46*10000+Calibrations!CV$46</f>
        <v>52.410698526575608</v>
      </c>
      <c r="Z10" s="20">
        <f>'Bruker data input page'!BH10*Calibrations!DB$46*10000+Calibrations!DC$46</f>
        <v>19.834144058600501</v>
      </c>
      <c r="AA10" s="20">
        <f>'Bruker data input page'!BJ10*Calibrations!DI$46*10000+Calibrations!DJ$46</f>
        <v>718.65103649520256</v>
      </c>
      <c r="AB10" s="20">
        <f>'Bruker data input page'!BL10*Calibrations!DP$46*10000+Calibrations!DQ$46</f>
        <v>37.034242117835227</v>
      </c>
      <c r="AC10" s="20">
        <f>AB10*'ICP corrections'!Z$74+'ICP corrections'!AA$74</f>
        <v>39.434309224371724</v>
      </c>
      <c r="AD10" s="20">
        <f>((('Bruker data input page'!BN10*10000)^2)*Calibrations!DW$46)+(Calibrations!DX$46*('Bruker data input page'!BN10*10000))+Calibrations!DY$46</f>
        <v>254.22932968861565</v>
      </c>
      <c r="AE10" s="20">
        <f>AD10^2*'ICP corrections'!F$75+'ICP corrections'!G$75*AD10+'ICP corrections'!H$75</f>
        <v>281.11569885031503</v>
      </c>
      <c r="AF10" s="91">
        <f>A10^4*'ICP corrections'!K$75+A10^3*'ICP corrections'!L$75+'ICP corrections'!M$75*A10^2+'ICP corrections'!N$75*A10+'ICP corrections'!O$75</f>
        <v>1.0806212993295989</v>
      </c>
      <c r="AG10" s="20">
        <f t="shared" si="0"/>
        <v>303.77961175357569</v>
      </c>
      <c r="AH10" s="20"/>
    </row>
    <row r="11" spans="1:34" s="18" customFormat="1" ht="16">
      <c r="A11" s="18">
        <f>'Bruker data input page'!A11</f>
        <v>56</v>
      </c>
      <c r="B11" s="82">
        <f>'Bruker data input page'!B11</f>
        <v>44874.161111111112</v>
      </c>
      <c r="C11" s="18" t="str">
        <f>'Bruker data input page'!G11</f>
        <v>GeoExploration</v>
      </c>
      <c r="D11" s="18" t="str">
        <f>'Bruker data input page'!H11</f>
        <v>Oxide3phase</v>
      </c>
      <c r="E11" s="22">
        <f>'Bruker data input page'!K11</f>
        <v>150</v>
      </c>
      <c r="F11" s="22"/>
      <c r="G11" s="22" t="str">
        <f>'Bruker data input page'!DJ11</f>
        <v>U1556B-2R-2-A</v>
      </c>
      <c r="H11" s="22" t="str">
        <f>'Bruker data input page'!DK11</f>
        <v>SHLF11490461</v>
      </c>
      <c r="I11" s="22">
        <f>'Bruker data input page'!DL11</f>
        <v>145</v>
      </c>
      <c r="J11" s="22" t="str">
        <f>'Bruker data input page'!DM11</f>
        <v>B</v>
      </c>
      <c r="K11" s="49">
        <f>'Bruker data input page'!X11*Calibrations!H$46+Calibrations!I$46</f>
        <v>52.756492844841027</v>
      </c>
      <c r="L11" s="50">
        <f>'Bruker data input page'!AJ11*Calibrations!O$46/0.5995+Calibrations!P$46</f>
        <v>2.4532369050519134</v>
      </c>
      <c r="M11" s="19">
        <f>'ICP corrections'!$S$75*L11^2+'ICP corrections'!$T$75*L11+'ICP corrections'!$U$75</f>
        <v>2.7293511199439568</v>
      </c>
      <c r="N11" s="49">
        <f>'Bruker data input page'!V11*Calibrations!V$46+Calibrations!W$46</f>
        <v>19.444910631766817</v>
      </c>
      <c r="O11" s="50">
        <f>'Bruker data input page'!AR11*Calibrations!AC$46/0.6994+Calibrations!AD$46</f>
        <v>8.3296235707681845</v>
      </c>
      <c r="P11" s="50">
        <f>'Bruker data input page'!T11*Calibrations!AQ$46+Calibrations!AR$46</f>
        <v>10.698466843554293</v>
      </c>
      <c r="Q11" s="50">
        <f>'Bruker data input page'!AP11*Calibrations!AJ$46/0.77446+Calibrations!AK$46</f>
        <v>0.13368210812801906</v>
      </c>
      <c r="R11" s="50">
        <f>'Bruker data input page'!AH11*Calibrations!AX$46/0.7147+Calibrations!AY$46</f>
        <v>10.2469835275481</v>
      </c>
      <c r="S11" s="50">
        <f>'Bruker data input page'!AF11*Calibrations!BE$46/0.83015+Calibrations!BF$46</f>
        <v>2.450403465302962</v>
      </c>
      <c r="U11" s="20">
        <f>'Bruker data input page'!AL11*Calibrations!BS$46*10000+Calibrations!BT$46</f>
        <v>276.86917426655998</v>
      </c>
      <c r="V11" s="20">
        <f>('Bruker data input page'!AN11*10000)^2*Calibrations!BY$46+('Bruker data input page'!AN11*10000)*Calibrations!BZ$46+Calibrations!CA$46</f>
        <v>287.34263891390754</v>
      </c>
      <c r="W11" s="20">
        <f>'Bruker data input page'!AV11*Calibrations!CG$46*10000+Calibrations!CH$46</f>
        <v>110.5834807608839</v>
      </c>
      <c r="X11" s="20">
        <f>'Bruker data input page'!AX11*Calibrations!CN$46*10000+Calibrations!CO$46</f>
        <v>52.518339125649838</v>
      </c>
      <c r="Y11" s="20">
        <f>'Bruker data input page'!AZ11*Calibrations!CU$46*10000+Calibrations!CV$46</f>
        <v>59.721973178006451</v>
      </c>
      <c r="Z11" s="20">
        <f>'Bruker data input page'!BH11*Calibrations!DB$46*10000+Calibrations!DC$46</f>
        <v>44.42938012518011</v>
      </c>
      <c r="AA11" s="20">
        <f>'Bruker data input page'!BJ11*Calibrations!DI$46*10000+Calibrations!DJ$46</f>
        <v>571.57791064582966</v>
      </c>
      <c r="AB11" s="20">
        <f>'Bruker data input page'!BL11*Calibrations!DP$46*10000+Calibrations!DQ$46</f>
        <v>28.579761694211815</v>
      </c>
      <c r="AC11" s="20">
        <f>AB11*'ICP corrections'!Z$74+'ICP corrections'!AA$74</f>
        <v>32.247155416249463</v>
      </c>
      <c r="AD11" s="20">
        <f>((('Bruker data input page'!BN11*10000)^2)*Calibrations!DW$46)+(Calibrations!DX$46*('Bruker data input page'!BN11*10000))+Calibrations!DY$46</f>
        <v>174.06958963206444</v>
      </c>
      <c r="AE11" s="20">
        <f>AD11^2*'ICP corrections'!F$75+'ICP corrections'!G$75*AD11+'ICP corrections'!H$75</f>
        <v>216.34782762839518</v>
      </c>
      <c r="AF11" s="91">
        <f>A11^4*'ICP corrections'!K$75+A11^3*'ICP corrections'!L$75+'ICP corrections'!M$75*A11^2+'ICP corrections'!N$75*A11+'ICP corrections'!O$75</f>
        <v>1.0793843007334865</v>
      </c>
      <c r="AG11" s="20">
        <f t="shared" si="0"/>
        <v>233.5224486398842</v>
      </c>
      <c r="AH11" s="20"/>
    </row>
    <row r="12" spans="1:34" s="18" customFormat="1" ht="16">
      <c r="A12" s="18">
        <f>'Bruker data input page'!A12</f>
        <v>57</v>
      </c>
      <c r="B12" s="82">
        <f>'Bruker data input page'!B12</f>
        <v>44874.165972222225</v>
      </c>
      <c r="C12" s="18" t="str">
        <f>'Bruker data input page'!G12</f>
        <v>GeoExploration</v>
      </c>
      <c r="D12" s="18" t="str">
        <f>'Bruker data input page'!H12</f>
        <v>Oxide3phase</v>
      </c>
      <c r="E12" s="22">
        <f>'Bruker data input page'!K12</f>
        <v>150</v>
      </c>
      <c r="F12" s="22"/>
      <c r="G12" s="22" t="str">
        <f>'Bruker data input page'!DJ12</f>
        <v>U1556B-3R-1-A</v>
      </c>
      <c r="H12" s="22" t="str">
        <f>'Bruker data input page'!DK12</f>
        <v>SHLF11490801</v>
      </c>
      <c r="I12" s="22">
        <f>'Bruker data input page'!DL12</f>
        <v>45</v>
      </c>
      <c r="J12" s="22" t="str">
        <f>'Bruker data input page'!DM12</f>
        <v>B</v>
      </c>
      <c r="K12" s="49">
        <f>'Bruker data input page'!X12*Calibrations!H$46+Calibrations!I$46</f>
        <v>36.220849382380102</v>
      </c>
      <c r="L12" s="50">
        <f>'Bruker data input page'!AJ12*Calibrations!O$46/0.5995+Calibrations!P$46</f>
        <v>2.1814958215017608</v>
      </c>
      <c r="M12" s="19">
        <f>'ICP corrections'!$S$75*L12^2+'ICP corrections'!$T$75*L12+'ICP corrections'!$U$75</f>
        <v>2.4211885235206099</v>
      </c>
      <c r="N12" s="49">
        <f>'Bruker data input page'!V12*Calibrations!V$46+Calibrations!W$46</f>
        <v>15.003024999832624</v>
      </c>
      <c r="O12" s="50">
        <f>'Bruker data input page'!AR12*Calibrations!AC$46/0.6994+Calibrations!AD$46</f>
        <v>6.5826463062730891</v>
      </c>
      <c r="P12" s="50">
        <f>'Bruker data input page'!T12*Calibrations!AQ$46+Calibrations!AR$46</f>
        <v>6.3115473103294164</v>
      </c>
      <c r="Q12" s="50">
        <f>'Bruker data input page'!AP12*Calibrations!AJ$46/0.77446+Calibrations!AK$46</f>
        <v>0.10081483005669645</v>
      </c>
      <c r="R12" s="50">
        <f>'Bruker data input page'!AH12*Calibrations!AX$46/0.7147+Calibrations!AY$46</f>
        <v>10.915541471689465</v>
      </c>
      <c r="S12" s="50">
        <f>'Bruker data input page'!AF12*Calibrations!BE$46/0.83015+Calibrations!BF$46</f>
        <v>1.4239453021679083</v>
      </c>
      <c r="U12" s="20" t="e">
        <f>'Bruker data input page'!AL12*Calibrations!BS$46*10000+Calibrations!BT$46</f>
        <v>#VALUE!</v>
      </c>
      <c r="V12" s="20">
        <f>('Bruker data input page'!AN12*10000)^2*Calibrations!BY$46+('Bruker data input page'!AN12*10000)*Calibrations!BZ$46+Calibrations!CA$46</f>
        <v>315.97901991321487</v>
      </c>
      <c r="W12" s="20">
        <f>'Bruker data input page'!AV12*Calibrations!CG$46*10000+Calibrations!CH$46</f>
        <v>112.58123174191216</v>
      </c>
      <c r="X12" s="20">
        <f>'Bruker data input page'!AX12*Calibrations!CN$46*10000+Calibrations!CO$46</f>
        <v>45.32426744423524</v>
      </c>
      <c r="Y12" s="20">
        <f>'Bruker data input page'!AZ12*Calibrations!CU$46*10000+Calibrations!CV$46</f>
        <v>48.755061200860183</v>
      </c>
      <c r="Z12" s="20">
        <f>'Bruker data input page'!BH12*Calibrations!DB$46*10000+Calibrations!DC$46</f>
        <v>20.903502148451786</v>
      </c>
      <c r="AA12" s="20">
        <f>'Bruker data input page'!BJ12*Calibrations!DI$46*10000+Calibrations!DJ$46</f>
        <v>691.53116931730403</v>
      </c>
      <c r="AB12" s="20">
        <f>'Bruker data input page'!BL12*Calibrations!DP$46*10000+Calibrations!DQ$46</f>
        <v>33.410893364853763</v>
      </c>
      <c r="AC12" s="20">
        <f>AB12*'ICP corrections'!Z$74+'ICP corrections'!AA$74</f>
        <v>36.354100449462187</v>
      </c>
      <c r="AD12" s="20">
        <f>((('Bruker data input page'!BN12*10000)^2)*Calibrations!DW$46)+(Calibrations!DX$46*('Bruker data input page'!BN12*10000))+Calibrations!DY$46</f>
        <v>258.58295991104359</v>
      </c>
      <c r="AE12" s="20">
        <f>AD12^2*'ICP corrections'!F$75+'ICP corrections'!G$75*AD12+'ICP corrections'!H$75</f>
        <v>284.08735721274064</v>
      </c>
      <c r="AF12" s="91">
        <f>A12^4*'ICP corrections'!K$75+A12^3*'ICP corrections'!L$75+'ICP corrections'!M$75*A12^2+'ICP corrections'!N$75*A12+'ICP corrections'!O$75</f>
        <v>1.0781621977612876</v>
      </c>
      <c r="AG12" s="20">
        <f t="shared" si="0"/>
        <v>306.29224940868443</v>
      </c>
      <c r="AH12" s="20"/>
    </row>
    <row r="13" spans="1:34" s="18" customFormat="1" ht="16">
      <c r="A13" s="18">
        <f>'Bruker data input page'!A13</f>
        <v>58</v>
      </c>
      <c r="B13" s="82">
        <f>'Bruker data input page'!B13</f>
        <v>44874.168749999997</v>
      </c>
      <c r="C13" s="18" t="str">
        <f>'Bruker data input page'!G13</f>
        <v>GeoExploration</v>
      </c>
      <c r="D13" s="18" t="str">
        <f>'Bruker data input page'!H13</f>
        <v>Oxide3phase</v>
      </c>
      <c r="E13" s="22">
        <f>'Bruker data input page'!K13</f>
        <v>150</v>
      </c>
      <c r="F13" s="22"/>
      <c r="G13" s="22" t="str">
        <f>'Bruker data input page'!DJ13</f>
        <v>U1556B-3R-1-A</v>
      </c>
      <c r="H13" s="22" t="str">
        <f>'Bruker data input page'!DK13</f>
        <v>SHLF11490801</v>
      </c>
      <c r="I13" s="22">
        <f>'Bruker data input page'!DL13</f>
        <v>135</v>
      </c>
      <c r="J13" s="22" t="str">
        <f>'Bruker data input page'!DM13</f>
        <v>B</v>
      </c>
      <c r="K13" s="49">
        <f>'Bruker data input page'!X13*Calibrations!H$46+Calibrations!I$46</f>
        <v>42.869171133466033</v>
      </c>
      <c r="L13" s="50">
        <f>'Bruker data input page'!AJ13*Calibrations!O$46/0.5995+Calibrations!P$46</f>
        <v>2.5007256380995133</v>
      </c>
      <c r="M13" s="19">
        <f>'ICP corrections'!$S$75*L13^2+'ICP corrections'!$T$75*L13+'ICP corrections'!$U$75</f>
        <v>2.7830599776870772</v>
      </c>
      <c r="N13" s="49">
        <f>'Bruker data input page'!V13*Calibrations!V$46+Calibrations!W$46</f>
        <v>17.207551131837981</v>
      </c>
      <c r="O13" s="50">
        <f>'Bruker data input page'!AR13*Calibrations!AC$46/0.6994+Calibrations!AD$46</f>
        <v>9.1329683062083191</v>
      </c>
      <c r="P13" s="50">
        <f>'Bruker data input page'!T13*Calibrations!AQ$46+Calibrations!AR$46</f>
        <v>6.6715618699888042</v>
      </c>
      <c r="Q13" s="50">
        <f>'Bruker data input page'!AP13*Calibrations!AJ$46/0.77446+Calibrations!AK$46</f>
        <v>0.11396174128522549</v>
      </c>
      <c r="R13" s="50">
        <f>'Bruker data input page'!AH13*Calibrations!AX$46/0.7147+Calibrations!AY$46</f>
        <v>13.121841051209671</v>
      </c>
      <c r="S13" s="50">
        <f>'Bruker data input page'!AF13*Calibrations!BE$46/0.83015+Calibrations!BF$46</f>
        <v>1.41376573668782</v>
      </c>
      <c r="U13" s="20">
        <f>'Bruker data input page'!AL13*Calibrations!BS$46*10000+Calibrations!BT$46</f>
        <v>213.22842143802623</v>
      </c>
      <c r="V13" s="20">
        <f>('Bruker data input page'!AN13*10000)^2*Calibrations!BY$46+('Bruker data input page'!AN13*10000)*Calibrations!BZ$46+Calibrations!CA$46</f>
        <v>333.4952526429305</v>
      </c>
      <c r="W13" s="20">
        <f>'Bruker data input page'!AV13*Calibrations!CG$46*10000+Calibrations!CH$46</f>
        <v>69.629585649804397</v>
      </c>
      <c r="X13" s="20">
        <f>'Bruker data input page'!AX13*Calibrations!CN$46*10000+Calibrations!CO$46</f>
        <v>50.4628900738171</v>
      </c>
      <c r="Y13" s="20">
        <f>'Bruker data input page'!AZ13*Calibrations!CU$46*10000+Calibrations!CV$46</f>
        <v>48.755061200860183</v>
      </c>
      <c r="Z13" s="20">
        <f>'Bruker data input page'!BH13*Calibrations!DB$46*10000+Calibrations!DC$46</f>
        <v>18.764785968749212</v>
      </c>
      <c r="AA13" s="20">
        <f>'Bruker data input page'!BJ13*Calibrations!DI$46*10000+Calibrations!DJ$46</f>
        <v>729.0817546405483</v>
      </c>
      <c r="AB13" s="20">
        <f>'Bruker data input page'!BL13*Calibrations!DP$46*10000+Calibrations!DQ$46</f>
        <v>33.410893364853763</v>
      </c>
      <c r="AC13" s="20">
        <f>AB13*'ICP corrections'!Z$74+'ICP corrections'!AA$74</f>
        <v>36.354100449462187</v>
      </c>
      <c r="AD13" s="20">
        <f>((('Bruker data input page'!BN13*10000)^2)*Calibrations!DW$46)+(Calibrations!DX$46*('Bruker data input page'!BN13*10000))+Calibrations!DY$46</f>
        <v>243.73380094948007</v>
      </c>
      <c r="AE13" s="20">
        <f>AD13^2*'ICP corrections'!F$75+'ICP corrections'!G$75*AD13+'ICP corrections'!H$75</f>
        <v>273.72048793879748</v>
      </c>
      <c r="AF13" s="91">
        <f>A13^4*'ICP corrections'!K$75+A13^3*'ICP corrections'!L$75+'ICP corrections'!M$75*A13^2+'ICP corrections'!N$75*A13+'ICP corrections'!O$75</f>
        <v>1.0769549182421594</v>
      </c>
      <c r="AG13" s="20">
        <f t="shared" si="0"/>
        <v>294.78462570933164</v>
      </c>
      <c r="AH13" s="20"/>
    </row>
    <row r="14" spans="1:34" s="18" customFormat="1" ht="16">
      <c r="A14" s="18">
        <f>'Bruker data input page'!A14</f>
        <v>59</v>
      </c>
      <c r="B14" s="82">
        <f>'Bruker data input page'!B14</f>
        <v>44874.172222222223</v>
      </c>
      <c r="C14" s="18" t="str">
        <f>'Bruker data input page'!G14</f>
        <v>GeoExploration</v>
      </c>
      <c r="D14" s="18" t="str">
        <f>'Bruker data input page'!H14</f>
        <v>Oxide3phase</v>
      </c>
      <c r="E14" s="22">
        <f>'Bruker data input page'!K14</f>
        <v>150</v>
      </c>
      <c r="F14" s="22"/>
      <c r="G14" s="22" t="str">
        <f>'Bruker data input page'!DJ14</f>
        <v>U1556B-3R-2-A</v>
      </c>
      <c r="H14" s="22" t="str">
        <f>'Bruker data input page'!DK14</f>
        <v>SHLF11490831</v>
      </c>
      <c r="I14" s="22">
        <f>'Bruker data input page'!DL14</f>
        <v>41</v>
      </c>
      <c r="J14" s="22" t="str">
        <f>'Bruker data input page'!DM14</f>
        <v>A (Breccia clast)</v>
      </c>
      <c r="K14" s="49">
        <f>'Bruker data input page'!X14*Calibrations!H$46+Calibrations!I$46</f>
        <v>45.597109429543686</v>
      </c>
      <c r="L14" s="50">
        <f>'Bruker data input page'!AJ14*Calibrations!O$46/0.5995+Calibrations!P$46</f>
        <v>2.4250404698049017</v>
      </c>
      <c r="M14" s="19">
        <f>'ICP corrections'!$S$75*L14^2+'ICP corrections'!$T$75*L14+'ICP corrections'!$U$75</f>
        <v>2.6974411021396323</v>
      </c>
      <c r="N14" s="49">
        <f>'Bruker data input page'!V14*Calibrations!V$46+Calibrations!W$46</f>
        <v>18.77972113152223</v>
      </c>
      <c r="O14" s="50">
        <f>'Bruker data input page'!AR14*Calibrations!AC$46/0.6994+Calibrations!AD$46</f>
        <v>7.5213695063892478</v>
      </c>
      <c r="P14" s="50">
        <f>'Bruker data input page'!T14*Calibrations!AQ$46+Calibrations!AR$46</f>
        <v>6.3716952561631057</v>
      </c>
      <c r="Q14" s="50">
        <f>'Bruker data input page'!AP14*Calibrations!AJ$46/0.77446+Calibrations!AK$46</f>
        <v>0.11121284166471487</v>
      </c>
      <c r="R14" s="50">
        <f>'Bruker data input page'!AH14*Calibrations!AX$46/0.7147+Calibrations!AY$46</f>
        <v>15.262043566413851</v>
      </c>
      <c r="S14" s="50">
        <f>'Bruker data input page'!AF14*Calibrations!BE$46/0.83015+Calibrations!BF$46</f>
        <v>1.8389583563561223</v>
      </c>
      <c r="U14" s="20">
        <f>'Bruker data input page'!AL14*Calibrations!BS$46*10000+Calibrations!BT$46</f>
        <v>239.51481934546408</v>
      </c>
      <c r="V14" s="20">
        <f>('Bruker data input page'!AN14*10000)^2*Calibrations!BY$46+('Bruker data input page'!AN14*10000)*Calibrations!BZ$46+Calibrations!CA$46</f>
        <v>336.4872372275106</v>
      </c>
      <c r="W14" s="20">
        <f>'Bruker data input page'!AV14*Calibrations!CG$46*10000+Calibrations!CH$46</f>
        <v>53.647577801578244</v>
      </c>
      <c r="X14" s="20">
        <f>'Bruker data input page'!AX14*Calibrations!CN$46*10000+Calibrations!CO$46</f>
        <v>42.241093866486132</v>
      </c>
      <c r="Y14" s="20">
        <f>'Bruker data input page'!AZ14*Calibrations!CU$46*10000+Calibrations!CV$46</f>
        <v>54.847790077052551</v>
      </c>
      <c r="Z14" s="20">
        <f>'Bruker data input page'!BH14*Calibrations!DB$46*10000+Calibrations!DC$46</f>
        <v>23.042218328154362</v>
      </c>
      <c r="AA14" s="20">
        <f>'Bruker data input page'!BJ14*Calibrations!DI$46*10000+Calibrations!DJ$46</f>
        <v>698.83267201904607</v>
      </c>
      <c r="AB14" s="20">
        <f>'Bruker data input page'!BL14*Calibrations!DP$46*10000+Calibrations!DQ$46</f>
        <v>35.826459200174739</v>
      </c>
      <c r="AC14" s="20">
        <f>AB14*'ICP corrections'!Z$74+'ICP corrections'!AA$74</f>
        <v>38.407572966068543</v>
      </c>
      <c r="AD14" s="20">
        <f>((('Bruker data input page'!BN14*10000)^2)*Calibrations!DW$46)+(Calibrations!DX$46*('Bruker data input page'!BN14*10000))+Calibrations!DY$46</f>
        <v>228.9126580807372</v>
      </c>
      <c r="AE14" s="20">
        <f>AD14^2*'ICP corrections'!F$75+'ICP corrections'!G$75*AD14+'ICP corrections'!H$75</f>
        <v>262.72060797803715</v>
      </c>
      <c r="AF14" s="91">
        <f>A14^4*'ICP corrections'!K$75+A14^3*'ICP corrections'!L$75+'ICP corrections'!M$75*A14^2+'ICP corrections'!N$75*A14+'ICP corrections'!O$75</f>
        <v>1.0757623900784681</v>
      </c>
      <c r="AG14" s="20">
        <f t="shared" si="0"/>
        <v>282.62494916132147</v>
      </c>
      <c r="AH14" s="20"/>
    </row>
    <row r="15" spans="1:34" s="18" customFormat="1" ht="16">
      <c r="A15" s="18">
        <f>'Bruker data input page'!A15</f>
        <v>60</v>
      </c>
      <c r="B15" s="82">
        <f>'Bruker data input page'!B15</f>
        <v>44874.175000000003</v>
      </c>
      <c r="C15" s="18" t="str">
        <f>'Bruker data input page'!G15</f>
        <v>GeoExploration</v>
      </c>
      <c r="D15" s="18" t="str">
        <f>'Bruker data input page'!H15</f>
        <v>Oxide3phase</v>
      </c>
      <c r="E15" s="22">
        <f>'Bruker data input page'!K15</f>
        <v>150</v>
      </c>
      <c r="F15" s="22"/>
      <c r="G15" s="22" t="str">
        <f>'Bruker data input page'!DJ15</f>
        <v>U1556B-3R-2-A</v>
      </c>
      <c r="H15" s="22" t="str">
        <f>'Bruker data input page'!DK15</f>
        <v>SHLF11490831</v>
      </c>
      <c r="I15" s="22">
        <f>'Bruker data input page'!DL15</f>
        <v>143</v>
      </c>
      <c r="J15" s="22" t="str">
        <f>'Bruker data input page'!DM15</f>
        <v>A (Breccia clast)</v>
      </c>
      <c r="K15" s="49">
        <f>'Bruker data input page'!X15*Calibrations!H$46+Calibrations!I$46</f>
        <v>31.712754630797509</v>
      </c>
      <c r="L15" s="50">
        <f>'Bruker data input page'!AJ15*Calibrations!O$46/0.5995+Calibrations!P$46</f>
        <v>1.4764200488922621</v>
      </c>
      <c r="M15" s="19">
        <f>'ICP corrections'!$S$75*L15^2+'ICP corrections'!$T$75*L15+'ICP corrections'!$U$75</f>
        <v>1.6150328581814235</v>
      </c>
      <c r="N15" s="49">
        <f>'Bruker data input page'!V15*Calibrations!V$46+Calibrations!W$46</f>
        <v>12.017963169606013</v>
      </c>
      <c r="O15" s="50">
        <f>'Bruker data input page'!AR15*Calibrations!AC$46/0.6994+Calibrations!AD$46</f>
        <v>5.5441000844013146</v>
      </c>
      <c r="P15" s="50">
        <f>'Bruker data input page'!T15*Calibrations!AQ$46+Calibrations!AR$46</f>
        <v>6.3689788973190025</v>
      </c>
      <c r="Q15" s="50">
        <f>'Bruker data input page'!AP15*Calibrations!AJ$46/0.77446+Calibrations!AK$46</f>
        <v>8.6831297204533739E-2</v>
      </c>
      <c r="R15" s="50">
        <f>'Bruker data input page'!AH15*Calibrations!AX$46/0.7147+Calibrations!AY$46</f>
        <v>6.5372310766982036</v>
      </c>
      <c r="S15" s="50">
        <f>'Bruker data input page'!AF15*Calibrations!BE$46/0.83015+Calibrations!BF$46</f>
        <v>1.1353378413038675</v>
      </c>
      <c r="U15" s="20" t="e">
        <f>'Bruker data input page'!AL15*Calibrations!BS$46*10000+Calibrations!BT$46</f>
        <v>#VALUE!</v>
      </c>
      <c r="V15" s="20">
        <f>('Bruker data input page'!AN15*10000)^2*Calibrations!BY$46+('Bruker data input page'!AN15*10000)*Calibrations!BZ$46+Calibrations!CA$46</f>
        <v>244.00517573150998</v>
      </c>
      <c r="W15" s="20">
        <f>'Bruker data input page'!AV15*Calibrations!CG$46*10000+Calibrations!CH$46</f>
        <v>105.58910330831323</v>
      </c>
      <c r="X15" s="20">
        <f>'Bruker data input page'!AX15*Calibrations!CN$46*10000+Calibrations!CO$46</f>
        <v>56.629237229315329</v>
      </c>
      <c r="Y15" s="20">
        <f>'Bruker data input page'!AZ15*Calibrations!CU$46*10000+Calibrations!CV$46</f>
        <v>45.099423875144758</v>
      </c>
      <c r="Z15" s="20">
        <f>'Bruker data input page'!BH15*Calibrations!DB$46*10000+Calibrations!DC$46</f>
        <v>21.972860238303074</v>
      </c>
      <c r="AA15" s="20">
        <f>'Bruker data input page'!BJ15*Calibrations!DI$46*10000+Calibrations!DJ$46</f>
        <v>550.71647435513842</v>
      </c>
      <c r="AB15" s="20">
        <f>'Bruker data input page'!BL15*Calibrations!DP$46*10000+Calibrations!DQ$46</f>
        <v>27.37197877655132</v>
      </c>
      <c r="AC15" s="20">
        <f>AB15*'ICP corrections'!Z$74+'ICP corrections'!AA$74</f>
        <v>31.220419157946274</v>
      </c>
      <c r="AD15" s="20">
        <f>((('Bruker data input page'!BN15*10000)^2)*Calibrations!DW$46)+(Calibrations!DX$46*('Bruker data input page'!BN15*10000))+Calibrations!DY$46</f>
        <v>207.97002329118774</v>
      </c>
      <c r="AE15" s="20">
        <f>AD15^2*'ICP corrections'!F$75+'ICP corrections'!G$75*AD15+'ICP corrections'!H$75</f>
        <v>246.06603945182678</v>
      </c>
      <c r="AF15" s="91">
        <f>A15^4*'ICP corrections'!K$75+A15^3*'ICP corrections'!L$75+'ICP corrections'!M$75*A15^2+'ICP corrections'!N$75*A15+'ICP corrections'!O$75</f>
        <v>1.0745845412457882</v>
      </c>
      <c r="AG15" s="20">
        <f t="shared" si="0"/>
        <v>264.41876212050931</v>
      </c>
      <c r="AH15" s="20"/>
    </row>
    <row r="16" spans="1:34" s="18" customFormat="1" ht="16">
      <c r="A16" s="18">
        <f>'Bruker data input page'!A16</f>
        <v>61</v>
      </c>
      <c r="B16" s="82">
        <f>'Bruker data input page'!B16</f>
        <v>44874.179166666669</v>
      </c>
      <c r="C16" s="18" t="str">
        <f>'Bruker data input page'!G16</f>
        <v>GeoExploration</v>
      </c>
      <c r="D16" s="18" t="str">
        <f>'Bruker data input page'!H16</f>
        <v>Oxide3phase</v>
      </c>
      <c r="E16" s="22">
        <f>'Bruker data input page'!K16</f>
        <v>150</v>
      </c>
      <c r="F16" s="22"/>
      <c r="G16" s="22" t="str">
        <f>'Bruker data input page'!DJ16</f>
        <v>U1556B-3R-3-A</v>
      </c>
      <c r="H16" s="22" t="str">
        <f>'Bruker data input page'!DK16</f>
        <v>SHLF11490861</v>
      </c>
      <c r="I16" s="22">
        <f>'Bruker data input page'!DL16</f>
        <v>15</v>
      </c>
      <c r="J16" s="22" t="str">
        <f>'Bruker data input page'!DM16</f>
        <v>B</v>
      </c>
      <c r="K16" s="49">
        <f>'Bruker data input page'!X16*Calibrations!H$46+Calibrations!I$46</f>
        <v>45.273007470869906</v>
      </c>
      <c r="L16" s="50">
        <f>'Bruker data input page'!AJ16*Calibrations!O$46/0.5995+Calibrations!P$46</f>
        <v>2.1923786561585024</v>
      </c>
      <c r="M16" s="19">
        <f>'ICP corrections'!$S$75*L16^2+'ICP corrections'!$T$75*L16+'ICP corrections'!$U$75</f>
        <v>2.4335571024249081</v>
      </c>
      <c r="N16" s="49">
        <f>'Bruker data input page'!V16*Calibrations!V$46+Calibrations!W$46</f>
        <v>16.836342491270457</v>
      </c>
      <c r="O16" s="50">
        <f>'Bruker data input page'!AR16*Calibrations!AC$46/0.6994+Calibrations!AD$46</f>
        <v>7.0441232265203668</v>
      </c>
      <c r="P16" s="50">
        <f>'Bruker data input page'!T16*Calibrations!AQ$46+Calibrations!AR$46</f>
        <v>8.5760204581519517</v>
      </c>
      <c r="Q16" s="50">
        <f>'Bruker data input page'!AP16*Calibrations!AJ$46/0.77446+Calibrations!AK$46</f>
        <v>0.11551546715768803</v>
      </c>
      <c r="R16" s="50">
        <f>'Bruker data input page'!AH16*Calibrations!AX$46/0.7147+Calibrations!AY$46</f>
        <v>12.315836231603189</v>
      </c>
      <c r="S16" s="50">
        <f>'Bruker data input page'!AF16*Calibrations!BE$46/0.83015+Calibrations!BF$46</f>
        <v>1.9707333908126494</v>
      </c>
      <c r="U16" s="20">
        <f>'Bruker data input page'!AL16*Calibrations!BS$46*10000+Calibrations!BT$46</f>
        <v>195.93473860418553</v>
      </c>
      <c r="V16" s="20">
        <f>('Bruker data input page'!AN16*10000)^2*Calibrations!BY$46+('Bruker data input page'!AN16*10000)*Calibrations!BZ$46+Calibrations!CA$46</f>
        <v>223.36968203370944</v>
      </c>
      <c r="W16" s="20">
        <f>'Bruker data input page'!AV16*Calibrations!CG$46*10000+Calibrations!CH$46</f>
        <v>85.611593498030544</v>
      </c>
      <c r="X16" s="20">
        <f>'Bruker data input page'!AX16*Calibrations!CN$46*10000+Calibrations!CO$46</f>
        <v>46.351991970151609</v>
      </c>
      <c r="Y16" s="20">
        <f>'Bruker data input page'!AZ16*Calibrations!CU$46*10000+Calibrations!CV$46</f>
        <v>53.629244301814083</v>
      </c>
      <c r="Z16" s="20">
        <f>'Bruker data input page'!BH16*Calibrations!DB$46*10000+Calibrations!DC$46</f>
        <v>27.319650687559509</v>
      </c>
      <c r="AA16" s="20">
        <f>'Bruker data input page'!BJ16*Calibrations!DI$46*10000+Calibrations!DJ$46</f>
        <v>617.47307048535026</v>
      </c>
      <c r="AB16" s="20">
        <f>'Bruker data input page'!BL16*Calibrations!DP$46*10000+Calibrations!DQ$46</f>
        <v>28.579761694211815</v>
      </c>
      <c r="AC16" s="20">
        <f>AB16*'ICP corrections'!Z$74+'ICP corrections'!AA$74</f>
        <v>32.247155416249463</v>
      </c>
      <c r="AD16" s="20">
        <f>((('Bruker data input page'!BN16*10000)^2)*Calibrations!DW$46)+(Calibrations!DX$46*('Bruker data input page'!BN16*10000))+Calibrations!DY$46</f>
        <v>224.08783539346555</v>
      </c>
      <c r="AE16" s="20">
        <f>AD16^2*'ICP corrections'!F$75+'ICP corrections'!G$75*AD16+'ICP corrections'!H$75</f>
        <v>258.99908332012018</v>
      </c>
      <c r="AF16" s="91">
        <f>A16^4*'ICP corrections'!K$75+A16^3*'ICP corrections'!L$75+'ICP corrections'!M$75*A16^2+'ICP corrections'!N$75*A16+'ICP corrections'!O$75</f>
        <v>1.0734212997929033</v>
      </c>
      <c r="AG16" s="20">
        <f t="shared" si="0"/>
        <v>278.01513266265385</v>
      </c>
      <c r="AH16" s="20"/>
    </row>
    <row r="17" spans="1:34" s="18" customFormat="1" ht="16">
      <c r="A17" s="18">
        <f>'Bruker data input page'!A17</f>
        <v>62</v>
      </c>
      <c r="B17" s="82">
        <f>'Bruker data input page'!B17</f>
        <v>44874.181944444441</v>
      </c>
      <c r="C17" s="18" t="str">
        <f>'Bruker data input page'!G17</f>
        <v>GeoExploration</v>
      </c>
      <c r="D17" s="18" t="str">
        <f>'Bruker data input page'!H17</f>
        <v>Oxide3phase</v>
      </c>
      <c r="E17" s="22">
        <f>'Bruker data input page'!K17</f>
        <v>150</v>
      </c>
      <c r="F17" s="22"/>
      <c r="G17" s="22" t="str">
        <f>'Bruker data input page'!DJ17</f>
        <v>U1556B-3R-3-A</v>
      </c>
      <c r="H17" s="22" t="str">
        <f>'Bruker data input page'!DK17</f>
        <v>SHLF11490861</v>
      </c>
      <c r="I17" s="22">
        <f>'Bruker data input page'!DL17</f>
        <v>120</v>
      </c>
      <c r="J17" s="22" t="str">
        <f>'Bruker data input page'!DM17</f>
        <v>B</v>
      </c>
      <c r="K17" s="49">
        <f>'Bruker data input page'!X17*Calibrations!H$46+Calibrations!I$46</f>
        <v>49.0339366091182</v>
      </c>
      <c r="L17" s="50">
        <f>'Bruker data input page'!AJ17*Calibrations!O$46/0.5995+Calibrations!P$46</f>
        <v>2.2172772627216535</v>
      </c>
      <c r="M17" s="19">
        <f>'ICP corrections'!$S$75*L17^2+'ICP corrections'!$T$75*L17+'ICP corrections'!$U$75</f>
        <v>2.4618464021772302</v>
      </c>
      <c r="N17" s="49">
        <f>'Bruker data input page'!V17*Calibrations!V$46+Calibrations!W$46</f>
        <v>17.863095417360579</v>
      </c>
      <c r="O17" s="50">
        <f>'Bruker data input page'!AR17*Calibrations!AC$46/0.6994+Calibrations!AD$46</f>
        <v>7.8412197251293003</v>
      </c>
      <c r="P17" s="50">
        <f>'Bruker data input page'!T17*Calibrations!AQ$46+Calibrations!AR$46</f>
        <v>9.0818452800501053</v>
      </c>
      <c r="Q17" s="50">
        <f>'Bruker data input page'!AP17*Calibrations!AJ$46/0.77446+Calibrations!AK$46</f>
        <v>0.11826436677819864</v>
      </c>
      <c r="R17" s="50">
        <f>'Bruker data input page'!AH17*Calibrations!AX$46/0.7147+Calibrations!AY$46</f>
        <v>10.239979865104015</v>
      </c>
      <c r="S17" s="50">
        <f>'Bruker data input page'!AF17*Calibrations!BE$46/0.83015+Calibrations!BF$46</f>
        <v>2.2725407277937277</v>
      </c>
      <c r="U17" s="20">
        <f>'Bruker data input page'!AL17*Calibrations!BS$46*10000+Calibrations!BT$46</f>
        <v>292.08761516033979</v>
      </c>
      <c r="V17" s="20">
        <f>('Bruker data input page'!AN17*10000)^2*Calibrations!BY$46+('Bruker data input page'!AN17*10000)*Calibrations!BZ$46+Calibrations!CA$46</f>
        <v>141.47596894926249</v>
      </c>
      <c r="W17" s="20">
        <f>'Bruker data input page'!AV17*Calibrations!CG$46*10000+Calibrations!CH$46</f>
        <v>126.56548860911005</v>
      </c>
      <c r="X17" s="20">
        <f>'Bruker data input page'!AX17*Calibrations!CN$46*10000+Calibrations!CO$46</f>
        <v>56.629237229315329</v>
      </c>
      <c r="Y17" s="20">
        <f>'Bruker data input page'!AZ17*Calibrations!CU$46*10000+Calibrations!CV$46</f>
        <v>65.814702054198833</v>
      </c>
      <c r="Z17" s="20">
        <f>'Bruker data input page'!BH17*Calibrations!DB$46*10000+Calibrations!DC$46</f>
        <v>32.666441136815941</v>
      </c>
      <c r="AA17" s="20">
        <f>'Bruker data input page'!BJ17*Calibrations!DI$46*10000+Calibrations!DJ$46</f>
        <v>633.11914770336864</v>
      </c>
      <c r="AB17" s="20">
        <f>'Bruker data input page'!BL17*Calibrations!DP$46*10000+Calibrations!DQ$46</f>
        <v>32.203110447193275</v>
      </c>
      <c r="AC17" s="20">
        <f>AB17*'ICP corrections'!Z$74+'ICP corrections'!AA$74</f>
        <v>35.327364191159006</v>
      </c>
      <c r="AD17" s="20">
        <f>((('Bruker data input page'!BN17*10000)^2)*Calibrations!DW$46)+(Calibrations!DX$46*('Bruker data input page'!BN17*10000))+Calibrations!DY$46</f>
        <v>204.1050012716473</v>
      </c>
      <c r="AE17" s="20">
        <f>AD17^2*'ICP corrections'!F$75+'ICP corrections'!G$75*AD17+'ICP corrections'!H$75</f>
        <v>242.85010642665696</v>
      </c>
      <c r="AF17" s="91">
        <f>A17^4*'ICP corrections'!K$75+A17^3*'ICP corrections'!L$75+'ICP corrections'!M$75*A17^2+'ICP corrections'!N$75*A17+'ICP corrections'!O$75</f>
        <v>1.0722725938418058</v>
      </c>
      <c r="AG17" s="20">
        <f t="shared" si="0"/>
        <v>260.40151353287007</v>
      </c>
      <c r="AH17" s="20"/>
    </row>
    <row r="18" spans="1:34" s="18" customFormat="1" ht="16">
      <c r="A18" s="18">
        <f>'Bruker data input page'!A18</f>
        <v>63</v>
      </c>
      <c r="B18" s="82">
        <f>'Bruker data input page'!B18</f>
        <v>44874.186111111114</v>
      </c>
      <c r="C18" s="18" t="str">
        <f>'Bruker data input page'!G18</f>
        <v>GeoExploration</v>
      </c>
      <c r="D18" s="18" t="str">
        <f>'Bruker data input page'!H18</f>
        <v>Oxide3phase</v>
      </c>
      <c r="E18" s="22">
        <f>'Bruker data input page'!K18</f>
        <v>150</v>
      </c>
      <c r="F18" s="22"/>
      <c r="G18" s="22" t="str">
        <f>'Bruker data input page'!DJ18</f>
        <v>U1556B-4R-1-A</v>
      </c>
      <c r="H18" s="22" t="str">
        <f>'Bruker data input page'!DK18</f>
        <v>SHLF11491401</v>
      </c>
      <c r="I18" s="22">
        <f>'Bruker data input page'!DL18</f>
        <v>54</v>
      </c>
      <c r="J18" s="22" t="str">
        <f>'Bruker data input page'!DM18</f>
        <v>B</v>
      </c>
      <c r="K18" s="49">
        <f>'Bruker data input page'!X18*Calibrations!H$46+Calibrations!I$46</f>
        <v>49.125108317374206</v>
      </c>
      <c r="L18" s="50">
        <f>'Bruker data input page'!AJ18*Calibrations!O$46/0.5995+Calibrations!P$46</f>
        <v>2.2860369907801568</v>
      </c>
      <c r="M18" s="19">
        <f>'ICP corrections'!$S$75*L18^2+'ICP corrections'!$T$75*L18+'ICP corrections'!$U$75</f>
        <v>2.5399083213390368</v>
      </c>
      <c r="N18" s="49">
        <f>'Bruker data input page'!V18*Calibrations!V$46+Calibrations!W$46</f>
        <v>18.845850309170938</v>
      </c>
      <c r="O18" s="50">
        <f>'Bruker data input page'!AR18*Calibrations!AC$46/0.6994+Calibrations!AD$46</f>
        <v>7.1681953578827873</v>
      </c>
      <c r="P18" s="50">
        <f>'Bruker data input page'!T18*Calibrations!AQ$46+Calibrations!AR$46</f>
        <v>10.449822996503091</v>
      </c>
      <c r="Q18" s="50">
        <f>'Bruker data input page'!AP18*Calibrations!AJ$46/0.77446+Calibrations!AK$46</f>
        <v>0.11216898066315334</v>
      </c>
      <c r="R18" s="50">
        <f>'Bruker data input page'!AH18*Calibrations!AX$46/0.7147+Calibrations!AY$46</f>
        <v>13.409283030685554</v>
      </c>
      <c r="S18" s="50">
        <f>'Bruker data input page'!AF18*Calibrations!BE$46/0.83015+Calibrations!BF$46</f>
        <v>2.1432266871895296</v>
      </c>
      <c r="U18" s="20">
        <f>'Bruker data input page'!AL18*Calibrations!BS$46*10000+Calibrations!BT$46</f>
        <v>278.94441620662087</v>
      </c>
      <c r="V18" s="20">
        <f>('Bruker data input page'!AN18*10000)^2*Calibrations!BY$46+('Bruker data input page'!AN18*10000)*Calibrations!BZ$46+Calibrations!CA$46</f>
        <v>94.75607824505451</v>
      </c>
      <c r="W18" s="20">
        <f>'Bruker data input page'!AV18*Calibrations!CG$46*10000+Calibrations!CH$46</f>
        <v>90.605970950601204</v>
      </c>
      <c r="X18" s="20">
        <f>'Bruker data input page'!AX18*Calibrations!CN$46*10000+Calibrations!CO$46</f>
        <v>59.712410807064444</v>
      </c>
      <c r="Y18" s="20">
        <f>'Bruker data input page'!AZ18*Calibrations!CU$46*10000+Calibrations!CV$46</f>
        <v>54.847790077052551</v>
      </c>
      <c r="Z18" s="20">
        <f>'Bruker data input page'!BH18*Calibrations!DB$46*10000+Calibrations!DC$46</f>
        <v>27.319650687559509</v>
      </c>
      <c r="AA18" s="20">
        <f>'Bruker data input page'!BJ18*Calibrations!DI$46*10000+Calibrations!DJ$46</f>
        <v>619.55921411441943</v>
      </c>
      <c r="AB18" s="20">
        <f>'Bruker data input page'!BL18*Calibrations!DP$46*10000+Calibrations!DQ$46</f>
        <v>30.995327529532794</v>
      </c>
      <c r="AC18" s="20">
        <f>AB18*'ICP corrections'!Z$74+'ICP corrections'!AA$74</f>
        <v>34.300627932855825</v>
      </c>
      <c r="AD18" s="20">
        <f>((('Bruker data input page'!BN18*10000)^2)*Calibrations!DW$46)+(Calibrations!DX$46*('Bruker data input page'!BN18*10000))+Calibrations!DY$46</f>
        <v>194.52388092327735</v>
      </c>
      <c r="AE18" s="20">
        <f>AD18^2*'ICP corrections'!F$75+'ICP corrections'!G$75*AD18+'ICP corrections'!H$75</f>
        <v>234.68685468872008</v>
      </c>
      <c r="AF18" s="91">
        <f>A18^4*'ICP corrections'!K$75+A18^3*'ICP corrections'!L$75+'ICP corrections'!M$75*A18^2+'ICP corrections'!N$75*A18+'ICP corrections'!O$75</f>
        <v>1.0711383515876973</v>
      </c>
      <c r="AG18" s="20">
        <f t="shared" si="0"/>
        <v>251.38209067057707</v>
      </c>
      <c r="AH18" s="20"/>
    </row>
    <row r="19" spans="1:34" s="18" customFormat="1" ht="16">
      <c r="A19" s="18">
        <f>'Bruker data input page'!A19</f>
        <v>64</v>
      </c>
      <c r="B19" s="82">
        <f>'Bruker data input page'!B19</f>
        <v>44874.189583333333</v>
      </c>
      <c r="C19" s="18" t="str">
        <f>'Bruker data input page'!G19</f>
        <v>GeoExploration</v>
      </c>
      <c r="D19" s="18" t="str">
        <f>'Bruker data input page'!H19</f>
        <v>Oxide3phase</v>
      </c>
      <c r="E19" s="22">
        <f>'Bruker data input page'!K19</f>
        <v>150</v>
      </c>
      <c r="F19" s="22"/>
      <c r="G19" s="22" t="str">
        <f>'Bruker data input page'!DJ19</f>
        <v>U1556B-4R-1-A</v>
      </c>
      <c r="H19" s="22" t="str">
        <f>'Bruker data input page'!DK19</f>
        <v>SHLF11491401</v>
      </c>
      <c r="I19" s="22">
        <f>'Bruker data input page'!DL19</f>
        <v>100</v>
      </c>
      <c r="J19" s="22" t="str">
        <f>'Bruker data input page'!DM19</f>
        <v>B</v>
      </c>
      <c r="K19" s="49">
        <f>'Bruker data input page'!X19*Calibrations!H$46+Calibrations!I$46</f>
        <v>48.936706021516066</v>
      </c>
      <c r="L19" s="50">
        <f>'Bruker data input page'!AJ19*Calibrations!O$46/0.5995+Calibrations!P$46</f>
        <v>2.4571942994725466</v>
      </c>
      <c r="M19" s="19">
        <f>'ICP corrections'!$S$75*L19^2+'ICP corrections'!$T$75*L19+'ICP corrections'!$U$75</f>
        <v>2.7338285035424472</v>
      </c>
      <c r="N19" s="49">
        <f>'Bruker data input page'!V19*Calibrations!V$46+Calibrations!W$46</f>
        <v>17.94038926136556</v>
      </c>
      <c r="O19" s="50">
        <f>'Bruker data input page'!AR19*Calibrations!AC$46/0.6994+Calibrations!AD$46</f>
        <v>7.6510948044084692</v>
      </c>
      <c r="P19" s="50">
        <f>'Bruker data input page'!T19*Calibrations!AQ$46+Calibrations!AR$46</f>
        <v>9.0859198183162579</v>
      </c>
      <c r="Q19" s="50">
        <f>'Bruker data input page'!AP19*Calibrations!AJ$46/0.77446+Calibrations!AK$46</f>
        <v>0.1265110656397305</v>
      </c>
      <c r="R19" s="50">
        <f>'Bruker data input page'!AH19*Calibrations!AX$46/0.7147+Calibrations!AY$46</f>
        <v>10.719730742523662</v>
      </c>
      <c r="S19" s="50">
        <f>'Bruker data input page'!AF19*Calibrations!BE$46/0.83015+Calibrations!BF$46</f>
        <v>2.2469240190581212</v>
      </c>
      <c r="U19" s="20">
        <f>'Bruker data input page'!AL19*Calibrations!BS$46*10000+Calibrations!BT$46</f>
        <v>200.77696979766091</v>
      </c>
      <c r="V19" s="20">
        <f>('Bruker data input page'!AN19*10000)^2*Calibrations!BY$46+('Bruker data input page'!AN19*10000)*Calibrations!BZ$46+Calibrations!CA$46</f>
        <v>200.51774184158913</v>
      </c>
      <c r="W19" s="20">
        <f>'Bruker data input page'!AV19*Calibrations!CG$46*10000+Calibrations!CH$46</f>
        <v>96.59922389368603</v>
      </c>
      <c r="X19" s="20">
        <f>'Bruker data input page'!AX19*Calibrations!CN$46*10000+Calibrations!CO$46</f>
        <v>60.740135332980813</v>
      </c>
      <c r="Y19" s="20">
        <f>'Bruker data input page'!AZ19*Calibrations!CU$46*10000+Calibrations!CV$46</f>
        <v>64.596156278960351</v>
      </c>
      <c r="Z19" s="20">
        <f>'Bruker data input page'!BH19*Calibrations!DB$46*10000+Calibrations!DC$46</f>
        <v>38.013231586072379</v>
      </c>
      <c r="AA19" s="20">
        <f>'Bruker data input page'!BJ19*Calibrations!DI$46*10000+Calibrations!DJ$46</f>
        <v>552.80261798420759</v>
      </c>
      <c r="AB19" s="20">
        <f>'Bruker data input page'!BL19*Calibrations!DP$46*10000+Calibrations!DQ$46</f>
        <v>30.995327529532794</v>
      </c>
      <c r="AC19" s="20">
        <f>AB19*'ICP corrections'!Z$74+'ICP corrections'!AA$74</f>
        <v>34.300627932855825</v>
      </c>
      <c r="AD19" s="20">
        <f>((('Bruker data input page'!BN19*10000)^2)*Calibrations!DW$46)+(Calibrations!DX$46*('Bruker data input page'!BN19*10000))+Calibrations!DY$46</f>
        <v>212.5093514053363</v>
      </c>
      <c r="AE19" s="20">
        <f>AD19^2*'ICP corrections'!F$75+'ICP corrections'!G$75*AD19+'ICP corrections'!H$75</f>
        <v>249.78642270645855</v>
      </c>
      <c r="AF19" s="91">
        <f>A19^4*'ICP corrections'!K$75+A19^3*'ICP corrections'!L$75+'ICP corrections'!M$75*A19^2+'ICP corrections'!N$75*A19+'ICP corrections'!O$75</f>
        <v>1.0700185012989873</v>
      </c>
      <c r="AG19" s="20">
        <f t="shared" si="0"/>
        <v>267.27609366920012</v>
      </c>
      <c r="AH19" s="20"/>
    </row>
    <row r="20" spans="1:34" s="18" customFormat="1" ht="16">
      <c r="A20" s="18">
        <f>'Bruker data input page'!A20</f>
        <v>65</v>
      </c>
      <c r="B20" s="82">
        <f>'Bruker data input page'!B20</f>
        <v>44874.195138888892</v>
      </c>
      <c r="C20" s="18" t="str">
        <f>'Bruker data input page'!G20</f>
        <v>GeoExploration</v>
      </c>
      <c r="D20" s="18" t="str">
        <f>'Bruker data input page'!H20</f>
        <v>Oxide3phase</v>
      </c>
      <c r="E20" s="22">
        <f>'Bruker data input page'!K20</f>
        <v>150</v>
      </c>
      <c r="F20" s="22"/>
      <c r="G20" s="22" t="str">
        <f>'Bruker data input page'!DJ20</f>
        <v>U1556B-4R-2-A</v>
      </c>
      <c r="H20" s="22" t="str">
        <f>'Bruker data input page'!DK20</f>
        <v>SHLF11491431</v>
      </c>
      <c r="I20" s="22">
        <f>'Bruker data input page'!DL20</f>
        <v>46</v>
      </c>
      <c r="J20" s="22" t="str">
        <f>'Bruker data input page'!DM20</f>
        <v>B</v>
      </c>
      <c r="K20" s="49">
        <f>'Bruker data input page'!X20*Calibrations!H$46+Calibrations!I$46</f>
        <v>47.998829967810821</v>
      </c>
      <c r="L20" s="50">
        <f>'Bruker data input page'!AJ20*Calibrations!O$46/0.5995+Calibrations!P$46</f>
        <v>2.1402729629534973</v>
      </c>
      <c r="M20" s="19">
        <f>'ICP corrections'!$S$75*L20^2+'ICP corrections'!$T$75*L20+'ICP corrections'!$U$75</f>
        <v>2.3743173296272473</v>
      </c>
      <c r="N20" s="49">
        <f>'Bruker data input page'!V20*Calibrations!V$46+Calibrations!W$46</f>
        <v>17.676533181916074</v>
      </c>
      <c r="O20" s="50">
        <f>'Bruker data input page'!AR20*Calibrations!AC$46/0.6994+Calibrations!AD$46</f>
        <v>7.1796504587399896</v>
      </c>
      <c r="P20" s="50">
        <f>'Bruker data input page'!T20*Calibrations!AQ$46+Calibrations!AR$46</f>
        <v>10.798487056706765</v>
      </c>
      <c r="Q20" s="50">
        <f>'Bruker data input page'!AP20*Calibrations!AJ$46/0.77446+Calibrations!AK$46</f>
        <v>0.11157139378912929</v>
      </c>
      <c r="R20" s="50">
        <f>'Bruker data input page'!AH20*Calibrations!AX$46/0.7147+Calibrations!AY$46</f>
        <v>11.727674495934519</v>
      </c>
      <c r="S20" s="50">
        <f>'Bruker data input page'!AF20*Calibrations!BE$46/0.83015+Calibrations!BF$46</f>
        <v>2.0580986725703303</v>
      </c>
      <c r="U20" s="20">
        <f>'Bruker data input page'!AL20*Calibrations!BS$46*10000+Calibrations!BT$46</f>
        <v>235.36433546534232</v>
      </c>
      <c r="V20" s="20">
        <f>('Bruker data input page'!AN20*10000)^2*Calibrations!BY$46+('Bruker data input page'!AN20*10000)*Calibrations!BZ$46+Calibrations!CA$46</f>
        <v>275.73395436847125</v>
      </c>
      <c r="W20" s="20">
        <f>'Bruker data input page'!AV20*Calibrations!CG$46*10000+Calibrations!CH$46</f>
        <v>109.58460527036976</v>
      </c>
      <c r="X20" s="20">
        <f>'Bruker data input page'!AX20*Calibrations!CN$46*10000+Calibrations!CO$46</f>
        <v>57.656961755231698</v>
      </c>
      <c r="Y20" s="20">
        <f>'Bruker data input page'!AZ20*Calibrations!CU$46*10000+Calibrations!CV$46</f>
        <v>53.629244301814083</v>
      </c>
      <c r="Z20" s="20">
        <f>'Bruker data input page'!BH20*Calibrations!DB$46*10000+Calibrations!DC$46</f>
        <v>26.250292597708221</v>
      </c>
      <c r="AA20" s="20">
        <f>'Bruker data input page'!BJ20*Calibrations!DI$46*10000+Calibrations!DJ$46</f>
        <v>590.35320330745174</v>
      </c>
      <c r="AB20" s="20">
        <f>'Bruker data input page'!BL20*Calibrations!DP$46*10000+Calibrations!DQ$46</f>
        <v>30.995327529532794</v>
      </c>
      <c r="AC20" s="20">
        <f>AB20*'ICP corrections'!Z$74+'ICP corrections'!AA$74</f>
        <v>34.300627932855825</v>
      </c>
      <c r="AD20" s="20">
        <f>((('Bruker data input page'!BN20*10000)^2)*Calibrations!DW$46)+(Calibrations!DX$46*('Bruker data input page'!BN20*10000))+Calibrations!DY$46</f>
        <v>205.65998265303622</v>
      </c>
      <c r="AE20" s="20">
        <f>AD20^2*'ICP corrections'!F$75+'ICP corrections'!G$75*AD20+'ICP corrections'!H$75</f>
        <v>244.1492758665338</v>
      </c>
      <c r="AF20" s="91">
        <f>A20^4*'ICP corrections'!K$75+A20^3*'ICP corrections'!L$75+'ICP corrections'!M$75*A20^2+'ICP corrections'!N$75*A20+'ICP corrections'!O$75</f>
        <v>1.0689129713172953</v>
      </c>
      <c r="AG20" s="20">
        <f t="shared" si="0"/>
        <v>260.97432791146269</v>
      </c>
      <c r="AH20" s="20"/>
    </row>
    <row r="21" spans="1:34" s="18" customFormat="1" ht="16">
      <c r="A21" s="18">
        <f>'Bruker data input page'!A21</f>
        <v>66</v>
      </c>
      <c r="B21" s="82">
        <f>'Bruker data input page'!B21</f>
        <v>44874.197916666664</v>
      </c>
      <c r="C21" s="18" t="str">
        <f>'Bruker data input page'!G21</f>
        <v>GeoExploration</v>
      </c>
      <c r="D21" s="18" t="str">
        <f>'Bruker data input page'!H21</f>
        <v>Oxide3phase</v>
      </c>
      <c r="E21" s="22">
        <f>'Bruker data input page'!K21</f>
        <v>150</v>
      </c>
      <c r="F21" s="22"/>
      <c r="G21" s="22" t="str">
        <f>'Bruker data input page'!DJ21</f>
        <v>U1556B-4R-2-A</v>
      </c>
      <c r="H21" s="22" t="str">
        <f>'Bruker data input page'!DK21</f>
        <v>SHLF11491431</v>
      </c>
      <c r="I21" s="22">
        <f>'Bruker data input page'!DL21</f>
        <v>54</v>
      </c>
      <c r="J21" s="22" t="str">
        <f>'Bruker data input page'!DM21</f>
        <v>A</v>
      </c>
      <c r="K21" s="49">
        <f>'Bruker data input page'!X21*Calibrations!H$46+Calibrations!I$46</f>
        <v>51.620116363034093</v>
      </c>
      <c r="L21" s="50">
        <f>'Bruker data input page'!AJ21*Calibrations!O$46/0.5995+Calibrations!P$46</f>
        <v>2.4832471460750494</v>
      </c>
      <c r="M21" s="19">
        <f>'ICP corrections'!$S$75*L21^2+'ICP corrections'!$T$75*L21+'ICP corrections'!$U$75</f>
        <v>2.7632971443264021</v>
      </c>
      <c r="N21" s="49">
        <f>'Bruker data input page'!V21*Calibrations!V$46+Calibrations!W$46</f>
        <v>18.679635513002957</v>
      </c>
      <c r="O21" s="50">
        <f>'Bruker data input page'!AR21*Calibrations!AC$46/0.6994+Calibrations!AD$46</f>
        <v>8.5776190659494258</v>
      </c>
      <c r="P21" s="50">
        <f>'Bruker data input page'!T21*Calibrations!AQ$46+Calibrations!AR$46</f>
        <v>9.8741489471851693</v>
      </c>
      <c r="Q21" s="50">
        <f>'Bruker data input page'!AP21*Calibrations!AJ$46/0.77446+Calibrations!AK$46</f>
        <v>0.13260645175477578</v>
      </c>
      <c r="R21" s="50">
        <f>'Bruker data input page'!AH21*Calibrations!AX$46/0.7147+Calibrations!AY$46</f>
        <v>10.58855798133137</v>
      </c>
      <c r="S21" s="50">
        <f>'Bruker data input page'!AF21*Calibrations!BE$46/0.83015+Calibrations!BF$46</f>
        <v>2.5244570075866815</v>
      </c>
      <c r="U21" s="20">
        <f>'Bruker data input page'!AL21*Calibrations!BS$46*10000+Calibrations!BT$46</f>
        <v>279.6361635199745</v>
      </c>
      <c r="V21" s="20">
        <f>('Bruker data input page'!AN21*10000)^2*Calibrations!BY$46+('Bruker data input page'!AN21*10000)*Calibrations!BZ$46+Calibrations!CA$46</f>
        <v>190.83059654462201</v>
      </c>
      <c r="W21" s="20">
        <f>'Bruker data input page'!AV21*Calibrations!CG$46*10000+Calibrations!CH$46</f>
        <v>108.58572977985564</v>
      </c>
      <c r="X21" s="20">
        <f>'Bruker data input page'!AX21*Calibrations!CN$46*10000+Calibrations!CO$46</f>
        <v>47.379716496067992</v>
      </c>
      <c r="Y21" s="20">
        <f>'Bruker data input page'!AZ21*Calibrations!CU$46*10000+Calibrations!CV$46</f>
        <v>67.0332478294373</v>
      </c>
      <c r="Z21" s="20">
        <f>'Bruker data input page'!BH21*Calibrations!DB$46*10000+Calibrations!DC$46</f>
        <v>33.735799226667233</v>
      </c>
      <c r="AA21" s="20">
        <f>'Bruker data input page'!BJ21*Calibrations!DI$46*10000+Calibrations!DJ$46</f>
        <v>635.20529133243792</v>
      </c>
      <c r="AB21" s="20">
        <f>'Bruker data input page'!BL21*Calibrations!DP$46*10000+Calibrations!DQ$46</f>
        <v>28.579761694211815</v>
      </c>
      <c r="AC21" s="20">
        <f>AB21*'ICP corrections'!Z$74+'ICP corrections'!AA$74</f>
        <v>32.247155416249463</v>
      </c>
      <c r="AD21" s="20">
        <f>((('Bruker data input page'!BN21*10000)^2)*Calibrations!DW$46)+(Calibrations!DX$46*('Bruker data input page'!BN21*10000))+Calibrations!DY$46</f>
        <v>184.51207704341641</v>
      </c>
      <c r="AE21" s="20">
        <f>AD21^2*'ICP corrections'!F$75+'ICP corrections'!G$75*AD21+'ICP corrections'!H$75</f>
        <v>225.86555922340671</v>
      </c>
      <c r="AF21" s="91">
        <f>A21^4*'ICP corrections'!K$75+A21^3*'ICP corrections'!L$75+'ICP corrections'!M$75*A21^2+'ICP corrections'!N$75*A21+'ICP corrections'!O$75</f>
        <v>1.0678216900574489</v>
      </c>
      <c r="AG21" s="20">
        <f t="shared" si="0"/>
        <v>241.18414317570895</v>
      </c>
      <c r="AH21" s="20"/>
    </row>
    <row r="22" spans="1:34" s="18" customFormat="1" ht="16">
      <c r="A22" s="18">
        <f>'Bruker data input page'!A22</f>
        <v>67</v>
      </c>
      <c r="B22" s="82">
        <f>'Bruker data input page'!B22</f>
        <v>44874.200694444444</v>
      </c>
      <c r="C22" s="18" t="str">
        <f>'Bruker data input page'!G22</f>
        <v>GeoExploration</v>
      </c>
      <c r="D22" s="18" t="str">
        <f>'Bruker data input page'!H22</f>
        <v>Oxide3phase</v>
      </c>
      <c r="E22" s="22">
        <f>'Bruker data input page'!K22</f>
        <v>150</v>
      </c>
      <c r="F22" s="22"/>
      <c r="G22" s="22" t="str">
        <f>'Bruker data input page'!DJ22</f>
        <v>U1556B-4R-2-A</v>
      </c>
      <c r="H22" s="22" t="str">
        <f>'Bruker data input page'!DK22</f>
        <v>SHLF11491431</v>
      </c>
      <c r="I22" s="22">
        <f>'Bruker data input page'!DL22</f>
        <v>118</v>
      </c>
      <c r="J22" s="22" t="str">
        <f>'Bruker data input page'!DM22</f>
        <v>B</v>
      </c>
      <c r="K22" s="49">
        <f>'Bruker data input page'!X22*Calibrations!H$46+Calibrations!I$46</f>
        <v>46.573839249214572</v>
      </c>
      <c r="L22" s="50">
        <f>'Bruker data input page'!AJ22*Calibrations!O$46/0.5995+Calibrations!P$46</f>
        <v>2.2683936073215003</v>
      </c>
      <c r="M22" s="19">
        <f>'ICP corrections'!$S$75*L22^2+'ICP corrections'!$T$75*L22+'ICP corrections'!$U$75</f>
        <v>2.5198866589373279</v>
      </c>
      <c r="N22" s="49">
        <f>'Bruker data input page'!V22*Calibrations!V$46+Calibrations!W$46</f>
        <v>17.284580723384824</v>
      </c>
      <c r="O22" s="50">
        <f>'Bruker data input page'!AR22*Calibrations!AC$46/0.6994+Calibrations!AD$46</f>
        <v>7.3974461425704252</v>
      </c>
      <c r="P22" s="50">
        <f>'Bruker data input page'!T22*Calibrations!AQ$46+Calibrations!AR$46</f>
        <v>9.9861017366885179</v>
      </c>
      <c r="Q22" s="50">
        <f>'Bruker data input page'!AP22*Calibrations!AJ$46/0.77446+Calibrations!AK$46</f>
        <v>0.10535649029927922</v>
      </c>
      <c r="R22" s="50">
        <f>'Bruker data input page'!AH22*Calibrations!AX$46/0.7147+Calibrations!AY$46</f>
        <v>11.744454103873469</v>
      </c>
      <c r="S22" s="50">
        <f>'Bruker data input page'!AF22*Calibrations!BE$46/0.83015+Calibrations!BF$46</f>
        <v>1.5692558028122452</v>
      </c>
      <c r="U22" s="20">
        <f>'Bruker data input page'!AL22*Calibrations!BS$46*10000+Calibrations!BT$46</f>
        <v>245.74054516564675</v>
      </c>
      <c r="V22" s="20">
        <f>('Bruker data input page'!AN22*10000)^2*Calibrations!BY$46+('Bruker data input page'!AN22*10000)*Calibrations!BZ$46+Calibrations!CA$46</f>
        <v>210.04299880068768</v>
      </c>
      <c r="W22" s="20">
        <f>'Bruker data input page'!AV22*Calibrations!CG$46*10000+Calibrations!CH$46</f>
        <v>100.59472585574255</v>
      </c>
      <c r="X22" s="20">
        <f>'Bruker data input page'!AX22*Calibrations!CN$46*10000+Calibrations!CO$46</f>
        <v>55.601512703398953</v>
      </c>
      <c r="Y22" s="20">
        <f>'Bruker data input page'!AZ22*Calibrations!CU$46*10000+Calibrations!CV$46</f>
        <v>56.066335852291033</v>
      </c>
      <c r="Z22" s="20">
        <f>'Bruker data input page'!BH22*Calibrations!DB$46*10000+Calibrations!DC$46</f>
        <v>18.764785968749212</v>
      </c>
      <c r="AA22" s="20">
        <f>'Bruker data input page'!BJ22*Calibrations!DI$46*10000+Calibrations!DJ$46</f>
        <v>635.20529133243792</v>
      </c>
      <c r="AB22" s="20">
        <f>'Bruker data input page'!BL22*Calibrations!DP$46*10000+Calibrations!DQ$46</f>
        <v>29.787544611872303</v>
      </c>
      <c r="AC22" s="20">
        <f>AB22*'ICP corrections'!Z$74+'ICP corrections'!AA$74</f>
        <v>33.273891674552644</v>
      </c>
      <c r="AD22" s="20">
        <f>((('Bruker data input page'!BN22*10000)^2)*Calibrations!DW$46)+(Calibrations!DX$46*('Bruker data input page'!BN22*10000))+Calibrations!DY$46</f>
        <v>217.66915017265651</v>
      </c>
      <c r="AE22" s="20">
        <f>AD22^2*'ICP corrections'!F$75+'ICP corrections'!G$75*AD22+'ICP corrections'!H$75</f>
        <v>253.94107106822179</v>
      </c>
      <c r="AF22" s="91">
        <f>A22^4*'ICP corrections'!K$75+A22^3*'ICP corrections'!L$75+'ICP corrections'!M$75*A22^2+'ICP corrections'!N$75*A22+'ICP corrections'!O$75</f>
        <v>1.0667445860074845</v>
      </c>
      <c r="AG22" s="20">
        <f t="shared" si="0"/>
        <v>270.89026272696742</v>
      </c>
      <c r="AH22" s="20"/>
    </row>
    <row r="23" spans="1:34" s="18" customFormat="1" ht="16">
      <c r="A23" s="18">
        <f>'Bruker data input page'!A23</f>
        <v>68</v>
      </c>
      <c r="B23" s="82">
        <f>'Bruker data input page'!B23</f>
        <v>44874.206250000003</v>
      </c>
      <c r="C23" s="18" t="str">
        <f>'Bruker data input page'!G23</f>
        <v>GeoExploration</v>
      </c>
      <c r="D23" s="18" t="str">
        <f>'Bruker data input page'!H23</f>
        <v>Oxide3phase</v>
      </c>
      <c r="E23" s="22">
        <f>'Bruker data input page'!K23</f>
        <v>150</v>
      </c>
      <c r="F23" s="22"/>
      <c r="G23" s="22" t="str">
        <f>'Bruker data input page'!DJ23</f>
        <v>U1556B-5R-1-A</v>
      </c>
      <c r="H23" s="22" t="str">
        <f>'Bruker data input page'!DK23</f>
        <v>SHLF11491781</v>
      </c>
      <c r="I23" s="22">
        <f>'Bruker data input page'!DL23</f>
        <v>23</v>
      </c>
      <c r="J23" s="22" t="str">
        <f>'Bruker data input page'!DM23</f>
        <v>A</v>
      </c>
      <c r="K23" s="49">
        <f>'Bruker data input page'!X23*Calibrations!H$46+Calibrations!I$46</f>
        <v>37.76595978833052</v>
      </c>
      <c r="L23" s="50">
        <f>'Bruker data input page'!AJ23*Calibrations!O$46/0.5995+Calibrations!P$46</f>
        <v>2.0100087299409846</v>
      </c>
      <c r="M23" s="19">
        <f>'ICP corrections'!$S$75*L23^2+'ICP corrections'!$T$75*L23+'ICP corrections'!$U$75</f>
        <v>2.2259909881783306</v>
      </c>
      <c r="N23" s="49">
        <f>'Bruker data input page'!V23*Calibrations!V$46+Calibrations!W$46</f>
        <v>15.278508187440126</v>
      </c>
      <c r="O23" s="50">
        <f>'Bruker data input page'!AR23*Calibrations!AC$46/0.6994+Calibrations!AD$46</f>
        <v>7.0798274369843721</v>
      </c>
      <c r="P23" s="50">
        <f>'Bruker data input page'!T23*Calibrations!AQ$46+Calibrations!AR$46</f>
        <v>5.6825162122880606</v>
      </c>
      <c r="Q23" s="50">
        <f>'Bruker data input page'!AP23*Calibrations!AJ$46/0.77446+Calibrations!AK$46</f>
        <v>0.10189048642993974</v>
      </c>
      <c r="R23" s="50">
        <f>'Bruker data input page'!AH23*Calibrations!AX$46/0.7147+Calibrations!AY$46</f>
        <v>9.7986032214925736</v>
      </c>
      <c r="S23" s="50">
        <f>'Bruker data input page'!AF23*Calibrations!BE$46/0.83015+Calibrations!BF$46</f>
        <v>1.4157792771124531</v>
      </c>
      <c r="U23" s="20" t="e">
        <f>'Bruker data input page'!AL23*Calibrations!BS$46*10000+Calibrations!BT$46</f>
        <v>#VALUE!</v>
      </c>
      <c r="V23" s="20">
        <f>('Bruker data input page'!AN23*10000)^2*Calibrations!BY$46+('Bruker data input page'!AN23*10000)*Calibrations!BZ$46+Calibrations!CA$46</f>
        <v>176.71099084040699</v>
      </c>
      <c r="W23" s="20">
        <f>'Bruker data input page'!AV23*Calibrations!CG$46*10000+Calibrations!CH$46</f>
        <v>74.623963102375072</v>
      </c>
      <c r="X23" s="20">
        <f>'Bruker data input page'!AX23*Calibrations!CN$46*10000+Calibrations!CO$46</f>
        <v>54.573788177482584</v>
      </c>
      <c r="Y23" s="20">
        <f>'Bruker data input page'!AZ23*Calibrations!CU$46*10000+Calibrations!CV$46</f>
        <v>45.099423875144758</v>
      </c>
      <c r="Z23" s="20">
        <f>'Bruker data input page'!BH23*Calibrations!DB$46*10000+Calibrations!DC$46</f>
        <v>24.111576418005647</v>
      </c>
      <c r="AA23" s="20">
        <f>'Bruker data input page'!BJ23*Calibrations!DI$46*10000+Calibrations!DJ$46</f>
        <v>643.54986584871438</v>
      </c>
      <c r="AB23" s="20">
        <f>'Bruker data input page'!BL23*Calibrations!DP$46*10000+Calibrations!DQ$46</f>
        <v>28.579761694211815</v>
      </c>
      <c r="AC23" s="20">
        <f>AB23*'ICP corrections'!Z$74+'ICP corrections'!AA$74</f>
        <v>32.247155416249463</v>
      </c>
      <c r="AD23" s="20">
        <f>((('Bruker data input page'!BN23*10000)^2)*Calibrations!DW$46)+(Calibrations!DX$46*('Bruker data input page'!BN23*10000))+Calibrations!DY$46</f>
        <v>235.55103900180265</v>
      </c>
      <c r="AE23" s="20">
        <f>AD23^2*'ICP corrections'!F$75+'ICP corrections'!G$75*AD23+'ICP corrections'!H$75</f>
        <v>267.72805692484337</v>
      </c>
      <c r="AF23" s="91">
        <f>A23^4*'ICP corrections'!K$75+A23^3*'ICP corrections'!L$75+'ICP corrections'!M$75*A23^2+'ICP corrections'!N$75*A23+'ICP corrections'!O$75</f>
        <v>1.0656815877286476</v>
      </c>
      <c r="AG23" s="20">
        <f t="shared" si="0"/>
        <v>285.31286078317282</v>
      </c>
      <c r="AH23" s="20"/>
    </row>
    <row r="24" spans="1:34" s="18" customFormat="1" ht="16">
      <c r="A24" s="18">
        <f>'Bruker data input page'!A24</f>
        <v>69</v>
      </c>
      <c r="B24" s="82">
        <f>'Bruker data input page'!B24</f>
        <v>44874.209027777775</v>
      </c>
      <c r="C24" s="18" t="str">
        <f>'Bruker data input page'!G24</f>
        <v>GeoExploration</v>
      </c>
      <c r="D24" s="18" t="str">
        <f>'Bruker data input page'!H24</f>
        <v>Oxide3phase</v>
      </c>
      <c r="E24" s="22">
        <f>'Bruker data input page'!K24</f>
        <v>150</v>
      </c>
      <c r="F24" s="22"/>
      <c r="G24" s="22" t="str">
        <f>'Bruker data input page'!DJ24</f>
        <v>U1556B-5R-1-A</v>
      </c>
      <c r="H24" s="22" t="str">
        <f>'Bruker data input page'!DK24</f>
        <v>SHLF11491781</v>
      </c>
      <c r="I24" s="22">
        <f>'Bruker data input page'!DL24</f>
        <v>86</v>
      </c>
      <c r="J24" s="22" t="str">
        <f>'Bruker data input page'!DM24</f>
        <v>B</v>
      </c>
      <c r="K24" s="49">
        <f>'Bruker data input page'!X24*Calibrations!H$46+Calibrations!I$46</f>
        <v>48.348417688813548</v>
      </c>
      <c r="L24" s="50">
        <f>'Bruker data input page'!AJ24*Calibrations!O$46/0.5995+Calibrations!P$46</f>
        <v>2.4621410424983385</v>
      </c>
      <c r="M24" s="19">
        <f>'ICP corrections'!$S$75*L24^2+'ICP corrections'!$T$75*L24+'ICP corrections'!$U$75</f>
        <v>2.7394248123280867</v>
      </c>
      <c r="N24" s="49">
        <f>'Bruker data input page'!V24*Calibrations!V$46+Calibrations!W$46</f>
        <v>18.37382935582427</v>
      </c>
      <c r="O24" s="50">
        <f>'Bruker data input page'!AR24*Calibrations!AC$46/0.6994+Calibrations!AD$46</f>
        <v>8.6811612762950414</v>
      </c>
      <c r="P24" s="50">
        <f>'Bruker data input page'!T24*Calibrations!AQ$46+Calibrations!AR$46</f>
        <v>9.9629156736977897</v>
      </c>
      <c r="Q24" s="50">
        <f>'Bruker data input page'!AP24*Calibrations!AJ$46/0.77446+Calibrations!AK$46</f>
        <v>0.14013604636747876</v>
      </c>
      <c r="R24" s="50">
        <f>'Bruker data input page'!AH24*Calibrations!AX$46/0.7147+Calibrations!AY$46</f>
        <v>11.226912631182628</v>
      </c>
      <c r="S24" s="50">
        <f>'Bruker data input page'!AF24*Calibrations!BE$46/0.83015+Calibrations!BF$46</f>
        <v>1.5486729451382206</v>
      </c>
      <c r="U24" s="20">
        <f>'Bruker data input page'!AL24*Calibrations!BS$46*10000+Calibrations!BT$46</f>
        <v>222.912883824977</v>
      </c>
      <c r="V24" s="20">
        <f>('Bruker data input page'!AN24*10000)^2*Calibrations!BY$46+('Bruker data input page'!AN24*10000)*Calibrations!BZ$46+Calibrations!CA$46</f>
        <v>286.1966377556987</v>
      </c>
      <c r="W24" s="20">
        <f>'Bruker data input page'!AV24*Calibrations!CG$46*10000+Calibrations!CH$46</f>
        <v>121.57111115653937</v>
      </c>
      <c r="X24" s="20">
        <f>'Bruker data input page'!AX24*Calibrations!CN$46*10000+Calibrations!CO$46</f>
        <v>53.546063651566215</v>
      </c>
      <c r="Y24" s="20">
        <f>'Bruker data input page'!AZ24*Calibrations!CU$46*10000+Calibrations!CV$46</f>
        <v>60.940518953244933</v>
      </c>
      <c r="Z24" s="20">
        <f>'Bruker data input page'!BH24*Calibrations!DB$46*10000+Calibrations!DC$46</f>
        <v>21.972860238303074</v>
      </c>
      <c r="AA24" s="20">
        <f>'Bruker data input page'!BJ24*Calibrations!DI$46*10000+Calibrations!DJ$46</f>
        <v>475.61530370865</v>
      </c>
      <c r="AB24" s="20">
        <f>'Bruker data input page'!BL24*Calibrations!DP$46*10000+Calibrations!DQ$46</f>
        <v>32.203110447193275</v>
      </c>
      <c r="AC24" s="20">
        <f>AB24*'ICP corrections'!Z$74+'ICP corrections'!AA$74</f>
        <v>35.327364191159006</v>
      </c>
      <c r="AD24" s="20">
        <f>((('Bruker data input page'!BN24*10000)^2)*Calibrations!DW$46)+(Calibrations!DX$46*('Bruker data input page'!BN24*10000))+Calibrations!DY$46</f>
        <v>192.8851555218763</v>
      </c>
      <c r="AE24" s="20">
        <f>AD24^2*'ICP corrections'!F$75+'ICP corrections'!G$75*AD24+'ICP corrections'!H$75</f>
        <v>233.26335264817516</v>
      </c>
      <c r="AF24" s="91">
        <f>A24^4*'ICP corrections'!K$75+A24^3*'ICP corrections'!L$75+'ICP corrections'!M$75*A24^2+'ICP corrections'!N$75*A24+'ICP corrections'!O$75</f>
        <v>1.0646326238553925</v>
      </c>
      <c r="AG24" s="20">
        <f t="shared" si="0"/>
        <v>248.33977517913243</v>
      </c>
      <c r="AH24" s="20"/>
    </row>
    <row r="25" spans="1:34" s="18" customFormat="1" ht="16">
      <c r="A25" s="18">
        <f>'Bruker data input page'!A25</f>
        <v>70</v>
      </c>
      <c r="B25" s="82">
        <f>'Bruker data input page'!B25</f>
        <v>44874.21597222222</v>
      </c>
      <c r="C25" s="18" t="str">
        <f>'Bruker data input page'!G25</f>
        <v>GeoExploration</v>
      </c>
      <c r="D25" s="18" t="str">
        <f>'Bruker data input page'!H25</f>
        <v>Oxide3phase</v>
      </c>
      <c r="E25" s="22">
        <f>'Bruker data input page'!K25</f>
        <v>150</v>
      </c>
      <c r="F25" s="22"/>
      <c r="G25" s="22" t="str">
        <f>'Bruker data input page'!DJ25</f>
        <v>U1556B-5R-2-A</v>
      </c>
      <c r="H25" s="22" t="str">
        <f>'Bruker data input page'!DK25</f>
        <v>shlf11491811</v>
      </c>
      <c r="I25" s="22">
        <f>'Bruker data input page'!DL25</f>
        <v>23</v>
      </c>
      <c r="J25" s="22" t="str">
        <f>'Bruker data input page'!DM25</f>
        <v>A</v>
      </c>
      <c r="K25" s="49">
        <f>'Bruker data input page'!X25*Calibrations!H$46+Calibrations!I$46</f>
        <v>47.248009792331246</v>
      </c>
      <c r="L25" s="50">
        <f>'Bruker data input page'!AJ25*Calibrations!O$46/0.5995+Calibrations!P$46</f>
        <v>2.493965089297598</v>
      </c>
      <c r="M25" s="19">
        <f>'ICP corrections'!$S$75*L25^2+'ICP corrections'!$T$75*L25+'ICP corrections'!$U$75</f>
        <v>2.7754165549946164</v>
      </c>
      <c r="N25" s="49">
        <f>'Bruker data input page'!V25*Calibrations!V$46+Calibrations!W$46</f>
        <v>17.954923146563079</v>
      </c>
      <c r="O25" s="50">
        <f>'Bruker data input page'!AR25*Calibrations!AC$46/0.6994+Calibrations!AD$46</f>
        <v>9.9126590022160492</v>
      </c>
      <c r="P25" s="50">
        <f>'Bruker data input page'!T25*Calibrations!AQ$46+Calibrations!AR$46</f>
        <v>5.3233747679714192</v>
      </c>
      <c r="Q25" s="50">
        <f>'Bruker data input page'!AP25*Calibrations!AJ$46/0.77446+Calibrations!AK$46</f>
        <v>0.18077195380111397</v>
      </c>
      <c r="R25" s="50">
        <f>'Bruker data input page'!AH25*Calibrations!AX$46/0.7147+Calibrations!AY$46</f>
        <v>9.7793431497713499</v>
      </c>
      <c r="S25" s="50">
        <f>'Bruker data input page'!AF25*Calibrations!BE$46/0.83015+Calibrations!BF$46</f>
        <v>2.4089021598841409</v>
      </c>
      <c r="U25" s="20">
        <f>'Bruker data input page'!AL25*Calibrations!BS$46*10000+Calibrations!BT$46</f>
        <v>231.21385158522054</v>
      </c>
      <c r="V25" s="20">
        <f>('Bruker data input page'!AN25*10000)^2*Calibrations!BY$46+('Bruker data input page'!AN25*10000)*Calibrations!BZ$46+Calibrations!CA$46</f>
        <v>203.2557630480529</v>
      </c>
      <c r="W25" s="20">
        <f>'Bruker data input page'!AV25*Calibrations!CG$46*10000+Calibrations!CH$46</f>
        <v>79.618340554945746</v>
      </c>
      <c r="X25" s="20">
        <f>'Bruker data input page'!AX25*Calibrations!CN$46*10000+Calibrations!CO$46</f>
        <v>60.740135332980813</v>
      </c>
      <c r="Y25" s="20">
        <f>'Bruker data input page'!AZ25*Calibrations!CU$46*10000+Calibrations!CV$46</f>
        <v>78.000159806583582</v>
      </c>
      <c r="Z25" s="20">
        <f>'Bruker data input page'!BH25*Calibrations!DB$46*10000+Calibrations!DC$46</f>
        <v>31.597083046964656</v>
      </c>
      <c r="AA25" s="20">
        <f>'Bruker data input page'!BJ25*Calibrations!DI$46*10000+Calibrations!DJ$46</f>
        <v>676.92816391382019</v>
      </c>
      <c r="AB25" s="20">
        <f>'Bruker data input page'!BL25*Calibrations!DP$46*10000+Calibrations!DQ$46</f>
        <v>32.203110447193275</v>
      </c>
      <c r="AC25" s="20">
        <f>AB25*'ICP corrections'!Z$74+'ICP corrections'!AA$74</f>
        <v>35.327364191159006</v>
      </c>
      <c r="AD25" s="20">
        <f>((('Bruker data input page'!BN25*10000)^2)*Calibrations!DW$46)+(Calibrations!DX$46*('Bruker data input page'!BN25*10000))+Calibrations!DY$46</f>
        <v>212.5093514053363</v>
      </c>
      <c r="AE25" s="20">
        <f>AD25^2*'ICP corrections'!F$75+'ICP corrections'!G$75*AD25+'ICP corrections'!H$75</f>
        <v>249.78642270645855</v>
      </c>
      <c r="AF25" s="91">
        <f>A25^4*'ICP corrections'!K$75+A25^3*'ICP corrections'!L$75+'ICP corrections'!M$75*A25^2+'ICP corrections'!N$75*A25+'ICP corrections'!O$75</f>
        <v>1.0635976230953825</v>
      </c>
      <c r="AG25" s="20">
        <f t="shared" si="0"/>
        <v>265.67224547208781</v>
      </c>
      <c r="AH25" s="20"/>
    </row>
    <row r="26" spans="1:34" s="18" customFormat="1" ht="16">
      <c r="A26" s="18">
        <f>'Bruker data input page'!A26</f>
        <v>71</v>
      </c>
      <c r="B26" s="82">
        <f>'Bruker data input page'!B26</f>
        <v>44874.21875</v>
      </c>
      <c r="C26" s="18" t="str">
        <f>'Bruker data input page'!G26</f>
        <v>GeoExploration</v>
      </c>
      <c r="D26" s="18" t="str">
        <f>'Bruker data input page'!H26</f>
        <v>Oxide3phase</v>
      </c>
      <c r="E26" s="22">
        <f>'Bruker data input page'!K26</f>
        <v>150</v>
      </c>
      <c r="F26" s="22"/>
      <c r="G26" s="22" t="str">
        <f>'Bruker data input page'!DJ26</f>
        <v>U1556B-5R-2-A</v>
      </c>
      <c r="H26" s="22" t="str">
        <f>'Bruker data input page'!DK26</f>
        <v>shlf11491811</v>
      </c>
      <c r="I26" s="22">
        <f>'Bruker data input page'!DL26</f>
        <v>103</v>
      </c>
      <c r="J26" s="22" t="str">
        <f>'Bruker data input page'!DM26</f>
        <v>A</v>
      </c>
      <c r="K26" s="49">
        <f>'Bruker data input page'!X26*Calibrations!H$46+Calibrations!I$46</f>
        <v>46.495458508467053</v>
      </c>
      <c r="L26" s="50">
        <f>'Bruker data input page'!AJ26*Calibrations!O$46/0.5995+Calibrations!P$46</f>
        <v>2.5370017536219849</v>
      </c>
      <c r="M26" s="19">
        <f>'ICP corrections'!$S$75*L26^2+'ICP corrections'!$T$75*L26+'ICP corrections'!$U$75</f>
        <v>2.8240585533852598</v>
      </c>
      <c r="N26" s="49">
        <f>'Bruker data input page'!V26*Calibrations!V$46+Calibrations!W$46</f>
        <v>18.163748651605601</v>
      </c>
      <c r="O26" s="50">
        <f>'Bruker data input page'!AR26*Calibrations!AC$46/0.6994+Calibrations!AD$46</f>
        <v>9.8306880856924366</v>
      </c>
      <c r="P26" s="50">
        <f>'Bruker data input page'!T26*Calibrations!AQ$46+Calibrations!AR$46</f>
        <v>5.6780536227584637</v>
      </c>
      <c r="Q26" s="50">
        <f>'Bruker data input page'!AP26*Calibrations!AJ$46/0.77446+Calibrations!AK$46</f>
        <v>0.14121170274072203</v>
      </c>
      <c r="R26" s="50">
        <f>'Bruker data input page'!AH26*Calibrations!AX$46/0.7147+Calibrations!AY$46</f>
        <v>12.905602973248627</v>
      </c>
      <c r="S26" s="50">
        <f>'Bruker data input page'!AF26*Calibrations!BE$46/0.83015+Calibrations!BF$46</f>
        <v>1.8347075487930087</v>
      </c>
      <c r="U26" s="20">
        <f>'Bruker data input page'!AL26*Calibrations!BS$46*10000+Calibrations!BT$46</f>
        <v>283.78664740009623</v>
      </c>
      <c r="V26" s="20">
        <f>('Bruker data input page'!AN26*10000)^2*Calibrations!BY$46+('Bruker data input page'!AN26*10000)*Calibrations!BZ$46+Calibrations!CA$46</f>
        <v>388.4877731479711</v>
      </c>
      <c r="W26" s="20">
        <f>'Bruker data input page'!AV26*Calibrations!CG$46*10000+Calibrations!CH$46</f>
        <v>119.57336017551111</v>
      </c>
      <c r="X26" s="20">
        <f>'Bruker data input page'!AX26*Calibrations!CN$46*10000+Calibrations!CO$46</f>
        <v>60.740135332980813</v>
      </c>
      <c r="Y26" s="20">
        <f>'Bruker data input page'!AZ26*Calibrations!CU$46*10000+Calibrations!CV$46</f>
        <v>70.688885155152732</v>
      </c>
      <c r="Z26" s="20">
        <f>'Bruker data input page'!BH26*Calibrations!DB$46*10000+Calibrations!DC$46</f>
        <v>18.764785968749212</v>
      </c>
      <c r="AA26" s="20">
        <f>'Bruker data input page'!BJ26*Calibrations!DI$46*10000+Calibrations!DJ$46</f>
        <v>688.40195387370034</v>
      </c>
      <c r="AB26" s="20">
        <f>'Bruker data input page'!BL26*Calibrations!DP$46*10000+Calibrations!DQ$46</f>
        <v>29.787544611872303</v>
      </c>
      <c r="AC26" s="20">
        <f>AB26*'ICP corrections'!Z$74+'ICP corrections'!AA$74</f>
        <v>33.273891674552644</v>
      </c>
      <c r="AD26" s="20">
        <f>((('Bruker data input page'!BN26*10000)^2)*Calibrations!DW$46)+(Calibrations!DX$46*('Bruker data input page'!BN26*10000))+Calibrations!DY$46</f>
        <v>212.5093514053363</v>
      </c>
      <c r="AE26" s="20">
        <f>AD26^2*'ICP corrections'!F$75+'ICP corrections'!G$75*AD26+'ICP corrections'!H$75</f>
        <v>249.78642270645855</v>
      </c>
      <c r="AF26" s="91">
        <f>A26^4*'ICP corrections'!K$75+A26^3*'ICP corrections'!L$75+'ICP corrections'!M$75*A26^2+'ICP corrections'!N$75*A26+'ICP corrections'!O$75</f>
        <v>1.0625765142294896</v>
      </c>
      <c r="AG26" s="20">
        <f t="shared" si="0"/>
        <v>265.41718634128256</v>
      </c>
      <c r="AH26" s="20"/>
    </row>
    <row r="27" spans="1:34" s="18" customFormat="1" ht="16">
      <c r="A27" s="18">
        <f>'Bruker data input page'!A27</f>
        <v>72</v>
      </c>
      <c r="B27" s="82">
        <f>'Bruker data input page'!B27</f>
        <v>44874.22152777778</v>
      </c>
      <c r="C27" s="18" t="str">
        <f>'Bruker data input page'!G27</f>
        <v>GeoExploration</v>
      </c>
      <c r="D27" s="18" t="str">
        <f>'Bruker data input page'!H27</f>
        <v>Oxide3phase</v>
      </c>
      <c r="E27" s="22">
        <f>'Bruker data input page'!K27</f>
        <v>150</v>
      </c>
      <c r="F27" s="22"/>
      <c r="G27" s="22" t="str">
        <f>'Bruker data input page'!DJ27</f>
        <v>U1556B-5R-2-A</v>
      </c>
      <c r="H27" s="22" t="str">
        <f>'Bruker data input page'!DK27</f>
        <v>shlf11491811</v>
      </c>
      <c r="I27" s="22">
        <f>'Bruker data input page'!DL27</f>
        <v>128</v>
      </c>
      <c r="J27" s="22" t="str">
        <f>'Bruker data input page'!DM27</f>
        <v>B</v>
      </c>
      <c r="K27" s="49">
        <f>'Bruker data input page'!X27*Calibrations!H$46+Calibrations!I$46</f>
        <v>45.496705143236433</v>
      </c>
      <c r="L27" s="50">
        <f>'Bruker data input page'!AJ27*Calibrations!O$46/0.5995+Calibrations!P$46</f>
        <v>2.751525509507148</v>
      </c>
      <c r="M27" s="19">
        <f>'ICP corrections'!$S$75*L27^2+'ICP corrections'!$T$75*L27+'ICP corrections'!$U$75</f>
        <v>3.0659953235420736</v>
      </c>
      <c r="N27" s="49">
        <f>'Bruker data input page'!V27*Calibrations!V$46+Calibrations!W$46</f>
        <v>19.034856879853205</v>
      </c>
      <c r="O27" s="50">
        <f>'Bruker data input page'!AR27*Calibrations!AC$46/0.6994+Calibrations!AD$46</f>
        <v>7.9966818081913278</v>
      </c>
      <c r="P27" s="50">
        <f>'Bruker data input page'!T27*Calibrations!AQ$46+Calibrations!AR$46</f>
        <v>7.5029617019157655</v>
      </c>
      <c r="Q27" s="50">
        <f>'Bruker data input page'!AP27*Calibrations!AJ$46/0.77446+Calibrations!AK$46</f>
        <v>0.11874243627741787</v>
      </c>
      <c r="R27" s="50">
        <f>'Bruker data input page'!AH27*Calibrations!AX$46/0.7147+Calibrations!AY$46</f>
        <v>14.718092449923454</v>
      </c>
      <c r="S27" s="50">
        <f>'Bruker data input page'!AF27*Calibrations!BE$46/0.83015+Calibrations!BF$46</f>
        <v>1.4762973532083623</v>
      </c>
      <c r="U27" s="20">
        <f>'Bruker data input page'!AL27*Calibrations!BS$46*10000+Calibrations!BT$46</f>
        <v>330.1337173947893</v>
      </c>
      <c r="V27" s="20">
        <f>('Bruker data input page'!AN27*10000)^2*Calibrations!BY$46+('Bruker data input page'!AN27*10000)*Calibrations!BZ$46+Calibrations!CA$46</f>
        <v>159.33135663619271</v>
      </c>
      <c r="W27" s="20">
        <f>'Bruker data input page'!AV27*Calibrations!CG$46*10000+Calibrations!CH$46</f>
        <v>75.62283859288921</v>
      </c>
      <c r="X27" s="20">
        <f>'Bruker data input page'!AX27*Calibrations!CN$46*10000+Calibrations!CO$46</f>
        <v>36.074746710987903</v>
      </c>
      <c r="Y27" s="20">
        <f>'Bruker data input page'!AZ27*Calibrations!CU$46*10000+Calibrations!CV$46</f>
        <v>59.721973178006451</v>
      </c>
      <c r="Z27" s="20">
        <f>'Bruker data input page'!BH27*Calibrations!DB$46*10000+Calibrations!DC$46</f>
        <v>16.626069789046639</v>
      </c>
      <c r="AA27" s="20">
        <f>'Bruker data input page'!BJ27*Calibrations!DI$46*10000+Calibrations!DJ$46</f>
        <v>698.83267201904607</v>
      </c>
      <c r="AB27" s="20">
        <f>'Bruker data input page'!BL27*Calibrations!DP$46*10000+Calibrations!DQ$46</f>
        <v>32.203110447193275</v>
      </c>
      <c r="AC27" s="20">
        <f>AB27*'ICP corrections'!Z$74+'ICP corrections'!AA$74</f>
        <v>35.327364191159006</v>
      </c>
      <c r="AD27" s="20">
        <f>((('Bruker data input page'!BN27*10000)^2)*Calibrations!DW$46)+(Calibrations!DX$46*('Bruker data input page'!BN27*10000))+Calibrations!DY$46</f>
        <v>234.24728968045022</v>
      </c>
      <c r="AE27" s="20">
        <f>AD27^2*'ICP corrections'!F$75+'ICP corrections'!G$75*AD27+'ICP corrections'!H$75</f>
        <v>266.75493659872438</v>
      </c>
      <c r="AF27" s="91">
        <f>A27^4*'ICP corrections'!K$75+A27^3*'ICP corrections'!L$75+'ICP corrections'!M$75*A27^2+'ICP corrections'!N$75*A27+'ICP corrections'!O$75</f>
        <v>1.0615692261117942</v>
      </c>
      <c r="AG27" s="20">
        <f t="shared" si="0"/>
        <v>283.17883160660858</v>
      </c>
      <c r="AH27" s="20"/>
    </row>
    <row r="28" spans="1:34" s="18" customFormat="1" ht="16">
      <c r="A28" s="18">
        <f>'Bruker data input page'!A28</f>
        <v>73</v>
      </c>
      <c r="B28" s="82">
        <f>'Bruker data input page'!B28</f>
        <v>44874.224999999999</v>
      </c>
      <c r="C28" s="18" t="str">
        <f>'Bruker data input page'!G28</f>
        <v>GeoExploration</v>
      </c>
      <c r="D28" s="18" t="str">
        <f>'Bruker data input page'!H28</f>
        <v>Oxide3phase</v>
      </c>
      <c r="E28" s="22">
        <f>'Bruker data input page'!K28</f>
        <v>150</v>
      </c>
      <c r="F28" s="22"/>
      <c r="G28" s="22" t="str">
        <f>'Bruker data input page'!DJ28</f>
        <v>U1556B-5R-3-A</v>
      </c>
      <c r="H28" s="22" t="str">
        <f>'Bruker data input page'!DK28</f>
        <v>shlf11491841</v>
      </c>
      <c r="I28" s="22">
        <f>'Bruker data input page'!DL28</f>
        <v>37</v>
      </c>
      <c r="J28" s="22" t="str">
        <f>'Bruker data input page'!DM28</f>
        <v>B</v>
      </c>
      <c r="K28" s="49">
        <f>'Bruker data input page'!X28*Calibrations!H$46+Calibrations!I$46</f>
        <v>48.096541418853128</v>
      </c>
      <c r="L28" s="50">
        <f>'Bruker data input page'!AJ28*Calibrations!O$46/0.5995+Calibrations!P$46</f>
        <v>2.6342876997958866</v>
      </c>
      <c r="M28" s="19">
        <f>'ICP corrections'!$S$75*L28^2+'ICP corrections'!$T$75*L28+'ICP corrections'!$U$75</f>
        <v>2.9338851689415724</v>
      </c>
      <c r="N28" s="49">
        <f>'Bruker data input page'!V28*Calibrations!V$46+Calibrations!W$46</f>
        <v>18.89420850900995</v>
      </c>
      <c r="O28" s="50">
        <f>'Bruker data input page'!AR28*Calibrations!AC$46/0.6994+Calibrations!AD$46</f>
        <v>8.2298005490125643</v>
      </c>
      <c r="P28" s="50">
        <f>'Bruker data input page'!T28*Calibrations!AQ$46+Calibrations!AR$46</f>
        <v>8.0095626263408057</v>
      </c>
      <c r="Q28" s="50">
        <f>'Bruker data input page'!AP28*Calibrations!AJ$46/0.77446+Calibrations!AK$46</f>
        <v>0.13368210812801906</v>
      </c>
      <c r="R28" s="50">
        <f>'Bruker data input page'!AH28*Calibrations!AX$46/0.7147+Calibrations!AY$46</f>
        <v>10.462637966972135</v>
      </c>
      <c r="S28" s="50">
        <f>'Bruker data input page'!AF28*Calibrations!BE$46/0.83015+Calibrations!BF$46</f>
        <v>2.0039568078190912</v>
      </c>
      <c r="U28" s="20">
        <f>'Bruker data input page'!AL28*Calibrations!BS$46*10000+Calibrations!BT$46</f>
        <v>263.725975312841</v>
      </c>
      <c r="V28" s="20">
        <f>('Bruker data input page'!AN28*10000)^2*Calibrations!BY$46+('Bruker data input page'!AN28*10000)*Calibrations!BZ$46+Calibrations!CA$46</f>
        <v>197.76650526060556</v>
      </c>
      <c r="W28" s="20">
        <f>'Bruker data input page'!AV28*Calibrations!CG$46*10000+Calibrations!CH$46</f>
        <v>101.59360134625669</v>
      </c>
      <c r="X28" s="20">
        <f>'Bruker data input page'!AX28*Calibrations!CN$46*10000+Calibrations!CO$46</f>
        <v>56.629237229315329</v>
      </c>
      <c r="Y28" s="20">
        <f>'Bruker data input page'!AZ28*Calibrations!CU$46*10000+Calibrations!CV$46</f>
        <v>62.159064728483401</v>
      </c>
      <c r="Z28" s="20">
        <f>'Bruker data input page'!BH28*Calibrations!DB$46*10000+Calibrations!DC$46</f>
        <v>31.597083046964656</v>
      </c>
      <c r="AA28" s="20">
        <f>'Bruker data input page'!BJ28*Calibrations!DI$46*10000+Calibrations!DJ$46</f>
        <v>721.78025193880626</v>
      </c>
      <c r="AB28" s="20">
        <f>'Bruker data input page'!BL28*Calibrations!DP$46*10000+Calibrations!DQ$46</f>
        <v>34.618676282514251</v>
      </c>
      <c r="AC28" s="20">
        <f>AB28*'ICP corrections'!Z$74+'ICP corrections'!AA$74</f>
        <v>37.380836707765361</v>
      </c>
      <c r="AD28" s="20">
        <f>((('Bruker data input page'!BN28*10000)^2)*Calibrations!DW$46)+(Calibrations!DX$46*('Bruker data input page'!BN28*10000))+Calibrations!DY$46</f>
        <v>220.55180773825847</v>
      </c>
      <c r="AE28" s="20">
        <f>AD28^2*'ICP corrections'!F$75+'ICP corrections'!G$75*AD28+'ICP corrections'!H$75</f>
        <v>256.22777116525219</v>
      </c>
      <c r="AF28" s="91">
        <f>A28^4*'ICP corrections'!K$75+A28^3*'ICP corrections'!L$75+'ICP corrections'!M$75*A28^2+'ICP corrections'!N$75*A28+'ICP corrections'!O$75</f>
        <v>1.0605756876695862</v>
      </c>
      <c r="AG28" s="20">
        <f t="shared" si="0"/>
        <v>271.74894460363271</v>
      </c>
      <c r="AH28" s="20"/>
    </row>
    <row r="29" spans="1:34" s="18" customFormat="1" ht="16">
      <c r="A29" s="18">
        <f>'Bruker data input page'!A29</f>
        <v>74</v>
      </c>
      <c r="B29" s="82">
        <f>'Bruker data input page'!B29</f>
        <v>44874.227083333331</v>
      </c>
      <c r="C29" s="18" t="str">
        <f>'Bruker data input page'!G29</f>
        <v>GeoExploration</v>
      </c>
      <c r="D29" s="18" t="str">
        <f>'Bruker data input page'!H29</f>
        <v>Oxide3phase</v>
      </c>
      <c r="E29" s="22">
        <f>'Bruker data input page'!K29</f>
        <v>150</v>
      </c>
      <c r="F29" s="22"/>
      <c r="G29" s="22" t="str">
        <f>'Bruker data input page'!DJ29</f>
        <v>U1556B-5R-3-A</v>
      </c>
      <c r="H29" s="22" t="str">
        <f>'Bruker data input page'!DK29</f>
        <v>shlf11491841</v>
      </c>
      <c r="I29" s="22">
        <f>'Bruker data input page'!DL29</f>
        <v>53</v>
      </c>
      <c r="J29" s="22" t="str">
        <f>'Bruker data input page'!DM29</f>
        <v>A</v>
      </c>
      <c r="K29" s="49">
        <f>'Bruker data input page'!X29*Calibrations!H$46+Calibrations!I$46</f>
        <v>45.455350887381918</v>
      </c>
      <c r="L29" s="50">
        <f>'Bruker data input page'!AJ29*Calibrations!O$46/0.5995+Calibrations!P$46</f>
        <v>2.5247997874916992</v>
      </c>
      <c r="M29" s="19">
        <f>'ICP corrections'!$S$75*L29^2+'ICP corrections'!$T$75*L29+'ICP corrections'!$U$75</f>
        <v>2.8102709291663102</v>
      </c>
      <c r="N29" s="49">
        <f>'Bruker data input page'!V29*Calibrations!V$46+Calibrations!W$46</f>
        <v>17.89824099429276</v>
      </c>
      <c r="O29" s="50">
        <f>'Bruker data input page'!AR29*Calibrations!AC$46/0.6994+Calibrations!AD$46</f>
        <v>9.6088756781847984</v>
      </c>
      <c r="P29" s="50">
        <f>'Bruker data input page'!T29*Calibrations!AQ$46+Calibrations!AR$46</f>
        <v>5.6912473657155314</v>
      </c>
      <c r="Q29" s="50">
        <f>'Bruker data input page'!AP29*Calibrations!AJ$46/0.77446+Calibrations!AK$46</f>
        <v>0.12842334363660743</v>
      </c>
      <c r="R29" s="50">
        <f>'Bruker data input page'!AH29*Calibrations!AX$46/0.7147+Calibrations!AY$46</f>
        <v>13.564384971895127</v>
      </c>
      <c r="S29" s="50">
        <f>'Bruker data input page'!AF29*Calibrations!BE$46/0.83015+Calibrations!BF$46</f>
        <v>1.5342425720950184</v>
      </c>
      <c r="U29" s="20">
        <f>'Bruker data input page'!AL29*Calibrations!BS$46*10000+Calibrations!BT$46</f>
        <v>296.92984635381521</v>
      </c>
      <c r="V29" s="20">
        <f>('Bruker data input page'!AN29*10000)^2*Calibrations!BY$46+('Bruker data input page'!AN29*10000)*Calibrations!BZ$46+Calibrations!CA$46</f>
        <v>348.1578296391333</v>
      </c>
      <c r="W29" s="20">
        <f>'Bruker data input page'!AV29*Calibrations!CG$46*10000+Calibrations!CH$46</f>
        <v>83.613842517002269</v>
      </c>
      <c r="X29" s="20">
        <f>'Bruker data input page'!AX29*Calibrations!CN$46*10000+Calibrations!CO$46</f>
        <v>48.407441021984354</v>
      </c>
      <c r="Y29" s="20">
        <f>'Bruker data input page'!AZ29*Calibrations!CU$46*10000+Calibrations!CV$46</f>
        <v>71.9074309303912</v>
      </c>
      <c r="Z29" s="20">
        <f>'Bruker data input page'!BH29*Calibrations!DB$46*10000+Calibrations!DC$46</f>
        <v>18.764785968749212</v>
      </c>
      <c r="AA29" s="20">
        <f>'Bruker data input page'!BJ29*Calibrations!DI$46*10000+Calibrations!DJ$46</f>
        <v>682.14352298649294</v>
      </c>
      <c r="AB29" s="20">
        <f>'Bruker data input page'!BL29*Calibrations!DP$46*10000+Calibrations!DQ$46</f>
        <v>33.410893364853763</v>
      </c>
      <c r="AC29" s="20">
        <f>AB29*'ICP corrections'!Z$74+'ICP corrections'!AA$74</f>
        <v>36.354100449462187</v>
      </c>
      <c r="AD29" s="20">
        <f>((('Bruker data input page'!BN29*10000)^2)*Calibrations!DW$46)+(Calibrations!DX$46*('Bruker data input page'!BN29*10000))+Calibrations!DY$46</f>
        <v>219.11646067117269</v>
      </c>
      <c r="AE29" s="20">
        <f>AD29^2*'ICP corrections'!F$75+'ICP corrections'!G$75*AD29+'ICP corrections'!H$75</f>
        <v>255.09224895586067</v>
      </c>
      <c r="AF29" s="91">
        <f>A29^4*'ICP corrections'!K$75+A29^3*'ICP corrections'!L$75+'ICP corrections'!M$75*A29^2+'ICP corrections'!N$75*A29+'ICP corrections'!O$75</f>
        <v>1.0595958279033639</v>
      </c>
      <c r="AG29" s="20">
        <f t="shared" si="0"/>
        <v>270.29468272411623</v>
      </c>
      <c r="AH29" s="20"/>
    </row>
    <row r="30" spans="1:34" s="18" customFormat="1" ht="16">
      <c r="A30" s="18">
        <f>'Bruker data input page'!A30</f>
        <v>75</v>
      </c>
      <c r="B30" s="82">
        <f>'Bruker data input page'!B30</f>
        <v>44874.231249999997</v>
      </c>
      <c r="C30" s="18" t="str">
        <f>'Bruker data input page'!G30</f>
        <v>GeoExploration</v>
      </c>
      <c r="D30" s="18" t="str">
        <f>'Bruker data input page'!H30</f>
        <v>Oxide3phase</v>
      </c>
      <c r="E30" s="22">
        <f>'Bruker data input page'!K30</f>
        <v>150</v>
      </c>
      <c r="F30" s="22"/>
      <c r="G30" s="22" t="str">
        <f>'Bruker data input page'!DJ30</f>
        <v>U1556B-6R-1-A</v>
      </c>
      <c r="H30" s="22" t="str">
        <f>'Bruker data input page'!DK30</f>
        <v>shlf11492421</v>
      </c>
      <c r="I30" s="22">
        <f>'Bruker data input page'!DL30</f>
        <v>18</v>
      </c>
      <c r="J30" s="22" t="str">
        <f>'Bruker data input page'!DM30</f>
        <v>A (breccia clast)</v>
      </c>
      <c r="K30" s="49">
        <f>'Bruker data input page'!X30*Calibrations!H$46+Calibrations!I$46</f>
        <v>47.187901862310142</v>
      </c>
      <c r="L30" s="50">
        <f>'Bruker data input page'!AJ30*Calibrations!O$46/0.5995+Calibrations!P$46</f>
        <v>2.4116842636352644</v>
      </c>
      <c r="M30" s="19">
        <f>'ICP corrections'!$S$75*L30^2+'ICP corrections'!$T$75*L30+'ICP corrections'!$U$75</f>
        <v>2.682320529570942</v>
      </c>
      <c r="N30" s="49">
        <f>'Bruker data input page'!V30*Calibrations!V$46+Calibrations!W$46</f>
        <v>18.086256618257014</v>
      </c>
      <c r="O30" s="50">
        <f>'Bruker data input page'!AR30*Calibrations!AC$46/0.6994+Calibrations!AD$46</f>
        <v>8.8700960566670748</v>
      </c>
      <c r="P30" s="50">
        <f>'Bruker data input page'!T30*Calibrations!AQ$46+Calibrations!AR$46</f>
        <v>6.7427692768306224</v>
      </c>
      <c r="Q30" s="50">
        <f>'Bruker data input page'!AP30*Calibrations!AJ$46/0.77446+Calibrations!AK$46</f>
        <v>0.11838388415300345</v>
      </c>
      <c r="R30" s="50">
        <f>'Bruker data input page'!AH30*Calibrations!AX$46/0.7147+Calibrations!AY$46</f>
        <v>11.508372315654189</v>
      </c>
      <c r="S30" s="50">
        <f>'Bruker data input page'!AF30*Calibrations!BE$46/0.83015+Calibrations!BF$46</f>
        <v>2.0327056905485712</v>
      </c>
      <c r="U30" s="20">
        <f>'Bruker data input page'!AL30*Calibrations!BS$46*10000+Calibrations!BT$46</f>
        <v>272.02694307308457</v>
      </c>
      <c r="V30" s="20">
        <f>('Bruker data input page'!AN30*10000)^2*Calibrations!BY$46+('Bruker data input page'!AN30*10000)*Calibrations!BZ$46+Calibrations!CA$46</f>
        <v>308.4889306301792</v>
      </c>
      <c r="W30" s="20">
        <f>'Bruker data input page'!AV30*Calibrations!CG$46*10000+Calibrations!CH$46</f>
        <v>86.610468988544682</v>
      </c>
      <c r="X30" s="20">
        <f>'Bruker data input page'!AX30*Calibrations!CN$46*10000+Calibrations!CO$46</f>
        <v>45.32426744423524</v>
      </c>
      <c r="Y30" s="20">
        <f>'Bruker data input page'!AZ30*Calibrations!CU$46*10000+Calibrations!CV$46</f>
        <v>62.159064728483401</v>
      </c>
      <c r="Z30" s="20">
        <f>'Bruker data input page'!BH30*Calibrations!DB$46*10000+Calibrations!DC$46</f>
        <v>25.180934507856936</v>
      </c>
      <c r="AA30" s="20">
        <f>'Bruker data input page'!BJ30*Calibrations!DI$46*10000+Calibrations!DJ$46</f>
        <v>642.50679403417973</v>
      </c>
      <c r="AB30" s="20">
        <f>'Bruker data input page'!BL30*Calibrations!DP$46*10000+Calibrations!DQ$46</f>
        <v>38.242025035495708</v>
      </c>
      <c r="AC30" s="20">
        <f>AB30*'ICP corrections'!Z$74+'ICP corrections'!AA$74</f>
        <v>40.461045482674905</v>
      </c>
      <c r="AD30" s="20">
        <f>((('Bruker data input page'!BN30*10000)^2)*Calibrations!DW$46)+(Calibrations!DX$46*('Bruker data input page'!BN30*10000))+Calibrations!DY$46</f>
        <v>203.32302429416646</v>
      </c>
      <c r="AE30" s="20">
        <f>AD30^2*'ICP corrections'!F$75+'ICP corrections'!G$75*AD30+'ICP corrections'!H$75</f>
        <v>242.1940615976531</v>
      </c>
      <c r="AF30" s="91">
        <f>A30^4*'ICP corrections'!K$75+A30^3*'ICP corrections'!L$75+'ICP corrections'!M$75*A30^2+'ICP corrections'!N$75*A30+'ICP corrections'!O$75</f>
        <v>1.0586295758868349</v>
      </c>
      <c r="AG30" s="20">
        <f t="shared" si="0"/>
        <v>256.39379671143348</v>
      </c>
      <c r="AH30" s="20"/>
    </row>
    <row r="31" spans="1:34" s="18" customFormat="1" ht="16">
      <c r="A31" s="18">
        <f>'Bruker data input page'!A31</f>
        <v>76</v>
      </c>
      <c r="B31" s="82">
        <f>'Bruker data input page'!B31</f>
        <v>44874.234027777777</v>
      </c>
      <c r="C31" s="18" t="str">
        <f>'Bruker data input page'!G31</f>
        <v>GeoExploration</v>
      </c>
      <c r="D31" s="18" t="str">
        <f>'Bruker data input page'!H31</f>
        <v>Oxide3phase</v>
      </c>
      <c r="E31" s="22">
        <f>'Bruker data input page'!K31</f>
        <v>150</v>
      </c>
      <c r="F31" s="22"/>
      <c r="G31" s="22" t="str">
        <f>'Bruker data input page'!DJ31</f>
        <v>U1556B-6R-1-A</v>
      </c>
      <c r="H31" s="22" t="str">
        <f>'Bruker data input page'!DK31</f>
        <v>shlf11492421</v>
      </c>
      <c r="I31" s="22">
        <f>'Bruker data input page'!DL31</f>
        <v>75</v>
      </c>
      <c r="J31" s="22" t="str">
        <f>'Bruker data input page'!DM31</f>
        <v>B (breccia clast)</v>
      </c>
      <c r="K31" s="49">
        <f>'Bruker data input page'!X31*Calibrations!H$46+Calibrations!I$46</f>
        <v>51.344485439129329</v>
      </c>
      <c r="L31" s="50">
        <f>'Bruker data input page'!AJ31*Calibrations!O$46/0.5995+Calibrations!P$46</f>
        <v>2.4954491122053355</v>
      </c>
      <c r="M31" s="19">
        <f>'ICP corrections'!$S$75*L31^2+'ICP corrections'!$T$75*L31+'ICP corrections'!$U$75</f>
        <v>2.777094454281412</v>
      </c>
      <c r="N31" s="49">
        <f>'Bruker data input page'!V31*Calibrations!V$46+Calibrations!W$46</f>
        <v>18.620046583693135</v>
      </c>
      <c r="O31" s="50">
        <f>'Bruker data input page'!AR31*Calibrations!AC$46/0.6994+Calibrations!AD$46</f>
        <v>8.5212361669250161</v>
      </c>
      <c r="P31" s="50">
        <f>'Bruker data input page'!T31*Calibrations!AQ$46+Calibrations!AR$46</f>
        <v>9.9562217894033971</v>
      </c>
      <c r="Q31" s="50">
        <f>'Bruker data input page'!AP31*Calibrations!AJ$46/0.77446+Calibrations!AK$46</f>
        <v>0.13487728187606715</v>
      </c>
      <c r="R31" s="50">
        <f>'Bruker data input page'!AH31*Calibrations!AX$46/0.7147+Calibrations!AY$46</f>
        <v>10.424263733163937</v>
      </c>
      <c r="S31" s="50">
        <f>'Bruker data input page'!AF31*Calibrations!BE$46/0.83015+Calibrations!BF$46</f>
        <v>2.1032914687676456</v>
      </c>
      <c r="U31" s="20">
        <f>'Bruker data input page'!AL31*Calibrations!BS$46*10000+Calibrations!BT$46</f>
        <v>248.50753441906124</v>
      </c>
      <c r="V31" s="20">
        <f>('Bruker data input page'!AN31*10000)^2*Calibrations!BY$46+('Bruker data input page'!AN31*10000)*Calibrations!BZ$46+Calibrations!CA$46</f>
        <v>267.4112964906825</v>
      </c>
      <c r="W31" s="20">
        <f>'Bruker data input page'!AV31*Calibrations!CG$46*10000+Calibrations!CH$46</f>
        <v>93.602597422143617</v>
      </c>
      <c r="X31" s="20">
        <f>'Bruker data input page'!AX31*Calibrations!CN$46*10000+Calibrations!CO$46</f>
        <v>61.767859858897182</v>
      </c>
      <c r="Y31" s="20">
        <f>'Bruker data input page'!AZ31*Calibrations!CU$46*10000+Calibrations!CV$46</f>
        <v>63.377610503721868</v>
      </c>
      <c r="Z31" s="20">
        <f>'Bruker data input page'!BH31*Calibrations!DB$46*10000+Calibrations!DC$46</f>
        <v>38.013231586072379</v>
      </c>
      <c r="AA31" s="20">
        <f>'Bruker data input page'!BJ31*Calibrations!DI$46*10000+Calibrations!DJ$46</f>
        <v>498.56288362841036</v>
      </c>
      <c r="AB31" s="20">
        <f>'Bruker data input page'!BL31*Calibrations!DP$46*10000+Calibrations!DQ$46</f>
        <v>32.203110447193275</v>
      </c>
      <c r="AC31" s="20">
        <f>AB31*'ICP corrections'!Z$74+'ICP corrections'!AA$74</f>
        <v>35.327364191159006</v>
      </c>
      <c r="AD31" s="20">
        <f>((('Bruker data input page'!BN31*10000)^2)*Calibrations!DW$46)+(Calibrations!DX$46*('Bruker data input page'!BN31*10000))+Calibrations!DY$46</f>
        <v>176.72058806597968</v>
      </c>
      <c r="AE31" s="20">
        <f>AD31^2*'ICP corrections'!F$75+'ICP corrections'!G$75*AD31+'ICP corrections'!H$75</f>
        <v>218.79471309314602</v>
      </c>
      <c r="AF31" s="91">
        <f>A31^4*'ICP corrections'!K$75+A31^3*'ICP corrections'!L$75+'ICP corrections'!M$75*A31^2+'ICP corrections'!N$75*A31+'ICP corrections'!O$75</f>
        <v>1.0576768607669151</v>
      </c>
      <c r="AG31" s="20">
        <f t="shared" si="0"/>
        <v>231.41410529675653</v>
      </c>
      <c r="AH31" s="20"/>
    </row>
    <row r="32" spans="1:34" s="18" customFormat="1" ht="16">
      <c r="A32" s="18">
        <f>'Bruker data input page'!A32</f>
        <v>77</v>
      </c>
      <c r="B32" s="82">
        <f>'Bruker data input page'!B32</f>
        <v>44874.242361111108</v>
      </c>
      <c r="C32" s="18" t="str">
        <f>'Bruker data input page'!G32</f>
        <v>GeoExploration</v>
      </c>
      <c r="D32" s="18" t="str">
        <f>'Bruker data input page'!H32</f>
        <v>Oxide3phase</v>
      </c>
      <c r="E32" s="22">
        <f>'Bruker data input page'!K32</f>
        <v>150</v>
      </c>
      <c r="F32" s="22"/>
      <c r="G32" s="22" t="str">
        <f>'Bruker data input page'!DJ32</f>
        <v>U1556B-6R-2-A</v>
      </c>
      <c r="H32" s="22" t="str">
        <f>'Bruker data input page'!DK32</f>
        <v>SHLF11492451</v>
      </c>
      <c r="I32" s="22">
        <f>'Bruker data input page'!DL32</f>
        <v>21</v>
      </c>
      <c r="J32" s="22" t="str">
        <f>'Bruker data input page'!DM32</f>
        <v>B (breccia clast)</v>
      </c>
      <c r="K32" s="49">
        <f>'Bruker data input page'!X32*Calibrations!H$46+Calibrations!I$46</f>
        <v>44.583930161108007</v>
      </c>
      <c r="L32" s="50">
        <f>'Bruker data input page'!AJ32*Calibrations!O$46/0.5995+Calibrations!P$46</f>
        <v>2.1872670216985175</v>
      </c>
      <c r="M32" s="19">
        <f>'ICP corrections'!$S$75*L32^2+'ICP corrections'!$T$75*L32+'ICP corrections'!$U$75</f>
        <v>2.4277479001675788</v>
      </c>
      <c r="N32" s="49">
        <f>'Bruker data input page'!V32*Calibrations!V$46+Calibrations!W$46</f>
        <v>16.586029350300478</v>
      </c>
      <c r="O32" s="50">
        <f>'Bruker data input page'!AR32*Calibrations!AC$46/0.6994+Calibrations!AD$46</f>
        <v>7.7809688699712911</v>
      </c>
      <c r="P32" s="50">
        <f>'Bruker data input page'!T32*Calibrations!AQ$46+Calibrations!AR$46</f>
        <v>8.9676611957819574</v>
      </c>
      <c r="Q32" s="50">
        <f>'Bruker data input page'!AP32*Calibrations!AJ$46/0.77446+Calibrations!AK$46</f>
        <v>0.133084521253995</v>
      </c>
      <c r="R32" s="50">
        <f>'Bruker data input page'!AH32*Calibrations!AX$46/0.7147+Calibrations!AY$46</f>
        <v>9.5248767476363518</v>
      </c>
      <c r="S32" s="50">
        <f>'Bruker data input page'!AF32*Calibrations!BE$46/0.83015+Calibrations!BF$46</f>
        <v>1.6915224519302283</v>
      </c>
      <c r="U32" s="20">
        <f>'Bruker data input page'!AL32*Calibrations!BS$46*10000+Calibrations!BT$46</f>
        <v>148.20417398278519</v>
      </c>
      <c r="V32" s="20">
        <f>('Bruker data input page'!AN32*10000)^2*Calibrations!BY$46+('Bruker data input page'!AN32*10000)*Calibrations!BZ$46+Calibrations!CA$46</f>
        <v>233.79315187876878</v>
      </c>
      <c r="W32" s="20">
        <f>'Bruker data input page'!AV32*Calibrations!CG$46*10000+Calibrations!CH$46</f>
        <v>116.57673370396871</v>
      </c>
      <c r="X32" s="20">
        <f>'Bruker data input page'!AX32*Calibrations!CN$46*10000+Calibrations!CO$46</f>
        <v>60.740135332980813</v>
      </c>
      <c r="Y32" s="20">
        <f>'Bruker data input page'!AZ32*Calibrations!CU$46*10000+Calibrations!CV$46</f>
        <v>62.159064728483401</v>
      </c>
      <c r="Z32" s="20">
        <f>'Bruker data input page'!BH32*Calibrations!DB$46*10000+Calibrations!DC$46</f>
        <v>33.735799226667233</v>
      </c>
      <c r="AA32" s="20">
        <f>'Bruker data input page'!BJ32*Calibrations!DI$46*10000+Calibrations!DJ$46</f>
        <v>445.36622108714778</v>
      </c>
      <c r="AB32" s="20">
        <f>'Bruker data input page'!BL32*Calibrations!DP$46*10000+Calibrations!DQ$46</f>
        <v>34.618676282514251</v>
      </c>
      <c r="AC32" s="20">
        <f>AB32*'ICP corrections'!Z$74+'ICP corrections'!AA$74</f>
        <v>37.380836707765361</v>
      </c>
      <c r="AD32" s="20">
        <f>((('Bruker data input page'!BN32*10000)^2)*Calibrations!DW$46)+(Calibrations!DX$46*('Bruker data input page'!BN32*10000))+Calibrations!DY$46</f>
        <v>214.73863888133323</v>
      </c>
      <c r="AE32" s="20">
        <f>AD32^2*'ICP corrections'!F$75+'ICP corrections'!G$75*AD32+'ICP corrections'!H$75</f>
        <v>251.59113031480229</v>
      </c>
      <c r="AF32" s="91">
        <f>A32^4*'ICP corrections'!K$75+A32^3*'ICP corrections'!L$75+'ICP corrections'!M$75*A32^2+'ICP corrections'!N$75*A32+'ICP corrections'!O$75</f>
        <v>1.0567376117637295</v>
      </c>
      <c r="AG32" s="20">
        <f t="shared" si="0"/>
        <v>265.86581018980144</v>
      </c>
      <c r="AH32" s="20"/>
    </row>
    <row r="33" spans="1:34" s="18" customFormat="1" ht="16">
      <c r="A33" s="18">
        <f>'Bruker data input page'!A33</f>
        <v>78</v>
      </c>
      <c r="B33" s="82">
        <f>'Bruker data input page'!B33</f>
        <v>44874.244444444441</v>
      </c>
      <c r="C33" s="18" t="str">
        <f>'Bruker data input page'!G33</f>
        <v>GeoExploration</v>
      </c>
      <c r="D33" s="18" t="str">
        <f>'Bruker data input page'!H33</f>
        <v>Oxide3phase</v>
      </c>
      <c r="E33" s="22">
        <f>'Bruker data input page'!K33</f>
        <v>150</v>
      </c>
      <c r="F33" s="22"/>
      <c r="G33" s="22" t="str">
        <f>'Bruker data input page'!DJ33</f>
        <v>U1556B-6R-2-A</v>
      </c>
      <c r="H33" s="22" t="str">
        <f>'Bruker data input page'!DK33</f>
        <v>SHLF11492451</v>
      </c>
      <c r="I33" s="22">
        <f>'Bruker data input page'!DL33</f>
        <v>26</v>
      </c>
      <c r="J33" s="22" t="str">
        <f>'Bruker data input page'!DM33</f>
        <v>A (breccia clast)</v>
      </c>
      <c r="K33" s="49">
        <f>'Bruker data input page'!X33*Calibrations!H$46+Calibrations!I$46</f>
        <v>45.246752327036695</v>
      </c>
      <c r="L33" s="50">
        <f>'Bruker data input page'!AJ33*Calibrations!O$46/0.5995+Calibrations!P$46</f>
        <v>2.4049237148333487</v>
      </c>
      <c r="M33" s="19">
        <f>'ICP corrections'!$S$75*L33^2+'ICP corrections'!$T$75*L33+'ICP corrections'!$U$75</f>
        <v>2.6746656074042008</v>
      </c>
      <c r="N33" s="49">
        <f>'Bruker data input page'!V33*Calibrations!V$46+Calibrations!W$46</f>
        <v>16.89725268287097</v>
      </c>
      <c r="O33" s="50">
        <f>'Bruker data input page'!AR33*Calibrations!AC$46/0.6994+Calibrations!AD$46</f>
        <v>8.7405195261914521</v>
      </c>
      <c r="P33" s="50">
        <f>'Bruker data input page'!T33*Calibrations!AQ$46+Calibrations!AR$46</f>
        <v>5.2760325138313551</v>
      </c>
      <c r="Q33" s="50">
        <f>'Bruker data input page'!AP33*Calibrations!AJ$46/0.77446+Calibrations!AK$46</f>
        <v>0.11001766791666678</v>
      </c>
      <c r="R33" s="50">
        <f>'Bruker data input page'!AH33*Calibrations!AX$46/0.7147+Calibrations!AY$46</f>
        <v>12.35391864614289</v>
      </c>
      <c r="S33" s="50">
        <f>'Bruker data input page'!AF33*Calibrations!BE$46/0.83015+Calibrations!BF$46</f>
        <v>2.3158318469233343</v>
      </c>
      <c r="U33" s="20">
        <f>'Bruker data input page'!AL33*Calibrations!BS$46*10000+Calibrations!BT$46</f>
        <v>191.09250741071011</v>
      </c>
      <c r="V33" s="20">
        <f>('Bruker data input page'!AN33*10000)^2*Calibrations!BY$46+('Bruker data input page'!AN33*10000)*Calibrations!BZ$46+Calibrations!CA$46</f>
        <v>304.1361950514422</v>
      </c>
      <c r="W33" s="20">
        <f>'Bruker data input page'!AV33*Calibrations!CG$46*10000+Calibrations!CH$46</f>
        <v>71.627336630832673</v>
      </c>
      <c r="X33" s="20">
        <f>'Bruker data input page'!AX33*Calibrations!CN$46*10000+Calibrations!CO$46</f>
        <v>60.740135332980813</v>
      </c>
      <c r="Y33" s="20">
        <f>'Bruker data input page'!AZ33*Calibrations!CU$46*10000+Calibrations!CV$46</f>
        <v>76.7816140313451</v>
      </c>
      <c r="Z33" s="20">
        <f>'Bruker data input page'!BH33*Calibrations!DB$46*10000+Calibrations!DC$46</f>
        <v>35.874515406369802</v>
      </c>
      <c r="AA33" s="20">
        <f>'Bruker data input page'!BJ33*Calibrations!DI$46*10000+Calibrations!DJ$46</f>
        <v>614.34385504174656</v>
      </c>
      <c r="AB33" s="20">
        <f>'Bruker data input page'!BL33*Calibrations!DP$46*10000+Calibrations!DQ$46</f>
        <v>30.995327529532794</v>
      </c>
      <c r="AC33" s="20">
        <f>AB33*'ICP corrections'!Z$74+'ICP corrections'!AA$74</f>
        <v>34.300627932855825</v>
      </c>
      <c r="AD33" s="20">
        <f>((('Bruker data input page'!BN33*10000)^2)*Calibrations!DW$46)+(Calibrations!DX$46*('Bruker data input page'!BN33*10000))+Calibrations!DY$46</f>
        <v>219.11646067117269</v>
      </c>
      <c r="AE33" s="20">
        <f>AD33^2*'ICP corrections'!F$75+'ICP corrections'!G$75*AD33+'ICP corrections'!H$75</f>
        <v>255.09224895586067</v>
      </c>
      <c r="AF33" s="91">
        <f>A33^4*'ICP corrections'!K$75+A33^3*'ICP corrections'!L$75+'ICP corrections'!M$75*A33^2+'ICP corrections'!N$75*A33+'ICP corrections'!O$75</f>
        <v>1.0558117581706119</v>
      </c>
      <c r="AG33" s="20">
        <f t="shared" si="0"/>
        <v>269.32939586578271</v>
      </c>
      <c r="AH33" s="20"/>
    </row>
    <row r="34" spans="1:34" s="18" customFormat="1" ht="16">
      <c r="A34" s="18">
        <f>'Bruker data input page'!A34</f>
        <v>79</v>
      </c>
      <c r="B34" s="82">
        <f>'Bruker data input page'!B34</f>
        <v>44874.24722222222</v>
      </c>
      <c r="C34" s="18" t="str">
        <f>'Bruker data input page'!G34</f>
        <v>GeoExploration</v>
      </c>
      <c r="D34" s="18" t="str">
        <f>'Bruker data input page'!H34</f>
        <v>Oxide3phase</v>
      </c>
      <c r="E34" s="22">
        <f>'Bruker data input page'!K34</f>
        <v>150</v>
      </c>
      <c r="F34" s="22"/>
      <c r="G34" s="22" t="str">
        <f>'Bruker data input page'!DJ34</f>
        <v>U1556B-6R-2-A</v>
      </c>
      <c r="H34" s="22" t="str">
        <f>'Bruker data input page'!DK34</f>
        <v>SHLF11492451</v>
      </c>
      <c r="I34" s="22">
        <f>'Bruker data input page'!DL34</f>
        <v>138</v>
      </c>
      <c r="J34" s="22" t="str">
        <f>'Bruker data input page'!DM34</f>
        <v>B</v>
      </c>
      <c r="K34" s="49">
        <f>'Bruker data input page'!X34*Calibrations!H$46+Calibrations!I$46</f>
        <v>44.784257870282325</v>
      </c>
      <c r="L34" s="50">
        <f>'Bruker data input page'!AJ34*Calibrations!O$46/0.5995+Calibrations!P$46</f>
        <v>2.6240644308759173</v>
      </c>
      <c r="M34" s="19">
        <f>'ICP corrections'!$S$75*L34^2+'ICP corrections'!$T$75*L34+'ICP corrections'!$U$75</f>
        <v>2.9223525684762146</v>
      </c>
      <c r="N34" s="49">
        <f>'Bruker data input page'!V34*Calibrations!V$46+Calibrations!W$46</f>
        <v>18.056065774914899</v>
      </c>
      <c r="O34" s="50">
        <f>'Bruker data input page'!AR34*Calibrations!AC$46/0.6994+Calibrations!AD$46</f>
        <v>8.6545318859906377</v>
      </c>
      <c r="P34" s="50">
        <f>'Bruker data input page'!T34*Calibrations!AQ$46+Calibrations!AR$46</f>
        <v>10.068271591722606</v>
      </c>
      <c r="Q34" s="50">
        <f>'Bruker data input page'!AP34*Calibrations!AJ$46/0.77446+Calibrations!AK$46</f>
        <v>0.12806479151219302</v>
      </c>
      <c r="R34" s="50">
        <f>'Bruker data input page'!AH34*Calibrations!AX$46/0.7147+Calibrations!AY$46</f>
        <v>12.984831904647308</v>
      </c>
      <c r="S34" s="50">
        <f>'Bruker data input page'!AF34*Calibrations!BE$46/0.83015+Calibrations!BF$46</f>
        <v>1.1683375315964613</v>
      </c>
      <c r="U34" s="20">
        <f>'Bruker data input page'!AL34*Calibrations!BS$46*10000+Calibrations!BT$46</f>
        <v>255.42500755259752</v>
      </c>
      <c r="V34" s="20">
        <f>('Bruker data input page'!AN34*10000)^2*Calibrations!BY$46+('Bruker data input page'!AN34*10000)*Calibrations!BZ$46+Calibrations!CA$46</f>
        <v>325.37125796433145</v>
      </c>
      <c r="W34" s="20">
        <f>'Bruker data input page'!AV34*Calibrations!CG$46*10000+Calibrations!CH$46</f>
        <v>162.52500626761886</v>
      </c>
      <c r="X34" s="20">
        <f>'Bruker data input page'!AX34*Calibrations!CN$46*10000+Calibrations!CO$46</f>
        <v>52.518339125649838</v>
      </c>
      <c r="Y34" s="20">
        <f>'Bruker data input page'!AZ34*Calibrations!CU$46*10000+Calibrations!CV$46</f>
        <v>57.284881627529501</v>
      </c>
      <c r="Z34" s="20">
        <f>'Bruker data input page'!BH34*Calibrations!DB$46*10000+Calibrations!DC$46</f>
        <v>12.348637429641492</v>
      </c>
      <c r="AA34" s="20">
        <f>'Bruker data input page'!BJ34*Calibrations!DI$46*10000+Calibrations!DJ$46</f>
        <v>635.20529133243792</v>
      </c>
      <c r="AB34" s="20">
        <f>'Bruker data input page'!BL34*Calibrations!DP$46*10000+Calibrations!DQ$46</f>
        <v>33.410893364853763</v>
      </c>
      <c r="AC34" s="20">
        <f>AB34*'ICP corrections'!Z$74+'ICP corrections'!AA$74</f>
        <v>36.354100449462187</v>
      </c>
      <c r="AD34" s="20">
        <f>((('Bruker data input page'!BN34*10000)^2)*Calibrations!DW$46)+(Calibrations!DX$46*('Bruker data input page'!BN34*10000))+Calibrations!DY$46</f>
        <v>224.78606835093424</v>
      </c>
      <c r="AE34" s="20">
        <f>AD34^2*'ICP corrections'!F$75+'ICP corrections'!G$75*AD34+'ICP corrections'!H$75</f>
        <v>259.54192628144682</v>
      </c>
      <c r="AF34" s="91">
        <f>A34^4*'ICP corrections'!K$75+A34^3*'ICP corrections'!L$75+'ICP corrections'!M$75*A34^2+'ICP corrections'!N$75*A34+'ICP corrections'!O$75</f>
        <v>1.0548992293541053</v>
      </c>
      <c r="AG34" s="20">
        <f t="shared" si="0"/>
        <v>273.79057801937824</v>
      </c>
      <c r="AH34" s="20"/>
    </row>
    <row r="35" spans="1:34" s="18" customFormat="1" ht="16">
      <c r="A35" s="18">
        <f>'Bruker data input page'!A36</f>
        <v>81</v>
      </c>
      <c r="B35" s="82">
        <f>'Bruker data input page'!B36</f>
        <v>44874.253472222219</v>
      </c>
      <c r="C35" s="18" t="str">
        <f>'Bruker data input page'!G36</f>
        <v>GeoExploration</v>
      </c>
      <c r="D35" s="18" t="str">
        <f>'Bruker data input page'!H36</f>
        <v>Oxide3phase</v>
      </c>
      <c r="E35" s="22">
        <f>'Bruker data input page'!K36</f>
        <v>150</v>
      </c>
      <c r="F35" s="22"/>
      <c r="G35" s="22" t="str">
        <f>'Bruker data input page'!DJ35</f>
        <v>U1556B-6R-3-A</v>
      </c>
      <c r="H35" s="22" t="str">
        <f>'Bruker data input page'!DK35</f>
        <v>SHLF11492481</v>
      </c>
      <c r="I35" s="22">
        <f>'Bruker data input page'!DL35</f>
        <v>41</v>
      </c>
      <c r="J35" s="22" t="str">
        <f>'Bruker data input page'!DM35</f>
        <v>A</v>
      </c>
      <c r="K35" s="49">
        <f>'Bruker data input page'!X35*Calibrations!H$46+Calibrations!I$46</f>
        <v>28.991067559442044</v>
      </c>
      <c r="L35" s="50">
        <f>'Bruker data input page'!AJ35*Calibrations!O$46/0.5995+Calibrations!P$46</f>
        <v>1.5669454462642487</v>
      </c>
      <c r="M35" s="19">
        <f>'ICP corrections'!$S$75*L35^2+'ICP corrections'!$T$75*L35+'ICP corrections'!$U$75</f>
        <v>1.7190673822617835</v>
      </c>
      <c r="N35" s="49">
        <f>'Bruker data input page'!V35*Calibrations!V$46+Calibrations!W$46</f>
        <v>12.381244236429431</v>
      </c>
      <c r="O35" s="50">
        <f>'Bruker data input page'!AR35*Calibrations!AC$46/0.6994+Calibrations!AD$46</f>
        <v>5.647344759659731</v>
      </c>
      <c r="P35" s="50">
        <f>'Bruker data input page'!T35*Calibrations!AQ$46+Calibrations!AR$46</f>
        <v>4.2380923969367741</v>
      </c>
      <c r="Q35" s="50">
        <f>'Bruker data input page'!AP35*Calibrations!AJ$46/0.77446+Calibrations!AK$46</f>
        <v>7.8704115717806694E-2</v>
      </c>
      <c r="R35" s="50">
        <f>'Bruker data input page'!AH35*Calibrations!AX$46/0.7147+Calibrations!AY$46</f>
        <v>8.9540782584436371</v>
      </c>
      <c r="S35" s="50">
        <f>'Bruker data input page'!AF35*Calibrations!BE$46/0.83015+Calibrations!BF$46</f>
        <v>1.1172159774821719</v>
      </c>
      <c r="U35" s="20" t="e">
        <f>'Bruker data input page'!AL35*Calibrations!BS$46*10000+Calibrations!BT$46</f>
        <v>#VALUE!</v>
      </c>
      <c r="V35" s="20">
        <f>('Bruker data input page'!AN35*10000)^2*Calibrations!BY$46+('Bruker data input page'!AN35*10000)*Calibrations!BZ$46+Calibrations!CA$46</f>
        <v>224.6841792170467</v>
      </c>
      <c r="W35" s="20">
        <f>'Bruker data input page'!AV35*Calibrations!CG$46*10000+Calibrations!CH$46</f>
        <v>63.636332706719585</v>
      </c>
      <c r="X35" s="20">
        <f>'Bruker data input page'!AX35*Calibrations!CN$46*10000+Calibrations!CO$46</f>
        <v>40.185644814653394</v>
      </c>
      <c r="Y35" s="20">
        <f>'Bruker data input page'!AZ35*Calibrations!CU$46*10000+Calibrations!CV$46</f>
        <v>47.536515425621708</v>
      </c>
      <c r="Z35" s="20">
        <f>'Bruker data input page'!BH35*Calibrations!DB$46*10000+Calibrations!DC$46</f>
        <v>16.626069789046639</v>
      </c>
      <c r="AA35" s="20">
        <f>'Bruker data input page'!BJ35*Calibrations!DI$46*10000+Calibrations!DJ$46</f>
        <v>496.47673999934125</v>
      </c>
      <c r="AB35" s="20">
        <f>'Bruker data input page'!BL35*Calibrations!DP$46*10000+Calibrations!DQ$46</f>
        <v>26.164195858890835</v>
      </c>
      <c r="AC35" s="20">
        <f>AB35*'ICP corrections'!Z$74+'ICP corrections'!AA$74</f>
        <v>30.193682899643097</v>
      </c>
      <c r="AD35" s="20">
        <f>((('Bruker data input page'!BN35*10000)^2)*Calibrations!DW$46)+(Calibrations!DX$46*('Bruker data input page'!BN35*10000))+Calibrations!DY$46</f>
        <v>207.20300060299479</v>
      </c>
      <c r="AE35" s="20">
        <f>AD35^2*'ICP corrections'!F$75+'ICP corrections'!G$75*AD35+'ICP corrections'!H$75</f>
        <v>245.43135624644901</v>
      </c>
      <c r="AF35" s="91">
        <f>A35^4*'ICP corrections'!K$75+A35^3*'ICP corrections'!L$75+'ICP corrections'!M$75*A35^2+'ICP corrections'!N$75*A35+'ICP corrections'!O$75</f>
        <v>1.0531138638831383</v>
      </c>
      <c r="AG35" s="20">
        <f t="shared" si="0"/>
        <v>258.46716389477695</v>
      </c>
      <c r="AH35" s="20"/>
    </row>
    <row r="36" spans="1:34" s="18" customFormat="1" ht="16">
      <c r="A36" s="18">
        <f>'Bruker data input page'!A37</f>
        <v>82</v>
      </c>
      <c r="B36" s="82">
        <f>'Bruker data input page'!B37</f>
        <v>44874.259027777778</v>
      </c>
      <c r="C36" s="18" t="str">
        <f>'Bruker data input page'!G37</f>
        <v>GeoExploration</v>
      </c>
      <c r="D36" s="18" t="str">
        <f>'Bruker data input page'!H37</f>
        <v>Oxide3phase</v>
      </c>
      <c r="E36" s="22">
        <f>'Bruker data input page'!K37</f>
        <v>150</v>
      </c>
      <c r="F36" s="22"/>
      <c r="G36" s="22" t="str">
        <f>'Bruker data input page'!DJ36</f>
        <v>U1556B-6R-3-A</v>
      </c>
      <c r="H36" s="22" t="str">
        <f>'Bruker data input page'!DK36</f>
        <v>SHLF11492481</v>
      </c>
      <c r="I36" s="22">
        <f>'Bruker data input page'!DL36</f>
        <v>65</v>
      </c>
      <c r="J36" s="22" t="str">
        <f>'Bruker data input page'!DM36</f>
        <v>B</v>
      </c>
      <c r="K36" s="49">
        <f>'Bruker data input page'!X36*Calibrations!H$46+Calibrations!I$46</f>
        <v>42.68201908255233</v>
      </c>
      <c r="L36" s="50">
        <f>'Bruker data input page'!AJ36*Calibrations!O$46/0.5995+Calibrations!P$46</f>
        <v>2.3856314170327617</v>
      </c>
      <c r="M36" s="19">
        <f>'ICP corrections'!$S$75*L36^2+'ICP corrections'!$T$75*L36+'ICP corrections'!$U$75</f>
        <v>2.652816272619404</v>
      </c>
      <c r="N36" s="49">
        <f>'Bruker data input page'!V36*Calibrations!V$46+Calibrations!W$46</f>
        <v>16.647666236160862</v>
      </c>
      <c r="O36" s="50">
        <f>'Bruker data input page'!AR36*Calibrations!AC$46/0.6994+Calibrations!AD$46</f>
        <v>8.1731201149009571</v>
      </c>
      <c r="P36" s="50">
        <f>'Bruker data input page'!T36*Calibrations!AQ$46+Calibrations!AR$46</f>
        <v>11.637453888270869</v>
      </c>
      <c r="Q36" s="50">
        <f>'Bruker data input page'!AP36*Calibrations!AJ$46/0.77446+Calibrations!AK$46</f>
        <v>0.12949900000985071</v>
      </c>
      <c r="R36" s="50">
        <f>'Bruker data input page'!AH36*Calibrations!AX$46/0.7147+Calibrations!AY$46</f>
        <v>10.590017077673885</v>
      </c>
      <c r="S36" s="50">
        <f>'Bruker data input page'!AF36*Calibrations!BE$46/0.83015+Calibrations!BF$46</f>
        <v>1.4038098979215801</v>
      </c>
      <c r="U36" s="20">
        <f>'Bruker data input page'!AL36*Calibrations!BS$46*10000+Calibrations!BT$46</f>
        <v>187.63377084394196</v>
      </c>
      <c r="V36" s="20">
        <f>('Bruker data input page'!AN36*10000)^2*Calibrations!BY$46+('Bruker data input page'!AN36*10000)*Calibrations!BZ$46+Calibrations!CA$46</f>
        <v>311.71879195611712</v>
      </c>
      <c r="W36" s="20">
        <f>'Bruker data input page'!AV36*Calibrations!CG$46*10000+Calibrations!CH$46</f>
        <v>183.5013915684157</v>
      </c>
      <c r="X36" s="20">
        <f>'Bruker data input page'!AX36*Calibrations!CN$46*10000+Calibrations!CO$46</f>
        <v>46.351991970151609</v>
      </c>
      <c r="Y36" s="20">
        <f>'Bruker data input page'!AZ36*Calibrations!CU$46*10000+Calibrations!CV$46</f>
        <v>59.721973178006451</v>
      </c>
      <c r="Z36" s="20">
        <f>'Bruker data input page'!BH36*Calibrations!DB$46*10000+Calibrations!DC$46</f>
        <v>18.764785968749212</v>
      </c>
      <c r="AA36" s="20">
        <f>'Bruker data input page'!BJ36*Calibrations!DI$46*10000+Calibrations!DJ$46</f>
        <v>495.43366818480666</v>
      </c>
      <c r="AB36" s="20">
        <f>'Bruker data input page'!BL36*Calibrations!DP$46*10000+Calibrations!DQ$46</f>
        <v>33.410893364853763</v>
      </c>
      <c r="AC36" s="20">
        <f>AB36*'ICP corrections'!Z$74+'ICP corrections'!AA$74</f>
        <v>36.354100449462187</v>
      </c>
      <c r="AD36" s="20">
        <f>((('Bruker data input page'!BN36*10000)^2)*Calibrations!DW$46)+(Calibrations!DX$46*('Bruker data input page'!BN36*10000))+Calibrations!DY$46</f>
        <v>222.68239690495548</v>
      </c>
      <c r="AE36" s="20">
        <f>AD36^2*'ICP corrections'!F$75+'ICP corrections'!G$75*AD36+'ICP corrections'!H$75</f>
        <v>257.90203418743903</v>
      </c>
      <c r="AF36" s="91">
        <f>A36^4*'ICP corrections'!K$75+A36^3*'ICP corrections'!L$75+'ICP corrections'!M$75*A36^2+'ICP corrections'!N$75*A36+'ICP corrections'!O$75</f>
        <v>1.0522408863278079</v>
      </c>
      <c r="AG36" s="20">
        <f t="shared" si="0"/>
        <v>271.37506503913545</v>
      </c>
      <c r="AH36" s="20"/>
    </row>
    <row r="37" spans="1:34" s="18" customFormat="1" ht="16">
      <c r="A37" s="18">
        <f>'Bruker data input page'!A38</f>
        <v>83</v>
      </c>
      <c r="B37" s="82">
        <f>'Bruker data input page'!B38</f>
        <v>44874.261111111111</v>
      </c>
      <c r="C37" s="18" t="str">
        <f>'Bruker data input page'!G38</f>
        <v>GeoExploration</v>
      </c>
      <c r="D37" s="18" t="str">
        <f>'Bruker data input page'!H38</f>
        <v>Oxide3phase</v>
      </c>
      <c r="E37" s="22">
        <f>'Bruker data input page'!K38</f>
        <v>150</v>
      </c>
      <c r="F37" s="22"/>
      <c r="G37" s="22" t="str">
        <f>'Bruker data input page'!DJ37</f>
        <v>U1556B-7R-1-A</v>
      </c>
      <c r="H37" s="22" t="str">
        <f>'Bruker data input page'!DK37</f>
        <v>SHLF11493091</v>
      </c>
      <c r="I37" s="22">
        <f>'Bruker data input page'!DL37</f>
        <v>53</v>
      </c>
      <c r="J37" s="22" t="str">
        <f>'Bruker data input page'!DM37</f>
        <v>B</v>
      </c>
      <c r="K37" s="49">
        <f>'Bruker data input page'!X37*Calibrations!H$46+Calibrations!I$46</f>
        <v>48.389868117356102</v>
      </c>
      <c r="L37" s="50">
        <f>'Bruker data input page'!AJ37*Calibrations!O$46/0.5995+Calibrations!P$46</f>
        <v>2.3101111401723426</v>
      </c>
      <c r="M37" s="19">
        <f>'ICP corrections'!$S$75*L37^2+'ICP corrections'!$T$75*L37+'ICP corrections'!$U$75</f>
        <v>2.5672180062448615</v>
      </c>
      <c r="N37" s="49">
        <f>'Bruker data input page'!V37*Calibrations!V$46+Calibrations!W$46</f>
        <v>17.447690553169696</v>
      </c>
      <c r="O37" s="50">
        <f>'Bruker data input page'!AR37*Calibrations!AC$46/0.6994+Calibrations!AD$46</f>
        <v>8.4754157634962066</v>
      </c>
      <c r="P37" s="50">
        <f>'Bruker data input page'!T37*Calibrations!AQ$46+Calibrations!AR$46</f>
        <v>10.29275924762447</v>
      </c>
      <c r="Q37" s="50">
        <f>'Bruker data input page'!AP37*Calibrations!AJ$46/0.77446+Calibrations!AK$46</f>
        <v>0.13714811199735855</v>
      </c>
      <c r="R37" s="50">
        <f>'Bruker data input page'!AH37*Calibrations!AX$46/0.7147+Calibrations!AY$46</f>
        <v>10.265951780000822</v>
      </c>
      <c r="S37" s="50">
        <f>'Bruker data input page'!AF37*Calibrations!BE$46/0.83015+Calibrations!BF$46</f>
        <v>1.9653639496802955</v>
      </c>
      <c r="U37" s="20">
        <f>'Bruker data input page'!AL37*Calibrations!BS$46*10000+Calibrations!BT$46</f>
        <v>211.84492681131897</v>
      </c>
      <c r="V37" s="20">
        <f>('Bruker data input page'!AN37*10000)^2*Calibrations!BY$46+('Bruker data input page'!AN37*10000)*Calibrations!BZ$46+Calibrations!CA$46</f>
        <v>272.18692405405591</v>
      </c>
      <c r="W37" s="20">
        <f>'Bruker data input page'!AV37*Calibrations!CG$46*10000+Calibrations!CH$46</f>
        <v>123.56886213756763</v>
      </c>
      <c r="X37" s="20">
        <f>'Bruker data input page'!AX37*Calibrations!CN$46*10000+Calibrations!CO$46</f>
        <v>60.740135332980813</v>
      </c>
      <c r="Y37" s="20">
        <f>'Bruker data input page'!AZ37*Calibrations!CU$46*10000+Calibrations!CV$46</f>
        <v>65.814702054198833</v>
      </c>
      <c r="Z37" s="20">
        <f>'Bruker data input page'!BH37*Calibrations!DB$46*10000+Calibrations!DC$46</f>
        <v>38.013231586072379</v>
      </c>
      <c r="AA37" s="20">
        <f>'Bruker data input page'!BJ37*Calibrations!DI$46*10000+Calibrations!DJ$46</f>
        <v>510.03667358829045</v>
      </c>
      <c r="AB37" s="20">
        <f>'Bruker data input page'!BL37*Calibrations!DP$46*10000+Calibrations!DQ$46</f>
        <v>32.203110447193275</v>
      </c>
      <c r="AC37" s="20">
        <f>AB37*'ICP corrections'!Z$74+'ICP corrections'!AA$74</f>
        <v>35.327364191159006</v>
      </c>
      <c r="AD37" s="20">
        <f>((('Bruker data input page'!BN37*10000)^2)*Calibrations!DW$46)+(Calibrations!DX$46*('Bruker data input page'!BN37*10000))+Calibrations!DY$46</f>
        <v>190.40463598584287</v>
      </c>
      <c r="AE37" s="20">
        <f>AD37^2*'ICP corrections'!F$75+'ICP corrections'!G$75*AD37+'ICP corrections'!H$75</f>
        <v>231.09345125428172</v>
      </c>
      <c r="AF37" s="91">
        <f>A37^4*'ICP corrections'!K$75+A37^3*'ICP corrections'!L$75+'ICP corrections'!M$75*A37^2+'ICP corrections'!N$75*A37+'ICP corrections'!O$75</f>
        <v>1.0513809517473469</v>
      </c>
      <c r="AG37" s="20">
        <f t="shared" si="0"/>
        <v>242.96725272230583</v>
      </c>
      <c r="AH37" s="20"/>
    </row>
    <row r="38" spans="1:34" s="18" customFormat="1" ht="16">
      <c r="A38" s="18">
        <f>'Bruker data input page'!A39</f>
        <v>84</v>
      </c>
      <c r="B38" s="82">
        <f>'Bruker data input page'!B39</f>
        <v>44874.263888888891</v>
      </c>
      <c r="C38" s="18" t="str">
        <f>'Bruker data input page'!G39</f>
        <v>GeoExploration</v>
      </c>
      <c r="D38" s="18" t="str">
        <f>'Bruker data input page'!H39</f>
        <v>Oxide3phase</v>
      </c>
      <c r="E38" s="22">
        <f>'Bruker data input page'!K39</f>
        <v>150</v>
      </c>
      <c r="F38" s="22"/>
      <c r="G38" s="22" t="str">
        <f>'Bruker data input page'!DJ38</f>
        <v>U1556B-7R-1-A</v>
      </c>
      <c r="H38" s="22" t="str">
        <f>'Bruker data input page'!DK38</f>
        <v>SHLF11493091</v>
      </c>
      <c r="I38" s="22">
        <f>'Bruker data input page'!DL38</f>
        <v>63</v>
      </c>
      <c r="J38" s="22" t="str">
        <f>'Bruker data input page'!DM38</f>
        <v>A</v>
      </c>
      <c r="K38" s="49">
        <f>'Bruker data input page'!X38*Calibrations!H$46+Calibrations!I$46</f>
        <v>46.266663683634739</v>
      </c>
      <c r="L38" s="50">
        <f>'Bruker data input page'!AJ38*Calibrations!O$46/0.5995+Calibrations!P$46</f>
        <v>2.317036580408451</v>
      </c>
      <c r="M38" s="19">
        <f>'ICP corrections'!$S$75*L38^2+'ICP corrections'!$T$75*L38+'ICP corrections'!$U$75</f>
        <v>2.5750721663874345</v>
      </c>
      <c r="N38" s="49">
        <f>'Bruker data input page'!V38*Calibrations!V$46+Calibrations!W$46</f>
        <v>16.966685016246384</v>
      </c>
      <c r="O38" s="50">
        <f>'Bruker data input page'!AR38*Calibrations!AC$46/0.6994+Calibrations!AD$46</f>
        <v>7.8007549532700935</v>
      </c>
      <c r="P38" s="50">
        <f>'Bruker data input page'!T38*Calibrations!AQ$46+Calibrations!AR$46</f>
        <v>6.8140736964883022</v>
      </c>
      <c r="Q38" s="50">
        <f>'Bruker data input page'!AP38*Calibrations!AJ$46/0.77446+Calibrations!AK$46</f>
        <v>0.10141241693072049</v>
      </c>
      <c r="R38" s="50">
        <f>'Bruker data input page'!AH38*Calibrations!AX$46/0.7147+Calibrations!AY$46</f>
        <v>11.632979143305157</v>
      </c>
      <c r="S38" s="50">
        <f>'Bruker data input page'!AF38*Calibrations!BE$46/0.83015+Calibrations!BF$46</f>
        <v>2.2962557594616255</v>
      </c>
      <c r="U38" s="20">
        <f>'Bruker data input page'!AL38*Calibrations!BS$46*10000+Calibrations!BT$46</f>
        <v>225.67987307839149</v>
      </c>
      <c r="V38" s="20">
        <f>('Bruker data input page'!AN38*10000)^2*Calibrations!BY$46+('Bruker data input page'!AN38*10000)*Calibrations!BZ$46+Calibrations!CA$46</f>
        <v>246.52514325839556</v>
      </c>
      <c r="W38" s="20">
        <f>'Bruker data input page'!AV38*Calibrations!CG$46*10000+Calibrations!CH$46</f>
        <v>130.56099057116657</v>
      </c>
      <c r="X38" s="20">
        <f>'Bruker data input page'!AX38*Calibrations!CN$46*10000+Calibrations!CO$46</f>
        <v>56.629237229315329</v>
      </c>
      <c r="Y38" s="20">
        <f>'Bruker data input page'!AZ38*Calibrations!CU$46*10000+Calibrations!CV$46</f>
        <v>68.251793604675768</v>
      </c>
      <c r="Z38" s="20">
        <f>'Bruker data input page'!BH38*Calibrations!DB$46*10000+Calibrations!DC$46</f>
        <v>30.527724957113367</v>
      </c>
      <c r="AA38" s="20">
        <f>'Bruker data input page'!BJ38*Calibrations!DI$46*10000+Calibrations!DJ$46</f>
        <v>593.48241875105532</v>
      </c>
      <c r="AB38" s="20">
        <f>'Bruker data input page'!BL38*Calibrations!DP$46*10000+Calibrations!DQ$46</f>
        <v>30.995327529532794</v>
      </c>
      <c r="AC38" s="20">
        <f>AB38*'ICP corrections'!Z$74+'ICP corrections'!AA$74</f>
        <v>34.300627932855825</v>
      </c>
      <c r="AD38" s="20">
        <f>((('Bruker data input page'!BN38*10000)^2)*Calibrations!DW$46)+(Calibrations!DX$46*('Bruker data input page'!BN38*10000))+Calibrations!DY$46</f>
        <v>208.73405512152311</v>
      </c>
      <c r="AE38" s="20">
        <f>AD38^2*'ICP corrections'!F$75+'ICP corrections'!G$75*AD38+'ICP corrections'!H$75</f>
        <v>246.6965119284082</v>
      </c>
      <c r="AF38" s="91">
        <f>A38^4*'ICP corrections'!K$75+A38^3*'ICP corrections'!L$75+'ICP corrections'!M$75*A38^2+'ICP corrections'!N$75*A38+'ICP corrections'!O$75</f>
        <v>1.0505339898743427</v>
      </c>
      <c r="AG38" s="20">
        <f t="shared" si="0"/>
        <v>259.16307096423401</v>
      </c>
      <c r="AH38" s="20"/>
    </row>
    <row r="39" spans="1:34" s="18" customFormat="1" ht="16">
      <c r="B39" s="82"/>
      <c r="E39" s="22"/>
      <c r="F39" s="22"/>
      <c r="G39" s="22"/>
      <c r="H39" s="22"/>
      <c r="I39" s="22"/>
      <c r="J39" s="22"/>
      <c r="K39" s="49"/>
      <c r="L39" s="50"/>
      <c r="M39" s="19"/>
      <c r="N39" s="49"/>
      <c r="O39" s="50"/>
      <c r="P39" s="50"/>
      <c r="Q39" s="50"/>
      <c r="R39" s="50"/>
      <c r="S39" s="50"/>
      <c r="U39" s="20"/>
      <c r="V39" s="20"/>
      <c r="W39" s="20"/>
      <c r="X39" s="20"/>
      <c r="Y39" s="20"/>
      <c r="Z39" s="20"/>
      <c r="AA39" s="20"/>
      <c r="AB39" s="20"/>
      <c r="AC39" s="20"/>
      <c r="AD39" s="20"/>
      <c r="AE39" s="20"/>
      <c r="AF39" s="91"/>
      <c r="AG39" s="20"/>
      <c r="AH39" s="20"/>
    </row>
    <row r="40" spans="1:34" s="18" customFormat="1" ht="16">
      <c r="B40" s="82"/>
      <c r="E40" s="22"/>
      <c r="F40" s="22"/>
      <c r="G40" s="22"/>
      <c r="H40" s="22"/>
      <c r="I40" s="22"/>
      <c r="J40" s="22"/>
      <c r="K40" s="49"/>
      <c r="L40" s="50"/>
      <c r="M40" s="19"/>
      <c r="N40" s="49"/>
      <c r="O40" s="50"/>
      <c r="P40" s="50"/>
      <c r="Q40" s="50"/>
      <c r="R40" s="50"/>
      <c r="S40" s="50"/>
      <c r="U40" s="20"/>
      <c r="V40" s="20"/>
      <c r="W40" s="20"/>
      <c r="X40" s="20"/>
      <c r="Y40" s="20"/>
      <c r="Z40" s="20"/>
      <c r="AA40" s="20"/>
      <c r="AB40" s="20"/>
      <c r="AC40" s="20"/>
      <c r="AD40" s="20"/>
      <c r="AE40" s="20"/>
      <c r="AF40" s="91"/>
      <c r="AG40" s="20"/>
      <c r="AH40" s="20"/>
    </row>
    <row r="41" spans="1:34" s="18" customFormat="1" ht="16">
      <c r="B41" s="82"/>
      <c r="E41" s="22"/>
      <c r="F41" s="22"/>
      <c r="G41" s="22"/>
      <c r="H41" s="22"/>
      <c r="I41" s="22"/>
      <c r="J41" s="22"/>
      <c r="K41" s="49"/>
      <c r="L41" s="50"/>
      <c r="M41" s="19"/>
      <c r="N41" s="49"/>
      <c r="O41" s="50"/>
      <c r="P41" s="50"/>
      <c r="Q41" s="50"/>
      <c r="R41" s="50"/>
      <c r="S41" s="50"/>
      <c r="U41" s="20"/>
      <c r="V41" s="20"/>
      <c r="W41" s="20"/>
      <c r="X41" s="20"/>
      <c r="Y41" s="20"/>
      <c r="Z41" s="20"/>
      <c r="AA41" s="20"/>
      <c r="AB41" s="20"/>
      <c r="AC41" s="20"/>
      <c r="AD41" s="20"/>
      <c r="AE41" s="20"/>
      <c r="AF41" s="91"/>
      <c r="AG41" s="20"/>
      <c r="AH41" s="20"/>
    </row>
    <row r="42" spans="1:34" s="18" customFormat="1" ht="16">
      <c r="B42" s="82"/>
      <c r="E42" s="22"/>
      <c r="F42" s="22"/>
      <c r="G42" s="22"/>
      <c r="H42" s="22"/>
      <c r="I42" s="22"/>
      <c r="J42" s="22"/>
      <c r="K42" s="49"/>
      <c r="L42" s="50"/>
      <c r="M42" s="19"/>
      <c r="N42" s="49"/>
      <c r="O42" s="50"/>
      <c r="P42" s="50"/>
      <c r="Q42" s="50"/>
      <c r="R42" s="50"/>
      <c r="S42" s="50"/>
      <c r="U42" s="20"/>
      <c r="V42" s="20"/>
      <c r="W42" s="20"/>
      <c r="X42" s="20"/>
      <c r="Y42" s="20"/>
      <c r="Z42" s="20"/>
      <c r="AA42" s="20"/>
      <c r="AB42" s="20"/>
      <c r="AC42" s="20"/>
      <c r="AD42" s="20"/>
      <c r="AE42" s="20"/>
      <c r="AF42" s="91"/>
      <c r="AG42" s="20"/>
      <c r="AH42" s="20"/>
    </row>
    <row r="43" spans="1:34" s="18" customFormat="1" ht="16">
      <c r="A43" s="18">
        <f>'Bruker data input page'!A44</f>
        <v>91</v>
      </c>
      <c r="B43" s="82">
        <f>'Bruker data input page'!B44</f>
        <v>44874.899305555555</v>
      </c>
      <c r="C43" s="18" t="str">
        <f>'Bruker data input page'!G44</f>
        <v>GeoExploration</v>
      </c>
      <c r="D43" s="18" t="str">
        <f>'Bruker data input page'!H44</f>
        <v>Oxide3phase</v>
      </c>
      <c r="E43" s="22">
        <f>'Bruker data input page'!K44</f>
        <v>150</v>
      </c>
      <c r="F43" s="22"/>
      <c r="G43" s="22" t="str">
        <f>'Bruker data input page'!DJ43</f>
        <v>U1556B-7R-2-A</v>
      </c>
      <c r="H43" s="22" t="str">
        <f>'Bruker data input page'!DK43</f>
        <v>SHLF11493121</v>
      </c>
      <c r="I43" s="22">
        <f>'Bruker data input page'!DL43</f>
        <v>24</v>
      </c>
      <c r="J43" s="22" t="str">
        <f>'Bruker data input page'!DM43</f>
        <v>A</v>
      </c>
      <c r="K43" s="49">
        <f>'Bruker data input page'!X43*Calibrations!H$46+Calibrations!I$46</f>
        <v>39.478603016835748</v>
      </c>
      <c r="L43" s="50">
        <f>'Bruker data input page'!AJ43*Calibrations!O$46/0.5995+Calibrations!P$46</f>
        <v>2.4453221162106473</v>
      </c>
      <c r="M43" s="19">
        <f>'ICP corrections'!$S$75*L43^2+'ICP corrections'!$T$75*L43+'ICP corrections'!$U$75</f>
        <v>2.7203954552270333</v>
      </c>
      <c r="N43" s="49">
        <f>'Bruker data input page'!V43*Calibrations!V$46+Calibrations!W$46</f>
        <v>16.693183722074906</v>
      </c>
      <c r="O43" s="50">
        <f>'Bruker data input page'!AR43*Calibrations!AC$46/0.6994+Calibrations!AD$46</f>
        <v>9.9156343530880502</v>
      </c>
      <c r="P43" s="50">
        <f>'Bruker data input page'!T43*Calibrations!AQ$46+Calibrations!AR$46</f>
        <v>4.9718973361077818</v>
      </c>
      <c r="Q43" s="50">
        <f>'Bruker data input page'!AP43*Calibrations!AJ$46/0.77446+Calibrations!AK$46</f>
        <v>0.12424023551843912</v>
      </c>
      <c r="R43" s="50">
        <f>'Bruker data input page'!AH43*Calibrations!AX$46/0.7147+Calibrations!AY$46</f>
        <v>18.04731257464487</v>
      </c>
      <c r="S43" s="50">
        <f>'Bruker data input page'!AF43*Calibrations!BE$46/0.83015+Calibrations!BF$46</f>
        <v>1.7617726400785296</v>
      </c>
      <c r="U43" s="20">
        <f>'Bruker data input page'!AL43*Calibrations!BS$46*10000+Calibrations!BT$46</f>
        <v>186.25027621723473</v>
      </c>
      <c r="V43" s="20">
        <f>('Bruker data input page'!AN43*10000)^2*Calibrations!BY$46+('Bruker data input page'!AN43*10000)*Calibrations!BZ$46+Calibrations!CA$46</f>
        <v>463.91862198745616</v>
      </c>
      <c r="W43" s="20">
        <f>'Bruker data input page'!AV43*Calibrations!CG$46*10000+Calibrations!CH$46</f>
        <v>98.596974874714277</v>
      </c>
      <c r="X43" s="20">
        <f>'Bruker data input page'!AX43*Calibrations!CN$46*10000+Calibrations!CO$46</f>
        <v>61.767859858897182</v>
      </c>
      <c r="Y43" s="20">
        <f>'Bruker data input page'!AZ43*Calibrations!CU$46*10000+Calibrations!CV$46</f>
        <v>75.563068256106632</v>
      </c>
      <c r="Z43" s="20">
        <f>'Bruker data input page'!BH43*Calibrations!DB$46*10000+Calibrations!DC$46</f>
        <v>20.903502148451786</v>
      </c>
      <c r="AA43" s="20">
        <f>'Bruker data input page'!BJ43*Calibrations!DI$46*10000+Calibrations!DJ$46</f>
        <v>672.75587665568196</v>
      </c>
      <c r="AB43" s="20">
        <f>'Bruker data input page'!BL43*Calibrations!DP$46*10000+Calibrations!DQ$46</f>
        <v>35.826459200174739</v>
      </c>
      <c r="AC43" s="20">
        <f>AB43*'ICP corrections'!Z$74+'ICP corrections'!AA$74</f>
        <v>38.407572966068543</v>
      </c>
      <c r="AD43" s="20">
        <f>((('Bruker data input page'!BN43*10000)^2)*Calibrations!DW$46)+(Calibrations!DX$46*('Bruker data input page'!BN43*10000))+Calibrations!DY$46</f>
        <v>232.93157692766735</v>
      </c>
      <c r="AE43" s="20">
        <f>AD43^2*'ICP corrections'!F$75+'ICP corrections'!G$75*AD43+'ICP corrections'!H$75</f>
        <v>265.76777232765068</v>
      </c>
      <c r="AF43" s="91">
        <f>A43^4*'ICP corrections'!K$75+A43^3*'ICP corrections'!L$75+'ICP corrections'!M$75*A43^2+'ICP corrections'!N$75*A43+'ICP corrections'!O$75</f>
        <v>1.0449626054832435</v>
      </c>
      <c r="AG43" s="20">
        <f t="shared" si="0"/>
        <v>277.71738382497932</v>
      </c>
      <c r="AH43" s="20"/>
    </row>
    <row r="44" spans="1:34" s="18" customFormat="1" ht="16">
      <c r="A44" s="18">
        <f>'Bruker data input page'!A45</f>
        <v>92</v>
      </c>
      <c r="B44" s="82">
        <f>'Bruker data input page'!B45</f>
        <v>44874.9</v>
      </c>
      <c r="C44" s="18" t="str">
        <f>'Bruker data input page'!G45</f>
        <v>GeoExploration</v>
      </c>
      <c r="D44" s="18" t="str">
        <f>'Bruker data input page'!H45</f>
        <v>Oxide3phase</v>
      </c>
      <c r="E44" s="22">
        <f>'Bruker data input page'!K45</f>
        <v>150</v>
      </c>
      <c r="F44" s="22"/>
      <c r="G44" s="22" t="str">
        <f>'Bruker data input page'!DJ44</f>
        <v>U1556B-7R-2-A</v>
      </c>
      <c r="H44" s="22" t="str">
        <f>'Bruker data input page'!DK44</f>
        <v>SHLF11493121</v>
      </c>
      <c r="I44" s="22">
        <f>'Bruker data input page'!DL44</f>
        <v>24</v>
      </c>
      <c r="J44" s="22" t="str">
        <f>'Bruker data input page'!DM44</f>
        <v>A</v>
      </c>
      <c r="K44" s="49">
        <f>'Bruker data input page'!X44*Calibrations!H$46+Calibrations!I$46</f>
        <v>34.952908663342981</v>
      </c>
      <c r="L44" s="50">
        <f>'Bruker data input page'!AJ44*Calibrations!O$46/0.5995+Calibrations!P$46</f>
        <v>2.0406785367008924</v>
      </c>
      <c r="M44" s="19">
        <f>'ICP corrections'!$S$75*L44^2+'ICP corrections'!$T$75*L44+'ICP corrections'!$U$75</f>
        <v>2.2609425682516835</v>
      </c>
      <c r="N44" s="49">
        <f>'Bruker data input page'!V44*Calibrations!V$46+Calibrations!W$46</f>
        <v>14.930818015646773</v>
      </c>
      <c r="O44" s="50">
        <f>'Bruker data input page'!AR44*Calibrations!AC$46/0.6994+Calibrations!AD$46</f>
        <v>8.0789502598021397</v>
      </c>
      <c r="P44" s="50">
        <f>'Bruker data input page'!T44*Calibrations!AQ$46+Calibrations!AR$46</f>
        <v>4.7288802323765058</v>
      </c>
      <c r="Q44" s="50">
        <f>'Bruker data input page'!AP44*Calibrations!AJ$46/0.77446+Calibrations!AK$46</f>
        <v>0.10965911579225235</v>
      </c>
      <c r="R44" s="50">
        <f>'Bruker data input page'!AH44*Calibrations!AX$46/0.7147+Calibrations!AY$46</f>
        <v>13.825125488302948</v>
      </c>
      <c r="S44" s="50">
        <f>'Bruker data input page'!AF44*Calibrations!BE$46/0.83015+Calibrations!BF$46</f>
        <v>1.4956497139562224</v>
      </c>
      <c r="U44" s="20">
        <f>'Bruker data input page'!AL44*Calibrations!BS$46*10000+Calibrations!BT$46</f>
        <v>182.79153965046658</v>
      </c>
      <c r="V44" s="20">
        <f>('Bruker data input page'!AN44*10000)^2*Calibrations!BY$46+('Bruker data input page'!AN44*10000)*Calibrations!BZ$46+Calibrations!CA$46</f>
        <v>376.95350348796023</v>
      </c>
      <c r="W44" s="20">
        <f>'Bruker data input page'!AV44*Calibrations!CG$46*10000+Calibrations!CH$46</f>
        <v>92.60372193162948</v>
      </c>
      <c r="X44" s="20">
        <f>'Bruker data input page'!AX44*Calibrations!CN$46*10000+Calibrations!CO$46</f>
        <v>57.656961755231698</v>
      </c>
      <c r="Y44" s="20">
        <f>'Bruker data input page'!AZ44*Calibrations!CU$46*10000+Calibrations!CV$46</f>
        <v>62.159064728483401</v>
      </c>
      <c r="Z44" s="20">
        <f>'Bruker data input page'!BH44*Calibrations!DB$46*10000+Calibrations!DC$46</f>
        <v>23.042218328154362</v>
      </c>
      <c r="AA44" s="20">
        <f>'Bruker data input page'!BJ44*Calibrations!DI$46*10000+Calibrations!DJ$46</f>
        <v>583.05170060570981</v>
      </c>
      <c r="AB44" s="20">
        <f>'Bruker data input page'!BL44*Calibrations!DP$46*10000+Calibrations!DQ$46</f>
        <v>28.579761694211815</v>
      </c>
      <c r="AC44" s="20">
        <f>AB44*'ICP corrections'!Z$74+'ICP corrections'!AA$74</f>
        <v>32.247155416249463</v>
      </c>
      <c r="AD44" s="20">
        <f>((('Bruker data input page'!BN44*10000)^2)*Calibrations!DW$46)+(Calibrations!DX$46*('Bruker data input page'!BN44*10000))+Calibrations!DY$46</f>
        <v>202.53805645882807</v>
      </c>
      <c r="AE44" s="20">
        <f>AD44^2*'ICP corrections'!F$75+'ICP corrections'!G$75*AD44+'ICP corrections'!H$75</f>
        <v>241.53368229047038</v>
      </c>
      <c r="AF44" s="91">
        <f>A44^4*'ICP corrections'!K$75+A44^3*'ICP corrections'!L$75+'ICP corrections'!M$75*A44^2+'ICP corrections'!N$75*A44+'ICP corrections'!O$75</f>
        <v>1.0442169044280776</v>
      </c>
      <c r="AG44" s="20">
        <f t="shared" si="0"/>
        <v>252.21355403646976</v>
      </c>
      <c r="AH44" s="20"/>
    </row>
    <row r="45" spans="1:34" s="18" customFormat="1" ht="16">
      <c r="A45" s="18">
        <f>'Bruker data input page'!A46</f>
        <v>93</v>
      </c>
      <c r="B45" s="82">
        <f>'Bruker data input page'!B46</f>
        <v>44874.906944444447</v>
      </c>
      <c r="C45" s="18" t="str">
        <f>'Bruker data input page'!G46</f>
        <v>GeoExploration</v>
      </c>
      <c r="D45" s="18" t="str">
        <f>'Bruker data input page'!H46</f>
        <v>Oxide3phase</v>
      </c>
      <c r="E45" s="22">
        <f>'Bruker data input page'!K46</f>
        <v>150</v>
      </c>
      <c r="F45" s="22"/>
      <c r="G45" s="22" t="str">
        <f>'Bruker data input page'!DJ45</f>
        <v>U1556B-7R-2-A</v>
      </c>
      <c r="H45" s="22" t="str">
        <f>'Bruker data input page'!DK45</f>
        <v>SHLF11493121</v>
      </c>
      <c r="I45" s="22">
        <f>'Bruker data input page'!DL45</f>
        <v>94</v>
      </c>
      <c r="J45" s="22" t="str">
        <f>'Bruker data input page'!DM45</f>
        <v>A</v>
      </c>
      <c r="K45" s="49">
        <f>'Bruker data input page'!X45*Calibrations!H$46+Calibrations!I$46</f>
        <v>45.264159583570802</v>
      </c>
      <c r="L45" s="50">
        <f>'Bruker data input page'!AJ45*Calibrations!O$46/0.5995+Calibrations!P$46</f>
        <v>2.5168849986504322</v>
      </c>
      <c r="M45" s="19">
        <f>'ICP corrections'!$S$75*L45^2+'ICP corrections'!$T$75*L45+'ICP corrections'!$U$75</f>
        <v>2.8013260845509298</v>
      </c>
      <c r="N45" s="49">
        <f>'Bruker data input page'!V45*Calibrations!V$46+Calibrations!W$46</f>
        <v>17.579684656008975</v>
      </c>
      <c r="O45" s="50">
        <f>'Bruker data input page'!AR45*Calibrations!AC$46/0.6994+Calibrations!AD$46</f>
        <v>9.4306521609519685</v>
      </c>
      <c r="P45" s="50">
        <f>'Bruker data input page'!T45*Calibrations!AQ$46+Calibrations!AR$46</f>
        <v>4.9704421438698692</v>
      </c>
      <c r="Q45" s="50">
        <f>'Bruker data input page'!AP45*Calibrations!AJ$46/0.77446+Calibrations!AK$46</f>
        <v>0.12352313126961026</v>
      </c>
      <c r="R45" s="50">
        <f>'Bruker data input page'!AH45*Calibrations!AX$46/0.7147+Calibrations!AY$46</f>
        <v>11.457158034031838</v>
      </c>
      <c r="S45" s="50">
        <f>'Bruker data input page'!AF45*Calibrations!BE$46/0.83015+Calibrations!BF$46</f>
        <v>2.4794879381032144</v>
      </c>
      <c r="U45" s="20">
        <f>'Bruker data input page'!AL45*Calibrations!BS$46*10000+Calibrations!BT$46</f>
        <v>202.8522117377218</v>
      </c>
      <c r="V45" s="20">
        <f>('Bruker data input page'!AN45*10000)^2*Calibrations!BY$46+('Bruker data input page'!AN45*10000)*Calibrations!BZ$46+Calibrations!CA$46</f>
        <v>197.76650526060556</v>
      </c>
      <c r="W45" s="20">
        <f>'Bruker data input page'!AV45*Calibrations!CG$46*10000+Calibrations!CH$46</f>
        <v>81.616091535974007</v>
      </c>
      <c r="X45" s="20">
        <f>'Bruker data input page'!AX45*Calibrations!CN$46*10000+Calibrations!CO$46</f>
        <v>58.684686281148068</v>
      </c>
      <c r="Y45" s="20">
        <f>'Bruker data input page'!AZ45*Calibrations!CU$46*10000+Calibrations!CV$46</f>
        <v>59.721973178006451</v>
      </c>
      <c r="Z45" s="20">
        <f>'Bruker data input page'!BH45*Calibrations!DB$46*10000+Calibrations!DC$46</f>
        <v>30.527724957113367</v>
      </c>
      <c r="AA45" s="20">
        <f>'Bruker data input page'!BJ45*Calibrations!DI$46*10000+Calibrations!DJ$46</f>
        <v>698.83267201904607</v>
      </c>
      <c r="AB45" s="20">
        <f>'Bruker data input page'!BL45*Calibrations!DP$46*10000+Calibrations!DQ$46</f>
        <v>34.618676282514251</v>
      </c>
      <c r="AC45" s="20">
        <f>AB45*'ICP corrections'!Z$74+'ICP corrections'!AA$74</f>
        <v>37.380836707765361</v>
      </c>
      <c r="AD45" s="20">
        <f>((('Bruker data input page'!BN45*10000)^2)*Calibrations!DW$46)+(Calibrations!DX$46*('Bruker data input page'!BN45*10000))+Calibrations!DY$46</f>
        <v>224.78606835093424</v>
      </c>
      <c r="AE45" s="20">
        <f>AD45^2*'ICP corrections'!F$75+'ICP corrections'!G$75*AD45+'ICP corrections'!H$75</f>
        <v>259.54192628144682</v>
      </c>
      <c r="AF45" s="91">
        <f>A45^4*'ICP corrections'!K$75+A45^3*'ICP corrections'!L$75+'ICP corrections'!M$75*A45^2+'ICP corrections'!N$75*A45+'ICP corrections'!O$75</f>
        <v>1.0434835469680472</v>
      </c>
      <c r="AG45" s="20">
        <f t="shared" si="0"/>
        <v>270.82772982308359</v>
      </c>
      <c r="AH45" s="20"/>
    </row>
    <row r="46" spans="1:34" s="18" customFormat="1" ht="16">
      <c r="A46" s="18">
        <f>'Bruker data input page'!A47</f>
        <v>94</v>
      </c>
      <c r="B46" s="82">
        <f>'Bruker data input page'!B47</f>
        <v>44874.918055555558</v>
      </c>
      <c r="C46" s="18" t="str">
        <f>'Bruker data input page'!G47</f>
        <v>GeoExploration</v>
      </c>
      <c r="D46" s="18" t="str">
        <f>'Bruker data input page'!H47</f>
        <v>Oxide3phase</v>
      </c>
      <c r="E46" s="22">
        <f>'Bruker data input page'!K47</f>
        <v>150</v>
      </c>
      <c r="F46" s="22"/>
      <c r="G46" s="22" t="str">
        <f>'Bruker data input page'!DJ46</f>
        <v>U1556B-7R-3-A</v>
      </c>
      <c r="H46" s="22" t="str">
        <f>'Bruker data input page'!DK46</f>
        <v>SHLF11493151</v>
      </c>
      <c r="I46" s="22">
        <f>'Bruker data input page'!DL46</f>
        <v>24</v>
      </c>
      <c r="J46" s="22" t="str">
        <f>'Bruker data input page'!DM46</f>
        <v>A</v>
      </c>
      <c r="K46" s="49">
        <f>'Bruker data input page'!X46*Calibrations!H$46+Calibrations!I$46</f>
        <v>24.704843199153341</v>
      </c>
      <c r="L46" s="50">
        <f>'Bruker data input page'!AJ46*Calibrations!O$46/0.5995+Calibrations!P$46</f>
        <v>1.3290071067236719</v>
      </c>
      <c r="M46" s="19">
        <f>'ICP corrections'!$S$75*L46^2+'ICP corrections'!$T$75*L46+'ICP corrections'!$U$75</f>
        <v>1.4452864246919712</v>
      </c>
      <c r="N46" s="49">
        <f>'Bruker data input page'!V46*Calibrations!V$46+Calibrations!W$46</f>
        <v>10.887557216811778</v>
      </c>
      <c r="O46" s="50">
        <f>'Bruker data input page'!AR46*Calibrations!AC$46/0.6994+Calibrations!AD$46</f>
        <v>5.5024451721933074</v>
      </c>
      <c r="P46" s="50">
        <f>'Bruker data input page'!T46*Calibrations!AQ$46+Calibrations!AR$46</f>
        <v>4.2741811644369871</v>
      </c>
      <c r="Q46" s="50">
        <f>'Bruker data input page'!AP46*Calibrations!AJ$46/0.77446+Calibrations!AK$46</f>
        <v>0.1824451970483813</v>
      </c>
      <c r="R46" s="50">
        <f>'Bruker data input page'!AH46*Calibrations!AX$46/0.7147+Calibrations!AY$46</f>
        <v>6.5055686860655815</v>
      </c>
      <c r="S46" s="50">
        <f>'Bruker data input page'!AF46*Calibrations!BE$46/0.83015+Calibrations!BF$46</f>
        <v>0.91821106551429243</v>
      </c>
      <c r="U46" s="20" t="e">
        <f>'Bruker data input page'!AL46*Calibrations!BS$46*10000+Calibrations!BT$46</f>
        <v>#VALUE!</v>
      </c>
      <c r="V46" s="20">
        <f>('Bruker data input page'!AN46*10000)^2*Calibrations!BY$46+('Bruker data input page'!AN46*10000)*Calibrations!BZ$46+Calibrations!CA$46</f>
        <v>312.78880471083653</v>
      </c>
      <c r="W46" s="20">
        <f>'Bruker data input page'!AV46*Calibrations!CG$46*10000+Calibrations!CH$46</f>
        <v>107.58685428934149</v>
      </c>
      <c r="X46" s="20">
        <f>'Bruker data input page'!AX46*Calibrations!CN$46*10000+Calibrations!CO$46</f>
        <v>53.546063651566215</v>
      </c>
      <c r="Y46" s="20">
        <f>'Bruker data input page'!AZ46*Calibrations!CU$46*10000+Calibrations!CV$46</f>
        <v>47.536515425621708</v>
      </c>
      <c r="Z46" s="20">
        <f>'Bruker data input page'!BH46*Calibrations!DB$46*10000+Calibrations!DC$46</f>
        <v>19.834144058600501</v>
      </c>
      <c r="AA46" s="20">
        <f>'Bruker data input page'!BJ46*Calibrations!DI$46*10000+Calibrations!DJ$46</f>
        <v>443.28007745807861</v>
      </c>
      <c r="AB46" s="20">
        <f>'Bruker data input page'!BL46*Calibrations!DP$46*10000+Calibrations!DQ$46</f>
        <v>26.164195858890835</v>
      </c>
      <c r="AC46" s="20">
        <f>AB46*'ICP corrections'!Z$74+'ICP corrections'!AA$74</f>
        <v>30.193682899643097</v>
      </c>
      <c r="AD46" s="20">
        <f>((('Bruker data input page'!BN46*10000)^2)*Calibrations!DW$46)+(Calibrations!DX$46*('Bruker data input page'!BN46*10000))+Calibrations!DY$46</f>
        <v>175.83991277919884</v>
      </c>
      <c r="AE46" s="20">
        <f>AD46^2*'ICP corrections'!F$75+'ICP corrections'!G$75*AD46+'ICP corrections'!H$75</f>
        <v>217.9841588011447</v>
      </c>
      <c r="AF46" s="91">
        <f>A46^4*'ICP corrections'!K$75+A46^3*'ICP corrections'!L$75+'ICP corrections'!M$75*A46^2+'ICP corrections'!N$75*A46+'ICP corrections'!O$75</f>
        <v>1.0427624635678276</v>
      </c>
      <c r="AG46" s="20">
        <f t="shared" si="0"/>
        <v>227.3056984502422</v>
      </c>
      <c r="AH46" s="20"/>
    </row>
    <row r="47" spans="1:34" s="18" customFormat="1" ht="16">
      <c r="A47" s="18">
        <f>'Bruker data input page'!A48</f>
        <v>95</v>
      </c>
      <c r="B47" s="82">
        <f>'Bruker data input page'!B48</f>
        <v>44874.921527777777</v>
      </c>
      <c r="C47" s="18" t="str">
        <f>'Bruker data input page'!G48</f>
        <v>GeoExploration</v>
      </c>
      <c r="D47" s="18" t="str">
        <f>'Bruker data input page'!H48</f>
        <v>Oxide3phase</v>
      </c>
      <c r="E47" s="22">
        <f>'Bruker data input page'!K48</f>
        <v>150</v>
      </c>
      <c r="F47" s="22"/>
      <c r="G47" s="22" t="str">
        <f>'Bruker data input page'!DJ47</f>
        <v>U1556B-8R-1-A</v>
      </c>
      <c r="H47" s="22" t="str">
        <f>'Bruker data input page'!DK47</f>
        <v>SHLF11493701</v>
      </c>
      <c r="I47" s="22">
        <f>'Bruker data input page'!DL47</f>
        <v>30</v>
      </c>
      <c r="J47" s="22" t="str">
        <f>'Bruker data input page'!DM47</f>
        <v>B</v>
      </c>
      <c r="K47" s="49">
        <f>'Bruker data input page'!X47*Calibrations!H$46+Calibrations!I$46</f>
        <v>46.154526329387373</v>
      </c>
      <c r="L47" s="50">
        <f>'Bruker data input page'!AJ47*Calibrations!O$46/0.5995+Calibrations!P$46</f>
        <v>2.1671502667269649</v>
      </c>
      <c r="M47" s="19">
        <f>'ICP corrections'!$S$75*L47^2+'ICP corrections'!$T$75*L47+'ICP corrections'!$U$75</f>
        <v>2.4048810308380579</v>
      </c>
      <c r="N47" s="49">
        <f>'Bruker data input page'!V47*Calibrations!V$46+Calibrations!W$46</f>
        <v>16.743788067808083</v>
      </c>
      <c r="O47" s="50">
        <f>'Bruker data input page'!AR47*Calibrations!AC$46/0.6994+Calibrations!AD$46</f>
        <v>7.9527953828293203</v>
      </c>
      <c r="P47" s="50">
        <f>'Bruker data input page'!T47*Calibrations!AQ$46+Calibrations!AR$46</f>
        <v>5.8868252024908818</v>
      </c>
      <c r="Q47" s="50">
        <f>'Bruker data input page'!AP47*Calibrations!AJ$46/0.77446+Calibrations!AK$46</f>
        <v>0.196428729900544</v>
      </c>
      <c r="R47" s="50">
        <f>'Bruker data input page'!AH47*Calibrations!AX$46/0.7147+Calibrations!AY$46</f>
        <v>9.8660134725168653</v>
      </c>
      <c r="S47" s="50">
        <f>'Bruker data input page'!AF47*Calibrations!BE$46/0.83015+Calibrations!BF$46</f>
        <v>2.401295451613306</v>
      </c>
      <c r="U47" s="20">
        <f>'Bruker data input page'!AL47*Calibrations!BS$46*10000+Calibrations!BT$46</f>
        <v>161.34737293650414</v>
      </c>
      <c r="V47" s="20">
        <f>('Bruker data input page'!AN47*10000)^2*Calibrations!BY$46+('Bruker data input page'!AN47*10000)*Calibrations!BZ$46+Calibrations!CA$46</f>
        <v>211.39053442032471</v>
      </c>
      <c r="W47" s="20">
        <f>'Bruker data input page'!AV47*Calibrations!CG$46*10000+Calibrations!CH$46</f>
        <v>112.58123174191216</v>
      </c>
      <c r="X47" s="20">
        <f>'Bruker data input page'!AX47*Calibrations!CN$46*10000+Calibrations!CO$46</f>
        <v>64.85103343664629</v>
      </c>
      <c r="Y47" s="20">
        <f>'Bruker data input page'!AZ47*Calibrations!CU$46*10000+Calibrations!CV$46</f>
        <v>67.0332478294373</v>
      </c>
      <c r="Z47" s="20">
        <f>'Bruker data input page'!BH47*Calibrations!DB$46*10000+Calibrations!DC$46</f>
        <v>41.221305855626234</v>
      </c>
      <c r="AA47" s="20">
        <f>'Bruker data input page'!BJ47*Calibrations!DI$46*10000+Calibrations!DJ$46</f>
        <v>591.39627512198626</v>
      </c>
      <c r="AB47" s="20">
        <f>'Bruker data input page'!BL47*Calibrations!DP$46*10000+Calibrations!DQ$46</f>
        <v>34.618676282514251</v>
      </c>
      <c r="AC47" s="20">
        <f>AB47*'ICP corrections'!Z$74+'ICP corrections'!AA$74</f>
        <v>37.380836707765361</v>
      </c>
      <c r="AD47" s="20">
        <f>((('Bruker data input page'!BN47*10000)^2)*Calibrations!DW$46)+(Calibrations!DX$46*('Bruker data input page'!BN47*10000))+Calibrations!DY$46</f>
        <v>219.83562963364434</v>
      </c>
      <c r="AE47" s="20">
        <f>AD47^2*'ICP corrections'!F$75+'ICP corrections'!G$75*AD47+'ICP corrections'!H$75</f>
        <v>255.66195743466227</v>
      </c>
      <c r="AF47" s="91">
        <f>A47^4*'ICP corrections'!K$75+A47^3*'ICP corrections'!L$75+'ICP corrections'!M$75*A47^2+'ICP corrections'!N$75*A47+'ICP corrections'!O$75</f>
        <v>1.042053584765303</v>
      </c>
      <c r="AG47" s="20">
        <f t="shared" si="0"/>
        <v>266.41345923290413</v>
      </c>
      <c r="AH47" s="20"/>
    </row>
    <row r="48" spans="1:34" s="18" customFormat="1" ht="16">
      <c r="A48" s="18">
        <f>'Bruker data input page'!A49</f>
        <v>0</v>
      </c>
      <c r="B48" s="82">
        <f>'Bruker data input page'!B49</f>
        <v>0</v>
      </c>
      <c r="C48" s="18">
        <f>'Bruker data input page'!G49</f>
        <v>0</v>
      </c>
      <c r="D48" s="18">
        <f>'Bruker data input page'!H49</f>
        <v>0</v>
      </c>
      <c r="E48" s="22">
        <f>'Bruker data input page'!K49</f>
        <v>0</v>
      </c>
      <c r="F48" s="22"/>
      <c r="G48" s="22" t="str">
        <f>'Bruker data input page'!DJ48</f>
        <v>U1556B-8R-1-A</v>
      </c>
      <c r="H48" s="22" t="str">
        <f>'Bruker data input page'!DK48</f>
        <v>SHLF11493701</v>
      </c>
      <c r="I48" s="22">
        <f>'Bruker data input page'!DL48</f>
        <v>90</v>
      </c>
      <c r="J48" s="22" t="str">
        <f>'Bruker data input page'!DM48</f>
        <v>A</v>
      </c>
      <c r="K48" s="49">
        <f>'Bruker data input page'!X48*Calibrations!H$46+Calibrations!I$46</f>
        <v>22.674637754760631</v>
      </c>
      <c r="L48" s="50">
        <f>'Bruker data input page'!AJ48*Calibrations!O$46/0.5995+Calibrations!P$46</f>
        <v>1.2673377103354697</v>
      </c>
      <c r="M48" s="19">
        <f>'ICP corrections'!$S$75*L48^2+'ICP corrections'!$T$75*L48+'ICP corrections'!$U$75</f>
        <v>1.3741507770156225</v>
      </c>
      <c r="N48" s="49">
        <f>'Bruker data input page'!V48*Calibrations!V$46+Calibrations!W$46</f>
        <v>10.382768958656163</v>
      </c>
      <c r="O48" s="50">
        <f>'Bruker data input page'!AR48*Calibrations!AC$46/0.6994+Calibrations!AD$46</f>
        <v>4.9704524362796176</v>
      </c>
      <c r="P48" s="50">
        <f>'Bruker data input page'!T48*Calibrations!AQ$46+Calibrations!AR$46</f>
        <v>3.452579626911966</v>
      </c>
      <c r="Q48" s="50">
        <f>'Bruker data input page'!AP48*Calibrations!AJ$46/0.77446+Calibrations!AK$46</f>
        <v>0.10272710805357342</v>
      </c>
      <c r="R48" s="50">
        <f>'Bruker data input page'!AH48*Calibrations!AX$46/0.7147+Calibrations!AY$46</f>
        <v>7.9929714976275816</v>
      </c>
      <c r="S48" s="50">
        <f>'Bruker data input page'!AF48*Calibrations!BE$46/0.83015+Calibrations!BF$46</f>
        <v>0.97168175012398694</v>
      </c>
      <c r="U48" s="20" t="e">
        <f>'Bruker data input page'!AL48*Calibrations!BS$46*10000+Calibrations!BT$46</f>
        <v>#VALUE!</v>
      </c>
      <c r="V48" s="20">
        <f>('Bruker data input page'!AN48*10000)^2*Calibrations!BY$46+('Bruker data input page'!AN48*10000)*Calibrations!BZ$46+Calibrations!CA$46</f>
        <v>142.98208906313818</v>
      </c>
      <c r="W48" s="20">
        <f>'Bruker data input page'!AV48*Calibrations!CG$46*10000+Calibrations!CH$46</f>
        <v>69.629585649804397</v>
      </c>
      <c r="X48" s="20">
        <f>'Bruker data input page'!AX48*Calibrations!CN$46*10000+Calibrations!CO$46</f>
        <v>47.379716496067992</v>
      </c>
      <c r="Y48" s="20">
        <f>'Bruker data input page'!AZ48*Calibrations!CU$46*10000+Calibrations!CV$46</f>
        <v>53.629244301814083</v>
      </c>
      <c r="Z48" s="20">
        <f>'Bruker data input page'!BH48*Calibrations!DB$46*10000+Calibrations!DC$46</f>
        <v>25.180934507856936</v>
      </c>
      <c r="AA48" s="20">
        <f>'Bruker data input page'!BJ48*Calibrations!DI$46*10000+Calibrations!DJ$46</f>
        <v>456.84001104702793</v>
      </c>
      <c r="AB48" s="20">
        <f>'Bruker data input page'!BL48*Calibrations!DP$46*10000+Calibrations!DQ$46</f>
        <v>26.164195858890835</v>
      </c>
      <c r="AC48" s="20">
        <f>AB48*'ICP corrections'!Z$74+'ICP corrections'!AA$74</f>
        <v>30.193682899643097</v>
      </c>
      <c r="AD48" s="20">
        <f>((('Bruker data input page'!BN48*10000)^2)*Calibrations!DW$46)+(Calibrations!DX$46*('Bruker data input page'!BN48*10000))+Calibrations!DY$46</f>
        <v>158.53881933742318</v>
      </c>
      <c r="AE48" s="20">
        <f>AD48^2*'ICP corrections'!F$75+'ICP corrections'!G$75*AD48+'ICP corrections'!H$75</f>
        <v>201.59380796832244</v>
      </c>
      <c r="AF48" s="91">
        <f>A48^4*'ICP corrections'!K$75+A48^3*'ICP corrections'!L$75+'ICP corrections'!M$75*A48^2+'ICP corrections'!N$75*A48+'ICP corrections'!O$75</f>
        <v>1.17373826212014</v>
      </c>
      <c r="AG48" s="20">
        <f t="shared" si="0"/>
        <v>236.61836581892001</v>
      </c>
      <c r="AH48" s="20"/>
    </row>
    <row r="49" spans="1:34" s="18" customFormat="1" ht="16">
      <c r="A49" s="18">
        <f>'Bruker data input page'!A50</f>
        <v>97</v>
      </c>
      <c r="B49" s="82">
        <f>'Bruker data input page'!B50</f>
        <v>44874.928472222222</v>
      </c>
      <c r="C49" s="18" t="str">
        <f>'Bruker data input page'!G50</f>
        <v>GeoExploration</v>
      </c>
      <c r="D49" s="18" t="str">
        <f>'Bruker data input page'!H50</f>
        <v>Oxide3phase</v>
      </c>
      <c r="E49" s="22">
        <f>'Bruker data input page'!K50</f>
        <v>150</v>
      </c>
      <c r="F49" s="22"/>
      <c r="G49" s="22">
        <f>'Bruker data input page'!DJ49</f>
        <v>0</v>
      </c>
      <c r="H49" s="22">
        <f>'Bruker data input page'!DK49</f>
        <v>0</v>
      </c>
      <c r="I49" s="22">
        <f>'Bruker data input page'!DL49</f>
        <v>0</v>
      </c>
      <c r="J49" s="22">
        <f>'Bruker data input page'!DM49</f>
        <v>0</v>
      </c>
      <c r="K49" s="49">
        <f>'Bruker data input page'!X49*Calibrations!H$46+Calibrations!I$46</f>
        <v>1.9716393744207323</v>
      </c>
      <c r="L49" s="50">
        <f>'Bruker data input page'!AJ49*Calibrations!O$46/0.5995+Calibrations!P$46</f>
        <v>6.9566332357125837E-2</v>
      </c>
      <c r="M49" s="19">
        <f>'ICP corrections'!$S$75*L49^2+'ICP corrections'!$T$75*L49+'ICP corrections'!$U$75</f>
        <v>-2.1887222259284786E-2</v>
      </c>
      <c r="N49" s="49">
        <f>'Bruker data input page'!V49*Calibrations!V$46+Calibrations!W$46</f>
        <v>6.16523366368002</v>
      </c>
      <c r="O49" s="50">
        <f>'Bruker data input page'!AR49*Calibrations!AC$46/0.6994+Calibrations!AD$46</f>
        <v>-0.1142734364256377</v>
      </c>
      <c r="P49" s="50">
        <f>'Bruker data input page'!T49*Calibrations!AQ$46+Calibrations!AR$46</f>
        <v>1.7603850798522247</v>
      </c>
      <c r="Q49" s="50">
        <f>'Bruker data input page'!AP49*Calibrations!AJ$46/0.77446+Calibrations!AK$46</f>
        <v>1.1654868452308592E-2</v>
      </c>
      <c r="R49" s="50">
        <f>'Bruker data input page'!AH49*Calibrations!AX$46/0.7147+Calibrations!AY$46</f>
        <v>-4.0375235369180196E-2</v>
      </c>
      <c r="S49" s="50">
        <f>'Bruker data input page'!AF49*Calibrations!BE$46/0.83015+Calibrations!BF$46</f>
        <v>5.1717502780625368E-2</v>
      </c>
      <c r="U49" s="20">
        <f>'Bruker data input page'!AL49*Calibrations!BS$46*10000+Calibrations!BT$46</f>
        <v>54.818286680045446</v>
      </c>
      <c r="V49" s="20">
        <f>('Bruker data input page'!AN49*10000)^2*Calibrations!BY$46+('Bruker data input page'!AN49*10000)*Calibrations!BZ$46+Calibrations!CA$46</f>
        <v>-68.971916579614827</v>
      </c>
      <c r="W49" s="20">
        <f>'Bruker data input page'!AV49*Calibrations!CG$46*10000+Calibrations!CH$46</f>
        <v>-5.2860761387556749</v>
      </c>
      <c r="X49" s="20">
        <f>'Bruker data input page'!AX49*Calibrations!CN$46*10000+Calibrations!CO$46</f>
        <v>-5.0342343256669579</v>
      </c>
      <c r="Y49" s="20">
        <f>'Bruker data input page'!AZ49*Calibrations!CU$46*10000+Calibrations!CV$46</f>
        <v>-8.5165902353481329</v>
      </c>
      <c r="Z49" s="20">
        <f>'Bruker data input page'!BH49*Calibrations!DB$46*10000+Calibrations!DC$46</f>
        <v>0.58569844127733717</v>
      </c>
      <c r="AA49" s="20">
        <f>'Bruker data input page'!BJ49*Calibrations!DI$46*10000+Calibrations!DJ$46</f>
        <v>-4.197730977247943</v>
      </c>
      <c r="AB49" s="20">
        <f>'Bruker data input page'!BL49*Calibrations!DP$46*10000+Calibrations!DQ$46</f>
        <v>-1.6148112473003806</v>
      </c>
      <c r="AC49" s="20">
        <f>AB49*'ICP corrections'!Z$74+'ICP corrections'!AA$74</f>
        <v>6.578748958669947</v>
      </c>
      <c r="AD49" s="20">
        <f>((('Bruker data input page'!BN49*10000)^2)*Calibrations!DW$46)+(Calibrations!DX$46*('Bruker data input page'!BN49*10000))+Calibrations!DY$46</f>
        <v>-6.3177799728825548</v>
      </c>
      <c r="AE49" s="20">
        <f>AD49^2*'ICP corrections'!F$75+'ICP corrections'!G$75*AD49+'ICP corrections'!H$75</f>
        <v>0.85208968984384548</v>
      </c>
      <c r="AF49" s="91">
        <f>A49^4*'ICP corrections'!K$75+A49^3*'ICP corrections'!L$75+'ICP corrections'!M$75*A49^2+'ICP corrections'!N$75*A49+'ICP corrections'!O$75</f>
        <v>1.0406721634709188</v>
      </c>
      <c r="AG49" s="20">
        <f t="shared" si="0"/>
        <v>0.88674602100105893</v>
      </c>
      <c r="AH49" s="20"/>
    </row>
    <row r="50" spans="1:34" s="18" customFormat="1" ht="16">
      <c r="A50" s="18">
        <f>'Bruker data input page'!A51</f>
        <v>98</v>
      </c>
      <c r="B50" s="82">
        <f>'Bruker data input page'!B51</f>
        <v>44874.938194444447</v>
      </c>
      <c r="C50" s="18" t="str">
        <f>'Bruker data input page'!G51</f>
        <v>GeoExploration</v>
      </c>
      <c r="D50" s="18" t="str">
        <f>'Bruker data input page'!H51</f>
        <v>Oxide3phase</v>
      </c>
      <c r="E50" s="22">
        <f>'Bruker data input page'!K51</f>
        <v>150</v>
      </c>
      <c r="F50" s="22"/>
      <c r="G50" s="22" t="str">
        <f>'Bruker data input page'!DJ50</f>
        <v>U1556B-8R-1-A  better</v>
      </c>
      <c r="H50" s="22" t="str">
        <f>'Bruker data input page'!DK50</f>
        <v>SHLF11493701</v>
      </c>
      <c r="I50" s="22">
        <f>'Bruker data input page'!DL50</f>
        <v>131</v>
      </c>
      <c r="J50" s="22" t="str">
        <f>'Bruker data input page'!DM50</f>
        <v>A</v>
      </c>
      <c r="K50" s="49">
        <f>'Bruker data input page'!X50*Calibrations!H$46+Calibrations!I$46</f>
        <v>36.702097513301041</v>
      </c>
      <c r="L50" s="50">
        <f>'Bruker data input page'!AJ50*Calibrations!O$46/0.5995+Calibrations!P$46</f>
        <v>2.0500773484498973</v>
      </c>
      <c r="M50" s="19">
        <f>'ICP corrections'!$S$75*L50^2+'ICP corrections'!$T$75*L50+'ICP corrections'!$U$75</f>
        <v>2.2716499392470304</v>
      </c>
      <c r="N50" s="49">
        <f>'Bruker data input page'!V50*Calibrations!V$46+Calibrations!W$46</f>
        <v>14.526709944041237</v>
      </c>
      <c r="O50" s="50">
        <f>'Bruker data input page'!AR50*Calibrations!AC$46/0.6994+Calibrations!AD$46</f>
        <v>7.1128538316635774</v>
      </c>
      <c r="P50" s="50">
        <f>'Bruker data input page'!T50*Calibrations!AQ$46+Calibrations!AR$46</f>
        <v>6.3460838727758571</v>
      </c>
      <c r="Q50" s="50">
        <f>'Bruker data input page'!AP50*Calibrations!AJ$46/0.77446+Calibrations!AK$46</f>
        <v>0.10882249416861868</v>
      </c>
      <c r="R50" s="50">
        <f>'Bruker data input page'!AH50*Calibrations!AX$46/0.7147+Calibrations!AY$46</f>
        <v>9.9617301925859927</v>
      </c>
      <c r="S50" s="50">
        <f>'Bruker data input page'!AF50*Calibrations!BE$46/0.83015+Calibrations!BF$46</f>
        <v>1.067548647007895</v>
      </c>
      <c r="U50" s="20" t="e">
        <f>'Bruker data input page'!AL50*Calibrations!BS$46*10000+Calibrations!BT$46</f>
        <v>#VALUE!</v>
      </c>
      <c r="V50" s="20">
        <f>('Bruker data input page'!AN50*10000)^2*Calibrations!BY$46+('Bruker data input page'!AN50*10000)*Calibrations!BZ$46+Calibrations!CA$46</f>
        <v>157.8615788022467</v>
      </c>
      <c r="W50" s="20">
        <f>'Bruker data input page'!AV50*Calibrations!CG$46*10000+Calibrations!CH$46</f>
        <v>97.598099384200168</v>
      </c>
      <c r="X50" s="20">
        <f>'Bruker data input page'!AX50*Calibrations!CN$46*10000+Calibrations!CO$46</f>
        <v>47.379716496067992</v>
      </c>
      <c r="Y50" s="20">
        <f>'Bruker data input page'!AZ50*Calibrations!CU$46*10000+Calibrations!CV$46</f>
        <v>60.940518953244933</v>
      </c>
      <c r="Z50" s="20">
        <f>'Bruker data input page'!BH50*Calibrations!DB$46*10000+Calibrations!DC$46</f>
        <v>17.695427878897927</v>
      </c>
      <c r="AA50" s="20">
        <f>'Bruker data input page'!BJ50*Calibrations!DI$46*10000+Calibrations!DJ$46</f>
        <v>421.37556935285289</v>
      </c>
      <c r="AB50" s="20">
        <f>'Bruker data input page'!BL50*Calibrations!DP$46*10000+Calibrations!DQ$46</f>
        <v>34.618676282514251</v>
      </c>
      <c r="AC50" s="20">
        <f>AB50*'ICP corrections'!Z$74+'ICP corrections'!AA$74</f>
        <v>37.380836707765361</v>
      </c>
      <c r="AD50" s="20">
        <f>((('Bruker data input page'!BN50*10000)^2)*Calibrations!DW$46)+(Calibrations!DX$46*('Bruker data input page'!BN50*10000))+Calibrations!DY$46</f>
        <v>241.26986348393876</v>
      </c>
      <c r="AE50" s="20">
        <f>AD50^2*'ICP corrections'!F$75+'ICP corrections'!G$75*AD50+'ICP corrections'!H$75</f>
        <v>271.93699826631973</v>
      </c>
      <c r="AF50" s="91">
        <f>A50^4*'ICP corrections'!K$75+A50^3*'ICP corrections'!L$75+'ICP corrections'!M$75*A50^2+'ICP corrections'!N$75*A50+'ICP corrections'!O$75</f>
        <v>1.0399994824208716</v>
      </c>
      <c r="AG50" s="20">
        <f t="shared" si="0"/>
        <v>282.81433744805798</v>
      </c>
      <c r="AH50" s="20"/>
    </row>
    <row r="51" spans="1:34" s="18" customFormat="1" ht="16">
      <c r="A51" s="18">
        <f>'Bruker data input page'!A52</f>
        <v>99</v>
      </c>
      <c r="B51" s="82">
        <f>'Bruker data input page'!B52</f>
        <v>44874.941666666666</v>
      </c>
      <c r="C51" s="18" t="str">
        <f>'Bruker data input page'!G52</f>
        <v>GeoExploration</v>
      </c>
      <c r="D51" s="18" t="str">
        <f>'Bruker data input page'!H52</f>
        <v>Oxide3phase</v>
      </c>
      <c r="E51" s="22">
        <f>'Bruker data input page'!K52</f>
        <v>150</v>
      </c>
      <c r="F51" s="22"/>
      <c r="G51" s="22" t="str">
        <f>'Bruker data input page'!DJ51</f>
        <v>U1556B-8R-2-A</v>
      </c>
      <c r="H51" s="22" t="str">
        <f>'Bruker data input page'!DK51</f>
        <v>SHLF11493731</v>
      </c>
      <c r="I51" s="22">
        <f>'Bruker data input page'!DL51</f>
        <v>19</v>
      </c>
      <c r="J51" s="22" t="str">
        <f>'Bruker data input page'!DM51</f>
        <v>A</v>
      </c>
      <c r="K51" s="49">
        <f>'Bruker data input page'!X51*Calibrations!H$46+Calibrations!I$46</f>
        <v>44.020646727294263</v>
      </c>
      <c r="L51" s="50">
        <f>'Bruker data input page'!AJ51*Calibrations!O$46/0.5995+Calibrations!P$46</f>
        <v>2.5328794677671587</v>
      </c>
      <c r="M51" s="19">
        <f>'ICP corrections'!$S$75*L51^2+'ICP corrections'!$T$75*L51+'ICP corrections'!$U$75</f>
        <v>2.8194008903615555</v>
      </c>
      <c r="N51" s="49">
        <f>'Bruker data input page'!V51*Calibrations!V$46+Calibrations!W$46</f>
        <v>17.63940571154787</v>
      </c>
      <c r="O51" s="50">
        <f>'Bruker data input page'!AR51*Calibrations!AC$46/0.6994+Calibrations!AD$46</f>
        <v>10.027210010788069</v>
      </c>
      <c r="P51" s="50">
        <f>'Bruker data input page'!T51*Calibrations!AQ$46+Calibrations!AR$46</f>
        <v>6.2323848525870122</v>
      </c>
      <c r="Q51" s="50">
        <f>'Bruker data input page'!AP51*Calibrations!AJ$46/0.77446+Calibrations!AK$46</f>
        <v>0.10045627793228203</v>
      </c>
      <c r="R51" s="50">
        <f>'Bruker data input page'!AH51*Calibrations!AX$46/0.7147+Calibrations!AY$46</f>
        <v>15.411600941521861</v>
      </c>
      <c r="S51" s="50">
        <f>'Bruker data input page'!AF51*Calibrations!BE$46/0.83015+Calibrations!BF$46</f>
        <v>1.7717284788447702</v>
      </c>
      <c r="U51" s="20">
        <f>'Bruker data input page'!AL51*Calibrations!BS$46*10000+Calibrations!BT$46</f>
        <v>258.88374411936559</v>
      </c>
      <c r="V51" s="20">
        <f>('Bruker data input page'!AN51*10000)^2*Calibrations!BY$46+('Bruker data input page'!AN51*10000)*Calibrations!BZ$46+Calibrations!CA$46</f>
        <v>376.10484825644892</v>
      </c>
      <c r="W51" s="20">
        <f>'Bruker data input page'!AV51*Calibrations!CG$46*10000+Calibrations!CH$46</f>
        <v>134.55649253322312</v>
      </c>
      <c r="X51" s="20">
        <f>'Bruker data input page'!AX51*Calibrations!CN$46*10000+Calibrations!CO$46</f>
        <v>68.961931540311781</v>
      </c>
      <c r="Y51" s="20">
        <f>'Bruker data input page'!AZ51*Calibrations!CU$46*10000+Calibrations!CV$46</f>
        <v>98.715437985637649</v>
      </c>
      <c r="Z51" s="20">
        <f>'Bruker data input page'!BH51*Calibrations!DB$46*10000+Calibrations!DC$46</f>
        <v>21.972860238303074</v>
      </c>
      <c r="AA51" s="20">
        <f>'Bruker data input page'!BJ51*Calibrations!DI$46*10000+Calibrations!DJ$46</f>
        <v>605.99928052547023</v>
      </c>
      <c r="AB51" s="20">
        <f>'Bruker data input page'!BL51*Calibrations!DP$46*10000+Calibrations!DQ$46</f>
        <v>29.787544611872303</v>
      </c>
      <c r="AC51" s="20">
        <f>AB51*'ICP corrections'!Z$74+'ICP corrections'!AA$74</f>
        <v>33.273891674552644</v>
      </c>
      <c r="AD51" s="20">
        <f>((('Bruker data input page'!BN51*10000)^2)*Calibrations!DW$46)+(Calibrations!DX$46*('Bruker data input page'!BN51*10000))+Calibrations!DY$46</f>
        <v>204.88398739127055</v>
      </c>
      <c r="AE51" s="20">
        <f>AD51^2*'ICP corrections'!F$75+'ICP corrections'!G$75*AD51+'ICP corrections'!H$75</f>
        <v>243.50183760149491</v>
      </c>
      <c r="AF51" s="91">
        <f>A51^4*'ICP corrections'!K$75+A51^3*'ICP corrections'!L$75+'ICP corrections'!M$75*A51^2+'ICP corrections'!N$75*A51+'ICP corrections'!O$75</f>
        <v>1.0393387288521436</v>
      </c>
      <c r="AG51" s="20">
        <f t="shared" si="0"/>
        <v>253.08089036589882</v>
      </c>
      <c r="AH51" s="20"/>
    </row>
    <row r="52" spans="1:34" s="18" customFormat="1" ht="16">
      <c r="A52" s="18">
        <f>'Bruker data input page'!A53</f>
        <v>100</v>
      </c>
      <c r="B52" s="82">
        <f>'Bruker data input page'!B53</f>
        <v>44874.947916666664</v>
      </c>
      <c r="C52" s="18" t="str">
        <f>'Bruker data input page'!G53</f>
        <v>GeoExploration</v>
      </c>
      <c r="D52" s="18" t="str">
        <f>'Bruker data input page'!H53</f>
        <v>Oxide3phase</v>
      </c>
      <c r="E52" s="22">
        <f>'Bruker data input page'!K53</f>
        <v>150</v>
      </c>
      <c r="F52" s="22"/>
      <c r="G52" s="22" t="str">
        <f>'Bruker data input page'!DJ52</f>
        <v>U1556B-8R-2-A</v>
      </c>
      <c r="H52" s="22" t="str">
        <f>'Bruker data input page'!DK52</f>
        <v>SHLF11493731</v>
      </c>
      <c r="I52" s="22">
        <f>'Bruker data input page'!DL52</f>
        <v>85</v>
      </c>
      <c r="J52" s="22" t="str">
        <f>'Bruker data input page'!DM52</f>
        <v>A</v>
      </c>
      <c r="K52" s="49">
        <f>'Bruker data input page'!X52*Calibrations!H$46+Calibrations!I$46</f>
        <v>45.019977128653075</v>
      </c>
      <c r="L52" s="50">
        <f>'Bruker data input page'!AJ52*Calibrations!O$46/0.5995+Calibrations!P$46</f>
        <v>2.3396267068928998</v>
      </c>
      <c r="M52" s="19">
        <f>'ICP corrections'!$S$75*L52^2+'ICP corrections'!$T$75*L52+'ICP corrections'!$U$75</f>
        <v>2.6006853201572615</v>
      </c>
      <c r="N52" s="49">
        <f>'Bruker data input page'!V52*Calibrations!V$46+Calibrations!W$46</f>
        <v>16.673562977058257</v>
      </c>
      <c r="O52" s="50">
        <f>'Bruker data input page'!AR52*Calibrations!AC$46/0.6994+Calibrations!AD$46</f>
        <v>8.0808842378689416</v>
      </c>
      <c r="P52" s="50">
        <f>'Bruker data input page'!T52*Calibrations!AQ$46+Calibrations!AR$46</f>
        <v>6.6660321394847388</v>
      </c>
      <c r="Q52" s="50">
        <f>'Bruker data input page'!AP52*Calibrations!AJ$46/0.77446+Calibrations!AK$46</f>
        <v>0.14886081472822987</v>
      </c>
      <c r="R52" s="50">
        <f>'Bruker data input page'!AH52*Calibrations!AX$46/0.7147+Calibrations!AY$46</f>
        <v>11.249382714857393</v>
      </c>
      <c r="S52" s="50">
        <f>'Bruker data input page'!AF52*Calibrations!BE$46/0.83015+Calibrations!BF$46</f>
        <v>1.9843807203573831</v>
      </c>
      <c r="U52" s="20">
        <f>'Bruker data input page'!AL52*Calibrations!BS$46*10000+Calibrations!BT$46</f>
        <v>184.17503427717386</v>
      </c>
      <c r="V52" s="20">
        <f>('Bruker data input page'!AN52*10000)^2*Calibrations!BY$46+('Bruker data input page'!AN52*10000)*Calibrations!BZ$46+Calibrations!CA$46</f>
        <v>218.07865486406033</v>
      </c>
      <c r="W52" s="20">
        <f>'Bruker data input page'!AV52*Calibrations!CG$46*10000+Calibrations!CH$46</f>
        <v>112.58123174191216</v>
      </c>
      <c r="X52" s="20">
        <f>'Bruker data input page'!AX52*Calibrations!CN$46*10000+Calibrations!CO$46</f>
        <v>52.518339125649838</v>
      </c>
      <c r="Y52" s="20">
        <f>'Bruker data input page'!AZ52*Calibrations!CU$46*10000+Calibrations!CV$46</f>
        <v>60.940518953244933</v>
      </c>
      <c r="Z52" s="20">
        <f>'Bruker data input page'!BH52*Calibrations!DB$46*10000+Calibrations!DC$46</f>
        <v>28.389008777410794</v>
      </c>
      <c r="AA52" s="20">
        <f>'Bruker data input page'!BJ52*Calibrations!DI$46*10000+Calibrations!DJ$46</f>
        <v>615.38692685628121</v>
      </c>
      <c r="AB52" s="20">
        <f>'Bruker data input page'!BL52*Calibrations!DP$46*10000+Calibrations!DQ$46</f>
        <v>32.203110447193275</v>
      </c>
      <c r="AC52" s="20">
        <f>AB52*'ICP corrections'!Z$74+'ICP corrections'!AA$74</f>
        <v>35.327364191159006</v>
      </c>
      <c r="AD52" s="20">
        <f>((('Bruker data input page'!BN52*10000)^2)*Calibrations!DW$46)+(Calibrations!DX$46*('Bruker data input page'!BN52*10000))+Calibrations!DY$46</f>
        <v>213.25543808852618</v>
      </c>
      <c r="AE52" s="20">
        <f>AD52^2*'ICP corrections'!F$75+'ICP corrections'!G$75*AD52+'ICP corrections'!H$75</f>
        <v>250.392055291465</v>
      </c>
      <c r="AF52" s="91">
        <f>A52^4*'ICP corrections'!K$75+A52^3*'ICP corrections'!L$75+'ICP corrections'!M$75*A52^2+'ICP corrections'!N$75*A52+'ICP corrections'!O$75</f>
        <v>1.0386898336686634</v>
      </c>
      <c r="AG52" s="20">
        <f t="shared" si="0"/>
        <v>260.07968226264654</v>
      </c>
      <c r="AH52" s="20"/>
    </row>
    <row r="53" spans="1:34" s="18" customFormat="1" ht="16">
      <c r="A53" s="18">
        <f>'Bruker data input page'!A54</f>
        <v>101</v>
      </c>
      <c r="B53" s="82">
        <f>'Bruker data input page'!B54</f>
        <v>44874.950694444444</v>
      </c>
      <c r="C53" s="18" t="str">
        <f>'Bruker data input page'!G54</f>
        <v>GeoExploration</v>
      </c>
      <c r="D53" s="18" t="str">
        <f>'Bruker data input page'!H54</f>
        <v>Oxide3phase</v>
      </c>
      <c r="E53" s="22">
        <f>'Bruker data input page'!K54</f>
        <v>150</v>
      </c>
      <c r="F53" s="22"/>
      <c r="G53" s="22" t="str">
        <f>'Bruker data input page'!DJ53</f>
        <v>U1556B-9R-1-A</v>
      </c>
      <c r="H53" s="22" t="str">
        <f>'Bruker data input page'!DK53</f>
        <v>SHLF11494131</v>
      </c>
      <c r="I53" s="22">
        <f>'Bruker data input page'!DL53</f>
        <v>7</v>
      </c>
      <c r="J53" s="22" t="str">
        <f>'Bruker data input page'!DM53</f>
        <v>Breccia</v>
      </c>
      <c r="K53" s="49">
        <f>'Bruker data input page'!X53*Calibrations!H$46+Calibrations!I$46</f>
        <v>46.837063896362977</v>
      </c>
      <c r="L53" s="50">
        <f>'Bruker data input page'!AJ53*Calibrations!O$46/0.5995+Calibrations!P$46</f>
        <v>2.3645253134560504</v>
      </c>
      <c r="M53" s="19">
        <f>'ICP corrections'!$S$75*L53^2+'ICP corrections'!$T$75*L53+'ICP corrections'!$U$75</f>
        <v>2.6289045827094797</v>
      </c>
      <c r="N53" s="49">
        <f>'Bruker data input page'!V53*Calibrations!V$46+Calibrations!W$46</f>
        <v>15.364720551907221</v>
      </c>
      <c r="O53" s="50">
        <f>'Bruker data input page'!AR53*Calibrations!AC$46/0.6994+Calibrations!AD$46</f>
        <v>10.249022418295706</v>
      </c>
      <c r="P53" s="50">
        <f>'Bruker data input page'!T53*Calibrations!AQ$46+Calibrations!AR$46</f>
        <v>4.4856691030135076</v>
      </c>
      <c r="Q53" s="50">
        <f>'Bruker data input page'!AP53*Calibrations!AJ$46/0.77446+Calibrations!AK$46</f>
        <v>0.13332355600360463</v>
      </c>
      <c r="R53" s="50">
        <f>'Bruker data input page'!AH53*Calibrations!AX$46/0.7147+Calibrations!AY$46</f>
        <v>0.44973522608233585</v>
      </c>
      <c r="S53" s="50">
        <f>'Bruker data input page'!AF53*Calibrations!BE$46/0.83015+Calibrations!BF$46</f>
        <v>4.9872406736264967</v>
      </c>
      <c r="U53" s="20" t="e">
        <f>'Bruker data input page'!AL53*Calibrations!BS$46*10000+Calibrations!BT$46</f>
        <v>#VALUE!</v>
      </c>
      <c r="V53" s="20">
        <f>('Bruker data input page'!AN53*10000)^2*Calibrations!BY$46+('Bruker data input page'!AN53*10000)*Calibrations!BZ$46+Calibrations!CA$46</f>
        <v>173.84742357600436</v>
      </c>
      <c r="W53" s="20">
        <f>'Bruker data input page'!AV53*Calibrations!CG$46*10000+Calibrations!CH$46</f>
        <v>168.51825921070369</v>
      </c>
      <c r="X53" s="20">
        <f>'Bruker data input page'!AX53*Calibrations!CN$46*10000+Calibrations!CO$46</f>
        <v>106.98773899921753</v>
      </c>
      <c r="Y53" s="20">
        <f>'Bruker data input page'!AZ53*Calibrations!CU$46*10000+Calibrations!CV$46</f>
        <v>135.27181124279187</v>
      </c>
      <c r="Z53" s="20">
        <f>'Bruker data input page'!BH53*Calibrations!DB$46*10000+Calibrations!DC$46</f>
        <v>74.371406641016137</v>
      </c>
      <c r="AA53" s="20">
        <f>'Bruker data input page'!BJ53*Calibrations!DI$46*10000+Calibrations!DJ$46</f>
        <v>101.1525222907427</v>
      </c>
      <c r="AB53" s="20">
        <f>'Bruker data input page'!BL53*Calibrations!DP$46*10000+Calibrations!DQ$46</f>
        <v>15.294149599946447</v>
      </c>
      <c r="AC53" s="20">
        <f>AB53*'ICP corrections'!Z$74+'ICP corrections'!AA$74</f>
        <v>20.953056574914473</v>
      </c>
      <c r="AD53" s="20">
        <f>((('Bruker data input page'!BN53*10000)^2)*Calibrations!DW$46)+(Calibrations!DX$46*('Bruker data input page'!BN53*10000))+Calibrations!DY$46</f>
        <v>269.56845992971995</v>
      </c>
      <c r="AE53" s="20">
        <f>AD53^2*'ICP corrections'!F$75+'ICP corrections'!G$75*AD53+'ICP corrections'!H$75</f>
        <v>291.33567256624167</v>
      </c>
      <c r="AF53" s="91">
        <f>A53^4*'ICP corrections'!K$75+A53^3*'ICP corrections'!L$75+'ICP corrections'!M$75*A53^2+'ICP corrections'!N$75*A53+'ICP corrections'!O$75</f>
        <v>1.0380527278475677</v>
      </c>
      <c r="AG53" s="20">
        <f t="shared" si="0"/>
        <v>302.421789626693</v>
      </c>
      <c r="AH53" s="20"/>
    </row>
    <row r="54" spans="1:34" s="18" customFormat="1" ht="16">
      <c r="A54" s="18">
        <f>'Bruker data input page'!A55</f>
        <v>102</v>
      </c>
      <c r="B54" s="82">
        <f>'Bruker data input page'!B55</f>
        <v>44874.986111111109</v>
      </c>
      <c r="C54" s="18" t="str">
        <f>'Bruker data input page'!G55</f>
        <v>GeoExploration</v>
      </c>
      <c r="D54" s="18" t="str">
        <f>'Bruker data input page'!H55</f>
        <v>Oxide3phase</v>
      </c>
      <c r="E54" s="22">
        <f>'Bruker data input page'!K55</f>
        <v>150</v>
      </c>
      <c r="F54" s="22"/>
      <c r="G54" s="22" t="str">
        <f>'Bruker data input page'!DJ54</f>
        <v>U1556B-9R-1-A</v>
      </c>
      <c r="H54" s="22" t="str">
        <f>'Bruker data input page'!DK54</f>
        <v>SHLF11494131</v>
      </c>
      <c r="I54" s="22">
        <f>'Bruker data input page'!DL54</f>
        <v>40</v>
      </c>
      <c r="J54" s="22" t="str">
        <f>'Bruker data input page'!DM54</f>
        <v>B</v>
      </c>
      <c r="K54" s="49">
        <f>'Bruker data input page'!X54*Calibrations!H$46+Calibrations!I$46</f>
        <v>42.722123093462407</v>
      </c>
      <c r="L54" s="50">
        <f>'Bruker data input page'!AJ54*Calibrations!O$46/0.5995+Calibrations!P$46</f>
        <v>2.3984929488998197</v>
      </c>
      <c r="M54" s="19">
        <f>'ICP corrections'!$S$75*L54^2+'ICP corrections'!$T$75*L54+'ICP corrections'!$U$75</f>
        <v>2.6673832858138025</v>
      </c>
      <c r="N54" s="49">
        <f>'Bruker data input page'!V54*Calibrations!V$46+Calibrations!W$46</f>
        <v>17.307240371670048</v>
      </c>
      <c r="O54" s="50">
        <f>'Bruker data input page'!AR54*Calibrations!AC$46/0.6994+Calibrations!AD$46</f>
        <v>9.540442608128787</v>
      </c>
      <c r="P54" s="50">
        <f>'Bruker data input page'!T54*Calibrations!AQ$46+Calibrations!AR$46</f>
        <v>5.8254160900510028</v>
      </c>
      <c r="Q54" s="50">
        <f>'Bruker data input page'!AP54*Calibrations!AJ$46/0.77446+Calibrations!AK$46</f>
        <v>0.12196940539714772</v>
      </c>
      <c r="R54" s="50">
        <f>'Bruker data input page'!AH54*Calibrations!AX$46/0.7147+Calibrations!AY$46</f>
        <v>13.650763475372145</v>
      </c>
      <c r="S54" s="50">
        <f>'Bruker data input page'!AF54*Calibrations!BE$46/0.83015+Calibrations!BF$46</f>
        <v>1.3833389036044792</v>
      </c>
      <c r="U54" s="20">
        <f>'Bruker data input page'!AL54*Calibrations!BS$46*10000+Calibrations!BT$46</f>
        <v>253.34976561253663</v>
      </c>
      <c r="V54" s="20">
        <f>('Bruker data input page'!AN54*10000)^2*Calibrations!BY$46+('Bruker data input page'!AN54*10000)*Calibrations!BZ$46+Calibrations!CA$46</f>
        <v>359.35266856804003</v>
      </c>
      <c r="W54" s="20">
        <f>'Bruker data input page'!AV54*Calibrations!CG$46*10000+Calibrations!CH$46</f>
        <v>91.604846441115342</v>
      </c>
      <c r="X54" s="20">
        <f>'Bruker data input page'!AX54*Calibrations!CN$46*10000+Calibrations!CO$46</f>
        <v>46.351991970151609</v>
      </c>
      <c r="Y54" s="20">
        <f>'Bruker data input page'!AZ54*Calibrations!CU$46*10000+Calibrations!CV$46</f>
        <v>63.377610503721868</v>
      </c>
      <c r="Z54" s="20">
        <f>'Bruker data input page'!BH54*Calibrations!DB$46*10000+Calibrations!DC$46</f>
        <v>19.834144058600501</v>
      </c>
      <c r="AA54" s="20">
        <f>'Bruker data input page'!BJ54*Calibrations!DI$46*10000+Calibrations!DJ$46</f>
        <v>676.92816391382019</v>
      </c>
      <c r="AB54" s="20">
        <f>'Bruker data input page'!BL54*Calibrations!DP$46*10000+Calibrations!DQ$46</f>
        <v>33.410893364853763</v>
      </c>
      <c r="AC54" s="20">
        <f>AB54*'ICP corrections'!Z$74+'ICP corrections'!AA$74</f>
        <v>36.354100449462187</v>
      </c>
      <c r="AD54" s="20">
        <f>((('Bruker data input page'!BN54*10000)^2)*Calibrations!DW$46)+(Calibrations!DX$46*('Bruker data input page'!BN54*10000))+Calibrations!DY$46</f>
        <v>228.9126580807372</v>
      </c>
      <c r="AE54" s="20">
        <f>AD54^2*'ICP corrections'!F$75+'ICP corrections'!G$75*AD54+'ICP corrections'!H$75</f>
        <v>262.72060797803715</v>
      </c>
      <c r="AF54" s="91">
        <f>A54^4*'ICP corrections'!K$75+A54^3*'ICP corrections'!L$75+'ICP corrections'!M$75*A54^2+'ICP corrections'!N$75*A54+'ICP corrections'!O$75</f>
        <v>1.0374273424392026</v>
      </c>
      <c r="AG54" s="20">
        <f t="shared" si="0"/>
        <v>272.55354213866667</v>
      </c>
      <c r="AH54" s="20"/>
    </row>
    <row r="55" spans="1:34" s="18" customFormat="1" ht="16">
      <c r="A55" s="18">
        <f>'Bruker data input page'!A56</f>
        <v>103</v>
      </c>
      <c r="B55" s="82">
        <f>'Bruker data input page'!B56</f>
        <v>44874.989583333336</v>
      </c>
      <c r="C55" s="18" t="str">
        <f>'Bruker data input page'!G56</f>
        <v>GeoExploration</v>
      </c>
      <c r="D55" s="18" t="str">
        <f>'Bruker data input page'!H56</f>
        <v>Oxide3phase</v>
      </c>
      <c r="E55" s="22">
        <f>'Bruker data input page'!K56</f>
        <v>150</v>
      </c>
      <c r="F55" s="22"/>
      <c r="G55" s="22" t="str">
        <f>'Bruker data input page'!DJ55</f>
        <v>U1556B-9R-2-A</v>
      </c>
      <c r="H55" s="22" t="str">
        <f>'Bruker data input page'!DK55</f>
        <v>SHLF11494161</v>
      </c>
      <c r="I55" s="22">
        <f>'Bruker data input page'!DL55</f>
        <v>60</v>
      </c>
      <c r="J55" s="22" t="str">
        <f>'Bruker data input page'!DM55</f>
        <v>B</v>
      </c>
      <c r="K55" s="49">
        <f>'Bruker data input page'!X55*Calibrations!H$46+Calibrations!I$46</f>
        <v>48.754074086939951</v>
      </c>
      <c r="L55" s="50">
        <f>'Bruker data input page'!AJ55*Calibrations!O$46/0.5995+Calibrations!P$46</f>
        <v>2.5247997874916992</v>
      </c>
      <c r="M55" s="19">
        <f>'ICP corrections'!$S$75*L55^2+'ICP corrections'!$T$75*L55+'ICP corrections'!$U$75</f>
        <v>2.8102709291663102</v>
      </c>
      <c r="N55" s="49">
        <f>'Bruker data input page'!V55*Calibrations!V$46+Calibrations!W$46</f>
        <v>18.636628425441209</v>
      </c>
      <c r="O55" s="50">
        <f>'Bruker data input page'!AR55*Calibrations!AC$46/0.6994+Calibrations!AD$46</f>
        <v>9.2192534814963327</v>
      </c>
      <c r="P55" s="50">
        <f>'Bruker data input page'!T55*Calibrations!AQ$46+Calibrations!AR$46</f>
        <v>5.8290055642378524</v>
      </c>
      <c r="Q55" s="50">
        <f>'Bruker data input page'!AP55*Calibrations!AJ$46/0.77446+Calibrations!AK$46</f>
        <v>0.14276542861318459</v>
      </c>
      <c r="R55" s="50">
        <f>'Bruker data input page'!AH55*Calibrations!AX$46/0.7147+Calibrations!AY$46</f>
        <v>13.10476962400222</v>
      </c>
      <c r="S55" s="50">
        <f>'Bruker data input page'!AF55*Calibrations!BE$46/0.83015+Calibrations!BF$46</f>
        <v>2.319075884274131</v>
      </c>
      <c r="U55" s="20">
        <f>'Bruker data input page'!AL55*Calibrations!BS$46*10000+Calibrations!BT$46</f>
        <v>267.18471187960921</v>
      </c>
      <c r="V55" s="20">
        <f>('Bruker data input page'!AN55*10000)^2*Calibrations!BY$46+('Bruker data input page'!AN55*10000)*Calibrations!BZ$46+Calibrations!CA$46</f>
        <v>195.00205330510201</v>
      </c>
      <c r="W55" s="20">
        <f>'Bruker data input page'!AV55*Calibrations!CG$46*10000+Calibrations!CH$46</f>
        <v>102.59247683677083</v>
      </c>
      <c r="X55" s="20">
        <f>'Bruker data input page'!AX55*Calibrations!CN$46*10000+Calibrations!CO$46</f>
        <v>58.684686281148068</v>
      </c>
      <c r="Y55" s="20">
        <f>'Bruker data input page'!AZ55*Calibrations!CU$46*10000+Calibrations!CV$46</f>
        <v>67.0332478294373</v>
      </c>
      <c r="Z55" s="20">
        <f>'Bruker data input page'!BH55*Calibrations!DB$46*10000+Calibrations!DC$46</f>
        <v>30.527724957113367</v>
      </c>
      <c r="AA55" s="20">
        <f>'Bruker data input page'!BJ55*Calibrations!DI$46*10000+Calibrations!DJ$46</f>
        <v>644.59293766324879</v>
      </c>
      <c r="AB55" s="20">
        <f>'Bruker data input page'!BL55*Calibrations!DP$46*10000+Calibrations!DQ$46</f>
        <v>30.995327529532794</v>
      </c>
      <c r="AC55" s="20">
        <f>AB55*'ICP corrections'!Z$74+'ICP corrections'!AA$74</f>
        <v>34.300627932855825</v>
      </c>
      <c r="AD55" s="20">
        <f>((('Bruker data input page'!BN55*10000)^2)*Calibrations!DW$46)+(Calibrations!DX$46*('Bruker data input page'!BN55*10000))+Calibrations!DY$46</f>
        <v>193.70601365150563</v>
      </c>
      <c r="AE55" s="20">
        <f>AD55^2*'ICP corrections'!F$75+'ICP corrections'!G$75*AD55+'ICP corrections'!H$75</f>
        <v>233.97739895782615</v>
      </c>
      <c r="AF55" s="91">
        <f>A55^4*'ICP corrections'!K$75+A55^3*'ICP corrections'!L$75+'ICP corrections'!M$75*A55^2+'ICP corrections'!N$75*A55+'ICP corrections'!O$75</f>
        <v>1.0368136085671231</v>
      </c>
      <c r="AG55" s="20">
        <f t="shared" si="0"/>
        <v>242.59095133661316</v>
      </c>
      <c r="AH55" s="20"/>
    </row>
    <row r="56" spans="1:34" s="18" customFormat="1" ht="16">
      <c r="A56" s="18">
        <f>'Bruker data input page'!A57</f>
        <v>104</v>
      </c>
      <c r="B56" s="82">
        <f>'Bruker data input page'!B57</f>
        <v>44874.995138888888</v>
      </c>
      <c r="C56" s="18" t="str">
        <f>'Bruker data input page'!G57</f>
        <v>GeoExploration</v>
      </c>
      <c r="D56" s="18" t="str">
        <f>'Bruker data input page'!H57</f>
        <v>Oxide3phase</v>
      </c>
      <c r="E56" s="22">
        <f>'Bruker data input page'!K57</f>
        <v>150</v>
      </c>
      <c r="F56" s="22"/>
      <c r="G56" s="22" t="str">
        <f>'Bruker data input page'!DJ56</f>
        <v>U1556B-9R-2-A</v>
      </c>
      <c r="H56" s="22" t="str">
        <f>'Bruker data input page'!DK56</f>
        <v>SHLF11494161</v>
      </c>
      <c r="I56" s="22">
        <f>'Bruker data input page'!DL56</f>
        <v>108</v>
      </c>
      <c r="J56" s="22" t="str">
        <f>'Bruker data input page'!DM56</f>
        <v>A</v>
      </c>
      <c r="K56" s="49">
        <f>'Bruker data input page'!X56*Calibrations!H$46+Calibrations!I$46</f>
        <v>42.925720674029883</v>
      </c>
      <c r="L56" s="50">
        <f>'Bruker data input page'!AJ56*Calibrations!O$46/0.5995+Calibrations!P$46</f>
        <v>2.3935462058740282</v>
      </c>
      <c r="M56" s="19">
        <f>'ICP corrections'!$S$75*L56^2+'ICP corrections'!$T$75*L56+'ICP corrections'!$U$75</f>
        <v>2.6617809623979842</v>
      </c>
      <c r="N56" s="49">
        <f>'Bruker data input page'!V56*Calibrations!V$46+Calibrations!W$46</f>
        <v>17.168507831148283</v>
      </c>
      <c r="O56" s="50">
        <f>'Bruker data input page'!AR56*Calibrations!AC$46/0.6994+Calibrations!AD$46</f>
        <v>8.8477809251270703</v>
      </c>
      <c r="P56" s="50">
        <f>'Bruker data input page'!T56*Calibrations!AQ$46+Calibrations!AR$46</f>
        <v>7.1293653480358667</v>
      </c>
      <c r="Q56" s="50">
        <f>'Bruker data input page'!AP56*Calibrations!AJ$46/0.77446+Calibrations!AK$46</f>
        <v>0.20276315076519894</v>
      </c>
      <c r="R56" s="50">
        <f>'Bruker data input page'!AH56*Calibrations!AX$46/0.7147+Calibrations!AY$46</f>
        <v>14.584876953851634</v>
      </c>
      <c r="S56" s="50">
        <f>'Bruker data input page'!AF56*Calibrations!BE$46/0.83015+Calibrations!BF$46</f>
        <v>1.5502390321351573</v>
      </c>
      <c r="U56" s="20">
        <f>'Bruker data input page'!AL56*Calibrations!BS$46*10000+Calibrations!BT$46</f>
        <v>169.64834069674765</v>
      </c>
      <c r="V56" s="20">
        <f>('Bruker data input page'!AN56*10000)^2*Calibrations!BY$46+('Bruker data input page'!AN56*10000)*Calibrations!BZ$46+Calibrations!CA$46</f>
        <v>205.98056887999675</v>
      </c>
      <c r="W56" s="20">
        <f>'Bruker data input page'!AV56*Calibrations!CG$46*10000+Calibrations!CH$46</f>
        <v>118.57448468499696</v>
      </c>
      <c r="X56" s="20">
        <f>'Bruker data input page'!AX56*Calibrations!CN$46*10000+Calibrations!CO$46</f>
        <v>47.379716496067992</v>
      </c>
      <c r="Y56" s="20">
        <f>'Bruker data input page'!AZ56*Calibrations!CU$46*10000+Calibrations!CV$46</f>
        <v>64.596156278960351</v>
      </c>
      <c r="Z56" s="20">
        <f>'Bruker data input page'!BH56*Calibrations!DB$46*10000+Calibrations!DC$46</f>
        <v>20.903502148451786</v>
      </c>
      <c r="AA56" s="20">
        <f>'Bruker data input page'!BJ56*Calibrations!DI$46*10000+Calibrations!DJ$46</f>
        <v>502.73517088654853</v>
      </c>
      <c r="AB56" s="20">
        <f>'Bruker data input page'!BL56*Calibrations!DP$46*10000+Calibrations!DQ$46</f>
        <v>40.657590870816691</v>
      </c>
      <c r="AC56" s="20">
        <f>AB56*'ICP corrections'!Z$74+'ICP corrections'!AA$74</f>
        <v>42.514517999281267</v>
      </c>
      <c r="AD56" s="20">
        <f>((('Bruker data input page'!BN56*10000)^2)*Calibrations!DW$46)+(Calibrations!DX$46*('Bruker data input page'!BN56*10000))+Calibrations!DY$46</f>
        <v>216.94100863661205</v>
      </c>
      <c r="AE56" s="20">
        <f>AD56^2*'ICP corrections'!F$75+'ICP corrections'!G$75*AD56+'ICP corrections'!H$75</f>
        <v>253.35956311756848</v>
      </c>
      <c r="AF56" s="91">
        <f>A56^4*'ICP corrections'!K$75+A56^3*'ICP corrections'!L$75+'ICP corrections'!M$75*A56^2+'ICP corrections'!N$75*A56+'ICP corrections'!O$75</f>
        <v>1.0362114574280923</v>
      </c>
      <c r="AG56" s="20">
        <f t="shared" si="0"/>
        <v>262.53408215140036</v>
      </c>
      <c r="AH56" s="20"/>
    </row>
    <row r="57" spans="1:34" s="18" customFormat="1" ht="16">
      <c r="A57" s="18">
        <f>'Bruker data input page'!A58</f>
        <v>105</v>
      </c>
      <c r="B57" s="82">
        <f>'Bruker data input page'!B58</f>
        <v>44875.001388888886</v>
      </c>
      <c r="C57" s="18" t="str">
        <f>'Bruker data input page'!G58</f>
        <v>GeoExploration</v>
      </c>
      <c r="D57" s="18" t="str">
        <f>'Bruker data input page'!H58</f>
        <v>Oxide3phase</v>
      </c>
      <c r="E57" s="22">
        <f>'Bruker data input page'!K58</f>
        <v>150</v>
      </c>
      <c r="F57" s="22"/>
      <c r="G57" s="22" t="str">
        <f>'Bruker data input page'!DJ57</f>
        <v>U1556B-9R-3-A</v>
      </c>
      <c r="H57" s="22" t="str">
        <f>'Bruker data input page'!DK57</f>
        <v>SHLF11494191</v>
      </c>
      <c r="I57" s="22">
        <f>'Bruker data input page'!DL57</f>
        <v>42</v>
      </c>
      <c r="J57" s="22" t="str">
        <f>'Bruker data input page'!DM57</f>
        <v>B</v>
      </c>
      <c r="K57" s="49">
        <f>'Bruker data input page'!X57*Calibrations!H$46+Calibrations!I$46</f>
        <v>47.290710465818229</v>
      </c>
      <c r="L57" s="50">
        <f>'Bruker data input page'!AJ57*Calibrations!O$46/0.5995+Calibrations!P$46</f>
        <v>2.2641064300324807</v>
      </c>
      <c r="M57" s="19">
        <f>'ICP corrections'!$S$75*L57^2+'ICP corrections'!$T$75*L57+'ICP corrections'!$U$75</f>
        <v>2.5150206840527107</v>
      </c>
      <c r="N57" s="49">
        <f>'Bruker data input page'!V57*Calibrations!V$46+Calibrations!W$46</f>
        <v>17.771003435699939</v>
      </c>
      <c r="O57" s="50">
        <f>'Bruker data input page'!AR57*Calibrations!AC$46/0.6994+Calibrations!AD$46</f>
        <v>8.8073161532678643</v>
      </c>
      <c r="P57" s="50">
        <f>'Bruker data input page'!T57*Calibrations!AQ$46+Calibrations!AR$46</f>
        <v>8.7974037039462729</v>
      </c>
      <c r="Q57" s="50">
        <f>'Bruker data input page'!AP57*Calibrations!AJ$46/0.77446+Calibrations!AK$46</f>
        <v>0.13643100774852968</v>
      </c>
      <c r="R57" s="50">
        <f>'Bruker data input page'!AH57*Calibrations!AX$46/0.7147+Calibrations!AY$46</f>
        <v>12.092448581563811</v>
      </c>
      <c r="S57" s="50">
        <f>'Bruker data input page'!AF57*Calibrations!BE$46/0.83015+Calibrations!BF$46</f>
        <v>1.6670243767638622</v>
      </c>
      <c r="U57" s="20">
        <f>'Bruker data input page'!AL57*Calibrations!BS$46*10000+Calibrations!BT$46</f>
        <v>189.01726547064925</v>
      </c>
      <c r="V57" s="20">
        <f>('Bruker data input page'!AN57*10000)^2*Calibrations!BY$46+('Bruker data input page'!AN57*10000)*Calibrations!BZ$46+Calibrations!CA$46</f>
        <v>361.17222124537147</v>
      </c>
      <c r="W57" s="20">
        <f>'Bruker data input page'!AV57*Calibrations!CG$46*10000+Calibrations!CH$46</f>
        <v>144.54524743836447</v>
      </c>
      <c r="X57" s="20">
        <f>'Bruker data input page'!AX57*Calibrations!CN$46*10000+Calibrations!CO$46</f>
        <v>52.518339125649838</v>
      </c>
      <c r="Y57" s="20">
        <f>'Bruker data input page'!AZ57*Calibrations!CU$46*10000+Calibrations!CV$46</f>
        <v>57.284881627529501</v>
      </c>
      <c r="Z57" s="20">
        <f>'Bruker data input page'!BH57*Calibrations!DB$46*10000+Calibrations!DC$46</f>
        <v>21.972860238303074</v>
      </c>
      <c r="AA57" s="20">
        <f>'Bruker data input page'!BJ57*Calibrations!DI$46*10000+Calibrations!DJ$46</f>
        <v>608.08542415453928</v>
      </c>
      <c r="AB57" s="20">
        <f>'Bruker data input page'!BL57*Calibrations!DP$46*10000+Calibrations!DQ$46</f>
        <v>30.995327529532794</v>
      </c>
      <c r="AC57" s="20">
        <f>AB57*'ICP corrections'!Z$74+'ICP corrections'!AA$74</f>
        <v>34.300627932855825</v>
      </c>
      <c r="AD57" s="20">
        <f>((('Bruker data input page'!BN57*10000)^2)*Calibrations!DW$46)+(Calibrations!DX$46*('Bruker data input page'!BN57*10000))+Calibrations!DY$46</f>
        <v>196.15064289324809</v>
      </c>
      <c r="AE57" s="20">
        <f>AD57^2*'ICP corrections'!F$75+'ICP corrections'!G$75*AD57+'ICP corrections'!H$75</f>
        <v>236.09208145367063</v>
      </c>
      <c r="AF57" s="91">
        <f>A57^4*'ICP corrections'!K$75+A57^3*'ICP corrections'!L$75+'ICP corrections'!M$75*A57^2+'ICP corrections'!N$75*A57+'ICP corrections'!O$75</f>
        <v>1.0356208202920829</v>
      </c>
      <c r="AG57" s="20">
        <f t="shared" si="0"/>
        <v>244.50187505951564</v>
      </c>
      <c r="AH57" s="20"/>
    </row>
    <row r="58" spans="1:34" s="18" customFormat="1" ht="16">
      <c r="A58" s="18">
        <f>'Bruker data input page'!A59</f>
        <v>106</v>
      </c>
      <c r="B58" s="82">
        <f>'Bruker data input page'!B59</f>
        <v>44875.004166666666</v>
      </c>
      <c r="C58" s="18" t="str">
        <f>'Bruker data input page'!G59</f>
        <v>GeoExploration</v>
      </c>
      <c r="D58" s="18" t="str">
        <f>'Bruker data input page'!H59</f>
        <v>Oxide3phase</v>
      </c>
      <c r="E58" s="22">
        <f>'Bruker data input page'!K59</f>
        <v>150</v>
      </c>
      <c r="F58" s="22"/>
      <c r="G58" s="22" t="str">
        <f>'Bruker data input page'!DJ58</f>
        <v>U1556B-10R-1-A</v>
      </c>
      <c r="H58" s="22" t="str">
        <f>'Bruker data input page'!DK58</f>
        <v>SHLF11494621</v>
      </c>
      <c r="I58" s="22">
        <f>'Bruker data input page'!DL58</f>
        <v>14</v>
      </c>
      <c r="J58" s="22" t="str">
        <f>'Bruker data input page'!DM58</f>
        <v>B</v>
      </c>
      <c r="K58" s="49">
        <f>'Bruker data input page'!X58*Calibrations!H$46+Calibrations!I$46</f>
        <v>47.207713436045097</v>
      </c>
      <c r="L58" s="50">
        <f>'Bruker data input page'!AJ58*Calibrations!O$46/0.5995+Calibrations!P$46</f>
        <v>2.5196881530317143</v>
      </c>
      <c r="M58" s="19">
        <f>'ICP corrections'!$S$75*L58^2+'ICP corrections'!$T$75*L58+'ICP corrections'!$U$75</f>
        <v>2.804494187213614</v>
      </c>
      <c r="N58" s="49">
        <f>'Bruker data input page'!V58*Calibrations!V$46+Calibrations!W$46</f>
        <v>18.562241358475731</v>
      </c>
      <c r="O58" s="50">
        <f>'Bruker data input page'!AR58*Calibrations!AC$46/0.6994+Calibrations!AD$46</f>
        <v>8.7774138770042569</v>
      </c>
      <c r="P58" s="50">
        <f>'Bruker data input page'!T58*Calibrations!AQ$46+Calibrations!AR$46</f>
        <v>6.2937939650268921</v>
      </c>
      <c r="Q58" s="50">
        <f>'Bruker data input page'!AP58*Calibrations!AJ$46/0.77446+Calibrations!AK$46</f>
        <v>0.13284548650438538</v>
      </c>
      <c r="R58" s="50">
        <f>'Bruker data input page'!AH58*Calibrations!AX$46/0.7147+Calibrations!AY$46</f>
        <v>14.066605932989539</v>
      </c>
      <c r="S58" s="50">
        <f>'Bruker data input page'!AF58*Calibrations!BE$46/0.83015+Calibrations!BF$46</f>
        <v>1.6817903398778364</v>
      </c>
      <c r="U58" s="20">
        <f>'Bruker data input page'!AL58*Calibrations!BS$46*10000+Calibrations!BT$46</f>
        <v>293.47110978704706</v>
      </c>
      <c r="V58" s="20">
        <f>('Bruker data input page'!AN58*10000)^2*Calibrations!BY$46+('Bruker data input page'!AN58*10000)*Calibrations!BZ$46+Calibrations!CA$46</f>
        <v>168.08064292363935</v>
      </c>
      <c r="W58" s="20">
        <f>'Bruker data input page'!AV58*Calibrations!CG$46*10000+Calibrations!CH$46</f>
        <v>77.620589573917471</v>
      </c>
      <c r="X58" s="20">
        <f>'Bruker data input page'!AX58*Calibrations!CN$46*10000+Calibrations!CO$46</f>
        <v>43.268818392402501</v>
      </c>
      <c r="Y58" s="20">
        <f>'Bruker data input page'!AZ58*Calibrations!CU$46*10000+Calibrations!CV$46</f>
        <v>64.596156278960351</v>
      </c>
      <c r="Z58" s="20">
        <f>'Bruker data input page'!BH58*Calibrations!DB$46*10000+Calibrations!DC$46</f>
        <v>25.180934507856936</v>
      </c>
      <c r="AA58" s="20">
        <f>'Bruker data input page'!BJ58*Calibrations!DI$46*10000+Calibrations!DJ$46</f>
        <v>680.057379357424</v>
      </c>
      <c r="AB58" s="20">
        <f>'Bruker data input page'!BL58*Calibrations!DP$46*10000+Calibrations!DQ$46</f>
        <v>34.618676282514251</v>
      </c>
      <c r="AC58" s="20">
        <f>AB58*'ICP corrections'!Z$74+'ICP corrections'!AA$74</f>
        <v>37.380836707765361</v>
      </c>
      <c r="AD58" s="20">
        <f>((('Bruker data input page'!BN58*10000)^2)*Calibrations!DW$46)+(Calibrations!DX$46*('Bruker data input page'!BN58*10000))+Calibrations!DY$46</f>
        <v>211.00820546538375</v>
      </c>
      <c r="AE58" s="20">
        <f>AD58^2*'ICP corrections'!F$75+'ICP corrections'!G$75*AD58+'ICP corrections'!H$75</f>
        <v>248.56286804848889</v>
      </c>
      <c r="AF58" s="91">
        <f>A58^4*'ICP corrections'!K$75+A58^3*'ICP corrections'!L$75+'ICP corrections'!M$75*A58^2+'ICP corrections'!N$75*A58+'ICP corrections'!O$75</f>
        <v>1.0350416285022761</v>
      </c>
      <c r="AG58" s="20">
        <f t="shared" si="0"/>
        <v>257.27291573010433</v>
      </c>
      <c r="AH58" s="20"/>
    </row>
    <row r="59" spans="1:34" s="18" customFormat="1" ht="16">
      <c r="A59" s="18">
        <f>'Bruker data input page'!A60</f>
        <v>107</v>
      </c>
      <c r="B59" s="82">
        <f>'Bruker data input page'!B60</f>
        <v>44875.010416666664</v>
      </c>
      <c r="C59" s="18" t="str">
        <f>'Bruker data input page'!G60</f>
        <v>GeoExploration</v>
      </c>
      <c r="D59" s="18" t="str">
        <f>'Bruker data input page'!H60</f>
        <v>Oxide3phase</v>
      </c>
      <c r="E59" s="22">
        <f>'Bruker data input page'!K60</f>
        <v>150</v>
      </c>
      <c r="F59" s="22"/>
      <c r="G59" s="22" t="str">
        <f>'Bruker data input page'!DJ59</f>
        <v>U1556B-10R-1-A</v>
      </c>
      <c r="H59" s="22" t="str">
        <f>'Bruker data input page'!DK59</f>
        <v>SHLF11494621</v>
      </c>
      <c r="I59" s="22">
        <f>'Bruker data input page'!DL59</f>
        <v>92</v>
      </c>
      <c r="J59" s="22" t="str">
        <f>'Bruker data input page'!DM59</f>
        <v>B</v>
      </c>
      <c r="K59" s="49">
        <f>'Bruker data input page'!X59*Calibrations!H$46+Calibrations!I$46</f>
        <v>48.518258655881169</v>
      </c>
      <c r="L59" s="50">
        <f>'Bruker data input page'!AJ59*Calibrations!O$46/0.5995+Calibrations!P$46</f>
        <v>2.2512448981654227</v>
      </c>
      <c r="M59" s="19">
        <f>'ICP corrections'!$S$75*L59^2+'ICP corrections'!$T$75*L59+'ICP corrections'!$U$75</f>
        <v>2.5004206527201029</v>
      </c>
      <c r="N59" s="49">
        <f>'Bruker data input page'!V59*Calibrations!V$46+Calibrations!W$46</f>
        <v>17.483298571903617</v>
      </c>
      <c r="O59" s="50">
        <f>'Bruker data input page'!AR59*Calibrations!AC$46/0.6994+Calibrations!AD$46</f>
        <v>8.8617650742254721</v>
      </c>
      <c r="P59" s="50">
        <f>'Bruker data input page'!T59*Calibrations!AQ$46+Calibrations!AR$46</f>
        <v>9.7718974392678959</v>
      </c>
      <c r="Q59" s="50">
        <f>'Bruker data input page'!AP59*Calibrations!AJ$46/0.77446+Calibrations!AK$46</f>
        <v>0.12400120076882949</v>
      </c>
      <c r="R59" s="50">
        <f>'Bruker data input page'!AH59*Calibrations!AX$46/0.7147+Calibrations!AY$46</f>
        <v>12.507999219912698</v>
      </c>
      <c r="S59" s="50">
        <f>'Bruker data input page'!AF59*Calibrations!BE$46/0.83015+Calibrations!BF$46</f>
        <v>1.830904194657591</v>
      </c>
      <c r="U59" s="20">
        <f>'Bruker data input page'!AL59*Calibrations!BS$46*10000+Calibrations!BT$46</f>
        <v>256.80850217930481</v>
      </c>
      <c r="V59" s="20">
        <f>('Bruker data input page'!AN59*10000)^2*Calibrations!BY$46+('Bruker data input page'!AN59*10000)*Calibrations!BZ$46+Calibrations!CA$46</f>
        <v>342.38200261866132</v>
      </c>
      <c r="W59" s="20">
        <f>'Bruker data input page'!AV59*Calibrations!CG$46*10000+Calibrations!CH$46</f>
        <v>170.51601019173197</v>
      </c>
      <c r="X59" s="20">
        <f>'Bruker data input page'!AX59*Calibrations!CN$46*10000+Calibrations!CO$46</f>
        <v>61.767859858897182</v>
      </c>
      <c r="Y59" s="20">
        <f>'Bruker data input page'!AZ59*Calibrations!CU$46*10000+Calibrations!CV$46</f>
        <v>67.0332478294373</v>
      </c>
      <c r="Z59" s="20">
        <f>'Bruker data input page'!BH59*Calibrations!DB$46*10000+Calibrations!DC$46</f>
        <v>27.319650687559509</v>
      </c>
      <c r="AA59" s="20">
        <f>'Bruker data input page'!BJ59*Calibrations!DI$46*10000+Calibrations!DJ$46</f>
        <v>595.56856238012449</v>
      </c>
      <c r="AB59" s="20">
        <f>'Bruker data input page'!BL59*Calibrations!DP$46*10000+Calibrations!DQ$46</f>
        <v>28.579761694211815</v>
      </c>
      <c r="AC59" s="20">
        <f>AB59*'ICP corrections'!Z$74+'ICP corrections'!AA$74</f>
        <v>32.247155416249463</v>
      </c>
      <c r="AD59" s="20">
        <f>((('Bruker data input page'!BN59*10000)^2)*Calibrations!DW$46)+(Calibrations!DX$46*('Bruker data input page'!BN59*10000))+Calibrations!DY$46</f>
        <v>187.05540459445896</v>
      </c>
      <c r="AE59" s="20">
        <f>AD59^2*'ICP corrections'!F$75+'ICP corrections'!G$75*AD59+'ICP corrections'!H$75</f>
        <v>228.13464604898007</v>
      </c>
      <c r="AF59" s="91">
        <f>A59^4*'ICP corrections'!K$75+A59^3*'ICP corrections'!L$75+'ICP corrections'!M$75*A59^2+'ICP corrections'!N$75*A59+'ICP corrections'!O$75</f>
        <v>1.0344738134750617</v>
      </c>
      <c r="AG59" s="20">
        <f t="shared" si="0"/>
        <v>235.99931728407185</v>
      </c>
      <c r="AH59" s="20"/>
    </row>
    <row r="60" spans="1:34" s="18" customFormat="1" ht="16">
      <c r="A60" s="18">
        <f>'Bruker data input page'!A61</f>
        <v>108</v>
      </c>
      <c r="B60" s="82">
        <f>'Bruker data input page'!B61</f>
        <v>44875.01458333333</v>
      </c>
      <c r="C60" s="18" t="str">
        <f>'Bruker data input page'!G61</f>
        <v>GeoExploration</v>
      </c>
      <c r="D60" s="18" t="str">
        <f>'Bruker data input page'!H61</f>
        <v>Oxide3phase</v>
      </c>
      <c r="E60" s="22">
        <f>'Bruker data input page'!K61</f>
        <v>150</v>
      </c>
      <c r="F60" s="22"/>
      <c r="G60" s="22" t="str">
        <f>'Bruker data input page'!DJ60</f>
        <v>U1556B-10R-2-A</v>
      </c>
      <c r="H60" s="22" t="str">
        <f>'Bruker data input page'!DK60</f>
        <v>SHLF11494651</v>
      </c>
      <c r="I60" s="22">
        <f>'Bruker data input page'!DL60</f>
        <v>18</v>
      </c>
      <c r="J60" s="22" t="str">
        <f>'Bruker data input page'!DM60</f>
        <v>B</v>
      </c>
      <c r="K60" s="49">
        <f>'Bruker data input page'!X60*Calibrations!H$46+Calibrations!I$46</f>
        <v>44.068636898623112</v>
      </c>
      <c r="L60" s="50">
        <f>'Bruker data input page'!AJ60*Calibrations!O$46/0.5995+Calibrations!P$46</f>
        <v>2.2187612856293906</v>
      </c>
      <c r="M60" s="19">
        <f>'ICP corrections'!$S$75*L60^2+'ICP corrections'!$T$75*L60+'ICP corrections'!$U$75</f>
        <v>2.4635321454143666</v>
      </c>
      <c r="N60" s="49">
        <f>'Bruker data input page'!V60*Calibrations!V$46+Calibrations!W$46</f>
        <v>16.502657699758352</v>
      </c>
      <c r="O60" s="50">
        <f>'Bruker data input page'!AR60*Calibrations!AC$46/0.6994+Calibrations!AD$46</f>
        <v>7.945952075823719</v>
      </c>
      <c r="P60" s="50">
        <f>'Bruker data input page'!T60*Calibrations!AQ$46+Calibrations!AR$46</f>
        <v>6.6815541900224655</v>
      </c>
      <c r="Q60" s="50">
        <f>'Bruker data input page'!AP60*Calibrations!AJ$46/0.77446+Calibrations!AK$46</f>
        <v>0.1165911235309313</v>
      </c>
      <c r="R60" s="50">
        <f>'Bruker data input page'!AH60*Calibrations!AX$46/0.7147+Calibrations!AY$46</f>
        <v>12.339181773083464</v>
      </c>
      <c r="S60" s="50">
        <f>'Bruker data input page'!AF60*Calibrations!BE$46/0.83015+Calibrations!BF$46</f>
        <v>2.0089906588806734</v>
      </c>
      <c r="U60" s="20">
        <f>'Bruker data input page'!AL60*Calibrations!BS$46*10000+Calibrations!BT$46</f>
        <v>202.16046442436817</v>
      </c>
      <c r="V60" s="20">
        <f>('Bruker data input page'!AN60*10000)^2*Calibrations!BY$46+('Bruker data input page'!AN60*10000)*Calibrations!BZ$46+Calibrations!CA$46</f>
        <v>186.62940519147219</v>
      </c>
      <c r="W60" s="20">
        <f>'Bruker data input page'!AV60*Calibrations!CG$46*10000+Calibrations!CH$46</f>
        <v>138.55199449527964</v>
      </c>
      <c r="X60" s="20">
        <f>'Bruker data input page'!AX60*Calibrations!CN$46*10000+Calibrations!CO$46</f>
        <v>63.823308910729935</v>
      </c>
      <c r="Y60" s="20">
        <f>'Bruker data input page'!AZ60*Calibrations!CU$46*10000+Calibrations!CV$46</f>
        <v>74.34452248086815</v>
      </c>
      <c r="Z60" s="20">
        <f>'Bruker data input page'!BH60*Calibrations!DB$46*10000+Calibrations!DC$46</f>
        <v>33.735799226667233</v>
      </c>
      <c r="AA60" s="20">
        <f>'Bruker data input page'!BJ60*Calibrations!DI$46*10000+Calibrations!DJ$46</f>
        <v>607.04235234000464</v>
      </c>
      <c r="AB60" s="20">
        <f>'Bruker data input page'!BL60*Calibrations!DP$46*10000+Calibrations!DQ$46</f>
        <v>30.995327529532794</v>
      </c>
      <c r="AC60" s="20">
        <f>AB60*'ICP corrections'!Z$74+'ICP corrections'!AA$74</f>
        <v>34.300627932855825</v>
      </c>
      <c r="AD60" s="20">
        <f>((('Bruker data input page'!BN60*10000)^2)*Calibrations!DW$46)+(Calibrations!DX$46*('Bruker data input page'!BN60*10000))+Calibrations!DY$46</f>
        <v>221.26499498501505</v>
      </c>
      <c r="AE60" s="20">
        <f>AD60^2*'ICP corrections'!F$75+'ICP corrections'!G$75*AD60+'ICP corrections'!H$75</f>
        <v>256.78970921942232</v>
      </c>
      <c r="AF60" s="91">
        <f>A60^4*'ICP corrections'!K$75+A60^3*'ICP corrections'!L$75+'ICP corrections'!M$75*A60^2+'ICP corrections'!N$75*A60+'ICP corrections'!O$75</f>
        <v>1.0339173067000389</v>
      </c>
      <c r="AG60" s="20">
        <f t="shared" si="0"/>
        <v>265.49932454443126</v>
      </c>
      <c r="AH60" s="20"/>
    </row>
    <row r="61" spans="1:34" s="18" customFormat="1" ht="16">
      <c r="A61" s="18">
        <f>'Bruker data input page'!A62</f>
        <v>109</v>
      </c>
      <c r="B61" s="82">
        <f>'Bruker data input page'!B62</f>
        <v>44875.020833333336</v>
      </c>
      <c r="C61" s="18" t="str">
        <f>'Bruker data input page'!G62</f>
        <v>GeoExploration</v>
      </c>
      <c r="D61" s="18" t="str">
        <f>'Bruker data input page'!H62</f>
        <v>Oxide3phase</v>
      </c>
      <c r="E61" s="22">
        <f>'Bruker data input page'!K62</f>
        <v>150</v>
      </c>
      <c r="F61" s="22"/>
      <c r="G61" s="22" t="str">
        <f>'Bruker data input page'!DJ61</f>
        <v>U1556B-10R-2-A</v>
      </c>
      <c r="H61" s="22" t="str">
        <f>'Bruker data input page'!DK61</f>
        <v>SHLF11494651</v>
      </c>
      <c r="I61" s="22">
        <f>'Bruker data input page'!DL61</f>
        <v>124</v>
      </c>
      <c r="J61" s="22" t="str">
        <f>'Bruker data input page'!DM61</f>
        <v>B</v>
      </c>
      <c r="K61" s="49">
        <f>'Bruker data input page'!X61*Calibrations!H$46+Calibrations!I$46</f>
        <v>46.634716560739946</v>
      </c>
      <c r="L61" s="50">
        <f>'Bruker data input page'!AJ61*Calibrations!O$46/0.5995+Calibrations!P$46</f>
        <v>2.2217293314448656</v>
      </c>
      <c r="M61" s="19">
        <f>'ICP corrections'!$S$75*L61^2+'ICP corrections'!$T$75*L61+'ICP corrections'!$U$75</f>
        <v>2.4669035056749</v>
      </c>
      <c r="N61" s="49">
        <f>'Bruker data input page'!V61*Calibrations!V$46+Calibrations!W$46</f>
        <v>17.588338924012952</v>
      </c>
      <c r="O61" s="50">
        <f>'Bruker data input page'!AR61*Calibrations!AC$46/0.6994+Calibrations!AD$46</f>
        <v>8.4227520530617994</v>
      </c>
      <c r="P61" s="50">
        <f>'Bruker data input page'!T61*Calibrations!AQ$46+Calibrations!AR$46</f>
        <v>6.9343695881556817</v>
      </c>
      <c r="Q61" s="50">
        <f>'Bruker data input page'!AP61*Calibrations!AJ$46/0.77446+Calibrations!AK$46</f>
        <v>0.12471830501765835</v>
      </c>
      <c r="R61" s="50">
        <f>'Bruker data input page'!AH61*Calibrations!AX$46/0.7147+Calibrations!AY$46</f>
        <v>13.625083379743845</v>
      </c>
      <c r="S61" s="50">
        <f>'Bruker data input page'!AF61*Calibrations!BE$46/0.83015+Calibrations!BF$46</f>
        <v>1.9890789813481931</v>
      </c>
      <c r="U61" s="20">
        <f>'Bruker data input page'!AL61*Calibrations!BS$46*10000+Calibrations!BT$46</f>
        <v>200.08522248430728</v>
      </c>
      <c r="V61" s="20">
        <f>('Bruker data input page'!AN61*10000)^2*Calibrations!BY$46+('Bruker data input page'!AN61*10000)*Calibrations!BZ$46+Calibrations!CA$46</f>
        <v>406.03114498200716</v>
      </c>
      <c r="W61" s="20">
        <f>'Bruker data input page'!AV61*Calibrations!CG$46*10000+Calibrations!CH$46</f>
        <v>90.605970950601204</v>
      </c>
      <c r="X61" s="20">
        <f>'Bruker data input page'!AX61*Calibrations!CN$46*10000+Calibrations!CO$46</f>
        <v>44.296542918318863</v>
      </c>
      <c r="Y61" s="20">
        <f>'Bruker data input page'!AZ61*Calibrations!CU$46*10000+Calibrations!CV$46</f>
        <v>53.629244301814083</v>
      </c>
      <c r="Z61" s="20">
        <f>'Bruker data input page'!BH61*Calibrations!DB$46*10000+Calibrations!DC$46</f>
        <v>25.180934507856936</v>
      </c>
      <c r="AA61" s="20">
        <f>'Bruker data input page'!BJ61*Calibrations!DI$46*10000+Calibrations!DJ$46</f>
        <v>612.25771141267751</v>
      </c>
      <c r="AB61" s="20">
        <f>'Bruker data input page'!BL61*Calibrations!DP$46*10000+Calibrations!DQ$46</f>
        <v>28.579761694211815</v>
      </c>
      <c r="AC61" s="20">
        <f>AB61*'ICP corrections'!Z$74+'ICP corrections'!AA$74</f>
        <v>32.247155416249463</v>
      </c>
      <c r="AD61" s="20">
        <f>((('Bruker data input page'!BN61*10000)^2)*Calibrations!DW$46)+(Calibrations!DX$46*('Bruker data input page'!BN61*10000))+Calibrations!DY$46</f>
        <v>212.5093514053363</v>
      </c>
      <c r="AE61" s="20">
        <f>AD61^2*'ICP corrections'!F$75+'ICP corrections'!G$75*AD61+'ICP corrections'!H$75</f>
        <v>249.78642270645855</v>
      </c>
      <c r="AF61" s="91">
        <f>A61^4*'ICP corrections'!K$75+A61^3*'ICP corrections'!L$75+'ICP corrections'!M$75*A61^2+'ICP corrections'!N$75*A61+'ICP corrections'!O$75</f>
        <v>1.0333720397400157</v>
      </c>
      <c r="AG61" s="20">
        <f t="shared" si="0"/>
        <v>258.12230513153486</v>
      </c>
      <c r="AH61" s="20"/>
    </row>
    <row r="62" spans="1:34" s="18" customFormat="1" ht="16">
      <c r="A62" s="18">
        <f>'Bruker data input page'!A63</f>
        <v>110</v>
      </c>
      <c r="B62" s="82">
        <f>'Bruker data input page'!B63</f>
        <v>44875.024305555555</v>
      </c>
      <c r="C62" s="18" t="str">
        <f>'Bruker data input page'!G63</f>
        <v>GeoExploration</v>
      </c>
      <c r="D62" s="18" t="str">
        <f>'Bruker data input page'!H63</f>
        <v>Oxide3phase</v>
      </c>
      <c r="E62" s="22">
        <f>'Bruker data input page'!K63</f>
        <v>150</v>
      </c>
      <c r="F62" s="22"/>
      <c r="G62" s="22" t="str">
        <f>'Bruker data input page'!DJ62</f>
        <v>U1556B-11R-1-A</v>
      </c>
      <c r="H62" s="22" t="str">
        <f>'Bruker data input page'!DK62</f>
        <v>SHLF11494931</v>
      </c>
      <c r="I62" s="22">
        <f>'Bruker data input page'!DL62</f>
        <v>37</v>
      </c>
      <c r="J62" s="22" t="str">
        <f>'Bruker data input page'!DM62</f>
        <v>B</v>
      </c>
      <c r="K62" s="49">
        <f>'Bruker data input page'!X62*Calibrations!H$46+Calibrations!I$46</f>
        <v>48.282250879446316</v>
      </c>
      <c r="L62" s="50">
        <f>'Bruker data input page'!AJ62*Calibrations!O$46/0.5995+Calibrations!P$46</f>
        <v>2.3749134738102127</v>
      </c>
      <c r="M62" s="19">
        <f>'ICP corrections'!$S$75*L62^2+'ICP corrections'!$T$75*L62+'ICP corrections'!$U$75</f>
        <v>2.6406746810546617</v>
      </c>
      <c r="N62" s="49">
        <f>'Bruker data input page'!V62*Calibrations!V$46+Calibrations!W$46</f>
        <v>18.285370845463014</v>
      </c>
      <c r="O62" s="50">
        <f>'Bruker data input page'!AR62*Calibrations!AC$46/0.6994+Calibrations!AD$46</f>
        <v>8.9172553679882824</v>
      </c>
      <c r="P62" s="50">
        <f>'Bruker data input page'!T62*Calibrations!AQ$46+Calibrations!AR$46</f>
        <v>8.86608877757571</v>
      </c>
      <c r="Q62" s="50">
        <f>'Bruker data input page'!AP62*Calibrations!AJ$46/0.77446+Calibrations!AK$46</f>
        <v>0.13595293824931043</v>
      </c>
      <c r="R62" s="50">
        <f>'Bruker data input page'!AH62*Calibrations!AX$46/0.7147+Calibrations!AY$46</f>
        <v>13.216536403839033</v>
      </c>
      <c r="S62" s="50">
        <f>'Bruker data input page'!AF62*Calibrations!BE$46/0.83015+Calibrations!BF$46</f>
        <v>1.778216553546365</v>
      </c>
      <c r="U62" s="20">
        <f>'Bruker data input page'!AL62*Calibrations!BS$46*10000+Calibrations!BT$46</f>
        <v>280.32791083332813</v>
      </c>
      <c r="V62" s="20">
        <f>('Bruker data input page'!AN62*10000)^2*Calibrations!BY$46+('Bruker data input page'!AN62*10000)*Calibrations!BZ$46+Calibrations!CA$46</f>
        <v>189.4335032705354</v>
      </c>
      <c r="W62" s="20">
        <f>'Bruker data input page'!AV62*Calibrations!CG$46*10000+Calibrations!CH$46</f>
        <v>125.56661311859591</v>
      </c>
      <c r="X62" s="20">
        <f>'Bruker data input page'!AX62*Calibrations!CN$46*10000+Calibrations!CO$46</f>
        <v>56.629237229315329</v>
      </c>
      <c r="Y62" s="20">
        <f>'Bruker data input page'!AZ62*Calibrations!CU$46*10000+Calibrations!CV$46</f>
        <v>62.159064728483401</v>
      </c>
      <c r="Z62" s="20">
        <f>'Bruker data input page'!BH62*Calibrations!DB$46*10000+Calibrations!DC$46</f>
        <v>24.111576418005647</v>
      </c>
      <c r="AA62" s="20">
        <f>'Bruker data input page'!BJ62*Calibrations!DI$46*10000+Calibrations!DJ$46</f>
        <v>617.47307048535026</v>
      </c>
      <c r="AB62" s="20">
        <f>'Bruker data input page'!BL62*Calibrations!DP$46*10000+Calibrations!DQ$46</f>
        <v>29.787544611872303</v>
      </c>
      <c r="AC62" s="20">
        <f>AB62*'ICP corrections'!Z$74+'ICP corrections'!AA$74</f>
        <v>33.273891674552644</v>
      </c>
      <c r="AD62" s="20">
        <f>((('Bruker data input page'!BN62*10000)^2)*Calibrations!DW$46)+(Calibrations!DX$46*('Bruker data input page'!BN62*10000))+Calibrations!DY$46</f>
        <v>194.52388092327735</v>
      </c>
      <c r="AE62" s="20">
        <f>AD62^2*'ICP corrections'!F$75+'ICP corrections'!G$75*AD62+'ICP corrections'!H$75</f>
        <v>234.68685468872008</v>
      </c>
      <c r="AF62" s="91">
        <f>A62^4*'ICP corrections'!K$75+A62^3*'ICP corrections'!L$75+'ICP corrections'!M$75*A62^2+'ICP corrections'!N$75*A62+'ICP corrections'!O$75</f>
        <v>1.0328379442310081</v>
      </c>
      <c r="AG62" s="20">
        <f t="shared" si="0"/>
        <v>242.39348853473896</v>
      </c>
      <c r="AH62" s="20"/>
    </row>
    <row r="63" spans="1:34" s="18" customFormat="1" ht="16">
      <c r="A63" s="18">
        <f>'Bruker data input page'!A64</f>
        <v>111</v>
      </c>
      <c r="B63" s="82">
        <f>'Bruker data input page'!B64</f>
        <v>44875.029166666667</v>
      </c>
      <c r="C63" s="18" t="str">
        <f>'Bruker data input page'!G64</f>
        <v>GeoExploration</v>
      </c>
      <c r="D63" s="18" t="str">
        <f>'Bruker data input page'!H64</f>
        <v>Oxide3phase</v>
      </c>
      <c r="E63" s="22">
        <f>'Bruker data input page'!K64</f>
        <v>150</v>
      </c>
      <c r="F63" s="22"/>
      <c r="G63" s="22" t="str">
        <f>'Bruker data input page'!DJ63</f>
        <v>U1556B-11R-1-A</v>
      </c>
      <c r="H63" s="22" t="str">
        <f>'Bruker data input page'!DK63</f>
        <v>SHLF11494931</v>
      </c>
      <c r="I63" s="22">
        <f>'Bruker data input page'!DL63</f>
        <v>115</v>
      </c>
      <c r="J63" s="22" t="str">
        <f>'Bruker data input page'!DM63</f>
        <v>B</v>
      </c>
      <c r="K63" s="49">
        <f>'Bruker data input page'!X63*Calibrations!H$46+Calibrations!I$46</f>
        <v>47.982865301597222</v>
      </c>
      <c r="L63" s="50">
        <f>'Bruker data input page'!AJ63*Calibrations!O$46/0.5995+Calibrations!P$46</f>
        <v>2.3371533353800036</v>
      </c>
      <c r="M63" s="19">
        <f>'ICP corrections'!$S$75*L63^2+'ICP corrections'!$T$75*L63+'ICP corrections'!$U$75</f>
        <v>2.5978814355047311</v>
      </c>
      <c r="N63" s="49">
        <f>'Bruker data input page'!V63*Calibrations!V$46+Calibrations!W$46</f>
        <v>18.322828631403887</v>
      </c>
      <c r="O63" s="50">
        <f>'Bruker data input page'!AR63*Calibrations!AC$46/0.6994+Calibrations!AD$46</f>
        <v>7.5652559317512535</v>
      </c>
      <c r="P63" s="50">
        <f>'Bruker data input page'!T63*Calibrations!AQ$46+Calibrations!AR$46</f>
        <v>5.3573292535226962</v>
      </c>
      <c r="Q63" s="50">
        <f>'Bruker data input page'!AP63*Calibrations!AJ$46/0.77446+Calibrations!AK$46</f>
        <v>0.11718871040495536</v>
      </c>
      <c r="R63" s="50">
        <f>'Bruker data input page'!AH63*Calibrations!AX$46/0.7147+Calibrations!AY$46</f>
        <v>15.205284718689935</v>
      </c>
      <c r="S63" s="50">
        <f>'Bruker data input page'!AF63*Calibrations!BE$46/0.83015+Calibrations!BF$46</f>
        <v>2.5492906728238198</v>
      </c>
      <c r="U63" s="20">
        <f>'Bruker data input page'!AL63*Calibrations!BS$46*10000+Calibrations!BT$46</f>
        <v>285.17014202680355</v>
      </c>
      <c r="V63" s="20">
        <f>('Bruker data input page'!AN63*10000)^2*Calibrations!BY$46+('Bruker data input page'!AN63*10000)*Calibrations!BZ$46+Calibrations!CA$46</f>
        <v>211.39053442032471</v>
      </c>
      <c r="W63" s="20">
        <f>'Bruker data input page'!AV63*Calibrations!CG$46*10000+Calibrations!CH$46</f>
        <v>71.627336630832673</v>
      </c>
      <c r="X63" s="20">
        <f>'Bruker data input page'!AX63*Calibrations!CN$46*10000+Calibrations!CO$46</f>
        <v>43.268818392402501</v>
      </c>
      <c r="Y63" s="20">
        <f>'Bruker data input page'!AZ63*Calibrations!CU$46*10000+Calibrations!CV$46</f>
        <v>60.940518953244933</v>
      </c>
      <c r="Z63" s="20">
        <f>'Bruker data input page'!BH63*Calibrations!DB$46*10000+Calibrations!DC$46</f>
        <v>33.735799226667233</v>
      </c>
      <c r="AA63" s="20">
        <f>'Bruker data input page'!BJ63*Calibrations!DI$46*10000+Calibrations!DJ$46</f>
        <v>611.21463959814287</v>
      </c>
      <c r="AB63" s="20">
        <f>'Bruker data input page'!BL63*Calibrations!DP$46*10000+Calibrations!DQ$46</f>
        <v>29.787544611872303</v>
      </c>
      <c r="AC63" s="20">
        <f>AB63*'ICP corrections'!Z$74+'ICP corrections'!AA$74</f>
        <v>33.273891674552644</v>
      </c>
      <c r="AD63" s="20">
        <f>((('Bruker data input page'!BN63*10000)^2)*Calibrations!DW$46)+(Calibrations!DX$46*('Bruker data input page'!BN63*10000))+Calibrations!DY$46</f>
        <v>211.00820546538375</v>
      </c>
      <c r="AE63" s="20">
        <f>AD63^2*'ICP corrections'!F$75+'ICP corrections'!G$75*AD63+'ICP corrections'!H$75</f>
        <v>248.56286804848889</v>
      </c>
      <c r="AF63" s="91">
        <f>A63^4*'ICP corrections'!K$75+A63^3*'ICP corrections'!L$75+'ICP corrections'!M$75*A63^2+'ICP corrections'!N$75*A63+'ICP corrections'!O$75</f>
        <v>1.0323149518822419</v>
      </c>
      <c r="AG63" s="20">
        <f t="shared" si="0"/>
        <v>256.59516516918785</v>
      </c>
      <c r="AH63" s="20"/>
    </row>
    <row r="64" spans="1:34" s="18" customFormat="1" ht="16">
      <c r="A64" s="18">
        <f>'Bruker data input page'!A65</f>
        <v>112</v>
      </c>
      <c r="B64" s="82">
        <f>'Bruker data input page'!B65</f>
        <v>44875.032638888886</v>
      </c>
      <c r="C64" s="18" t="str">
        <f>'Bruker data input page'!G65</f>
        <v>GeoExploration</v>
      </c>
      <c r="D64" s="18" t="str">
        <f>'Bruker data input page'!H65</f>
        <v>Oxide3phase</v>
      </c>
      <c r="E64" s="22">
        <f>'Bruker data input page'!K65</f>
        <v>150</v>
      </c>
      <c r="F64" s="22"/>
      <c r="G64" s="22" t="str">
        <f>'Bruker data input page'!DJ64</f>
        <v>U1556B-11R-2-A</v>
      </c>
      <c r="H64" s="22" t="str">
        <f>'Bruker data input page'!DK64</f>
        <v>SHLF11494961</v>
      </c>
      <c r="I64" s="22">
        <f>'Bruker data input page'!DL64</f>
        <v>50</v>
      </c>
      <c r="J64" s="22" t="str">
        <f>'Bruker data input page'!DM64</f>
        <v>B</v>
      </c>
      <c r="K64" s="49">
        <f>'Bruker data input page'!X64*Calibrations!H$46+Calibrations!I$46</f>
        <v>41.181821321913674</v>
      </c>
      <c r="L64" s="50">
        <f>'Bruker data input page'!AJ64*Calibrations!O$46/0.5995+Calibrations!P$46</f>
        <v>2.0081949241648607</v>
      </c>
      <c r="M64" s="19">
        <f>'ICP corrections'!$S$75*L64^2+'ICP corrections'!$T$75*L64+'ICP corrections'!$U$75</f>
        <v>2.2239233964814029</v>
      </c>
      <c r="N64" s="49">
        <f>'Bruker data input page'!V64*Calibrations!V$46+Calibrations!W$46</f>
        <v>15.394052574760394</v>
      </c>
      <c r="O64" s="50">
        <f>'Bruker data input page'!AR64*Calibrations!AC$46/0.6994+Calibrations!AD$46</f>
        <v>7.932116694268915</v>
      </c>
      <c r="P64" s="50">
        <f>'Bruker data input page'!T64*Calibrations!AQ$46+Calibrations!AR$46</f>
        <v>5.7172468003662233</v>
      </c>
      <c r="Q64" s="50">
        <f>'Bruker data input page'!AP64*Calibrations!AJ$46/0.77446+Calibrations!AK$46</f>
        <v>0.14109218536591725</v>
      </c>
      <c r="R64" s="50">
        <f>'Bruker data input page'!AH64*Calibrations!AX$46/0.7147+Calibrations!AY$46</f>
        <v>12.09813905729963</v>
      </c>
      <c r="S64" s="50">
        <f>'Bruker data input page'!AF64*Calibrations!BE$46/0.83015+Calibrations!BF$46</f>
        <v>1.8759851274979817</v>
      </c>
      <c r="U64" s="20">
        <f>'Bruker data input page'!AL64*Calibrations!BS$46*10000+Calibrations!BT$46</f>
        <v>119.84253413528647</v>
      </c>
      <c r="V64" s="20">
        <f>('Bruker data input page'!AN64*10000)^2*Calibrations!BY$46+('Bruker data input page'!AN64*10000)*Calibrations!BZ$46+Calibrations!CA$46</f>
        <v>210.04299880068768</v>
      </c>
      <c r="W64" s="20">
        <f>'Bruker data input page'!AV64*Calibrations!CG$46*10000+Calibrations!CH$46</f>
        <v>135.55536802373726</v>
      </c>
      <c r="X64" s="20">
        <f>'Bruker data input page'!AX64*Calibrations!CN$46*10000+Calibrations!CO$46</f>
        <v>59.712410807064444</v>
      </c>
      <c r="Y64" s="20">
        <f>'Bruker data input page'!AZ64*Calibrations!CU$46*10000+Calibrations!CV$46</f>
        <v>57.284881627529501</v>
      </c>
      <c r="Z64" s="20">
        <f>'Bruker data input page'!BH64*Calibrations!DB$46*10000+Calibrations!DC$46</f>
        <v>31.597083046964656</v>
      </c>
      <c r="AA64" s="20">
        <f>'Bruker data input page'!BJ64*Calibrations!DI$46*10000+Calibrations!DJ$46</f>
        <v>545.50111528246555</v>
      </c>
      <c r="AB64" s="20">
        <f>'Bruker data input page'!BL64*Calibrations!DP$46*10000+Calibrations!DQ$46</f>
        <v>27.37197877655132</v>
      </c>
      <c r="AC64" s="20">
        <f>AB64*'ICP corrections'!Z$74+'ICP corrections'!AA$74</f>
        <v>31.220419157946274</v>
      </c>
      <c r="AD64" s="20">
        <f>((('Bruker data input page'!BN64*10000)^2)*Calibrations!DW$46)+(Calibrations!DX$46*('Bruker data input page'!BN64*10000))+Calibrations!DY$46</f>
        <v>209.4950960940009</v>
      </c>
      <c r="AE64" s="20">
        <f>AD64^2*'ICP corrections'!F$75+'ICP corrections'!G$75*AD64+'ICP corrections'!H$75</f>
        <v>247.32279402232803</v>
      </c>
      <c r="AF64" s="91">
        <f>A64^4*'ICP corrections'!K$75+A64^3*'ICP corrections'!L$75+'ICP corrections'!M$75*A64^2+'ICP corrections'!N$75*A64+'ICP corrections'!O$75</f>
        <v>1.0318029944761513</v>
      </c>
      <c r="AG64" s="20">
        <f t="shared" si="0"/>
        <v>255.18839947444644</v>
      </c>
      <c r="AH64" s="20"/>
    </row>
    <row r="65" spans="1:34" s="18" customFormat="1" ht="16">
      <c r="A65" s="18">
        <f>'Bruker data input page'!A66</f>
        <v>113</v>
      </c>
      <c r="B65" s="82">
        <f>'Bruker data input page'!B66</f>
        <v>44875.039583333331</v>
      </c>
      <c r="C65" s="18" t="str">
        <f>'Bruker data input page'!G66</f>
        <v>GeoExploration</v>
      </c>
      <c r="D65" s="18" t="str">
        <f>'Bruker data input page'!H66</f>
        <v>Oxide3phase</v>
      </c>
      <c r="E65" s="22">
        <f>'Bruker data input page'!K66</f>
        <v>150</v>
      </c>
      <c r="F65" s="22"/>
      <c r="G65" s="22" t="str">
        <f>'Bruker data input page'!DJ65</f>
        <v>U1556B-11R-2-A</v>
      </c>
      <c r="H65" s="22" t="str">
        <f>'Bruker data input page'!DK65</f>
        <v>SHLF11494961</v>
      </c>
      <c r="I65" s="22">
        <f>'Bruker data input page'!DL65</f>
        <v>104</v>
      </c>
      <c r="J65" s="22" t="str">
        <f>'Bruker data input page'!DM65</f>
        <v>B</v>
      </c>
      <c r="K65" s="49">
        <f>'Bruker data input page'!X65*Calibrations!H$46+Calibrations!I$46</f>
        <v>43.293581205759018</v>
      </c>
      <c r="L65" s="50">
        <f>'Bruker data input page'!AJ65*Calibrations!O$46/0.5995+Calibrations!P$46</f>
        <v>2.4613165853273729</v>
      </c>
      <c r="M65" s="19">
        <f>'ICP corrections'!$S$75*L65^2+'ICP corrections'!$T$75*L65+'ICP corrections'!$U$75</f>
        <v>2.7384921266595286</v>
      </c>
      <c r="N65" s="49">
        <f>'Bruker data input page'!V65*Calibrations!V$46+Calibrations!W$46</f>
        <v>17.116450096895353</v>
      </c>
      <c r="O65" s="50">
        <f>'Bruker data input page'!AR65*Calibrations!AC$46/0.6994+Calibrations!AD$46</f>
        <v>9.4862912222583784</v>
      </c>
      <c r="P65" s="50">
        <f>'Bruker data input page'!T65*Calibrations!AQ$46+Calibrations!AR$46</f>
        <v>5.8123193599097966</v>
      </c>
      <c r="Q65" s="50">
        <f>'Bruker data input page'!AP65*Calibrations!AJ$46/0.77446+Calibrations!AK$46</f>
        <v>0.12435975289324393</v>
      </c>
      <c r="R65" s="50">
        <f>'Bruker data input page'!AH65*Calibrations!AX$46/0.7147+Calibrations!AY$46</f>
        <v>12.812512626596032</v>
      </c>
      <c r="S65" s="50">
        <f>'Bruker data input page'!AF65*Calibrations!BE$46/0.83015+Calibrations!BF$46</f>
        <v>1.4280842463740981</v>
      </c>
      <c r="U65" s="20">
        <f>'Bruker data input page'!AL65*Calibrations!BS$46*10000+Calibrations!BT$46</f>
        <v>266.49296456625552</v>
      </c>
      <c r="V65" s="20">
        <f>('Bruker data input page'!AN65*10000)^2*Calibrations!BY$46+('Bruker data input page'!AN65*10000)*Calibrations!BZ$46+Calibrations!CA$46</f>
        <v>286.1966377556987</v>
      </c>
      <c r="W65" s="20">
        <f>'Bruker data input page'!AV65*Calibrations!CG$46*10000+Calibrations!CH$46</f>
        <v>111.58235625139802</v>
      </c>
      <c r="X65" s="20">
        <f>'Bruker data input page'!AX65*Calibrations!CN$46*10000+Calibrations!CO$46</f>
        <v>50.4628900738171</v>
      </c>
      <c r="Y65" s="20">
        <f>'Bruker data input page'!AZ65*Calibrations!CU$46*10000+Calibrations!CV$46</f>
        <v>64.596156278960351</v>
      </c>
      <c r="Z65" s="20">
        <f>'Bruker data input page'!BH65*Calibrations!DB$46*10000+Calibrations!DC$46</f>
        <v>17.695427878897927</v>
      </c>
      <c r="AA65" s="20">
        <f>'Bruker data input page'!BJ65*Calibrations!DI$46*10000+Calibrations!DJ$46</f>
        <v>669.62666121207826</v>
      </c>
      <c r="AB65" s="20">
        <f>'Bruker data input page'!BL65*Calibrations!DP$46*10000+Calibrations!DQ$46</f>
        <v>32.203110447193275</v>
      </c>
      <c r="AC65" s="20">
        <f>AB65*'ICP corrections'!Z$74+'ICP corrections'!AA$74</f>
        <v>35.327364191159006</v>
      </c>
      <c r="AD65" s="20">
        <f>((('Bruker data input page'!BN65*10000)^2)*Calibrations!DW$46)+(Calibrations!DX$46*('Bruker data input page'!BN65*10000))+Calibrations!DY$46</f>
        <v>225.48131045054535</v>
      </c>
      <c r="AE65" s="20">
        <f>AD65^2*'ICP corrections'!F$75+'ICP corrections'!G$75*AD65+'ICP corrections'!H$75</f>
        <v>260.08100632453085</v>
      </c>
      <c r="AF65" s="91">
        <f>A65^4*'ICP corrections'!K$75+A65^3*'ICP corrections'!L$75+'ICP corrections'!M$75*A65^2+'ICP corrections'!N$75*A65+'ICP corrections'!O$75</f>
        <v>1.0313020038683796</v>
      </c>
      <c r="AG65" s="20">
        <f t="shared" si="0"/>
        <v>268.22206299059337</v>
      </c>
      <c r="AH65" s="20"/>
    </row>
    <row r="66" spans="1:34" s="18" customFormat="1" ht="16">
      <c r="A66" s="18">
        <f>'Bruker data input page'!A67</f>
        <v>114</v>
      </c>
      <c r="B66" s="82">
        <f>'Bruker data input page'!B67</f>
        <v>44875.044444444444</v>
      </c>
      <c r="C66" s="18" t="str">
        <f>'Bruker data input page'!G67</f>
        <v>GeoExploration</v>
      </c>
      <c r="D66" s="18" t="str">
        <f>'Bruker data input page'!H67</f>
        <v>Oxide3phase</v>
      </c>
      <c r="E66" s="22">
        <f>'Bruker data input page'!K67</f>
        <v>150</v>
      </c>
      <c r="F66" s="22"/>
      <c r="G66" s="22" t="str">
        <f>'Bruker data input page'!DJ66</f>
        <v>U1556B-12R-1-A</v>
      </c>
      <c r="H66" s="22" t="str">
        <f>'Bruker data input page'!DK66</f>
        <v>SHLF11495361</v>
      </c>
      <c r="I66" s="22">
        <f>'Bruker data input page'!DL66</f>
        <v>26</v>
      </c>
      <c r="J66" s="22" t="str">
        <f>'Bruker data input page'!DM66</f>
        <v>B</v>
      </c>
      <c r="K66" s="49">
        <f>'Bruker data input page'!X66*Calibrations!H$46+Calibrations!I$46</f>
        <v>43.049879614281465</v>
      </c>
      <c r="L66" s="50">
        <f>'Bruker data input page'!AJ66*Calibrations!O$46/0.5995+Calibrations!P$46</f>
        <v>2.1846287587514288</v>
      </c>
      <c r="M66" s="19">
        <f>'ICP corrections'!$S$75*L66^2+'ICP corrections'!$T$75*L66+'ICP corrections'!$U$75</f>
        <v>2.4247494069346209</v>
      </c>
      <c r="N66" s="49">
        <f>'Bruker data input page'!V66*Calibrations!V$46+Calibrations!W$46</f>
        <v>16.768033230842125</v>
      </c>
      <c r="O66" s="50">
        <f>'Bruker data input page'!AR66*Calibrations!AC$46/0.6994+Calibrations!AD$46</f>
        <v>9.4566864810819737</v>
      </c>
      <c r="P66" s="50">
        <f>'Bruker data input page'!T66*Calibrations!AQ$46+Calibrations!AR$46</f>
        <v>6.2137583919417407</v>
      </c>
      <c r="Q66" s="50">
        <f>'Bruker data input page'!AP66*Calibrations!AJ$46/0.77446+Calibrations!AK$46</f>
        <v>0.1265110656397305</v>
      </c>
      <c r="R66" s="50">
        <f>'Bruker data input page'!AH66*Calibrations!AX$46/0.7147+Calibrations!AY$46</f>
        <v>12.399442452029426</v>
      </c>
      <c r="S66" s="50">
        <f>'Bruker data input page'!AF66*Calibrations!BE$46/0.83015+Calibrations!BF$46</f>
        <v>1.5393882865135247</v>
      </c>
      <c r="U66" s="20">
        <f>'Bruker data input page'!AL66*Calibrations!BS$46*10000+Calibrations!BT$46</f>
        <v>191.09250741071011</v>
      </c>
      <c r="V66" s="20">
        <f>('Bruker data input page'!AN66*10000)^2*Calibrations!BY$46+('Bruker data input page'!AN66*10000)*Calibrations!BZ$46+Calibrations!CA$46</f>
        <v>361.17222124537147</v>
      </c>
      <c r="W66" s="20">
        <f>'Bruker data input page'!AV66*Calibrations!CG$46*10000+Calibrations!CH$46</f>
        <v>98.596974874714277</v>
      </c>
      <c r="X66" s="20">
        <f>'Bruker data input page'!AX66*Calibrations!CN$46*10000+Calibrations!CO$46</f>
        <v>54.573788177482584</v>
      </c>
      <c r="Y66" s="20">
        <f>'Bruker data input page'!AZ66*Calibrations!CU$46*10000+Calibrations!CV$46</f>
        <v>64.596156278960351</v>
      </c>
      <c r="Z66" s="20">
        <f>'Bruker data input page'!BH66*Calibrations!DB$46*10000+Calibrations!DC$46</f>
        <v>25.180934507856936</v>
      </c>
      <c r="AA66" s="20">
        <f>'Bruker data input page'!BJ66*Calibrations!DI$46*10000+Calibrations!DJ$46</f>
        <v>639.37757859057604</v>
      </c>
      <c r="AB66" s="20">
        <f>'Bruker data input page'!BL66*Calibrations!DP$46*10000+Calibrations!DQ$46</f>
        <v>33.410893364853763</v>
      </c>
      <c r="AC66" s="20">
        <f>AB66*'ICP corrections'!Z$74+'ICP corrections'!AA$74</f>
        <v>36.354100449462187</v>
      </c>
      <c r="AD66" s="20">
        <f>((('Bruker data input page'!BN66*10000)^2)*Calibrations!DW$46)+(Calibrations!DX$46*('Bruker data input page'!BN66*10000))+Calibrations!DY$46</f>
        <v>223.38661157813928</v>
      </c>
      <c r="AE66" s="20">
        <f>AD66^2*'ICP corrections'!F$75+'ICP corrections'!G$75*AD66+'ICP corrections'!H$75</f>
        <v>258.45245884663757</v>
      </c>
      <c r="AF66" s="91">
        <f>A66^4*'ICP corrections'!K$75+A66^3*'ICP corrections'!L$75+'ICP corrections'!M$75*A66^2+'ICP corrections'!N$75*A66+'ICP corrections'!O$75</f>
        <v>1.0308119119877783</v>
      </c>
      <c r="AG66" s="20">
        <f t="shared" si="0"/>
        <v>266.41587326164506</v>
      </c>
      <c r="AH66" s="20"/>
    </row>
    <row r="67" spans="1:34" s="18" customFormat="1" ht="16">
      <c r="A67" s="18">
        <f>'Bruker data input page'!A68</f>
        <v>115</v>
      </c>
      <c r="B67" s="82">
        <f>'Bruker data input page'!B68</f>
        <v>44875.051388888889</v>
      </c>
      <c r="C67" s="18" t="str">
        <f>'Bruker data input page'!G68</f>
        <v>GeoExploration</v>
      </c>
      <c r="D67" s="18" t="str">
        <f>'Bruker data input page'!H68</f>
        <v>Oxide3phase</v>
      </c>
      <c r="E67" s="22">
        <f>'Bruker data input page'!K68</f>
        <v>150</v>
      </c>
      <c r="F67" s="22"/>
      <c r="G67" s="22" t="str">
        <f>'Bruker data input page'!DJ67</f>
        <v>U1556B-12R-1-A</v>
      </c>
      <c r="H67" s="22" t="str">
        <f>'Bruker data input page'!DK67</f>
        <v>SHLF11495361</v>
      </c>
      <c r="I67" s="22">
        <f>'Bruker data input page'!DL67</f>
        <v>114</v>
      </c>
      <c r="J67" s="22" t="str">
        <f>'Bruker data input page'!DM67</f>
        <v>B</v>
      </c>
      <c r="K67" s="49">
        <f>'Bruker data input page'!X67*Calibrations!H$46+Calibrations!I$46</f>
        <v>46.878802842969627</v>
      </c>
      <c r="L67" s="50">
        <f>'Bruker data input page'!AJ67*Calibrations!O$46/0.5995+Calibrations!P$46</f>
        <v>2.4141576351481597</v>
      </c>
      <c r="M67" s="19">
        <f>'ICP corrections'!$S$75*L67^2+'ICP corrections'!$T$75*L67+'ICP corrections'!$U$75</f>
        <v>2.6851208927042474</v>
      </c>
      <c r="N67" s="49">
        <f>'Bruker data input page'!V67*Calibrations!V$46+Calibrations!W$46</f>
        <v>18.142410265611062</v>
      </c>
      <c r="O67" s="50">
        <f>'Bruker data input page'!AR67*Calibrations!AC$46/0.6994+Calibrations!AD$46</f>
        <v>9.1607878368615232</v>
      </c>
      <c r="P67" s="50">
        <f>'Bruker data input page'!T67*Calibrations!AQ$46+Calibrations!AR$46</f>
        <v>6.0289489777269383</v>
      </c>
      <c r="Q67" s="50">
        <f>'Bruker data input page'!AP67*Calibrations!AJ$46/0.77446+Calibrations!AK$46</f>
        <v>0.13678955987294411</v>
      </c>
      <c r="R67" s="50">
        <f>'Bruker data input page'!AH67*Calibrations!AX$46/0.7147+Calibrations!AY$46</f>
        <v>12.875837407861276</v>
      </c>
      <c r="S67" s="50">
        <f>'Bruker data input page'!AF67*Calibrations!BE$46/0.83015+Calibrations!BF$46</f>
        <v>1.6327941895451037</v>
      </c>
      <c r="U67" s="20">
        <f>'Bruker data input page'!AL67*Calibrations!BS$46*10000+Calibrations!BT$46</f>
        <v>236.05608277869595</v>
      </c>
      <c r="V67" s="20">
        <f>('Bruker data input page'!AN67*10000)^2*Calibrations!BY$46+('Bruker data input page'!AN67*10000)*Calibrations!BZ$46+Calibrations!CA$46</f>
        <v>318.08931082998402</v>
      </c>
      <c r="W67" s="20">
        <f>'Bruker data input page'!AV67*Calibrations!CG$46*10000+Calibrations!CH$46</f>
        <v>101.59360134625669</v>
      </c>
      <c r="X67" s="20">
        <f>'Bruker data input page'!AX67*Calibrations!CN$46*10000+Calibrations!CO$46</f>
        <v>68.961931540311781</v>
      </c>
      <c r="Y67" s="20">
        <f>'Bruker data input page'!AZ67*Calibrations!CU$46*10000+Calibrations!CV$46</f>
        <v>68.251793604675768</v>
      </c>
      <c r="Z67" s="20">
        <f>'Bruker data input page'!BH67*Calibrations!DB$46*10000+Calibrations!DC$46</f>
        <v>20.903502148451786</v>
      </c>
      <c r="AA67" s="20">
        <f>'Bruker data input page'!BJ67*Calibrations!DI$46*10000+Calibrations!DJ$46</f>
        <v>627.90378863069589</v>
      </c>
      <c r="AB67" s="20">
        <f>'Bruker data input page'!BL67*Calibrations!DP$46*10000+Calibrations!DQ$46</f>
        <v>32.203110447193275</v>
      </c>
      <c r="AC67" s="20">
        <f>AB67*'ICP corrections'!Z$74+'ICP corrections'!AA$74</f>
        <v>35.327364191159006</v>
      </c>
      <c r="AD67" s="20">
        <f>((('Bruker data input page'!BN67*10000)^2)*Calibrations!DW$46)+(Calibrations!DX$46*('Bruker data input page'!BN67*10000))+Calibrations!DY$46</f>
        <v>207.20300060299479</v>
      </c>
      <c r="AE67" s="20">
        <f>AD67^2*'ICP corrections'!F$75+'ICP corrections'!G$75*AD67+'ICP corrections'!H$75</f>
        <v>245.43135624644901</v>
      </c>
      <c r="AF67" s="91">
        <f>A67^4*'ICP corrections'!K$75+A67^3*'ICP corrections'!L$75+'ICP corrections'!M$75*A67^2+'ICP corrections'!N$75*A67+'ICP corrections'!O$75</f>
        <v>1.0303326508364083</v>
      </c>
      <c r="AG67" s="20">
        <f t="shared" ref="AG67:AG130" si="1">AE67*AF67</f>
        <v>252.87593987977871</v>
      </c>
      <c r="AH67" s="20"/>
    </row>
    <row r="68" spans="1:34" s="18" customFormat="1" ht="16">
      <c r="A68" s="18">
        <f>'Bruker data input page'!A69</f>
        <v>116</v>
      </c>
      <c r="B68" s="82">
        <f>'Bruker data input page'!B69</f>
        <v>44875.055555555555</v>
      </c>
      <c r="C68" s="18" t="str">
        <f>'Bruker data input page'!G69</f>
        <v>GeoExploration</v>
      </c>
      <c r="D68" s="18" t="str">
        <f>'Bruker data input page'!H69</f>
        <v>Oxide3phase</v>
      </c>
      <c r="E68" s="22">
        <f>'Bruker data input page'!K69</f>
        <v>150</v>
      </c>
      <c r="F68" s="22"/>
      <c r="G68" s="22" t="str">
        <f>'Bruker data input page'!DJ68</f>
        <v>U1556B-12R-2-A</v>
      </c>
      <c r="H68" s="22" t="str">
        <f>'Bruker data input page'!DK68</f>
        <v>SHLF11495391</v>
      </c>
      <c r="I68" s="22">
        <f>'Bruker data input page'!DL68</f>
        <v>25</v>
      </c>
      <c r="J68" s="22" t="str">
        <f>'Bruker data input page'!DM68</f>
        <v>A</v>
      </c>
      <c r="K68" s="49">
        <f>'Bruker data input page'!X68*Calibrations!H$46+Calibrations!I$46</f>
        <v>38.360691691131308</v>
      </c>
      <c r="L68" s="50">
        <f>'Bruker data input page'!AJ68*Calibrations!O$46/0.5995+Calibrations!P$46</f>
        <v>1.8442928385769652</v>
      </c>
      <c r="M68" s="19">
        <f>'ICP corrections'!$S$75*L68^2+'ICP corrections'!$T$75*L68+'ICP corrections'!$U$75</f>
        <v>2.0368288606639973</v>
      </c>
      <c r="N68" s="49">
        <f>'Bruker data input page'!V68*Calibrations!V$46+Calibrations!W$46</f>
        <v>14.746237673638294</v>
      </c>
      <c r="O68" s="50">
        <f>'Bruker data input page'!AR68*Calibrations!AC$46/0.6994+Calibrations!AD$46</f>
        <v>6.8328733146083316</v>
      </c>
      <c r="P68" s="50">
        <f>'Bruker data input page'!T68*Calibrations!AQ$46+Calibrations!AR$46</f>
        <v>4.7377083986198372</v>
      </c>
      <c r="Q68" s="50">
        <f>'Bruker data input page'!AP68*Calibrations!AJ$46/0.77446+Calibrations!AK$46</f>
        <v>0.17479608506087352</v>
      </c>
      <c r="R68" s="50">
        <f>'Bruker data input page'!AH68*Calibrations!AX$46/0.7147+Calibrations!AY$46</f>
        <v>8.8040831544328739</v>
      </c>
      <c r="S68" s="50">
        <f>'Bruker data input page'!AF68*Calibrations!BE$46/0.83015+Calibrations!BF$46</f>
        <v>1.7156849370258227</v>
      </c>
      <c r="U68" s="20" t="e">
        <f>'Bruker data input page'!AL68*Calibrations!BS$46*10000+Calibrations!BT$46</f>
        <v>#VALUE!</v>
      </c>
      <c r="V68" s="20">
        <f>('Bruker data input page'!AN68*10000)^2*Calibrations!BY$46+('Bruker data input page'!AN68*10000)*Calibrations!BZ$46+Calibrations!CA$46</f>
        <v>201.88840436663597</v>
      </c>
      <c r="W68" s="20">
        <f>'Bruker data input page'!AV68*Calibrations!CG$46*10000+Calibrations!CH$46</f>
        <v>156.53175332453409</v>
      </c>
      <c r="X68" s="20">
        <f>'Bruker data input page'!AX68*Calibrations!CN$46*10000+Calibrations!CO$46</f>
        <v>64.85103343664629</v>
      </c>
      <c r="Y68" s="20">
        <f>'Bruker data input page'!AZ68*Calibrations!CU$46*10000+Calibrations!CV$46</f>
        <v>68.251793604675768</v>
      </c>
      <c r="Z68" s="20">
        <f>'Bruker data input page'!BH68*Calibrations!DB$46*10000+Calibrations!DC$46</f>
        <v>26.250292597708221</v>
      </c>
      <c r="AA68" s="20">
        <f>'Bruker data input page'!BJ68*Calibrations!DI$46*10000+Calibrations!DJ$46</f>
        <v>552.80261798420759</v>
      </c>
      <c r="AB68" s="20">
        <f>'Bruker data input page'!BL68*Calibrations!DP$46*10000+Calibrations!DQ$46</f>
        <v>33.410893364853763</v>
      </c>
      <c r="AC68" s="20">
        <f>AB68*'ICP corrections'!Z$74+'ICP corrections'!AA$74</f>
        <v>36.354100449462187</v>
      </c>
      <c r="AD68" s="20">
        <f>((('Bruker data input page'!BN68*10000)^2)*Calibrations!DW$46)+(Calibrations!DX$46*('Bruker data input page'!BN68*10000))+Calibrations!DY$46</f>
        <v>219.83562963364434</v>
      </c>
      <c r="AE68" s="20">
        <f>AD68^2*'ICP corrections'!F$75+'ICP corrections'!G$75*AD68+'ICP corrections'!H$75</f>
        <v>255.66195743466227</v>
      </c>
      <c r="AF68" s="91">
        <f>A68^4*'ICP corrections'!K$75+A68^3*'ICP corrections'!L$75+'ICP corrections'!M$75*A68^2+'ICP corrections'!N$75*A68+'ICP corrections'!O$75</f>
        <v>1.0298641524895396</v>
      </c>
      <c r="AG68" s="20">
        <f t="shared" si="1"/>
        <v>263.29708511726517</v>
      </c>
      <c r="AH68" s="20"/>
    </row>
    <row r="69" spans="1:34" s="18" customFormat="1" ht="16">
      <c r="A69" s="18">
        <f>'Bruker data input page'!A70</f>
        <v>117</v>
      </c>
      <c r="B69" s="82">
        <f>'Bruker data input page'!B70</f>
        <v>44875.083333333336</v>
      </c>
      <c r="C69" s="18" t="str">
        <f>'Bruker data input page'!G70</f>
        <v>GeoExploration</v>
      </c>
      <c r="D69" s="18" t="str">
        <f>'Bruker data input page'!H70</f>
        <v>Oxide3phase</v>
      </c>
      <c r="E69" s="22">
        <f>'Bruker data input page'!K70</f>
        <v>150</v>
      </c>
      <c r="F69" s="22"/>
      <c r="G69" s="22" t="str">
        <f>'Bruker data input page'!DJ69</f>
        <v>U1556B-12R-2-A</v>
      </c>
      <c r="H69" s="22" t="str">
        <f>'Bruker data input page'!DK69</f>
        <v>SHLF11495391</v>
      </c>
      <c r="I69" s="22">
        <f>'Bruker data input page'!DL69</f>
        <v>73</v>
      </c>
      <c r="J69" s="22" t="str">
        <f>'Bruker data input page'!DM69</f>
        <v>A</v>
      </c>
      <c r="K69" s="49">
        <f>'Bruker data input page'!X69*Calibrations!H$46+Calibrations!I$46</f>
        <v>45.749639312765233</v>
      </c>
      <c r="L69" s="50">
        <f>'Bruker data input page'!AJ69*Calibrations!O$46/0.5995+Calibrations!P$46</f>
        <v>2.7465787664813566</v>
      </c>
      <c r="M69" s="19">
        <f>'ICP corrections'!$S$75*L69^2+'ICP corrections'!$T$75*L69+'ICP corrections'!$U$75</f>
        <v>3.0604263610672211</v>
      </c>
      <c r="N69" s="49">
        <f>'Bruker data input page'!V69*Calibrations!V$46+Calibrations!W$46</f>
        <v>19.328639550186672</v>
      </c>
      <c r="O69" s="50">
        <f>'Bruker data input page'!AR69*Calibrations!AC$46/0.6994+Calibrations!AD$46</f>
        <v>9.4788528450783769</v>
      </c>
      <c r="P69" s="50">
        <f>'Bruker data input page'!T69*Calibrations!AQ$46+Calibrations!AR$46</f>
        <v>4.8524745597831505</v>
      </c>
      <c r="Q69" s="50">
        <f>'Bruker data input page'!AP69*Calibrations!AJ$46/0.77446+Calibrations!AK$46</f>
        <v>0.10655166404732731</v>
      </c>
      <c r="R69" s="50">
        <f>'Bruker data input page'!AH69*Calibrations!AX$46/0.7147+Calibrations!AY$46</f>
        <v>10.536905970806259</v>
      </c>
      <c r="S69" s="50">
        <f>'Bruker data input page'!AF69*Calibrations!BE$46/0.83015+Calibrations!BF$46</f>
        <v>1.46186698016516</v>
      </c>
      <c r="U69" s="20">
        <f>'Bruker data input page'!AL69*Calibrations!BS$46*10000+Calibrations!BT$46</f>
        <v>199.39347517095365</v>
      </c>
      <c r="V69" s="20">
        <f>('Bruker data input page'!AN69*10000)^2*Calibrations!BY$46+('Bruker data input page'!AN69*10000)*Calibrations!BZ$46+Calibrations!CA$46</f>
        <v>86.680343476730627</v>
      </c>
      <c r="W69" s="20">
        <f>'Bruker data input page'!AV69*Calibrations!CG$46*10000+Calibrations!CH$46</f>
        <v>87.609344479058805</v>
      </c>
      <c r="X69" s="20">
        <f>'Bruker data input page'!AX69*Calibrations!CN$46*10000+Calibrations!CO$46</f>
        <v>57.656961755231698</v>
      </c>
      <c r="Y69" s="20">
        <f>'Bruker data input page'!AZ69*Calibrations!CU$46*10000+Calibrations!CV$46</f>
        <v>90.185617558968318</v>
      </c>
      <c r="Z69" s="20">
        <f>'Bruker data input page'!BH69*Calibrations!DB$46*10000+Calibrations!DC$46</f>
        <v>18.764785968749212</v>
      </c>
      <c r="AA69" s="20">
        <f>'Bruker data input page'!BJ69*Calibrations!DI$46*10000+Calibrations!DJ$46</f>
        <v>715.52182105159909</v>
      </c>
      <c r="AB69" s="20">
        <f>'Bruker data input page'!BL69*Calibrations!DP$46*10000+Calibrations!DQ$46</f>
        <v>40.657590870816691</v>
      </c>
      <c r="AC69" s="20">
        <f>AB69*'ICP corrections'!Z$74+'ICP corrections'!AA$74</f>
        <v>42.514517999281267</v>
      </c>
      <c r="AD69" s="20">
        <f>((('Bruker data input page'!BN69*10000)^2)*Calibrations!DW$46)+(Calibrations!DX$46*('Bruker data input page'!BN69*10000))+Calibrations!DY$46</f>
        <v>223.38661157813928</v>
      </c>
      <c r="AE69" s="20">
        <f>AD69^2*'ICP corrections'!F$75+'ICP corrections'!G$75*AD69+'ICP corrections'!H$75</f>
        <v>258.45245884663757</v>
      </c>
      <c r="AF69" s="91">
        <f>A69^4*'ICP corrections'!K$75+A69^3*'ICP corrections'!L$75+'ICP corrections'!M$75*A69^2+'ICP corrections'!N$75*A69+'ICP corrections'!O$75</f>
        <v>1.0294063490956502</v>
      </c>
      <c r="AG69" s="20">
        <f t="shared" si="1"/>
        <v>266.05260207611099</v>
      </c>
      <c r="AH69" s="20"/>
    </row>
    <row r="70" spans="1:34" s="18" customFormat="1" ht="16">
      <c r="A70" s="18">
        <f>'Bruker data input page'!A71</f>
        <v>118</v>
      </c>
      <c r="B70" s="82">
        <f>'Bruker data input page'!B71</f>
        <v>44875.087500000001</v>
      </c>
      <c r="C70" s="18" t="str">
        <f>'Bruker data input page'!G71</f>
        <v>GeoExploration</v>
      </c>
      <c r="D70" s="18" t="str">
        <f>'Bruker data input page'!H71</f>
        <v>Oxide3phase</v>
      </c>
      <c r="E70" s="22">
        <f>'Bruker data input page'!K71</f>
        <v>150</v>
      </c>
      <c r="F70" s="22"/>
      <c r="G70" s="22" t="str">
        <f>'Bruker data input page'!DJ70</f>
        <v>U1556B-12R-3-A</v>
      </c>
      <c r="H70" s="22" t="str">
        <f>'Bruker data input page'!DK70</f>
        <v>SHLF11495421</v>
      </c>
      <c r="I70" s="22">
        <f>'Bruker data input page'!DL70</f>
        <v>129</v>
      </c>
      <c r="J70" s="22" t="str">
        <f>'Bruker data input page'!DM70</f>
        <v>B (breccia clast)</v>
      </c>
      <c r="K70" s="49">
        <f>'Bruker data input page'!X70*Calibrations!H$46+Calibrations!I$46</f>
        <v>49.519704856376734</v>
      </c>
      <c r="L70" s="50">
        <f>'Bruker data input page'!AJ70*Calibrations!O$46/0.5995+Calibrations!P$46</f>
        <v>2.2136496511694066</v>
      </c>
      <c r="M70" s="19">
        <f>'ICP corrections'!$S$75*L70^2+'ICP corrections'!$T$75*L70+'ICP corrections'!$U$75</f>
        <v>2.4577255193716923</v>
      </c>
      <c r="N70" s="49">
        <f>'Bruker data input page'!V70*Calibrations!V$46+Calibrations!W$46</f>
        <v>16.853981342851085</v>
      </c>
      <c r="O70" s="50">
        <f>'Bruker data input page'!AR70*Calibrations!AC$46/0.6994+Calibrations!AD$46</f>
        <v>8.6877070482134435</v>
      </c>
      <c r="P70" s="50">
        <f>'Bruker data input page'!T70*Calibrations!AQ$46+Calibrations!AR$46</f>
        <v>14.935889627537694</v>
      </c>
      <c r="Q70" s="50">
        <f>'Bruker data input page'!AP70*Calibrations!AJ$46/0.77446+Calibrations!AK$46</f>
        <v>0.13643100774852968</v>
      </c>
      <c r="R70" s="50">
        <f>'Bruker data input page'!AH70*Calibrations!AX$46/0.7147+Calibrations!AY$46</f>
        <v>8.8999457841362535</v>
      </c>
      <c r="S70" s="50">
        <f>'Bruker data input page'!AF70*Calibrations!BE$46/0.83015+Calibrations!BF$46</f>
        <v>1.9695028938864847</v>
      </c>
      <c r="U70" s="20">
        <f>'Bruker data input page'!AL70*Calibrations!BS$46*10000+Calibrations!BT$46</f>
        <v>175.1823192035767</v>
      </c>
      <c r="V70" s="20">
        <f>('Bruker data input page'!AN70*10000)^2*Calibrations!BY$46+('Bruker data input page'!AN70*10000)*Calibrations!BZ$46+Calibrations!CA$46</f>
        <v>353.81471828892609</v>
      </c>
      <c r="W70" s="20">
        <f>'Bruker data input page'!AV70*Calibrations!CG$46*10000+Calibrations!CH$46</f>
        <v>207.47440334075492</v>
      </c>
      <c r="X70" s="20">
        <f>'Bruker data input page'!AX70*Calibrations!CN$46*10000+Calibrations!CO$46</f>
        <v>58.684686281148068</v>
      </c>
      <c r="Y70" s="20">
        <f>'Bruker data input page'!AZ70*Calibrations!CU$46*10000+Calibrations!CV$46</f>
        <v>64.596156278960351</v>
      </c>
      <c r="Z70" s="20">
        <f>'Bruker data input page'!BH70*Calibrations!DB$46*10000+Calibrations!DC$46</f>
        <v>43.360022035328811</v>
      </c>
      <c r="AA70" s="20">
        <f>'Bruker data input page'!BJ70*Calibrations!DI$46*10000+Calibrations!DJ$46</f>
        <v>515.25203266096332</v>
      </c>
      <c r="AB70" s="20">
        <f>'Bruker data input page'!BL70*Calibrations!DP$46*10000+Calibrations!DQ$46</f>
        <v>28.579761694211815</v>
      </c>
      <c r="AC70" s="20">
        <f>AB70*'ICP corrections'!Z$74+'ICP corrections'!AA$74</f>
        <v>32.247155416249463</v>
      </c>
      <c r="AD70" s="20">
        <f>((('Bruker data input page'!BN70*10000)^2)*Calibrations!DW$46)+(Calibrations!DX$46*('Bruker data input page'!BN70*10000))+Calibrations!DY$46</f>
        <v>169.59144175172077</v>
      </c>
      <c r="AE70" s="20">
        <f>AD70^2*'ICP corrections'!F$75+'ICP corrections'!G$75*AD70+'ICP corrections'!H$75</f>
        <v>212.16709752732214</v>
      </c>
      <c r="AF70" s="91">
        <f>A70^4*'ICP corrections'!K$75+A70^3*'ICP corrections'!L$75+'ICP corrections'!M$75*A70^2+'ICP corrections'!N$75*A70+'ICP corrections'!O$75</f>
        <v>1.0289591728764278</v>
      </c>
      <c r="AG70" s="20">
        <f t="shared" si="1"/>
        <v>218.31128118330577</v>
      </c>
      <c r="AH70" s="20"/>
    </row>
    <row r="71" spans="1:34" s="18" customFormat="1" ht="16">
      <c r="A71" s="18">
        <f>'Bruker data input page'!A72</f>
        <v>119</v>
      </c>
      <c r="B71" s="82">
        <f>'Bruker data input page'!B72</f>
        <v>44875.090277777781</v>
      </c>
      <c r="C71" s="18" t="str">
        <f>'Bruker data input page'!G72</f>
        <v>GeoExploration</v>
      </c>
      <c r="D71" s="18" t="str">
        <f>'Bruker data input page'!H72</f>
        <v>Oxide3phase</v>
      </c>
      <c r="E71" s="22">
        <f>'Bruker data input page'!K72</f>
        <v>150</v>
      </c>
      <c r="F71" s="22"/>
      <c r="G71" s="22" t="str">
        <f>'Bruker data input page'!DJ71</f>
        <v>U1556B-13R-1-A</v>
      </c>
      <c r="H71" s="22" t="str">
        <f>'Bruker data input page'!DK71</f>
        <v>SHLF11495921</v>
      </c>
      <c r="I71" s="22">
        <f>'Bruker data input page'!DL71</f>
        <v>112</v>
      </c>
      <c r="J71" s="22" t="str">
        <f>'Bruker data input page'!DM71</f>
        <v>B</v>
      </c>
      <c r="K71" s="49">
        <f>'Bruker data input page'!X71*Calibrations!H$46+Calibrations!I$46</f>
        <v>41.118443520499426</v>
      </c>
      <c r="L71" s="50">
        <f>'Bruker data input page'!AJ71*Calibrations!O$46/0.5995+Calibrations!P$46</f>
        <v>2.3391320325903204</v>
      </c>
      <c r="M71" s="19">
        <f>'ICP corrections'!$S$75*L71^2+'ICP corrections'!$T$75*L71+'ICP corrections'!$U$75</f>
        <v>2.6001245525759211</v>
      </c>
      <c r="N71" s="49">
        <f>'Bruker data input page'!V71*Calibrations!V$46+Calibrations!W$46</f>
        <v>17.126822005877219</v>
      </c>
      <c r="O71" s="50">
        <f>'Bruker data input page'!AR71*Calibrations!AC$46/0.6994+Calibrations!AD$46</f>
        <v>8.6741692017458405</v>
      </c>
      <c r="P71" s="50">
        <f>'Bruker data input page'!T71*Calibrations!AQ$46+Calibrations!AR$46</f>
        <v>5.6327486377514759</v>
      </c>
      <c r="Q71" s="50">
        <f>'Bruker data input page'!AP71*Calibrations!AJ$46/0.77446+Calibrations!AK$46</f>
        <v>0.12675010038934009</v>
      </c>
      <c r="R71" s="50">
        <f>'Bruker data input page'!AH71*Calibrations!AX$46/0.7147+Calibrations!AY$46</f>
        <v>13.71817372639644</v>
      </c>
      <c r="S71" s="50">
        <f>'Bruker data input page'!AF71*Calibrations!BE$46/0.83015+Calibrations!BF$46</f>
        <v>1.4227148052417438</v>
      </c>
      <c r="U71" s="20">
        <f>'Bruker data input page'!AL71*Calibrations!BS$46*10000+Calibrations!BT$46</f>
        <v>180.02455039705211</v>
      </c>
      <c r="V71" s="20">
        <f>('Bruker data input page'!AN71*10000)^2*Calibrations!BY$46+('Bruker data input page'!AN71*10000)*Calibrations!BZ$46+Calibrations!CA$46</f>
        <v>228.60784770527889</v>
      </c>
      <c r="W71" s="20">
        <f>'Bruker data input page'!AV71*Calibrations!CG$46*10000+Calibrations!CH$46</f>
        <v>66.632959178261984</v>
      </c>
      <c r="X71" s="20">
        <f>'Bruker data input page'!AX71*Calibrations!CN$46*10000+Calibrations!CO$46</f>
        <v>50.4628900738171</v>
      </c>
      <c r="Y71" s="20">
        <f>'Bruker data input page'!AZ71*Calibrations!CU$46*10000+Calibrations!CV$46</f>
        <v>58.503427402767969</v>
      </c>
      <c r="Z71" s="20">
        <f>'Bruker data input page'!BH71*Calibrations!DB$46*10000+Calibrations!DC$46</f>
        <v>20.903502148451786</v>
      </c>
      <c r="AA71" s="20">
        <f>'Bruker data input page'!BJ71*Calibrations!DI$46*10000+Calibrations!DJ$46</f>
        <v>653.98058399405988</v>
      </c>
      <c r="AB71" s="20">
        <f>'Bruker data input page'!BL71*Calibrations!DP$46*10000+Calibrations!DQ$46</f>
        <v>33.410893364853763</v>
      </c>
      <c r="AC71" s="20">
        <f>AB71*'ICP corrections'!Z$74+'ICP corrections'!AA$74</f>
        <v>36.354100449462187</v>
      </c>
      <c r="AD71" s="20">
        <f>((('Bruker data input page'!BN71*10000)^2)*Calibrations!DW$46)+(Calibrations!DX$46*('Bruker data input page'!BN71*10000))+Calibrations!DY$46</f>
        <v>225.48131045054535</v>
      </c>
      <c r="AE71" s="20">
        <f>AD71^2*'ICP corrections'!F$75+'ICP corrections'!G$75*AD71+'ICP corrections'!H$75</f>
        <v>260.08100632453085</v>
      </c>
      <c r="AF71" s="91">
        <f>A71^4*'ICP corrections'!K$75+A71^3*'ICP corrections'!L$75+'ICP corrections'!M$75*A71^2+'ICP corrections'!N$75*A71+'ICP corrections'!O$75</f>
        <v>1.0285225561267681</v>
      </c>
      <c r="AG71" s="20">
        <f t="shared" si="1"/>
        <v>267.49918142492862</v>
      </c>
      <c r="AH71" s="20"/>
    </row>
    <row r="72" spans="1:34" s="18" customFormat="1" ht="16">
      <c r="A72" s="18">
        <f>'Bruker data input page'!A73</f>
        <v>120</v>
      </c>
      <c r="B72" s="82">
        <f>'Bruker data input page'!B73</f>
        <v>44875.094444444447</v>
      </c>
      <c r="C72" s="18" t="str">
        <f>'Bruker data input page'!G73</f>
        <v>GeoExploration</v>
      </c>
      <c r="D72" s="18" t="str">
        <f>'Bruker data input page'!H73</f>
        <v>Oxide3phase</v>
      </c>
      <c r="E72" s="22">
        <f>'Bruker data input page'!K73</f>
        <v>150</v>
      </c>
      <c r="F72" s="22"/>
      <c r="G72" s="22" t="str">
        <f>'Bruker data input page'!DJ72</f>
        <v>U1556B-13R-1-A</v>
      </c>
      <c r="H72" s="22" t="str">
        <f>'Bruker data input page'!DK72</f>
        <v>SHLF11495921</v>
      </c>
      <c r="I72" s="22">
        <f>'Bruker data input page'!DL72</f>
        <v>121</v>
      </c>
      <c r="J72" s="22" t="str">
        <f>'Bruker data input page'!DM72</f>
        <v>B</v>
      </c>
      <c r="K72" s="49">
        <f>'Bruker data input page'!X72*Calibrations!H$46+Calibrations!I$46</f>
        <v>46.333119011066067</v>
      </c>
      <c r="L72" s="50">
        <f>'Bruker data input page'!AJ72*Calibrations!O$46/0.5995+Calibrations!P$46</f>
        <v>2.2720212188737472</v>
      </c>
      <c r="M72" s="19">
        <f>'ICP corrections'!$S$75*L72^2+'ICP corrections'!$T$75*L72+'ICP corrections'!$U$75</f>
        <v>2.5240037480590294</v>
      </c>
      <c r="N72" s="49">
        <f>'Bruker data input page'!V72*Calibrations!V$46+Calibrations!W$46</f>
        <v>17.083418539628269</v>
      </c>
      <c r="O72" s="50">
        <f>'Bruker data input page'!AR72*Calibrations!AC$46/0.6994+Calibrations!AD$46</f>
        <v>9.9221801250064523</v>
      </c>
      <c r="P72" s="50">
        <f>'Bruker data input page'!T72*Calibrations!AQ$46+Calibrations!AR$46</f>
        <v>6.7761416854867349</v>
      </c>
      <c r="Q72" s="50">
        <f>'Bruker data input page'!AP72*Calibrations!AJ$46/0.77446+Calibrations!AK$46</f>
        <v>0.24327954082402933</v>
      </c>
      <c r="R72" s="50">
        <f>'Bruker data input page'!AH72*Calibrations!AX$46/0.7147+Calibrations!AY$46</f>
        <v>10.453007931111522</v>
      </c>
      <c r="S72" s="50">
        <f>'Bruker data input page'!AF72*Calibrations!BE$46/0.83015+Calibrations!BF$46</f>
        <v>2.2566561311105131</v>
      </c>
      <c r="U72" s="20">
        <f>'Bruker data input page'!AL72*Calibrations!BS$46*10000+Calibrations!BT$46</f>
        <v>251.9662709858294</v>
      </c>
      <c r="V72" s="20">
        <f>('Bruker data input page'!AN72*10000)^2*Calibrations!BY$46+('Bruker data input page'!AN72*10000)*Calibrations!BZ$46+Calibrations!CA$46</f>
        <v>216.74763846257318</v>
      </c>
      <c r="W72" s="20">
        <f>'Bruker data input page'!AV72*Calibrations!CG$46*10000+Calibrations!CH$46</f>
        <v>120.57223566602524</v>
      </c>
      <c r="X72" s="20">
        <f>'Bruker data input page'!AX72*Calibrations!CN$46*10000+Calibrations!CO$46</f>
        <v>57.656961755231698</v>
      </c>
      <c r="Y72" s="20">
        <f>'Bruker data input page'!AZ72*Calibrations!CU$46*10000+Calibrations!CV$46</f>
        <v>74.34452248086815</v>
      </c>
      <c r="Z72" s="20">
        <f>'Bruker data input page'!BH72*Calibrations!DB$46*10000+Calibrations!DC$46</f>
        <v>39.082589675923664</v>
      </c>
      <c r="AA72" s="20">
        <f>'Bruker data input page'!BJ72*Calibrations!DI$46*10000+Calibrations!DJ$46</f>
        <v>633.11914770336864</v>
      </c>
      <c r="AB72" s="20">
        <f>'Bruker data input page'!BL72*Calibrations!DP$46*10000+Calibrations!DQ$46</f>
        <v>38.242025035495708</v>
      </c>
      <c r="AC72" s="20">
        <f>AB72*'ICP corrections'!Z$74+'ICP corrections'!AA$74</f>
        <v>40.461045482674905</v>
      </c>
      <c r="AD72" s="20">
        <f>((('Bruker data input page'!BN72*10000)^2)*Calibrations!DW$46)+(Calibrations!DX$46*('Bruker data input page'!BN72*10000))+Calibrations!DY$46</f>
        <v>198.56835441427245</v>
      </c>
      <c r="AE72" s="20">
        <f>AD72^2*'ICP corrections'!F$75+'ICP corrections'!G$75*AD72+'ICP corrections'!H$75</f>
        <v>238.16603416616277</v>
      </c>
      <c r="AF72" s="91">
        <f>A72^4*'ICP corrections'!K$75+A72^3*'ICP corrections'!L$75+'ICP corrections'!M$75*A72^2+'ICP corrections'!N$75*A72+'ICP corrections'!O$75</f>
        <v>1.0280964312147762</v>
      </c>
      <c r="AG72" s="20">
        <f t="shared" si="1"/>
        <v>244.85764976280842</v>
      </c>
      <c r="AH72" s="20"/>
    </row>
    <row r="73" spans="1:34" s="18" customFormat="1" ht="16">
      <c r="A73" s="18">
        <f>'Bruker data input page'!A74</f>
        <v>121</v>
      </c>
      <c r="B73" s="82">
        <f>'Bruker data input page'!B74</f>
        <v>44875.097222222219</v>
      </c>
      <c r="C73" s="18" t="str">
        <f>'Bruker data input page'!G74</f>
        <v>GeoExploration</v>
      </c>
      <c r="D73" s="18" t="str">
        <f>'Bruker data input page'!H74</f>
        <v>Oxide3phase</v>
      </c>
      <c r="E73" s="22">
        <f>'Bruker data input page'!K74</f>
        <v>150</v>
      </c>
      <c r="F73" s="22"/>
      <c r="G73" s="22" t="str">
        <f>'Bruker data input page'!DJ73</f>
        <v>U1556B-13R-2-A</v>
      </c>
      <c r="H73" s="22" t="str">
        <f>'Bruker data input page'!DK73</f>
        <v>SHLF11495951</v>
      </c>
      <c r="I73" s="22">
        <f>'Bruker data input page'!DL73</f>
        <v>35</v>
      </c>
      <c r="J73" s="22" t="str">
        <f>'Bruker data input page'!DM73</f>
        <v>A</v>
      </c>
      <c r="K73" s="49">
        <f>'Bruker data input page'!X73*Calibrations!H$46+Calibrations!I$46</f>
        <v>44.197796818652449</v>
      </c>
      <c r="L73" s="50">
        <f>'Bruker data input page'!AJ73*Calibrations!O$46/0.5995+Calibrations!P$46</f>
        <v>2.5109489070194826</v>
      </c>
      <c r="M73" s="19">
        <f>'ICP corrections'!$S$75*L73^2+'ICP corrections'!$T$75*L73+'ICP corrections'!$U$75</f>
        <v>2.7946166657594445</v>
      </c>
      <c r="N73" s="49">
        <f>'Bruker data input page'!V73*Calibrations!V$46+Calibrations!W$46</f>
        <v>18.315495625690595</v>
      </c>
      <c r="O73" s="50">
        <f>'Bruker data input page'!AR73*Calibrations!AC$46/0.6994+Calibrations!AD$46</f>
        <v>11.153529083383857</v>
      </c>
      <c r="P73" s="50">
        <f>'Bruker data input page'!T73*Calibrations!AQ$46+Calibrations!AR$46</f>
        <v>5.2096757477825753</v>
      </c>
      <c r="Q73" s="50">
        <f>'Bruker data input page'!AP73*Calibrations!AJ$46/0.77446+Calibrations!AK$46</f>
        <v>0.22774228209940409</v>
      </c>
      <c r="R73" s="50">
        <f>'Bruker data input page'!AH73*Calibrations!AX$46/0.7147+Calibrations!AY$46</f>
        <v>13.0350248188299</v>
      </c>
      <c r="S73" s="50">
        <f>'Bruker data input page'!AF73*Calibrations!BE$46/0.83015+Calibrations!BF$46</f>
        <v>1.6657938798376977</v>
      </c>
      <c r="U73" s="20">
        <f>'Bruker data input page'!AL73*Calibrations!BS$46*10000+Calibrations!BT$46</f>
        <v>271.33519575973094</v>
      </c>
      <c r="V73" s="20">
        <f>('Bruker data input page'!AN73*10000)^2*Calibrations!BY$46+('Bruker data input page'!AN73*10000)*Calibrations!BZ$46+Calibrations!CA$46</f>
        <v>468.88485051108273</v>
      </c>
      <c r="W73" s="20">
        <f>'Bruker data input page'!AV73*Calibrations!CG$46*10000+Calibrations!CH$46</f>
        <v>96.59922389368603</v>
      </c>
      <c r="X73" s="20">
        <f>'Bruker data input page'!AX73*Calibrations!CN$46*10000+Calibrations!CO$46</f>
        <v>52.518339125649838</v>
      </c>
      <c r="Y73" s="20">
        <f>'Bruker data input page'!AZ73*Calibrations!CU$46*10000+Calibrations!CV$46</f>
        <v>70.688885155152732</v>
      </c>
      <c r="Z73" s="20">
        <f>'Bruker data input page'!BH73*Calibrations!DB$46*10000+Calibrations!DC$46</f>
        <v>19.834144058600501</v>
      </c>
      <c r="AA73" s="20">
        <f>'Bruker data input page'!BJ73*Calibrations!DI$46*10000+Calibrations!DJ$46</f>
        <v>716.5648928661335</v>
      </c>
      <c r="AB73" s="20">
        <f>'Bruker data input page'!BL73*Calibrations!DP$46*10000+Calibrations!DQ$46</f>
        <v>33.410893364853763</v>
      </c>
      <c r="AC73" s="20">
        <f>AB73*'ICP corrections'!Z$74+'ICP corrections'!AA$74</f>
        <v>36.354100449462187</v>
      </c>
      <c r="AD73" s="20">
        <f>((('Bruker data input page'!BN73*10000)^2)*Calibrations!DW$46)+(Calibrations!DX$46*('Bruker data input page'!BN73*10000))+Calibrations!DY$46</f>
        <v>216.20987624271004</v>
      </c>
      <c r="AE73" s="20">
        <f>AD73^2*'ICP corrections'!F$75+'ICP corrections'!G$75*AD73+'ICP corrections'!H$75</f>
        <v>252.77408333507128</v>
      </c>
      <c r="AF73" s="91">
        <f>A73^4*'ICP corrections'!K$75+A73^3*'ICP corrections'!L$75+'ICP corrections'!M$75*A73^2+'ICP corrections'!N$75*A73+'ICP corrections'!O$75</f>
        <v>1.0276807305817661</v>
      </c>
      <c r="AG73" s="20">
        <f t="shared" si="1"/>
        <v>259.77105463392229</v>
      </c>
      <c r="AH73" s="20"/>
    </row>
    <row r="74" spans="1:34" s="18" customFormat="1" ht="16">
      <c r="A74" s="18">
        <f>'Bruker data input page'!A75</f>
        <v>122</v>
      </c>
      <c r="B74" s="82">
        <f>'Bruker data input page'!B75</f>
        <v>44875.101388888892</v>
      </c>
      <c r="C74" s="18" t="str">
        <f>'Bruker data input page'!G75</f>
        <v>GeoExploration</v>
      </c>
      <c r="D74" s="18" t="str">
        <f>'Bruker data input page'!H75</f>
        <v>Oxide3phase</v>
      </c>
      <c r="E74" s="22">
        <f>'Bruker data input page'!K75</f>
        <v>150</v>
      </c>
      <c r="F74" s="22"/>
      <c r="G74" s="22" t="str">
        <f>'Bruker data input page'!DJ74</f>
        <v>U1556B-13R-2-A</v>
      </c>
      <c r="H74" s="22" t="str">
        <f>'Bruker data input page'!DK74</f>
        <v>SHLF11495951</v>
      </c>
      <c r="I74" s="22">
        <f>'Bruker data input page'!DL74</f>
        <v>63</v>
      </c>
      <c r="J74" s="22" t="str">
        <f>'Bruker data input page'!DM74</f>
        <v>B</v>
      </c>
      <c r="K74" s="49">
        <f>'Bruker data input page'!X74*Calibrations!H$46+Calibrations!I$46</f>
        <v>40.296551728562896</v>
      </c>
      <c r="L74" s="50">
        <f>'Bruker data input page'!AJ74*Calibrations!O$46/0.5995+Calibrations!P$46</f>
        <v>2.1725916840553361</v>
      </c>
      <c r="M74" s="19">
        <f>'ICP corrections'!$S$75*L74^2+'ICP corrections'!$T$75*L74+'ICP corrections'!$U$75</f>
        <v>2.4110670942944719</v>
      </c>
      <c r="N74" s="49">
        <f>'Bruker data input page'!V74*Calibrations!V$46+Calibrations!W$46</f>
        <v>16.377798413288765</v>
      </c>
      <c r="O74" s="50">
        <f>'Bruker data input page'!AR74*Calibrations!AC$46/0.6994+Calibrations!AD$46</f>
        <v>7.9496712644137197</v>
      </c>
      <c r="P74" s="50">
        <f>'Bruker data input page'!T74*Calibrations!AQ$46+Calibrations!AR$46</f>
        <v>5.4319321089196428</v>
      </c>
      <c r="Q74" s="50">
        <f>'Bruker data input page'!AP74*Calibrations!AJ$46/0.77446+Calibrations!AK$46</f>
        <v>0.13224789963036135</v>
      </c>
      <c r="R74" s="50">
        <f>'Bruker data input page'!AH74*Calibrations!AX$46/0.7147+Calibrations!AY$46</f>
        <v>13.403446645315483</v>
      </c>
      <c r="S74" s="50">
        <f>'Bruker data input page'!AF74*Calibrations!BE$46/0.83015+Calibrations!BF$46</f>
        <v>1.8719580466487162</v>
      </c>
      <c r="U74" s="20">
        <f>'Bruker data input page'!AL74*Calibrations!BS$46*10000+Calibrations!BT$46</f>
        <v>172.41532995016217</v>
      </c>
      <c r="V74" s="20">
        <f>('Bruker data input page'!AN74*10000)^2*Calibrations!BY$46+('Bruker data input page'!AN74*10000)*Calibrations!BZ$46+Calibrations!CA$46</f>
        <v>314.91891868938546</v>
      </c>
      <c r="W74" s="20">
        <f>'Bruker data input page'!AV74*Calibrations!CG$46*10000+Calibrations!CH$46</f>
        <v>78.619465064431594</v>
      </c>
      <c r="X74" s="20">
        <f>'Bruker data input page'!AX74*Calibrations!CN$46*10000+Calibrations!CO$46</f>
        <v>54.573788177482584</v>
      </c>
      <c r="Y74" s="20">
        <f>'Bruker data input page'!AZ74*Calibrations!CU$46*10000+Calibrations!CV$46</f>
        <v>67.0332478294373</v>
      </c>
      <c r="Z74" s="20">
        <f>'Bruker data input page'!BH74*Calibrations!DB$46*10000+Calibrations!DC$46</f>
        <v>29.458366867262086</v>
      </c>
      <c r="AA74" s="20">
        <f>'Bruker data input page'!BJ74*Calibrations!DI$46*10000+Calibrations!DJ$46</f>
        <v>623.73150137255755</v>
      </c>
      <c r="AB74" s="20">
        <f>'Bruker data input page'!BL74*Calibrations!DP$46*10000+Calibrations!DQ$46</f>
        <v>32.203110447193275</v>
      </c>
      <c r="AC74" s="20">
        <f>AB74*'ICP corrections'!Z$74+'ICP corrections'!AA$74</f>
        <v>35.327364191159006</v>
      </c>
      <c r="AD74" s="20">
        <f>((('Bruker data input page'!BN74*10000)^2)*Calibrations!DW$46)+(Calibrations!DX$46*('Bruker data input page'!BN74*10000))+Calibrations!DY$46</f>
        <v>228.9126580807372</v>
      </c>
      <c r="AE74" s="20">
        <f>AD74^2*'ICP corrections'!F$75+'ICP corrections'!G$75*AD74+'ICP corrections'!H$75</f>
        <v>262.72060797803715</v>
      </c>
      <c r="AF74" s="91">
        <f>A74^4*'ICP corrections'!K$75+A74^3*'ICP corrections'!L$75+'ICP corrections'!M$75*A74^2+'ICP corrections'!N$75*A74+'ICP corrections'!O$75</f>
        <v>1.0272753867422602</v>
      </c>
      <c r="AG74" s="20">
        <f t="shared" si="1"/>
        <v>269.88641416579981</v>
      </c>
      <c r="AH74" s="20"/>
    </row>
    <row r="75" spans="1:34" s="18" customFormat="1" ht="16">
      <c r="A75" s="18">
        <f>'Bruker data input page'!A75</f>
        <v>122</v>
      </c>
      <c r="B75" s="82">
        <f>'Bruker data input page'!B75</f>
        <v>44875.101388888892</v>
      </c>
      <c r="C75" s="18" t="str">
        <f>'Bruker data input page'!G75</f>
        <v>GeoExploration</v>
      </c>
      <c r="D75" s="18" t="str">
        <f>'Bruker data input page'!H75</f>
        <v>Oxide3phase</v>
      </c>
      <c r="E75" s="22">
        <f>'Bruker data input page'!K75</f>
        <v>150</v>
      </c>
      <c r="F75" s="22"/>
      <c r="G75" s="22" t="str">
        <f>'Bruker data input page'!DJ75</f>
        <v>U1556B-14R-1-A</v>
      </c>
      <c r="H75" s="22" t="str">
        <f>'Bruker data input page'!DK75</f>
        <v>SHLF11496441</v>
      </c>
      <c r="I75" s="22">
        <f>'Bruker data input page'!DL75</f>
        <v>16</v>
      </c>
      <c r="J75" s="22" t="str">
        <f>'Bruker data input page'!DM75</f>
        <v>A</v>
      </c>
      <c r="K75" s="49">
        <f>'Bruker data input page'!X75*Calibrations!H$46+Calibrations!I$46</f>
        <v>43.712605607522114</v>
      </c>
      <c r="L75" s="50">
        <f>'Bruker data input page'!AJ75*Calibrations!O$46/0.5995+Calibrations!P$46</f>
        <v>2.4291627556597279</v>
      </c>
      <c r="M75" s="19">
        <f>'ICP corrections'!$S$75*L75^2+'ICP corrections'!$T$75*L75+'ICP corrections'!$U$75</f>
        <v>2.7021072573225271</v>
      </c>
      <c r="N75" s="49">
        <f>'Bruker data input page'!V75*Calibrations!V$46+Calibrations!W$46</f>
        <v>17.75752656033497</v>
      </c>
      <c r="O75" s="50">
        <f>'Bruker data input page'!AR75*Calibrations!AC$46/0.6994+Calibrations!AD$46</f>
        <v>9.7656766691392249</v>
      </c>
      <c r="P75" s="50">
        <f>'Bruker data input page'!T75*Calibrations!AQ$46+Calibrations!AR$46</f>
        <v>5.9396971871350122</v>
      </c>
      <c r="Q75" s="50">
        <f>'Bruker data input page'!AP75*Calibrations!AJ$46/0.77446+Calibrations!AK$46</f>
        <v>0.14658998460693848</v>
      </c>
      <c r="R75" s="50">
        <f>'Bruker data input page'!AH75*Calibrations!AX$46/0.7147+Calibrations!AY$46</f>
        <v>15.866839000387216</v>
      </c>
      <c r="S75" s="50">
        <f>'Bruker data input page'!AF75*Calibrations!BE$46/0.83015+Calibrations!BF$46</f>
        <v>1.7968977341526806</v>
      </c>
      <c r="U75" s="20">
        <f>'Bruker data input page'!AL75*Calibrations!BS$46*10000+Calibrations!BT$46</f>
        <v>247.12403979235398</v>
      </c>
      <c r="V75" s="20">
        <f>('Bruker data input page'!AN75*10000)^2*Calibrations!BY$46+('Bruker data input page'!AN75*10000)*Calibrations!BZ$46+Calibrations!CA$46</f>
        <v>445.1346163077294</v>
      </c>
      <c r="W75" s="20">
        <f>'Bruker data input page'!AV75*Calibrations!CG$46*10000+Calibrations!CH$46</f>
        <v>73.625087611860934</v>
      </c>
      <c r="X75" s="20">
        <f>'Bruker data input page'!AX75*Calibrations!CN$46*10000+Calibrations!CO$46</f>
        <v>56.629237229315329</v>
      </c>
      <c r="Y75" s="20">
        <f>'Bruker data input page'!AZ75*Calibrations!CU$46*10000+Calibrations!CV$46</f>
        <v>67.0332478294373</v>
      </c>
      <c r="Z75" s="20">
        <f>'Bruker data input page'!BH75*Calibrations!DB$46*10000+Calibrations!DC$46</f>
        <v>29.458366867262086</v>
      </c>
      <c r="AA75" s="20">
        <f>'Bruker data input page'!BJ75*Calibrations!DI$46*10000+Calibrations!DJ$46</f>
        <v>661.28208669580181</v>
      </c>
      <c r="AB75" s="20">
        <f>'Bruker data input page'!BL75*Calibrations!DP$46*10000+Calibrations!DQ$46</f>
        <v>33.410893364853763</v>
      </c>
      <c r="AC75" s="20">
        <f>AB75*'ICP corrections'!Z$74+'ICP corrections'!AA$74</f>
        <v>36.354100449462187</v>
      </c>
      <c r="AD75" s="20">
        <f>((('Bruker data input page'!BN75*10000)^2)*Calibrations!DW$46)+(Calibrations!DX$46*('Bruker data input page'!BN75*10000))+Calibrations!DY$46</f>
        <v>212.5093514053363</v>
      </c>
      <c r="AE75" s="20">
        <f>AD75^2*'ICP corrections'!F$75+'ICP corrections'!G$75*AD75+'ICP corrections'!H$75</f>
        <v>249.78642270645855</v>
      </c>
      <c r="AF75" s="91">
        <f>A75^4*'ICP corrections'!K$75+A75^3*'ICP corrections'!L$75+'ICP corrections'!M$75*A75^2+'ICP corrections'!N$75*A75+'ICP corrections'!O$75</f>
        <v>1.0272753867422602</v>
      </c>
      <c r="AG75" s="20">
        <f t="shared" si="1"/>
        <v>256.59944398874291</v>
      </c>
      <c r="AH75" s="20"/>
    </row>
    <row r="76" spans="1:34" s="18" customFormat="1" ht="16">
      <c r="A76" s="18">
        <f>'Bruker data input page'!A76</f>
        <v>123</v>
      </c>
      <c r="B76" s="82">
        <f>'Bruker data input page'!B76</f>
        <v>44875.104166666664</v>
      </c>
      <c r="C76" s="18" t="str">
        <f>'Bruker data input page'!G76</f>
        <v>GeoExploration</v>
      </c>
      <c r="D76" s="18" t="str">
        <f>'Bruker data input page'!H76</f>
        <v>Oxide3phase</v>
      </c>
      <c r="E76" s="22">
        <f>'Bruker data input page'!K76</f>
        <v>150</v>
      </c>
      <c r="F76" s="22"/>
      <c r="G76" s="22" t="str">
        <f>'Bruker data input page'!DJ76</f>
        <v>U1556B-14R-1-A</v>
      </c>
      <c r="H76" s="22" t="str">
        <f>'Bruker data input page'!DK76</f>
        <v>SHLF11496441</v>
      </c>
      <c r="I76" s="22">
        <f>'Bruker data input page'!DL76</f>
        <v>56</v>
      </c>
      <c r="J76" s="22" t="str">
        <f>'Bruker data input page'!DM76</f>
        <v>B</v>
      </c>
      <c r="K76" s="49">
        <f>'Bruker data input page'!X76*Calibrations!H$46+Calibrations!I$46</f>
        <v>47.649915455624331</v>
      </c>
      <c r="L76" s="50">
        <f>'Bruker data input page'!AJ76*Calibrations!O$46/0.5995+Calibrations!P$46</f>
        <v>2.5945488641553611</v>
      </c>
      <c r="M76" s="19">
        <f>'ICP corrections'!$S$75*L76^2+'ICP corrections'!$T$75*L76+'ICP corrections'!$U$75</f>
        <v>2.8890456317169626</v>
      </c>
      <c r="N76" s="49">
        <f>'Bruker data input page'!V76*Calibrations!V$46+Calibrations!W$46</f>
        <v>18.554247721617095</v>
      </c>
      <c r="O76" s="50">
        <f>'Bruker data input page'!AR76*Calibrations!AC$46/0.6994+Calibrations!AD$46</f>
        <v>9.3390113540943531</v>
      </c>
      <c r="P76" s="50">
        <f>'Bruker data input page'!T76*Calibrations!AQ$46+Calibrations!AR$46</f>
        <v>5.5866675502176015</v>
      </c>
      <c r="Q76" s="50">
        <f>'Bruker data input page'!AP76*Calibrations!AJ$46/0.77446+Calibrations!AK$46</f>
        <v>0.38478811259292367</v>
      </c>
      <c r="R76" s="50">
        <f>'Bruker data input page'!AH76*Calibrations!AX$46/0.7147+Calibrations!AY$46</f>
        <v>9.7721935776930131</v>
      </c>
      <c r="S76" s="50">
        <f>'Bruker data input page'!AF76*Calibrations!BE$46/0.83015+Calibrations!BF$46</f>
        <v>2.1302505377863401</v>
      </c>
      <c r="U76" s="20">
        <f>'Bruker data input page'!AL76*Calibrations!BS$46*10000+Calibrations!BT$46</f>
        <v>239.51481934546408</v>
      </c>
      <c r="V76" s="20">
        <f>('Bruker data input page'!AN76*10000)^2*Calibrations!BY$46+('Bruker data input page'!AN76*10000)*Calibrations!BZ$46+Calibrations!CA$46</f>
        <v>236.36598090373391</v>
      </c>
      <c r="W76" s="20">
        <f>'Bruker data input page'!AV76*Calibrations!CG$46*10000+Calibrations!CH$46</f>
        <v>153.53512685299168</v>
      </c>
      <c r="X76" s="20">
        <f>'Bruker data input page'!AX76*Calibrations!CN$46*10000+Calibrations!CO$46</f>
        <v>76.156003221726394</v>
      </c>
      <c r="Y76" s="20">
        <f>'Bruker data input page'!AZ76*Calibrations!CU$46*10000+Calibrations!CV$46</f>
        <v>79.21870558182205</v>
      </c>
      <c r="Z76" s="20">
        <f>'Bruker data input page'!BH76*Calibrations!DB$46*10000+Calibrations!DC$46</f>
        <v>31.597083046964656</v>
      </c>
      <c r="AA76" s="20">
        <f>'Bruker data input page'!BJ76*Calibrations!DI$46*10000+Calibrations!DJ$46</f>
        <v>724.90946738240996</v>
      </c>
      <c r="AB76" s="20">
        <f>'Bruker data input page'!BL76*Calibrations!DP$46*10000+Calibrations!DQ$46</f>
        <v>34.618676282514251</v>
      </c>
      <c r="AC76" s="20">
        <f>AB76*'ICP corrections'!Z$74+'ICP corrections'!AA$74</f>
        <v>37.380836707765361</v>
      </c>
      <c r="AD76" s="20">
        <f>((('Bruker data input page'!BN76*10000)^2)*Calibrations!DW$46)+(Calibrations!DX$46*('Bruker data input page'!BN76*10000))+Calibrations!DY$46</f>
        <v>215.47575299095044</v>
      </c>
      <c r="AE76" s="20">
        <f>AD76^2*'ICP corrections'!F$75+'ICP corrections'!G$75*AD76+'ICP corrections'!H$75</f>
        <v>252.18461225070604</v>
      </c>
      <c r="AF76" s="91">
        <f>A76^4*'ICP corrections'!K$75+A76^3*'ICP corrections'!L$75+'ICP corrections'!M$75*A76^2+'ICP corrections'!N$75*A76+'ICP corrections'!O$75</f>
        <v>1.0268803322839901</v>
      </c>
      <c r="AG76" s="20">
        <f t="shared" si="1"/>
        <v>258.96341842491421</v>
      </c>
      <c r="AH76" s="20"/>
    </row>
    <row r="77" spans="1:34" s="18" customFormat="1" ht="16">
      <c r="A77" s="18">
        <f>'Bruker data input page'!A77</f>
        <v>124</v>
      </c>
      <c r="B77" s="82">
        <f>'Bruker data input page'!B77</f>
        <v>44875.113194444442</v>
      </c>
      <c r="C77" s="18" t="str">
        <f>'Bruker data input page'!G77</f>
        <v>GeoExploration</v>
      </c>
      <c r="D77" s="18" t="str">
        <f>'Bruker data input page'!H77</f>
        <v>Oxide3phase</v>
      </c>
      <c r="E77" s="22">
        <f>'Bruker data input page'!K77</f>
        <v>150</v>
      </c>
      <c r="F77" s="22"/>
      <c r="G77" s="22" t="str">
        <f>'Bruker data input page'!DJ77</f>
        <v>U1556B-14R-1-A</v>
      </c>
      <c r="H77" s="22" t="str">
        <f>'Bruker data input page'!DK77</f>
        <v>SHLF11496441</v>
      </c>
      <c r="I77" s="22">
        <f>'Bruker data input page'!DL77</f>
        <v>102</v>
      </c>
      <c r="J77" s="22" t="str">
        <f>'Bruker data input page'!DM77</f>
        <v>B</v>
      </c>
      <c r="K77" s="49">
        <f>'Bruker data input page'!X77*Calibrations!H$46+Calibrations!I$46</f>
        <v>47.351876295407706</v>
      </c>
      <c r="L77" s="50">
        <f>'Bruker data input page'!AJ77*Calibrations!O$46/0.5995+Calibrations!P$46</f>
        <v>2.4629654996693038</v>
      </c>
      <c r="M77" s="19">
        <f>'ICP corrections'!$S$75*L77^2+'ICP corrections'!$T$75*L77+'ICP corrections'!$U$75</f>
        <v>2.7403574850116912</v>
      </c>
      <c r="N77" s="49">
        <f>'Bruker data input page'!V77*Calibrations!V$46+Calibrations!W$46</f>
        <v>18.533636029882437</v>
      </c>
      <c r="O77" s="50">
        <f>'Bruker data input page'!AR77*Calibrations!AC$46/0.6994+Calibrations!AD$46</f>
        <v>8.7400732235606533</v>
      </c>
      <c r="P77" s="50">
        <f>'Bruker data input page'!T77*Calibrations!AQ$46+Calibrations!AR$46</f>
        <v>6.5266247230927856</v>
      </c>
      <c r="Q77" s="50">
        <f>'Bruker data input page'!AP77*Calibrations!AJ$46/0.77446+Calibrations!AK$46</f>
        <v>0.12244747489636697</v>
      </c>
      <c r="R77" s="50">
        <f>'Bruker data input page'!AH77*Calibrations!AX$46/0.7147+Calibrations!AY$46</f>
        <v>11.331092110038352</v>
      </c>
      <c r="S77" s="50">
        <f>'Bruker data input page'!AF77*Calibrations!BE$46/0.83015+Calibrations!BF$46</f>
        <v>1.6527058670775843</v>
      </c>
      <c r="U77" s="20">
        <f>'Bruker data input page'!AL77*Calibrations!BS$46*10000+Calibrations!BT$46</f>
        <v>238.82307203211045</v>
      </c>
      <c r="V77" s="20">
        <f>('Bruker data input page'!AN77*10000)^2*Calibrations!BY$46+('Bruker data input page'!AN77*10000)*Calibrations!BZ$46+Calibrations!CA$46</f>
        <v>211.39053442032471</v>
      </c>
      <c r="W77" s="20">
        <f>'Bruker data input page'!AV77*Calibrations!CG$46*10000+Calibrations!CH$46</f>
        <v>71.627336630832673</v>
      </c>
      <c r="X77" s="20">
        <f>'Bruker data input page'!AX77*Calibrations!CN$46*10000+Calibrations!CO$46</f>
        <v>58.684686281148068</v>
      </c>
      <c r="Y77" s="20">
        <f>'Bruker data input page'!AZ77*Calibrations!CU$46*10000+Calibrations!CV$46</f>
        <v>69.47033937991425</v>
      </c>
      <c r="Z77" s="20">
        <f>'Bruker data input page'!BH77*Calibrations!DB$46*10000+Calibrations!DC$46</f>
        <v>21.972860238303074</v>
      </c>
      <c r="AA77" s="20">
        <f>'Bruker data input page'!BJ77*Calibrations!DI$46*10000+Calibrations!DJ$46</f>
        <v>670.66973302661279</v>
      </c>
      <c r="AB77" s="20">
        <f>'Bruker data input page'!BL77*Calibrations!DP$46*10000+Calibrations!DQ$46</f>
        <v>33.410893364853763</v>
      </c>
      <c r="AC77" s="20">
        <f>AB77*'ICP corrections'!Z$74+'ICP corrections'!AA$74</f>
        <v>36.354100449462187</v>
      </c>
      <c r="AD77" s="20">
        <f>((('Bruker data input page'!BN77*10000)^2)*Calibrations!DW$46)+(Calibrations!DX$46*('Bruker data input page'!BN77*10000))+Calibrations!DY$46</f>
        <v>208.73405512152311</v>
      </c>
      <c r="AE77" s="20">
        <f>AD77^2*'ICP corrections'!F$75+'ICP corrections'!G$75*AD77+'ICP corrections'!H$75</f>
        <v>246.6965119284082</v>
      </c>
      <c r="AF77" s="91">
        <f>A77^4*'ICP corrections'!K$75+A77^3*'ICP corrections'!L$75+'ICP corrections'!M$75*A77^2+'ICP corrections'!N$75*A77+'ICP corrections'!O$75</f>
        <v>1.0264954998678961</v>
      </c>
      <c r="AG77" s="20">
        <f t="shared" si="1"/>
        <v>253.23285932761777</v>
      </c>
      <c r="AH77" s="20"/>
    </row>
    <row r="78" spans="1:34" s="18" customFormat="1" ht="16">
      <c r="A78" s="18">
        <f>'Bruker data input page'!A78</f>
        <v>125</v>
      </c>
      <c r="B78" s="82">
        <f>'Bruker data input page'!B78</f>
        <v>44875.118055555555</v>
      </c>
      <c r="C78" s="18" t="str">
        <f>'Bruker data input page'!G78</f>
        <v>GeoExploration</v>
      </c>
      <c r="D78" s="18" t="str">
        <f>'Bruker data input page'!H78</f>
        <v>Oxide3phase</v>
      </c>
      <c r="E78" s="22">
        <f>'Bruker data input page'!K78</f>
        <v>150</v>
      </c>
      <c r="F78" s="22"/>
      <c r="G78" s="22" t="str">
        <f>'Bruker data input page'!DJ78</f>
        <v>U1556B-15R-1-A</v>
      </c>
      <c r="H78" s="22" t="str">
        <f>'Bruker data input page'!DK78</f>
        <v>SHLF11496651</v>
      </c>
      <c r="I78" s="22">
        <f>'Bruker data input page'!DL78</f>
        <v>39</v>
      </c>
      <c r="J78" s="22" t="str">
        <f>'Bruker data input page'!DM78</f>
        <v>A</v>
      </c>
      <c r="K78" s="49">
        <f>'Bruker data input page'!X78*Calibrations!H$46+Calibrations!I$46</f>
        <v>46.749065886812083</v>
      </c>
      <c r="L78" s="50">
        <f>'Bruker data input page'!AJ78*Calibrations!O$46/0.5995+Calibrations!P$46</f>
        <v>2.4967682436788801</v>
      </c>
      <c r="M78" s="19">
        <f>'ICP corrections'!$S$75*L78^2+'ICP corrections'!$T$75*L78+'ICP corrections'!$U$75</f>
        <v>2.7785858849950476</v>
      </c>
      <c r="N78" s="49">
        <f>'Bruker data input page'!V78*Calibrations!V$46+Calibrations!W$46</f>
        <v>18.648387659828295</v>
      </c>
      <c r="O78" s="50">
        <f>'Bruker data input page'!AR78*Calibrations!AC$46/0.6994+Calibrations!AD$46</f>
        <v>8.4231983556926</v>
      </c>
      <c r="P78" s="50">
        <f>'Bruker data input page'!T78*Calibrations!AQ$46+Calibrations!AR$46</f>
        <v>6.4451339577697224</v>
      </c>
      <c r="Q78" s="50">
        <f>'Bruker data input page'!AP78*Calibrations!AJ$46/0.77446+Calibrations!AK$46</f>
        <v>0.12352313126961026</v>
      </c>
      <c r="R78" s="50">
        <f>'Bruker data input page'!AH78*Calibrations!AX$46/0.7147+Calibrations!AY$46</f>
        <v>14.764345803981247</v>
      </c>
      <c r="S78" s="50">
        <f>'Bruker data input page'!AF78*Calibrations!BE$46/0.83015+Calibrations!BF$46</f>
        <v>1.7689318949216688</v>
      </c>
      <c r="U78" s="20">
        <f>'Bruker data input page'!AL78*Calibrations!BS$46*10000+Calibrations!BT$46</f>
        <v>305.92256142741235</v>
      </c>
      <c r="V78" s="20">
        <f>('Bruker data input page'!AN78*10000)^2*Calibrations!BY$46+('Bruker data input page'!AN78*10000)*Calibrations!BZ$46+Calibrations!CA$46</f>
        <v>201.88840436663597</v>
      </c>
      <c r="W78" s="20">
        <f>'Bruker data input page'!AV78*Calibrations!CG$46*10000+Calibrations!CH$46</f>
        <v>55.645328782606519</v>
      </c>
      <c r="X78" s="20">
        <f>'Bruker data input page'!AX78*Calibrations!CN$46*10000+Calibrations!CO$46</f>
        <v>41.213369340569749</v>
      </c>
      <c r="Y78" s="20">
        <f>'Bruker data input page'!AZ78*Calibrations!CU$46*10000+Calibrations!CV$46</f>
        <v>56.066335852291033</v>
      </c>
      <c r="Z78" s="20">
        <f>'Bruker data input page'!BH78*Calibrations!DB$46*10000+Calibrations!DC$46</f>
        <v>26.250292597708221</v>
      </c>
      <c r="AA78" s="20">
        <f>'Bruker data input page'!BJ78*Calibrations!DI$46*10000+Calibrations!DJ$46</f>
        <v>636.24836314697234</v>
      </c>
      <c r="AB78" s="20">
        <f>'Bruker data input page'!BL78*Calibrations!DP$46*10000+Calibrations!DQ$46</f>
        <v>32.203110447193275</v>
      </c>
      <c r="AC78" s="20">
        <f>AB78*'ICP corrections'!Z$74+'ICP corrections'!AA$74</f>
        <v>35.327364191159006</v>
      </c>
      <c r="AD78" s="20">
        <f>((('Bruker data input page'!BN78*10000)^2)*Calibrations!DW$46)+(Calibrations!DX$46*('Bruker data input page'!BN78*10000))+Calibrations!DY$46</f>
        <v>210.25314620862116</v>
      </c>
      <c r="AE78" s="20">
        <f>AD78^2*'ICP corrections'!F$75+'ICP corrections'!G$75*AD78+'ICP corrections'!H$75</f>
        <v>247.9449060000743</v>
      </c>
      <c r="AF78" s="91">
        <f>A78^4*'ICP corrections'!K$75+A78^3*'ICP corrections'!L$75+'ICP corrections'!M$75*A78^2+'ICP corrections'!N$75*A78+'ICP corrections'!O$75</f>
        <v>1.0261208222281271</v>
      </c>
      <c r="AG78" s="20">
        <f t="shared" si="1"/>
        <v>254.42143081207192</v>
      </c>
      <c r="AH78" s="20"/>
    </row>
    <row r="79" spans="1:34" s="18" customFormat="1" ht="16">
      <c r="A79" s="18">
        <f>'Bruker data input page'!A79</f>
        <v>126</v>
      </c>
      <c r="B79" s="82">
        <f>'Bruker data input page'!B79</f>
        <v>44875.120833333334</v>
      </c>
      <c r="C79" s="18" t="str">
        <f>'Bruker data input page'!G79</f>
        <v>GeoExploration</v>
      </c>
      <c r="D79" s="18" t="str">
        <f>'Bruker data input page'!H79</f>
        <v>Oxide3phase</v>
      </c>
      <c r="E79" s="22">
        <f>'Bruker data input page'!K79</f>
        <v>150</v>
      </c>
      <c r="F79" s="22"/>
      <c r="G79" s="22" t="str">
        <f>'Bruker data input page'!DJ79</f>
        <v>U1556B-15R-1-A</v>
      </c>
      <c r="H79" s="22" t="str">
        <f>'Bruker data input page'!DK79</f>
        <v>SHLF11496651</v>
      </c>
      <c r="I79" s="22">
        <f>'Bruker data input page'!DL79</f>
        <v>68</v>
      </c>
      <c r="J79" s="22" t="str">
        <f>'Bruker data input page'!DM79</f>
        <v>B</v>
      </c>
      <c r="K79" s="49">
        <f>'Bruker data input page'!X79*Calibrations!H$46+Calibrations!I$46</f>
        <v>45.67558634297923</v>
      </c>
      <c r="L79" s="50">
        <f>'Bruker data input page'!AJ79*Calibrations!O$46/0.5995+Calibrations!P$46</f>
        <v>2.4911619349163159</v>
      </c>
      <c r="M79" s="19">
        <f>'ICP corrections'!$S$75*L79^2+'ICP corrections'!$T$75*L79+'ICP corrections'!$U$75</f>
        <v>2.77224707488813</v>
      </c>
      <c r="N79" s="49">
        <f>'Bruker data input page'!V79*Calibrations!V$46+Calibrations!W$46</f>
        <v>17.801788847072864</v>
      </c>
      <c r="O79" s="50">
        <f>'Bruker data input page'!AR79*Calibrations!AC$46/0.6994+Calibrations!AD$46</f>
        <v>8.613025741326231</v>
      </c>
      <c r="P79" s="50">
        <f>'Bruker data input page'!T79*Calibrations!AQ$46+Calibrations!AR$46</f>
        <v>5.0248663335677728</v>
      </c>
      <c r="Q79" s="50">
        <f>'Bruker data input page'!AP79*Calibrations!AJ$46/0.77446+Calibrations!AK$46</f>
        <v>0.16642986882453686</v>
      </c>
      <c r="R79" s="50">
        <f>'Bruker data input page'!AH79*Calibrations!AX$46/0.7147+Calibrations!AY$46</f>
        <v>11.361441313962711</v>
      </c>
      <c r="S79" s="50">
        <f>'Bruker data input page'!AF79*Calibrations!BE$46/0.83015+Calibrations!BF$46</f>
        <v>1.9556318376279032</v>
      </c>
      <c r="U79" s="20">
        <f>'Bruker data input page'!AL79*Calibrations!BS$46*10000+Calibrations!BT$46</f>
        <v>208.38619024455082</v>
      </c>
      <c r="V79" s="20">
        <f>('Bruker data input page'!AN79*10000)^2*Calibrations!BY$46+('Bruker data input page'!AN79*10000)*Calibrations!BZ$46+Calibrations!CA$46</f>
        <v>188.03310615281876</v>
      </c>
      <c r="W79" s="20">
        <f>'Bruker data input page'!AV79*Calibrations!CG$46*10000+Calibrations!CH$46</f>
        <v>78.619465064431594</v>
      </c>
      <c r="X79" s="20">
        <f>'Bruker data input page'!AX79*Calibrations!CN$46*10000+Calibrations!CO$46</f>
        <v>57.656961755231698</v>
      </c>
      <c r="Y79" s="20">
        <f>'Bruker data input page'!AZ79*Calibrations!CU$46*10000+Calibrations!CV$46</f>
        <v>67.0332478294373</v>
      </c>
      <c r="Z79" s="20">
        <f>'Bruker data input page'!BH79*Calibrations!DB$46*10000+Calibrations!DC$46</f>
        <v>28.389008777410794</v>
      </c>
      <c r="AA79" s="20">
        <f>'Bruker data input page'!BJ79*Calibrations!DI$46*10000+Calibrations!DJ$46</f>
        <v>663.36823032487086</v>
      </c>
      <c r="AB79" s="20">
        <f>'Bruker data input page'!BL79*Calibrations!DP$46*10000+Calibrations!DQ$46</f>
        <v>29.787544611872303</v>
      </c>
      <c r="AC79" s="20">
        <f>AB79*'ICP corrections'!Z$74+'ICP corrections'!AA$74</f>
        <v>33.273891674552644</v>
      </c>
      <c r="AD79" s="20">
        <f>((('Bruker data input page'!BN79*10000)^2)*Calibrations!DW$46)+(Calibrations!DX$46*('Bruker data input page'!BN79*10000))+Calibrations!DY$46</f>
        <v>216.20987624271004</v>
      </c>
      <c r="AE79" s="20">
        <f>AD79^2*'ICP corrections'!F$75+'ICP corrections'!G$75*AD79+'ICP corrections'!H$75</f>
        <v>252.77408333507128</v>
      </c>
      <c r="AF79" s="91">
        <f>A79^4*'ICP corrections'!K$75+A79^3*'ICP corrections'!L$75+'ICP corrections'!M$75*A79^2+'ICP corrections'!N$75*A79+'ICP corrections'!O$75</f>
        <v>1.0257562321720415</v>
      </c>
      <c r="AG79" s="20">
        <f t="shared" si="1"/>
        <v>259.28459131252436</v>
      </c>
      <c r="AH79" s="20"/>
    </row>
    <row r="80" spans="1:34" s="18" customFormat="1" ht="16">
      <c r="A80" s="18">
        <f>'Bruker data input page'!A80</f>
        <v>127</v>
      </c>
      <c r="B80" s="82">
        <f>'Bruker data input page'!B80</f>
        <v>44875.125</v>
      </c>
      <c r="C80" s="18" t="str">
        <f>'Bruker data input page'!G80</f>
        <v>GeoExploration</v>
      </c>
      <c r="D80" s="18" t="str">
        <f>'Bruker data input page'!H80</f>
        <v>Oxide3phase</v>
      </c>
      <c r="E80" s="22">
        <f>'Bruker data input page'!K80</f>
        <v>150</v>
      </c>
      <c r="F80" s="22"/>
      <c r="G80" s="22" t="str">
        <f>'Bruker data input page'!DJ80</f>
        <v>U1556B-15R-1-A</v>
      </c>
      <c r="H80" s="22" t="str">
        <f>'Bruker data input page'!DK80</f>
        <v>SHLF11496651</v>
      </c>
      <c r="I80" s="22">
        <f>'Bruker data input page'!DL80</f>
        <v>129</v>
      </c>
      <c r="J80" s="22" t="str">
        <f>'Bruker data input page'!DM80</f>
        <v>B</v>
      </c>
      <c r="K80" s="49">
        <f>'Bruker data input page'!X80*Calibrations!H$46+Calibrations!I$46</f>
        <v>36.212290013145093</v>
      </c>
      <c r="L80" s="50">
        <f>'Bruker data input page'!AJ80*Calibrations!O$46/0.5995+Calibrations!P$46</f>
        <v>1.9128876752012756</v>
      </c>
      <c r="M80" s="19">
        <f>'ICP corrections'!$S$75*L80^2+'ICP corrections'!$T$75*L80+'ICP corrections'!$U$75</f>
        <v>2.1151924384853023</v>
      </c>
      <c r="N80" s="49">
        <f>'Bruker data input page'!V80*Calibrations!V$46+Calibrations!W$46</f>
        <v>13.925601664894796</v>
      </c>
      <c r="O80" s="50">
        <f>'Bruker data input page'!AR80*Calibrations!AC$46/0.6994+Calibrations!AD$46</f>
        <v>7.6174733395548628</v>
      </c>
      <c r="P80" s="50">
        <f>'Bruker data input page'!T80*Calibrations!AQ$46+Calibrations!AR$46</f>
        <v>5.6742701229398929</v>
      </c>
      <c r="Q80" s="50">
        <f>'Bruker data input page'!AP80*Calibrations!AJ$46/0.77446+Calibrations!AK$46</f>
        <v>0.12184988802234294</v>
      </c>
      <c r="R80" s="50">
        <f>'Bruker data input page'!AH80*Calibrations!AX$46/0.7147+Calibrations!AY$46</f>
        <v>10.394352258142334</v>
      </c>
      <c r="S80" s="50">
        <f>'Bruker data input page'!AF80*Calibrations!BE$46/0.83015+Calibrations!BF$46</f>
        <v>1.3571628780842524</v>
      </c>
      <c r="U80" s="20" t="e">
        <f>'Bruker data input page'!AL80*Calibrations!BS$46*10000+Calibrations!BT$46</f>
        <v>#VALUE!</v>
      </c>
      <c r="V80" s="20">
        <f>('Bruker data input page'!AN80*10000)^2*Calibrations!BY$46+('Bruker data input page'!AN80*10000)*Calibrations!BZ$46+Calibrations!CA$46</f>
        <v>371.81201444444287</v>
      </c>
      <c r="W80" s="20">
        <f>'Bruker data input page'!AV80*Calibrations!CG$46*10000+Calibrations!CH$46</f>
        <v>104.59022781779909</v>
      </c>
      <c r="X80" s="20">
        <f>'Bruker data input page'!AX80*Calibrations!CN$46*10000+Calibrations!CO$46</f>
        <v>66.906482488479043</v>
      </c>
      <c r="Y80" s="20">
        <f>'Bruker data input page'!AZ80*Calibrations!CU$46*10000+Calibrations!CV$46</f>
        <v>58.503427402767969</v>
      </c>
      <c r="Z80" s="20">
        <f>'Bruker data input page'!BH80*Calibrations!DB$46*10000+Calibrations!DC$46</f>
        <v>23.042218328154362</v>
      </c>
      <c r="AA80" s="20">
        <f>'Bruker data input page'!BJ80*Calibrations!DI$46*10000+Calibrations!DJ$46</f>
        <v>471.44301645051178</v>
      </c>
      <c r="AB80" s="20">
        <f>'Bruker data input page'!BL80*Calibrations!DP$46*10000+Calibrations!DQ$46</f>
        <v>29.787544611872303</v>
      </c>
      <c r="AC80" s="20">
        <f>AB80*'ICP corrections'!Z$74+'ICP corrections'!AA$74</f>
        <v>33.273891674552644</v>
      </c>
      <c r="AD80" s="20">
        <f>((('Bruker data input page'!BN80*10000)^2)*Calibrations!DW$46)+(Calibrations!DX$46*('Bruker data input page'!BN80*10000))+Calibrations!DY$46</f>
        <v>219.11646067117269</v>
      </c>
      <c r="AE80" s="20">
        <f>AD80^2*'ICP corrections'!F$75+'ICP corrections'!G$75*AD80+'ICP corrections'!H$75</f>
        <v>255.09224895586067</v>
      </c>
      <c r="AF80" s="91">
        <f>A80^4*'ICP corrections'!K$75+A80^3*'ICP corrections'!L$75+'ICP corrections'!M$75*A80^2+'ICP corrections'!N$75*A80+'ICP corrections'!O$75</f>
        <v>1.0254016625802058</v>
      </c>
      <c r="AG80" s="20">
        <f t="shared" si="1"/>
        <v>261.57201619066331</v>
      </c>
      <c r="AH80" s="20"/>
    </row>
    <row r="81" spans="1:34" s="18" customFormat="1" ht="16">
      <c r="A81" s="18">
        <f>'Bruker data input page'!A81</f>
        <v>128</v>
      </c>
      <c r="B81" s="82">
        <f>'Bruker data input page'!B81</f>
        <v>44875.129166666666</v>
      </c>
      <c r="C81" s="18" t="str">
        <f>'Bruker data input page'!G81</f>
        <v>GeoExploration</v>
      </c>
      <c r="D81" s="18" t="str">
        <f>'Bruker data input page'!H81</f>
        <v>Oxide3phase</v>
      </c>
      <c r="E81" s="22">
        <f>'Bruker data input page'!K81</f>
        <v>150</v>
      </c>
      <c r="F81" s="22"/>
      <c r="G81" s="22" t="str">
        <f>'Bruker data input page'!DJ81</f>
        <v>U1556B-15R-2-A</v>
      </c>
      <c r="H81" s="22" t="str">
        <f>'Bruker data input page'!DK81</f>
        <v>SHLF11496681</v>
      </c>
      <c r="I81" s="22">
        <f>'Bruker data input page'!DL81</f>
        <v>7</v>
      </c>
      <c r="J81" s="22" t="str">
        <f>'Bruker data input page'!DM81</f>
        <v>B</v>
      </c>
      <c r="K81" s="49">
        <f>'Bruker data input page'!X81*Calibrations!H$46+Calibrations!I$46</f>
        <v>40.833099155103255</v>
      </c>
      <c r="L81" s="50">
        <f>'Bruker data input page'!AJ81*Calibrations!O$46/0.5995+Calibrations!P$46</f>
        <v>2.0421625596086299</v>
      </c>
      <c r="M81" s="19">
        <f>'ICP corrections'!$S$75*L81^2+'ICP corrections'!$T$75*L81+'ICP corrections'!$U$75</f>
        <v>2.2626333179672571</v>
      </c>
      <c r="N81" s="49">
        <f>'Bruker data input page'!V81*Calibrations!V$46+Calibrations!W$46</f>
        <v>15.76836618171102</v>
      </c>
      <c r="O81" s="50">
        <f>'Bruker data input page'!AR81*Calibrations!AC$46/0.6994+Calibrations!AD$46</f>
        <v>8.0877275448745429</v>
      </c>
      <c r="P81" s="50">
        <f>'Bruker data input page'!T81*Calibrations!AQ$46+Calibrations!AR$46</f>
        <v>5.9898528129350401</v>
      </c>
      <c r="Q81" s="50">
        <f>'Bruker data input page'!AP81*Calibrations!AJ$46/0.77446+Calibrations!AK$46</f>
        <v>0.21710523574177604</v>
      </c>
      <c r="R81" s="50">
        <f>'Bruker data input page'!AH81*Calibrations!AX$46/0.7147+Calibrations!AY$46</f>
        <v>8.5230611988640668</v>
      </c>
      <c r="S81" s="50">
        <f>'Bruker data input page'!AF81*Calibrations!BE$46/0.83015+Calibrations!BF$46</f>
        <v>1.7512574845276696</v>
      </c>
      <c r="U81" s="20">
        <f>'Bruker data input page'!AL81*Calibrations!BS$46*10000+Calibrations!BT$46</f>
        <v>114.30855562845744</v>
      </c>
      <c r="V81" s="20">
        <f>('Bruker data input page'!AN81*10000)^2*Calibrations!BY$46+('Bruker data input page'!AN81*10000)*Calibrations!BZ$46+Calibrations!CA$46</f>
        <v>359.35266856804003</v>
      </c>
      <c r="W81" s="20">
        <f>'Bruker data input page'!AV81*Calibrations!CG$46*10000+Calibrations!CH$46</f>
        <v>103.59135232728497</v>
      </c>
      <c r="X81" s="20">
        <f>'Bruker data input page'!AX81*Calibrations!CN$46*10000+Calibrations!CO$46</f>
        <v>61.767859858897182</v>
      </c>
      <c r="Y81" s="20">
        <f>'Bruker data input page'!AZ81*Calibrations!CU$46*10000+Calibrations!CV$46</f>
        <v>65.814702054198833</v>
      </c>
      <c r="Z81" s="20">
        <f>'Bruker data input page'!BH81*Calibrations!DB$46*10000+Calibrations!DC$46</f>
        <v>28.389008777410794</v>
      </c>
      <c r="AA81" s="20">
        <f>'Bruker data input page'!BJ81*Calibrations!DI$46*10000+Calibrations!DJ$46</f>
        <v>574.70712608943336</v>
      </c>
      <c r="AB81" s="20">
        <f>'Bruker data input page'!BL81*Calibrations!DP$46*10000+Calibrations!DQ$46</f>
        <v>44.280939623798155</v>
      </c>
      <c r="AC81" s="20">
        <f>AB81*'ICP corrections'!Z$74+'ICP corrections'!AA$74</f>
        <v>45.594726774190811</v>
      </c>
      <c r="AD81" s="20">
        <f>((('Bruker data input page'!BN81*10000)^2)*Calibrations!DW$46)+(Calibrations!DX$46*('Bruker data input page'!BN81*10000))+Calibrations!DY$46</f>
        <v>221.26499498501505</v>
      </c>
      <c r="AE81" s="20">
        <f>AD81^2*'ICP corrections'!F$75+'ICP corrections'!G$75*AD81+'ICP corrections'!H$75</f>
        <v>256.78970921942232</v>
      </c>
      <c r="AF81" s="91">
        <f>A81^4*'ICP corrections'!K$75+A81^3*'ICP corrections'!L$75+'ICP corrections'!M$75*A81^2+'ICP corrections'!N$75*A81+'ICP corrections'!O$75</f>
        <v>1.0250570464063957</v>
      </c>
      <c r="AG81" s="20">
        <f t="shared" si="1"/>
        <v>263.22410088001823</v>
      </c>
      <c r="AH81" s="20"/>
    </row>
    <row r="82" spans="1:34" s="18" customFormat="1" ht="16">
      <c r="A82" s="18">
        <f>'Bruker data input page'!A82</f>
        <v>129</v>
      </c>
      <c r="B82" s="82">
        <f>'Bruker data input page'!B82</f>
        <v>44875.133333333331</v>
      </c>
      <c r="C82" s="18" t="str">
        <f>'Bruker data input page'!G82</f>
        <v>GeoExploration</v>
      </c>
      <c r="D82" s="18" t="str">
        <f>'Bruker data input page'!H82</f>
        <v>Oxide3phase</v>
      </c>
      <c r="E82" s="22">
        <f>'Bruker data input page'!K82</f>
        <v>150</v>
      </c>
      <c r="F82" s="22"/>
      <c r="G82" s="22" t="str">
        <f>'Bruker data input page'!DJ82</f>
        <v>RS-5R</v>
      </c>
      <c r="H82" s="22" t="str">
        <f>'Bruker data input page'!DK82</f>
        <v>SLAB11623441</v>
      </c>
      <c r="I82" s="22">
        <f>'Bruker data input page'!DL82</f>
        <v>0</v>
      </c>
      <c r="J82" s="22" t="str">
        <f>'Bruker data input page'!DM82</f>
        <v>STD</v>
      </c>
      <c r="K82" s="49">
        <f>'Bruker data input page'!X82*Calibrations!H$46+Calibrations!I$46</f>
        <v>57.070222593907381</v>
      </c>
      <c r="L82" s="50">
        <f>'Bruker data input page'!AJ82*Calibrations!O$46/0.5995+Calibrations!P$46</f>
        <v>1.060069177554801</v>
      </c>
      <c r="M82" s="19">
        <f>'ICP corrections'!$S$75*L82^2+'ICP corrections'!$T$75*L82+'ICP corrections'!$U$75</f>
        <v>1.134534101568907</v>
      </c>
      <c r="N82" s="49">
        <f>'Bruker data input page'!V82*Calibrations!V$46+Calibrations!W$46</f>
        <v>18.648717975400963</v>
      </c>
      <c r="O82" s="50">
        <f>'Bruker data input page'!AR82*Calibrations!AC$46/0.6994+Calibrations!AD$46</f>
        <v>8.8788733417394763</v>
      </c>
      <c r="P82" s="50">
        <f>'Bruker data input page'!T82*Calibrations!AQ$46+Calibrations!AR$46</f>
        <v>13.112824791881746</v>
      </c>
      <c r="Q82" s="50">
        <f>'Bruker data input page'!AP82*Calibrations!AJ$46/0.77446+Calibrations!AK$46</f>
        <v>0.14252639386357496</v>
      </c>
      <c r="R82" s="50">
        <f>'Bruker data input page'!AH82*Calibrations!AX$46/0.7147+Calibrations!AY$46</f>
        <v>12.552209839090967</v>
      </c>
      <c r="S82" s="50">
        <f>'Bruker data input page'!AF82*Calibrations!BE$46/0.83015+Calibrations!BF$46</f>
        <v>0.12308632449816727</v>
      </c>
      <c r="U82" s="20">
        <f>'Bruker data input page'!AL82*Calibrations!BS$46*10000+Calibrations!BT$46</f>
        <v>271.33519575973094</v>
      </c>
      <c r="V82" s="20">
        <f>('Bruker data input page'!AN82*10000)^2*Calibrations!BY$46+('Bruker data input page'!AN82*10000)*Calibrations!BZ$46+Calibrations!CA$46</f>
        <v>346.2457693401625</v>
      </c>
      <c r="W82" s="20">
        <f>'Bruker data input page'!AV82*Calibrations!CG$46*10000+Calibrations!CH$46</f>
        <v>110.5834807608839</v>
      </c>
      <c r="X82" s="20">
        <f>'Bruker data input page'!AX82*Calibrations!CN$46*10000+Calibrations!CO$46</f>
        <v>93.627320162304684</v>
      </c>
      <c r="Y82" s="20">
        <f>'Bruker data input page'!AZ82*Calibrations!CU$46*10000+Calibrations!CV$46</f>
        <v>79.21870558182205</v>
      </c>
      <c r="Z82" s="20" t="e">
        <f>'Bruker data input page'!BH82*Calibrations!DB$46*10000+Calibrations!DC$46</f>
        <v>#VALUE!</v>
      </c>
      <c r="AA82" s="20">
        <f>'Bruker data input page'!BJ82*Calibrations!DI$46*10000+Calibrations!DJ$46</f>
        <v>82.377229629120592</v>
      </c>
      <c r="AB82" s="20">
        <f>'Bruker data input page'!BL82*Calibrations!DP$46*10000+Calibrations!DQ$46</f>
        <v>20.125281270588395</v>
      </c>
      <c r="AC82" s="20">
        <f>AB82*'ICP corrections'!Z$74+'ICP corrections'!AA$74</f>
        <v>25.060001608127195</v>
      </c>
      <c r="AD82" s="20">
        <f>((('Bruker data input page'!BN82*10000)^2)*Calibrations!DW$46)+(Calibrations!DX$46*('Bruker data input page'!BN82*10000))+Calibrations!DY$46</f>
        <v>32.058565268480812</v>
      </c>
      <c r="AE82" s="20">
        <f>AD82^2*'ICP corrections'!F$75+'ICP corrections'!G$75*AD82+'ICP corrections'!H$75</f>
        <v>54.784935990419477</v>
      </c>
      <c r="AF82" s="91">
        <f>A82^4*'ICP corrections'!K$75+A82^3*'ICP corrections'!L$75+'ICP corrections'!M$75*A82^2+'ICP corrections'!N$75*A82+'ICP corrections'!O$75</f>
        <v>1.0247223166775958</v>
      </c>
      <c r="AG82" s="20">
        <f t="shared" si="1"/>
        <v>56.139346527136446</v>
      </c>
      <c r="AH82" s="20"/>
    </row>
    <row r="83" spans="1:34" s="18" customFormat="1" ht="16">
      <c r="A83" s="18">
        <f>'Bruker data input page'!A83</f>
        <v>130</v>
      </c>
      <c r="B83" s="82">
        <f>'Bruker data input page'!B83</f>
        <v>44875.138888888891</v>
      </c>
      <c r="C83" s="18" t="str">
        <f>'Bruker data input page'!G83</f>
        <v>GeoExploration</v>
      </c>
      <c r="D83" s="18" t="str">
        <f>'Bruker data input page'!H83</f>
        <v>Oxide3phase</v>
      </c>
      <c r="E83" s="22">
        <f>'Bruker data input page'!K83</f>
        <v>150</v>
      </c>
      <c r="F83" s="22"/>
      <c r="G83" s="22" t="str">
        <f>'Bruker data input page'!DJ83</f>
        <v>RS-11R</v>
      </c>
      <c r="H83" s="22" t="str">
        <f>'Bruker data input page'!DK83</f>
        <v>SLAB11623281</v>
      </c>
      <c r="I83" s="22">
        <f>'Bruker data input page'!DL83</f>
        <v>0</v>
      </c>
      <c r="J83" s="22" t="str">
        <f>'Bruker data input page'!DM83</f>
        <v>STD</v>
      </c>
      <c r="K83" s="49">
        <f>'Bruker data input page'!X83*Calibrations!H$46+Calibrations!I$46</f>
        <v>55.164368435142329</v>
      </c>
      <c r="L83" s="50">
        <f>'Bruker data input page'!AJ83*Calibrations!O$46/0.5995+Calibrations!P$46</f>
        <v>0.94530473935643544</v>
      </c>
      <c r="M83" s="19">
        <f>'ICP corrections'!$S$75*L83^2+'ICP corrections'!$T$75*L83+'ICP corrections'!$U$75</f>
        <v>1.0015055141244296</v>
      </c>
      <c r="N83" s="49">
        <f>'Bruker data input page'!V83*Calibrations!V$46+Calibrations!W$46</f>
        <v>18.911318855674303</v>
      </c>
      <c r="O83" s="50">
        <f>'Bruker data input page'!AR83*Calibrations!AC$46/0.6994+Calibrations!AD$46</f>
        <v>8.5320961976078173</v>
      </c>
      <c r="P83" s="50">
        <f>'Bruker data input page'!T83*Calibrations!AQ$46+Calibrations!AR$46</f>
        <v>13.542397540513321</v>
      </c>
      <c r="Q83" s="50">
        <f>'Bruker data input page'!AP83*Calibrations!AJ$46/0.77446+Calibrations!AK$46</f>
        <v>0.11742774515456497</v>
      </c>
      <c r="R83" s="50">
        <f>'Bruker data input page'!AH83*Calibrations!AX$46/0.7147+Calibrations!AY$46</f>
        <v>11.514646429927012</v>
      </c>
      <c r="S83" s="50">
        <f>'Bruker data input page'!AF83*Calibrations!BE$46/0.83015+Calibrations!BF$46</f>
        <v>9.7805205833332687E-2</v>
      </c>
      <c r="U83" s="20">
        <f>'Bruker data input page'!AL83*Calibrations!BS$46*10000+Calibrations!BT$46</f>
        <v>254.73326023924386</v>
      </c>
      <c r="V83" s="20">
        <f>('Bruker data input page'!AN83*10000)^2*Calibrations!BY$46+('Bruker data input page'!AN83*10000)*Calibrations!BZ$46+Calibrations!CA$46</f>
        <v>322.27024653996239</v>
      </c>
      <c r="W83" s="20">
        <f>'Bruker data input page'!AV83*Calibrations!CG$46*10000+Calibrations!CH$46</f>
        <v>75.62283859288921</v>
      </c>
      <c r="X83" s="20">
        <f>'Bruker data input page'!AX83*Calibrations!CN$46*10000+Calibrations!CO$46</f>
        <v>68.961931540311781</v>
      </c>
      <c r="Y83" s="20">
        <f>'Bruker data input page'!AZ83*Calibrations!CU$46*10000+Calibrations!CV$46</f>
        <v>58.503427402767969</v>
      </c>
      <c r="Z83" s="20" t="e">
        <f>'Bruker data input page'!BH83*Calibrations!DB$46*10000+Calibrations!DC$46</f>
        <v>#VALUE!</v>
      </c>
      <c r="AA83" s="20">
        <f>'Bruker data input page'!BJ83*Calibrations!DI$46*10000+Calibrations!DJ$46</f>
        <v>78.204942370982366</v>
      </c>
      <c r="AB83" s="20">
        <f>'Bruker data input page'!BL83*Calibrations!DP$46*10000+Calibrations!DQ$46</f>
        <v>23.748630023569859</v>
      </c>
      <c r="AC83" s="20">
        <f>AB83*'ICP corrections'!Z$74+'ICP corrections'!AA$74</f>
        <v>28.140210383036734</v>
      </c>
      <c r="AD83" s="20">
        <f>((('Bruker data input page'!BN83*10000)^2)*Calibrations!DW$46)+(Calibrations!DX$46*('Bruker data input page'!BN83*10000))+Calibrations!DY$46</f>
        <v>30.777115028784706</v>
      </c>
      <c r="AE83" s="20">
        <f>AD83^2*'ICP corrections'!F$75+'ICP corrections'!G$75*AD83+'ICP corrections'!H$75</f>
        <v>53.054568837196683</v>
      </c>
      <c r="AF83" s="91">
        <f>A83^4*'ICP corrections'!K$75+A83^3*'ICP corrections'!L$75+'ICP corrections'!M$75*A83^2+'ICP corrections'!N$75*A83+'ICP corrections'!O$75</f>
        <v>1.0243974064939996</v>
      </c>
      <c r="AG83" s="20">
        <f t="shared" si="1"/>
        <v>54.348962719481655</v>
      </c>
      <c r="AH83" s="20"/>
    </row>
    <row r="84" spans="1:34" s="18" customFormat="1" ht="16">
      <c r="A84" s="18">
        <f>'Bruker data input page'!A84</f>
        <v>131</v>
      </c>
      <c r="B84" s="82">
        <f>'Bruker data input page'!B84</f>
        <v>44875.143750000003</v>
      </c>
      <c r="C84" s="18" t="str">
        <f>'Bruker data input page'!G84</f>
        <v>GeoExploration</v>
      </c>
      <c r="D84" s="18" t="str">
        <f>'Bruker data input page'!H84</f>
        <v>Oxide3phase</v>
      </c>
      <c r="E84" s="22">
        <f>'Bruker data input page'!K84</f>
        <v>150</v>
      </c>
      <c r="F84" s="22"/>
      <c r="G84" s="22" t="str">
        <f>'Bruker data input page'!DJ84</f>
        <v>BHVO-2</v>
      </c>
      <c r="H84" s="22" t="str">
        <f>'Bruker data input page'!DK84</f>
        <v>BHVO-2</v>
      </c>
      <c r="I84" s="22">
        <f>'Bruker data input page'!DL84</f>
        <v>0</v>
      </c>
      <c r="J84" s="22" t="str">
        <f>'Bruker data input page'!DM84</f>
        <v>B</v>
      </c>
      <c r="K84" s="49">
        <f>'Bruker data input page'!X84*Calibrations!H$46+Calibrations!I$46</f>
        <v>46.327637167848145</v>
      </c>
      <c r="L84" s="50">
        <f>'Bruker data input page'!AJ84*Calibrations!O$46/0.5995+Calibrations!P$46</f>
        <v>2.9053692176092674</v>
      </c>
      <c r="M84" s="19">
        <f>'ICP corrections'!$S$75*L84^2+'ICP corrections'!$T$75*L84+'ICP corrections'!$U$75</f>
        <v>3.2389567223602298</v>
      </c>
      <c r="N84" s="49">
        <f>'Bruker data input page'!V84*Calibrations!V$46+Calibrations!W$46</f>
        <v>14.996154435921071</v>
      </c>
      <c r="O84" s="50">
        <f>'Bruker data input page'!AR84*Calibrations!AC$46/0.6994+Calibrations!AD$46</f>
        <v>12.869711466353747</v>
      </c>
      <c r="P84" s="50">
        <f>'Bruker data input page'!T84*Calibrations!AQ$46+Calibrations!AR$46</f>
        <v>6.171266778594716</v>
      </c>
      <c r="Q84" s="50">
        <f>'Bruker data input page'!AP84*Calibrations!AJ$46/0.77446+Calibrations!AK$46</f>
        <v>0.17706691518216489</v>
      </c>
      <c r="R84" s="50">
        <f>'Bruker data input page'!AH84*Calibrations!AX$46/0.7147+Calibrations!AY$46</f>
        <v>11.285568304151816</v>
      </c>
      <c r="S84" s="50">
        <f>'Bruker data input page'!AF84*Calibrations!BE$46/0.83015+Calibrations!BF$46</f>
        <v>0.52143173850469815</v>
      </c>
      <c r="U84" s="20">
        <f>'Bruker data input page'!AL84*Calibrations!BS$46*10000+Calibrations!BT$46</f>
        <v>220.14589457156251</v>
      </c>
      <c r="V84" s="20">
        <f>('Bruker data input page'!AN84*10000)^2*Calibrations!BY$46+('Bruker data input page'!AN84*10000)*Calibrations!BZ$46+Calibrations!CA$46</f>
        <v>337.47795773511052</v>
      </c>
      <c r="W84" s="20">
        <f>'Bruker data input page'!AV84*Calibrations!CG$46*10000+Calibrations!CH$46</f>
        <v>129.56211508065243</v>
      </c>
      <c r="X84" s="20">
        <f>'Bruker data input page'!AX84*Calibrations!CN$46*10000+Calibrations!CO$46</f>
        <v>118.29270878429762</v>
      </c>
      <c r="Y84" s="20">
        <f>'Bruker data input page'!AZ84*Calibrations!CU$46*10000+Calibrations!CV$46</f>
        <v>102.37107531135307</v>
      </c>
      <c r="Z84" s="20">
        <f>'Bruker data input page'!BH84*Calibrations!DB$46*10000+Calibrations!DC$46</f>
        <v>9.1405631600876323</v>
      </c>
      <c r="AA84" s="20">
        <f>'Bruker data input page'!BJ84*Calibrations!DI$46*10000+Calibrations!DJ$46</f>
        <v>387.99727128774691</v>
      </c>
      <c r="AB84" s="20">
        <f>'Bruker data input page'!BL84*Calibrations!DP$46*10000+Calibrations!DQ$46</f>
        <v>24.956412941230354</v>
      </c>
      <c r="AC84" s="20">
        <f>AB84*'ICP corrections'!Z$74+'ICP corrections'!AA$74</f>
        <v>29.166946641339923</v>
      </c>
      <c r="AD84" s="20">
        <f>((('Bruker data input page'!BN84*10000)^2)*Calibrations!DW$46)+(Calibrations!DX$46*('Bruker data input page'!BN84*10000))+Calibrations!DY$46</f>
        <v>161.34235152207484</v>
      </c>
      <c r="AE84" s="20">
        <f>AD84^2*'ICP corrections'!F$75+'ICP corrections'!G$75*AD84+'ICP corrections'!H$75</f>
        <v>204.31007491032977</v>
      </c>
      <c r="AF84" s="91">
        <f>A84^4*'ICP corrections'!K$75+A84^3*'ICP corrections'!L$75+'ICP corrections'!M$75*A84^2+'ICP corrections'!N$75*A84+'ICP corrections'!O$75</f>
        <v>1.0240822490290087</v>
      </c>
      <c r="AG84" s="20">
        <f t="shared" si="1"/>
        <v>209.23032101345575</v>
      </c>
      <c r="AH84" s="20"/>
    </row>
    <row r="85" spans="1:34" s="18" customFormat="1" ht="16">
      <c r="A85" s="18">
        <f>'Bruker data input page'!A85</f>
        <v>132</v>
      </c>
      <c r="B85" s="82">
        <f>'Bruker data input page'!B85</f>
        <v>44875.145833333336</v>
      </c>
      <c r="C85" s="18" t="str">
        <f>'Bruker data input page'!G85</f>
        <v>GeoExploration</v>
      </c>
      <c r="D85" s="18" t="str">
        <f>'Bruker data input page'!H85</f>
        <v>Oxide3phase</v>
      </c>
      <c r="E85" s="22">
        <f>'Bruker data input page'!K85</f>
        <v>150</v>
      </c>
      <c r="F85" s="22"/>
      <c r="G85" s="22" t="str">
        <f>'Bruker data input page'!DJ85</f>
        <v>AGV-2</v>
      </c>
      <c r="H85" s="22" t="str">
        <f>'Bruker data input page'!DK85</f>
        <v>AGV-2</v>
      </c>
      <c r="I85" s="22">
        <f>'Bruker data input page'!DL85</f>
        <v>0</v>
      </c>
      <c r="J85" s="22" t="str">
        <f>'Bruker data input page'!DM85</f>
        <v>B</v>
      </c>
      <c r="K85" s="49">
        <f>'Bruker data input page'!X85*Calibrations!H$46+Calibrations!I$46</f>
        <v>60.526765174528819</v>
      </c>
      <c r="L85" s="50">
        <f>'Bruker data input page'!AJ85*Calibrations!O$46/0.5995+Calibrations!P$46</f>
        <v>1.0904092014463229</v>
      </c>
      <c r="M85" s="19">
        <f>'ICP corrections'!$S$75*L85^2+'ICP corrections'!$T$75*L85+'ICP corrections'!$U$75</f>
        <v>1.1696605282379615</v>
      </c>
      <c r="N85" s="49">
        <f>'Bruker data input page'!V85*Calibrations!V$46+Calibrations!W$46</f>
        <v>16.279100120174711</v>
      </c>
      <c r="O85" s="50">
        <f>'Bruker data input page'!AR85*Calibrations!AC$46/0.6994+Calibrations!AD$46</f>
        <v>6.7904745646823246</v>
      </c>
      <c r="P85" s="50">
        <f>'Bruker data input page'!T85*Calibrations!AQ$46+Calibrations!AR$46</f>
        <v>2.8004594786957426</v>
      </c>
      <c r="Q85" s="50">
        <f>'Bruker data input page'!AP85*Calibrations!AJ$46/0.77446+Calibrations!AK$46</f>
        <v>0.10296614280318302</v>
      </c>
      <c r="R85" s="50">
        <f>'Bruker data input page'!AH85*Calibrations!AX$46/0.7147+Calibrations!AY$46</f>
        <v>5.3045864865397023</v>
      </c>
      <c r="S85" s="50">
        <f>'Bruker data input page'!AF85*Calibrations!BE$46/0.83015+Calibrations!BF$46</f>
        <v>3.1817660928723805</v>
      </c>
      <c r="U85" s="20">
        <f>'Bruker data input page'!AL85*Calibrations!BS$46*10000+Calibrations!BT$46</f>
        <v>192.47600203741737</v>
      </c>
      <c r="V85" s="20" t="e">
        <f>('Bruker data input page'!AN85*10000)^2*Calibrations!BY$46+('Bruker data input page'!AN85*10000)*Calibrations!BZ$46+Calibrations!CA$46</f>
        <v>#VALUE!</v>
      </c>
      <c r="W85" s="20">
        <f>'Bruker data input page'!AV85*Calibrations!CG$46*10000+Calibrations!CH$46</f>
        <v>21.683562105125951</v>
      </c>
      <c r="X85" s="20">
        <f>'Bruker data input page'!AX85*Calibrations!CN$46*10000+Calibrations!CO$46</f>
        <v>47.379716496067992</v>
      </c>
      <c r="Y85" s="20">
        <f>'Bruker data input page'!AZ85*Calibrations!CU$46*10000+Calibrations!CV$46</f>
        <v>88.967071783729835</v>
      </c>
      <c r="Z85" s="20">
        <f>'Bruker data input page'!BH85*Calibrations!DB$46*10000+Calibrations!DC$46</f>
        <v>67.955258101908413</v>
      </c>
      <c r="AA85" s="20">
        <f>'Bruker data input page'!BJ85*Calibrations!DI$46*10000+Calibrations!DJ$46</f>
        <v>665.45437395394003</v>
      </c>
      <c r="AB85" s="20">
        <f>'Bruker data input page'!BL85*Calibrations!DP$46*10000+Calibrations!DQ$46</f>
        <v>21.333064188248887</v>
      </c>
      <c r="AC85" s="20">
        <f>AB85*'ICP corrections'!Z$74+'ICP corrections'!AA$74</f>
        <v>26.086737866430376</v>
      </c>
      <c r="AD85" s="20">
        <f>((('Bruker data input page'!BN85*10000)^2)*Calibrations!DW$46)+(Calibrations!DX$46*('Bruker data input page'!BN85*10000))+Calibrations!DY$46</f>
        <v>222.68239690495548</v>
      </c>
      <c r="AE85" s="20">
        <f>AD85^2*'ICP corrections'!F$75+'ICP corrections'!G$75*AD85+'ICP corrections'!H$75</f>
        <v>257.90203418743903</v>
      </c>
      <c r="AF85" s="91">
        <f>A85^4*'ICP corrections'!K$75+A85^3*'ICP corrections'!L$75+'ICP corrections'!M$75*A85^2+'ICP corrections'!N$75*A85+'ICP corrections'!O$75</f>
        <v>1.0237767775292346</v>
      </c>
      <c r="AG85" s="20">
        <f t="shared" si="1"/>
        <v>264.0341134786508</v>
      </c>
      <c r="AH85" s="20"/>
    </row>
    <row r="86" spans="1:34" s="18" customFormat="1" ht="16">
      <c r="A86" s="18">
        <f>'Bruker data input page'!A86</f>
        <v>133</v>
      </c>
      <c r="B86" s="82">
        <f>'Bruker data input page'!B86</f>
        <v>44875.148611111108</v>
      </c>
      <c r="C86" s="18" t="str">
        <f>'Bruker data input page'!G86</f>
        <v>GeoExploration</v>
      </c>
      <c r="D86" s="18" t="str">
        <f>'Bruker data input page'!H86</f>
        <v>Oxide3phase</v>
      </c>
      <c r="E86" s="22">
        <f>'Bruker data input page'!K86</f>
        <v>150</v>
      </c>
      <c r="F86" s="22"/>
      <c r="G86" s="22" t="str">
        <f>'Bruker data input page'!DJ86</f>
        <v>BIR-1a</v>
      </c>
      <c r="H86" s="22" t="str">
        <f>'Bruker data input page'!DK86</f>
        <v>BIR-1a</v>
      </c>
      <c r="I86" s="22">
        <f>'Bruker data input page'!DL86</f>
        <v>0</v>
      </c>
      <c r="J86" s="22" t="str">
        <f>'Bruker data input page'!DM86</f>
        <v>B</v>
      </c>
      <c r="K86" s="49">
        <f>'Bruker data input page'!X86*Calibrations!H$46+Calibrations!I$46</f>
        <v>48.430933855146513</v>
      </c>
      <c r="L86" s="50">
        <f>'Bruker data input page'!AJ86*Calibrations!O$46/0.5995+Calibrations!P$46</f>
        <v>0.91859232701716054</v>
      </c>
      <c r="M86" s="19">
        <f>'ICP corrections'!$S$75*L86^2+'ICP corrections'!$T$75*L86+'ICP corrections'!$U$75</f>
        <v>0.97050586646832127</v>
      </c>
      <c r="N86" s="49">
        <f>'Bruker data input page'!V86*Calibrations!V$46+Calibrations!W$46</f>
        <v>18.936819217884491</v>
      </c>
      <c r="O86" s="50">
        <f>'Bruker data input page'!AR86*Calibrations!AC$46/0.6994+Calibrations!AD$46</f>
        <v>11.374746420717095</v>
      </c>
      <c r="P86" s="50">
        <f>'Bruker data input page'!T86*Calibrations!AQ$46+Calibrations!AR$46</f>
        <v>8.9660119779123235</v>
      </c>
      <c r="Q86" s="50">
        <f>'Bruker data input page'!AP86*Calibrations!AJ$46/0.77446+Calibrations!AK$46</f>
        <v>0.15471716609366554</v>
      </c>
      <c r="R86" s="50">
        <f>'Bruker data input page'!AH86*Calibrations!AX$46/0.7147+Calibrations!AY$46</f>
        <v>13.432774481800081</v>
      </c>
      <c r="S86" s="50" t="e">
        <f>'Bruker data input page'!AF86*Calibrations!BE$46/0.83015+Calibrations!BF$46</f>
        <v>#VALUE!</v>
      </c>
      <c r="U86" s="20">
        <f>'Bruker data input page'!AL86*Calibrations!BS$46*10000+Calibrations!BT$46</f>
        <v>287.93713128021807</v>
      </c>
      <c r="V86" s="20">
        <f>('Bruker data input page'!AN86*10000)^2*Calibrations!BY$46+('Bruker data input page'!AN86*10000)*Calibrations!BZ$46+Calibrations!CA$46</f>
        <v>397.09613509600126</v>
      </c>
      <c r="W86" s="20">
        <f>'Bruker data input page'!AV86*Calibrations!CG$46*10000+Calibrations!CH$46</f>
        <v>163.52388175813303</v>
      </c>
      <c r="X86" s="20">
        <f>'Bruker data input page'!AX86*Calibrations!CN$46*10000+Calibrations!CO$46</f>
        <v>125.48678046571222</v>
      </c>
      <c r="Y86" s="20">
        <f>'Bruker data input page'!AZ86*Calibrations!CU$46*10000+Calibrations!CV$46</f>
        <v>64.596156278960351</v>
      </c>
      <c r="Z86" s="20" t="e">
        <f>'Bruker data input page'!BH86*Calibrations!DB$46*10000+Calibrations!DC$46</f>
        <v>#VALUE!</v>
      </c>
      <c r="AA86" s="20">
        <f>'Bruker data input page'!BJ86*Calibrations!DI$46*10000+Calibrations!DJ$46</f>
        <v>96.980235032604455</v>
      </c>
      <c r="AB86" s="20">
        <f>'Bruker data input page'!BL86*Calibrations!DP$46*10000+Calibrations!DQ$46</f>
        <v>12.878583764625469</v>
      </c>
      <c r="AC86" s="20">
        <f>AB86*'ICP corrections'!Z$74+'ICP corrections'!AA$74</f>
        <v>18.899584058308111</v>
      </c>
      <c r="AD86" s="20">
        <f>((('Bruker data input page'!BN86*10000)^2)*Calibrations!DW$46)+(Calibrations!DX$46*('Bruker data input page'!BN86*10000))+Calibrations!DY$46</f>
        <v>9.8671545250164812</v>
      </c>
      <c r="AE86" s="20">
        <f>AD86^2*'ICP corrections'!F$75+'ICP corrections'!G$75*AD86+'ICP corrections'!H$75</f>
        <v>24.130851603968338</v>
      </c>
      <c r="AF86" s="91">
        <f>A86^4*'ICP corrections'!K$75+A86^3*'ICP corrections'!L$75+'ICP corrections'!M$75*A86^2+'ICP corrections'!N$75*A86+'ICP corrections'!O$75</f>
        <v>1.0234809253144972</v>
      </c>
      <c r="AG86" s="20">
        <f t="shared" si="1"/>
        <v>24.697466328256333</v>
      </c>
      <c r="AH86" s="20"/>
    </row>
    <row r="87" spans="1:34" s="18" customFormat="1" ht="16">
      <c r="A87" s="18">
        <f>'Bruker data input page'!A87</f>
        <v>134</v>
      </c>
      <c r="B87" s="82">
        <f>'Bruker data input page'!B87</f>
        <v>44875.156944444447</v>
      </c>
      <c r="C87" s="18" t="str">
        <f>'Bruker data input page'!G87</f>
        <v>GeoExploration</v>
      </c>
      <c r="D87" s="18" t="str">
        <f>'Bruker data input page'!H87</f>
        <v>Oxide3phase</v>
      </c>
      <c r="E87" s="22">
        <f>'Bruker data input page'!K87</f>
        <v>150</v>
      </c>
      <c r="F87" s="22"/>
      <c r="G87" s="22" t="str">
        <f>'Bruker data input page'!DJ87</f>
        <v>U1556B-16R-1A</v>
      </c>
      <c r="H87" s="22" t="str">
        <f>'Bruker data input page'!DK87</f>
        <v>SHLF11497171</v>
      </c>
      <c r="I87" s="22">
        <f>'Bruker data input page'!DL87</f>
        <v>6</v>
      </c>
      <c r="J87" s="22" t="str">
        <f>'Bruker data input page'!DM87</f>
        <v>B</v>
      </c>
      <c r="K87" s="49">
        <f>'Bruker data input page'!X87*Calibrations!H$46+Calibrations!I$46</f>
        <v>41.068626068097942</v>
      </c>
      <c r="L87" s="50">
        <f>'Bruker data input page'!AJ87*Calibrations!O$46/0.5995+Calibrations!P$46</f>
        <v>2.1173530536006631</v>
      </c>
      <c r="M87" s="19">
        <f>'ICP corrections'!$S$75*L87^2+'ICP corrections'!$T$75*L87+'ICP corrections'!$U$75</f>
        <v>2.3482429036347838</v>
      </c>
      <c r="N87" s="49">
        <f>'Bruker data input page'!V87*Calibrations!V$46+Calibrations!W$46</f>
        <v>15.562777769280672</v>
      </c>
      <c r="O87" s="50">
        <f>'Bruker data input page'!AR87*Calibrations!AC$46/0.6994+Calibrations!AD$46</f>
        <v>7.3406169409152158</v>
      </c>
      <c r="P87" s="50">
        <f>'Bruker data input page'!T87*Calibrations!AQ$46+Calibrations!AR$46</f>
        <v>5.4887816190140652</v>
      </c>
      <c r="Q87" s="50">
        <f>'Bruker data input page'!AP87*Calibrations!AJ$46/0.77446+Calibrations!AK$46</f>
        <v>0.12005712740027079</v>
      </c>
      <c r="R87" s="50">
        <f>'Bruker data input page'!AH87*Calibrations!AX$46/0.7147+Calibrations!AY$46</f>
        <v>9.2911295135651031</v>
      </c>
      <c r="S87" s="50">
        <f>'Bruker data input page'!AF87*Calibrations!BE$46/0.83015+Calibrations!BF$46</f>
        <v>1.8040569889958196</v>
      </c>
      <c r="U87" s="20">
        <f>'Bruker data input page'!AL87*Calibrations!BS$46*10000+Calibrations!BT$46</f>
        <v>114.30855562845744</v>
      </c>
      <c r="V87" s="20">
        <f>('Bruker data input page'!AN87*10000)^2*Calibrations!BY$46+('Bruker data input page'!AN87*10000)*Calibrations!BZ$46+Calibrations!CA$46</f>
        <v>135.41845005745998</v>
      </c>
      <c r="W87" s="20">
        <f>'Bruker data input page'!AV87*Calibrations!CG$46*10000+Calibrations!CH$46</f>
        <v>72.626212121346796</v>
      </c>
      <c r="X87" s="20">
        <f>'Bruker data input page'!AX87*Calibrations!CN$46*10000+Calibrations!CO$46</f>
        <v>40.185644814653394</v>
      </c>
      <c r="Y87" s="20">
        <f>'Bruker data input page'!AZ87*Calibrations!CU$46*10000+Calibrations!CV$46</f>
        <v>58.503427402767969</v>
      </c>
      <c r="Z87" s="20">
        <f>'Bruker data input page'!BH87*Calibrations!DB$46*10000+Calibrations!DC$46</f>
        <v>29.458366867262086</v>
      </c>
      <c r="AA87" s="20">
        <f>'Bruker data input page'!BJ87*Calibrations!DI$46*10000+Calibrations!DJ$46</f>
        <v>597.65470600919366</v>
      </c>
      <c r="AB87" s="20">
        <f>'Bruker data input page'!BL87*Calibrations!DP$46*10000+Calibrations!DQ$46</f>
        <v>30.995327529532794</v>
      </c>
      <c r="AC87" s="20">
        <f>AB87*'ICP corrections'!Z$74+'ICP corrections'!AA$74</f>
        <v>34.300627932855825</v>
      </c>
      <c r="AD87" s="20">
        <f>((('Bruker data input page'!BN87*10000)^2)*Calibrations!DW$46)+(Calibrations!DX$46*('Bruker data input page'!BN87*10000))+Calibrations!DY$46</f>
        <v>215.47575299095044</v>
      </c>
      <c r="AE87" s="20">
        <f>AD87^2*'ICP corrections'!F$75+'ICP corrections'!G$75*AD87+'ICP corrections'!H$75</f>
        <v>252.18461225070604</v>
      </c>
      <c r="AF87" s="91">
        <f>A87^4*'ICP corrections'!K$75+A87^3*'ICP corrections'!L$75+'ICP corrections'!M$75*A87^2+'ICP corrections'!N$75*A87+'ICP corrections'!O$75</f>
        <v>1.0231946257778246</v>
      </c>
      <c r="AG87" s="20">
        <f t="shared" si="1"/>
        <v>258.03393995878696</v>
      </c>
      <c r="AH87" s="20"/>
    </row>
    <row r="88" spans="1:34" s="18" customFormat="1" ht="16">
      <c r="A88" s="18">
        <f>'Bruker data input page'!A88</f>
        <v>135</v>
      </c>
      <c r="B88" s="82">
        <f>'Bruker data input page'!B88</f>
        <v>44875.161111111112</v>
      </c>
      <c r="C88" s="18" t="str">
        <f>'Bruker data input page'!G88</f>
        <v>GeoExploration</v>
      </c>
      <c r="D88" s="18" t="str">
        <f>'Bruker data input page'!H88</f>
        <v>Oxide3phase</v>
      </c>
      <c r="E88" s="22">
        <f>'Bruker data input page'!K88</f>
        <v>150</v>
      </c>
      <c r="F88" s="22"/>
      <c r="G88" s="22" t="str">
        <f>'Bruker data input page'!DJ88</f>
        <v>U1556B-16R-1A</v>
      </c>
      <c r="H88" s="22" t="str">
        <f>'Bruker data input page'!DK88</f>
        <v>SHLF11497171</v>
      </c>
      <c r="I88" s="22">
        <f>'Bruker data input page'!DL88</f>
        <v>112</v>
      </c>
      <c r="J88" s="22" t="str">
        <f>'Bruker data input page'!DM88</f>
        <v>B</v>
      </c>
      <c r="K88" s="49">
        <f>'Bruker data input page'!X88*Calibrations!H$46+Calibrations!I$46</f>
        <v>49.794758744153292</v>
      </c>
      <c r="L88" s="50">
        <f>'Bruker data input page'!AJ88*Calibrations!O$46/0.5995+Calibrations!P$46</f>
        <v>2.5257891360968574</v>
      </c>
      <c r="M88" s="19">
        <f>'ICP corrections'!$S$75*L88^2+'ICP corrections'!$T$75*L88+'ICP corrections'!$U$75</f>
        <v>2.8113889506007381</v>
      </c>
      <c r="N88" s="49">
        <f>'Bruker data input page'!V88*Calibrations!V$46+Calibrations!W$46</f>
        <v>19.129723512324279</v>
      </c>
      <c r="O88" s="50">
        <f>'Bruker data input page'!AR88*Calibrations!AC$46/0.6994+Calibrations!AD$46</f>
        <v>9.1225545781563167</v>
      </c>
      <c r="P88" s="50">
        <f>'Bruker data input page'!T88*Calibrations!AQ$46+Calibrations!AR$46</f>
        <v>6.4570665341205995</v>
      </c>
      <c r="Q88" s="50">
        <f>'Bruker data input page'!AP88*Calibrations!AJ$46/0.77446+Calibrations!AK$46</f>
        <v>0.13427969500204309</v>
      </c>
      <c r="R88" s="50">
        <f>'Bruker data input page'!AH88*Calibrations!AX$46/0.7147+Calibrations!AY$46</f>
        <v>12.031604264080844</v>
      </c>
      <c r="S88" s="50">
        <f>'Bruker data input page'!AF88*Calibrations!BE$46/0.83015+Calibrations!BF$46</f>
        <v>2.1767856942667434</v>
      </c>
      <c r="U88" s="20">
        <f>'Bruker data input page'!AL88*Calibrations!BS$46*10000+Calibrations!BT$46</f>
        <v>255.42500755259752</v>
      </c>
      <c r="V88" s="20">
        <f>('Bruker data input page'!AN88*10000)^2*Calibrations!BY$46+('Bruker data input page'!AN88*10000)*Calibrations!BZ$46+Calibrations!CA$46</f>
        <v>295.27213939972955</v>
      </c>
      <c r="W88" s="20">
        <f>'Bruker data input page'!AV88*Calibrations!CG$46*10000+Calibrations!CH$46</f>
        <v>78.619465064431594</v>
      </c>
      <c r="X88" s="20">
        <f>'Bruker data input page'!AX88*Calibrations!CN$46*10000+Calibrations!CO$46</f>
        <v>56.629237229315329</v>
      </c>
      <c r="Y88" s="20">
        <f>'Bruker data input page'!AZ88*Calibrations!CU$46*10000+Calibrations!CV$46</f>
        <v>69.47033937991425</v>
      </c>
      <c r="Z88" s="20">
        <f>'Bruker data input page'!BH88*Calibrations!DB$46*10000+Calibrations!DC$46</f>
        <v>30.527724957113367</v>
      </c>
      <c r="AA88" s="20">
        <f>'Bruker data input page'!BJ88*Calibrations!DI$46*10000+Calibrations!DJ$46</f>
        <v>577.83634153303706</v>
      </c>
      <c r="AB88" s="20">
        <f>'Bruker data input page'!BL88*Calibrations!DP$46*10000+Calibrations!DQ$46</f>
        <v>37.034242117835227</v>
      </c>
      <c r="AC88" s="20">
        <f>AB88*'ICP corrections'!Z$74+'ICP corrections'!AA$74</f>
        <v>39.434309224371724</v>
      </c>
      <c r="AD88" s="20">
        <f>((('Bruker data input page'!BN88*10000)^2)*Calibrations!DW$46)+(Calibrations!DX$46*('Bruker data input page'!BN88*10000))+Calibrations!DY$46</f>
        <v>196.15064289324809</v>
      </c>
      <c r="AE88" s="20">
        <f>AD88^2*'ICP corrections'!F$75+'ICP corrections'!G$75*AD88+'ICP corrections'!H$75</f>
        <v>236.09208145367063</v>
      </c>
      <c r="AF88" s="91">
        <f>A88^4*'ICP corrections'!K$75+A88^3*'ICP corrections'!L$75+'ICP corrections'!M$75*A88^2+'ICP corrections'!N$75*A88+'ICP corrections'!O$75</f>
        <v>1.022917812385455</v>
      </c>
      <c r="AG88" s="20">
        <f t="shared" si="1"/>
        <v>241.50279548211742</v>
      </c>
      <c r="AH88" s="20"/>
    </row>
    <row r="89" spans="1:34" s="18" customFormat="1" ht="16">
      <c r="A89" s="18">
        <f>'Bruker data input page'!A89</f>
        <v>136</v>
      </c>
      <c r="B89" s="82">
        <f>'Bruker data input page'!B89</f>
        <v>44875.193055555559</v>
      </c>
      <c r="C89" s="18" t="str">
        <f>'Bruker data input page'!G89</f>
        <v>GeoExploration</v>
      </c>
      <c r="D89" s="18" t="str">
        <f>'Bruker data input page'!H89</f>
        <v>Oxide3phase</v>
      </c>
      <c r="E89" s="22">
        <f>'Bruker data input page'!K89</f>
        <v>150</v>
      </c>
      <c r="F89" s="22"/>
      <c r="G89" s="22" t="str">
        <f>'Bruker data input page'!DJ89</f>
        <v>U1556B-16R-2A</v>
      </c>
      <c r="H89" s="22" t="str">
        <f>'Bruker data input page'!DK89</f>
        <v>SHLF11497201</v>
      </c>
      <c r="I89" s="22">
        <f>'Bruker data input page'!DL89</f>
        <v>26</v>
      </c>
      <c r="J89" s="22" t="str">
        <f>'Bruker data input page'!DM89</f>
        <v>B</v>
      </c>
      <c r="K89" s="49">
        <f>'Bruker data input page'!X89*Calibrations!H$46+Calibrations!I$46</f>
        <v>40.722789081928532</v>
      </c>
      <c r="L89" s="50">
        <f>'Bruker data input page'!AJ89*Calibrations!O$46/0.5995+Calibrations!P$46</f>
        <v>2.0771195436575578</v>
      </c>
      <c r="M89" s="19">
        <f>'ICP corrections'!$S$75*L89^2+'ICP corrections'!$T$75*L89+'ICP corrections'!$U$75</f>
        <v>2.3024476994027414</v>
      </c>
      <c r="N89" s="49">
        <f>'Bruker data input page'!V89*Calibrations!V$46+Calibrations!W$46</f>
        <v>15.713864112220326</v>
      </c>
      <c r="O89" s="50">
        <f>'Bruker data input page'!AR89*Calibrations!AC$46/0.6994+Calibrations!AD$46</f>
        <v>8.1628551543925543</v>
      </c>
      <c r="P89" s="50">
        <f>'Bruker data input page'!T89*Calibrations!AQ$46+Calibrations!AR$46</f>
        <v>7.0211960583510864</v>
      </c>
      <c r="Q89" s="50">
        <f>'Bruker data input page'!AP89*Calibrations!AJ$46/0.77446+Calibrations!AK$46</f>
        <v>0.11324463703639664</v>
      </c>
      <c r="R89" s="50">
        <f>'Bruker data input page'!AH89*Calibrations!AX$46/0.7147+Calibrations!AY$46</f>
        <v>12.230770914834437</v>
      </c>
      <c r="S89" s="50">
        <f>'Bruker data input page'!AF89*Calibrations!BE$46/0.83015+Calibrations!BF$46</f>
        <v>1.6552787242868374</v>
      </c>
      <c r="U89" s="20">
        <f>'Bruker data input page'!AL89*Calibrations!BS$46*10000+Calibrations!BT$46</f>
        <v>174.49057189022307</v>
      </c>
      <c r="V89" s="20">
        <f>('Bruker data input page'!AN89*10000)^2*Calibrations!BY$46+('Bruker data input page'!AN89*10000)*Calibrations!BZ$46+Calibrations!CA$46</f>
        <v>348.1578296391333</v>
      </c>
      <c r="W89" s="20">
        <f>'Bruker data input page'!AV89*Calibrations!CG$46*10000+Calibrations!CH$46</f>
        <v>125.56661311859591</v>
      </c>
      <c r="X89" s="20">
        <f>'Bruker data input page'!AX89*Calibrations!CN$46*10000+Calibrations!CO$46</f>
        <v>60.740135332980813</v>
      </c>
      <c r="Y89" s="20">
        <f>'Bruker data input page'!AZ89*Calibrations!CU$46*10000+Calibrations!CV$46</f>
        <v>67.0332478294373</v>
      </c>
      <c r="Z89" s="20">
        <f>'Bruker data input page'!BH89*Calibrations!DB$46*10000+Calibrations!DC$46</f>
        <v>25.180934507856936</v>
      </c>
      <c r="AA89" s="20">
        <f>'Bruker data input page'!BJ89*Calibrations!DI$46*10000+Calibrations!DJ$46</f>
        <v>594.52549056558996</v>
      </c>
      <c r="AB89" s="20">
        <f>'Bruker data input page'!BL89*Calibrations!DP$46*10000+Calibrations!DQ$46</f>
        <v>30.995327529532794</v>
      </c>
      <c r="AC89" s="20">
        <f>AB89*'ICP corrections'!Z$74+'ICP corrections'!AA$74</f>
        <v>34.300627932855825</v>
      </c>
      <c r="AD89" s="20">
        <f>((('Bruker data input page'!BN89*10000)^2)*Calibrations!DW$46)+(Calibrations!DX$46*('Bruker data input page'!BN89*10000))+Calibrations!DY$46</f>
        <v>224.78606835093424</v>
      </c>
      <c r="AE89" s="20">
        <f>AD89^2*'ICP corrections'!F$75+'ICP corrections'!G$75*AD89+'ICP corrections'!H$75</f>
        <v>259.54192628144682</v>
      </c>
      <c r="AF89" s="91">
        <f>A89^4*'ICP corrections'!K$75+A89^3*'ICP corrections'!L$75+'ICP corrections'!M$75*A89^2+'ICP corrections'!N$75*A89+'ICP corrections'!O$75</f>
        <v>1.0226504186768341</v>
      </c>
      <c r="AG89" s="20">
        <f t="shared" si="1"/>
        <v>265.42065957591359</v>
      </c>
      <c r="AH89" s="20"/>
    </row>
    <row r="90" spans="1:34" s="18" customFormat="1" ht="16">
      <c r="A90" s="18">
        <f>'Bruker data input page'!A90</f>
        <v>137</v>
      </c>
      <c r="B90" s="82">
        <f>'Bruker data input page'!B90</f>
        <v>44875.196527777778</v>
      </c>
      <c r="C90" s="18" t="str">
        <f>'Bruker data input page'!G90</f>
        <v>GeoExploration</v>
      </c>
      <c r="D90" s="18" t="str">
        <f>'Bruker data input page'!H90</f>
        <v>Oxide3phase</v>
      </c>
      <c r="E90" s="22">
        <f>'Bruker data input page'!K90</f>
        <v>150</v>
      </c>
      <c r="F90" s="22"/>
      <c r="G90" s="22" t="str">
        <f>'Bruker data input page'!DJ90</f>
        <v>U1556B-16R-2A</v>
      </c>
      <c r="H90" s="22" t="str">
        <f>'Bruker data input page'!DK90</f>
        <v>SHLF11497201</v>
      </c>
      <c r="I90" s="22">
        <f>'Bruker data input page'!DL90</f>
        <v>78</v>
      </c>
      <c r="J90" s="22" t="str">
        <f>'Bruker data input page'!DM90</f>
        <v>B</v>
      </c>
      <c r="K90" s="49">
        <f>'Bruker data input page'!X90*Calibrations!H$46+Calibrations!I$46</f>
        <v>41.608347193343413</v>
      </c>
      <c r="L90" s="50">
        <f>'Bruker data input page'!AJ90*Calibrations!O$46/0.5995+Calibrations!P$46</f>
        <v>2.1275763225206323</v>
      </c>
      <c r="M90" s="19">
        <f>'ICP corrections'!$S$75*L90^2+'ICP corrections'!$T$75*L90+'ICP corrections'!$U$75</f>
        <v>2.3598744629455153</v>
      </c>
      <c r="N90" s="49">
        <f>'Bruker data input page'!V90*Calibrations!V$46+Calibrations!W$46</f>
        <v>16.066310828260139</v>
      </c>
      <c r="O90" s="50">
        <f>'Bruker data input page'!AR90*Calibrations!AC$46/0.6994+Calibrations!AD$46</f>
        <v>8.9711092187714918</v>
      </c>
      <c r="P90" s="50">
        <f>'Bruker data input page'!T90*Calibrations!AQ$46+Calibrations!AR$46</f>
        <v>5.1736839930982228</v>
      </c>
      <c r="Q90" s="50">
        <f>'Bruker data input page'!AP90*Calibrations!AJ$46/0.77446+Calibrations!AK$46</f>
        <v>0.19296272603120454</v>
      </c>
      <c r="R90" s="50">
        <f>'Bruker data input page'!AH90*Calibrations!AX$46/0.7147+Calibrations!AY$46</f>
        <v>9.3636466017882078</v>
      </c>
      <c r="S90" s="50">
        <f>'Bruker data input page'!AF90*Calibrations!BE$46/0.83015+Calibrations!BF$46</f>
        <v>1.8804596617749436</v>
      </c>
      <c r="U90" s="20">
        <f>'Bruker data input page'!AL90*Calibrations!BS$46*10000+Calibrations!BT$46</f>
        <v>136.44446965577353</v>
      </c>
      <c r="V90" s="20">
        <f>('Bruker data input page'!AN90*10000)^2*Calibrations!BY$46+('Bruker data input page'!AN90*10000)*Calibrations!BZ$46+Calibrations!CA$46</f>
        <v>431.18669150588596</v>
      </c>
      <c r="W90" s="20">
        <f>'Bruker data input page'!AV90*Calibrations!CG$46*10000+Calibrations!CH$46</f>
        <v>82.614967026488145</v>
      </c>
      <c r="X90" s="20">
        <f>'Bruker data input page'!AX90*Calibrations!CN$46*10000+Calibrations!CO$46</f>
        <v>75.128278695809996</v>
      </c>
      <c r="Y90" s="20">
        <f>'Bruker data input page'!AZ90*Calibrations!CU$46*10000+Calibrations!CV$46</f>
        <v>71.9074309303912</v>
      </c>
      <c r="Z90" s="20">
        <f>'Bruker data input page'!BH90*Calibrations!DB$46*10000+Calibrations!DC$46</f>
        <v>30.527724957113367</v>
      </c>
      <c r="AA90" s="20">
        <f>'Bruker data input page'!BJ90*Calibrations!DI$46*10000+Calibrations!DJ$46</f>
        <v>614.34385504174656</v>
      </c>
      <c r="AB90" s="20">
        <f>'Bruker data input page'!BL90*Calibrations!DP$46*10000+Calibrations!DQ$46</f>
        <v>29.787544611872303</v>
      </c>
      <c r="AC90" s="20">
        <f>AB90*'ICP corrections'!Z$74+'ICP corrections'!AA$74</f>
        <v>33.273891674552644</v>
      </c>
      <c r="AD90" s="20">
        <f>((('Bruker data input page'!BN90*10000)^2)*Calibrations!DW$46)+(Calibrations!DX$46*('Bruker data input page'!BN90*10000))+Calibrations!DY$46</f>
        <v>230.9355763645614</v>
      </c>
      <c r="AE90" s="20">
        <f>AD90^2*'ICP corrections'!F$75+'ICP corrections'!G$75*AD90+'ICP corrections'!H$75</f>
        <v>264.26038659877656</v>
      </c>
      <c r="AF90" s="91">
        <f>A90^4*'ICP corrections'!K$75+A90^3*'ICP corrections'!L$75+'ICP corrections'!M$75*A90^2+'ICP corrections'!N$75*A90+'ICP corrections'!O$75</f>
        <v>1.0223923782646178</v>
      </c>
      <c r="AG90" s="20">
        <f t="shared" si="1"/>
        <v>270.17780513585052</v>
      </c>
      <c r="AH90" s="20"/>
    </row>
    <row r="91" spans="1:34" s="18" customFormat="1" ht="16">
      <c r="A91" s="18">
        <f>'Bruker data input page'!A91</f>
        <v>138</v>
      </c>
      <c r="B91" s="82">
        <f>'Bruker data input page'!B91</f>
        <v>44875.199999999997</v>
      </c>
      <c r="C91" s="18" t="str">
        <f>'Bruker data input page'!G91</f>
        <v>GeoExploration</v>
      </c>
      <c r="D91" s="18" t="str">
        <f>'Bruker data input page'!H91</f>
        <v>Oxide3phase</v>
      </c>
      <c r="E91" s="22">
        <f>'Bruker data input page'!K91</f>
        <v>150</v>
      </c>
      <c r="F91" s="22"/>
      <c r="G91" s="22" t="str">
        <f>'Bruker data input page'!DJ91</f>
        <v>U1556B-16R-3A</v>
      </c>
      <c r="H91" s="22" t="str">
        <f>'Bruker data input page'!DK91</f>
        <v>SHLF11497231</v>
      </c>
      <c r="I91" s="22">
        <f>'Bruker data input page'!DL91</f>
        <v>13</v>
      </c>
      <c r="J91" s="22" t="str">
        <f>'Bruker data input page'!DM91</f>
        <v>B</v>
      </c>
      <c r="K91" s="49">
        <f>'Bruker data input page'!X91*Calibrations!H$46+Calibrations!I$46</f>
        <v>48.919010246917857</v>
      </c>
      <c r="L91" s="50">
        <f>'Bruker data input page'!AJ91*Calibrations!O$46/0.5995+Calibrations!P$46</f>
        <v>2.356280741746398</v>
      </c>
      <c r="M91" s="19">
        <f>'ICP corrections'!$S$75*L91^2+'ICP corrections'!$T$75*L91+'ICP corrections'!$U$75</f>
        <v>2.6195617675168017</v>
      </c>
      <c r="N91" s="49">
        <f>'Bruker data input page'!V91*Calibrations!V$46+Calibrations!W$46</f>
        <v>18.612647514865305</v>
      </c>
      <c r="O91" s="50">
        <f>'Bruker data input page'!AR91*Calibrations!AC$46/0.6994+Calibrations!AD$46</f>
        <v>8.7195433025438494</v>
      </c>
      <c r="P91" s="50">
        <f>'Bruker data input page'!T91*Calibrations!AQ$46+Calibrations!AR$46</f>
        <v>8.8875286098809454</v>
      </c>
      <c r="Q91" s="50">
        <f>'Bruker data input page'!AP91*Calibrations!AJ$46/0.77446+Calibrations!AK$46</f>
        <v>0.11432029340963992</v>
      </c>
      <c r="R91" s="50">
        <f>'Bruker data input page'!AH91*Calibrations!AX$46/0.7147+Calibrations!AY$46</f>
        <v>12.474731823303305</v>
      </c>
      <c r="S91" s="50">
        <f>'Bruker data input page'!AF91*Calibrations!BE$46/0.83015+Calibrations!BF$46</f>
        <v>1.9661469931787634</v>
      </c>
      <c r="U91" s="20">
        <f>'Bruker data input page'!AL91*Calibrations!BS$46*10000+Calibrations!BT$46</f>
        <v>288.62887859357159</v>
      </c>
      <c r="V91" s="20">
        <f>('Bruker data input page'!AN91*10000)^2*Calibrations!BY$46+('Bruker data input page'!AN91*10000)*Calibrations!BZ$46+Calibrations!CA$46</f>
        <v>251.52543218860703</v>
      </c>
      <c r="W91" s="20">
        <f>'Bruker data input page'!AV91*Calibrations!CG$46*10000+Calibrations!CH$46</f>
        <v>156.53175332453409</v>
      </c>
      <c r="X91" s="20">
        <f>'Bruker data input page'!AX91*Calibrations!CN$46*10000+Calibrations!CO$46</f>
        <v>64.85103343664629</v>
      </c>
      <c r="Y91" s="20">
        <f>'Bruker data input page'!AZ91*Calibrations!CU$46*10000+Calibrations!CV$46</f>
        <v>86.529980233252886</v>
      </c>
      <c r="Z91" s="20">
        <f>'Bruker data input page'!BH91*Calibrations!DB$46*10000+Calibrations!DC$46</f>
        <v>28.389008777410794</v>
      </c>
      <c r="AA91" s="20">
        <f>'Bruker data input page'!BJ91*Calibrations!DI$46*10000+Calibrations!DJ$46</f>
        <v>615.38692685628121</v>
      </c>
      <c r="AB91" s="20">
        <f>'Bruker data input page'!BL91*Calibrations!DP$46*10000+Calibrations!DQ$46</f>
        <v>29.787544611872303</v>
      </c>
      <c r="AC91" s="20">
        <f>AB91*'ICP corrections'!Z$74+'ICP corrections'!AA$74</f>
        <v>33.273891674552644</v>
      </c>
      <c r="AD91" s="20">
        <f>((('Bruker data input page'!BN91*10000)^2)*Calibrations!DW$46)+(Calibrations!DX$46*('Bruker data input page'!BN91*10000))+Calibrations!DY$46</f>
        <v>185.36284375162151</v>
      </c>
      <c r="AE91" s="20">
        <f>AD91^2*'ICP corrections'!F$75+'ICP corrections'!G$75*AD91+'ICP corrections'!H$75</f>
        <v>226.62672673019773</v>
      </c>
      <c r="AF91" s="91">
        <f>A91^4*'ICP corrections'!K$75+A91^3*'ICP corrections'!L$75+'ICP corrections'!M$75*A91^2+'ICP corrections'!N$75*A91+'ICP corrections'!O$75</f>
        <v>1.0221436248346696</v>
      </c>
      <c r="AG91" s="20">
        <f t="shared" si="1"/>
        <v>231.64506394442043</v>
      </c>
      <c r="AH91" s="20"/>
    </row>
    <row r="92" spans="1:34" s="18" customFormat="1" ht="16">
      <c r="A92" s="18">
        <f>'Bruker data input page'!A92</f>
        <v>139</v>
      </c>
      <c r="B92" s="82">
        <f>'Bruker data input page'!B92</f>
        <v>44875.203472222223</v>
      </c>
      <c r="C92" s="18" t="str">
        <f>'Bruker data input page'!G92</f>
        <v>GeoExploration</v>
      </c>
      <c r="D92" s="18" t="str">
        <f>'Bruker data input page'!H92</f>
        <v>Oxide3phase</v>
      </c>
      <c r="E92" s="22">
        <f>'Bruker data input page'!K92</f>
        <v>150</v>
      </c>
      <c r="F92" s="22"/>
      <c r="G92" s="22" t="str">
        <f>'Bruker data input page'!DJ92</f>
        <v>U1556B-16R-3A</v>
      </c>
      <c r="H92" s="22" t="str">
        <f>'Bruker data input page'!DK92</f>
        <v>SHLF11497231</v>
      </c>
      <c r="I92" s="22">
        <f>'Bruker data input page'!DL92</f>
        <v>58</v>
      </c>
      <c r="J92" s="22" t="str">
        <f>'Bruker data input page'!DM92</f>
        <v>B</v>
      </c>
      <c r="K92" s="49">
        <f>'Bruker data input page'!X92*Calibrations!H$46+Calibrations!I$46</f>
        <v>39.7798158757575</v>
      </c>
      <c r="L92" s="50">
        <f>'Bruker data input page'!AJ92*Calibrations!O$46/0.5995+Calibrations!P$46</f>
        <v>2.2103518224855452</v>
      </c>
      <c r="M92" s="19">
        <f>'ICP corrections'!$S$75*L92^2+'ICP corrections'!$T$75*L92+'ICP corrections'!$U$75</f>
        <v>2.4539790441285398</v>
      </c>
      <c r="N92" s="49">
        <f>'Bruker data input page'!V92*Calibrations!V$46+Calibrations!W$46</f>
        <v>15.25895350553801</v>
      </c>
      <c r="O92" s="50">
        <f>'Bruker data input page'!AR92*Calibrations!AC$46/0.6994+Calibrations!AD$46</f>
        <v>8.1573507552793547</v>
      </c>
      <c r="P92" s="50">
        <f>'Bruker data input page'!T92*Calibrations!AQ$46+Calibrations!AR$46</f>
        <v>6.6962031252174441</v>
      </c>
      <c r="Q92" s="50">
        <f>'Bruker data input page'!AP92*Calibrations!AJ$46/0.77446+Calibrations!AK$46</f>
        <v>0.1204156795246852</v>
      </c>
      <c r="R92" s="50">
        <f>'Bruker data input page'!AH92*Calibrations!AX$46/0.7147+Calibrations!AY$46</f>
        <v>11.20400481860511</v>
      </c>
      <c r="S92" s="50">
        <f>'Bruker data input page'!AF92*Calibrations!BE$46/0.83015+Calibrations!BF$46</f>
        <v>1.2650993353357618</v>
      </c>
      <c r="U92" s="20">
        <f>'Bruker data input page'!AL92*Calibrations!BS$46*10000+Calibrations!BT$46</f>
        <v>133.67748040235901</v>
      </c>
      <c r="V92" s="20">
        <f>('Bruker data input page'!AN92*10000)^2*Calibrations!BY$46+('Bruker data input page'!AN92*10000)*Calibrations!BZ$46+Calibrations!CA$46</f>
        <v>279.25125009021679</v>
      </c>
      <c r="W92" s="20">
        <f>'Bruker data input page'!AV92*Calibrations!CG$46*10000+Calibrations!CH$46</f>
        <v>89.607095460087066</v>
      </c>
      <c r="X92" s="20">
        <f>'Bruker data input page'!AX92*Calibrations!CN$46*10000+Calibrations!CO$46</f>
        <v>48.407441021984354</v>
      </c>
      <c r="Y92" s="20">
        <f>'Bruker data input page'!AZ92*Calibrations!CU$46*10000+Calibrations!CV$46</f>
        <v>62.159064728483401</v>
      </c>
      <c r="Z92" s="20">
        <f>'Bruker data input page'!BH92*Calibrations!DB$46*10000+Calibrations!DC$46</f>
        <v>20.903502148451786</v>
      </c>
      <c r="AA92" s="20">
        <f>'Bruker data input page'!BJ92*Calibrations!DI$46*10000+Calibrations!DJ$46</f>
        <v>502.73517088654853</v>
      </c>
      <c r="AB92" s="20">
        <f>'Bruker data input page'!BL92*Calibrations!DP$46*10000+Calibrations!DQ$46</f>
        <v>33.410893364853763</v>
      </c>
      <c r="AC92" s="20">
        <f>AB92*'ICP corrections'!Z$74+'ICP corrections'!AA$74</f>
        <v>36.354100449462187</v>
      </c>
      <c r="AD92" s="20">
        <f>((('Bruker data input page'!BN92*10000)^2)*Calibrations!DW$46)+(Calibrations!DX$46*('Bruker data input page'!BN92*10000))+Calibrations!DY$46</f>
        <v>228.23237027041395</v>
      </c>
      <c r="AE92" s="20">
        <f>AD92^2*'ICP corrections'!F$75+'ICP corrections'!G$75*AD92+'ICP corrections'!H$75</f>
        <v>262.20006640508757</v>
      </c>
      <c r="AF92" s="91">
        <f>A92^4*'ICP corrections'!K$75+A92^3*'ICP corrections'!L$75+'ICP corrections'!M$75*A92^2+'ICP corrections'!N$75*A92+'ICP corrections'!O$75</f>
        <v>1.0219040921460625</v>
      </c>
      <c r="AG92" s="20">
        <f t="shared" si="1"/>
        <v>267.94332082032832</v>
      </c>
      <c r="AH92" s="20"/>
    </row>
    <row r="93" spans="1:34" s="18" customFormat="1" ht="16">
      <c r="A93" s="18">
        <f>'Bruker data input page'!A93</f>
        <v>140</v>
      </c>
      <c r="B93" s="82">
        <f>'Bruker data input page'!B93</f>
        <v>44875.206250000003</v>
      </c>
      <c r="C93" s="18" t="str">
        <f>'Bruker data input page'!G93</f>
        <v>GeoExploration</v>
      </c>
      <c r="D93" s="18" t="str">
        <f>'Bruker data input page'!H93</f>
        <v>Oxide3phase</v>
      </c>
      <c r="E93" s="22">
        <f>'Bruker data input page'!K93</f>
        <v>150</v>
      </c>
      <c r="F93" s="22"/>
      <c r="G93" s="22" t="str">
        <f>'Bruker data input page'!DJ93</f>
        <v>U1556B-16R-3A</v>
      </c>
      <c r="H93" s="22" t="str">
        <f>'Bruker data input page'!DK93</f>
        <v>SHLF11497231</v>
      </c>
      <c r="I93" s="22">
        <f>'Bruker data input page'!DL93</f>
        <v>96</v>
      </c>
      <c r="J93" s="22" t="str">
        <f>'Bruker data input page'!DM93</f>
        <v>A</v>
      </c>
      <c r="K93" s="49">
        <f>'Bruker data input page'!X93*Calibrations!H$46+Calibrations!I$46</f>
        <v>46.894767509183239</v>
      </c>
      <c r="L93" s="50">
        <f>'Bruker data input page'!AJ93*Calibrations!O$46/0.5995+Calibrations!P$46</f>
        <v>2.6003200643521174</v>
      </c>
      <c r="M93" s="19">
        <f>'ICP corrections'!$S$75*L93^2+'ICP corrections'!$T$75*L93+'ICP corrections'!$U$75</f>
        <v>2.8955594701341454</v>
      </c>
      <c r="N93" s="49">
        <f>'Bruker data input page'!V93*Calibrations!V$46+Calibrations!W$46</f>
        <v>19.049060449478056</v>
      </c>
      <c r="O93" s="50">
        <f>'Bruker data input page'!AR93*Calibrations!AC$46/0.6994+Calibrations!AD$46</f>
        <v>9.9571404977524569</v>
      </c>
      <c r="P93" s="50">
        <f>'Bruker data input page'!T93*Calibrations!AQ$46+Calibrations!AR$46</f>
        <v>4.65573256921747</v>
      </c>
      <c r="Q93" s="50">
        <f>'Bruker data input page'!AP93*Calibrations!AJ$46/0.77446+Calibrations!AK$46</f>
        <v>0.12698913513894972</v>
      </c>
      <c r="R93" s="50">
        <f>'Bruker data input page'!AH93*Calibrations!AX$46/0.7147+Calibrations!AY$46</f>
        <v>10.764379090604685</v>
      </c>
      <c r="S93" s="50">
        <f>'Bruker data input page'!AF93*Calibrations!BE$46/0.83015+Calibrations!BF$46</f>
        <v>2.1993820923654015</v>
      </c>
      <c r="U93" s="20">
        <f>'Bruker data input page'!AL93*Calibrations!BS$46*10000+Calibrations!BT$46</f>
        <v>234.67258815198866</v>
      </c>
      <c r="V93" s="20">
        <f>('Bruker data input page'!AN93*10000)^2*Calibrations!BY$46+('Bruker data input page'!AN93*10000)*Calibrations!BZ$46+Calibrations!CA$46</f>
        <v>320.18638637223319</v>
      </c>
      <c r="W93" s="20">
        <f>'Bruker data input page'!AV93*Calibrations!CG$46*10000+Calibrations!CH$46</f>
        <v>80.61721604545987</v>
      </c>
      <c r="X93" s="20">
        <f>'Bruker data input page'!AX93*Calibrations!CN$46*10000+Calibrations!CO$46</f>
        <v>54.573788177482584</v>
      </c>
      <c r="Y93" s="20">
        <f>'Bruker data input page'!AZ93*Calibrations!CU$46*10000+Calibrations!CV$46</f>
        <v>75.563068256106632</v>
      </c>
      <c r="Z93" s="20">
        <f>'Bruker data input page'!BH93*Calibrations!DB$46*10000+Calibrations!DC$46</f>
        <v>31.597083046964656</v>
      </c>
      <c r="AA93" s="20">
        <f>'Bruker data input page'!BJ93*Calibrations!DI$46*10000+Calibrations!DJ$46</f>
        <v>703.0049592771843</v>
      </c>
      <c r="AB93" s="20">
        <f>'Bruker data input page'!BL93*Calibrations!DP$46*10000+Calibrations!DQ$46</f>
        <v>34.618676282514251</v>
      </c>
      <c r="AC93" s="20">
        <f>AB93*'ICP corrections'!Z$74+'ICP corrections'!AA$74</f>
        <v>37.380836707765361</v>
      </c>
      <c r="AD93" s="20">
        <f>((('Bruker data input page'!BN93*10000)^2)*Calibrations!DW$46)+(Calibrations!DX$46*('Bruker data input page'!BN93*10000))+Calibrations!DY$46</f>
        <v>211.00820546538375</v>
      </c>
      <c r="AE93" s="20">
        <f>AD93^2*'ICP corrections'!F$75+'ICP corrections'!G$75*AD93+'ICP corrections'!H$75</f>
        <v>248.56286804848889</v>
      </c>
      <c r="AF93" s="91">
        <f>A93^4*'ICP corrections'!K$75+A93^3*'ICP corrections'!L$75+'ICP corrections'!M$75*A93^2+'ICP corrections'!N$75*A93+'ICP corrections'!O$75</f>
        <v>1.0216737140310781</v>
      </c>
      <c r="AG93" s="20">
        <f t="shared" si="1"/>
        <v>253.95014856931644</v>
      </c>
      <c r="AH93" s="20"/>
    </row>
    <row r="94" spans="1:34" s="18" customFormat="1" ht="16">
      <c r="A94" s="18">
        <f>'Bruker data input page'!A94</f>
        <v>141</v>
      </c>
      <c r="B94" s="82">
        <f>'Bruker data input page'!B94</f>
        <v>44875.209722222222</v>
      </c>
      <c r="C94" s="18" t="str">
        <f>'Bruker data input page'!G94</f>
        <v>GeoExploration</v>
      </c>
      <c r="D94" s="18" t="str">
        <f>'Bruker data input page'!H94</f>
        <v>Oxide3phase</v>
      </c>
      <c r="E94" s="22">
        <f>'Bruker data input page'!K94</f>
        <v>150</v>
      </c>
      <c r="F94" s="22"/>
      <c r="G94" s="22" t="str">
        <f>'Bruker data input page'!DJ94</f>
        <v>U1556B-16R-4A</v>
      </c>
      <c r="H94" s="22" t="str">
        <f>'Bruker data input page'!DK94</f>
        <v>SHLF11497261</v>
      </c>
      <c r="I94" s="22">
        <f>'Bruker data input page'!DL94</f>
        <v>13</v>
      </c>
      <c r="J94" s="22" t="str">
        <f>'Bruker data input page'!DM94</f>
        <v>B</v>
      </c>
      <c r="K94" s="49">
        <f>'Bruker data input page'!X94*Calibrations!H$46+Calibrations!I$46</f>
        <v>49.561059112231248</v>
      </c>
      <c r="L94" s="50">
        <f>'Bruker data input page'!AJ94*Calibrations!O$46/0.5995+Calibrations!P$46</f>
        <v>2.2875210136878943</v>
      </c>
      <c r="M94" s="19">
        <f>'ICP corrections'!$S$75*L94^2+'ICP corrections'!$T$75*L94+'ICP corrections'!$U$75</f>
        <v>2.5415921152750465</v>
      </c>
      <c r="N94" s="49">
        <f>'Bruker data input page'!V94*Calibrations!V$46+Calibrations!W$46</f>
        <v>18.170685278631687</v>
      </c>
      <c r="O94" s="50">
        <f>'Bruker data input page'!AR94*Calibrations!AC$46/0.6994+Calibrations!AD$46</f>
        <v>8.6911287017162433</v>
      </c>
      <c r="P94" s="50">
        <f>'Bruker data input page'!T94*Calibrations!AQ$46+Calibrations!AR$46</f>
        <v>8.8712304568163312</v>
      </c>
      <c r="Q94" s="50">
        <f>'Bruker data input page'!AP94*Calibrations!AJ$46/0.77446+Calibrations!AK$46</f>
        <v>0.12973803475946033</v>
      </c>
      <c r="R94" s="50">
        <f>'Bruker data input page'!AH94*Calibrations!AX$46/0.7147+Calibrations!AY$46</f>
        <v>12.401485186908946</v>
      </c>
      <c r="S94" s="50">
        <f>'Bruker data input page'!AF94*Calibrations!BE$46/0.83015+Calibrations!BF$46</f>
        <v>2.4877658265155942</v>
      </c>
      <c r="U94" s="20">
        <f>'Bruker data input page'!AL94*Calibrations!BS$46*10000+Calibrations!BT$46</f>
        <v>287.93713128021807</v>
      </c>
      <c r="V94" s="20">
        <f>('Bruker data input page'!AN94*10000)^2*Calibrations!BY$46+('Bruker data input page'!AN94*10000)*Calibrations!BZ$46+Calibrations!CA$46</f>
        <v>160.79783062650876</v>
      </c>
      <c r="W94" s="20">
        <f>'Bruker data input page'!AV94*Calibrations!CG$46*10000+Calibrations!CH$46</f>
        <v>159.52837979607648</v>
      </c>
      <c r="X94" s="20">
        <f>'Bruker data input page'!AX94*Calibrations!CN$46*10000+Calibrations!CO$46</f>
        <v>61.767859858897182</v>
      </c>
      <c r="Y94" s="20">
        <f>'Bruker data input page'!AZ94*Calibrations!CU$46*10000+Calibrations!CV$46</f>
        <v>99.933983760876117</v>
      </c>
      <c r="Z94" s="20">
        <f>'Bruker data input page'!BH94*Calibrations!DB$46*10000+Calibrations!DC$46</f>
        <v>48.706812484585242</v>
      </c>
      <c r="AA94" s="20">
        <f>'Bruker data input page'!BJ94*Calibrations!DI$46*10000+Calibrations!DJ$46</f>
        <v>575.75019790396777</v>
      </c>
      <c r="AB94" s="20">
        <f>'Bruker data input page'!BL94*Calibrations!DP$46*10000+Calibrations!DQ$46</f>
        <v>29.787544611872303</v>
      </c>
      <c r="AC94" s="20">
        <f>AB94*'ICP corrections'!Z$74+'ICP corrections'!AA$74</f>
        <v>33.273891674552644</v>
      </c>
      <c r="AD94" s="20">
        <f>((('Bruker data input page'!BN94*10000)^2)*Calibrations!DW$46)+(Calibrations!DX$46*('Bruker data input page'!BN94*10000))+Calibrations!DY$46</f>
        <v>180.21338063452734</v>
      </c>
      <c r="AE94" s="20">
        <f>AD94^2*'ICP corrections'!F$75+'ICP corrections'!G$75*AD94+'ICP corrections'!H$75</f>
        <v>221.98673459083307</v>
      </c>
      <c r="AF94" s="91">
        <f>A94^4*'ICP corrections'!K$75+A94^3*'ICP corrections'!L$75+'ICP corrections'!M$75*A94^2+'ICP corrections'!N$75*A94+'ICP corrections'!O$75</f>
        <v>1.021452424395207</v>
      </c>
      <c r="AG94" s="20">
        <f t="shared" si="1"/>
        <v>226.74888823138178</v>
      </c>
      <c r="AH94" s="20"/>
    </row>
    <row r="95" spans="1:34" s="18" customFormat="1" ht="16">
      <c r="A95" s="18">
        <f>'Bruker data input page'!A95</f>
        <v>142</v>
      </c>
      <c r="B95" s="82">
        <f>'Bruker data input page'!B95</f>
        <v>44875.212500000001</v>
      </c>
      <c r="C95" s="18" t="str">
        <f>'Bruker data input page'!G95</f>
        <v>GeoExploration</v>
      </c>
      <c r="D95" s="18" t="str">
        <f>'Bruker data input page'!H95</f>
        <v>Oxide3phase</v>
      </c>
      <c r="E95" s="22">
        <f>'Bruker data input page'!K95</f>
        <v>150</v>
      </c>
      <c r="F95" s="22"/>
      <c r="G95" s="22" t="str">
        <f>'Bruker data input page'!DJ95</f>
        <v>U1556B-16R-4A</v>
      </c>
      <c r="H95" s="22" t="str">
        <f>'Bruker data input page'!DK95</f>
        <v>SHLF11497261</v>
      </c>
      <c r="I95" s="22">
        <f>'Bruker data input page'!DL95</f>
        <v>55</v>
      </c>
      <c r="J95" s="22" t="str">
        <f>'Bruker data input page'!DM95</f>
        <v>B</v>
      </c>
      <c r="K95" s="49">
        <f>'Bruker data input page'!X95*Calibrations!H$46+Calibrations!I$46</f>
        <v>49.883718480584527</v>
      </c>
      <c r="L95" s="50">
        <f>'Bruker data input page'!AJ95*Calibrations!O$46/0.5995+Calibrations!P$46</f>
        <v>2.5140818442691506</v>
      </c>
      <c r="M95" s="19">
        <f>'ICP corrections'!$S$75*L95^2+'ICP corrections'!$T$75*L95+'ICP corrections'!$U$75</f>
        <v>2.7981578317821909</v>
      </c>
      <c r="N95" s="49">
        <f>'Bruker data input page'!V95*Calibrations!V$46+Calibrations!W$46</f>
        <v>19.258876901238587</v>
      </c>
      <c r="O95" s="50">
        <f>'Bruker data input page'!AR95*Calibrations!AC$46/0.6994+Calibrations!AD$46</f>
        <v>8.937338986374284</v>
      </c>
      <c r="P95" s="50">
        <f>'Bruker data input page'!T95*Calibrations!AQ$46+Calibrations!AR$46</f>
        <v>10.906559333575682</v>
      </c>
      <c r="Q95" s="50">
        <f>'Bruker data input page'!AP95*Calibrations!AJ$46/0.77446+Calibrations!AK$46</f>
        <v>0.13726762937216336</v>
      </c>
      <c r="R95" s="50">
        <f>'Bruker data input page'!AH95*Calibrations!AX$46/0.7147+Calibrations!AY$46</f>
        <v>12.981330073425269</v>
      </c>
      <c r="S95" s="50">
        <f>'Bruker data input page'!AF95*Calibrations!BE$46/0.83015+Calibrations!BF$46</f>
        <v>1.4864769186884506</v>
      </c>
      <c r="U95" s="20">
        <f>'Bruker data input page'!AL95*Calibrations!BS$46*10000+Calibrations!BT$46</f>
        <v>303.15557217399783</v>
      </c>
      <c r="V95" s="20">
        <f>('Bruker data input page'!AN95*10000)^2*Calibrations!BY$46+('Bruker data input page'!AN95*10000)*Calibrations!BZ$46+Calibrations!CA$46</f>
        <v>272.18692405405591</v>
      </c>
      <c r="W95" s="20">
        <f>'Bruker data input page'!AV95*Calibrations!CG$46*10000+Calibrations!CH$46</f>
        <v>113.5801072324263</v>
      </c>
      <c r="X95" s="20">
        <f>'Bruker data input page'!AX95*Calibrations!CN$46*10000+Calibrations!CO$46</f>
        <v>61.767859858897182</v>
      </c>
      <c r="Y95" s="20">
        <f>'Bruker data input page'!AZ95*Calibrations!CU$46*10000+Calibrations!CV$46</f>
        <v>73.125976705629682</v>
      </c>
      <c r="Z95" s="20">
        <f>'Bruker data input page'!BH95*Calibrations!DB$46*10000+Calibrations!DC$46</f>
        <v>18.764785968749212</v>
      </c>
      <c r="AA95" s="20">
        <f>'Bruker data input page'!BJ95*Calibrations!DI$46*10000+Calibrations!DJ$46</f>
        <v>469.35687282144266</v>
      </c>
      <c r="AB95" s="20">
        <f>'Bruker data input page'!BL95*Calibrations!DP$46*10000+Calibrations!DQ$46</f>
        <v>30.995327529532794</v>
      </c>
      <c r="AC95" s="20">
        <f>AB95*'ICP corrections'!Z$74+'ICP corrections'!AA$74</f>
        <v>34.300627932855825</v>
      </c>
      <c r="AD95" s="20">
        <f>((('Bruker data input page'!BN95*10000)^2)*Calibrations!DW$46)+(Calibrations!DX$46*('Bruker data input page'!BN95*10000))+Calibrations!DY$46</f>
        <v>169.59144175172077</v>
      </c>
      <c r="AE95" s="20">
        <f>AD95^2*'ICP corrections'!F$75+'ICP corrections'!G$75*AD95+'ICP corrections'!H$75</f>
        <v>212.16709752732214</v>
      </c>
      <c r="AF95" s="91">
        <f>A95^4*'ICP corrections'!K$75+A95^3*'ICP corrections'!L$75+'ICP corrections'!M$75*A95^2+'ICP corrections'!N$75*A95+'ICP corrections'!O$75</f>
        <v>1.0212401572171488</v>
      </c>
      <c r="AG95" s="20">
        <f t="shared" si="1"/>
        <v>216.67356003510861</v>
      </c>
      <c r="AH95" s="20"/>
    </row>
    <row r="96" spans="1:34" s="18" customFormat="1" ht="16">
      <c r="A96" s="18">
        <f>'Bruker data input page'!A96</f>
        <v>143</v>
      </c>
      <c r="B96" s="82">
        <f>'Bruker data input page'!B96</f>
        <v>44875.217361111114</v>
      </c>
      <c r="C96" s="18" t="str">
        <f>'Bruker data input page'!G96</f>
        <v>GeoExploration</v>
      </c>
      <c r="D96" s="18" t="str">
        <f>'Bruker data input page'!H96</f>
        <v>Oxide3phase</v>
      </c>
      <c r="E96" s="22">
        <f>'Bruker data input page'!K96</f>
        <v>150</v>
      </c>
      <c r="F96" s="22"/>
      <c r="G96" s="22" t="str">
        <f>'Bruker data input page'!DJ96</f>
        <v>U1556B-16R-4A</v>
      </c>
      <c r="H96" s="22" t="str">
        <f>'Bruker data input page'!DK96</f>
        <v>SHLF11497261</v>
      </c>
      <c r="I96" s="22">
        <f>'Bruker data input page'!DL96</f>
        <v>103</v>
      </c>
      <c r="J96" s="22" t="str">
        <f>'Bruker data input page'!DM96</f>
        <v>A</v>
      </c>
      <c r="K96" s="49">
        <f>'Bruker data input page'!X96*Calibrations!H$46+Calibrations!I$46</f>
        <v>47.285036277224243</v>
      </c>
      <c r="L96" s="50">
        <f>'Bruker data input page'!AJ96*Calibrations!O$46/0.5995+Calibrations!P$46</f>
        <v>2.5762459149599319</v>
      </c>
      <c r="M96" s="19">
        <f>'ICP corrections'!$S$75*L96^2+'ICP corrections'!$T$75*L96+'ICP corrections'!$U$75</f>
        <v>2.8683832497681072</v>
      </c>
      <c r="N96" s="49">
        <f>'Bruker data input page'!V96*Calibrations!V$46+Calibrations!W$46</f>
        <v>18.297724647880901</v>
      </c>
      <c r="O96" s="50">
        <f>'Bruker data input page'!AR96*Calibrations!AC$46/0.6994+Calibrations!AD$46</f>
        <v>9.1173477141303145</v>
      </c>
      <c r="P96" s="50">
        <f>'Bruker data input page'!T96*Calibrations!AQ$46+Calibrations!AR$46</f>
        <v>7.1773866918869578</v>
      </c>
      <c r="Q96" s="50">
        <f>'Bruker data input page'!AP96*Calibrations!AJ$46/0.77446+Calibrations!AK$46</f>
        <v>0.15184874909835011</v>
      </c>
      <c r="R96" s="50">
        <f>'Bruker data input page'!AH96*Calibrations!AX$46/0.7147+Calibrations!AY$46</f>
        <v>12.869271474319948</v>
      </c>
      <c r="S96" s="50">
        <f>'Bruker data input page'!AF96*Calibrations!BE$46/0.83015+Calibrations!BF$46</f>
        <v>1.8781105312795388</v>
      </c>
      <c r="U96" s="20">
        <f>'Bruker data input page'!AL96*Calibrations!BS$46*10000+Calibrations!BT$46</f>
        <v>269.95170113302368</v>
      </c>
      <c r="V96" s="20">
        <f>('Bruker data input page'!AN96*10000)^2*Calibrations!BY$46+('Bruker data input page'!AN96*10000)*Calibrations!BZ$46+Calibrations!CA$46</f>
        <v>165.17742953567705</v>
      </c>
      <c r="W96" s="20">
        <f>'Bruker data input page'!AV96*Calibrations!CG$46*10000+Calibrations!CH$46</f>
        <v>101.59360134625669</v>
      </c>
      <c r="X96" s="20">
        <f>'Bruker data input page'!AX96*Calibrations!CN$46*10000+Calibrations!CO$46</f>
        <v>58.684686281148068</v>
      </c>
      <c r="Y96" s="20">
        <f>'Bruker data input page'!AZ96*Calibrations!CU$46*10000+Calibrations!CV$46</f>
        <v>68.251793604675768</v>
      </c>
      <c r="Z96" s="20">
        <f>'Bruker data input page'!BH96*Calibrations!DB$46*10000+Calibrations!DC$46</f>
        <v>27.319650687559509</v>
      </c>
      <c r="AA96" s="20">
        <f>'Bruker data input page'!BJ96*Calibrations!DI$46*10000+Calibrations!DJ$46</f>
        <v>659.19594306673275</v>
      </c>
      <c r="AB96" s="20">
        <f>'Bruker data input page'!BL96*Calibrations!DP$46*10000+Calibrations!DQ$46</f>
        <v>33.410893364853763</v>
      </c>
      <c r="AC96" s="20">
        <f>AB96*'ICP corrections'!Z$74+'ICP corrections'!AA$74</f>
        <v>36.354100449462187</v>
      </c>
      <c r="AD96" s="20">
        <f>((('Bruker data input page'!BN96*10000)^2)*Calibrations!DW$46)+(Calibrations!DX$46*('Bruker data input page'!BN96*10000))+Calibrations!DY$46</f>
        <v>202.53805645882807</v>
      </c>
      <c r="AE96" s="20">
        <f>AD96^2*'ICP corrections'!F$75+'ICP corrections'!G$75*AD96+'ICP corrections'!H$75</f>
        <v>241.53368229047038</v>
      </c>
      <c r="AF96" s="91">
        <f>A96^4*'ICP corrections'!K$75+A96^3*'ICP corrections'!L$75+'ICP corrections'!M$75*A96^2+'ICP corrections'!N$75*A96+'ICP corrections'!O$75</f>
        <v>1.0210368465488113</v>
      </c>
      <c r="AG96" s="20">
        <f t="shared" si="1"/>
        <v>246.61478930118435</v>
      </c>
      <c r="AH96" s="20"/>
    </row>
    <row r="97" spans="1:34" s="18" customFormat="1" ht="16">
      <c r="A97" s="18">
        <f>'Bruker data input page'!A97</f>
        <v>144</v>
      </c>
      <c r="B97" s="82">
        <f>'Bruker data input page'!B97</f>
        <v>44875.22152777778</v>
      </c>
      <c r="C97" s="18" t="str">
        <f>'Bruker data input page'!G97</f>
        <v>GeoExploration</v>
      </c>
      <c r="D97" s="18" t="str">
        <f>'Bruker data input page'!H97</f>
        <v>Oxide3phase</v>
      </c>
      <c r="E97" s="22">
        <f>'Bruker data input page'!K97</f>
        <v>150</v>
      </c>
      <c r="F97" s="22"/>
      <c r="G97" s="22" t="str">
        <f>'Bruker data input page'!DJ97</f>
        <v>U1556B-17R-1A</v>
      </c>
      <c r="H97" s="22" t="str">
        <f>'Bruker data input page'!DK97</f>
        <v>SHLF11498051</v>
      </c>
      <c r="I97" s="22">
        <f>'Bruker data input page'!DL97</f>
        <v>27</v>
      </c>
      <c r="J97" s="22" t="str">
        <f>'Bruker data input page'!DM97</f>
        <v>B</v>
      </c>
      <c r="K97" s="49">
        <f>'Bruker data input page'!X97*Calibrations!H$46+Calibrations!I$46</f>
        <v>46.134137719524212</v>
      </c>
      <c r="L97" s="50">
        <f>'Bruker data input page'!AJ97*Calibrations!O$46/0.5995+Calibrations!P$46</f>
        <v>2.271196761702782</v>
      </c>
      <c r="M97" s="19">
        <f>'ICP corrections'!$S$75*L97^2+'ICP corrections'!$T$75*L97+'ICP corrections'!$U$75</f>
        <v>2.523068068060335</v>
      </c>
      <c r="N97" s="49">
        <f>'Bruker data input page'!V97*Calibrations!V$46+Calibrations!W$46</f>
        <v>17.600824852659912</v>
      </c>
      <c r="O97" s="50">
        <f>'Bruker data input page'!AR97*Calibrations!AC$46/0.6994+Calibrations!AD$46</f>
        <v>9.0971153282007116</v>
      </c>
      <c r="P97" s="50">
        <f>'Bruker data input page'!T97*Calibrations!AQ$46+Calibrations!AR$46</f>
        <v>7.3091300958259087</v>
      </c>
      <c r="Q97" s="50">
        <f>'Bruker data input page'!AP97*Calibrations!AJ$46/0.77446+Calibrations!AK$46</f>
        <v>0.18101098855072362</v>
      </c>
      <c r="R97" s="50">
        <f>'Bruker data input page'!AH97*Calibrations!AX$46/0.7147+Calibrations!AY$46</f>
        <v>12.508728768083959</v>
      </c>
      <c r="S97" s="50">
        <f>'Bruker data input page'!AF97*Calibrations!BE$46/0.83015+Calibrations!BF$46</f>
        <v>1.9967975529759523</v>
      </c>
      <c r="U97" s="20">
        <f>'Bruker data input page'!AL97*Calibrations!BS$46*10000+Calibrations!BT$46</f>
        <v>239.51481934546408</v>
      </c>
      <c r="V97" s="20">
        <f>('Bruker data input page'!AN97*10000)^2*Calibrations!BY$46+('Bruker data input page'!AN97*10000)*Calibrations!BZ$46+Calibrations!CA$46</f>
        <v>326.39832075186132</v>
      </c>
      <c r="W97" s="20">
        <f>'Bruker data input page'!AV97*Calibrations!CG$46*10000+Calibrations!CH$46</f>
        <v>137.55311900476553</v>
      </c>
      <c r="X97" s="20">
        <f>'Bruker data input page'!AX97*Calibrations!CN$46*10000+Calibrations!CO$46</f>
        <v>65.878757962562673</v>
      </c>
      <c r="Y97" s="20">
        <f>'Bruker data input page'!AZ97*Calibrations!CU$46*10000+Calibrations!CV$46</f>
        <v>74.34452248086815</v>
      </c>
      <c r="Z97" s="20">
        <f>'Bruker data input page'!BH97*Calibrations!DB$46*10000+Calibrations!DC$46</f>
        <v>33.735799226667233</v>
      </c>
      <c r="AA97" s="20">
        <f>'Bruker data input page'!BJ97*Calibrations!DI$46*10000+Calibrations!DJ$46</f>
        <v>601.82699326733189</v>
      </c>
      <c r="AB97" s="20">
        <f>'Bruker data input page'!BL97*Calibrations!DP$46*10000+Calibrations!DQ$46</f>
        <v>33.410893364853763</v>
      </c>
      <c r="AC97" s="20">
        <f>AB97*'ICP corrections'!Z$74+'ICP corrections'!AA$74</f>
        <v>36.354100449462187</v>
      </c>
      <c r="AD97" s="20">
        <f>((('Bruker data input page'!BN97*10000)^2)*Calibrations!DW$46)+(Calibrations!DX$46*('Bruker data input page'!BN97*10000))+Calibrations!DY$46</f>
        <v>201.75009776563209</v>
      </c>
      <c r="AE97" s="20">
        <f>AD97^2*'ICP corrections'!F$75+'ICP corrections'!G$75*AD97+'ICP corrections'!H$75</f>
        <v>240.86894760144912</v>
      </c>
      <c r="AF97" s="91">
        <f>A97^4*'ICP corrections'!K$75+A97^3*'ICP corrections'!L$75+'ICP corrections'!M$75*A97^2+'ICP corrections'!N$75*A97+'ICP corrections'!O$75</f>
        <v>1.020842426515312</v>
      </c>
      <c r="AG97" s="20">
        <f t="shared" si="1"/>
        <v>245.88924094165287</v>
      </c>
      <c r="AH97" s="20"/>
    </row>
    <row r="98" spans="1:34" s="18" customFormat="1" ht="16">
      <c r="A98" s="18">
        <f>'Bruker data input page'!A98</f>
        <v>145</v>
      </c>
      <c r="B98" s="82">
        <f>'Bruker data input page'!B98</f>
        <v>44875.227083333331</v>
      </c>
      <c r="C98" s="18" t="str">
        <f>'Bruker data input page'!G98</f>
        <v>GeoExploration</v>
      </c>
      <c r="D98" s="18" t="str">
        <f>'Bruker data input page'!H98</f>
        <v>Oxide3phase</v>
      </c>
      <c r="E98" s="22">
        <f>'Bruker data input page'!K98</f>
        <v>150</v>
      </c>
      <c r="F98" s="22"/>
      <c r="G98" s="22" t="str">
        <f>'Bruker data input page'!DJ98</f>
        <v>U1556B-17R-1A</v>
      </c>
      <c r="H98" s="22" t="str">
        <f>'Bruker data input page'!DK98</f>
        <v>SHLF11498051</v>
      </c>
      <c r="I98" s="22">
        <f>'Bruker data input page'!DL98</f>
        <v>97</v>
      </c>
      <c r="J98" s="22" t="str">
        <f>'Bruker data input page'!DM98</f>
        <v>A</v>
      </c>
      <c r="K98" s="49">
        <f>'Bruker data input page'!X98*Calibrations!H$46+Calibrations!I$46</f>
        <v>50.584625030974578</v>
      </c>
      <c r="L98" s="50">
        <f>'Bruker data input page'!AJ98*Calibrations!O$46/0.5995+Calibrations!P$46</f>
        <v>2.5681662346844725</v>
      </c>
      <c r="M98" s="19">
        <f>'ICP corrections'!$S$75*L98^2+'ICP corrections'!$T$75*L98+'ICP corrections'!$U$75</f>
        <v>2.8592599820563778</v>
      </c>
      <c r="N98" s="49">
        <f>'Bruker data input page'!V98*Calibrations!V$46+Calibrations!W$46</f>
        <v>18.901145136036043</v>
      </c>
      <c r="O98" s="50">
        <f>'Bruker data input page'!AR98*Calibrations!AC$46/0.6994+Calibrations!AD$46</f>
        <v>9.1475475254811212</v>
      </c>
      <c r="P98" s="50">
        <f>'Bruker data input page'!T98*Calibrations!AQ$46+Calibrations!AR$46</f>
        <v>5.8208564877055462</v>
      </c>
      <c r="Q98" s="50">
        <f>'Bruker data input page'!AP98*Calibrations!AJ$46/0.77446+Calibrations!AK$46</f>
        <v>0.15077309272510683</v>
      </c>
      <c r="R98" s="50">
        <f>'Bruker data input page'!AH98*Calibrations!AX$46/0.7147+Calibrations!AY$46</f>
        <v>10.811653812102243</v>
      </c>
      <c r="S98" s="50">
        <f>'Bruker data input page'!AF98*Calibrations!BE$46/0.83015+Calibrations!BF$46</f>
        <v>2.4901149570109995</v>
      </c>
      <c r="U98" s="20">
        <f>'Bruker data input page'!AL98*Calibrations!BS$46*10000+Calibrations!BT$46</f>
        <v>240.20656665881771</v>
      </c>
      <c r="V98" s="20">
        <f>('Bruker data input page'!AN98*10000)^2*Calibrations!BY$46+('Bruker data input page'!AN98*10000)*Calibrations!BZ$46+Calibrations!CA$46</f>
        <v>201.88840436663597</v>
      </c>
      <c r="W98" s="20">
        <f>'Bruker data input page'!AV98*Calibrations!CG$46*10000+Calibrations!CH$46</f>
        <v>77.620589573917471</v>
      </c>
      <c r="X98" s="20">
        <f>'Bruker data input page'!AX98*Calibrations!CN$46*10000+Calibrations!CO$46</f>
        <v>57.656961755231698</v>
      </c>
      <c r="Y98" s="20">
        <f>'Bruker data input page'!AZ98*Calibrations!CU$46*10000+Calibrations!CV$46</f>
        <v>70.688885155152732</v>
      </c>
      <c r="Z98" s="20">
        <f>'Bruker data input page'!BH98*Calibrations!DB$46*10000+Calibrations!DC$46</f>
        <v>30.527724957113367</v>
      </c>
      <c r="AA98" s="20">
        <f>'Bruker data input page'!BJ98*Calibrations!DI$46*10000+Calibrations!DJ$46</f>
        <v>659.19594306673275</v>
      </c>
      <c r="AB98" s="20">
        <f>'Bruker data input page'!BL98*Calibrations!DP$46*10000+Calibrations!DQ$46</f>
        <v>32.203110447193275</v>
      </c>
      <c r="AC98" s="20">
        <f>AB98*'ICP corrections'!Z$74+'ICP corrections'!AA$74</f>
        <v>35.327364191159006</v>
      </c>
      <c r="AD98" s="20">
        <f>((('Bruker data input page'!BN98*10000)^2)*Calibrations!DW$46)+(Calibrations!DX$46*('Bruker data input page'!BN98*10000))+Calibrations!DY$46</f>
        <v>202.53805645882807</v>
      </c>
      <c r="AE98" s="20">
        <f>AD98^2*'ICP corrections'!F$75+'ICP corrections'!G$75*AD98+'ICP corrections'!H$75</f>
        <v>241.53368229047038</v>
      </c>
      <c r="AF98" s="91">
        <f>A98^4*'ICP corrections'!K$75+A98^3*'ICP corrections'!L$75+'ICP corrections'!M$75*A98^2+'ICP corrections'!N$75*A98+'ICP corrections'!O$75</f>
        <v>1.0206568313149764</v>
      </c>
      <c r="AG98" s="20">
        <f t="shared" si="1"/>
        <v>246.52300282242973</v>
      </c>
      <c r="AH98" s="20"/>
    </row>
    <row r="99" spans="1:34" s="18" customFormat="1" ht="16">
      <c r="A99" s="18">
        <f>'Bruker data input page'!A99</f>
        <v>146</v>
      </c>
      <c r="B99" s="82">
        <f>'Bruker data input page'!B99</f>
        <v>44875.23333333333</v>
      </c>
      <c r="C99" s="18" t="str">
        <f>'Bruker data input page'!G99</f>
        <v>GeoExploration</v>
      </c>
      <c r="D99" s="18" t="str">
        <f>'Bruker data input page'!H99</f>
        <v>Oxide3phase</v>
      </c>
      <c r="E99" s="22">
        <f>'Bruker data input page'!K99</f>
        <v>150</v>
      </c>
      <c r="F99" s="22"/>
      <c r="G99" s="22" t="str">
        <f>'Bruker data input page'!DJ99</f>
        <v>U1556B-17R-2A</v>
      </c>
      <c r="H99" s="22" t="str">
        <f>'Bruker data input page'!DK99</f>
        <v>SHLF11498081</v>
      </c>
      <c r="I99" s="22">
        <f>'Bruker data input page'!DL99</f>
        <v>16</v>
      </c>
      <c r="J99" s="22" t="str">
        <f>'Bruker data input page'!DM99</f>
        <v>A</v>
      </c>
      <c r="K99" s="49">
        <f>'Bruker data input page'!X99*Calibrations!H$46+Calibrations!I$46</f>
        <v>48.319277364339321</v>
      </c>
      <c r="L99" s="50">
        <f>'Bruker data input page'!AJ99*Calibrations!O$46/0.5995+Calibrations!P$46</f>
        <v>2.2641064300324807</v>
      </c>
      <c r="M99" s="19">
        <f>'ICP corrections'!$S$75*L99^2+'ICP corrections'!$T$75*L99+'ICP corrections'!$U$75</f>
        <v>2.5150206840527107</v>
      </c>
      <c r="N99" s="49">
        <f>'Bruker data input page'!V99*Calibrations!V$46+Calibrations!W$46</f>
        <v>18.116315335370061</v>
      </c>
      <c r="O99" s="50">
        <f>'Bruker data input page'!AR99*Calibrations!AC$46/0.6994+Calibrations!AD$46</f>
        <v>9.0453442230279038</v>
      </c>
      <c r="P99" s="50">
        <f>'Bruker data input page'!T99*Calibrations!AQ$46+Calibrations!AR$46</f>
        <v>6.9238922040427155</v>
      </c>
      <c r="Q99" s="50">
        <f>'Bruker data input page'!AP99*Calibrations!AJ$46/0.77446+Calibrations!AK$46</f>
        <v>0.21853944423943378</v>
      </c>
      <c r="R99" s="50">
        <f>'Bruker data input page'!AH99*Calibrations!AX$46/0.7147+Calibrations!AY$46</f>
        <v>10.633498148680896</v>
      </c>
      <c r="S99" s="50">
        <f>'Bruker data input page'!AF99*Calibrations!BE$46/0.83015+Calibrations!BF$46</f>
        <v>2.272764454507576</v>
      </c>
      <c r="U99" s="20">
        <f>'Bruker data input page'!AL99*Calibrations!BS$46*10000+Calibrations!BT$46</f>
        <v>168.26484607004039</v>
      </c>
      <c r="V99" s="20">
        <f>('Bruker data input page'!AN99*10000)^2*Calibrations!BY$46+('Bruker data input page'!AN99*10000)*Calibrations!BZ$46+Calibrations!CA$46</f>
        <v>301.94000420029386</v>
      </c>
      <c r="W99" s="20">
        <f>'Bruker data input page'!AV99*Calibrations!CG$46*10000+Calibrations!CH$46</f>
        <v>132.55874155219485</v>
      </c>
      <c r="X99" s="20">
        <f>'Bruker data input page'!AX99*Calibrations!CN$46*10000+Calibrations!CO$46</f>
        <v>66.906482488479043</v>
      </c>
      <c r="Y99" s="20">
        <f>'Bruker data input page'!AZ99*Calibrations!CU$46*10000+Calibrations!CV$46</f>
        <v>64.596156278960351</v>
      </c>
      <c r="Z99" s="20">
        <f>'Bruker data input page'!BH99*Calibrations!DB$46*10000+Calibrations!DC$46</f>
        <v>33.735799226667233</v>
      </c>
      <c r="AA99" s="20">
        <f>'Bruker data input page'!BJ99*Calibrations!DI$46*10000+Calibrations!DJ$46</f>
        <v>610.17156778360834</v>
      </c>
      <c r="AB99" s="20">
        <f>'Bruker data input page'!BL99*Calibrations!DP$46*10000+Calibrations!DQ$46</f>
        <v>30.995327529532794</v>
      </c>
      <c r="AC99" s="20">
        <f>AB99*'ICP corrections'!Z$74+'ICP corrections'!AA$74</f>
        <v>34.300627932855825</v>
      </c>
      <c r="AD99" s="20">
        <f>((('Bruker data input page'!BN99*10000)^2)*Calibrations!DW$46)+(Calibrations!DX$46*('Bruker data input page'!BN99*10000))+Calibrations!DY$46</f>
        <v>196.15064289324809</v>
      </c>
      <c r="AE99" s="20">
        <f>AD99^2*'ICP corrections'!F$75+'ICP corrections'!G$75*AD99+'ICP corrections'!H$75</f>
        <v>236.09208145367063</v>
      </c>
      <c r="AF99" s="91">
        <f>A99^4*'ICP corrections'!K$75+A99^3*'ICP corrections'!L$75+'ICP corrections'!M$75*A99^2+'ICP corrections'!N$75*A99+'ICP corrections'!O$75</f>
        <v>1.0204799952193395</v>
      </c>
      <c r="AG99" s="20">
        <f t="shared" si="1"/>
        <v>240.92724615316573</v>
      </c>
      <c r="AH99" s="20"/>
    </row>
    <row r="100" spans="1:34" s="18" customFormat="1" ht="16">
      <c r="A100" s="18">
        <f>'Bruker data input page'!A100</f>
        <v>147</v>
      </c>
      <c r="B100" s="82">
        <f>'Bruker data input page'!B100</f>
        <v>44875.236111111109</v>
      </c>
      <c r="C100" s="18" t="str">
        <f>'Bruker data input page'!G100</f>
        <v>GeoExploration</v>
      </c>
      <c r="D100" s="18" t="str">
        <f>'Bruker data input page'!H100</f>
        <v>Oxide3phase</v>
      </c>
      <c r="E100" s="22">
        <f>'Bruker data input page'!K100</f>
        <v>150</v>
      </c>
      <c r="F100" s="22"/>
      <c r="G100" s="22" t="str">
        <f>'Bruker data input page'!DJ100</f>
        <v>U1556B-17R-2A</v>
      </c>
      <c r="H100" s="22" t="str">
        <f>'Bruker data input page'!DK100</f>
        <v>SHLF11498081</v>
      </c>
      <c r="I100" s="22">
        <f>'Bruker data input page'!DL100</f>
        <v>86</v>
      </c>
      <c r="J100" s="22" t="str">
        <f>'Bruker data input page'!DM100</f>
        <v>B</v>
      </c>
      <c r="K100" s="49">
        <f>'Bruker data input page'!X100*Calibrations!H$46+Calibrations!I$46</f>
        <v>50.380642759654975</v>
      </c>
      <c r="L100" s="50">
        <f>'Bruker data input page'!AJ100*Calibrations!O$46/0.5995+Calibrations!P$46</f>
        <v>2.4834120375092428</v>
      </c>
      <c r="M100" s="19">
        <f>'ICP corrections'!$S$75*L100^2+'ICP corrections'!$T$75*L100+'ICP corrections'!$U$75</f>
        <v>2.7634836134189604</v>
      </c>
      <c r="N100" s="49">
        <f>'Bruker data input page'!V100*Calibrations!V$46+Calibrations!W$46</f>
        <v>19.504499561076642</v>
      </c>
      <c r="O100" s="50">
        <f>'Bruker data input page'!AR100*Calibrations!AC$46/0.6994+Calibrations!AD$46</f>
        <v>8.8735177101698746</v>
      </c>
      <c r="P100" s="50">
        <f>'Bruker data input page'!T100*Calibrations!AQ$46+Calibrations!AR$46</f>
        <v>7.7932240469712459</v>
      </c>
      <c r="Q100" s="50">
        <f>'Bruker data input page'!AP100*Calibrations!AJ$46/0.77446+Calibrations!AK$46</f>
        <v>0.16236627808117332</v>
      </c>
      <c r="R100" s="50">
        <f>'Bruker data input page'!AH100*Calibrations!AX$46/0.7147+Calibrations!AY$46</f>
        <v>12.036857010913909</v>
      </c>
      <c r="S100" s="50">
        <f>'Bruker data input page'!AF100*Calibrations!BE$46/0.83015+Calibrations!BF$46</f>
        <v>1.7223967384412655</v>
      </c>
      <c r="U100" s="20">
        <f>'Bruker data input page'!AL100*Calibrations!BS$46*10000+Calibrations!BT$46</f>
        <v>245.74054516564675</v>
      </c>
      <c r="V100" s="20">
        <f>('Bruker data input page'!AN100*10000)^2*Calibrations!BY$46+('Bruker data input page'!AN100*10000)*Calibrations!BZ$46+Calibrations!CA$46</f>
        <v>162.26100077319484</v>
      </c>
      <c r="W100" s="20">
        <f>'Bruker data input page'!AV100*Calibrations!CG$46*10000+Calibrations!CH$46</f>
        <v>71.627336630832673</v>
      </c>
      <c r="X100" s="20">
        <f>'Bruker data input page'!AX100*Calibrations!CN$46*10000+Calibrations!CO$46</f>
        <v>59.712410807064444</v>
      </c>
      <c r="Y100" s="20">
        <f>'Bruker data input page'!AZ100*Calibrations!CU$46*10000+Calibrations!CV$46</f>
        <v>74.34452248086815</v>
      </c>
      <c r="Z100" s="20">
        <f>'Bruker data input page'!BH100*Calibrations!DB$46*10000+Calibrations!DC$46</f>
        <v>23.042218328154362</v>
      </c>
      <c r="AA100" s="20">
        <f>'Bruker data input page'!BJ100*Calibrations!DI$46*10000+Calibrations!DJ$46</f>
        <v>573.66405427489872</v>
      </c>
      <c r="AB100" s="20">
        <f>'Bruker data input page'!BL100*Calibrations!DP$46*10000+Calibrations!DQ$46</f>
        <v>38.242025035495708</v>
      </c>
      <c r="AC100" s="20">
        <f>AB100*'ICP corrections'!Z$74+'ICP corrections'!AA$74</f>
        <v>40.461045482674905</v>
      </c>
      <c r="AD100" s="20">
        <f>((('Bruker data input page'!BN100*10000)^2)*Calibrations!DW$46)+(Calibrations!DX$46*('Bruker data input page'!BN100*10000))+Calibrations!DY$46</f>
        <v>185.36284375162151</v>
      </c>
      <c r="AE100" s="20">
        <f>AD100^2*'ICP corrections'!F$75+'ICP corrections'!G$75*AD100+'ICP corrections'!H$75</f>
        <v>226.62672673019773</v>
      </c>
      <c r="AF100" s="91">
        <f>A100^4*'ICP corrections'!K$75+A100^3*'ICP corrections'!L$75+'ICP corrections'!M$75*A100^2+'ICP corrections'!N$75*A100+'ICP corrections'!O$75</f>
        <v>1.0203118525731447</v>
      </c>
      <c r="AG100" s="20">
        <f t="shared" si="1"/>
        <v>231.22993539267586</v>
      </c>
      <c r="AH100" s="20"/>
    </row>
    <row r="101" spans="1:34" s="18" customFormat="1" ht="16">
      <c r="A101" s="18">
        <f>'Bruker data input page'!A101</f>
        <v>148</v>
      </c>
      <c r="B101" s="82">
        <f>'Bruker data input page'!B101</f>
        <v>44875.239583333336</v>
      </c>
      <c r="C101" s="18" t="str">
        <f>'Bruker data input page'!G101</f>
        <v>GeoExploration</v>
      </c>
      <c r="D101" s="18" t="str">
        <f>'Bruker data input page'!H101</f>
        <v>Oxide3phase</v>
      </c>
      <c r="E101" s="22">
        <f>'Bruker data input page'!K101</f>
        <v>150</v>
      </c>
      <c r="F101" s="22"/>
      <c r="G101" s="22" t="str">
        <f>'Bruker data input page'!DJ101</f>
        <v>U1556B-17R-2A</v>
      </c>
      <c r="H101" s="22" t="str">
        <f>'Bruker data input page'!DK101</f>
        <v>SHLF11498081</v>
      </c>
      <c r="I101" s="22">
        <f>'Bruker data input page'!DL101</f>
        <v>99</v>
      </c>
      <c r="J101" s="22" t="str">
        <f>'Bruker data input page'!DM101</f>
        <v>A</v>
      </c>
      <c r="K101" s="49">
        <f>'Bruker data input page'!X101*Calibrations!H$46+Calibrations!I$46</f>
        <v>49.87217775802047</v>
      </c>
      <c r="L101" s="50">
        <f>'Bruker data input page'!AJ101*Calibrations!O$46/0.5995+Calibrations!P$46</f>
        <v>2.6697393581473934</v>
      </c>
      <c r="M101" s="19">
        <f>'ICP corrections'!$S$75*L101^2+'ICP corrections'!$T$75*L101+'ICP corrections'!$U$75</f>
        <v>2.9738617848230882</v>
      </c>
      <c r="N101" s="49">
        <f>'Bruker data input page'!V101*Calibrations!V$46+Calibrations!W$46</f>
        <v>19.152911665525775</v>
      </c>
      <c r="O101" s="50">
        <f>'Bruker data input page'!AR101*Calibrations!AC$46/0.6994+Calibrations!AD$46</f>
        <v>8.9428433854874854</v>
      </c>
      <c r="P101" s="50">
        <f>'Bruker data input page'!T101*Calibrations!AQ$46+Calibrations!AR$46</f>
        <v>6.8496773999092131</v>
      </c>
      <c r="Q101" s="50">
        <f>'Bruker data input page'!AP101*Calibrations!AJ$46/0.77446+Calibrations!AK$46</f>
        <v>0.12483782239246316</v>
      </c>
      <c r="R101" s="50">
        <f>'Bruker data input page'!AH101*Calibrations!AX$46/0.7147+Calibrations!AY$46</f>
        <v>12.796608476462595</v>
      </c>
      <c r="S101" s="50">
        <f>'Bruker data input page'!AF101*Calibrations!BE$46/0.83015+Calibrations!BF$46</f>
        <v>2.3433502327266496</v>
      </c>
      <c r="U101" s="20">
        <f>'Bruker data input page'!AL101*Calibrations!BS$46*10000+Calibrations!BT$46</f>
        <v>295.54635172710789</v>
      </c>
      <c r="V101" s="20">
        <f>('Bruker data input page'!AN101*10000)^2*Calibrations!BY$46+('Bruker data input page'!AN101*10000)*Calibrations!BZ$46+Calibrations!CA$46</f>
        <v>156.38849712467072</v>
      </c>
      <c r="W101" s="20">
        <f>'Bruker data input page'!AV101*Calibrations!CG$46*10000+Calibrations!CH$46</f>
        <v>71.627336630832673</v>
      </c>
      <c r="X101" s="20">
        <f>'Bruker data input page'!AX101*Calibrations!CN$46*10000+Calibrations!CO$46</f>
        <v>51.490614599733469</v>
      </c>
      <c r="Y101" s="20">
        <f>'Bruker data input page'!AZ101*Calibrations!CU$46*10000+Calibrations!CV$46</f>
        <v>65.814702054198833</v>
      </c>
      <c r="Z101" s="20">
        <f>'Bruker data input page'!BH101*Calibrations!DB$46*10000+Calibrations!DC$46</f>
        <v>26.250292597708221</v>
      </c>
      <c r="AA101" s="20">
        <f>'Bruker data input page'!BJ101*Calibrations!DI$46*10000+Calibrations!DJ$46</f>
        <v>656.06672762312905</v>
      </c>
      <c r="AB101" s="20">
        <f>'Bruker data input page'!BL101*Calibrations!DP$46*10000+Calibrations!DQ$46</f>
        <v>30.995327529532794</v>
      </c>
      <c r="AC101" s="20">
        <f>AB101*'ICP corrections'!Z$74+'ICP corrections'!AA$74</f>
        <v>34.300627932855825</v>
      </c>
      <c r="AD101" s="20">
        <f>((('Bruker data input page'!BN101*10000)^2)*Calibrations!DW$46)+(Calibrations!DX$46*('Bruker data input page'!BN101*10000))+Calibrations!DY$46</f>
        <v>192.06130653438942</v>
      </c>
      <c r="AE101" s="20">
        <f>AD101^2*'ICP corrections'!F$75+'ICP corrections'!G$75*AD101+'ICP corrections'!H$75</f>
        <v>232.54469390035041</v>
      </c>
      <c r="AF101" s="91">
        <f>A101^4*'ICP corrections'!K$75+A101^3*'ICP corrections'!L$75+'ICP corrections'!M$75*A101^2+'ICP corrections'!N$75*A101+'ICP corrections'!O$75</f>
        <v>1.0201523377943444</v>
      </c>
      <c r="AG101" s="20">
        <f t="shared" si="1"/>
        <v>237.23101312411271</v>
      </c>
      <c r="AH101" s="20"/>
    </row>
    <row r="102" spans="1:34" s="18" customFormat="1" ht="16">
      <c r="A102" s="18">
        <f>'Bruker data input page'!A102</f>
        <v>149</v>
      </c>
      <c r="B102" s="82">
        <f>'Bruker data input page'!B102</f>
        <v>44875.245833333334</v>
      </c>
      <c r="C102" s="18" t="str">
        <f>'Bruker data input page'!G102</f>
        <v>GeoExploration</v>
      </c>
      <c r="D102" s="18" t="str">
        <f>'Bruker data input page'!H102</f>
        <v>Oxide3phase</v>
      </c>
      <c r="E102" s="22">
        <f>'Bruker data input page'!K102</f>
        <v>150</v>
      </c>
      <c r="F102" s="22"/>
      <c r="G102" s="22" t="str">
        <f>'Bruker data input page'!DJ102</f>
        <v>U1556B-17R-3A</v>
      </c>
      <c r="H102" s="22" t="str">
        <f>'Bruker data input page'!DK102</f>
        <v>SHLF11498111</v>
      </c>
      <c r="I102" s="22">
        <f>'Bruker data input page'!DL102</f>
        <v>29</v>
      </c>
      <c r="J102" s="22" t="str">
        <f>'Bruker data input page'!DM102</f>
        <v>A</v>
      </c>
      <c r="K102" s="49">
        <f>'Bruker data input page'!X102*Calibrations!H$46+Calibrations!I$46</f>
        <v>42.368399946874227</v>
      </c>
      <c r="L102" s="50">
        <f>'Bruker data input page'!AJ102*Calibrations!O$46/0.5995+Calibrations!P$46</f>
        <v>2.2296441202861326</v>
      </c>
      <c r="M102" s="19">
        <f>'ICP corrections'!$S$75*L102^2+'ICP corrections'!$T$75*L102+'ICP corrections'!$U$75</f>
        <v>2.4758929769763731</v>
      </c>
      <c r="N102" s="49">
        <f>'Bruker data input page'!V102*Calibrations!V$46+Calibrations!W$46</f>
        <v>16.483103017856237</v>
      </c>
      <c r="O102" s="50">
        <f>'Bruker data input page'!AR102*Calibrations!AC$46/0.6994+Calibrations!AD$46</f>
        <v>7.804176606772895</v>
      </c>
      <c r="P102" s="50">
        <f>'Bruker data input page'!T102*Calibrations!AQ$46+Calibrations!AR$46</f>
        <v>5.3325909854781948</v>
      </c>
      <c r="Q102" s="50">
        <f>'Bruker data input page'!AP102*Calibrations!AJ$46/0.77446+Calibrations!AK$46</f>
        <v>0.11073477216549564</v>
      </c>
      <c r="R102" s="50">
        <f>'Bruker data input page'!AH102*Calibrations!AX$46/0.7147+Calibrations!AY$46</f>
        <v>13.198881338094576</v>
      </c>
      <c r="S102" s="50">
        <f>'Bruker data input page'!AF102*Calibrations!BE$46/0.83015+Calibrations!BF$46</f>
        <v>1.6654582897669257</v>
      </c>
      <c r="U102" s="20">
        <f>'Bruker data input page'!AL102*Calibrations!BS$46*10000+Calibrations!BT$46</f>
        <v>160.65562562315051</v>
      </c>
      <c r="V102" s="20">
        <f>('Bruker data input page'!AN102*10000)^2*Calibrations!BY$46+('Bruker data input page'!AN102*10000)*Calibrations!BZ$46+Calibrations!CA$46</f>
        <v>237.64743965077147</v>
      </c>
      <c r="W102" s="20">
        <f>'Bruker data input page'!AV102*Calibrations!CG$46*10000+Calibrations!CH$46</f>
        <v>77.620589573917471</v>
      </c>
      <c r="X102" s="20">
        <f>'Bruker data input page'!AX102*Calibrations!CN$46*10000+Calibrations!CO$46</f>
        <v>52.518339125649838</v>
      </c>
      <c r="Y102" s="20">
        <f>'Bruker data input page'!AZ102*Calibrations!CU$46*10000+Calibrations!CV$46</f>
        <v>59.721973178006451</v>
      </c>
      <c r="Z102" s="20">
        <f>'Bruker data input page'!BH102*Calibrations!DB$46*10000+Calibrations!DC$46</f>
        <v>21.972860238303074</v>
      </c>
      <c r="AA102" s="20">
        <f>'Bruker data input page'!BJ102*Calibrations!DI$46*10000+Calibrations!DJ$46</f>
        <v>595.56856238012449</v>
      </c>
      <c r="AB102" s="20">
        <f>'Bruker data input page'!BL102*Calibrations!DP$46*10000+Calibrations!DQ$46</f>
        <v>30.995327529532794</v>
      </c>
      <c r="AC102" s="20">
        <f>AB102*'ICP corrections'!Z$74+'ICP corrections'!AA$74</f>
        <v>34.300627932855825</v>
      </c>
      <c r="AD102" s="20">
        <f>((('Bruker data input page'!BN102*10000)^2)*Calibrations!DW$46)+(Calibrations!DX$46*('Bruker data input page'!BN102*10000))+Calibrations!DY$46</f>
        <v>223.38661157813928</v>
      </c>
      <c r="AE102" s="20">
        <f>AD102^2*'ICP corrections'!F$75+'ICP corrections'!G$75*AD102+'ICP corrections'!H$75</f>
        <v>258.45245884663757</v>
      </c>
      <c r="AF102" s="91">
        <f>A102^4*'ICP corrections'!K$75+A102^3*'ICP corrections'!L$75+'ICP corrections'!M$75*A102^2+'ICP corrections'!N$75*A102+'ICP corrections'!O$75</f>
        <v>1.0200013853740999</v>
      </c>
      <c r="AG102" s="20">
        <f t="shared" si="1"/>
        <v>263.62186607691285</v>
      </c>
      <c r="AH102" s="20"/>
    </row>
    <row r="103" spans="1:34" s="18" customFormat="1" ht="16">
      <c r="A103" s="18">
        <f>'Bruker data input page'!A103</f>
        <v>150</v>
      </c>
      <c r="B103" s="82">
        <f>'Bruker data input page'!B103</f>
        <v>44875.249305555553</v>
      </c>
      <c r="C103" s="18" t="str">
        <f>'Bruker data input page'!G103</f>
        <v>GeoExploration</v>
      </c>
      <c r="D103" s="18" t="str">
        <f>'Bruker data input page'!H103</f>
        <v>Oxide3phase</v>
      </c>
      <c r="E103" s="22">
        <f>'Bruker data input page'!K103</f>
        <v>150</v>
      </c>
      <c r="F103" s="22"/>
      <c r="G103" s="22" t="str">
        <f>'Bruker data input page'!DJ103</f>
        <v>U1556B-17R-3A</v>
      </c>
      <c r="H103" s="22" t="str">
        <f>'Bruker data input page'!DK103</f>
        <v>SHLF11498111</v>
      </c>
      <c r="I103" s="22">
        <f>'Bruker data input page'!DL103</f>
        <v>104</v>
      </c>
      <c r="J103" s="22" t="str">
        <f>'Bruker data input page'!DM103</f>
        <v>B</v>
      </c>
      <c r="K103" s="49">
        <f>'Bruker data input page'!X103*Calibrations!H$46+Calibrations!I$46</f>
        <v>42.188076156810922</v>
      </c>
      <c r="L103" s="50">
        <f>'Bruker data input page'!AJ103*Calibrations!O$46/0.5995+Calibrations!P$46</f>
        <v>2.2227186800500243</v>
      </c>
      <c r="M103" s="19">
        <f>'ICP corrections'!$S$75*L103^2+'ICP corrections'!$T$75*L103+'ICP corrections'!$U$75</f>
        <v>2.468027255031747</v>
      </c>
      <c r="N103" s="49">
        <f>'Bruker data input page'!V103*Calibrations!V$46+Calibrations!W$46</f>
        <v>16.539256665210285</v>
      </c>
      <c r="O103" s="50">
        <f>'Bruker data input page'!AR103*Calibrations!AC$46/0.6994+Calibrations!AD$46</f>
        <v>7.8226237821792974</v>
      </c>
      <c r="P103" s="50">
        <f>'Bruker data input page'!T103*Calibrations!AQ$46+Calibrations!AR$46</f>
        <v>5.500326144101499</v>
      </c>
      <c r="Q103" s="50">
        <f>'Bruker data input page'!AP103*Calibrations!AJ$46/0.77446+Calibrations!AK$46</f>
        <v>0.11455932815924955</v>
      </c>
      <c r="R103" s="50">
        <f>'Bruker data input page'!AH103*Calibrations!AX$46/0.7147+Calibrations!AY$46</f>
        <v>14.159550370007882</v>
      </c>
      <c r="S103" s="50">
        <f>'Bruker data input page'!AF103*Calibrations!BE$46/0.83015+Calibrations!BF$46</f>
        <v>1.9549606574863587</v>
      </c>
      <c r="U103" s="20">
        <f>'Bruker data input page'!AL103*Calibrations!BS$46*10000+Calibrations!BT$46</f>
        <v>201.46871711101454</v>
      </c>
      <c r="V103" s="20">
        <f>('Bruker data input page'!AN103*10000)^2*Calibrations!BY$46+('Bruker data input page'!AN103*10000)*Calibrations!BZ$46+Calibrations!CA$46</f>
        <v>283.89472390839126</v>
      </c>
      <c r="W103" s="20">
        <f>'Bruker data input page'!AV103*Calibrations!CG$46*10000+Calibrations!CH$46</f>
        <v>98.596974874714277</v>
      </c>
      <c r="X103" s="20">
        <f>'Bruker data input page'!AX103*Calibrations!CN$46*10000+Calibrations!CO$46</f>
        <v>63.823308910729935</v>
      </c>
      <c r="Y103" s="20">
        <f>'Bruker data input page'!AZ103*Calibrations!CU$46*10000+Calibrations!CV$46</f>
        <v>71.9074309303912</v>
      </c>
      <c r="Z103" s="20">
        <f>'Bruker data input page'!BH103*Calibrations!DB$46*10000+Calibrations!DC$46</f>
        <v>30.527724957113367</v>
      </c>
      <c r="AA103" s="20">
        <f>'Bruker data input page'!BJ103*Calibrations!DI$46*10000+Calibrations!DJ$46</f>
        <v>604.95620871093558</v>
      </c>
      <c r="AB103" s="20">
        <f>'Bruker data input page'!BL103*Calibrations!DP$46*10000+Calibrations!DQ$46</f>
        <v>33.410893364853763</v>
      </c>
      <c r="AC103" s="20">
        <f>AB103*'ICP corrections'!Z$74+'ICP corrections'!AA$74</f>
        <v>36.354100449462187</v>
      </c>
      <c r="AD103" s="20">
        <f>((('Bruker data input page'!BN103*10000)^2)*Calibrations!DW$46)+(Calibrations!DX$46*('Bruker data input page'!BN103*10000))+Calibrations!DY$46</f>
        <v>222.68239690495548</v>
      </c>
      <c r="AE103" s="20">
        <f>AD103^2*'ICP corrections'!F$75+'ICP corrections'!G$75*AD103+'ICP corrections'!H$75</f>
        <v>257.90203418743903</v>
      </c>
      <c r="AF103" s="91">
        <f>A103^4*'ICP corrections'!K$75+A103^3*'ICP corrections'!L$75+'ICP corrections'!M$75*A103^2+'ICP corrections'!N$75*A103+'ICP corrections'!O$75</f>
        <v>1.0198589298767811</v>
      </c>
      <c r="AG103" s="20">
        <f t="shared" si="1"/>
        <v>263.02369259944658</v>
      </c>
      <c r="AH103" s="20"/>
    </row>
    <row r="104" spans="1:34" s="18" customFormat="1" ht="16">
      <c r="A104" s="18">
        <f>'Bruker data input page'!A104</f>
        <v>151</v>
      </c>
      <c r="B104" s="82">
        <f>'Bruker data input page'!B104</f>
        <v>44875.253472222219</v>
      </c>
      <c r="C104" s="18" t="str">
        <f>'Bruker data input page'!G104</f>
        <v>GeoExploration</v>
      </c>
      <c r="D104" s="18" t="str">
        <f>'Bruker data input page'!H104</f>
        <v>Oxide3phase</v>
      </c>
      <c r="E104" s="22">
        <f>'Bruker data input page'!K104</f>
        <v>150</v>
      </c>
      <c r="F104" s="22"/>
      <c r="G104" s="22" t="str">
        <f>'Bruker data input page'!DJ104</f>
        <v>U1556B-17R-3A</v>
      </c>
      <c r="H104" s="22" t="str">
        <f>'Bruker data input page'!DK104</f>
        <v>SHLF11498111</v>
      </c>
      <c r="I104" s="22">
        <f>'Bruker data input page'!DL104</f>
        <v>131</v>
      </c>
      <c r="J104" s="22" t="str">
        <f>'Bruker data input page'!DM104</f>
        <v>B</v>
      </c>
      <c r="K104" s="49">
        <f>'Bruker data input page'!X104*Calibrations!H$46+Calibrations!I$46</f>
        <v>50.936617069178148</v>
      </c>
      <c r="L104" s="50">
        <f>'Bruker data input page'!AJ104*Calibrations!O$46/0.5995+Calibrations!P$46</f>
        <v>2.4504337506706313</v>
      </c>
      <c r="M104" s="19">
        <f>'ICP corrections'!$S$75*L104^2+'ICP corrections'!$T$75*L104+'ICP corrections'!$U$75</f>
        <v>2.7261794588847827</v>
      </c>
      <c r="N104" s="49">
        <f>'Bruker data input page'!V104*Calibrations!V$46+Calibrations!W$46</f>
        <v>18.860582383712057</v>
      </c>
      <c r="O104" s="50">
        <f>'Bruker data input page'!AR104*Calibrations!AC$46/0.6994+Calibrations!AD$46</f>
        <v>8.4359923644421997</v>
      </c>
      <c r="P104" s="50">
        <f>'Bruker data input page'!T104*Calibrations!AQ$46+Calibrations!AR$46</f>
        <v>6.5487436451090453</v>
      </c>
      <c r="Q104" s="50">
        <f>'Bruker data input page'!AP104*Calibrations!AJ$46/0.77446+Calibrations!AK$46</f>
        <v>0.13690907724774892</v>
      </c>
      <c r="R104" s="50">
        <f>'Bruker data input page'!AH104*Calibrations!AX$46/0.7147+Calibrations!AY$46</f>
        <v>10.037749112031136</v>
      </c>
      <c r="S104" s="50">
        <f>'Bruker data input page'!AF104*Calibrations!BE$46/0.83015+Calibrations!BF$46</f>
        <v>2.4941420378602643</v>
      </c>
      <c r="U104" s="20">
        <f>'Bruker data input page'!AL104*Calibrations!BS$46*10000+Calibrations!BT$46</f>
        <v>234.67258815198866</v>
      </c>
      <c r="V104" s="20">
        <f>('Bruker data input page'!AN104*10000)^2*Calibrations!BY$46+('Bruker data input page'!AN104*10000)*Calibrations!BZ$46+Calibrations!CA$46</f>
        <v>176.71099084040699</v>
      </c>
      <c r="W104" s="20">
        <f>'Bruker data input page'!AV104*Calibrations!CG$46*10000+Calibrations!CH$46</f>
        <v>64.635208197233723</v>
      </c>
      <c r="X104" s="20">
        <f>'Bruker data input page'!AX104*Calibrations!CN$46*10000+Calibrations!CO$46</f>
        <v>73.072829643977272</v>
      </c>
      <c r="Y104" s="20">
        <f>'Bruker data input page'!AZ104*Calibrations!CU$46*10000+Calibrations!CV$46</f>
        <v>70.688885155152732</v>
      </c>
      <c r="Z104" s="20">
        <f>'Bruker data input page'!BH104*Calibrations!DB$46*10000+Calibrations!DC$46</f>
        <v>33.735799226667233</v>
      </c>
      <c r="AA104" s="20">
        <f>'Bruker data input page'!BJ104*Calibrations!DI$46*10000+Calibrations!DJ$46</f>
        <v>621.64535774348849</v>
      </c>
      <c r="AB104" s="20">
        <f>'Bruker data input page'!BL104*Calibrations!DP$46*10000+Calibrations!DQ$46</f>
        <v>28.579761694211815</v>
      </c>
      <c r="AC104" s="20">
        <f>AB104*'ICP corrections'!Z$74+'ICP corrections'!AA$74</f>
        <v>32.247155416249463</v>
      </c>
      <c r="AD104" s="20">
        <f>((('Bruker data input page'!BN104*10000)^2)*Calibrations!DW$46)+(Calibrations!DX$46*('Bruker data input page'!BN104*10000))+Calibrations!DY$46</f>
        <v>201.75009776563209</v>
      </c>
      <c r="AE104" s="20">
        <f>AD104^2*'ICP corrections'!F$75+'ICP corrections'!G$75*AD104+'ICP corrections'!H$75</f>
        <v>240.86894760144912</v>
      </c>
      <c r="AF104" s="91">
        <f>A104^4*'ICP corrections'!K$75+A104^3*'ICP corrections'!L$75+'ICP corrections'!M$75*A104^2+'ICP corrections'!N$75*A104+'ICP corrections'!O$75</f>
        <v>1.0197249059399669</v>
      </c>
      <c r="AG104" s="20">
        <f t="shared" si="1"/>
        <v>245.62006493674653</v>
      </c>
      <c r="AH104" s="20"/>
    </row>
    <row r="105" spans="1:34" s="18" customFormat="1" ht="16">
      <c r="A105" s="18">
        <f>'Bruker data input page'!A105</f>
        <v>152</v>
      </c>
      <c r="B105" s="82">
        <f>'Bruker data input page'!B105</f>
        <v>44875.260416666664</v>
      </c>
      <c r="C105" s="18" t="str">
        <f>'Bruker data input page'!G105</f>
        <v>GeoExploration</v>
      </c>
      <c r="D105" s="18" t="str">
        <f>'Bruker data input page'!H105</f>
        <v>Oxide3phase</v>
      </c>
      <c r="E105" s="22">
        <f>'Bruker data input page'!K105</f>
        <v>150</v>
      </c>
      <c r="F105" s="22"/>
      <c r="G105" s="22" t="str">
        <f>'Bruker data input page'!DJ105</f>
        <v>U1556B-18R-1A</v>
      </c>
      <c r="H105" s="22" t="str">
        <f>'Bruker data input page'!DK105</f>
        <v>SHLF11498771</v>
      </c>
      <c r="I105" s="22">
        <f>'Bruker data input page'!DL105</f>
        <v>35</v>
      </c>
      <c r="J105" s="22" t="str">
        <f>'Bruker data input page'!DM105</f>
        <v>B</v>
      </c>
      <c r="K105" s="49">
        <f>'Bruker data input page'!X105*Calibrations!H$46+Calibrations!I$46</f>
        <v>36.429255597349261</v>
      </c>
      <c r="L105" s="50">
        <f>'Bruker data input page'!AJ105*Calibrations!O$46/0.5995+Calibrations!P$46</f>
        <v>2.3295683294071234</v>
      </c>
      <c r="M105" s="19">
        <f>'ICP corrections'!$S$75*L105^2+'ICP corrections'!$T$75*L105+'ICP corrections'!$U$75</f>
        <v>2.5892821271880826</v>
      </c>
      <c r="N105" s="49">
        <f>'Bruker data input page'!V105*Calibrations!V$46+Calibrations!W$46</f>
        <v>13.94198531729927</v>
      </c>
      <c r="O105" s="50">
        <f>'Bruker data input page'!AR105*Calibrations!AC$46/0.6994+Calibrations!AD$46</f>
        <v>8.3858577022489929</v>
      </c>
      <c r="P105" s="50">
        <f>'Bruker data input page'!T105*Calibrations!AQ$46+Calibrations!AR$46</f>
        <v>5.1326475719891089</v>
      </c>
      <c r="Q105" s="50">
        <f>'Bruker data input page'!AP105*Calibrations!AJ$46/0.77446+Calibrations!AK$46</f>
        <v>0.13690907724774892</v>
      </c>
      <c r="R105" s="50">
        <f>'Bruker data input page'!AH105*Calibrations!AX$46/0.7147+Calibrations!AY$46</f>
        <v>10.075247888033829</v>
      </c>
      <c r="S105" s="50">
        <f>'Bruker data input page'!AF105*Calibrations!BE$46/0.83015+Calibrations!BF$46</f>
        <v>1.9073068674367148</v>
      </c>
      <c r="U105" s="20" t="e">
        <f>'Bruker data input page'!AL105*Calibrations!BS$46*10000+Calibrations!BT$46</f>
        <v>#VALUE!</v>
      </c>
      <c r="V105" s="20">
        <f>('Bruker data input page'!AN105*10000)^2*Calibrations!BY$46+('Bruker data input page'!AN105*10000)*Calibrations!BZ$46+Calibrations!CA$46</f>
        <v>190.83059654462201</v>
      </c>
      <c r="W105" s="20">
        <f>'Bruker data input page'!AV105*Calibrations!CG$46*10000+Calibrations!CH$46</f>
        <v>65.634083687747861</v>
      </c>
      <c r="X105" s="20">
        <f>'Bruker data input page'!AX105*Calibrations!CN$46*10000+Calibrations!CO$46</f>
        <v>54.573788177482584</v>
      </c>
      <c r="Y105" s="20">
        <f>'Bruker data input page'!AZ105*Calibrations!CU$46*10000+Calibrations!CV$46</f>
        <v>65.814702054198833</v>
      </c>
      <c r="Z105" s="20">
        <f>'Bruker data input page'!BH105*Calibrations!DB$46*10000+Calibrations!DC$46</f>
        <v>35.874515406369802</v>
      </c>
      <c r="AA105" s="20">
        <f>'Bruker data input page'!BJ105*Calibrations!DI$46*10000+Calibrations!DJ$46</f>
        <v>709.26339016439169</v>
      </c>
      <c r="AB105" s="20">
        <f>'Bruker data input page'!BL105*Calibrations!DP$46*10000+Calibrations!DQ$46</f>
        <v>40.657590870816691</v>
      </c>
      <c r="AC105" s="20">
        <f>AB105*'ICP corrections'!Z$74+'ICP corrections'!AA$74</f>
        <v>42.514517999281267</v>
      </c>
      <c r="AD105" s="20">
        <f>((('Bruker data input page'!BN105*10000)^2)*Calibrations!DW$46)+(Calibrations!DX$46*('Bruker data input page'!BN105*10000))+Calibrations!DY$46</f>
        <v>262.23536631814522</v>
      </c>
      <c r="AE105" s="20">
        <f>AD105^2*'ICP corrections'!F$75+'ICP corrections'!G$75*AD105+'ICP corrections'!H$75</f>
        <v>286.53698803440585</v>
      </c>
      <c r="AF105" s="91">
        <f>A105^4*'ICP corrections'!K$75+A105^3*'ICP corrections'!L$75+'ICP corrections'!M$75*A105^2+'ICP corrections'!N$75*A105+'ICP corrections'!O$75</f>
        <v>1.0195992482744454</v>
      </c>
      <c r="AG105" s="20">
        <f t="shared" si="1"/>
        <v>292.15289760270394</v>
      </c>
      <c r="AH105" s="20"/>
    </row>
    <row r="106" spans="1:34" s="18" customFormat="1" ht="16">
      <c r="A106" s="18">
        <f>'Bruker data input page'!A106</f>
        <v>153</v>
      </c>
      <c r="B106" s="82">
        <f>'Bruker data input page'!B106</f>
        <v>44875.263194444444</v>
      </c>
      <c r="C106" s="18" t="str">
        <f>'Bruker data input page'!G106</f>
        <v>GeoExploration</v>
      </c>
      <c r="D106" s="18" t="str">
        <f>'Bruker data input page'!H106</f>
        <v>Oxide3phase</v>
      </c>
      <c r="E106" s="22">
        <f>'Bruker data input page'!K106</f>
        <v>150</v>
      </c>
      <c r="F106" s="22"/>
      <c r="G106" s="22" t="str">
        <f>'Bruker data input page'!DJ106</f>
        <v>U1556B-18R-1A</v>
      </c>
      <c r="H106" s="22" t="str">
        <f>'Bruker data input page'!DK106</f>
        <v>SHLF11498771</v>
      </c>
      <c r="I106" s="22">
        <f>'Bruker data input page'!DL106</f>
        <v>97</v>
      </c>
      <c r="J106" s="22" t="str">
        <f>'Bruker data input page'!DM106</f>
        <v>B</v>
      </c>
      <c r="K106" s="49">
        <f>'Bruker data input page'!X106*Calibrations!H$46+Calibrations!I$46</f>
        <v>37.665651674711306</v>
      </c>
      <c r="L106" s="50">
        <f>'Bruker data input page'!AJ106*Calibrations!O$46/0.5995+Calibrations!P$46</f>
        <v>2.6316494368487979</v>
      </c>
      <c r="M106" s="19">
        <f>'ICP corrections'!$S$75*L106^2+'ICP corrections'!$T$75*L106+'ICP corrections'!$U$75</f>
        <v>2.9309092051212775</v>
      </c>
      <c r="N106" s="49">
        <f>'Bruker data input page'!V106*Calibrations!V$46+Calibrations!W$46</f>
        <v>14.734874817938415</v>
      </c>
      <c r="O106" s="50">
        <f>'Bruker data input page'!AR106*Calibrations!AC$46/0.6994+Calibrations!AD$46</f>
        <v>9.5584434809043906</v>
      </c>
      <c r="P106" s="50">
        <f>'Bruker data input page'!T106*Calibrations!AQ$46+Calibrations!AR$46</f>
        <v>7.0288600708040896</v>
      </c>
      <c r="Q106" s="50">
        <f>'Bruker data input page'!AP106*Calibrations!AJ$46/0.77446+Calibrations!AK$46</f>
        <v>0.15376102709522704</v>
      </c>
      <c r="R106" s="50">
        <f>'Bruker data input page'!AH106*Calibrations!AX$46/0.7147+Calibrations!AY$46</f>
        <v>10.577322939493985</v>
      </c>
      <c r="S106" s="50">
        <f>'Bruker data input page'!AF106*Calibrations!BE$46/0.83015+Calibrations!BF$46</f>
        <v>1.46130766338054</v>
      </c>
      <c r="U106" s="20" t="e">
        <f>'Bruker data input page'!AL106*Calibrations!BS$46*10000+Calibrations!BT$46</f>
        <v>#VALUE!</v>
      </c>
      <c r="V106" s="20">
        <f>('Bruker data input page'!AN106*10000)^2*Calibrations!BY$46+('Bruker data input page'!AN106*10000)*Calibrations!BZ$46+Calibrations!CA$46</f>
        <v>281.57959468656395</v>
      </c>
      <c r="W106" s="20">
        <f>'Bruker data input page'!AV106*Calibrations!CG$46*10000+Calibrations!CH$46</f>
        <v>87.609344479058805</v>
      </c>
      <c r="X106" s="20">
        <f>'Bruker data input page'!AX106*Calibrations!CN$46*10000+Calibrations!CO$46</f>
        <v>58.684686281148068</v>
      </c>
      <c r="Y106" s="20">
        <f>'Bruker data input page'!AZ106*Calibrations!CU$46*10000+Calibrations!CV$46</f>
        <v>54.847790077052551</v>
      </c>
      <c r="Z106" s="20">
        <f>'Bruker data input page'!BH106*Calibrations!DB$46*10000+Calibrations!DC$46</f>
        <v>29.458366867262086</v>
      </c>
      <c r="AA106" s="20">
        <f>'Bruker data input page'!BJ106*Calibrations!DI$46*10000+Calibrations!DJ$46</f>
        <v>493.34752455573755</v>
      </c>
      <c r="AB106" s="20">
        <f>'Bruker data input page'!BL106*Calibrations!DP$46*10000+Calibrations!DQ$46</f>
        <v>41.865373788477172</v>
      </c>
      <c r="AC106" s="20">
        <f>AB106*'ICP corrections'!Z$74+'ICP corrections'!AA$74</f>
        <v>43.541254257584448</v>
      </c>
      <c r="AD106" s="20">
        <f>((('Bruker data input page'!BN106*10000)^2)*Calibrations!DW$46)+(Calibrations!DX$46*('Bruker data input page'!BN106*10000))+Calibrations!DY$46</f>
        <v>265.74122069022559</v>
      </c>
      <c r="AE106" s="20">
        <f>AD106^2*'ICP corrections'!F$75+'ICP corrections'!G$75*AD106+'ICP corrections'!H$75</f>
        <v>288.85108663769296</v>
      </c>
      <c r="AF106" s="91">
        <f>A106^4*'ICP corrections'!K$75+A106^3*'ICP corrections'!L$75+'ICP corrections'!M$75*A106^2+'ICP corrections'!N$75*A106+'ICP corrections'!O$75</f>
        <v>1.0194818916642128</v>
      </c>
      <c r="AG106" s="20">
        <f t="shared" si="1"/>
        <v>294.4784522146586</v>
      </c>
      <c r="AH106" s="20"/>
    </row>
    <row r="107" spans="1:34" s="18" customFormat="1" ht="16">
      <c r="A107" s="18">
        <f>'Bruker data input page'!A107</f>
        <v>154</v>
      </c>
      <c r="B107" s="82">
        <f>'Bruker data input page'!B107</f>
        <v>44875.265277777777</v>
      </c>
      <c r="C107" s="18" t="str">
        <f>'Bruker data input page'!G107</f>
        <v>GeoExploration</v>
      </c>
      <c r="D107" s="18" t="str">
        <f>'Bruker data input page'!H107</f>
        <v>Oxide3phase</v>
      </c>
      <c r="E107" s="22">
        <f>'Bruker data input page'!K107</f>
        <v>150</v>
      </c>
      <c r="F107" s="22"/>
      <c r="G107" s="22" t="str">
        <f>'Bruker data input page'!DJ107</f>
        <v>U1556B-18R-1A</v>
      </c>
      <c r="H107" s="22" t="str">
        <f>'Bruker data input page'!DK107</f>
        <v>SHLF11498771</v>
      </c>
      <c r="I107" s="22">
        <f>'Bruker data input page'!DL107</f>
        <v>137</v>
      </c>
      <c r="J107" s="22" t="str">
        <f>'Bruker data input page'!DM107</f>
        <v>A</v>
      </c>
      <c r="K107" s="49">
        <f>'Bruker data input page'!X107*Calibrations!H$46+Calibrations!I$46</f>
        <v>37.083037530602773</v>
      </c>
      <c r="L107" s="50">
        <f>'Bruker data input page'!AJ107*Calibrations!O$46/0.5995+Calibrations!P$46</f>
        <v>2.582182006590882</v>
      </c>
      <c r="M107" s="19">
        <f>'ICP corrections'!$S$75*L107^2+'ICP corrections'!$T$75*L107+'ICP corrections'!$U$75</f>
        <v>2.8750852640200573</v>
      </c>
      <c r="N107" s="49">
        <f>'Bruker data input page'!V107*Calibrations!V$46+Calibrations!W$46</f>
        <v>15.063340623402324</v>
      </c>
      <c r="O107" s="50">
        <f>'Bruker data input page'!AR107*Calibrations!AC$46/0.6994+Calibrations!AD$46</f>
        <v>9.474241051226775</v>
      </c>
      <c r="P107" s="50">
        <f>'Bruker data input page'!T107*Calibrations!AQ$46+Calibrations!AR$46</f>
        <v>4.1740639384686533</v>
      </c>
      <c r="Q107" s="50">
        <f>'Bruker data input page'!AP107*Calibrations!AJ$46/0.77446+Calibrations!AK$46</f>
        <v>0.10356372967720708</v>
      </c>
      <c r="R107" s="50">
        <f>'Bruker data input page'!AH107*Calibrations!AX$46/0.7147+Calibrations!AY$46</f>
        <v>11.943766664261315</v>
      </c>
      <c r="S107" s="50">
        <f>'Bruker data input page'!AF107*Calibrations!BE$46/0.83015+Calibrations!BF$46</f>
        <v>2.002390720822155</v>
      </c>
      <c r="U107" s="20" t="e">
        <f>'Bruker data input page'!AL107*Calibrations!BS$46*10000+Calibrations!BT$46</f>
        <v>#VALUE!</v>
      </c>
      <c r="V107" s="20">
        <f>('Bruker data input page'!AN107*10000)^2*Calibrations!BY$46+('Bruker data input page'!AN107*10000)*Calibrations!BZ$46+Calibrations!CA$46</f>
        <v>246.52514325839556</v>
      </c>
      <c r="W107" s="20">
        <f>'Bruker data input page'!AV107*Calibrations!CG$46*10000+Calibrations!CH$46</f>
        <v>61.638581725691324</v>
      </c>
      <c r="X107" s="20">
        <f>'Bruker data input page'!AX107*Calibrations!CN$46*10000+Calibrations!CO$46</f>
        <v>62.795584384813552</v>
      </c>
      <c r="Y107" s="20">
        <f>'Bruker data input page'!AZ107*Calibrations!CU$46*10000+Calibrations!CV$46</f>
        <v>73.125976705629682</v>
      </c>
      <c r="Z107" s="20">
        <f>'Bruker data input page'!BH107*Calibrations!DB$46*10000+Calibrations!DC$46</f>
        <v>30.527724957113367</v>
      </c>
      <c r="AA107" s="20">
        <f>'Bruker data input page'!BJ107*Calibrations!DI$46*10000+Calibrations!DJ$46</f>
        <v>763.50312452018875</v>
      </c>
      <c r="AB107" s="20">
        <f>'Bruker data input page'!BL107*Calibrations!DP$46*10000+Calibrations!DQ$46</f>
        <v>39.449807953156203</v>
      </c>
      <c r="AC107" s="20">
        <f>AB107*'ICP corrections'!Z$74+'ICP corrections'!AA$74</f>
        <v>41.487781740978086</v>
      </c>
      <c r="AD107" s="20">
        <f>((('Bruker data input page'!BN107*10000)^2)*Calibrations!DW$46)+(Calibrations!DX$46*('Bruker data input page'!BN107*10000))+Calibrations!DY$46</f>
        <v>260.68799443367567</v>
      </c>
      <c r="AE107" s="20">
        <f>AD107^2*'ICP corrections'!F$75+'ICP corrections'!G$75*AD107+'ICP corrections'!H$75</f>
        <v>285.50401555048126</v>
      </c>
      <c r="AF107" s="91">
        <f>A107^4*'ICP corrections'!K$75+A107^3*'ICP corrections'!L$75+'ICP corrections'!M$75*A107^2+'ICP corrections'!N$75*A107+'ICP corrections'!O$75</f>
        <v>1.0193727709664748</v>
      </c>
      <c r="AG107" s="20">
        <f t="shared" si="1"/>
        <v>291.03501945374961</v>
      </c>
      <c r="AH107" s="20"/>
    </row>
    <row r="108" spans="1:34" s="18" customFormat="1" ht="16">
      <c r="A108" s="18">
        <f>'Bruker data input page'!A108</f>
        <v>155</v>
      </c>
      <c r="B108" s="82">
        <f>'Bruker data input page'!B108</f>
        <v>44875.269444444442</v>
      </c>
      <c r="C108" s="18" t="str">
        <f>'Bruker data input page'!G108</f>
        <v>GeoExploration</v>
      </c>
      <c r="D108" s="18" t="str">
        <f>'Bruker data input page'!H108</f>
        <v>Oxide3phase</v>
      </c>
      <c r="E108" s="22">
        <f>'Bruker data input page'!K108</f>
        <v>150</v>
      </c>
      <c r="F108" s="22"/>
      <c r="G108" s="22" t="str">
        <f>'Bruker data input page'!DJ108</f>
        <v>U1556B-18R-2A</v>
      </c>
      <c r="H108" s="22" t="str">
        <f>'Bruker data input page'!DK108</f>
        <v>SHLF11498801</v>
      </c>
      <c r="I108" s="22">
        <f>'Bruker data input page'!DL108</f>
        <v>62</v>
      </c>
      <c r="J108" s="22" t="str">
        <f>'Bruker data input page'!DM108</f>
        <v>B</v>
      </c>
      <c r="K108" s="49">
        <f>'Bruker data input page'!X108*Calibrations!H$46+Calibrations!I$46</f>
        <v>35.349909519546351</v>
      </c>
      <c r="L108" s="50">
        <f>'Bruker data input page'!AJ108*Calibrations!O$46/0.5995+Calibrations!P$46</f>
        <v>2.4680771341292882</v>
      </c>
      <c r="M108" s="19">
        <f>'ICP corrections'!$S$75*L108^2+'ICP corrections'!$T$75*L108+'ICP corrections'!$U$75</f>
        <v>2.7461397658258919</v>
      </c>
      <c r="N108" s="49">
        <f>'Bruker data input page'!V108*Calibrations!V$46+Calibrations!W$46</f>
        <v>14.009369694124127</v>
      </c>
      <c r="O108" s="50">
        <f>'Bruker data input page'!AR108*Calibrations!AC$46/0.6994+Calibrations!AD$46</f>
        <v>9.1886073675147291</v>
      </c>
      <c r="P108" s="50">
        <f>'Bruker data input page'!T108*Calibrations!AQ$46+Calibrations!AR$46</f>
        <v>6.8725724244523585</v>
      </c>
      <c r="Q108" s="50">
        <f>'Bruker data input page'!AP108*Calibrations!AJ$46/0.77446+Calibrations!AK$46</f>
        <v>0.16320289970480698</v>
      </c>
      <c r="R108" s="50">
        <f>'Bruker data input page'!AH108*Calibrations!AX$46/0.7147+Calibrations!AY$46</f>
        <v>10.825223408087652</v>
      </c>
      <c r="S108" s="50">
        <f>'Bruker data input page'!AF108*Calibrations!BE$46/0.83015+Calibrations!BF$46</f>
        <v>1.2621908880557366</v>
      </c>
      <c r="U108" s="20" t="e">
        <f>'Bruker data input page'!AL108*Calibrations!BS$46*10000+Calibrations!BT$46</f>
        <v>#VALUE!</v>
      </c>
      <c r="V108" s="20">
        <f>('Bruker data input page'!AN108*10000)^2*Calibrations!BY$46+('Bruker data input page'!AN108*10000)*Calibrations!BZ$46+Calibrations!CA$46</f>
        <v>225.99537255675406</v>
      </c>
      <c r="W108" s="20">
        <f>'Bruker data input page'!AV108*Calibrations!CG$46*10000+Calibrations!CH$46</f>
        <v>116.57673370396871</v>
      </c>
      <c r="X108" s="20">
        <f>'Bruker data input page'!AX108*Calibrations!CN$46*10000+Calibrations!CO$46</f>
        <v>51.490614599733469</v>
      </c>
      <c r="Y108" s="20">
        <f>'Bruker data input page'!AZ108*Calibrations!CU$46*10000+Calibrations!CV$46</f>
        <v>64.596156278960351</v>
      </c>
      <c r="Z108" s="20">
        <f>'Bruker data input page'!BH108*Calibrations!DB$46*10000+Calibrations!DC$46</f>
        <v>18.764785968749212</v>
      </c>
      <c r="AA108" s="20">
        <f>'Bruker data input page'!BJ108*Calibrations!DI$46*10000+Calibrations!DJ$46</f>
        <v>462.05537011970068</v>
      </c>
      <c r="AB108" s="20">
        <f>'Bruker data input page'!BL108*Calibrations!DP$46*10000+Calibrations!DQ$46</f>
        <v>41.865373788477172</v>
      </c>
      <c r="AC108" s="20">
        <f>AB108*'ICP corrections'!Z$74+'ICP corrections'!AA$74</f>
        <v>43.541254257584448</v>
      </c>
      <c r="AD108" s="20">
        <f>((('Bruker data input page'!BN108*10000)^2)*Calibrations!DW$46)+(Calibrations!DX$46*('Bruker data input page'!BN108*10000))+Calibrations!DY$46</f>
        <v>266.23009359766394</v>
      </c>
      <c r="AE108" s="20">
        <f>AD108^2*'ICP corrections'!F$75+'ICP corrections'!G$75*AD108+'ICP corrections'!H$75</f>
        <v>289.1708774322808</v>
      </c>
      <c r="AF108" s="91">
        <f>A108^4*'ICP corrections'!K$75+A108^3*'ICP corrections'!L$75+'ICP corrections'!M$75*A108^2+'ICP corrections'!N$75*A108+'ICP corrections'!O$75</f>
        <v>1.0192718211116452</v>
      </c>
      <c r="AG108" s="20">
        <f t="shared" si="1"/>
        <v>294.74372685285317</v>
      </c>
      <c r="AH108" s="20"/>
    </row>
    <row r="109" spans="1:34" s="18" customFormat="1" ht="16">
      <c r="A109" s="18">
        <f>'Bruker data input page'!A109</f>
        <v>156</v>
      </c>
      <c r="B109" s="82">
        <f>'Bruker data input page'!B109</f>
        <v>44875.272222222222</v>
      </c>
      <c r="C109" s="18" t="str">
        <f>'Bruker data input page'!G109</f>
        <v>GeoExploration</v>
      </c>
      <c r="D109" s="18" t="str">
        <f>'Bruker data input page'!H109</f>
        <v>Oxide3phase</v>
      </c>
      <c r="E109" s="22">
        <f>'Bruker data input page'!K109</f>
        <v>150</v>
      </c>
      <c r="F109" s="22"/>
      <c r="G109" s="22" t="str">
        <f>'Bruker data input page'!DJ109</f>
        <v>U1556B-18R-2A</v>
      </c>
      <c r="H109" s="22" t="str">
        <f>'Bruker data input page'!DK109</f>
        <v>SHLF11498801</v>
      </c>
      <c r="I109" s="22">
        <f>'Bruker data input page'!DL109</f>
        <v>88</v>
      </c>
      <c r="J109" s="22" t="str">
        <f>'Bruker data input page'!DM109</f>
        <v>A</v>
      </c>
      <c r="K109" s="49">
        <f>'Bruker data input page'!X109*Calibrations!H$46+Calibrations!I$46</f>
        <v>34.203146387431779</v>
      </c>
      <c r="L109" s="50">
        <f>'Bruker data input page'!AJ109*Calibrations!O$46/0.5995+Calibrations!P$46</f>
        <v>2.3417702955374091</v>
      </c>
      <c r="M109" s="19">
        <f>'ICP corrections'!$S$75*L109^2+'ICP corrections'!$T$75*L109+'ICP corrections'!$U$75</f>
        <v>2.6031152589923297</v>
      </c>
      <c r="N109" s="49">
        <f>'Bruker data input page'!V109*Calibrations!V$46+Calibrations!W$46</f>
        <v>13.706073935297738</v>
      </c>
      <c r="O109" s="50">
        <f>'Bruker data input page'!AR109*Calibrations!AC$46/0.6994+Calibrations!AD$46</f>
        <v>9.4422560293527713</v>
      </c>
      <c r="P109" s="50">
        <f>'Bruker data input page'!T109*Calibrations!AQ$46+Calibrations!AR$46</f>
        <v>4.8005727032976289</v>
      </c>
      <c r="Q109" s="50">
        <f>'Bruker data input page'!AP109*Calibrations!AJ$46/0.77446+Calibrations!AK$46</f>
        <v>0.12961851738465552</v>
      </c>
      <c r="R109" s="50">
        <f>'Bruker data input page'!AH109*Calibrations!AX$46/0.7147+Calibrations!AY$46</f>
        <v>8.9587473667396935</v>
      </c>
      <c r="S109" s="50">
        <f>'Bruker data input page'!AF109*Calibrations!BE$46/0.83015+Calibrations!BF$46</f>
        <v>1.9016018362335885</v>
      </c>
      <c r="U109" s="20" t="e">
        <f>'Bruker data input page'!AL109*Calibrations!BS$46*10000+Calibrations!BT$46</f>
        <v>#VALUE!</v>
      </c>
      <c r="V109" s="20">
        <f>('Bruker data input page'!AN109*10000)^2*Calibrations!BY$46+('Bruker data input page'!AN109*10000)*Calibrations!BZ$46+Calibrations!CA$46</f>
        <v>359.35266856804003</v>
      </c>
      <c r="W109" s="20">
        <f>'Bruker data input page'!AV109*Calibrations!CG$46*10000+Calibrations!CH$46</f>
        <v>68.63071015929026</v>
      </c>
      <c r="X109" s="20">
        <f>'Bruker data input page'!AX109*Calibrations!CN$46*10000+Calibrations!CO$46</f>
        <v>54.573788177482584</v>
      </c>
      <c r="Y109" s="20">
        <f>'Bruker data input page'!AZ109*Calibrations!CU$46*10000+Calibrations!CV$46</f>
        <v>53.629244301814083</v>
      </c>
      <c r="Z109" s="20">
        <f>'Bruker data input page'!BH109*Calibrations!DB$46*10000+Calibrations!DC$46</f>
        <v>33.735799226667233</v>
      </c>
      <c r="AA109" s="20">
        <f>'Bruker data input page'!BJ109*Calibrations!DI$46*10000+Calibrations!DJ$46</f>
        <v>760.37390907658516</v>
      </c>
      <c r="AB109" s="20">
        <f>'Bruker data input page'!BL109*Calibrations!DP$46*10000+Calibrations!DQ$46</f>
        <v>39.449807953156203</v>
      </c>
      <c r="AC109" s="20">
        <f>AB109*'ICP corrections'!Z$74+'ICP corrections'!AA$74</f>
        <v>41.487781740978086</v>
      </c>
      <c r="AD109" s="20">
        <f>((('Bruker data input page'!BN109*10000)^2)*Calibrations!DW$46)+(Calibrations!DX$46*('Bruker data input page'!BN109*10000))+Calibrations!DY$46</f>
        <v>264.7545023017762</v>
      </c>
      <c r="AE109" s="20">
        <f>AD109^2*'ICP corrections'!F$75+'ICP corrections'!G$75*AD109+'ICP corrections'!H$75</f>
        <v>288.2034750972939</v>
      </c>
      <c r="AF109" s="91">
        <f>A109^4*'ICP corrections'!K$75+A109^3*'ICP corrections'!L$75+'ICP corrections'!M$75*A109^2+'ICP corrections'!N$75*A109+'ICP corrections'!O$75</f>
        <v>1.0191789771033477</v>
      </c>
      <c r="AG109" s="20">
        <f t="shared" si="1"/>
        <v>293.73092294729014</v>
      </c>
      <c r="AH109" s="20"/>
    </row>
    <row r="110" spans="1:34" s="18" customFormat="1" ht="16">
      <c r="A110" s="18">
        <f>'Bruker data input page'!A110</f>
        <v>157</v>
      </c>
      <c r="B110" s="82">
        <f>'Bruker data input page'!B110</f>
        <v>44875.275000000001</v>
      </c>
      <c r="C110" s="18" t="str">
        <f>'Bruker data input page'!G110</f>
        <v>GeoExploration</v>
      </c>
      <c r="D110" s="18" t="str">
        <f>'Bruker data input page'!H110</f>
        <v>Oxide3phase</v>
      </c>
      <c r="E110" s="22">
        <f>'Bruker data input page'!K110</f>
        <v>150</v>
      </c>
      <c r="F110" s="22"/>
      <c r="G110" s="22" t="str">
        <f>'Bruker data input page'!DJ110</f>
        <v>U1556B-18R-2A</v>
      </c>
      <c r="H110" s="22" t="str">
        <f>'Bruker data input page'!DK110</f>
        <v>SHLF11498801</v>
      </c>
      <c r="I110" s="22">
        <f>'Bruker data input page'!DL110</f>
        <v>129</v>
      </c>
      <c r="J110" s="22" t="str">
        <f>'Bruker data input page'!DM110</f>
        <v>B</v>
      </c>
      <c r="K110" s="49">
        <f>'Bruker data input page'!X110*Calibrations!H$46+Calibrations!I$46</f>
        <v>35.337503242789992</v>
      </c>
      <c r="L110" s="50">
        <f>'Bruker data input page'!AJ110*Calibrations!O$46/0.5995+Calibrations!P$46</f>
        <v>1.9930249122191004</v>
      </c>
      <c r="M110" s="19">
        <f>'ICP corrections'!$S$75*L110^2+'ICP corrections'!$T$75*L110+'ICP corrections'!$U$75</f>
        <v>2.206628350471556</v>
      </c>
      <c r="N110" s="49">
        <f>'Bruker data input page'!V110*Calibrations!V$46+Calibrations!W$46</f>
        <v>13.541510716993113</v>
      </c>
      <c r="O110" s="50">
        <f>'Bruker data input page'!AR110*Calibrations!AC$46/0.6994+Calibrations!AD$46</f>
        <v>7.932414229356116</v>
      </c>
      <c r="P110" s="50">
        <f>'Bruker data input page'!T110*Calibrations!AQ$46+Calibrations!AR$46</f>
        <v>5.8157148084649242</v>
      </c>
      <c r="Q110" s="50">
        <f>'Bruker data input page'!AP110*Calibrations!AJ$46/0.77446+Calibrations!AK$46</f>
        <v>0.11109332428991006</v>
      </c>
      <c r="R110" s="50">
        <f>'Bruker data input page'!AH110*Calibrations!AX$46/0.7147+Calibrations!AY$46</f>
        <v>10.015716757259128</v>
      </c>
      <c r="S110" s="50">
        <f>'Bruker data input page'!AF110*Calibrations!BE$46/0.83015+Calibrations!BF$46</f>
        <v>2.0078720253114328</v>
      </c>
      <c r="U110" s="20" t="e">
        <f>'Bruker data input page'!AL110*Calibrations!BS$46*10000+Calibrations!BT$46</f>
        <v>#VALUE!</v>
      </c>
      <c r="V110" s="20">
        <f>('Bruker data input page'!AN110*10000)^2*Calibrations!BY$46+('Bruker data input page'!AN110*10000)*Calibrations!BZ$46+Calibrations!CA$46</f>
        <v>216.74763846257318</v>
      </c>
      <c r="W110" s="20">
        <f>'Bruker data input page'!AV110*Calibrations!CG$46*10000+Calibrations!CH$46</f>
        <v>168.51825921070369</v>
      </c>
      <c r="X110" s="20">
        <f>'Bruker data input page'!AX110*Calibrations!CN$46*10000+Calibrations!CO$46</f>
        <v>56.629237229315329</v>
      </c>
      <c r="Y110" s="20">
        <f>'Bruker data input page'!AZ110*Calibrations!CU$46*10000+Calibrations!CV$46</f>
        <v>87.748526008491382</v>
      </c>
      <c r="Z110" s="20">
        <f>'Bruker data input page'!BH110*Calibrations!DB$46*10000+Calibrations!DC$46</f>
        <v>46.568096304882673</v>
      </c>
      <c r="AA110" s="20">
        <f>'Bruker data input page'!BJ110*Calibrations!DI$46*10000+Calibrations!DJ$46</f>
        <v>636.24836314697234</v>
      </c>
      <c r="AB110" s="20">
        <f>'Bruker data input page'!BL110*Calibrations!DP$46*10000+Calibrations!DQ$46</f>
        <v>38.242025035495708</v>
      </c>
      <c r="AC110" s="20">
        <f>AB110*'ICP corrections'!Z$74+'ICP corrections'!AA$74</f>
        <v>40.461045482674905</v>
      </c>
      <c r="AD110" s="20">
        <f>((('Bruker data input page'!BN110*10000)^2)*Calibrations!DW$46)+(Calibrations!DX$46*('Bruker data input page'!BN110*10000))+Calibrations!DY$46</f>
        <v>253.67166705045307</v>
      </c>
      <c r="AE110" s="20">
        <f>AD110^2*'ICP corrections'!F$75+'ICP corrections'!G$75*AD110+'ICP corrections'!H$75</f>
        <v>280.73099059028914</v>
      </c>
      <c r="AF110" s="91">
        <f>A110^4*'ICP corrections'!K$75+A110^3*'ICP corrections'!L$75+'ICP corrections'!M$75*A110^2+'ICP corrections'!N$75*A110+'ICP corrections'!O$75</f>
        <v>1.0190941740184138</v>
      </c>
      <c r="AG110" s="20">
        <f t="shared" si="1"/>
        <v>286.09131697698183</v>
      </c>
      <c r="AH110" s="20"/>
    </row>
    <row r="111" spans="1:34" s="18" customFormat="1" ht="16">
      <c r="A111" s="18">
        <f>'Bruker data input page'!A111</f>
        <v>158</v>
      </c>
      <c r="B111" s="82">
        <f>'Bruker data input page'!B111</f>
        <v>44875.27847222222</v>
      </c>
      <c r="C111" s="18" t="str">
        <f>'Bruker data input page'!G111</f>
        <v>GeoExploration</v>
      </c>
      <c r="D111" s="18" t="str">
        <f>'Bruker data input page'!H111</f>
        <v>Oxide3phase</v>
      </c>
      <c r="E111" s="22">
        <f>'Bruker data input page'!K111</f>
        <v>150</v>
      </c>
      <c r="F111" s="22"/>
      <c r="G111" s="22" t="str">
        <f>'Bruker data input page'!DJ111</f>
        <v>U1556B-18R-3A</v>
      </c>
      <c r="H111" s="22" t="str">
        <f>'Bruker data input page'!DK111</f>
        <v>SHLF11498831</v>
      </c>
      <c r="I111" s="22">
        <f>'Bruker data input page'!DL111</f>
        <v>45</v>
      </c>
      <c r="J111" s="22" t="str">
        <f>'Bruker data input page'!DM111</f>
        <v>A</v>
      </c>
      <c r="K111" s="49">
        <f>'Bruker data input page'!X111*Calibrations!H$46+Calibrations!I$46</f>
        <v>36.358953362396583</v>
      </c>
      <c r="L111" s="50">
        <f>'Bruker data input page'!AJ111*Calibrations!O$46/0.5995+Calibrations!P$46</f>
        <v>2.215628348379723</v>
      </c>
      <c r="M111" s="19">
        <f>'ICP corrections'!$S$75*L111^2+'ICP corrections'!$T$75*L111+'ICP corrections'!$U$75</f>
        <v>2.4599733047931447</v>
      </c>
      <c r="N111" s="49">
        <f>'Bruker data input page'!V111*Calibrations!V$46+Calibrations!W$46</f>
        <v>14.684006219747102</v>
      </c>
      <c r="O111" s="50">
        <f>'Bruker data input page'!AR111*Calibrations!AC$46/0.6994+Calibrations!AD$46</f>
        <v>8.1275972465593487</v>
      </c>
      <c r="P111" s="50">
        <f>'Bruker data input page'!T111*Calibrations!AQ$46+Calibrations!AR$46</f>
        <v>4.6792096706557817</v>
      </c>
      <c r="Q111" s="50">
        <f>'Bruker data input page'!AP111*Calibrations!AJ$46/0.77446+Calibrations!AK$46</f>
        <v>0.11097380691510525</v>
      </c>
      <c r="R111" s="50">
        <f>'Bruker data input page'!AH111*Calibrations!AX$46/0.7147+Calibrations!AY$46</f>
        <v>12.582850862283831</v>
      </c>
      <c r="S111" s="50">
        <f>'Bruker data input page'!AF111*Calibrations!BE$46/0.83015+Calibrations!BF$46</f>
        <v>1.9669300366772318</v>
      </c>
      <c r="U111" s="20">
        <f>'Bruker data input page'!AL111*Calibrations!BS$46*10000+Calibrations!BT$46</f>
        <v>132.29398577565178</v>
      </c>
      <c r="V111" s="20">
        <f>('Bruker data input page'!AN111*10000)^2*Calibrations!BY$46+('Bruker data input page'!AN111*10000)*Calibrations!BZ$46+Calibrations!CA$46</f>
        <v>170.97064093708181</v>
      </c>
      <c r="W111" s="20">
        <f>'Bruker data input page'!AV111*Calibrations!CG$46*10000+Calibrations!CH$46</f>
        <v>74.623963102375072</v>
      </c>
      <c r="X111" s="20">
        <f>'Bruker data input page'!AX111*Calibrations!CN$46*10000+Calibrations!CO$46</f>
        <v>56.629237229315329</v>
      </c>
      <c r="Y111" s="20">
        <f>'Bruker data input page'!AZ111*Calibrations!CU$46*10000+Calibrations!CV$46</f>
        <v>60.940518953244933</v>
      </c>
      <c r="Z111" s="20">
        <f>'Bruker data input page'!BH111*Calibrations!DB$46*10000+Calibrations!DC$46</f>
        <v>29.458366867262086</v>
      </c>
      <c r="AA111" s="20">
        <f>'Bruker data input page'!BJ111*Calibrations!DI$46*10000+Calibrations!DJ$46</f>
        <v>659.19594306673275</v>
      </c>
      <c r="AB111" s="20">
        <f>'Bruker data input page'!BL111*Calibrations!DP$46*10000+Calibrations!DQ$46</f>
        <v>34.618676282514251</v>
      </c>
      <c r="AC111" s="20">
        <f>AB111*'ICP corrections'!Z$74+'ICP corrections'!AA$74</f>
        <v>37.380836707765361</v>
      </c>
      <c r="AD111" s="20">
        <f>((('Bruker data input page'!BN111*10000)^2)*Calibrations!DW$46)+(Calibrations!DX$46*('Bruker data input page'!BN111*10000))+Calibrations!DY$46</f>
        <v>246.14988468930014</v>
      </c>
      <c r="AE111" s="20">
        <f>AD111^2*'ICP corrections'!F$75+'ICP corrections'!G$75*AD111+'ICP corrections'!H$75</f>
        <v>275.45184256328162</v>
      </c>
      <c r="AF111" s="91">
        <f>A111^4*'ICP corrections'!K$75+A111^3*'ICP corrections'!L$75+'ICP corrections'!M$75*A111^2+'ICP corrections'!N$75*A111+'ICP corrections'!O$75</f>
        <v>1.0190173470068844</v>
      </c>
      <c r="AG111" s="20">
        <f t="shared" si="1"/>
        <v>280.69020583699324</v>
      </c>
      <c r="AH111" s="20"/>
    </row>
    <row r="112" spans="1:34" s="18" customFormat="1" ht="16">
      <c r="A112" s="18">
        <f>'Bruker data input page'!A112</f>
        <v>159</v>
      </c>
      <c r="B112" s="82">
        <f>'Bruker data input page'!B112</f>
        <v>44875.28125</v>
      </c>
      <c r="C112" s="18" t="str">
        <f>'Bruker data input page'!G112</f>
        <v>GeoExploration</v>
      </c>
      <c r="D112" s="18" t="str">
        <f>'Bruker data input page'!H112</f>
        <v>Oxide3phase</v>
      </c>
      <c r="E112" s="22">
        <f>'Bruker data input page'!K112</f>
        <v>150</v>
      </c>
      <c r="F112" s="22"/>
      <c r="G112" s="22" t="str">
        <f>'Bruker data input page'!DJ112</f>
        <v>U1556B-18R-3A</v>
      </c>
      <c r="H112" s="22" t="str">
        <f>'Bruker data input page'!DK112</f>
        <v>SHLF11498831</v>
      </c>
      <c r="I112" s="22">
        <f>'Bruker data input page'!DL112</f>
        <v>99</v>
      </c>
      <c r="J112" s="22" t="str">
        <f>'Bruker data input page'!DM112</f>
        <v>A</v>
      </c>
      <c r="K112" s="49">
        <f>'Bruker data input page'!X112*Calibrations!H$46+Calibrations!I$46</f>
        <v>42.518333167518861</v>
      </c>
      <c r="L112" s="50">
        <f>'Bruker data input page'!AJ112*Calibrations!O$46/0.5995+Calibrations!P$46</f>
        <v>2.3838176112566378</v>
      </c>
      <c r="M112" s="19">
        <f>'ICP corrections'!$S$75*L112^2+'ICP corrections'!$T$75*L112+'ICP corrections'!$U$75</f>
        <v>2.6507616960004565</v>
      </c>
      <c r="N112" s="49">
        <f>'Bruker data input page'!V112*Calibrations!V$46+Calibrations!W$46</f>
        <v>15.931740263954028</v>
      </c>
      <c r="O112" s="50">
        <f>'Bruker data input page'!AR112*Calibrations!AC$46/0.6994+Calibrations!AD$46</f>
        <v>8.1579458254537531</v>
      </c>
      <c r="P112" s="50">
        <f>'Bruker data input page'!T112*Calibrations!AQ$46+Calibrations!AR$46</f>
        <v>5.1759152878630204</v>
      </c>
      <c r="Q112" s="50">
        <f>'Bruker data input page'!AP112*Calibrations!AJ$46/0.77446+Calibrations!AK$46</f>
        <v>0.12161085327273329</v>
      </c>
      <c r="R112" s="50">
        <f>'Bruker data input page'!AH112*Calibrations!AX$46/0.7147+Calibrations!AY$46</f>
        <v>12.132427821348784</v>
      </c>
      <c r="S112" s="50">
        <f>'Bruker data input page'!AF112*Calibrations!BE$46/0.83015+Calibrations!BF$46</f>
        <v>2.4455933409552291</v>
      </c>
      <c r="U112" s="20">
        <f>'Bruker data input page'!AL112*Calibrations!BS$46*10000+Calibrations!BT$46</f>
        <v>190.40076009735648</v>
      </c>
      <c r="V112" s="20">
        <f>('Bruker data input page'!AN112*10000)^2*Calibrations!BY$46+('Bruker data input page'!AN112*10000)*Calibrations!BZ$46+Calibrations!CA$46</f>
        <v>196.38593120466876</v>
      </c>
      <c r="W112" s="20">
        <f>'Bruker data input page'!AV112*Calibrations!CG$46*10000+Calibrations!CH$46</f>
        <v>96.59922389368603</v>
      </c>
      <c r="X112" s="20">
        <f>'Bruker data input page'!AX112*Calibrations!CN$46*10000+Calibrations!CO$46</f>
        <v>57.656961755231698</v>
      </c>
      <c r="Y112" s="20">
        <f>'Bruker data input page'!AZ112*Calibrations!CU$46*10000+Calibrations!CV$46</f>
        <v>63.377610503721868</v>
      </c>
      <c r="Z112" s="20">
        <f>'Bruker data input page'!BH112*Calibrations!DB$46*10000+Calibrations!DC$46</f>
        <v>38.013231586072379</v>
      </c>
      <c r="AA112" s="20">
        <f>'Bruker data input page'!BJ112*Calibrations!DI$46*10000+Calibrations!DJ$46</f>
        <v>647.72215310685249</v>
      </c>
      <c r="AB112" s="20">
        <f>'Bruker data input page'!BL112*Calibrations!DP$46*10000+Calibrations!DQ$46</f>
        <v>33.410893364853763</v>
      </c>
      <c r="AC112" s="20">
        <f>AB112*'ICP corrections'!Z$74+'ICP corrections'!AA$74</f>
        <v>36.354100449462187</v>
      </c>
      <c r="AD112" s="20">
        <f>((('Bruker data input page'!BN112*10000)^2)*Calibrations!DW$46)+(Calibrations!DX$46*('Bruker data input page'!BN112*10000))+Calibrations!DY$46</f>
        <v>230.9355763645614</v>
      </c>
      <c r="AE112" s="20">
        <f>AD112^2*'ICP corrections'!F$75+'ICP corrections'!G$75*AD112+'ICP corrections'!H$75</f>
        <v>264.26038659877656</v>
      </c>
      <c r="AF112" s="91">
        <f>A112^4*'ICP corrections'!K$75+A112^3*'ICP corrections'!L$75+'ICP corrections'!M$75*A112^2+'ICP corrections'!N$75*A112+'ICP corrections'!O$75</f>
        <v>1.018948431292009</v>
      </c>
      <c r="AG112" s="20">
        <f t="shared" si="1"/>
        <v>269.26770637744323</v>
      </c>
      <c r="AH112" s="20"/>
    </row>
    <row r="113" spans="1:34" s="18" customFormat="1" ht="16">
      <c r="A113" s="18">
        <f>'Bruker data input page'!A113</f>
        <v>160</v>
      </c>
      <c r="B113" s="82">
        <f>'Bruker data input page'!B113</f>
        <v>44875.285416666666</v>
      </c>
      <c r="C113" s="18" t="str">
        <f>'Bruker data input page'!G113</f>
        <v>GeoExploration</v>
      </c>
      <c r="D113" s="18" t="str">
        <f>'Bruker data input page'!H113</f>
        <v>Oxide3phase</v>
      </c>
      <c r="E113" s="22">
        <f>'Bruker data input page'!K113</f>
        <v>150</v>
      </c>
      <c r="F113" s="22"/>
      <c r="G113" s="22" t="str">
        <f>'Bruker data input page'!DJ113</f>
        <v>U1556B-18R-4A</v>
      </c>
      <c r="H113" s="22" t="str">
        <f>'Bruker data input page'!DK113</f>
        <v>SHLF11498861</v>
      </c>
      <c r="I113" s="22">
        <f>'Bruker data input page'!DL113</f>
        <v>46</v>
      </c>
      <c r="J113" s="22" t="str">
        <f>'Bruker data input page'!DM113</f>
        <v>A</v>
      </c>
      <c r="K113" s="49">
        <f>'Bruker data input page'!X113*Calibrations!H$46+Calibrations!I$46</f>
        <v>38.307315849272563</v>
      </c>
      <c r="L113" s="50">
        <f>'Bruker data input page'!AJ113*Calibrations!O$46/0.5995+Calibrations!P$46</f>
        <v>2.2172772627216535</v>
      </c>
      <c r="M113" s="19">
        <f>'ICP corrections'!$S$75*L113^2+'ICP corrections'!$T$75*L113+'ICP corrections'!$U$75</f>
        <v>2.4618464021772302</v>
      </c>
      <c r="N113" s="49">
        <f>'Bruker data input page'!V113*Calibrations!V$46+Calibrations!W$46</f>
        <v>15.125043572377242</v>
      </c>
      <c r="O113" s="50">
        <f>'Bruker data input page'!AR113*Calibrations!AC$46/0.6994+Calibrations!AD$46</f>
        <v>7.8489556373965019</v>
      </c>
      <c r="P113" s="50">
        <f>'Bruker data input page'!T113*Calibrations!AQ$46+Calibrations!AR$46</f>
        <v>4.7123880536801712</v>
      </c>
      <c r="Q113" s="50">
        <f>'Bruker data input page'!AP113*Calibrations!AJ$46/0.77446+Calibrations!AK$46</f>
        <v>0.10655166404732731</v>
      </c>
      <c r="R113" s="50">
        <f>'Bruker data input page'!AH113*Calibrations!AX$46/0.7147+Calibrations!AY$46</f>
        <v>11.980535892092743</v>
      </c>
      <c r="S113" s="50">
        <f>'Bruker data input page'!AF113*Calibrations!BE$46/0.83015+Calibrations!BF$46</f>
        <v>1.854954816396261</v>
      </c>
      <c r="U113" s="20">
        <f>'Bruker data input page'!AL113*Calibrations!BS$46*10000+Calibrations!BT$46</f>
        <v>123.99301801540824</v>
      </c>
      <c r="V113" s="20">
        <f>('Bruker data input page'!AN113*10000)^2*Calibrations!BY$46+('Bruker data input page'!AN113*10000)*Calibrations!BZ$46+Calibrations!CA$46</f>
        <v>255.24095852815091</v>
      </c>
      <c r="W113" s="20">
        <f>'Bruker data input page'!AV113*Calibrations!CG$46*10000+Calibrations!CH$46</f>
        <v>75.62283859288921</v>
      </c>
      <c r="X113" s="20">
        <f>'Bruker data input page'!AX113*Calibrations!CN$46*10000+Calibrations!CO$46</f>
        <v>50.4628900738171</v>
      </c>
      <c r="Y113" s="20">
        <f>'Bruker data input page'!AZ113*Calibrations!CU$46*10000+Calibrations!CV$46</f>
        <v>49.973606976098651</v>
      </c>
      <c r="Z113" s="20">
        <f>'Bruker data input page'!BH113*Calibrations!DB$46*10000+Calibrations!DC$46</f>
        <v>25.180934507856936</v>
      </c>
      <c r="AA113" s="20">
        <f>'Bruker data input page'!BJ113*Calibrations!DI$46*10000+Calibrations!DJ$46</f>
        <v>647.72215310685249</v>
      </c>
      <c r="AB113" s="20">
        <f>'Bruker data input page'!BL113*Calibrations!DP$46*10000+Calibrations!DQ$46</f>
        <v>35.826459200174739</v>
      </c>
      <c r="AC113" s="20">
        <f>AB113*'ICP corrections'!Z$74+'ICP corrections'!AA$74</f>
        <v>38.407572966068543</v>
      </c>
      <c r="AD113" s="20">
        <f>((('Bruker data input page'!BN113*10000)^2)*Calibrations!DW$46)+(Calibrations!DX$46*('Bruker data input page'!BN113*10000))+Calibrations!DY$46</f>
        <v>240.01994960402268</v>
      </c>
      <c r="AE113" s="20">
        <f>AD113^2*'ICP corrections'!F$75+'ICP corrections'!G$75*AD113+'ICP corrections'!H$75</f>
        <v>271.02537551080593</v>
      </c>
      <c r="AF113" s="91">
        <f>A113^4*'ICP corrections'!K$75+A113^3*'ICP corrections'!L$75+'ICP corrections'!M$75*A113^2+'ICP corrections'!N$75*A113+'ICP corrections'!O$75</f>
        <v>1.0188873621702461</v>
      </c>
      <c r="AG113" s="20">
        <f t="shared" si="1"/>
        <v>276.14432993540549</v>
      </c>
      <c r="AH113" s="20"/>
    </row>
    <row r="114" spans="1:34" s="18" customFormat="1" ht="16">
      <c r="A114" s="18">
        <f>'Bruker data input page'!A114</f>
        <v>161</v>
      </c>
      <c r="B114" s="82">
        <f>'Bruker data input page'!B114</f>
        <v>44875.288194444445</v>
      </c>
      <c r="C114" s="18" t="str">
        <f>'Bruker data input page'!G114</f>
        <v>GeoExploration</v>
      </c>
      <c r="D114" s="18" t="str">
        <f>'Bruker data input page'!H114</f>
        <v>Oxide3phase</v>
      </c>
      <c r="E114" s="22">
        <f>'Bruker data input page'!K114</f>
        <v>150</v>
      </c>
      <c r="F114" s="22"/>
      <c r="G114" s="22" t="str">
        <f>'Bruker data input page'!DJ114</f>
        <v>U1556B-18R-4A</v>
      </c>
      <c r="H114" s="22" t="str">
        <f>'Bruker data input page'!DK114</f>
        <v>SHLF11498861</v>
      </c>
      <c r="I114" s="22">
        <f>'Bruker data input page'!DL114</f>
        <v>82</v>
      </c>
      <c r="J114" s="22" t="str">
        <f>'Bruker data input page'!DM114</f>
        <v>B</v>
      </c>
      <c r="K114" s="49">
        <f>'Bruker data input page'!X114*Calibrations!H$46+Calibrations!I$46</f>
        <v>40.067468385666473</v>
      </c>
      <c r="L114" s="50">
        <f>'Bruker data input page'!AJ114*Calibrations!O$46/0.5995+Calibrations!P$46</f>
        <v>2.1872670216985175</v>
      </c>
      <c r="M114" s="19">
        <f>'ICP corrections'!$S$75*L114^2+'ICP corrections'!$T$75*L114+'ICP corrections'!$U$75</f>
        <v>2.4277479001675788</v>
      </c>
      <c r="N114" s="49">
        <f>'Bruker data input page'!V114*Calibrations!V$46+Calibrations!W$46</f>
        <v>16.210989049089978</v>
      </c>
      <c r="O114" s="50">
        <f>'Bruker data input page'!AR114*Calibrations!AC$46/0.6994+Calibrations!AD$46</f>
        <v>10.570062777384559</v>
      </c>
      <c r="P114" s="50">
        <f>'Bruker data input page'!T114*Calibrations!AQ$46+Calibrations!AR$46</f>
        <v>5.161460378299763</v>
      </c>
      <c r="Q114" s="50">
        <f>'Bruker data input page'!AP114*Calibrations!AJ$46/0.77446+Calibrations!AK$46</f>
        <v>0.1419288069895509</v>
      </c>
      <c r="R114" s="50">
        <f>'Bruker data input page'!AH114*Calibrations!AX$46/0.7147+Calibrations!AY$46</f>
        <v>12.771220200102796</v>
      </c>
      <c r="S114" s="50">
        <f>'Bruker data input page'!AF114*Calibrations!BE$46/0.83015+Calibrations!BF$46</f>
        <v>1.6506923266529514</v>
      </c>
      <c r="U114" s="20">
        <f>'Bruker data input page'!AL114*Calibrations!BS$46*10000+Calibrations!BT$46</f>
        <v>224.29637845168426</v>
      </c>
      <c r="V114" s="20">
        <f>('Bruker data input page'!AN114*10000)^2*Calibrations!BY$46+('Bruker data input page'!AN114*10000)*Calibrations!BZ$46+Calibrations!CA$46</f>
        <v>438.69731220598237</v>
      </c>
      <c r="W114" s="20">
        <f>'Bruker data input page'!AV114*Calibrations!CG$46*10000+Calibrations!CH$46</f>
        <v>74.623963102375072</v>
      </c>
      <c r="X114" s="20">
        <f>'Bruker data input page'!AX114*Calibrations!CN$46*10000+Calibrations!CO$46</f>
        <v>57.656961755231698</v>
      </c>
      <c r="Y114" s="20">
        <f>'Bruker data input page'!AZ114*Calibrations!CU$46*10000+Calibrations!CV$46</f>
        <v>62.159064728483401</v>
      </c>
      <c r="Z114" s="20">
        <f>'Bruker data input page'!BH114*Calibrations!DB$46*10000+Calibrations!DC$46</f>
        <v>23.042218328154362</v>
      </c>
      <c r="AA114" s="20">
        <f>'Bruker data input page'!BJ114*Calibrations!DI$46*10000+Calibrations!DJ$46</f>
        <v>687.35888205916592</v>
      </c>
      <c r="AB114" s="20">
        <f>'Bruker data input page'!BL114*Calibrations!DP$46*10000+Calibrations!DQ$46</f>
        <v>34.618676282514251</v>
      </c>
      <c r="AC114" s="20">
        <f>AB114*'ICP corrections'!Z$74+'ICP corrections'!AA$74</f>
        <v>37.380836707765361</v>
      </c>
      <c r="AD114" s="20">
        <f>((('Bruker data input page'!BN114*10000)^2)*Calibrations!DW$46)+(Calibrations!DX$46*('Bruker data input page'!BN114*10000))+Calibrations!DY$46</f>
        <v>236.84282489172486</v>
      </c>
      <c r="AE114" s="20">
        <f>AD114^2*'ICP corrections'!F$75+'ICP corrections'!G$75*AD114+'ICP corrections'!H$75</f>
        <v>268.68727218116032</v>
      </c>
      <c r="AF114" s="91">
        <f>A114^4*'ICP corrections'!K$75+A114^3*'ICP corrections'!L$75+'ICP corrections'!M$75*A114^2+'ICP corrections'!N$75*A114+'ICP corrections'!O$75</f>
        <v>1.018834075011263</v>
      </c>
      <c r="AG114" s="20">
        <f t="shared" si="1"/>
        <v>273.74774841999192</v>
      </c>
      <c r="AH114" s="20"/>
    </row>
    <row r="115" spans="1:34" s="18" customFormat="1" ht="16">
      <c r="A115" s="18">
        <f>'Bruker data input page'!A115</f>
        <v>162</v>
      </c>
      <c r="B115" s="82">
        <f>'Bruker data input page'!B115</f>
        <v>44875.290277777778</v>
      </c>
      <c r="C115" s="18" t="str">
        <f>'Bruker data input page'!G115</f>
        <v>GeoExploration</v>
      </c>
      <c r="D115" s="18" t="str">
        <f>'Bruker data input page'!H115</f>
        <v>Oxide3phase</v>
      </c>
      <c r="E115" s="22">
        <f>'Bruker data input page'!K115</f>
        <v>150</v>
      </c>
      <c r="F115" s="22"/>
      <c r="G115" s="22" t="str">
        <f>'Bruker data input page'!DJ115</f>
        <v>U1556B-18R-4A</v>
      </c>
      <c r="H115" s="22" t="str">
        <f>'Bruker data input page'!DK115</f>
        <v>SHLF11498861</v>
      </c>
      <c r="I115" s="22">
        <f>'Bruker data input page'!DL115</f>
        <v>128</v>
      </c>
      <c r="J115" s="22" t="str">
        <f>'Bruker data input page'!DM115</f>
        <v>B</v>
      </c>
      <c r="K115" s="49">
        <f>'Bruker data input page'!X115*Calibrations!H$46+Calibrations!I$46</f>
        <v>40.693360239390202</v>
      </c>
      <c r="L115" s="50">
        <f>'Bruker data input page'!AJ115*Calibrations!O$46/0.5995+Calibrations!P$46</f>
        <v>2.2951060196607749</v>
      </c>
      <c r="M115" s="19">
        <f>'ICP corrections'!$S$75*L115^2+'ICP corrections'!$T$75*L115+'ICP corrections'!$U$75</f>
        <v>2.5501975161315911</v>
      </c>
      <c r="N115" s="49">
        <f>'Bruker data input page'!V115*Calibrations!V$46+Calibrations!W$46</f>
        <v>16.160186514013198</v>
      </c>
      <c r="O115" s="50">
        <f>'Bruker data input page'!AR115*Calibrations!AC$46/0.6994+Calibrations!AD$46</f>
        <v>8.7744385261322577</v>
      </c>
      <c r="P115" s="50">
        <f>'Bruker data input page'!T115*Calibrations!AQ$46+Calibrations!AR$46</f>
        <v>4.7389695652260269</v>
      </c>
      <c r="Q115" s="50">
        <f>'Bruker data input page'!AP115*Calibrations!AJ$46/0.77446+Calibrations!AK$46</f>
        <v>0.11252753278756777</v>
      </c>
      <c r="R115" s="50">
        <f>'Bruker data input page'!AH115*Calibrations!AX$46/0.7147+Calibrations!AY$46</f>
        <v>14.926743226903408</v>
      </c>
      <c r="S115" s="50">
        <f>'Bruker data input page'!AF115*Calibrations!BE$46/0.83015+Calibrations!BF$46</f>
        <v>1.8924290409658164</v>
      </c>
      <c r="U115" s="20">
        <f>'Bruker data input page'!AL115*Calibrations!BS$46*10000+Calibrations!BT$46</f>
        <v>196.62648591753916</v>
      </c>
      <c r="V115" s="20">
        <f>('Bruker data input page'!AN115*10000)^2*Calibrations!BY$46+('Bruker data input page'!AN115*10000)*Calibrations!BZ$46+Calibrations!CA$46</f>
        <v>355.67391708981734</v>
      </c>
      <c r="W115" s="20">
        <f>'Bruker data input page'!AV115*Calibrations!CG$46*10000+Calibrations!CH$46</f>
        <v>107.58685428934149</v>
      </c>
      <c r="X115" s="20">
        <f>'Bruker data input page'!AX115*Calibrations!CN$46*10000+Calibrations!CO$46</f>
        <v>46.351991970151609</v>
      </c>
      <c r="Y115" s="20">
        <f>'Bruker data input page'!AZ115*Calibrations!CU$46*10000+Calibrations!CV$46</f>
        <v>59.721973178006451</v>
      </c>
      <c r="Z115" s="20">
        <f>'Bruker data input page'!BH115*Calibrations!DB$46*10000+Calibrations!DC$46</f>
        <v>28.389008777410794</v>
      </c>
      <c r="AA115" s="20">
        <f>'Bruker data input page'!BJ115*Calibrations!DI$46*10000+Calibrations!DJ$46</f>
        <v>645.63600947778343</v>
      </c>
      <c r="AB115" s="20">
        <f>'Bruker data input page'!BL115*Calibrations!DP$46*10000+Calibrations!DQ$46</f>
        <v>33.410893364853763</v>
      </c>
      <c r="AC115" s="20">
        <f>AB115*'ICP corrections'!Z$74+'ICP corrections'!AA$74</f>
        <v>36.354100449462187</v>
      </c>
      <c r="AD115" s="20">
        <f>((('Bruker data input page'!BN115*10000)^2)*Calibrations!DW$46)+(Calibrations!DX$46*('Bruker data input page'!BN115*10000))+Calibrations!DY$46</f>
        <v>230.26426112781087</v>
      </c>
      <c r="AE115" s="20">
        <f>AD115^2*'ICP corrections'!F$75+'ICP corrections'!G$75*AD115+'ICP corrections'!H$75</f>
        <v>263.75075007831623</v>
      </c>
      <c r="AF115" s="91">
        <f>A115^4*'ICP corrections'!K$75+A115^3*'ICP corrections'!L$75+'ICP corrections'!M$75*A115^2+'ICP corrections'!N$75*A115+'ICP corrections'!O$75</f>
        <v>1.0187885052579357</v>
      </c>
      <c r="AG115" s="20">
        <f t="shared" si="1"/>
        <v>268.70623243294716</v>
      </c>
      <c r="AH115" s="20"/>
    </row>
    <row r="116" spans="1:34" s="18" customFormat="1" ht="16">
      <c r="A116" s="18">
        <f>'Bruker data input page'!A116</f>
        <v>163</v>
      </c>
      <c r="B116" s="82">
        <f>'Bruker data input page'!B116</f>
        <v>44875.293749999997</v>
      </c>
      <c r="C116" s="18" t="str">
        <f>'Bruker data input page'!G116</f>
        <v>GeoExploration</v>
      </c>
      <c r="D116" s="18" t="str">
        <f>'Bruker data input page'!H116</f>
        <v>Oxide3phase</v>
      </c>
      <c r="E116" s="22">
        <f>'Bruker data input page'!K116</f>
        <v>150</v>
      </c>
      <c r="F116" s="22"/>
      <c r="G116" s="22" t="str">
        <f>'Bruker data input page'!DJ116</f>
        <v>U1556B-19R-1A</v>
      </c>
      <c r="H116" s="22" t="str">
        <f>'Bruker data input page'!DK116</f>
        <v>SHLF11499471</v>
      </c>
      <c r="I116" s="22">
        <f>'Bruker data input page'!DL116</f>
        <v>71</v>
      </c>
      <c r="J116" s="22" t="str">
        <f>'Bruker data input page'!DM116</f>
        <v>B</v>
      </c>
      <c r="K116" s="49">
        <f>'Bruker data input page'!X116*Calibrations!H$46+Calibrations!I$46</f>
        <v>48.00498501984498</v>
      </c>
      <c r="L116" s="50">
        <f>'Bruker data input page'!AJ116*Calibrations!O$46/0.5995+Calibrations!P$46</f>
        <v>2.283563619267261</v>
      </c>
      <c r="M116" s="19">
        <f>'ICP corrections'!$S$75*L116^2+'ICP corrections'!$T$75*L116+'ICP corrections'!$U$75</f>
        <v>2.5371019046206933</v>
      </c>
      <c r="N116" s="49">
        <f>'Bruker data input page'!V116*Calibrations!V$46+Calibrations!W$46</f>
        <v>17.555703745433071</v>
      </c>
      <c r="O116" s="50">
        <f>'Bruker data input page'!AR116*Calibrations!AC$46/0.6994+Calibrations!AD$46</f>
        <v>8.5239139827098143</v>
      </c>
      <c r="P116" s="50">
        <f>'Bruker data input page'!T116*Calibrations!AQ$46+Calibrations!AR$46</f>
        <v>9.6522806373115451</v>
      </c>
      <c r="Q116" s="50">
        <f>'Bruker data input page'!AP116*Calibrations!AJ$46/0.77446+Calibrations!AK$46</f>
        <v>0.11551546715768803</v>
      </c>
      <c r="R116" s="50">
        <f>'Bruker data input page'!AH116*Calibrations!AX$46/0.7147+Calibrations!AY$46</f>
        <v>11.408278306557513</v>
      </c>
      <c r="S116" s="50">
        <f>'Bruker data input page'!AF116*Calibrations!BE$46/0.83015+Calibrations!BF$46</f>
        <v>2.1185048853093154</v>
      </c>
      <c r="U116" s="20">
        <f>'Bruker data input page'!AL116*Calibrations!BS$46*10000+Calibrations!BT$46</f>
        <v>260.26723874607291</v>
      </c>
      <c r="V116" s="20">
        <f>('Bruker data input page'!AN116*10000)^2*Calibrations!BY$46+('Bruker data input page'!AN116*10000)*Calibrations!BZ$46+Calibrations!CA$46</f>
        <v>166.63068815147315</v>
      </c>
      <c r="W116" s="20">
        <f>'Bruker data input page'!AV116*Calibrations!CG$46*10000+Calibrations!CH$46</f>
        <v>134.55649253322312</v>
      </c>
      <c r="X116" s="20">
        <f>'Bruker data input page'!AX116*Calibrations!CN$46*10000+Calibrations!CO$46</f>
        <v>59.712410807064444</v>
      </c>
      <c r="Y116" s="20">
        <f>'Bruker data input page'!AZ116*Calibrations!CU$46*10000+Calibrations!CV$46</f>
        <v>63.377610503721868</v>
      </c>
      <c r="Z116" s="20">
        <f>'Bruker data input page'!BH116*Calibrations!DB$46*10000+Calibrations!DC$46</f>
        <v>32.666441136815941</v>
      </c>
      <c r="AA116" s="20">
        <f>'Bruker data input page'!BJ116*Calibrations!DI$46*10000+Calibrations!DJ$46</f>
        <v>614.34385504174656</v>
      </c>
      <c r="AB116" s="20">
        <f>'Bruker data input page'!BL116*Calibrations!DP$46*10000+Calibrations!DQ$46</f>
        <v>33.410893364853763</v>
      </c>
      <c r="AC116" s="20">
        <f>AB116*'ICP corrections'!Z$74+'ICP corrections'!AA$74</f>
        <v>36.354100449462187</v>
      </c>
      <c r="AD116" s="20">
        <f>((('Bruker data input page'!BN116*10000)^2)*Calibrations!DW$46)+(Calibrations!DX$46*('Bruker data input page'!BN116*10000))+Calibrations!DY$46</f>
        <v>197.76544143178859</v>
      </c>
      <c r="AE116" s="20">
        <f>AD116^2*'ICP corrections'!F$75+'ICP corrections'!G$75*AD116+'ICP corrections'!H$75</f>
        <v>237.4792062254308</v>
      </c>
      <c r="AF116" s="91">
        <f>A116^4*'ICP corrections'!K$75+A116^3*'ICP corrections'!L$75+'ICP corrections'!M$75*A116^2+'ICP corrections'!N$75*A116+'ICP corrections'!O$75</f>
        <v>1.0187505884263495</v>
      </c>
      <c r="AG116" s="20">
        <f t="shared" si="1"/>
        <v>241.93208108118003</v>
      </c>
      <c r="AH116" s="20"/>
    </row>
    <row r="117" spans="1:34" s="18" customFormat="1" ht="16">
      <c r="A117" s="18">
        <f>'Bruker data input page'!A117</f>
        <v>164</v>
      </c>
      <c r="B117" s="82">
        <f>'Bruker data input page'!B117</f>
        <v>44875.296527777777</v>
      </c>
      <c r="C117" s="18" t="str">
        <f>'Bruker data input page'!G117</f>
        <v>GeoExploration</v>
      </c>
      <c r="D117" s="18" t="str">
        <f>'Bruker data input page'!H117</f>
        <v>Oxide3phase</v>
      </c>
      <c r="E117" s="22">
        <f>'Bruker data input page'!K117</f>
        <v>150</v>
      </c>
      <c r="F117" s="22"/>
      <c r="G117" s="22" t="str">
        <f>'Bruker data input page'!DJ117</f>
        <v>U1556B-19R-1A</v>
      </c>
      <c r="H117" s="22" t="str">
        <f>'Bruker data input page'!DK117</f>
        <v>SHLF11499471</v>
      </c>
      <c r="I117" s="22">
        <f>'Bruker data input page'!DL117</f>
        <v>128</v>
      </c>
      <c r="J117" s="22" t="str">
        <f>'Bruker data input page'!DM117</f>
        <v>B</v>
      </c>
      <c r="K117" s="49">
        <f>'Bruker data input page'!X117*Calibrations!H$46+Calibrations!I$46</f>
        <v>44.020069691166057</v>
      </c>
      <c r="L117" s="50">
        <f>'Bruker data input page'!AJ117*Calibrations!O$46/0.5995+Calibrations!P$46</f>
        <v>2.0673909490401678</v>
      </c>
      <c r="M117" s="19">
        <f>'ICP corrections'!$S$75*L117^2+'ICP corrections'!$T$75*L117+'ICP corrections'!$U$75</f>
        <v>2.2913696262311669</v>
      </c>
      <c r="N117" s="49">
        <f>'Bruker data input page'!V117*Calibrations!V$46+Calibrations!W$46</f>
        <v>16.336310777361305</v>
      </c>
      <c r="O117" s="50">
        <f>'Bruker data input page'!AR117*Calibrations!AC$46/0.6994+Calibrations!AD$46</f>
        <v>8.4001393864345957</v>
      </c>
      <c r="P117" s="50">
        <f>'Bruker data input page'!T117*Calibrations!AQ$46+Calibrations!AR$46</f>
        <v>9.8334035645236355</v>
      </c>
      <c r="Q117" s="50">
        <f>'Bruker data input page'!AP117*Calibrations!AJ$46/0.77446+Calibrations!AK$46</f>
        <v>0.11575450190729764</v>
      </c>
      <c r="R117" s="50">
        <f>'Bruker data input page'!AH117*Calibrations!AX$46/0.7147+Calibrations!AY$46</f>
        <v>12.215012674335256</v>
      </c>
      <c r="S117" s="50">
        <f>'Bruker data input page'!AF117*Calibrations!BE$46/0.83015+Calibrations!BF$46</f>
        <v>1.5727235668768906</v>
      </c>
      <c r="U117" s="20">
        <f>'Bruker data input page'!AL117*Calibrations!BS$46*10000+Calibrations!BT$46</f>
        <v>222.22113651162337</v>
      </c>
      <c r="V117" s="20">
        <f>('Bruker data input page'!AN117*10000)^2*Calibrations!BY$46+('Bruker data input page'!AN117*10000)*Calibrations!BZ$46+Calibrations!CA$46</f>
        <v>304.1361950514422</v>
      </c>
      <c r="W117" s="20">
        <f>'Bruker data input page'!AV117*Calibrations!CG$46*10000+Calibrations!CH$46</f>
        <v>186.49801803995808</v>
      </c>
      <c r="X117" s="20">
        <f>'Bruker data input page'!AX117*Calibrations!CN$46*10000+Calibrations!CO$46</f>
        <v>63.823308910729935</v>
      </c>
      <c r="Y117" s="20">
        <f>'Bruker data input page'!AZ117*Calibrations!CU$46*10000+Calibrations!CV$46</f>
        <v>62.159064728483401</v>
      </c>
      <c r="Z117" s="20">
        <f>'Bruker data input page'!BH117*Calibrations!DB$46*10000+Calibrations!DC$46</f>
        <v>21.972860238303074</v>
      </c>
      <c r="AA117" s="20">
        <f>'Bruker data input page'!BJ117*Calibrations!DI$46*10000+Calibrations!DJ$46</f>
        <v>597.65470600919366</v>
      </c>
      <c r="AB117" s="20">
        <f>'Bruker data input page'!BL117*Calibrations!DP$46*10000+Calibrations!DQ$46</f>
        <v>30.995327529532794</v>
      </c>
      <c r="AC117" s="20">
        <f>AB117*'ICP corrections'!Z$74+'ICP corrections'!AA$74</f>
        <v>34.300627932855825</v>
      </c>
      <c r="AD117" s="20">
        <f>((('Bruker data input page'!BN117*10000)^2)*Calibrations!DW$46)+(Calibrations!DX$46*('Bruker data input page'!BN117*10000))+Calibrations!DY$46</f>
        <v>208.73405512152311</v>
      </c>
      <c r="AE117" s="20">
        <f>AD117^2*'ICP corrections'!F$75+'ICP corrections'!G$75*AD117+'ICP corrections'!H$75</f>
        <v>246.6965119284082</v>
      </c>
      <c r="AF117" s="91">
        <f>A117^4*'ICP corrections'!K$75+A117^3*'ICP corrections'!L$75+'ICP corrections'!M$75*A117^2+'ICP corrections'!N$75*A117+'ICP corrections'!O$75</f>
        <v>1.0187202601057979</v>
      </c>
      <c r="AG117" s="20">
        <f t="shared" si="1"/>
        <v>251.31473479890107</v>
      </c>
      <c r="AH117" s="20"/>
    </row>
    <row r="118" spans="1:34" s="18" customFormat="1" ht="16">
      <c r="A118" s="18">
        <f>'Bruker data input page'!A118</f>
        <v>165</v>
      </c>
      <c r="B118" s="82">
        <f>'Bruker data input page'!B118</f>
        <v>44875.3</v>
      </c>
      <c r="C118" s="18" t="str">
        <f>'Bruker data input page'!G118</f>
        <v>GeoExploration</v>
      </c>
      <c r="D118" s="18" t="str">
        <f>'Bruker data input page'!H118</f>
        <v>Oxide3phase</v>
      </c>
      <c r="E118" s="22">
        <f>'Bruker data input page'!K118</f>
        <v>150</v>
      </c>
      <c r="F118" s="22"/>
      <c r="G118" s="22" t="str">
        <f>'Bruker data input page'!DJ118</f>
        <v>U1556B-19R-2A</v>
      </c>
      <c r="H118" s="22" t="str">
        <f>'Bruker data input page'!DK118</f>
        <v>SHLF11499501</v>
      </c>
      <c r="I118" s="22">
        <f>'Bruker data input page'!DL118</f>
        <v>33</v>
      </c>
      <c r="J118" s="22" t="str">
        <f>'Bruker data input page'!DM118</f>
        <v>B</v>
      </c>
      <c r="K118" s="49">
        <f>'Bruker data input page'!X118*Calibrations!H$46+Calibrations!I$46</f>
        <v>45.206744488814643</v>
      </c>
      <c r="L118" s="50">
        <f>'Bruker data input page'!AJ118*Calibrations!O$46/0.5995+Calibrations!P$46</f>
        <v>2.4014609947152947</v>
      </c>
      <c r="M118" s="19">
        <f>'ICP corrections'!$S$75*L118^2+'ICP corrections'!$T$75*L118+'ICP corrections'!$U$75</f>
        <v>2.6707444554833071</v>
      </c>
      <c r="N118" s="49">
        <f>'Bruker data input page'!V118*Calibrations!V$46+Calibrations!W$46</f>
        <v>16.74550570878597</v>
      </c>
      <c r="O118" s="50">
        <f>'Bruker data input page'!AR118*Calibrations!AC$46/0.6994+Calibrations!AD$46</f>
        <v>8.4007344566089959</v>
      </c>
      <c r="P118" s="50">
        <f>'Bruker data input page'!T118*Calibrations!AQ$46+Calibrations!AR$46</f>
        <v>6.2609066204500845</v>
      </c>
      <c r="Q118" s="50">
        <f>'Bruker data input page'!AP118*Calibrations!AJ$46/0.77446+Calibrations!AK$46</f>
        <v>0.11910098840183229</v>
      </c>
      <c r="R118" s="50">
        <f>'Bruker data input page'!AH118*Calibrations!AX$46/0.7147+Calibrations!AY$46</f>
        <v>12.888531546041179</v>
      </c>
      <c r="S118" s="50">
        <f>'Bruker data input page'!AF118*Calibrations!BE$46/0.83015+Calibrations!BF$46</f>
        <v>2.121077742518569</v>
      </c>
      <c r="U118" s="20">
        <f>'Bruker data input page'!AL118*Calibrations!BS$46*10000+Calibrations!BT$46</f>
        <v>233.28909352528143</v>
      </c>
      <c r="V118" s="20">
        <f>('Bruker data input page'!AN118*10000)^2*Calibrations!BY$46+('Bruker data input page'!AN118*10000)*Calibrations!BZ$46+Calibrations!CA$46</f>
        <v>208.69215933742063</v>
      </c>
      <c r="W118" s="20">
        <f>'Bruker data input page'!AV118*Calibrations!CG$46*10000+Calibrations!CH$46</f>
        <v>117.57560919448285</v>
      </c>
      <c r="X118" s="20">
        <f>'Bruker data input page'!AX118*Calibrations!CN$46*10000+Calibrations!CO$46</f>
        <v>62.795584384813552</v>
      </c>
      <c r="Y118" s="20">
        <f>'Bruker data input page'!AZ118*Calibrations!CU$46*10000+Calibrations!CV$46</f>
        <v>67.0332478294373</v>
      </c>
      <c r="Z118" s="20">
        <f>'Bruker data input page'!BH118*Calibrations!DB$46*10000+Calibrations!DC$46</f>
        <v>28.389008777410794</v>
      </c>
      <c r="AA118" s="20">
        <f>'Bruker data input page'!BJ118*Calibrations!DI$46*10000+Calibrations!DJ$46</f>
        <v>627.90378863069589</v>
      </c>
      <c r="AB118" s="20">
        <f>'Bruker data input page'!BL118*Calibrations!DP$46*10000+Calibrations!DQ$46</f>
        <v>33.410893364853763</v>
      </c>
      <c r="AC118" s="20">
        <f>AB118*'ICP corrections'!Z$74+'ICP corrections'!AA$74</f>
        <v>36.354100449462187</v>
      </c>
      <c r="AD118" s="20">
        <f>((('Bruker data input page'!BN118*10000)^2)*Calibrations!DW$46)+(Calibrations!DX$46*('Bruker data input page'!BN118*10000))+Calibrations!DY$46</f>
        <v>222.68239690495548</v>
      </c>
      <c r="AE118" s="20">
        <f>AD118^2*'ICP corrections'!F$75+'ICP corrections'!G$75*AD118+'ICP corrections'!H$75</f>
        <v>257.90203418743903</v>
      </c>
      <c r="AF118" s="91">
        <f>A118^4*'ICP corrections'!K$75+A118^3*'ICP corrections'!L$75+'ICP corrections'!M$75*A118^2+'ICP corrections'!N$75*A118+'ICP corrections'!O$75</f>
        <v>1.0186974559587834</v>
      </c>
      <c r="AG118" s="20">
        <f t="shared" si="1"/>
        <v>262.72414611333932</v>
      </c>
      <c r="AH118" s="20"/>
    </row>
    <row r="119" spans="1:34" s="18" customFormat="1" ht="16">
      <c r="A119" s="18">
        <f>'Bruker data input page'!A119</f>
        <v>166</v>
      </c>
      <c r="B119" s="82">
        <f>'Bruker data input page'!B119</f>
        <v>44875.304166666669</v>
      </c>
      <c r="C119" s="18" t="str">
        <f>'Bruker data input page'!G119</f>
        <v>GeoExploration</v>
      </c>
      <c r="D119" s="18" t="str">
        <f>'Bruker data input page'!H119</f>
        <v>Oxide3phase</v>
      </c>
      <c r="E119" s="22">
        <f>'Bruker data input page'!K119</f>
        <v>150</v>
      </c>
      <c r="F119" s="22"/>
      <c r="G119" s="22" t="str">
        <f>'Bruker data input page'!DJ119</f>
        <v>U1556B-19R-2A</v>
      </c>
      <c r="H119" s="22" t="str">
        <f>'Bruker data input page'!DK119</f>
        <v>SHLF11499501</v>
      </c>
      <c r="I119" s="22">
        <f>'Bruker data input page'!DL119</f>
        <v>113</v>
      </c>
      <c r="J119" s="22" t="str">
        <f>'Bruker data input page'!DM119</f>
        <v>A</v>
      </c>
      <c r="K119" s="49">
        <f>'Bruker data input page'!X119*Calibrations!H$46+Calibrations!I$46</f>
        <v>39.083717959769125</v>
      </c>
      <c r="L119" s="50">
        <f>'Bruker data input page'!AJ119*Calibrations!O$46/0.5995+Calibrations!P$46</f>
        <v>2.215793239813916</v>
      </c>
      <c r="M119" s="19">
        <f>'ICP corrections'!$S$75*L119^2+'ICP corrections'!$T$75*L119+'ICP corrections'!$U$75</f>
        <v>2.4601606168688446</v>
      </c>
      <c r="N119" s="49">
        <f>'Bruker data input page'!V119*Calibrations!V$46+Calibrations!W$46</f>
        <v>16.291916364394339</v>
      </c>
      <c r="O119" s="50">
        <f>'Bruker data input page'!AR119*Calibrations!AC$46/0.6994+Calibrations!AD$46</f>
        <v>8.1097451413273465</v>
      </c>
      <c r="P119" s="50">
        <f>'Bruker data input page'!T119*Calibrations!AQ$46+Calibrations!AR$46</f>
        <v>4.4068946965345468</v>
      </c>
      <c r="Q119" s="50">
        <f>'Bruker data input page'!AP119*Calibrations!AJ$46/0.77446+Calibrations!AK$46</f>
        <v>9.0655853198287659E-2</v>
      </c>
      <c r="R119" s="50">
        <f>'Bruker data input page'!AH119*Calibrations!AX$46/0.7147+Calibrations!AY$46</f>
        <v>15.126347606559754</v>
      </c>
      <c r="S119" s="50">
        <f>'Bruker data input page'!AF119*Calibrations!BE$46/0.83015+Calibrations!BF$46</f>
        <v>1.5643338151075874</v>
      </c>
      <c r="U119" s="20">
        <f>'Bruker data input page'!AL119*Calibrations!BS$46*10000+Calibrations!BT$46</f>
        <v>213.22842143802623</v>
      </c>
      <c r="V119" s="20">
        <f>('Bruker data input page'!AN119*10000)^2*Calibrations!BY$46+('Bruker data input page'!AN119*10000)*Calibrations!BZ$46+Calibrations!CA$46</f>
        <v>288.48533622848629</v>
      </c>
      <c r="W119" s="20">
        <f>'Bruker data input page'!AV119*Calibrations!CG$46*10000+Calibrations!CH$46</f>
        <v>52.648702311064113</v>
      </c>
      <c r="X119" s="20">
        <f>'Bruker data input page'!AX119*Calibrations!CN$46*10000+Calibrations!CO$46</f>
        <v>47.379716496067992</v>
      </c>
      <c r="Y119" s="20">
        <f>'Bruker data input page'!AZ119*Calibrations!CU$46*10000+Calibrations!CV$46</f>
        <v>69.47033937991425</v>
      </c>
      <c r="Z119" s="20">
        <f>'Bruker data input page'!BH119*Calibrations!DB$46*10000+Calibrations!DC$46</f>
        <v>21.972860238303074</v>
      </c>
      <c r="AA119" s="20">
        <f>'Bruker data input page'!BJ119*Calibrations!DI$46*10000+Calibrations!DJ$46</f>
        <v>618.5161422998849</v>
      </c>
      <c r="AB119" s="20">
        <f>'Bruker data input page'!BL119*Calibrations!DP$46*10000+Calibrations!DQ$46</f>
        <v>33.410893364853763</v>
      </c>
      <c r="AC119" s="20">
        <f>AB119*'ICP corrections'!Z$74+'ICP corrections'!AA$74</f>
        <v>36.354100449462187</v>
      </c>
      <c r="AD119" s="20">
        <f>((('Bruker data input page'!BN119*10000)^2)*Calibrations!DW$46)+(Calibrations!DX$46*('Bruker data input page'!BN119*10000))+Calibrations!DY$46</f>
        <v>233.59092873298758</v>
      </c>
      <c r="AE119" s="20">
        <f>AD119^2*'ICP corrections'!F$75+'ICP corrections'!G$75*AD119+'ICP corrections'!H$75</f>
        <v>266.26311868578284</v>
      </c>
      <c r="AF119" s="91">
        <f>A119^4*'ICP corrections'!K$75+A119^3*'ICP corrections'!L$75+'ICP corrections'!M$75*A119^2+'ICP corrections'!N$75*A119+'ICP corrections'!O$75</f>
        <v>1.0186821117210174</v>
      </c>
      <c r="AG119" s="20">
        <f t="shared" si="1"/>
        <v>271.23747601625718</v>
      </c>
      <c r="AH119" s="20"/>
    </row>
    <row r="120" spans="1:34" s="18" customFormat="1" ht="16">
      <c r="A120" s="18">
        <f>'Bruker data input page'!A120</f>
        <v>168</v>
      </c>
      <c r="B120" s="82">
        <f>'Bruker data input page'!B120</f>
        <v>44875.887499999997</v>
      </c>
      <c r="C120" s="18" t="str">
        <f>'Bruker data input page'!G120</f>
        <v>GeoExploration</v>
      </c>
      <c r="D120" s="18" t="str">
        <f>'Bruker data input page'!H120</f>
        <v>Oxide3phase</v>
      </c>
      <c r="E120" s="22">
        <f>'Bruker data input page'!K120</f>
        <v>150</v>
      </c>
      <c r="F120" s="22"/>
      <c r="G120" s="22" t="str">
        <f>'Bruker data input page'!DJ120</f>
        <v>U1556B-19R-3A</v>
      </c>
      <c r="H120" s="22" t="str">
        <f>'Bruker data input page'!DK120</f>
        <v>SHLF11499531</v>
      </c>
      <c r="I120" s="22">
        <f>'Bruker data input page'!DL120</f>
        <v>39</v>
      </c>
      <c r="J120" s="22" t="str">
        <f>'Bruker data input page'!DM120</f>
        <v>B</v>
      </c>
      <c r="K120" s="49">
        <f>'Bruker data input page'!X120*Calibrations!H$46+Calibrations!I$46</f>
        <v>41.552086170843658</v>
      </c>
      <c r="L120" s="50">
        <f>'Bruker data input page'!AJ120*Calibrations!O$46/0.5995+Calibrations!P$46</f>
        <v>2.2151336740771437</v>
      </c>
      <c r="M120" s="19">
        <f>'ICP corrections'!$S$75*L120^2+'ICP corrections'!$T$75*L120+'ICP corrections'!$U$75</f>
        <v>2.4594113654496561</v>
      </c>
      <c r="N120" s="49">
        <f>'Bruker data input page'!V120*Calibrations!V$46+Calibrations!W$46</f>
        <v>16.261064889906883</v>
      </c>
      <c r="O120" s="50">
        <f>'Bruker data input page'!AR120*Calibrations!AC$46/0.6994+Calibrations!AD$46</f>
        <v>8.7766700392862571</v>
      </c>
      <c r="P120" s="50">
        <f>'Bruker data input page'!T120*Calibrations!AQ$46+Calibrations!AR$46</f>
        <v>6.1448792926805806</v>
      </c>
      <c r="Q120" s="50">
        <f>'Bruker data input page'!AP120*Calibrations!AJ$46/0.77446+Calibrations!AK$46</f>
        <v>0.11718871040495536</v>
      </c>
      <c r="R120" s="50">
        <f>'Bruker data input page'!AH120*Calibrations!AX$46/0.7147+Calibrations!AY$46</f>
        <v>11.535365597990758</v>
      </c>
      <c r="S120" s="50">
        <f>'Bruker data input page'!AF120*Calibrations!BE$46/0.83015+Calibrations!BF$46</f>
        <v>1.8574158102485903</v>
      </c>
      <c r="U120" s="20">
        <f>'Bruker data input page'!AL120*Calibrations!BS$46*10000+Calibrations!BT$46</f>
        <v>183.48328696382021</v>
      </c>
      <c r="V120" s="20">
        <f>('Bruker data input page'!AN120*10000)^2*Calibrations!BY$46+('Bruker data input page'!AN120*10000)*Calibrations!BZ$46+Calibrations!CA$46</f>
        <v>252.76724481208501</v>
      </c>
      <c r="W120" s="20">
        <f>'Bruker data input page'!AV120*Calibrations!CG$46*10000+Calibrations!CH$46</f>
        <v>106.58797879882736</v>
      </c>
      <c r="X120" s="20">
        <f>'Bruker data input page'!AX120*Calibrations!CN$46*10000+Calibrations!CO$46</f>
        <v>61.767859858897182</v>
      </c>
      <c r="Y120" s="20">
        <f>'Bruker data input page'!AZ120*Calibrations!CU$46*10000+Calibrations!CV$46</f>
        <v>87.748526008491382</v>
      </c>
      <c r="Z120" s="20">
        <f>'Bruker data input page'!BH120*Calibrations!DB$46*10000+Calibrations!DC$46</f>
        <v>28.389008777410794</v>
      </c>
      <c r="AA120" s="20">
        <f>'Bruker data input page'!BJ120*Calibrations!DI$46*10000+Calibrations!DJ$46</f>
        <v>615.38692685628121</v>
      </c>
      <c r="AB120" s="20">
        <f>'Bruker data input page'!BL120*Calibrations!DP$46*10000+Calibrations!DQ$46</f>
        <v>34.618676282514251</v>
      </c>
      <c r="AC120" s="20">
        <f>AB120*'ICP corrections'!Z$74+'ICP corrections'!AA$74</f>
        <v>37.380836707765361</v>
      </c>
      <c r="AD120" s="20">
        <f>((('Bruker data input page'!BN120*10000)^2)*Calibrations!DW$46)+(Calibrations!DX$46*('Bruker data input page'!BN120*10000))+Calibrations!DY$46</f>
        <v>229.58995503320284</v>
      </c>
      <c r="AE120" s="20">
        <f>AD120^2*'ICP corrections'!F$75+'ICP corrections'!G$75*AD120+'ICP corrections'!H$75</f>
        <v>263.23749652365046</v>
      </c>
      <c r="AF120" s="91">
        <f>A120^4*'ICP corrections'!K$75+A120^3*'ICP corrections'!L$75+'ICP corrections'!M$75*A120^2+'ICP corrections'!N$75*A120+'ICP corrections'!O$75</f>
        <v>1.0186735462821219</v>
      </c>
      <c r="AG120" s="20">
        <f t="shared" si="1"/>
        <v>268.15307409817478</v>
      </c>
      <c r="AH120" s="20"/>
    </row>
    <row r="121" spans="1:34" s="18" customFormat="1" ht="16">
      <c r="A121" s="18">
        <f>'Bruker data input page'!A121</f>
        <v>169</v>
      </c>
      <c r="B121" s="82">
        <f>'Bruker data input page'!B121</f>
        <v>44875.890972222223</v>
      </c>
      <c r="C121" s="18" t="str">
        <f>'Bruker data input page'!G121</f>
        <v>GeoExploration</v>
      </c>
      <c r="D121" s="18" t="str">
        <f>'Bruker data input page'!H121</f>
        <v>Oxide3phase</v>
      </c>
      <c r="E121" s="22">
        <f>'Bruker data input page'!K121</f>
        <v>150</v>
      </c>
      <c r="F121" s="22"/>
      <c r="G121" s="22" t="str">
        <f>'Bruker data input page'!DJ121</f>
        <v>U1556B-19R-3A</v>
      </c>
      <c r="H121" s="22" t="str">
        <f>'Bruker data input page'!DK121</f>
        <v>SHLF11499531</v>
      </c>
      <c r="I121" s="22">
        <f>'Bruker data input page'!DL121</f>
        <v>133</v>
      </c>
      <c r="J121" s="22" t="str">
        <f>'Bruker data input page'!DM121</f>
        <v>B</v>
      </c>
      <c r="K121" s="49">
        <f>'Bruker data input page'!X121*Calibrations!H$46+Calibrations!I$46</f>
        <v>40.838003962192978</v>
      </c>
      <c r="L121" s="50">
        <f>'Bruker data input page'!AJ121*Calibrations!O$46/0.5995+Calibrations!P$46</f>
        <v>2.0200671074267609</v>
      </c>
      <c r="M121" s="19">
        <f>'ICP corrections'!$S$75*L121^2+'ICP corrections'!$T$75*L121+'ICP corrections'!$U$75</f>
        <v>2.23745558335394</v>
      </c>
      <c r="N121" s="49">
        <f>'Bruker data input page'!V121*Calibrations!V$46+Calibrations!W$46</f>
        <v>15.950303999138132</v>
      </c>
      <c r="O121" s="50">
        <f>'Bruker data input page'!AR121*Calibrations!AC$46/0.6994+Calibrations!AD$46</f>
        <v>8.471547807362608</v>
      </c>
      <c r="P121" s="50">
        <f>'Bruker data input page'!T121*Calibrations!AQ$46+Calibrations!AR$46</f>
        <v>5.0609551010679859</v>
      </c>
      <c r="Q121" s="50">
        <f>'Bruker data input page'!AP121*Calibrations!AJ$46/0.77446+Calibrations!AK$46</f>
        <v>0.11085428954030047</v>
      </c>
      <c r="R121" s="50">
        <f>'Bruker data input page'!AH121*Calibrations!AX$46/0.7147+Calibrations!AY$46</f>
        <v>15.242053946521366</v>
      </c>
      <c r="S121" s="50">
        <f>'Bruker data input page'!AF121*Calibrations!BE$46/0.83015+Calibrations!BF$46</f>
        <v>2.2562086776828174</v>
      </c>
      <c r="U121" s="20">
        <f>'Bruker data input page'!AL121*Calibrations!BS$46*10000+Calibrations!BT$46</f>
        <v>162.03912024985777</v>
      </c>
      <c r="V121" s="20">
        <f>('Bruker data input page'!AN121*10000)^2*Calibrations!BY$46+('Bruker data input page'!AN121*10000)*Calibrations!BZ$46+Calibrations!CA$46</f>
        <v>355.67391708981734</v>
      </c>
      <c r="W121" s="20">
        <f>'Bruker data input page'!AV121*Calibrations!CG$46*10000+Calibrations!CH$46</f>
        <v>141.54862096682206</v>
      </c>
      <c r="X121" s="20">
        <f>'Bruker data input page'!AX121*Calibrations!CN$46*10000+Calibrations!CO$46</f>
        <v>58.684686281148068</v>
      </c>
      <c r="Y121" s="20">
        <f>'Bruker data input page'!AZ121*Calibrations!CU$46*10000+Calibrations!CV$46</f>
        <v>62.159064728483401</v>
      </c>
      <c r="Z121" s="20">
        <f>'Bruker data input page'!BH121*Calibrations!DB$46*10000+Calibrations!DC$46</f>
        <v>38.013231586072379</v>
      </c>
      <c r="AA121" s="20">
        <f>'Bruker data input page'!BJ121*Calibrations!DI$46*10000+Calibrations!DJ$46</f>
        <v>565.31947975862226</v>
      </c>
      <c r="AB121" s="20">
        <f>'Bruker data input page'!BL121*Calibrations!DP$46*10000+Calibrations!DQ$46</f>
        <v>28.579761694211815</v>
      </c>
      <c r="AC121" s="20">
        <f>AB121*'ICP corrections'!Z$74+'ICP corrections'!AA$74</f>
        <v>32.247155416249463</v>
      </c>
      <c r="AD121" s="20">
        <f>((('Bruker data input page'!BN121*10000)^2)*Calibrations!DW$46)+(Calibrations!DX$46*('Bruker data input page'!BN121*10000))+Calibrations!DY$46</f>
        <v>206.43298705694426</v>
      </c>
      <c r="AE121" s="20">
        <f>AD121^2*'ICP corrections'!F$75+'ICP corrections'!G$75*AD121+'ICP corrections'!H$75</f>
        <v>244.7924418864938</v>
      </c>
      <c r="AF121" s="91">
        <f>A121^4*'ICP corrections'!K$75+A121^3*'ICP corrections'!L$75+'ICP corrections'!M$75*A121^2+'ICP corrections'!N$75*A121+'ICP corrections'!O$75</f>
        <v>1.0186801969184593</v>
      </c>
      <c r="AG121" s="20">
        <f t="shared" si="1"/>
        <v>249.36521290508404</v>
      </c>
      <c r="AH121" s="20"/>
    </row>
    <row r="122" spans="1:34" s="18" customFormat="1" ht="16">
      <c r="A122" s="18">
        <f>'Bruker data input page'!A122</f>
        <v>170</v>
      </c>
      <c r="B122" s="82">
        <f>'Bruker data input page'!B122</f>
        <v>44875.896527777775</v>
      </c>
      <c r="C122" s="18" t="str">
        <f>'Bruker data input page'!G122</f>
        <v>GeoExploration</v>
      </c>
      <c r="D122" s="18" t="str">
        <f>'Bruker data input page'!H122</f>
        <v>Oxide3phase</v>
      </c>
      <c r="E122" s="22">
        <f>'Bruker data input page'!K122</f>
        <v>150</v>
      </c>
      <c r="F122" s="22"/>
      <c r="G122" s="22" t="str">
        <f>'Bruker data input page'!DJ122</f>
        <v>U1556B-19R-4A</v>
      </c>
      <c r="H122" s="22" t="str">
        <f>'Bruker data input page'!DK122</f>
        <v>SHLF11499561</v>
      </c>
      <c r="I122" s="22">
        <f>'Bruker data input page'!DL122</f>
        <v>7</v>
      </c>
      <c r="J122" s="22" t="str">
        <f>'Bruker data input page'!DM122</f>
        <v>B</v>
      </c>
      <c r="K122" s="49">
        <f>'Bruker data input page'!X122*Calibrations!H$46+Calibrations!I$46</f>
        <v>50.875451239588678</v>
      </c>
      <c r="L122" s="50">
        <f>'Bruker data input page'!AJ122*Calibrations!O$46/0.5995+Calibrations!P$46</f>
        <v>2.2738350246498711</v>
      </c>
      <c r="M122" s="19">
        <f>'ICP corrections'!$S$75*L122^2+'ICP corrections'!$T$75*L122+'ICP corrections'!$U$75</f>
        <v>2.5260621983491225</v>
      </c>
      <c r="N122" s="49">
        <f>'Bruker data input page'!V122*Calibrations!V$46+Calibrations!W$46</f>
        <v>18.056924595403842</v>
      </c>
      <c r="O122" s="50">
        <f>'Bruker data input page'!AR122*Calibrations!AC$46/0.6994+Calibrations!AD$46</f>
        <v>9.2540650866987377</v>
      </c>
      <c r="P122" s="50">
        <f>'Bruker data input page'!T122*Calibrations!AQ$46+Calibrations!AR$46</f>
        <v>13.299768488045487</v>
      </c>
      <c r="Q122" s="50">
        <f>'Bruker data input page'!AP122*Calibrations!AJ$46/0.77446+Calibrations!AK$46</f>
        <v>0.14204832436435572</v>
      </c>
      <c r="R122" s="50">
        <f>'Bruker data input page'!AH122*Calibrations!AX$46/0.7147+Calibrations!AY$46</f>
        <v>9.8893590139971401</v>
      </c>
      <c r="S122" s="50">
        <f>'Bruker data input page'!AF122*Calibrations!BE$46/0.83015+Calibrations!BF$46</f>
        <v>1.9815841364342819</v>
      </c>
      <c r="U122" s="20">
        <f>'Bruker data input page'!AL122*Calibrations!BS$46*10000+Calibrations!BT$46</f>
        <v>249.19928173241487</v>
      </c>
      <c r="V122" s="20">
        <f>('Bruker data input page'!AN122*10000)^2*Calibrations!BY$46+('Bruker data input page'!AN122*10000)*Calibrations!BZ$46+Calibrations!CA$46</f>
        <v>361.17222124537147</v>
      </c>
      <c r="W122" s="20">
        <f>'Bruker data input page'!AV122*Calibrations!CG$46*10000+Calibrations!CH$46</f>
        <v>200.48227490715601</v>
      </c>
      <c r="X122" s="20">
        <f>'Bruker data input page'!AX122*Calibrations!CN$46*10000+Calibrations!CO$46</f>
        <v>58.684686281148068</v>
      </c>
      <c r="Y122" s="20">
        <f>'Bruker data input page'!AZ122*Calibrations!CU$46*10000+Calibrations!CV$46</f>
        <v>65.814702054198833</v>
      </c>
      <c r="Z122" s="20">
        <f>'Bruker data input page'!BH122*Calibrations!DB$46*10000+Calibrations!DC$46</f>
        <v>34.805157316518518</v>
      </c>
      <c r="AA122" s="20">
        <f>'Bruker data input page'!BJ122*Calibrations!DI$46*10000+Calibrations!DJ$46</f>
        <v>474.57223189411548</v>
      </c>
      <c r="AB122" s="20">
        <f>'Bruker data input page'!BL122*Calibrations!DP$46*10000+Calibrations!DQ$46</f>
        <v>29.787544611872303</v>
      </c>
      <c r="AC122" s="20">
        <f>AB122*'ICP corrections'!Z$74+'ICP corrections'!AA$74</f>
        <v>33.273891674552644</v>
      </c>
      <c r="AD122" s="20">
        <f>((('Bruker data input page'!BN122*10000)^2)*Calibrations!DW$46)+(Calibrations!DX$46*('Bruker data input page'!BN122*10000))+Calibrations!DY$46</f>
        <v>161.34235152207484</v>
      </c>
      <c r="AE122" s="20">
        <f>AD122^2*'ICP corrections'!F$75+'ICP corrections'!G$75*AD122+'ICP corrections'!H$75</f>
        <v>204.31007491032977</v>
      </c>
      <c r="AF122" s="91">
        <f>A122^4*'ICP corrections'!K$75+A122^3*'ICP corrections'!L$75+'ICP corrections'!M$75*A122^2+'ICP corrections'!N$75*A122+'ICP corrections'!O$75</f>
        <v>1.0186940511389797</v>
      </c>
      <c r="AG122" s="20">
        <f t="shared" si="1"/>
        <v>208.12945789891225</v>
      </c>
      <c r="AH122" s="20"/>
    </row>
    <row r="123" spans="1:34" s="18" customFormat="1" ht="16">
      <c r="A123" s="18">
        <f>'Bruker data input page'!A123</f>
        <v>171</v>
      </c>
      <c r="B123" s="82">
        <f>'Bruker data input page'!B123</f>
        <v>44875.901388888888</v>
      </c>
      <c r="C123" s="18" t="str">
        <f>'Bruker data input page'!G123</f>
        <v>GeoExploration</v>
      </c>
      <c r="D123" s="18" t="str">
        <f>'Bruker data input page'!H123</f>
        <v>Oxide3phase</v>
      </c>
      <c r="E123" s="22">
        <f>'Bruker data input page'!K123</f>
        <v>150</v>
      </c>
      <c r="F123" s="22"/>
      <c r="G123" s="22" t="str">
        <f>'Bruker data input page'!DJ123</f>
        <v>U1556B-19R-4A</v>
      </c>
      <c r="H123" s="22" t="str">
        <f>'Bruker data input page'!DK123</f>
        <v>SHLF11499561</v>
      </c>
      <c r="I123" s="22">
        <f>'Bruker data input page'!DL123</f>
        <v>62</v>
      </c>
      <c r="J123" s="22" t="str">
        <f>'Bruker data input page'!DM123</f>
        <v>A</v>
      </c>
      <c r="K123" s="49">
        <f>'Bruker data input page'!X123*Calibrations!H$46+Calibrations!I$46</f>
        <v>43.264729399348887</v>
      </c>
      <c r="L123" s="50">
        <f>'Bruker data input page'!AJ123*Calibrations!O$46/0.5995+Calibrations!P$46</f>
        <v>1.8075220487519144</v>
      </c>
      <c r="M123" s="19">
        <f>'ICP corrections'!$S$75*L123^2+'ICP corrections'!$T$75*L123+'ICP corrections'!$U$75</f>
        <v>1.9947844556394947</v>
      </c>
      <c r="N123" s="49">
        <f>'Bruker data input page'!V123*Calibrations!V$46+Calibrations!W$46</f>
        <v>15.131385631372522</v>
      </c>
      <c r="O123" s="50">
        <f>'Bruker data input page'!AR123*Calibrations!AC$46/0.6994+Calibrations!AD$46</f>
        <v>7.5567761817660521</v>
      </c>
      <c r="P123" s="50">
        <f>'Bruker data input page'!T123*Calibrations!AQ$46+Calibrations!AR$46</f>
        <v>10.697690741027404</v>
      </c>
      <c r="Q123" s="50">
        <f>'Bruker data input page'!AP123*Calibrations!AJ$46/0.77446+Calibrations!AK$46</f>
        <v>9.9739173683453169E-2</v>
      </c>
      <c r="R123" s="50">
        <f>'Bruker data input page'!AH123*Calibrations!AX$46/0.7147+Calibrations!AY$46</f>
        <v>9.6524017679723535</v>
      </c>
      <c r="S123" s="50">
        <f>'Bruker data input page'!AF123*Calibrations!BE$46/0.83015+Calibrations!BF$46</f>
        <v>1.755172702020011</v>
      </c>
      <c r="U123" s="20">
        <f>'Bruker data input page'!AL123*Calibrations!BS$46*10000+Calibrations!BT$46</f>
        <v>155.8133944296751</v>
      </c>
      <c r="V123" s="20">
        <f>('Bruker data input page'!AN123*10000)^2*Calibrations!BY$46+('Bruker data input page'!AN123*10000)*Calibrations!BZ$46+Calibrations!CA$46</f>
        <v>274.55491477396276</v>
      </c>
      <c r="W123" s="20">
        <f>'Bruker data input page'!AV123*Calibrations!CG$46*10000+Calibrations!CH$46</f>
        <v>187.49689353047225</v>
      </c>
      <c r="X123" s="20">
        <f>'Bruker data input page'!AX123*Calibrations!CN$46*10000+Calibrations!CO$46</f>
        <v>60.740135332980813</v>
      </c>
      <c r="Y123" s="20">
        <f>'Bruker data input page'!AZ123*Calibrations!CU$46*10000+Calibrations!CV$46</f>
        <v>65.814702054198833</v>
      </c>
      <c r="Z123" s="20">
        <f>'Bruker data input page'!BH123*Calibrations!DB$46*10000+Calibrations!DC$46</f>
        <v>35.874515406369802</v>
      </c>
      <c r="AA123" s="20">
        <f>'Bruker data input page'!BJ123*Calibrations!DI$46*10000+Calibrations!DJ$46</f>
        <v>496.47673999934125</v>
      </c>
      <c r="AB123" s="20">
        <f>'Bruker data input page'!BL123*Calibrations!DP$46*10000+Calibrations!DQ$46</f>
        <v>30.995327529532794</v>
      </c>
      <c r="AC123" s="20">
        <f>AB123*'ICP corrections'!Z$74+'ICP corrections'!AA$74</f>
        <v>34.300627932855825</v>
      </c>
      <c r="AD123" s="20">
        <f>((('Bruker data input page'!BN123*10000)^2)*Calibrations!DW$46)+(Calibrations!DX$46*('Bruker data input page'!BN123*10000))+Calibrations!DY$46</f>
        <v>200.16520780566739</v>
      </c>
      <c r="AE123" s="20">
        <f>AD123^2*'ICP corrections'!F$75+'ICP corrections'!G$75*AD123+'ICP corrections'!H$75</f>
        <v>239.52632806502055</v>
      </c>
      <c r="AF123" s="91">
        <f>A123^4*'ICP corrections'!K$75+A123^3*'ICP corrections'!L$75+'ICP corrections'!M$75*A123^2+'ICP corrections'!N$75*A123+'ICP corrections'!O$75</f>
        <v>1.0187150450454385</v>
      </c>
      <c r="AG123" s="20">
        <f t="shared" si="1"/>
        <v>244.0090740843259</v>
      </c>
      <c r="AH123" s="20"/>
    </row>
    <row r="124" spans="1:34" s="18" customFormat="1" ht="16">
      <c r="A124" s="18">
        <f>'Bruker data input page'!A124</f>
        <v>172</v>
      </c>
      <c r="B124" s="82">
        <f>'Bruker data input page'!B124</f>
        <v>44875.904166666667</v>
      </c>
      <c r="C124" s="18" t="str">
        <f>'Bruker data input page'!G124</f>
        <v>GeoExploration</v>
      </c>
      <c r="D124" s="18" t="str">
        <f>'Bruker data input page'!H124</f>
        <v>Oxide3phase</v>
      </c>
      <c r="E124" s="22">
        <f>'Bruker data input page'!K124</f>
        <v>150</v>
      </c>
      <c r="F124" s="22"/>
      <c r="G124" s="22" t="str">
        <f>'Bruker data input page'!DJ124</f>
        <v>U1556B-19R-4A</v>
      </c>
      <c r="H124" s="22" t="str">
        <f>'Bruker data input page'!DK124</f>
        <v>SHLF11499561</v>
      </c>
      <c r="I124" s="22">
        <f>'Bruker data input page'!DL124</f>
        <v>114</v>
      </c>
      <c r="J124" s="22" t="str">
        <f>'Bruker data input page'!DM124</f>
        <v>A</v>
      </c>
      <c r="K124" s="49">
        <f>'Bruker data input page'!X124*Calibrations!H$46+Calibrations!I$46</f>
        <v>43.290215161677835</v>
      </c>
      <c r="L124" s="50">
        <f>'Bruker data input page'!AJ124*Calibrations!O$46/0.5995+Calibrations!P$46</f>
        <v>2.1435707916373583</v>
      </c>
      <c r="M124" s="19">
        <f>'ICP corrections'!$S$75*L124^2+'ICP corrections'!$T$75*L124+'ICP corrections'!$U$75</f>
        <v>2.3780682197543825</v>
      </c>
      <c r="N124" s="49">
        <f>'Bruker data input page'!V124*Calibrations!V$46+Calibrations!W$46</f>
        <v>17.089298156821808</v>
      </c>
      <c r="O124" s="50">
        <f>'Bruker data input page'!AR124*Calibrations!AC$46/0.6994+Calibrations!AD$46</f>
        <v>7.9025119530925121</v>
      </c>
      <c r="P124" s="50">
        <f>'Bruker data input page'!T124*Calibrations!AQ$46+Calibrations!AR$46</f>
        <v>5.3541278305992908</v>
      </c>
      <c r="Q124" s="50">
        <f>'Bruker data input page'!AP124*Calibrations!AJ$46/0.77446+Calibrations!AK$46</f>
        <v>0.10057579530708682</v>
      </c>
      <c r="R124" s="50">
        <f>'Bruker data input page'!AH124*Calibrations!AX$46/0.7147+Calibrations!AY$46</f>
        <v>14.981021610845044</v>
      </c>
      <c r="S124" s="50">
        <f>'Bruker data input page'!AF124*Calibrations!BE$46/0.83015+Calibrations!BF$46</f>
        <v>2.0510512810841153</v>
      </c>
      <c r="U124" s="20">
        <f>'Bruker data input page'!AL124*Calibrations!BS$46*10000+Calibrations!BT$46</f>
        <v>171.72358263680854</v>
      </c>
      <c r="V124" s="20">
        <f>('Bruker data input page'!AN124*10000)^2*Calibrations!BY$46+('Bruker data input page'!AN124*10000)*Calibrations!BZ$46+Calibrations!CA$46</f>
        <v>241.47199283010448</v>
      </c>
      <c r="W124" s="20">
        <f>'Bruker data input page'!AV124*Calibrations!CG$46*10000+Calibrations!CH$46</f>
        <v>77.620589573917471</v>
      </c>
      <c r="X124" s="20">
        <f>'Bruker data input page'!AX124*Calibrations!CN$46*10000+Calibrations!CO$46</f>
        <v>50.4628900738171</v>
      </c>
      <c r="Y124" s="20">
        <f>'Bruker data input page'!AZ124*Calibrations!CU$46*10000+Calibrations!CV$46</f>
        <v>79.21870558182205</v>
      </c>
      <c r="Z124" s="20">
        <f>'Bruker data input page'!BH124*Calibrations!DB$46*10000+Calibrations!DC$46</f>
        <v>34.805157316518518</v>
      </c>
      <c r="AA124" s="20">
        <f>'Bruker data input page'!BJ124*Calibrations!DI$46*10000+Calibrations!DJ$46</f>
        <v>598.69777782372819</v>
      </c>
      <c r="AB124" s="20">
        <f>'Bruker data input page'!BL124*Calibrations!DP$46*10000+Calibrations!DQ$46</f>
        <v>30.995327529532794</v>
      </c>
      <c r="AC124" s="20">
        <f>AB124*'ICP corrections'!Z$74+'ICP corrections'!AA$74</f>
        <v>34.300627932855825</v>
      </c>
      <c r="AD124" s="20">
        <f>((('Bruker data input page'!BN124*10000)^2)*Calibrations!DW$46)+(Calibrations!DX$46*('Bruker data input page'!BN124*10000))+Calibrations!DY$46</f>
        <v>211.76027386428882</v>
      </c>
      <c r="AE124" s="20">
        <f>AD124^2*'ICP corrections'!F$75+'ICP corrections'!G$75*AD124+'ICP corrections'!H$75</f>
        <v>249.17670027476737</v>
      </c>
      <c r="AF124" s="91">
        <f>A124^4*'ICP corrections'!K$75+A124^3*'ICP corrections'!L$75+'ICP corrections'!M$75*A124^2+'ICP corrections'!N$75*A124+'ICP corrections'!O$75</f>
        <v>1.0187431148128003</v>
      </c>
      <c r="AG124" s="20">
        <f t="shared" si="1"/>
        <v>253.84704777669208</v>
      </c>
      <c r="AH124" s="20"/>
    </row>
    <row r="125" spans="1:34" s="18" customFormat="1" ht="16">
      <c r="A125" s="18">
        <f>'Bruker data input page'!A125</f>
        <v>173</v>
      </c>
      <c r="B125" s="82">
        <f>'Bruker data input page'!B125</f>
        <v>44875.910416666666</v>
      </c>
      <c r="C125" s="18" t="str">
        <f>'Bruker data input page'!G125</f>
        <v>GeoExploration</v>
      </c>
      <c r="D125" s="18" t="str">
        <f>'Bruker data input page'!H125</f>
        <v>Oxide3phase</v>
      </c>
      <c r="E125" s="22">
        <f>'Bruker data input page'!K125</f>
        <v>150</v>
      </c>
      <c r="F125" s="22"/>
      <c r="G125" s="22" t="str">
        <f>'Bruker data input page'!DJ125</f>
        <v>U1556B-19R-5A</v>
      </c>
      <c r="H125" s="22" t="str">
        <f>'Bruker data input page'!DK125</f>
        <v>SHLF11499591</v>
      </c>
      <c r="I125" s="22">
        <f>'Bruker data input page'!DL125</f>
        <v>20</v>
      </c>
      <c r="J125" s="22" t="str">
        <f>'Bruker data input page'!DM125</f>
        <v>B</v>
      </c>
      <c r="K125" s="49">
        <f>'Bruker data input page'!X125*Calibrations!H$46+Calibrations!I$46</f>
        <v>50.645406169811913</v>
      </c>
      <c r="L125" s="50">
        <f>'Bruker data input page'!AJ125*Calibrations!O$46/0.5995+Calibrations!P$46</f>
        <v>2.4473008134209633</v>
      </c>
      <c r="M125" s="19">
        <f>'ICP corrections'!$S$75*L125^2+'ICP corrections'!$T$75*L125+'ICP corrections'!$U$75</f>
        <v>2.7226344835962566</v>
      </c>
      <c r="N125" s="49">
        <f>'Bruker data input page'!V125*Calibrations!V$46+Calibrations!W$46</f>
        <v>18.228952945650828</v>
      </c>
      <c r="O125" s="50">
        <f>'Bruker data input page'!AR125*Calibrations!AC$46/0.6994+Calibrations!AD$46</f>
        <v>8.6685160350890396</v>
      </c>
      <c r="P125" s="50">
        <f>'Bruker data input page'!T125*Calibrations!AQ$46+Calibrations!AR$46</f>
        <v>7.3352265432924613</v>
      </c>
      <c r="Q125" s="50">
        <f>'Bruker data input page'!AP125*Calibrations!AJ$46/0.77446+Calibrations!AK$46</f>
        <v>0.11551546715768803</v>
      </c>
      <c r="R125" s="50">
        <f>'Bruker data input page'!AH125*Calibrations!AX$46/0.7147+Calibrations!AY$46</f>
        <v>12.212386300918723</v>
      </c>
      <c r="S125" s="50">
        <f>'Bruker data input page'!AF125*Calibrations!BE$46/0.83015+Calibrations!BF$46</f>
        <v>2.5650634061501103</v>
      </c>
      <c r="U125" s="20">
        <f>'Bruker data input page'!AL125*Calibrations!BS$46*10000+Calibrations!BT$46</f>
        <v>290.70412053363248</v>
      </c>
      <c r="V125" s="20">
        <f>('Bruker data input page'!AN125*10000)^2*Calibrations!BY$46+('Bruker data input page'!AN125*10000)*Calibrations!BZ$46+Calibrations!CA$46</f>
        <v>46.76707900554581</v>
      </c>
      <c r="W125" s="20">
        <f>'Bruker data input page'!AV125*Calibrations!CG$46*10000+Calibrations!CH$46</f>
        <v>112.58123174191216</v>
      </c>
      <c r="X125" s="20">
        <f>'Bruker data input page'!AX125*Calibrations!CN$46*10000+Calibrations!CO$46</f>
        <v>64.85103343664629</v>
      </c>
      <c r="Y125" s="20">
        <f>'Bruker data input page'!AZ125*Calibrations!CU$46*10000+Calibrations!CV$46</f>
        <v>102.37107531135307</v>
      </c>
      <c r="Z125" s="20">
        <f>'Bruker data input page'!BH125*Calibrations!DB$46*10000+Calibrations!DC$46</f>
        <v>39.082589675923664</v>
      </c>
      <c r="AA125" s="20">
        <f>'Bruker data input page'!BJ125*Calibrations!DI$46*10000+Calibrations!DJ$46</f>
        <v>605.99928052547023</v>
      </c>
      <c r="AB125" s="20">
        <f>'Bruker data input page'!BL125*Calibrations!DP$46*10000+Calibrations!DQ$46</f>
        <v>30.995327529532794</v>
      </c>
      <c r="AC125" s="20">
        <f>AB125*'ICP corrections'!Z$74+'ICP corrections'!AA$74</f>
        <v>34.300627932855825</v>
      </c>
      <c r="AD125" s="20">
        <f>((('Bruker data input page'!BN125*10000)^2)*Calibrations!DW$46)+(Calibrations!DX$46*('Bruker data input page'!BN125*10000))+Calibrations!DY$46</f>
        <v>191.23446668904492</v>
      </c>
      <c r="AE125" s="20">
        <f>AD125^2*'ICP corrections'!F$75+'ICP corrections'!G$75*AD125+'ICP corrections'!H$75</f>
        <v>231.82140077528908</v>
      </c>
      <c r="AF125" s="91">
        <f>A125^4*'ICP corrections'!K$75+A125^3*'ICP corrections'!L$75+'ICP corrections'!M$75*A125^2+'ICP corrections'!N$75*A125+'ICP corrections'!O$75</f>
        <v>1.0187781966892386</v>
      </c>
      <c r="AG125" s="20">
        <f t="shared" si="1"/>
        <v>236.17458863582226</v>
      </c>
      <c r="AH125" s="20"/>
    </row>
    <row r="126" spans="1:34" s="18" customFormat="1" ht="16">
      <c r="A126" s="18">
        <f>'Bruker data input page'!A126</f>
        <v>174</v>
      </c>
      <c r="B126" s="82">
        <f>'Bruker data input page'!B126</f>
        <v>44875.916666666664</v>
      </c>
      <c r="C126" s="18" t="str">
        <f>'Bruker data input page'!G126</f>
        <v>GeoExploration</v>
      </c>
      <c r="D126" s="18" t="str">
        <f>'Bruker data input page'!H126</f>
        <v>Oxide3phase</v>
      </c>
      <c r="E126" s="22">
        <f>'Bruker data input page'!K126</f>
        <v>150</v>
      </c>
      <c r="F126" s="22"/>
      <c r="G126" s="22" t="str">
        <f>'Bruker data input page'!DJ126</f>
        <v>U1556B-20R-1A</v>
      </c>
      <c r="H126" s="22" t="str">
        <f>'Bruker data input page'!DK126</f>
        <v>SHLF11500191</v>
      </c>
      <c r="I126" s="22">
        <f>'Bruker data input page'!DL126</f>
        <v>21</v>
      </c>
      <c r="J126" s="22" t="str">
        <f>'Bruker data input page'!DM126</f>
        <v>B</v>
      </c>
      <c r="K126" s="49">
        <f>'Bruker data input page'!X126*Calibrations!H$46+Calibrations!I$46</f>
        <v>49.763983483982486</v>
      </c>
      <c r="L126" s="50">
        <f>'Bruker data input page'!AJ126*Calibrations!O$46/0.5995+Calibrations!P$46</f>
        <v>2.2087029081436143</v>
      </c>
      <c r="M126" s="19">
        <f>'ICP corrections'!$S$75*L126^2+'ICP corrections'!$T$75*L126+'ICP corrections'!$U$75</f>
        <v>2.4521057285972456</v>
      </c>
      <c r="N126" s="49">
        <f>'Bruker data input page'!V126*Calibrations!V$46+Calibrations!W$46</f>
        <v>18.611788694376362</v>
      </c>
      <c r="O126" s="50">
        <f>'Bruker data input page'!AR126*Calibrations!AC$46/0.6994+Calibrations!AD$46</f>
        <v>8.4615803819414044</v>
      </c>
      <c r="P126" s="50">
        <f>'Bruker data input page'!T126*Calibrations!AQ$46+Calibrations!AR$46</f>
        <v>7.4622163192542335</v>
      </c>
      <c r="Q126" s="50">
        <f>'Bruker data input page'!AP126*Calibrations!AJ$46/0.77446+Calibrations!AK$46</f>
        <v>0.12531589189168241</v>
      </c>
      <c r="R126" s="50">
        <f>'Bruker data input page'!AH126*Calibrations!AX$46/0.7147+Calibrations!AY$46</f>
        <v>13.381997929080484</v>
      </c>
      <c r="S126" s="50">
        <f>'Bruker data input page'!AF126*Calibrations!BE$46/0.83015+Calibrations!BF$46</f>
        <v>2.0953491704260374</v>
      </c>
      <c r="U126" s="20">
        <f>'Bruker data input page'!AL126*Calibrations!BS$46*10000+Calibrations!BT$46</f>
        <v>321.83274963454579</v>
      </c>
      <c r="V126" s="20">
        <f>('Bruker data input page'!AN126*10000)^2*Calibrations!BY$46+('Bruker data input page'!AN126*10000)*Calibrations!BZ$46+Calibrations!CA$46</f>
        <v>139.96654499175682</v>
      </c>
      <c r="W126" s="20">
        <f>'Bruker data input page'!AV126*Calibrations!CG$46*10000+Calibrations!CH$46</f>
        <v>84.612718007516406</v>
      </c>
      <c r="X126" s="20">
        <f>'Bruker data input page'!AX126*Calibrations!CN$46*10000+Calibrations!CO$46</f>
        <v>61.767859858897182</v>
      </c>
      <c r="Y126" s="20">
        <f>'Bruker data input page'!AZ126*Calibrations!CU$46*10000+Calibrations!CV$46</f>
        <v>60.940518953244933</v>
      </c>
      <c r="Z126" s="20">
        <f>'Bruker data input page'!BH126*Calibrations!DB$46*10000+Calibrations!DC$46</f>
        <v>29.458366867262086</v>
      </c>
      <c r="AA126" s="20">
        <f>'Bruker data input page'!BJ126*Calibrations!DI$46*10000+Calibrations!DJ$46</f>
        <v>603.91313689640094</v>
      </c>
      <c r="AB126" s="20">
        <f>'Bruker data input page'!BL126*Calibrations!DP$46*10000+Calibrations!DQ$46</f>
        <v>28.579761694211815</v>
      </c>
      <c r="AC126" s="20">
        <f>AB126*'ICP corrections'!Z$74+'ICP corrections'!AA$74</f>
        <v>32.247155416249463</v>
      </c>
      <c r="AD126" s="20">
        <f>((('Bruker data input page'!BN126*10000)^2)*Calibrations!DW$46)+(Calibrations!DX$46*('Bruker data input page'!BN126*10000))+Calibrations!DY$46</f>
        <v>185.36284375162151</v>
      </c>
      <c r="AE126" s="20">
        <f>AD126^2*'ICP corrections'!F$75+'ICP corrections'!G$75*AD126+'ICP corrections'!H$75</f>
        <v>226.62672673019773</v>
      </c>
      <c r="AF126" s="91">
        <f>A126^4*'ICP corrections'!K$75+A126^3*'ICP corrections'!L$75+'ICP corrections'!M$75*A126^2+'ICP corrections'!N$75*A126+'ICP corrections'!O$75</f>
        <v>1.0188202269961353</v>
      </c>
      <c r="AG126" s="20">
        <f t="shared" si="1"/>
        <v>230.89189317065117</v>
      </c>
      <c r="AH126" s="20"/>
    </row>
    <row r="127" spans="1:34" s="18" customFormat="1" ht="16">
      <c r="A127" s="18">
        <f>'Bruker data input page'!A127</f>
        <v>175</v>
      </c>
      <c r="B127" s="82">
        <f>'Bruker data input page'!B127</f>
        <v>44875.92083333333</v>
      </c>
      <c r="C127" s="18" t="str">
        <f>'Bruker data input page'!G127</f>
        <v>GeoExploration</v>
      </c>
      <c r="D127" s="18" t="str">
        <f>'Bruker data input page'!H127</f>
        <v>Oxide3phase</v>
      </c>
      <c r="E127" s="22">
        <f>'Bruker data input page'!K127</f>
        <v>100</v>
      </c>
      <c r="F127" s="22"/>
      <c r="G127" s="22" t="str">
        <f>'Bruker data input page'!DJ127</f>
        <v>U1556B-20R-1A</v>
      </c>
      <c r="H127" s="22" t="str">
        <f>'Bruker data input page'!DK127</f>
        <v>SHLF11500191</v>
      </c>
      <c r="I127" s="22">
        <f>'Bruker data input page'!DL127</f>
        <v>111</v>
      </c>
      <c r="J127" s="22" t="str">
        <f>'Bruker data input page'!DM127</f>
        <v>A</v>
      </c>
      <c r="K127" s="49">
        <f>'Bruker data input page'!X127*Calibrations!H$46+Calibrations!I$46</f>
        <v>46.330233830425051</v>
      </c>
      <c r="L127" s="50">
        <f>'Bruker data input page'!AJ127*Calibrations!O$46/0.5995+Calibrations!P$46</f>
        <v>2.2492662009551059</v>
      </c>
      <c r="M127" s="19">
        <f>'ICP corrections'!$S$75*L127^2+'ICP corrections'!$T$75*L127+'ICP corrections'!$U$75</f>
        <v>2.4981742135785656</v>
      </c>
      <c r="N127" s="49">
        <f>'Bruker data input page'!V127*Calibrations!V$46+Calibrations!W$46</f>
        <v>17.017817866895836</v>
      </c>
      <c r="O127" s="50">
        <f>'Bruker data input page'!AR127*Calibrations!AC$46/0.6994+Calibrations!AD$46</f>
        <v>8.0767187466481403</v>
      </c>
      <c r="P127" s="50">
        <f>'Bruker data input page'!T127*Calibrations!AQ$46+Calibrations!AR$46</f>
        <v>5.405641635821369</v>
      </c>
      <c r="Q127" s="50">
        <f>'Bruker data input page'!AP127*Calibrations!AJ$46/0.77446+Calibrations!AK$46</f>
        <v>0.1530439228463982</v>
      </c>
      <c r="R127" s="50">
        <f>'Bruker data input page'!AH127*Calibrations!AX$46/0.7147+Calibrations!AY$46</f>
        <v>11.365818602990263</v>
      </c>
      <c r="S127" s="50">
        <f>'Bruker data input page'!AF127*Calibrations!BE$46/0.83015+Calibrations!BF$46</f>
        <v>3.137132613459686</v>
      </c>
      <c r="U127" s="20">
        <f>'Bruker data input page'!AL127*Calibrations!BS$46*10000+Calibrations!BT$46</f>
        <v>193.16774935077103</v>
      </c>
      <c r="V127" s="20">
        <f>('Bruker data input page'!AN127*10000)^2*Calibrations!BY$46+('Bruker data input page'!AN127*10000)*Calibrations!BZ$46+Calibrations!CA$46</f>
        <v>60.282946488258972</v>
      </c>
      <c r="W127" s="20">
        <f>'Bruker data input page'!AV127*Calibrations!CG$46*10000+Calibrations!CH$46</f>
        <v>58.641955254148918</v>
      </c>
      <c r="X127" s="20">
        <f>'Bruker data input page'!AX127*Calibrations!CN$46*10000+Calibrations!CO$46</f>
        <v>51.490614599733469</v>
      </c>
      <c r="Y127" s="20">
        <f>'Bruker data input page'!AZ127*Calibrations!CU$46*10000+Calibrations!CV$46</f>
        <v>60.940518953244933</v>
      </c>
      <c r="Z127" s="20">
        <f>'Bruker data input page'!BH127*Calibrations!DB$46*10000+Calibrations!DC$46</f>
        <v>46.568096304882673</v>
      </c>
      <c r="AA127" s="20">
        <f>'Bruker data input page'!BJ127*Calibrations!DI$46*10000+Calibrations!DJ$46</f>
        <v>551.75954616967294</v>
      </c>
      <c r="AB127" s="20">
        <f>'Bruker data input page'!BL127*Calibrations!DP$46*10000+Calibrations!DQ$46</f>
        <v>30.995327529532794</v>
      </c>
      <c r="AC127" s="20">
        <f>AB127*'ICP corrections'!Z$74+'ICP corrections'!AA$74</f>
        <v>34.300627932855825</v>
      </c>
      <c r="AD127" s="20">
        <f>((('Bruker data input page'!BN127*10000)^2)*Calibrations!DW$46)+(Calibrations!DX$46*('Bruker data input page'!BN127*10000))+Calibrations!DY$46</f>
        <v>207.20300060299479</v>
      </c>
      <c r="AE127" s="20">
        <f>AD127^2*'ICP corrections'!F$75+'ICP corrections'!G$75*AD127+'ICP corrections'!H$75</f>
        <v>245.43135624644901</v>
      </c>
      <c r="AF127" s="91">
        <f>A127^4*'ICP corrections'!K$75+A127^3*'ICP corrections'!L$75+'ICP corrections'!M$75*A127^2+'ICP corrections'!N$75*A127+'ICP corrections'!O$75</f>
        <v>1.0188691421280813</v>
      </c>
      <c r="AG127" s="20">
        <f t="shared" si="1"/>
        <v>250.06243539015102</v>
      </c>
      <c r="AH127" s="20"/>
    </row>
    <row r="128" spans="1:34" s="18" customFormat="1" ht="16">
      <c r="A128" s="18">
        <f>'Bruker data input page'!A128</f>
        <v>176</v>
      </c>
      <c r="B128" s="82">
        <f>'Bruker data input page'!B128</f>
        <v>44875.922222222223</v>
      </c>
      <c r="C128" s="18" t="str">
        <f>'Bruker data input page'!G128</f>
        <v>GeoExploration</v>
      </c>
      <c r="D128" s="18" t="str">
        <f>'Bruker data input page'!H128</f>
        <v>Oxide3phase</v>
      </c>
      <c r="E128" s="22">
        <f>'Bruker data input page'!K128</f>
        <v>150</v>
      </c>
      <c r="F128" s="22"/>
      <c r="G128" s="22" t="str">
        <f>'Bruker data input page'!DJ128</f>
        <v>U1556B-20R-1A</v>
      </c>
      <c r="H128" s="22" t="str">
        <f>'Bruker data input page'!DK128</f>
        <v>SHLF11500191</v>
      </c>
      <c r="I128" s="22">
        <f>'Bruker data input page'!DL128</f>
        <v>111</v>
      </c>
      <c r="J128" s="22" t="str">
        <f>'Bruker data input page'!DM128</f>
        <v>A</v>
      </c>
      <c r="K128" s="49">
        <f>'Bruker data input page'!X128*Calibrations!H$46+Calibrations!I$46</f>
        <v>46.54633386043691</v>
      </c>
      <c r="L128" s="50">
        <f>'Bruker data input page'!AJ128*Calibrations!O$46/0.5995+Calibrations!P$46</f>
        <v>2.2543778354150907</v>
      </c>
      <c r="M128" s="19">
        <f>'ICP corrections'!$S$75*L128^2+'ICP corrections'!$T$75*L128+'ICP corrections'!$U$75</f>
        <v>2.5039773617314589</v>
      </c>
      <c r="N128" s="49">
        <f>'Bruker data input page'!V128*Calibrations!V$46+Calibrations!W$46</f>
        <v>16.87862288457233</v>
      </c>
      <c r="O128" s="50">
        <f>'Bruker data input page'!AR128*Calibrations!AC$46/0.6994+Calibrations!AD$46</f>
        <v>7.9788297029593238</v>
      </c>
      <c r="P128" s="50">
        <f>'Bruker data input page'!T128*Calibrations!AQ$46+Calibrations!AR$46</f>
        <v>5.1374982127821482</v>
      </c>
      <c r="Q128" s="50">
        <f>'Bruker data input page'!AP128*Calibrations!AJ$46/0.77446+Calibrations!AK$46</f>
        <v>0.15184874909835011</v>
      </c>
      <c r="R128" s="50">
        <f>'Bruker data input page'!AH128*Calibrations!AX$46/0.7147+Calibrations!AY$46</f>
        <v>11.309643393803352</v>
      </c>
      <c r="S128" s="50">
        <f>'Bruker data input page'!AF128*Calibrations!BE$46/0.83015+Calibrations!BF$46</f>
        <v>3.1719221174630645</v>
      </c>
      <c r="U128" s="20">
        <f>'Bruker data input page'!AL128*Calibrations!BS$46*10000+Calibrations!BT$46</f>
        <v>182.09979233711294</v>
      </c>
      <c r="V128" s="20">
        <f>('Bruker data input page'!AN128*10000)^2*Calibrations!BY$46+('Bruker data input page'!AN128*10000)*Calibrations!BZ$46+Calibrations!CA$46</f>
        <v>148.97353108234125</v>
      </c>
      <c r="W128" s="20">
        <f>'Bruker data input page'!AV128*Calibrations!CG$46*10000+Calibrations!CH$46</f>
        <v>59.640830744663049</v>
      </c>
      <c r="X128" s="20">
        <f>'Bruker data input page'!AX128*Calibrations!CN$46*10000+Calibrations!CO$46</f>
        <v>54.573788177482584</v>
      </c>
      <c r="Y128" s="20">
        <f>'Bruker data input page'!AZ128*Calibrations!CU$46*10000+Calibrations!CV$46</f>
        <v>60.940518953244933</v>
      </c>
      <c r="Z128" s="20">
        <f>'Bruker data input page'!BH128*Calibrations!DB$46*10000+Calibrations!DC$46</f>
        <v>48.706812484585242</v>
      </c>
      <c r="AA128" s="20">
        <f>'Bruker data input page'!BJ128*Calibrations!DI$46*10000+Calibrations!DJ$46</f>
        <v>549.67340254060389</v>
      </c>
      <c r="AB128" s="20">
        <f>'Bruker data input page'!BL128*Calibrations!DP$46*10000+Calibrations!DQ$46</f>
        <v>29.787544611872303</v>
      </c>
      <c r="AC128" s="20">
        <f>AB128*'ICP corrections'!Z$74+'ICP corrections'!AA$74</f>
        <v>33.273891674552644</v>
      </c>
      <c r="AD128" s="20">
        <f>((('Bruker data input page'!BN128*10000)^2)*Calibrations!DW$46)+(Calibrations!DX$46*('Bruker data input page'!BN128*10000))+Calibrations!DY$46</f>
        <v>209.4950960940009</v>
      </c>
      <c r="AE128" s="20">
        <f>AD128^2*'ICP corrections'!F$75+'ICP corrections'!G$75*AD128+'ICP corrections'!H$75</f>
        <v>247.32279402232803</v>
      </c>
      <c r="AF128" s="91">
        <f>A128^4*'ICP corrections'!K$75+A128^3*'ICP corrections'!L$75+'ICP corrections'!M$75*A128^2+'ICP corrections'!N$75*A128+'ICP corrections'!O$75</f>
        <v>1.0189248785528768</v>
      </c>
      <c r="AG128" s="20">
        <f t="shared" si="1"/>
        <v>252.00334786255877</v>
      </c>
      <c r="AH128" s="20"/>
    </row>
    <row r="129" spans="1:34" s="18" customFormat="1" ht="16">
      <c r="A129" s="18">
        <f>'Bruker data input page'!A129</f>
        <v>177</v>
      </c>
      <c r="B129" s="82">
        <f>'Bruker data input page'!B129</f>
        <v>44875.928472222222</v>
      </c>
      <c r="C129" s="18" t="str">
        <f>'Bruker data input page'!G129</f>
        <v>GeoExploration</v>
      </c>
      <c r="D129" s="18" t="str">
        <f>'Bruker data input page'!H129</f>
        <v>Oxide3phase</v>
      </c>
      <c r="E129" s="22">
        <f>'Bruker data input page'!K129</f>
        <v>150</v>
      </c>
      <c r="F129" s="22"/>
      <c r="G129" s="22" t="str">
        <f>'Bruker data input page'!DJ129</f>
        <v>U1556B-20R-2A</v>
      </c>
      <c r="H129" s="22" t="str">
        <f>'Bruker data input page'!DK129</f>
        <v>SHLF11500221k</v>
      </c>
      <c r="I129" s="22">
        <f>'Bruker data input page'!DL129</f>
        <v>25</v>
      </c>
      <c r="J129" s="22" t="str">
        <f>'Bruker data input page'!DM129</f>
        <v>B</v>
      </c>
      <c r="K129" s="49">
        <f>'Bruker data input page'!X129*Calibrations!H$46+Calibrations!I$46</f>
        <v>47.419870385847574</v>
      </c>
      <c r="L129" s="50">
        <f>'Bruker data input page'!AJ129*Calibrations!O$46/0.5995+Calibrations!P$46</f>
        <v>2.1757246213050041</v>
      </c>
      <c r="M129" s="19">
        <f>'ICP corrections'!$S$75*L129^2+'ICP corrections'!$T$75*L129+'ICP corrections'!$U$75</f>
        <v>2.4146285106109495</v>
      </c>
      <c r="N129" s="49">
        <f>'Bruker data input page'!V129*Calibrations!V$46+Calibrations!W$46</f>
        <v>17.45403261216498</v>
      </c>
      <c r="O129" s="50">
        <f>'Bruker data input page'!AR129*Calibrations!AC$46/0.6994+Calibrations!AD$46</f>
        <v>8.5254016581458156</v>
      </c>
      <c r="P129" s="50">
        <f>'Bruker data input page'!T129*Calibrations!AQ$46+Calibrations!AR$46</f>
        <v>8.8877226355126666</v>
      </c>
      <c r="Q129" s="50">
        <f>'Bruker data input page'!AP129*Calibrations!AJ$46/0.77446+Calibrations!AK$46</f>
        <v>0.12376216601921987</v>
      </c>
      <c r="R129" s="50">
        <f>'Bruker data input page'!AH129*Calibrations!AX$46/0.7147+Calibrations!AY$46</f>
        <v>11.548935193976167</v>
      </c>
      <c r="S129" s="50">
        <f>'Bruker data input page'!AF129*Calibrations!BE$46/0.83015+Calibrations!BF$46</f>
        <v>2.437091725829001</v>
      </c>
      <c r="U129" s="20">
        <f>'Bruker data input page'!AL129*Calibrations!BS$46*10000+Calibrations!BT$46</f>
        <v>237.43957740540318</v>
      </c>
      <c r="V129" s="20">
        <f>('Bruker data input page'!AN129*10000)^2*Calibrations!BY$46+('Bruker data input page'!AN129*10000)*Calibrations!BZ$46+Calibrations!CA$46</f>
        <v>188.03310615281876</v>
      </c>
      <c r="W129" s="20">
        <f>'Bruker data input page'!AV129*Calibrations!CG$46*10000+Calibrations!CH$46</f>
        <v>118.57448468499696</v>
      </c>
      <c r="X129" s="20">
        <f>'Bruker data input page'!AX129*Calibrations!CN$46*10000+Calibrations!CO$46</f>
        <v>61.767859858897182</v>
      </c>
      <c r="Y129" s="20">
        <f>'Bruker data input page'!AZ129*Calibrations!CU$46*10000+Calibrations!CV$46</f>
        <v>59.721973178006451</v>
      </c>
      <c r="Z129" s="20">
        <f>'Bruker data input page'!BH129*Calibrations!DB$46*10000+Calibrations!DC$46</f>
        <v>43.360022035328811</v>
      </c>
      <c r="AA129" s="20">
        <f>'Bruker data input page'!BJ129*Calibrations!DI$46*10000+Calibrations!DJ$46</f>
        <v>576.79326971850242</v>
      </c>
      <c r="AB129" s="20">
        <f>'Bruker data input page'!BL129*Calibrations!DP$46*10000+Calibrations!DQ$46</f>
        <v>30.995327529532794</v>
      </c>
      <c r="AC129" s="20">
        <f>AB129*'ICP corrections'!Z$74+'ICP corrections'!AA$74</f>
        <v>34.300627932855825</v>
      </c>
      <c r="AD129" s="20">
        <f>((('Bruker data input page'!BN129*10000)^2)*Calibrations!DW$46)+(Calibrations!DX$46*('Bruker data input page'!BN129*10000))+Calibrations!DY$46</f>
        <v>202.53805645882807</v>
      </c>
      <c r="AE129" s="20">
        <f>AD129^2*'ICP corrections'!F$75+'ICP corrections'!G$75*AD129+'ICP corrections'!H$75</f>
        <v>241.53368229047038</v>
      </c>
      <c r="AF129" s="91">
        <f>A129^4*'ICP corrections'!K$75+A129^3*'ICP corrections'!L$75+'ICP corrections'!M$75*A129^2+'ICP corrections'!N$75*A129+'ICP corrections'!O$75</f>
        <v>1.01898737281153</v>
      </c>
      <c r="AG129" s="20">
        <f t="shared" si="1"/>
        <v>246.11977236266117</v>
      </c>
      <c r="AH129" s="20"/>
    </row>
    <row r="130" spans="1:34" s="18" customFormat="1" ht="16">
      <c r="A130" s="18">
        <f>'Bruker data input page'!A130</f>
        <v>178</v>
      </c>
      <c r="B130" s="82">
        <f>'Bruker data input page'!B130</f>
        <v>44875.933333333334</v>
      </c>
      <c r="C130" s="18" t="str">
        <f>'Bruker data input page'!G130</f>
        <v>GeoExploration</v>
      </c>
      <c r="D130" s="18" t="str">
        <f>'Bruker data input page'!H130</f>
        <v>Oxide3phase</v>
      </c>
      <c r="E130" s="22">
        <f>'Bruker data input page'!K130</f>
        <v>150</v>
      </c>
      <c r="F130" s="22"/>
      <c r="G130" s="22" t="str">
        <f>'Bruker data input page'!DJ130</f>
        <v>U1556B-20R-2A</v>
      </c>
      <c r="H130" s="22" t="str">
        <f>'Bruker data input page'!DK130</f>
        <v>SHLF11500221k</v>
      </c>
      <c r="I130" s="22">
        <f>'Bruker data input page'!DL130</f>
        <v>88</v>
      </c>
      <c r="J130" s="22" t="str">
        <f>'Bruker data input page'!DM130</f>
        <v>A</v>
      </c>
      <c r="K130" s="49">
        <f>'Bruker data input page'!X130*Calibrations!H$46+Calibrations!I$46</f>
        <v>49.083369370767556</v>
      </c>
      <c r="L130" s="50">
        <f>'Bruker data input page'!AJ130*Calibrations!O$46/0.5995+Calibrations!P$46</f>
        <v>2.421247966818461</v>
      </c>
      <c r="M130" s="19">
        <f>'ICP corrections'!$S$75*L130^2+'ICP corrections'!$T$75*L130+'ICP corrections'!$U$75</f>
        <v>2.6931479526636082</v>
      </c>
      <c r="N130" s="49">
        <f>'Bruker data input page'!V130*Calibrations!V$46+Calibrations!W$46</f>
        <v>18.360286417344767</v>
      </c>
      <c r="O130" s="50">
        <f>'Bruker data input page'!AR130*Calibrations!AC$46/0.6994+Calibrations!AD$46</f>
        <v>9.0318063765603007</v>
      </c>
      <c r="P130" s="50">
        <f>'Bruker data input page'!T130*Calibrations!AQ$46+Calibrations!AR$46</f>
        <v>5.5367059500492948</v>
      </c>
      <c r="Q130" s="50">
        <f>'Bruker data input page'!AP130*Calibrations!AJ$46/0.77446+Calibrations!AK$46</f>
        <v>0.16284434758039257</v>
      </c>
      <c r="R130" s="50">
        <f>'Bruker data input page'!AH130*Calibrations!AX$46/0.7147+Calibrations!AY$46</f>
        <v>13.340121864050239</v>
      </c>
      <c r="S130" s="50">
        <f>'Bruker data input page'!AF130*Calibrations!BE$46/0.83015+Calibrations!BF$46</f>
        <v>3.04518093406812</v>
      </c>
      <c r="U130" s="20">
        <f>'Bruker data input page'!AL130*Calibrations!BS$46*10000+Calibrations!BT$46</f>
        <v>265.10946993954832</v>
      </c>
      <c r="V130" s="20">
        <f>('Bruker data input page'!AN130*10000)^2*Calibrations!BY$46+('Bruker data input page'!AN130*10000)*Calibrations!BZ$46+Calibrations!CA$46</f>
        <v>289.62472969943508</v>
      </c>
      <c r="W130" s="20">
        <f>'Bruker data input page'!AV130*Calibrations!CG$46*10000+Calibrations!CH$46</f>
        <v>88.608219969572957</v>
      </c>
      <c r="X130" s="20">
        <f>'Bruker data input page'!AX130*Calibrations!CN$46*10000+Calibrations!CO$46</f>
        <v>58.684686281148068</v>
      </c>
      <c r="Y130" s="20">
        <f>'Bruker data input page'!AZ130*Calibrations!CU$46*10000+Calibrations!CV$46</f>
        <v>62.159064728483401</v>
      </c>
      <c r="Z130" s="20">
        <f>'Bruker data input page'!BH130*Calibrations!DB$46*10000+Calibrations!DC$46</f>
        <v>47.637454394733957</v>
      </c>
      <c r="AA130" s="20">
        <f>'Bruker data input page'!BJ130*Calibrations!DI$46*10000+Calibrations!DJ$46</f>
        <v>596.61163419465902</v>
      </c>
      <c r="AB130" s="20">
        <f>'Bruker data input page'!BL130*Calibrations!DP$46*10000+Calibrations!DQ$46</f>
        <v>30.995327529532794</v>
      </c>
      <c r="AC130" s="20">
        <f>AB130*'ICP corrections'!Z$74+'ICP corrections'!AA$74</f>
        <v>34.300627932855825</v>
      </c>
      <c r="AD130" s="20">
        <f>((('Bruker data input page'!BN130*10000)^2)*Calibrations!DW$46)+(Calibrations!DX$46*('Bruker data input page'!BN130*10000))+Calibrations!DY$46</f>
        <v>187.05540459445896</v>
      </c>
      <c r="AE130" s="20">
        <f>AD130^2*'ICP corrections'!F$75+'ICP corrections'!G$75*AD130+'ICP corrections'!H$75</f>
        <v>228.13464604898007</v>
      </c>
      <c r="AF130" s="91">
        <f>A130^4*'ICP corrections'!K$75+A130^3*'ICP corrections'!L$75+'ICP corrections'!M$75*A130^2+'ICP corrections'!N$75*A130+'ICP corrections'!O$75</f>
        <v>1.0190565615182587</v>
      </c>
      <c r="AG130" s="20">
        <f t="shared" si="1"/>
        <v>232.48210796585866</v>
      </c>
      <c r="AH130" s="20"/>
    </row>
    <row r="131" spans="1:34" s="18" customFormat="1" ht="16">
      <c r="A131" s="18">
        <f>'Bruker data input page'!A131</f>
        <v>179</v>
      </c>
      <c r="B131" s="82">
        <f>'Bruker data input page'!B131</f>
        <v>44875.938194444447</v>
      </c>
      <c r="C131" s="18" t="str">
        <f>'Bruker data input page'!G131</f>
        <v>GeoExploration</v>
      </c>
      <c r="D131" s="18" t="str">
        <f>'Bruker data input page'!H131</f>
        <v>Oxide3phase</v>
      </c>
      <c r="E131" s="22">
        <f>'Bruker data input page'!K131</f>
        <v>150</v>
      </c>
      <c r="F131" s="22"/>
      <c r="G131" s="22" t="str">
        <f>'Bruker data input page'!DJ131</f>
        <v>U1556B-20R-3A</v>
      </c>
      <c r="H131" s="22" t="str">
        <f>'Bruker data input page'!DK131</f>
        <v>SHLF11500251</v>
      </c>
      <c r="I131" s="22">
        <f>'Bruker data input page'!DL131</f>
        <v>34</v>
      </c>
      <c r="J131" s="22" t="str">
        <f>'Bruker data input page'!DM131</f>
        <v>B</v>
      </c>
      <c r="K131" s="49">
        <f>'Bruker data input page'!X131*Calibrations!H$46+Calibrations!I$46</f>
        <v>43.233857966490049</v>
      </c>
      <c r="L131" s="50">
        <f>'Bruker data input page'!AJ131*Calibrations!O$46/0.5995+Calibrations!P$46</f>
        <v>2.1054808703387624</v>
      </c>
      <c r="M131" s="19">
        <f>'ICP corrections'!$S$75*L131^2+'ICP corrections'!$T$75*L131+'ICP corrections'!$U$75</f>
        <v>2.3347327807941975</v>
      </c>
      <c r="N131" s="49">
        <f>'Bruker data input page'!V131*Calibrations!V$46+Calibrations!W$46</f>
        <v>16.033873839023862</v>
      </c>
      <c r="O131" s="50">
        <f>'Bruker data input page'!AR131*Calibrations!AC$46/0.6994+Calibrations!AD$46</f>
        <v>10.790833812086998</v>
      </c>
      <c r="P131" s="50">
        <f>'Bruker data input page'!T131*Calibrations!AQ$46+Calibrations!AR$46</f>
        <v>11.003863187884054</v>
      </c>
      <c r="Q131" s="50">
        <f>'Bruker data input page'!AP131*Calibrations!AJ$46/0.77446+Calibrations!AK$46</f>
        <v>0.16427855607805031</v>
      </c>
      <c r="R131" s="50">
        <f>'Bruker data input page'!AH131*Calibrations!AX$46/0.7147+Calibrations!AY$46</f>
        <v>14.491202968662034</v>
      </c>
      <c r="S131" s="50">
        <f>'Bruker data input page'!AF131*Calibrations!BE$46/0.83015+Calibrations!BF$46</f>
        <v>2.0742069959673932</v>
      </c>
      <c r="U131" s="20">
        <f>'Bruker data input page'!AL131*Calibrations!BS$46*10000+Calibrations!BT$46</f>
        <v>202.16046442436817</v>
      </c>
      <c r="V131" s="20">
        <f>('Bruker data input page'!AN131*10000)^2*Calibrations!BY$46+('Bruker data input page'!AN131*10000)*Calibrations!BZ$46+Calibrations!CA$46</f>
        <v>237.64743965077147</v>
      </c>
      <c r="W131" s="20">
        <f>'Bruker data input page'!AV131*Calibrations!CG$46*10000+Calibrations!CH$46</f>
        <v>230.44853962258</v>
      </c>
      <c r="X131" s="20">
        <f>'Bruker data input page'!AX131*Calibrations!CN$46*10000+Calibrations!CO$46</f>
        <v>58.684686281148068</v>
      </c>
      <c r="Y131" s="20">
        <f>'Bruker data input page'!AZ131*Calibrations!CU$46*10000+Calibrations!CV$46</f>
        <v>78.000159806583582</v>
      </c>
      <c r="Z131" s="20">
        <f>'Bruker data input page'!BH131*Calibrations!DB$46*10000+Calibrations!DC$46</f>
        <v>34.805157316518518</v>
      </c>
      <c r="AA131" s="20">
        <f>'Bruker data input page'!BJ131*Calibrations!DI$46*10000+Calibrations!DJ$46</f>
        <v>530.8981098789817</v>
      </c>
      <c r="AB131" s="20">
        <f>'Bruker data input page'!BL131*Calibrations!DP$46*10000+Calibrations!DQ$46</f>
        <v>30.995327529532794</v>
      </c>
      <c r="AC131" s="20">
        <f>AB131*'ICP corrections'!Z$74+'ICP corrections'!AA$74</f>
        <v>34.300627932855825</v>
      </c>
      <c r="AD131" s="20">
        <f>((('Bruker data input page'!BN131*10000)^2)*Calibrations!DW$46)+(Calibrations!DX$46*('Bruker data input page'!BN131*10000))+Calibrations!DY$46</f>
        <v>186.210619601969</v>
      </c>
      <c r="AE131" s="20">
        <f>AD131^2*'ICP corrections'!F$75+'ICP corrections'!G$75*AD131+'ICP corrections'!H$75</f>
        <v>227.38308147997736</v>
      </c>
      <c r="AF131" s="91">
        <f>A131^4*'ICP corrections'!K$75+A131^3*'ICP corrections'!L$75+'ICP corrections'!M$75*A131^2+'ICP corrections'!N$75*A131+'ICP corrections'!O$75</f>
        <v>1.0191323813604893</v>
      </c>
      <c r="AG131" s="20">
        <f t="shared" ref="AG131:AG194" si="2">AE131*AF131</f>
        <v>231.73346130977552</v>
      </c>
      <c r="AH131" s="20"/>
    </row>
    <row r="132" spans="1:34" s="18" customFormat="1" ht="16">
      <c r="A132" s="18">
        <f>'Bruker data input page'!A132</f>
        <v>180</v>
      </c>
      <c r="B132" s="82">
        <f>'Bruker data input page'!B132</f>
        <v>44875.943749999999</v>
      </c>
      <c r="C132" s="18" t="str">
        <f>'Bruker data input page'!G132</f>
        <v>GeoExploration</v>
      </c>
      <c r="D132" s="18" t="str">
        <f>'Bruker data input page'!H132</f>
        <v>Oxide3phase</v>
      </c>
      <c r="E132" s="22">
        <f>'Bruker data input page'!K132</f>
        <v>150</v>
      </c>
      <c r="F132" s="22"/>
      <c r="G132" s="22" t="str">
        <f>'Bruker data input page'!DJ132</f>
        <v>U1556B-20R-4A</v>
      </c>
      <c r="H132" s="22" t="str">
        <f>'Bruker data input page'!DK132</f>
        <v>SHLF11500281</v>
      </c>
      <c r="I132" s="22">
        <f>'Bruker data input page'!DL132</f>
        <v>31</v>
      </c>
      <c r="J132" s="22" t="str">
        <f>'Bruker data input page'!DM132</f>
        <v>B</v>
      </c>
      <c r="K132" s="49">
        <f>'Bruker data input page'!X132*Calibrations!H$46+Calibrations!I$46</f>
        <v>52.603289752803242</v>
      </c>
      <c r="L132" s="50">
        <f>'Bruker data input page'!AJ132*Calibrations!O$46/0.5995+Calibrations!P$46</f>
        <v>2.3312172437490535</v>
      </c>
      <c r="M132" s="19">
        <f>'ICP corrections'!$S$75*L132^2+'ICP corrections'!$T$75*L132+'ICP corrections'!$U$75</f>
        <v>2.5911516355311881</v>
      </c>
      <c r="N132" s="49">
        <f>'Bruker data input page'!V132*Calibrations!V$46+Calibrations!W$46</f>
        <v>18.917594851555048</v>
      </c>
      <c r="O132" s="50">
        <f>'Bruker data input page'!AR132*Calibrations!AC$46/0.6994+Calibrations!AD$46</f>
        <v>8.0572301984365371</v>
      </c>
      <c r="P132" s="50">
        <f>'Bruker data input page'!T132*Calibrations!AQ$46+Calibrations!AR$46</f>
        <v>8.0030627676781307</v>
      </c>
      <c r="Q132" s="50">
        <f>'Bruker data input page'!AP132*Calibrations!AJ$46/0.77446+Calibrations!AK$46</f>
        <v>0.11778629727897939</v>
      </c>
      <c r="R132" s="50">
        <f>'Bruker data input page'!AH132*Calibrations!AX$46/0.7147+Calibrations!AY$46</f>
        <v>12.786102982796471</v>
      </c>
      <c r="S132" s="50">
        <f>'Bruker data input page'!AF132*Calibrations!BE$46/0.83015+Calibrations!BF$46</f>
        <v>2.8093729776722283</v>
      </c>
      <c r="U132" s="20">
        <f>'Bruker data input page'!AL132*Calibrations!BS$46*10000+Calibrations!BT$46</f>
        <v>306.61430874076598</v>
      </c>
      <c r="V132" s="20">
        <f>('Bruker data input page'!AN132*10000)^2*Calibrations!BY$46+('Bruker data input page'!AN132*10000)*Calibrations!BZ$46+Calibrations!CA$46</f>
        <v>96.361313667829364</v>
      </c>
      <c r="W132" s="20">
        <f>'Bruker data input page'!AV132*Calibrations!CG$46*10000+Calibrations!CH$46</f>
        <v>100.59472585574255</v>
      </c>
      <c r="X132" s="20">
        <f>'Bruker data input page'!AX132*Calibrations!CN$46*10000+Calibrations!CO$46</f>
        <v>59.712410807064444</v>
      </c>
      <c r="Y132" s="20">
        <f>'Bruker data input page'!AZ132*Calibrations!CU$46*10000+Calibrations!CV$46</f>
        <v>69.47033937991425</v>
      </c>
      <c r="Z132" s="20">
        <f>'Bruker data input page'!BH132*Calibrations!DB$46*10000+Calibrations!DC$46</f>
        <v>47.637454394733957</v>
      </c>
      <c r="AA132" s="20">
        <f>'Bruker data input page'!BJ132*Calibrations!DI$46*10000+Calibrations!DJ$46</f>
        <v>549.67340254060389</v>
      </c>
      <c r="AB132" s="20">
        <f>'Bruker data input page'!BL132*Calibrations!DP$46*10000+Calibrations!DQ$46</f>
        <v>30.995327529532794</v>
      </c>
      <c r="AC132" s="20">
        <f>AB132*'ICP corrections'!Z$74+'ICP corrections'!AA$74</f>
        <v>34.300627932855825</v>
      </c>
      <c r="AD132" s="20">
        <f>((('Bruker data input page'!BN132*10000)^2)*Calibrations!DW$46)+(Calibrations!DX$46*('Bruker data input page'!BN132*10000))+Calibrations!DY$46</f>
        <v>174.06958963206444</v>
      </c>
      <c r="AE132" s="20">
        <f>AD132^2*'ICP corrections'!F$75+'ICP corrections'!G$75*AD132+'ICP corrections'!H$75</f>
        <v>216.34782762839518</v>
      </c>
      <c r="AF132" s="91">
        <f>A132^4*'ICP corrections'!K$75+A132^3*'ICP corrections'!L$75+'ICP corrections'!M$75*A132^2+'ICP corrections'!N$75*A132+'ICP corrections'!O$75</f>
        <v>1.0192147690988569</v>
      </c>
      <c r="AG132" s="20">
        <f t="shared" si="2"/>
        <v>220.5049011813141</v>
      </c>
      <c r="AH132" s="20"/>
    </row>
    <row r="133" spans="1:34" s="18" customFormat="1" ht="16">
      <c r="A133" s="18">
        <f>'Bruker data input page'!A133</f>
        <v>181</v>
      </c>
      <c r="B133" s="82">
        <f>'Bruker data input page'!B133</f>
        <v>44875.948611111111</v>
      </c>
      <c r="C133" s="18" t="str">
        <f>'Bruker data input page'!G133</f>
        <v>GeoExploration</v>
      </c>
      <c r="D133" s="18" t="str">
        <f>'Bruker data input page'!H133</f>
        <v>Oxide3phase</v>
      </c>
      <c r="E133" s="22">
        <f>'Bruker data input page'!K133</f>
        <v>150</v>
      </c>
      <c r="F133" s="22"/>
      <c r="G133" s="22" t="str">
        <f>'Bruker data input page'!DJ133</f>
        <v>U1556B-20R-4A</v>
      </c>
      <c r="H133" s="22" t="str">
        <f>'Bruker data input page'!DK133</f>
        <v>SHLF11500281</v>
      </c>
      <c r="I133" s="22">
        <f>'Bruker data input page'!DL133</f>
        <v>102</v>
      </c>
      <c r="J133" s="22" t="str">
        <f>'Bruker data input page'!DM133</f>
        <v>B</v>
      </c>
      <c r="K133" s="49">
        <f>'Bruker data input page'!X133*Calibrations!H$46+Calibrations!I$46</f>
        <v>45.41351576808723</v>
      </c>
      <c r="L133" s="50">
        <f>'Bruker data input page'!AJ133*Calibrations!O$46/0.5995+Calibrations!P$46</f>
        <v>2.1318634998096515</v>
      </c>
      <c r="M133" s="19">
        <f>'ICP corrections'!$S$75*L133^2+'ICP corrections'!$T$75*L133+'ICP corrections'!$U$75</f>
        <v>2.3647516194327651</v>
      </c>
      <c r="N133" s="49">
        <f>'Bruker data input page'!V133*Calibrations!V$46+Calibrations!W$46</f>
        <v>16.727536541632681</v>
      </c>
      <c r="O133" s="50">
        <f>'Bruker data input page'!AR133*Calibrations!AC$46/0.6994+Calibrations!AD$46</f>
        <v>8.1253657334053493</v>
      </c>
      <c r="P133" s="50">
        <f>'Bruker data input page'!T133*Calibrations!AQ$46+Calibrations!AR$46</f>
        <v>7.0814410170006363</v>
      </c>
      <c r="Q133" s="50">
        <f>'Bruker data input page'!AP133*Calibrations!AJ$46/0.77446+Calibrations!AK$46</f>
        <v>0.11934002315144192</v>
      </c>
      <c r="R133" s="50">
        <f>'Bruker data input page'!AH133*Calibrations!AX$46/0.7147+Calibrations!AY$46</f>
        <v>13.637485698655237</v>
      </c>
      <c r="S133" s="50">
        <f>'Bruker data input page'!AF133*Calibrations!BE$46/0.83015+Calibrations!BF$46</f>
        <v>2.0874068720844301</v>
      </c>
      <c r="U133" s="20">
        <f>'Bruker data input page'!AL133*Calibrations!BS$46*10000+Calibrations!BT$46</f>
        <v>189.01726547064925</v>
      </c>
      <c r="V133" s="20">
        <f>('Bruker data input page'!AN133*10000)^2*Calibrations!BY$46+('Bruker data input page'!AN133*10000)*Calibrations!BZ$46+Calibrations!CA$46</f>
        <v>251.52543218860703</v>
      </c>
      <c r="W133" s="20">
        <f>'Bruker data input page'!AV133*Calibrations!CG$46*10000+Calibrations!CH$46</f>
        <v>152.53625136247754</v>
      </c>
      <c r="X133" s="20">
        <f>'Bruker data input page'!AX133*Calibrations!CN$46*10000+Calibrations!CO$46</f>
        <v>54.573788177482584</v>
      </c>
      <c r="Y133" s="20">
        <f>'Bruker data input page'!AZ133*Calibrations!CU$46*10000+Calibrations!CV$46</f>
        <v>85.311434458014432</v>
      </c>
      <c r="Z133" s="20">
        <f>'Bruker data input page'!BH133*Calibrations!DB$46*10000+Calibrations!DC$46</f>
        <v>38.013231586072379</v>
      </c>
      <c r="AA133" s="20">
        <f>'Bruker data input page'!BJ133*Calibrations!DI$46*10000+Calibrations!DJ$46</f>
        <v>554.88876161327664</v>
      </c>
      <c r="AB133" s="20">
        <f>'Bruker data input page'!BL133*Calibrations!DP$46*10000+Calibrations!DQ$46</f>
        <v>28.579761694211815</v>
      </c>
      <c r="AC133" s="20">
        <f>AB133*'ICP corrections'!Z$74+'ICP corrections'!AA$74</f>
        <v>32.247155416249463</v>
      </c>
      <c r="AD133" s="20">
        <f>((('Bruker data input page'!BN133*10000)^2)*Calibrations!DW$46)+(Calibrations!DX$46*('Bruker data input page'!BN133*10000))+Calibrations!DY$46</f>
        <v>201.75009776563209</v>
      </c>
      <c r="AE133" s="20">
        <f>AD133^2*'ICP corrections'!F$75+'ICP corrections'!G$75*AD133+'ICP corrections'!H$75</f>
        <v>240.86894760144912</v>
      </c>
      <c r="AF133" s="91">
        <f>A133^4*'ICP corrections'!K$75+A133^3*'ICP corrections'!L$75+'ICP corrections'!M$75*A133^2+'ICP corrections'!N$75*A133+'ICP corrections'!O$75</f>
        <v>1.0193036615672055</v>
      </c>
      <c r="AG133" s="20">
        <f t="shared" si="2"/>
        <v>245.51860024799646</v>
      </c>
      <c r="AH133" s="20"/>
    </row>
    <row r="134" spans="1:34" s="18" customFormat="1" ht="16">
      <c r="A134" s="18">
        <f>'Bruker data input page'!A134</f>
        <v>182</v>
      </c>
      <c r="B134" s="82">
        <f>'Bruker data input page'!B134</f>
        <v>44875.95208333333</v>
      </c>
      <c r="C134" s="18" t="str">
        <f>'Bruker data input page'!G134</f>
        <v>GeoExploration</v>
      </c>
      <c r="D134" s="18" t="str">
        <f>'Bruker data input page'!H134</f>
        <v>Oxide3phase</v>
      </c>
      <c r="E134" s="22">
        <f>'Bruker data input page'!K134</f>
        <v>150</v>
      </c>
      <c r="F134" s="22"/>
      <c r="G134" s="22" t="str">
        <f>'Bruker data input page'!DJ134</f>
        <v>U1556B-20R-5A</v>
      </c>
      <c r="H134" s="22" t="str">
        <f>'Bruker data input page'!DK134</f>
        <v>SHLF11500311</v>
      </c>
      <c r="I134" s="22">
        <f>'Bruker data input page'!DL134</f>
        <v>6</v>
      </c>
      <c r="J134" s="22" t="str">
        <f>'Bruker data input page'!DM134</f>
        <v>B</v>
      </c>
      <c r="K134" s="49">
        <f>'Bruker data input page'!X134*Calibrations!H$46+Calibrations!I$46</f>
        <v>51.685802308961151</v>
      </c>
      <c r="L134" s="50">
        <f>'Bruker data input page'!AJ134*Calibrations!O$46/0.5995+Calibrations!P$46</f>
        <v>2.424216012633936</v>
      </c>
      <c r="M134" s="19">
        <f>'ICP corrections'!$S$75*L134^2+'ICP corrections'!$T$75*L134+'ICP corrections'!$U$75</f>
        <v>2.6965078321481939</v>
      </c>
      <c r="N134" s="49">
        <f>'Bruker data input page'!V134*Calibrations!V$46+Calibrations!W$46</f>
        <v>18.985309543952575</v>
      </c>
      <c r="O134" s="50">
        <f>'Bruker data input page'!AR134*Calibrations!AC$46/0.6994+Calibrations!AD$46</f>
        <v>9.38780710839516</v>
      </c>
      <c r="P134" s="50">
        <f>'Bruker data input page'!T134*Calibrations!AQ$46+Calibrations!AR$46</f>
        <v>10.31351999021868</v>
      </c>
      <c r="Q134" s="50">
        <f>'Bruker data input page'!AP134*Calibrations!AJ$46/0.77446+Calibrations!AK$46</f>
        <v>0.16714697307336571</v>
      </c>
      <c r="R134" s="50">
        <f>'Bruker data input page'!AH134*Calibrations!AX$46/0.7147+Calibrations!AY$46</f>
        <v>10.748766759739752</v>
      </c>
      <c r="S134" s="50">
        <f>'Bruker data input page'!AF134*Calibrations!BE$46/0.83015+Calibrations!BF$46</f>
        <v>2.0567563122872414</v>
      </c>
      <c r="U134" s="20">
        <f>'Bruker data input page'!AL134*Calibrations!BS$46*10000+Calibrations!BT$46</f>
        <v>281.71140546003539</v>
      </c>
      <c r="V134" s="20">
        <f>('Bruker data input page'!AN134*10000)^2*Calibrations!BY$46+('Bruker data input page'!AN134*10000)*Calibrations!BZ$46+Calibrations!CA$46</f>
        <v>329.4596860526708</v>
      </c>
      <c r="W134" s="20">
        <f>'Bruker data input page'!AV134*Calibrations!CG$46*10000+Calibrations!CH$46</f>
        <v>120.57223566602524</v>
      </c>
      <c r="X134" s="20">
        <f>'Bruker data input page'!AX134*Calibrations!CN$46*10000+Calibrations!CO$46</f>
        <v>65.878757962562673</v>
      </c>
      <c r="Y134" s="20">
        <f>'Bruker data input page'!AZ134*Calibrations!CU$46*10000+Calibrations!CV$46</f>
        <v>64.596156278960351</v>
      </c>
      <c r="Z134" s="20">
        <f>'Bruker data input page'!BH134*Calibrations!DB$46*10000+Calibrations!DC$46</f>
        <v>32.666441136815941</v>
      </c>
      <c r="AA134" s="20">
        <f>'Bruker data input page'!BJ134*Calibrations!DI$46*10000+Calibrations!DJ$46</f>
        <v>448.49543653075148</v>
      </c>
      <c r="AB134" s="20">
        <f>'Bruker data input page'!BL134*Calibrations!DP$46*10000+Calibrations!DQ$46</f>
        <v>35.826459200174739</v>
      </c>
      <c r="AC134" s="20">
        <f>AB134*'ICP corrections'!Z$74+'ICP corrections'!AA$74</f>
        <v>38.407572966068543</v>
      </c>
      <c r="AD134" s="20">
        <f>((('Bruker data input page'!BN134*10000)^2)*Calibrations!DW$46)+(Calibrations!DX$46*('Bruker data input page'!BN134*10000))+Calibrations!DY$46</f>
        <v>162.27088053457692</v>
      </c>
      <c r="AE134" s="20">
        <f>AD134^2*'ICP corrections'!F$75+'ICP corrections'!G$75*AD134+'ICP corrections'!H$75</f>
        <v>205.2045592793072</v>
      </c>
      <c r="AF134" s="91">
        <f>A134^4*'ICP corrections'!K$75+A134^3*'ICP corrections'!L$75+'ICP corrections'!M$75*A134^2+'ICP corrections'!N$75*A134+'ICP corrections'!O$75</f>
        <v>1.0193989956725877</v>
      </c>
      <c r="AG134" s="20">
        <f t="shared" si="2"/>
        <v>209.18532163676176</v>
      </c>
      <c r="AH134" s="20"/>
    </row>
    <row r="135" spans="1:34" s="18" customFormat="1" ht="16">
      <c r="A135" s="18">
        <f>'Bruker data input page'!A135</f>
        <v>183</v>
      </c>
      <c r="B135" s="82">
        <f>'Bruker data input page'!B135</f>
        <v>44875.954861111109</v>
      </c>
      <c r="C135" s="18" t="str">
        <f>'Bruker data input page'!G135</f>
        <v>GeoExploration</v>
      </c>
      <c r="D135" s="18" t="str">
        <f>'Bruker data input page'!H135</f>
        <v>Oxide3phase</v>
      </c>
      <c r="E135" s="22">
        <f>'Bruker data input page'!K135</f>
        <v>150</v>
      </c>
      <c r="F135" s="22"/>
      <c r="G135" s="22" t="str">
        <f>'Bruker data input page'!DJ135</f>
        <v>U1556B-20R-5A</v>
      </c>
      <c r="H135" s="22" t="str">
        <f>'Bruker data input page'!DK135</f>
        <v>SHLF11500311</v>
      </c>
      <c r="I135" s="22">
        <f>'Bruker data input page'!DL135</f>
        <v>52</v>
      </c>
      <c r="J135" s="22" t="str">
        <f>'Bruker data input page'!DM135</f>
        <v>A</v>
      </c>
      <c r="K135" s="49">
        <f>'Bruker data input page'!X135*Calibrations!H$46+Calibrations!I$46</f>
        <v>49.465078769573552</v>
      </c>
      <c r="L135" s="50">
        <f>'Bruker data input page'!AJ135*Calibrations!O$46/0.5995+Calibrations!P$46</f>
        <v>2.3119249459484665</v>
      </c>
      <c r="M135" s="19">
        <f>'ICP corrections'!$S$75*L135^2+'ICP corrections'!$T$75*L135+'ICP corrections'!$U$75</f>
        <v>2.5692751367443432</v>
      </c>
      <c r="N135" s="49">
        <f>'Bruker data input page'!V135*Calibrations!V$46+Calibrations!W$46</f>
        <v>18.324348083038174</v>
      </c>
      <c r="O135" s="50">
        <f>'Bruker data input page'!AR135*Calibrations!AC$46/0.6994+Calibrations!AD$46</f>
        <v>8.4257274039338004</v>
      </c>
      <c r="P135" s="50">
        <f>'Bruker data input page'!T135*Calibrations!AQ$46+Calibrations!AR$46</f>
        <v>5.2923306668959675</v>
      </c>
      <c r="Q135" s="50">
        <f>'Bruker data input page'!AP135*Calibrations!AJ$46/0.77446+Calibrations!AK$46</f>
        <v>0.11396174128522549</v>
      </c>
      <c r="R135" s="50">
        <f>'Bruker data input page'!AH135*Calibrations!AX$46/0.7147+Calibrations!AY$46</f>
        <v>13.128844713653756</v>
      </c>
      <c r="S135" s="50">
        <f>'Bruker data input page'!AF135*Calibrations!BE$46/0.83015+Calibrations!BF$46</f>
        <v>3.2376977713344042</v>
      </c>
      <c r="U135" s="20">
        <f>'Bruker data input page'!AL135*Calibrations!BS$46*10000+Calibrations!BT$46</f>
        <v>247.12403979235398</v>
      </c>
      <c r="V135" s="20">
        <f>('Bruker data input page'!AN135*10000)^2*Calibrations!BY$46+('Bruker data input page'!AN135*10000)*Calibrations!BZ$46+Calibrations!CA$46</f>
        <v>330.4735334656807</v>
      </c>
      <c r="W135" s="20">
        <f>'Bruker data input page'!AV135*Calibrations!CG$46*10000+Calibrations!CH$46</f>
        <v>64.635208197233723</v>
      </c>
      <c r="X135" s="20">
        <f>'Bruker data input page'!AX135*Calibrations!CN$46*10000+Calibrations!CO$46</f>
        <v>47.379716496067992</v>
      </c>
      <c r="Y135" s="20">
        <f>'Bruker data input page'!AZ135*Calibrations!CU$46*10000+Calibrations!CV$46</f>
        <v>67.0332478294373</v>
      </c>
      <c r="Z135" s="20">
        <f>'Bruker data input page'!BH135*Calibrations!DB$46*10000+Calibrations!DC$46</f>
        <v>49.776170574436534</v>
      </c>
      <c r="AA135" s="20">
        <f>'Bruker data input page'!BJ135*Calibrations!DI$46*10000+Calibrations!DJ$46</f>
        <v>565.31947975862226</v>
      </c>
      <c r="AB135" s="20">
        <f>'Bruker data input page'!BL135*Calibrations!DP$46*10000+Calibrations!DQ$46</f>
        <v>29.787544611872303</v>
      </c>
      <c r="AC135" s="20">
        <f>AB135*'ICP corrections'!Z$74+'ICP corrections'!AA$74</f>
        <v>33.273891674552644</v>
      </c>
      <c r="AD135" s="20">
        <f>((('Bruker data input page'!BN135*10000)^2)*Calibrations!DW$46)+(Calibrations!DX$46*('Bruker data input page'!BN135*10000))+Calibrations!DY$46</f>
        <v>182.80157105343349</v>
      </c>
      <c r="AE135" s="20">
        <f>AD135^2*'ICP corrections'!F$75+'ICP corrections'!G$75*AD135+'ICP corrections'!H$75</f>
        <v>224.32869523562158</v>
      </c>
      <c r="AF135" s="91">
        <f>A135^4*'ICP corrections'!K$75+A135^3*'ICP corrections'!L$75+'ICP corrections'!M$75*A135^2+'ICP corrections'!N$75*A135+'ICP corrections'!O$75</f>
        <v>1.0195007083952656</v>
      </c>
      <c r="AG135" s="20">
        <f t="shared" si="2"/>
        <v>228.70326370610186</v>
      </c>
      <c r="AH135" s="20"/>
    </row>
    <row r="136" spans="1:34" s="18" customFormat="1" ht="16">
      <c r="A136" s="18">
        <f>'Bruker data input page'!A136</f>
        <v>184</v>
      </c>
      <c r="B136" s="82">
        <f>'Bruker data input page'!B136</f>
        <v>44875.958333333336</v>
      </c>
      <c r="C136" s="18" t="str">
        <f>'Bruker data input page'!G136</f>
        <v>GeoExploration</v>
      </c>
      <c r="D136" s="18" t="str">
        <f>'Bruker data input page'!H136</f>
        <v>Oxide3phase</v>
      </c>
      <c r="E136" s="22">
        <f>'Bruker data input page'!K136</f>
        <v>150</v>
      </c>
      <c r="F136" s="22"/>
      <c r="G136" s="22" t="str">
        <f>'Bruker data input page'!DJ136</f>
        <v>U1556B-20R-5A</v>
      </c>
      <c r="H136" s="22" t="str">
        <f>'Bruker data input page'!DK136</f>
        <v>SHLF11500311</v>
      </c>
      <c r="I136" s="22">
        <f>'Bruker data input page'!DL136</f>
        <v>118</v>
      </c>
      <c r="J136" s="22" t="str">
        <f>'Bruker data input page'!DM136</f>
        <v>A</v>
      </c>
      <c r="K136" s="49">
        <f>'Bruker data input page'!X136*Calibrations!H$46+Calibrations!I$46</f>
        <v>45.623076055312801</v>
      </c>
      <c r="L136" s="50">
        <f>'Bruker data input page'!AJ136*Calibrations!O$46/0.5995+Calibrations!P$46</f>
        <v>2.1960062677107497</v>
      </c>
      <c r="M136" s="19">
        <f>'ICP corrections'!$S$75*L136^2+'ICP corrections'!$T$75*L136+'ICP corrections'!$U$75</f>
        <v>2.4376794592822981</v>
      </c>
      <c r="N136" s="49">
        <f>'Bruker data input page'!V136*Calibrations!V$46+Calibrations!W$46</f>
        <v>16.856227488745247</v>
      </c>
      <c r="O136" s="50">
        <f>'Bruker data input page'!AR136*Calibrations!AC$46/0.6994+Calibrations!AD$46</f>
        <v>8.6761031798126425</v>
      </c>
      <c r="P136" s="50">
        <f>'Bruker data input page'!T136*Calibrations!AQ$46+Calibrations!AR$46</f>
        <v>5.2210262472382878</v>
      </c>
      <c r="Q136" s="50">
        <f>'Bruker data input page'!AP136*Calibrations!AJ$46/0.77446+Calibrations!AK$46</f>
        <v>0.1291404478854363</v>
      </c>
      <c r="R136" s="50">
        <f>'Bruker data input page'!AH136*Calibrations!AX$46/0.7147+Calibrations!AY$46</f>
        <v>11.402004192284689</v>
      </c>
      <c r="S136" s="50">
        <f>'Bruker data input page'!AF136*Calibrations!BE$46/0.83015+Calibrations!BF$46</f>
        <v>2.3262351391172702</v>
      </c>
      <c r="U136" s="20">
        <f>'Bruker data input page'!AL136*Calibrations!BS$46*10000+Calibrations!BT$46</f>
        <v>182.79153965046658</v>
      </c>
      <c r="V136" s="20">
        <f>('Bruker data input page'!AN136*10000)^2*Calibrations!BY$46+('Bruker data input page'!AN136*10000)*Calibrations!BZ$46+Calibrations!CA$46</f>
        <v>377.79885487584158</v>
      </c>
      <c r="W136" s="20">
        <f>'Bruker data input page'!AV136*Calibrations!CG$46*10000+Calibrations!CH$46</f>
        <v>84.612718007516406</v>
      </c>
      <c r="X136" s="20">
        <f>'Bruker data input page'!AX136*Calibrations!CN$46*10000+Calibrations!CO$46</f>
        <v>50.4628900738171</v>
      </c>
      <c r="Y136" s="20">
        <f>'Bruker data input page'!AZ136*Calibrations!CU$46*10000+Calibrations!CV$46</f>
        <v>64.596156278960351</v>
      </c>
      <c r="Z136" s="20">
        <f>'Bruker data input page'!BH136*Calibrations!DB$46*10000+Calibrations!DC$46</f>
        <v>33.735799226667233</v>
      </c>
      <c r="AA136" s="20">
        <f>'Bruker data input page'!BJ136*Calibrations!DI$46*10000+Calibrations!DJ$46</f>
        <v>589.31013149291709</v>
      </c>
      <c r="AB136" s="20">
        <f>'Bruker data input page'!BL136*Calibrations!DP$46*10000+Calibrations!DQ$46</f>
        <v>32.203110447193275</v>
      </c>
      <c r="AC136" s="20">
        <f>AB136*'ICP corrections'!Z$74+'ICP corrections'!AA$74</f>
        <v>35.327364191159006</v>
      </c>
      <c r="AD136" s="20">
        <f>((('Bruker data input page'!BN136*10000)^2)*Calibrations!DW$46)+(Calibrations!DX$46*('Bruker data input page'!BN136*10000))+Calibrations!DY$46</f>
        <v>205.65998265303622</v>
      </c>
      <c r="AE136" s="20">
        <f>AD136^2*'ICP corrections'!F$75+'ICP corrections'!G$75*AD136+'ICP corrections'!H$75</f>
        <v>244.1492758665338</v>
      </c>
      <c r="AF136" s="91">
        <f>A136^4*'ICP corrections'!K$75+A136^3*'ICP corrections'!L$75+'ICP corrections'!M$75*A136^2+'ICP corrections'!N$75*A136+'ICP corrections'!O$75</f>
        <v>1.0196087367887094</v>
      </c>
      <c r="AG136" s="20">
        <f t="shared" si="2"/>
        <v>248.93673475415468</v>
      </c>
      <c r="AH136" s="20"/>
    </row>
    <row r="137" spans="1:34" s="18" customFormat="1" ht="16">
      <c r="A137" s="18">
        <f>'Bruker data input page'!A137</f>
        <v>185</v>
      </c>
      <c r="B137" s="82">
        <f>'Bruker data input page'!B137</f>
        <v>44875.98541666667</v>
      </c>
      <c r="C137" s="18" t="str">
        <f>'Bruker data input page'!G137</f>
        <v>GeoExploration</v>
      </c>
      <c r="D137" s="18" t="str">
        <f>'Bruker data input page'!H137</f>
        <v>Oxide3phase</v>
      </c>
      <c r="E137" s="22">
        <f>'Bruker data input page'!K137</f>
        <v>150</v>
      </c>
      <c r="F137" s="22"/>
      <c r="G137" s="22" t="str">
        <f>'Bruker data input page'!DJ137</f>
        <v>U1556B-20R-6A</v>
      </c>
      <c r="H137" s="22" t="str">
        <f>'Bruker data input page'!DK137</f>
        <v>SHLF11500341</v>
      </c>
      <c r="I137" s="22">
        <f>'Bruker data input page'!DL137</f>
        <v>33</v>
      </c>
      <c r="J137" s="22" t="str">
        <f>'Bruker data input page'!DM137</f>
        <v>A</v>
      </c>
      <c r="K137" s="49">
        <f>'Bruker data input page'!X137*Calibrations!H$46+Calibrations!I$46</f>
        <v>45.664911174607482</v>
      </c>
      <c r="L137" s="50">
        <f>'Bruker data input page'!AJ137*Calibrations!O$46/0.5995+Calibrations!P$46</f>
        <v>2.0395242966615417</v>
      </c>
      <c r="M137" s="19">
        <f>'ICP corrections'!$S$75*L137^2+'ICP corrections'!$T$75*L137+'ICP corrections'!$U$75</f>
        <v>2.2596275116088322</v>
      </c>
      <c r="N137" s="49">
        <f>'Bruker data input page'!V137*Calibrations!V$46+Calibrations!W$46</f>
        <v>16.909144043487121</v>
      </c>
      <c r="O137" s="50">
        <f>'Bruker data input page'!AR137*Calibrations!AC$46/0.6994+Calibrations!AD$46</f>
        <v>7.9566633389629207</v>
      </c>
      <c r="P137" s="50">
        <f>'Bruker data input page'!T137*Calibrations!AQ$46+Calibrations!AR$46</f>
        <v>8.777516076694809</v>
      </c>
      <c r="Q137" s="50">
        <f>'Bruker data input page'!AP137*Calibrations!AJ$46/0.77446+Calibrations!AK$46</f>
        <v>0.11969857527585634</v>
      </c>
      <c r="R137" s="50">
        <f>'Bruker data input page'!AH137*Calibrations!AX$46/0.7147+Calibrations!AY$46</f>
        <v>12.684695786991529</v>
      </c>
      <c r="S137" s="50">
        <f>'Bruker data input page'!AF137*Calibrations!BE$46/0.83015+Calibrations!BF$46</f>
        <v>1.8828087922703487</v>
      </c>
      <c r="U137" s="20">
        <f>'Bruker data input page'!AL137*Calibrations!BS$46*10000+Calibrations!BT$46</f>
        <v>238.13132471875682</v>
      </c>
      <c r="V137" s="20">
        <f>('Bruker data input page'!AN137*10000)^2*Calibrations!BY$46+('Bruker data input page'!AN137*10000)*Calibrations!BZ$46+Calibrations!CA$46</f>
        <v>251.52543218860703</v>
      </c>
      <c r="W137" s="20">
        <f>'Bruker data input page'!AV137*Calibrations!CG$46*10000+Calibrations!CH$46</f>
        <v>183.5013915684157</v>
      </c>
      <c r="X137" s="20">
        <f>'Bruker data input page'!AX137*Calibrations!CN$46*10000+Calibrations!CO$46</f>
        <v>57.656961755231698</v>
      </c>
      <c r="Y137" s="20">
        <f>'Bruker data input page'!AZ137*Calibrations!CU$46*10000+Calibrations!CV$46</f>
        <v>60.940518953244933</v>
      </c>
      <c r="Z137" s="20">
        <f>'Bruker data input page'!BH137*Calibrations!DB$46*10000+Calibrations!DC$46</f>
        <v>29.458366867262086</v>
      </c>
      <c r="AA137" s="20">
        <f>'Bruker data input page'!BJ137*Calibrations!DI$46*10000+Calibrations!DJ$46</f>
        <v>537.1565407661891</v>
      </c>
      <c r="AB137" s="20">
        <f>'Bruker data input page'!BL137*Calibrations!DP$46*10000+Calibrations!DQ$46</f>
        <v>27.37197877655132</v>
      </c>
      <c r="AC137" s="20">
        <f>AB137*'ICP corrections'!Z$74+'ICP corrections'!AA$74</f>
        <v>31.220419157946274</v>
      </c>
      <c r="AD137" s="20">
        <f>((('Bruker data input page'!BN137*10000)^2)*Calibrations!DW$46)+(Calibrations!DX$46*('Bruker data input page'!BN137*10000))+Calibrations!DY$46</f>
        <v>189.57181442478327</v>
      </c>
      <c r="AE137" s="20">
        <f>AD137^2*'ICP corrections'!F$75+'ICP corrections'!G$75*AD137+'ICP corrections'!H$75</f>
        <v>230.36082323897256</v>
      </c>
      <c r="AF137" s="91">
        <f>A137^4*'ICP corrections'!K$75+A137^3*'ICP corrections'!L$75+'ICP corrections'!M$75*A137^2+'ICP corrections'!N$75*A137+'ICP corrections'!O$75</f>
        <v>1.0197230179795986</v>
      </c>
      <c r="AG137" s="20">
        <f t="shared" si="2"/>
        <v>234.90423389750995</v>
      </c>
      <c r="AH137" s="20"/>
    </row>
    <row r="138" spans="1:34" s="18" customFormat="1" ht="16">
      <c r="A138" s="18">
        <f>'Bruker data input page'!A138</f>
        <v>186</v>
      </c>
      <c r="B138" s="82">
        <f>'Bruker data input page'!B138</f>
        <v>44875.988194444442</v>
      </c>
      <c r="C138" s="18" t="str">
        <f>'Bruker data input page'!G138</f>
        <v>GeoExploration</v>
      </c>
      <c r="D138" s="18" t="str">
        <f>'Bruker data input page'!H138</f>
        <v>Oxide3phase</v>
      </c>
      <c r="E138" s="22">
        <f>'Bruker data input page'!K138</f>
        <v>150</v>
      </c>
      <c r="F138" s="22"/>
      <c r="G138" s="22" t="str">
        <f>'Bruker data input page'!DJ138</f>
        <v>U1556B-20R-6A</v>
      </c>
      <c r="H138" s="22" t="str">
        <f>'Bruker data input page'!DK138</f>
        <v>SHLF11500341</v>
      </c>
      <c r="I138" s="22">
        <f>'Bruker data input page'!DL138</f>
        <v>73</v>
      </c>
      <c r="J138" s="22" t="str">
        <f>'Bruker data input page'!DM138</f>
        <v>B</v>
      </c>
      <c r="K138" s="49">
        <f>'Bruker data input page'!X138*Calibrations!H$46+Calibrations!I$46</f>
        <v>50.836693646311069</v>
      </c>
      <c r="L138" s="50">
        <f>'Bruker data input page'!AJ138*Calibrations!O$46/0.5995+Calibrations!P$46</f>
        <v>2.2843880764382263</v>
      </c>
      <c r="M138" s="19">
        <f>'ICP corrections'!$S$75*L138^2+'ICP corrections'!$T$75*L138+'ICP corrections'!$U$75</f>
        <v>2.5380373898450941</v>
      </c>
      <c r="N138" s="49">
        <f>'Bruker data input page'!V138*Calibrations!V$46+Calibrations!W$46</f>
        <v>18.162889831116658</v>
      </c>
      <c r="O138" s="50">
        <f>'Bruker data input page'!AR138*Calibrations!AC$46/0.6994+Calibrations!AD$46</f>
        <v>8.9776549906898921</v>
      </c>
      <c r="P138" s="50">
        <f>'Bruker data input page'!T138*Calibrations!AQ$46+Calibrations!AR$46</f>
        <v>10.994258919113836</v>
      </c>
      <c r="Q138" s="50">
        <f>'Bruker data input page'!AP138*Calibrations!AJ$46/0.77446+Calibrations!AK$46</f>
        <v>0.14001652899267394</v>
      </c>
      <c r="R138" s="50">
        <f>'Bruker data input page'!AH138*Calibrations!AX$46/0.7147+Calibrations!AY$46</f>
        <v>10.068390135223996</v>
      </c>
      <c r="S138" s="50">
        <f>'Bruker data input page'!AF138*Calibrations!BE$46/0.83015+Calibrations!BF$46</f>
        <v>1.9512691667078652</v>
      </c>
      <c r="U138" s="20">
        <f>'Bruker data input page'!AL138*Calibrations!BS$46*10000+Calibrations!BT$46</f>
        <v>247.81578710570764</v>
      </c>
      <c r="V138" s="20">
        <f>('Bruker data input page'!AN138*10000)^2*Calibrations!BY$46+('Bruker data input page'!AN138*10000)*Calibrations!BZ$46+Calibrations!CA$46</f>
        <v>325.37125796433145</v>
      </c>
      <c r="W138" s="20">
        <f>'Bruker data input page'!AV138*Calibrations!CG$46*10000+Calibrations!CH$46</f>
        <v>157.5306288150482</v>
      </c>
      <c r="X138" s="20">
        <f>'Bruker data input page'!AX138*Calibrations!CN$46*10000+Calibrations!CO$46</f>
        <v>68.961931540311781</v>
      </c>
      <c r="Y138" s="20">
        <f>'Bruker data input page'!AZ138*Calibrations!CU$46*10000+Calibrations!CV$46</f>
        <v>65.814702054198833</v>
      </c>
      <c r="Z138" s="20">
        <f>'Bruker data input page'!BH138*Calibrations!DB$46*10000+Calibrations!DC$46</f>
        <v>36.943873496221087</v>
      </c>
      <c r="AA138" s="20">
        <f>'Bruker data input page'!BJ138*Calibrations!DI$46*10000+Calibrations!DJ$46</f>
        <v>471.44301645051178</v>
      </c>
      <c r="AB138" s="20">
        <f>'Bruker data input page'!BL138*Calibrations!DP$46*10000+Calibrations!DQ$46</f>
        <v>27.37197877655132</v>
      </c>
      <c r="AC138" s="20">
        <f>AB138*'ICP corrections'!Z$74+'ICP corrections'!AA$74</f>
        <v>31.220419157946274</v>
      </c>
      <c r="AD138" s="20">
        <f>((('Bruker data input page'!BN138*10000)^2)*Calibrations!DW$46)+(Calibrations!DX$46*('Bruker data input page'!BN138*10000))+Calibrations!DY$46</f>
        <v>165.03852242493767</v>
      </c>
      <c r="AE138" s="20">
        <f>AD138^2*'ICP corrections'!F$75+'ICP corrections'!G$75*AD138+'ICP corrections'!H$75</f>
        <v>207.85554472478941</v>
      </c>
      <c r="AF138" s="91">
        <f>A138^4*'ICP corrections'!K$75+A138^3*'ICP corrections'!L$75+'ICP corrections'!M$75*A138^2+'ICP corrections'!N$75*A138+'ICP corrections'!O$75</f>
        <v>1.0198434891678216</v>
      </c>
      <c r="AG138" s="20">
        <f t="shared" si="2"/>
        <v>211.98012397500744</v>
      </c>
      <c r="AH138" s="20"/>
    </row>
    <row r="139" spans="1:34" s="18" customFormat="1" ht="16">
      <c r="A139" s="18">
        <f>'Bruker data input page'!A139</f>
        <v>187</v>
      </c>
      <c r="B139" s="82">
        <f>'Bruker data input page'!B139</f>
        <v>44875.990972222222</v>
      </c>
      <c r="C139" s="18" t="str">
        <f>'Bruker data input page'!G139</f>
        <v>GeoExploration</v>
      </c>
      <c r="D139" s="18" t="str">
        <f>'Bruker data input page'!H139</f>
        <v>Oxide3phase</v>
      </c>
      <c r="E139" s="22">
        <f>'Bruker data input page'!K139</f>
        <v>150</v>
      </c>
      <c r="F139" s="22"/>
      <c r="G139" s="22" t="str">
        <f>'Bruker data input page'!DJ139</f>
        <v>U1556B-20R-6A</v>
      </c>
      <c r="H139" s="22" t="str">
        <f>'Bruker data input page'!DK139</f>
        <v>SHLF11500341</v>
      </c>
      <c r="I139" s="22">
        <f>'Bruker data input page'!DL139</f>
        <v>88</v>
      </c>
      <c r="J139" s="22" t="str">
        <f>'Bruker data input page'!DM139</f>
        <v>B</v>
      </c>
      <c r="K139" s="49">
        <f>'Bruker data input page'!X139*Calibrations!H$46+Calibrations!I$46</f>
        <v>46.359951191027484</v>
      </c>
      <c r="L139" s="50">
        <f>'Bruker data input page'!AJ139*Calibrations!O$46/0.5995+Calibrations!P$46</f>
        <v>2.0805822637756117</v>
      </c>
      <c r="M139" s="19">
        <f>'ICP corrections'!$S$75*L139^2+'ICP corrections'!$T$75*L139+'ICP corrections'!$U$75</f>
        <v>2.3063903061015965</v>
      </c>
      <c r="N139" s="49">
        <f>'Bruker data input page'!V139*Calibrations!V$46+Calibrations!W$46</f>
        <v>16.986371824377567</v>
      </c>
      <c r="O139" s="50">
        <f>'Bruker data input page'!AR139*Calibrations!AC$46/0.6994+Calibrations!AD$46</f>
        <v>8.0832645185665424</v>
      </c>
      <c r="P139" s="50">
        <f>'Bruker data input page'!T139*Calibrations!AQ$46+Calibrations!AR$46</f>
        <v>10.209425238800055</v>
      </c>
      <c r="Q139" s="50">
        <f>'Bruker data input page'!AP139*Calibrations!AJ$46/0.77446+Calibrations!AK$46</f>
        <v>0.12675010038934009</v>
      </c>
      <c r="R139" s="50">
        <f>'Bruker data input page'!AH139*Calibrations!AX$46/0.7147+Calibrations!AY$46</f>
        <v>10.366045789097498</v>
      </c>
      <c r="S139" s="50">
        <f>'Bruker data input page'!AF139*Calibrations!BE$46/0.83015+Calibrations!BF$46</f>
        <v>1.7229560552258856</v>
      </c>
      <c r="U139" s="20">
        <f>'Bruker data input page'!AL139*Calibrations!BS$46*10000+Calibrations!BT$46</f>
        <v>168.95659338339405</v>
      </c>
      <c r="V139" s="20">
        <f>('Bruker data input page'!AN139*10000)^2*Calibrations!BY$46+('Bruker data input page'!AN139*10000)*Calibrations!BZ$46+Calibrations!CA$46</f>
        <v>348.1578296391333</v>
      </c>
      <c r="W139" s="20">
        <f>'Bruker data input page'!AV139*Calibrations!CG$46*10000+Calibrations!CH$46</f>
        <v>161.52613077710475</v>
      </c>
      <c r="X139" s="20">
        <f>'Bruker data input page'!AX139*Calibrations!CN$46*10000+Calibrations!CO$46</f>
        <v>61.767859858897182</v>
      </c>
      <c r="Y139" s="20">
        <f>'Bruker data input page'!AZ139*Calibrations!CU$46*10000+Calibrations!CV$46</f>
        <v>58.503427402767969</v>
      </c>
      <c r="Z139" s="20">
        <f>'Bruker data input page'!BH139*Calibrations!DB$46*10000+Calibrations!DC$46</f>
        <v>31.597083046964656</v>
      </c>
      <c r="AA139" s="20">
        <f>'Bruker data input page'!BJ139*Calibrations!DI$46*10000+Calibrations!DJ$46</f>
        <v>456.84001104702793</v>
      </c>
      <c r="AB139" s="20">
        <f>'Bruker data input page'!BL139*Calibrations!DP$46*10000+Calibrations!DQ$46</f>
        <v>27.37197877655132</v>
      </c>
      <c r="AC139" s="20">
        <f>AB139*'ICP corrections'!Z$74+'ICP corrections'!AA$74</f>
        <v>31.220419157946274</v>
      </c>
      <c r="AD139" s="20">
        <f>((('Bruker data input page'!BN139*10000)^2)*Calibrations!DW$46)+(Calibrations!DX$46*('Bruker data input page'!BN139*10000))+Calibrations!DY$46</f>
        <v>189.57181442478327</v>
      </c>
      <c r="AE139" s="20">
        <f>AD139^2*'ICP corrections'!F$75+'ICP corrections'!G$75*AD139+'ICP corrections'!H$75</f>
        <v>230.36082323897256</v>
      </c>
      <c r="AF139" s="91">
        <f>A139^4*'ICP corrections'!K$75+A139^3*'ICP corrections'!L$75+'ICP corrections'!M$75*A139^2+'ICP corrections'!N$75*A139+'ICP corrections'!O$75</f>
        <v>1.0199700876264748</v>
      </c>
      <c r="AG139" s="20">
        <f t="shared" si="2"/>
        <v>234.96114906476171</v>
      </c>
      <c r="AH139" s="20"/>
    </row>
    <row r="140" spans="1:34" s="18" customFormat="1" ht="16">
      <c r="A140" s="18">
        <f>'Bruker data input page'!A140</f>
        <v>188</v>
      </c>
      <c r="B140" s="82">
        <f>'Bruker data input page'!B140</f>
        <v>44875.995138888888</v>
      </c>
      <c r="C140" s="18" t="str">
        <f>'Bruker data input page'!G140</f>
        <v>GeoExploration</v>
      </c>
      <c r="D140" s="18" t="str">
        <f>'Bruker data input page'!H140</f>
        <v>Oxide3phase</v>
      </c>
      <c r="E140" s="22">
        <f>'Bruker data input page'!K140</f>
        <v>150</v>
      </c>
      <c r="F140" s="22"/>
      <c r="G140" s="22" t="str">
        <f>'Bruker data input page'!DJ140</f>
        <v>U1556B-21R-1A</v>
      </c>
      <c r="H140" s="22" t="str">
        <f>'Bruker data input page'!DK140</f>
        <v>SHLF11501051</v>
      </c>
      <c r="I140" s="22">
        <f>'Bruker data input page'!DL140</f>
        <v>29</v>
      </c>
      <c r="J140" s="22" t="str">
        <f>'Bruker data input page'!DM140</f>
        <v>B</v>
      </c>
      <c r="K140" s="49">
        <f>'Bruker data input page'!X140*Calibrations!H$46+Calibrations!I$46</f>
        <v>48.452765055330175</v>
      </c>
      <c r="L140" s="50">
        <f>'Bruker data input page'!AJ140*Calibrations!O$46/0.5995+Calibrations!P$46</f>
        <v>1.9753815287604433</v>
      </c>
      <c r="M140" s="19">
        <f>'ICP corrections'!$S$75*L140^2+'ICP corrections'!$T$75*L140+'ICP corrections'!$U$75</f>
        <v>2.1865079302315436</v>
      </c>
      <c r="N140" s="49">
        <f>'Bruker data input page'!V140*Calibrations!V$46+Calibrations!W$46</f>
        <v>17.668407418828373</v>
      </c>
      <c r="O140" s="50">
        <f>'Bruker data input page'!AR140*Calibrations!AC$46/0.6994+Calibrations!AD$46</f>
        <v>7.9394063039053169</v>
      </c>
      <c r="P140" s="50">
        <f>'Bruker data input page'!T140*Calibrations!AQ$46+Calibrations!AR$46</f>
        <v>8.1536266578940761</v>
      </c>
      <c r="Q140" s="50">
        <f>'Bruker data input page'!AP140*Calibrations!AJ$46/0.77446+Calibrations!AK$46</f>
        <v>0.11563498453249282</v>
      </c>
      <c r="R140" s="50">
        <f>'Bruker data input page'!AH140*Calibrations!AX$46/0.7147+Calibrations!AY$46</f>
        <v>12.667332540515577</v>
      </c>
      <c r="S140" s="50">
        <f>'Bruker data input page'!AF140*Calibrations!BE$46/0.83015+Calibrations!BF$46</f>
        <v>1.9981399132590409</v>
      </c>
      <c r="U140" s="20">
        <f>'Bruker data input page'!AL140*Calibrations!BS$46*10000+Calibrations!BT$46</f>
        <v>265.80121725290195</v>
      </c>
      <c r="V140" s="20">
        <f>('Bruker data input page'!AN140*10000)^2*Calibrations!BY$46+('Bruker data input page'!AN140*10000)*Calibrations!BZ$46+Calibrations!CA$46</f>
        <v>169.52729385217555</v>
      </c>
      <c r="W140" s="20">
        <f>'Bruker data input page'!AV140*Calibrations!CG$46*10000+Calibrations!CH$46</f>
        <v>110.5834807608839</v>
      </c>
      <c r="X140" s="20">
        <f>'Bruker data input page'!AX140*Calibrations!CN$46*10000+Calibrations!CO$46</f>
        <v>62.795584384813552</v>
      </c>
      <c r="Y140" s="20">
        <f>'Bruker data input page'!AZ140*Calibrations!CU$46*10000+Calibrations!CV$46</f>
        <v>58.503427402767969</v>
      </c>
      <c r="Z140" s="20">
        <f>'Bruker data input page'!BH140*Calibrations!DB$46*10000+Calibrations!DC$46</f>
        <v>31.597083046964656</v>
      </c>
      <c r="AA140" s="20">
        <f>'Bruker data input page'!BJ140*Calibrations!DI$46*10000+Calibrations!DJ$46</f>
        <v>491.26138092666844</v>
      </c>
      <c r="AB140" s="20">
        <f>'Bruker data input page'!BL140*Calibrations!DP$46*10000+Calibrations!DQ$46</f>
        <v>26.164195858890835</v>
      </c>
      <c r="AC140" s="20">
        <f>AB140*'ICP corrections'!Z$74+'ICP corrections'!AA$74</f>
        <v>30.193682899643097</v>
      </c>
      <c r="AD140" s="20">
        <f>((('Bruker data input page'!BN140*10000)^2)*Calibrations!DW$46)+(Calibrations!DX$46*('Bruker data input page'!BN140*10000))+Calibrations!DY$46</f>
        <v>178.47296606596868</v>
      </c>
      <c r="AE140" s="20">
        <f>AD140^2*'ICP corrections'!F$75+'ICP corrections'!G$75*AD140+'ICP corrections'!H$75</f>
        <v>220.40071635012589</v>
      </c>
      <c r="AF140" s="91">
        <f>A140^4*'ICP corrections'!K$75+A140^3*'ICP corrections'!L$75+'ICP corrections'!M$75*A140^2+'ICP corrections'!N$75*A140+'ICP corrections'!O$75</f>
        <v>1.0201027507018647</v>
      </c>
      <c r="AG140" s="20">
        <f t="shared" si="2"/>
        <v>224.83137700542488</v>
      </c>
      <c r="AH140" s="20"/>
    </row>
    <row r="141" spans="1:34" s="18" customFormat="1" ht="16">
      <c r="A141" s="18">
        <f>'Bruker data input page'!A141</f>
        <v>189</v>
      </c>
      <c r="B141" s="82">
        <f>'Bruker data input page'!B141</f>
        <v>44875.998611111114</v>
      </c>
      <c r="C141" s="18" t="str">
        <f>'Bruker data input page'!G141</f>
        <v>GeoExploration</v>
      </c>
      <c r="D141" s="18" t="str">
        <f>'Bruker data input page'!H141</f>
        <v>Oxide3phase</v>
      </c>
      <c r="E141" s="22">
        <f>'Bruker data input page'!K141</f>
        <v>150</v>
      </c>
      <c r="F141" s="22"/>
      <c r="G141" s="22" t="str">
        <f>'Bruker data input page'!DJ141</f>
        <v>U1556B-21R-1A</v>
      </c>
      <c r="H141" s="22" t="str">
        <f>'Bruker data input page'!DK141</f>
        <v>SHLF11501051</v>
      </c>
      <c r="I141" s="22">
        <f>'Bruker data input page'!DL141</f>
        <v>100</v>
      </c>
      <c r="J141" s="22" t="str">
        <f>'Bruker data input page'!DM141</f>
        <v>A</v>
      </c>
      <c r="K141" s="49">
        <f>'Bruker data input page'!X141*Calibrations!H$46+Calibrations!I$46</f>
        <v>47.774459086628056</v>
      </c>
      <c r="L141" s="50">
        <f>'Bruker data input page'!AJ141*Calibrations!O$46/0.5995+Calibrations!P$46</f>
        <v>2.2096922567487733</v>
      </c>
      <c r="M141" s="19">
        <f>'ICP corrections'!$S$75*L141^2+'ICP corrections'!$T$75*L141+'ICP corrections'!$U$75</f>
        <v>2.4532297241487999</v>
      </c>
      <c r="N141" s="49">
        <f>'Bruker data input page'!V141*Calibrations!V$46+Calibrations!W$46</f>
        <v>17.91158574342866</v>
      </c>
      <c r="O141" s="50">
        <f>'Bruker data input page'!AR141*Calibrations!AC$46/0.6994+Calibrations!AD$46</f>
        <v>8.8093988988782641</v>
      </c>
      <c r="P141" s="50">
        <f>'Bruker data input page'!T141*Calibrations!AQ$46+Calibrations!AR$46</f>
        <v>6.3156218485955691</v>
      </c>
      <c r="Q141" s="50">
        <f>'Bruker data input page'!AP141*Calibrations!AJ$46/0.77446+Calibrations!AK$46</f>
        <v>0.11312511966159183</v>
      </c>
      <c r="R141" s="50">
        <f>'Bruker data input page'!AH141*Calibrations!AX$46/0.7147+Calibrations!AY$46</f>
        <v>11.952521242316415</v>
      </c>
      <c r="S141" s="50">
        <f>'Bruker data input page'!AF141*Calibrations!BE$46/0.83015+Calibrations!BF$46</f>
        <v>1.940754011157005</v>
      </c>
      <c r="U141" s="20">
        <f>'Bruker data input page'!AL141*Calibrations!BS$46*10000+Calibrations!BT$46</f>
        <v>258.88374411936559</v>
      </c>
      <c r="V141" s="20">
        <f>('Bruker data input page'!AN141*10000)^2*Calibrations!BY$46+('Bruker data input page'!AN141*10000)*Calibrations!BZ$46+Calibrations!CA$46</f>
        <v>252.76724481208501</v>
      </c>
      <c r="W141" s="20">
        <f>'Bruker data input page'!AV141*Calibrations!CG$46*10000+Calibrations!CH$46</f>
        <v>108.58572977985564</v>
      </c>
      <c r="X141" s="20">
        <f>'Bruker data input page'!AX141*Calibrations!CN$46*10000+Calibrations!CO$46</f>
        <v>72.045105118060889</v>
      </c>
      <c r="Y141" s="20">
        <f>'Bruker data input page'!AZ141*Calibrations!CU$46*10000+Calibrations!CV$46</f>
        <v>85.311434458014432</v>
      </c>
      <c r="Z141" s="20">
        <f>'Bruker data input page'!BH141*Calibrations!DB$46*10000+Calibrations!DC$46</f>
        <v>28.389008777410794</v>
      </c>
      <c r="AA141" s="20">
        <f>'Bruker data input page'!BJ141*Calibrations!DI$46*10000+Calibrations!DJ$46</f>
        <v>542.37189983886185</v>
      </c>
      <c r="AB141" s="20">
        <f>'Bruker data input page'!BL141*Calibrations!DP$46*10000+Calibrations!DQ$46</f>
        <v>30.995327529532794</v>
      </c>
      <c r="AC141" s="20">
        <f>AB141*'ICP corrections'!Z$74+'ICP corrections'!AA$74</f>
        <v>34.300627932855825</v>
      </c>
      <c r="AD141" s="20">
        <f>((('Bruker data input page'!BN141*10000)^2)*Calibrations!DW$46)+(Calibrations!DX$46*('Bruker data input page'!BN141*10000))+Calibrations!DY$46</f>
        <v>187.05540459445896</v>
      </c>
      <c r="AE141" s="20">
        <f>AD141^2*'ICP corrections'!F$75+'ICP corrections'!G$75*AD141+'ICP corrections'!H$75</f>
        <v>228.13464604898007</v>
      </c>
      <c r="AF141" s="91">
        <f>A141^4*'ICP corrections'!K$75+A141^3*'ICP corrections'!L$75+'ICP corrections'!M$75*A141^2+'ICP corrections'!N$75*A141+'ICP corrections'!O$75</f>
        <v>1.0202414158135058</v>
      </c>
      <c r="AG141" s="20">
        <f t="shared" si="2"/>
        <v>232.75241428112446</v>
      </c>
      <c r="AH141" s="20"/>
    </row>
    <row r="142" spans="1:34" s="18" customFormat="1" ht="16">
      <c r="A142" s="18">
        <f>'Bruker data input page'!A142</f>
        <v>190</v>
      </c>
      <c r="B142" s="82">
        <f>'Bruker data input page'!B142</f>
        <v>44876.003472222219</v>
      </c>
      <c r="C142" s="18" t="str">
        <f>'Bruker data input page'!G142</f>
        <v>GeoExploration</v>
      </c>
      <c r="D142" s="18" t="str">
        <f>'Bruker data input page'!H142</f>
        <v>Oxide3phase</v>
      </c>
      <c r="E142" s="22">
        <f>'Bruker data input page'!K142</f>
        <v>150</v>
      </c>
      <c r="F142" s="22"/>
      <c r="G142" s="22" t="str">
        <f>'Bruker data input page'!DJ142</f>
        <v>RS-5R</v>
      </c>
      <c r="H142" s="22" t="str">
        <f>'Bruker data input page'!DK142</f>
        <v>SLAB11623441</v>
      </c>
      <c r="I142" s="22">
        <f>'Bruker data input page'!DL142</f>
        <v>0</v>
      </c>
      <c r="J142" s="22" t="str">
        <f>'Bruker data input page'!DM142</f>
        <v>STD</v>
      </c>
      <c r="K142" s="49">
        <f>'Bruker data input page'!X142*Calibrations!H$46+Calibrations!I$46</f>
        <v>55.82719060107101</v>
      </c>
      <c r="L142" s="50">
        <f>'Bruker data input page'!AJ142*Calibrations!O$46/0.5995+Calibrations!P$46</f>
        <v>1.0373141596361592</v>
      </c>
      <c r="M142" s="19">
        <f>'ICP corrections'!$S$75*L142^2+'ICP corrections'!$T$75*L142+'ICP corrections'!$U$75</f>
        <v>1.1081777415797831</v>
      </c>
      <c r="N142" s="49">
        <f>'Bruker data input page'!V142*Calibrations!V$46+Calibrations!W$46</f>
        <v>18.163748651605601</v>
      </c>
      <c r="O142" s="50">
        <f>'Bruker data input page'!AR142*Calibrations!AC$46/0.6994+Calibrations!AD$46</f>
        <v>8.6963355657422454</v>
      </c>
      <c r="P142" s="50">
        <f>'Bruker data input page'!T142*Calibrations!AQ$46+Calibrations!AR$46</f>
        <v>12.485151873262442</v>
      </c>
      <c r="Q142" s="50">
        <f>'Bruker data input page'!AP142*Calibrations!AJ$46/0.77446+Calibrations!AK$46</f>
        <v>0.13416017762723828</v>
      </c>
      <c r="R142" s="50">
        <f>'Bruker data input page'!AH142*Calibrations!AX$46/0.7147+Calibrations!AY$46</f>
        <v>12.413157957649084</v>
      </c>
      <c r="S142" s="50">
        <f>'Bruker data input page'!AF142*Calibrations!BE$46/0.83015+Calibrations!BF$46</f>
        <v>0.12644222520588866</v>
      </c>
      <c r="U142" s="20">
        <f>'Bruker data input page'!AL142*Calibrations!BS$46*10000+Calibrations!BT$46</f>
        <v>207.00269561784356</v>
      </c>
      <c r="V142" s="20">
        <f>('Bruker data input page'!AN142*10000)^2*Calibrations!BY$46+('Bruker data input page'!AN142*10000)*Calibrations!BZ$46+Calibrations!CA$46</f>
        <v>373.53905950013529</v>
      </c>
      <c r="W142" s="20">
        <f>'Bruker data input page'!AV142*Calibrations!CG$46*10000+Calibrations!CH$46</f>
        <v>105.58910330831323</v>
      </c>
      <c r="X142" s="20">
        <f>'Bruker data input page'!AX142*Calibrations!CN$46*10000+Calibrations!CO$46</f>
        <v>89.516422058639222</v>
      </c>
      <c r="Y142" s="20">
        <f>'Bruker data input page'!AZ142*Calibrations!CU$46*10000+Calibrations!CV$46</f>
        <v>75.563068256106632</v>
      </c>
      <c r="Z142" s="20" t="e">
        <f>'Bruker data input page'!BH142*Calibrations!DB$46*10000+Calibrations!DC$46</f>
        <v>#VALUE!</v>
      </c>
      <c r="AA142" s="20">
        <f>'Bruker data input page'!BJ142*Calibrations!DI$46*10000+Calibrations!DJ$46</f>
        <v>79.248014185516908</v>
      </c>
      <c r="AB142" s="20">
        <f>'Bruker data input page'!BL142*Calibrations!DP$46*10000+Calibrations!DQ$46</f>
        <v>21.333064188248887</v>
      </c>
      <c r="AC142" s="20">
        <f>AB142*'ICP corrections'!Z$74+'ICP corrections'!AA$74</f>
        <v>26.086737866430376</v>
      </c>
      <c r="AD142" s="20">
        <f>((('Bruker data input page'!BN142*10000)^2)*Calibrations!DW$46)+(Calibrations!DX$46*('Bruker data input page'!BN142*10000))+Calibrations!DY$46</f>
        <v>35.884970840423698</v>
      </c>
      <c r="AE142" s="20">
        <f>AD142^2*'ICP corrections'!F$75+'ICP corrections'!G$75*AD142+'ICP corrections'!H$75</f>
        <v>59.922802091748203</v>
      </c>
      <c r="AF142" s="91">
        <f>A142^4*'ICP corrections'!K$75+A142^3*'ICP corrections'!L$75+'ICP corrections'!M$75*A142^2+'ICP corrections'!N$75*A142+'ICP corrections'!O$75</f>
        <v>1.0203860204541215</v>
      </c>
      <c r="AG142" s="20">
        <f t="shared" si="2"/>
        <v>61.144389560858855</v>
      </c>
      <c r="AH142" s="20"/>
    </row>
    <row r="143" spans="1:34" s="18" customFormat="1" ht="16">
      <c r="A143" s="18">
        <f>'Bruker data input page'!A143</f>
        <v>191</v>
      </c>
      <c r="B143" s="82">
        <f>'Bruker data input page'!B143</f>
        <v>44876.006249999999</v>
      </c>
      <c r="C143" s="18" t="str">
        <f>'Bruker data input page'!G143</f>
        <v>GeoExploration</v>
      </c>
      <c r="D143" s="18" t="str">
        <f>'Bruker data input page'!H143</f>
        <v>Oxide3phase</v>
      </c>
      <c r="E143" s="22">
        <f>'Bruker data input page'!K143</f>
        <v>150</v>
      </c>
      <c r="F143" s="22"/>
      <c r="G143" s="22" t="str">
        <f>'Bruker data input page'!DJ143</f>
        <v>RS-5R</v>
      </c>
      <c r="H143" s="22" t="str">
        <f>'Bruker data input page'!DK143</f>
        <v>SLAB11623441</v>
      </c>
      <c r="I143" s="22">
        <f>'Bruker data input page'!DL143</f>
        <v>0</v>
      </c>
      <c r="J143" s="22" t="str">
        <f>'Bruker data input page'!DM143</f>
        <v>STD</v>
      </c>
      <c r="K143" s="49">
        <f>'Bruker data input page'!X143*Calibrations!H$46+Calibrations!I$46</f>
        <v>56.451255173722089</v>
      </c>
      <c r="L143" s="50">
        <f>'Bruker data input page'!AJ143*Calibrations!O$46/0.5995+Calibrations!P$46</f>
        <v>1.0508352572399899</v>
      </c>
      <c r="M143" s="19">
        <f>'ICP corrections'!$S$75*L143^2+'ICP corrections'!$T$75*L143+'ICP corrections'!$U$75</f>
        <v>1.1238399596186404</v>
      </c>
      <c r="N143" s="49">
        <f>'Bruker data input page'!V143*Calibrations!V$46+Calibrations!W$46</f>
        <v>18.468101420264539</v>
      </c>
      <c r="O143" s="50">
        <f>'Bruker data input page'!AR143*Calibrations!AC$46/0.6994+Calibrations!AD$46</f>
        <v>8.8076136883550653</v>
      </c>
      <c r="P143" s="50">
        <f>'Bruker data input page'!T143*Calibrations!AQ$46+Calibrations!AR$46</f>
        <v>12.900948802041782</v>
      </c>
      <c r="Q143" s="50">
        <f>'Bruker data input page'!AP143*Calibrations!AJ$46/0.77446+Calibrations!AK$46</f>
        <v>0.13965797686825954</v>
      </c>
      <c r="R143" s="50">
        <f>'Bruker data input page'!AH143*Calibrations!AX$46/0.7147+Calibrations!AY$46</f>
        <v>12.456784938290347</v>
      </c>
      <c r="S143" s="50">
        <f>'Bruker data input page'!AF143*Calibrations!BE$46/0.83015+Calibrations!BF$46</f>
        <v>0.12543545499357225</v>
      </c>
      <c r="U143" s="20">
        <f>'Bruker data input page'!AL143*Calibrations!BS$46*10000+Calibrations!BT$46</f>
        <v>224.98812576503789</v>
      </c>
      <c r="V143" s="20">
        <f>('Bruker data input page'!AN143*10000)^2*Calibrations!BY$46+('Bruker data input page'!AN143*10000)*Calibrations!BZ$46+Calibrations!CA$46</f>
        <v>425.65995050183642</v>
      </c>
      <c r="W143" s="20">
        <f>'Bruker data input page'!AV143*Calibrations!CG$46*10000+Calibrations!CH$46</f>
        <v>116.57673370396871</v>
      </c>
      <c r="X143" s="20">
        <f>'Bruker data input page'!AX143*Calibrations!CN$46*10000+Calibrations!CO$46</f>
        <v>87.460973006806455</v>
      </c>
      <c r="Y143" s="20">
        <f>'Bruker data input page'!AZ143*Calibrations!CU$46*10000+Calibrations!CV$46</f>
        <v>69.47033937991425</v>
      </c>
      <c r="Z143" s="20" t="e">
        <f>'Bruker data input page'!BH143*Calibrations!DB$46*10000+Calibrations!DC$46</f>
        <v>#VALUE!</v>
      </c>
      <c r="AA143" s="20">
        <f>'Bruker data input page'!BJ143*Calibrations!DI$46*10000+Calibrations!DJ$46</f>
        <v>82.377229629120592</v>
      </c>
      <c r="AB143" s="20">
        <f>'Bruker data input page'!BL143*Calibrations!DP$46*10000+Calibrations!DQ$46</f>
        <v>20.125281270588395</v>
      </c>
      <c r="AC143" s="20">
        <f>AB143*'ICP corrections'!Z$74+'ICP corrections'!AA$74</f>
        <v>25.060001608127195</v>
      </c>
      <c r="AD143" s="20">
        <f>((('Bruker data input page'!BN143*10000)^2)*Calibrations!DW$46)+(Calibrations!DX$46*('Bruker data input page'!BN143*10000))+Calibrations!DY$46</f>
        <v>33.337024650319357</v>
      </c>
      <c r="AE143" s="20">
        <f>AD143^2*'ICP corrections'!F$75+'ICP corrections'!G$75*AD143+'ICP corrections'!H$75</f>
        <v>56.506407900314656</v>
      </c>
      <c r="AF143" s="91">
        <f>A143^4*'ICP corrections'!K$75+A143^3*'ICP corrections'!L$75+'ICP corrections'!M$75*A143^2+'ICP corrections'!N$75*A143+'ICP corrections'!O$75</f>
        <v>1.0205365021896444</v>
      </c>
      <c r="AG143" s="20">
        <f t="shared" si="2"/>
        <v>57.666851869888411</v>
      </c>
      <c r="AH143" s="20"/>
    </row>
    <row r="144" spans="1:34" s="18" customFormat="1" ht="16">
      <c r="A144" s="18">
        <f>'Bruker data input page'!A144</f>
        <v>192</v>
      </c>
      <c r="B144" s="82">
        <f>'Bruker data input page'!B144</f>
        <v>44876.008333333331</v>
      </c>
      <c r="C144" s="18" t="str">
        <f>'Bruker data input page'!G144</f>
        <v>GeoExploration</v>
      </c>
      <c r="D144" s="18" t="str">
        <f>'Bruker data input page'!H144</f>
        <v>Oxide3phase</v>
      </c>
      <c r="E144" s="22">
        <f>'Bruker data input page'!K144</f>
        <v>150</v>
      </c>
      <c r="F144" s="22"/>
      <c r="G144" s="22" t="str">
        <f>'Bruker data input page'!DJ144</f>
        <v>RS-5R</v>
      </c>
      <c r="H144" s="22" t="str">
        <f>'Bruker data input page'!DK144</f>
        <v>SLAB11623441</v>
      </c>
      <c r="I144" s="22">
        <f>'Bruker data input page'!DL144</f>
        <v>0</v>
      </c>
      <c r="J144" s="22" t="str">
        <f>'Bruker data input page'!DM144</f>
        <v>STD</v>
      </c>
      <c r="K144" s="49">
        <f>'Bruker data input page'!X144*Calibrations!H$46+Calibrations!I$46</f>
        <v>55.887779394532281</v>
      </c>
      <c r="L144" s="50">
        <f>'Bruker data input page'!AJ144*Calibrations!O$46/0.5995+Calibrations!P$46</f>
        <v>1.0379737253729318</v>
      </c>
      <c r="M144" s="19">
        <f>'ICP corrections'!$S$75*L144^2+'ICP corrections'!$T$75*L144+'ICP corrections'!$U$75</f>
        <v>1.1089418332419314</v>
      </c>
      <c r="N144" s="49">
        <f>'Bruker data input page'!V144*Calibrations!V$46+Calibrations!W$46</f>
        <v>18.185945858089081</v>
      </c>
      <c r="O144" s="50">
        <f>'Bruker data input page'!AR144*Calibrations!AC$46/0.6994+Calibrations!AD$46</f>
        <v>8.5999341974894286</v>
      </c>
      <c r="P144" s="50">
        <f>'Bruker data input page'!T144*Calibrations!AQ$46+Calibrations!AR$46</f>
        <v>13.260963361701169</v>
      </c>
      <c r="Q144" s="50">
        <f>'Bruker data input page'!AP144*Calibrations!AJ$46/0.77446+Calibrations!AK$46</f>
        <v>0.1366700424981393</v>
      </c>
      <c r="R144" s="50">
        <f>'Bruker data input page'!AH144*Calibrations!AX$46/0.7147+Calibrations!AY$46</f>
        <v>12.347936351138564</v>
      </c>
      <c r="S144" s="50">
        <f>'Bruker data input page'!AF144*Calibrations!BE$46/0.83015+Calibrations!BF$46</f>
        <v>0.12644222520588866</v>
      </c>
      <c r="U144" s="20">
        <f>'Bruker data input page'!AL144*Calibrations!BS$46*10000+Calibrations!BT$46</f>
        <v>265.80121725290195</v>
      </c>
      <c r="V144" s="20">
        <f>('Bruker data input page'!AN144*10000)^2*Calibrations!BY$46+('Bruker data input page'!AN144*10000)*Calibrations!BZ$46+Calibrations!CA$46</f>
        <v>378.64090242009286</v>
      </c>
      <c r="W144" s="20">
        <f>'Bruker data input page'!AV144*Calibrations!CG$46*10000+Calibrations!CH$46</f>
        <v>96.59922389368603</v>
      </c>
      <c r="X144" s="20">
        <f>'Bruker data input page'!AX144*Calibrations!CN$46*10000+Calibrations!CO$46</f>
        <v>86.433248480890086</v>
      </c>
      <c r="Y144" s="20">
        <f>'Bruker data input page'!AZ144*Calibrations!CU$46*10000+Calibrations!CV$46</f>
        <v>65.814702054198833</v>
      </c>
      <c r="Z144" s="20" t="e">
        <f>'Bruker data input page'!BH144*Calibrations!DB$46*10000+Calibrations!DC$46</f>
        <v>#VALUE!</v>
      </c>
      <c r="AA144" s="20">
        <f>'Bruker data input page'!BJ144*Calibrations!DI$46*10000+Calibrations!DJ$46</f>
        <v>82.377229629120592</v>
      </c>
      <c r="AB144" s="20">
        <f>'Bruker data input page'!BL144*Calibrations!DP$46*10000+Calibrations!DQ$46</f>
        <v>21.333064188248887</v>
      </c>
      <c r="AC144" s="20">
        <f>AB144*'ICP corrections'!Z$74+'ICP corrections'!AA$74</f>
        <v>26.086737866430376</v>
      </c>
      <c r="AD144" s="20">
        <f>((('Bruker data input page'!BN144*10000)^2)*Calibrations!DW$46)+(Calibrations!DX$46*('Bruker data input page'!BN144*10000))+Calibrations!DY$46</f>
        <v>34.612493174300319</v>
      </c>
      <c r="AE144" s="20">
        <f>AD144^2*'ICP corrections'!F$75+'ICP corrections'!G$75*AD144+'ICP corrections'!H$75</f>
        <v>58.219018612200323</v>
      </c>
      <c r="AF144" s="91">
        <f>A144^4*'ICP corrections'!K$75+A144^3*'ICP corrections'!L$75+'ICP corrections'!M$75*A144^2+'ICP corrections'!N$75*A144+'ICP corrections'!O$75</f>
        <v>1.0206927986592156</v>
      </c>
      <c r="AG144" s="20">
        <f t="shared" si="2"/>
        <v>59.423733042479711</v>
      </c>
      <c r="AH144" s="20"/>
    </row>
    <row r="145" spans="1:34" s="18" customFormat="1" ht="16">
      <c r="A145" s="18">
        <f>'Bruker data input page'!A145</f>
        <v>193</v>
      </c>
      <c r="B145" s="82">
        <f>'Bruker data input page'!B145</f>
        <v>44876.011805555558</v>
      </c>
      <c r="C145" s="18" t="str">
        <f>'Bruker data input page'!G145</f>
        <v>GeoExploration</v>
      </c>
      <c r="D145" s="18" t="str">
        <f>'Bruker data input page'!H145</f>
        <v>Oxide3phase</v>
      </c>
      <c r="E145" s="22">
        <f>'Bruker data input page'!K145</f>
        <v>150</v>
      </c>
      <c r="F145" s="22"/>
      <c r="G145" s="22" t="str">
        <f>'Bruker data input page'!DJ145</f>
        <v>RS-11R</v>
      </c>
      <c r="H145" s="22" t="str">
        <f>'Bruker data input page'!DK145</f>
        <v>SLAB11623281</v>
      </c>
      <c r="I145" s="22">
        <f>'Bruker data input page'!DL145</f>
        <v>0</v>
      </c>
      <c r="J145" s="22" t="str">
        <f>'Bruker data input page'!DM145</f>
        <v>STD</v>
      </c>
      <c r="K145" s="49">
        <f>'Bruker data input page'!X145*Calibrations!H$46+Calibrations!I$46</f>
        <v>53.830549424802079</v>
      </c>
      <c r="L145" s="50">
        <f>'Bruker data input page'!AJ145*Calibrations!O$46/0.5995+Calibrations!P$46</f>
        <v>0.95173550528996442</v>
      </c>
      <c r="M145" s="19">
        <f>'ICP corrections'!$S$75*L145^2+'ICP corrections'!$T$75*L145+'ICP corrections'!$U$75</f>
        <v>1.0089663564829487</v>
      </c>
      <c r="N145" s="49">
        <f>'Bruker data input page'!V145*Calibrations!V$46+Calibrations!W$46</f>
        <v>18.53845863724343</v>
      </c>
      <c r="O145" s="50">
        <f>'Bruker data input page'!AR145*Calibrations!AC$46/0.6994+Calibrations!AD$46</f>
        <v>8.3636913382525879</v>
      </c>
      <c r="P145" s="50">
        <f>'Bruker data input page'!T145*Calibrations!AQ$46+Calibrations!AR$46</f>
        <v>13.015035873494071</v>
      </c>
      <c r="Q145" s="50">
        <f>'Bruker data input page'!AP145*Calibrations!AJ$46/0.77446+Calibrations!AK$46</f>
        <v>0.11922050577663711</v>
      </c>
      <c r="R145" s="50">
        <f>'Bruker data input page'!AH145*Calibrations!AX$46/0.7147+Calibrations!AY$46</f>
        <v>11.563817976669842</v>
      </c>
      <c r="S145" s="50">
        <f>'Bruker data input page'!AF145*Calibrations!BE$46/0.83015+Calibrations!BF$46</f>
        <v>8.852054720863678E-2</v>
      </c>
      <c r="U145" s="20">
        <f>'Bruker data input page'!AL145*Calibrations!BS$46*10000+Calibrations!BT$46</f>
        <v>256.11675486595118</v>
      </c>
      <c r="V145" s="20">
        <f>('Bruker data input page'!AN145*10000)^2*Calibrations!BY$46+('Bruker data input page'!AN145*10000)*Calibrations!BZ$46+Calibrations!CA$46</f>
        <v>303.03975154768307</v>
      </c>
      <c r="W145" s="20">
        <f>'Bruker data input page'!AV145*Calibrations!CG$46*10000+Calibrations!CH$46</f>
        <v>94.601472912657755</v>
      </c>
      <c r="X145" s="20">
        <f>'Bruker data input page'!AX145*Calibrations!CN$46*10000+Calibrations!CO$46</f>
        <v>76.156003221726394</v>
      </c>
      <c r="Y145" s="20">
        <f>'Bruker data input page'!AZ145*Calibrations!CU$46*10000+Calibrations!CV$46</f>
        <v>59.721973178006451</v>
      </c>
      <c r="Z145" s="20" t="e">
        <f>'Bruker data input page'!BH145*Calibrations!DB$46*10000+Calibrations!DC$46</f>
        <v>#VALUE!</v>
      </c>
      <c r="AA145" s="20">
        <f>'Bruker data input page'!BJ145*Calibrations!DI$46*10000+Calibrations!DJ$46</f>
        <v>75.075726927378668</v>
      </c>
      <c r="AB145" s="20">
        <f>'Bruker data input page'!BL145*Calibrations!DP$46*10000+Calibrations!DQ$46</f>
        <v>17.709715435267423</v>
      </c>
      <c r="AC145" s="20">
        <f>AB145*'ICP corrections'!Z$74+'ICP corrections'!AA$74</f>
        <v>23.006529091520836</v>
      </c>
      <c r="AD145" s="20">
        <f>((('Bruker data input page'!BN145*10000)^2)*Calibrations!DW$46)+(Calibrations!DX$46*('Bruker data input page'!BN145*10000))+Calibrations!DY$46</f>
        <v>37.154457648689508</v>
      </c>
      <c r="AE145" s="20">
        <f>AD145^2*'ICP corrections'!F$75+'ICP corrections'!G$75*AD145+'ICP corrections'!H$75</f>
        <v>61.617792224983603</v>
      </c>
      <c r="AF145" s="91">
        <f>A145^4*'ICP corrections'!K$75+A145^3*'ICP corrections'!L$75+'ICP corrections'!M$75*A145^2+'ICP corrections'!N$75*A145+'ICP corrections'!O$75</f>
        <v>1.0208548475751851</v>
      </c>
      <c r="AG145" s="20">
        <f t="shared" si="2"/>
        <v>62.90282188975506</v>
      </c>
      <c r="AH145" s="20"/>
    </row>
    <row r="146" spans="1:34" s="18" customFormat="1" ht="16">
      <c r="A146" s="18">
        <f>'Bruker data input page'!A146</f>
        <v>194</v>
      </c>
      <c r="B146" s="82">
        <f>'Bruker data input page'!B146</f>
        <v>44876.013888888891</v>
      </c>
      <c r="C146" s="18" t="str">
        <f>'Bruker data input page'!G146</f>
        <v>GeoExploration</v>
      </c>
      <c r="D146" s="18" t="str">
        <f>'Bruker data input page'!H146</f>
        <v>Oxide3phase</v>
      </c>
      <c r="E146" s="22">
        <f>'Bruker data input page'!K146</f>
        <v>150</v>
      </c>
      <c r="F146" s="22"/>
      <c r="G146" s="22" t="str">
        <f>'Bruker data input page'!DJ146</f>
        <v>RS-11R</v>
      </c>
      <c r="H146" s="22" t="str">
        <f>'Bruker data input page'!DK146</f>
        <v>SLAB11623281</v>
      </c>
      <c r="I146" s="22">
        <f>'Bruker data input page'!DL146</f>
        <v>0</v>
      </c>
      <c r="J146" s="22" t="str">
        <f>'Bruker data input page'!DM146</f>
        <v>STD</v>
      </c>
      <c r="K146" s="49">
        <f>'Bruker data input page'!X146*Calibrations!H$46+Calibrations!I$46</f>
        <v>54.919128080656229</v>
      </c>
      <c r="L146" s="50">
        <f>'Bruker data input page'!AJ146*Calibrations!O$46/0.5995+Calibrations!P$46</f>
        <v>0.9401931048964508</v>
      </c>
      <c r="M146" s="19">
        <f>'ICP corrections'!$S$75*L146^2+'ICP corrections'!$T$75*L146+'ICP corrections'!$U$75</f>
        <v>0.99557453742070234</v>
      </c>
      <c r="N146" s="49">
        <f>'Bruker data input page'!V146*Calibrations!V$46+Calibrations!W$46</f>
        <v>18.781703024958254</v>
      </c>
      <c r="O146" s="50">
        <f>'Bruker data input page'!AR146*Calibrations!AC$46/0.6994+Calibrations!AD$46</f>
        <v>8.4786886494554068</v>
      </c>
      <c r="P146" s="50">
        <f>'Bruker data input page'!T146*Calibrations!AQ$46+Calibrations!AR$46</f>
        <v>13.357879164746098</v>
      </c>
      <c r="Q146" s="50">
        <f>'Bruker data input page'!AP146*Calibrations!AJ$46/0.77446+Calibrations!AK$46</f>
        <v>0.12089374902390444</v>
      </c>
      <c r="R146" s="50">
        <f>'Bruker data input page'!AH146*Calibrations!AX$46/0.7147+Calibrations!AY$46</f>
        <v>11.454677570249558</v>
      </c>
      <c r="S146" s="50">
        <f>'Bruker data input page'!AF146*Calibrations!BE$46/0.83015+Calibrations!BF$46</f>
        <v>9.4113715054839148E-2</v>
      </c>
      <c r="U146" s="20">
        <f>'Bruker data input page'!AL146*Calibrations!BS$46*10000+Calibrations!BT$46</f>
        <v>241.59006128552494</v>
      </c>
      <c r="V146" s="20">
        <f>('Bruker data input page'!AN146*10000)^2*Calibrations!BY$46+('Bruker data input page'!AN146*10000)*Calibrations!BZ$46+Calibrations!CA$46</f>
        <v>325.37125796433145</v>
      </c>
      <c r="W146" s="20">
        <f>'Bruker data input page'!AV146*Calibrations!CG$46*10000+Calibrations!CH$46</f>
        <v>88.608219969572957</v>
      </c>
      <c r="X146" s="20">
        <f>'Bruker data input page'!AX146*Calibrations!CN$46*10000+Calibrations!CO$46</f>
        <v>72.045105118060889</v>
      </c>
      <c r="Y146" s="20">
        <f>'Bruker data input page'!AZ146*Calibrations!CU$46*10000+Calibrations!CV$46</f>
        <v>57.284881627529501</v>
      </c>
      <c r="Z146" s="20">
        <f>'Bruker data input page'!BH146*Calibrations!DB$46*10000+Calibrations!DC$46</f>
        <v>2.7244146209799109</v>
      </c>
      <c r="AA146" s="20">
        <f>'Bruker data input page'!BJ146*Calibrations!DI$46*10000+Calibrations!DJ$46</f>
        <v>77.161870556447795</v>
      </c>
      <c r="AB146" s="20">
        <f>'Bruker data input page'!BL146*Calibrations!DP$46*10000+Calibrations!DQ$46</f>
        <v>20.125281270588395</v>
      </c>
      <c r="AC146" s="20">
        <f>AB146*'ICP corrections'!Z$74+'ICP corrections'!AA$74</f>
        <v>25.060001608127195</v>
      </c>
      <c r="AD146" s="20">
        <f>((('Bruker data input page'!BN146*10000)^2)*Calibrations!DW$46)+(Calibrations!DX$46*('Bruker data input page'!BN146*10000))+Calibrations!DY$46</f>
        <v>32.058565268480812</v>
      </c>
      <c r="AE146" s="20">
        <f>AD146^2*'ICP corrections'!F$75+'ICP corrections'!G$75*AD146+'ICP corrections'!H$75</f>
        <v>54.784935990419477</v>
      </c>
      <c r="AF146" s="91">
        <f>A146^4*'ICP corrections'!K$75+A146^3*'ICP corrections'!L$75+'ICP corrections'!M$75*A146^2+'ICP corrections'!N$75*A146+'ICP corrections'!O$75</f>
        <v>1.021022586723112</v>
      </c>
      <c r="AG146" s="20">
        <f t="shared" si="2"/>
        <v>55.936657058398211</v>
      </c>
      <c r="AH146" s="20"/>
    </row>
    <row r="147" spans="1:34" s="18" customFormat="1" ht="16">
      <c r="A147" s="18">
        <f>'Bruker data input page'!A147</f>
        <v>195</v>
      </c>
      <c r="B147" s="82">
        <f>'Bruker data input page'!B147</f>
        <v>44876.015972222223</v>
      </c>
      <c r="C147" s="18" t="str">
        <f>'Bruker data input page'!G147</f>
        <v>GeoExploration</v>
      </c>
      <c r="D147" s="18" t="str">
        <f>'Bruker data input page'!H147</f>
        <v>Oxide3phase</v>
      </c>
      <c r="E147" s="22">
        <f>'Bruker data input page'!K147</f>
        <v>150</v>
      </c>
      <c r="F147" s="22"/>
      <c r="G147" s="22" t="str">
        <f>'Bruker data input page'!DJ147</f>
        <v>RS-11R</v>
      </c>
      <c r="H147" s="22" t="str">
        <f>'Bruker data input page'!DK147</f>
        <v>SLAB11623281</v>
      </c>
      <c r="I147" s="22">
        <f>'Bruker data input page'!DL147</f>
        <v>0</v>
      </c>
      <c r="J147" s="22" t="str">
        <f>'Bruker data input page'!DM147</f>
        <v>STD</v>
      </c>
      <c r="K147" s="49">
        <f>'Bruker data input page'!X147*Calibrations!H$46+Calibrations!I$46</f>
        <v>55.099644216095598</v>
      </c>
      <c r="L147" s="50">
        <f>'Bruker data input page'!AJ147*Calibrations!O$46/0.5995+Calibrations!P$46</f>
        <v>0.9891658608517877</v>
      </c>
      <c r="M147" s="19">
        <f>'ICP corrections'!$S$75*L147^2+'ICP corrections'!$T$75*L147+'ICP corrections'!$U$75</f>
        <v>1.0523766039340272</v>
      </c>
      <c r="N147" s="49">
        <f>'Bruker data input page'!V147*Calibrations!V$46+Calibrations!W$46</f>
        <v>19.14604110161422</v>
      </c>
      <c r="O147" s="50">
        <f>'Bruker data input page'!AR147*Calibrations!AC$46/0.6994+Calibrations!AD$46</f>
        <v>8.6716401535046419</v>
      </c>
      <c r="P147" s="50">
        <f>'Bruker data input page'!T147*Calibrations!AQ$46+Calibrations!AR$46</f>
        <v>12.339632649471259</v>
      </c>
      <c r="Q147" s="50">
        <f>'Bruker data input page'!AP147*Calibrations!AJ$46/0.77446+Calibrations!AK$46</f>
        <v>0.12208892277195253</v>
      </c>
      <c r="R147" s="50">
        <f>'Bruker data input page'!AH147*Calibrations!AX$46/0.7147+Calibrations!AY$46</f>
        <v>11.866288648473649</v>
      </c>
      <c r="S147" s="50">
        <f>'Bruker data input page'!AF147*Calibrations!BE$46/0.83015+Calibrations!BF$46</f>
        <v>8.4046012931674907E-2</v>
      </c>
      <c r="U147" s="20">
        <f>'Bruker data input page'!AL147*Calibrations!BS$46*10000+Calibrations!BT$46</f>
        <v>311.45653993424139</v>
      </c>
      <c r="V147" s="20">
        <f>('Bruker data input page'!AN147*10000)^2*Calibrations!BY$46+('Bruker data input page'!AN147*10000)*Calibrations!BZ$46+Calibrations!CA$46</f>
        <v>317.03581729341442</v>
      </c>
      <c r="W147" s="20">
        <f>'Bruker data input page'!AV147*Calibrations!CG$46*10000+Calibrations!CH$46</f>
        <v>79.618340554945746</v>
      </c>
      <c r="X147" s="20">
        <f>'Bruker data input page'!AX147*Calibrations!CN$46*10000+Calibrations!CO$46</f>
        <v>67.934207014395426</v>
      </c>
      <c r="Y147" s="20">
        <f>'Bruker data input page'!AZ147*Calibrations!CU$46*10000+Calibrations!CV$46</f>
        <v>65.814702054198833</v>
      </c>
      <c r="Z147" s="20" t="e">
        <f>'Bruker data input page'!BH147*Calibrations!DB$46*10000+Calibrations!DC$46</f>
        <v>#VALUE!</v>
      </c>
      <c r="AA147" s="20">
        <f>'Bruker data input page'!BJ147*Calibrations!DI$46*10000+Calibrations!DJ$46</f>
        <v>78.204942370982366</v>
      </c>
      <c r="AB147" s="20">
        <f>'Bruker data input page'!BL147*Calibrations!DP$46*10000+Calibrations!DQ$46</f>
        <v>20.125281270588395</v>
      </c>
      <c r="AC147" s="20">
        <f>AB147*'ICP corrections'!Z$74+'ICP corrections'!AA$74</f>
        <v>25.060001608127195</v>
      </c>
      <c r="AD147" s="20">
        <f>((('Bruker data input page'!BN147*10000)^2)*Calibrations!DW$46)+(Calibrations!DX$46*('Bruker data input page'!BN147*10000))+Calibrations!DY$46</f>
        <v>33.337024650319357</v>
      </c>
      <c r="AE147" s="20">
        <f>AD147^2*'ICP corrections'!F$75+'ICP corrections'!G$75*AD147+'ICP corrections'!H$75</f>
        <v>56.506407900314656</v>
      </c>
      <c r="AF147" s="91">
        <f>A147^4*'ICP corrections'!K$75+A147^3*'ICP corrections'!L$75+'ICP corrections'!M$75*A147^2+'ICP corrections'!N$75*A147+'ICP corrections'!O$75</f>
        <v>1.0211959539617634</v>
      </c>
      <c r="AG147" s="20">
        <f t="shared" si="2"/>
        <v>57.704115120714349</v>
      </c>
      <c r="AH147" s="20"/>
    </row>
    <row r="148" spans="1:34" s="18" customFormat="1" ht="16">
      <c r="A148" s="18">
        <f>'Bruker data input page'!A148</f>
        <v>196</v>
      </c>
      <c r="B148" s="82">
        <f>'Bruker data input page'!B148</f>
        <v>44876.019444444442</v>
      </c>
      <c r="C148" s="18" t="str">
        <f>'Bruker data input page'!G148</f>
        <v>GeoExploration</v>
      </c>
      <c r="D148" s="18" t="str">
        <f>'Bruker data input page'!H148</f>
        <v>Oxide3phase</v>
      </c>
      <c r="E148" s="22">
        <f>'Bruker data input page'!K148</f>
        <v>150</v>
      </c>
      <c r="F148" s="22"/>
      <c r="G148" s="22" t="str">
        <f>'Bruker data input page'!DJ148</f>
        <v>BHVO-2</v>
      </c>
      <c r="H148" s="22" t="str">
        <f>'Bruker data input page'!DK148</f>
        <v/>
      </c>
      <c r="I148" s="22" t="str">
        <f>'Bruker data input page'!DL148</f>
        <v/>
      </c>
      <c r="J148" s="22" t="str">
        <f>'Bruker data input page'!DM148</f>
        <v/>
      </c>
      <c r="K148" s="49">
        <f>'Bruker data input page'!X148*Calibrations!H$46+Calibrations!I$46</f>
        <v>47.223004893442464</v>
      </c>
      <c r="L148" s="50">
        <f>'Bruker data input page'!AJ148*Calibrations!O$46/0.5995+Calibrations!P$46</f>
        <v>2.8455136269971892</v>
      </c>
      <c r="M148" s="19">
        <f>'ICP corrections'!$S$75*L148^2+'ICP corrections'!$T$75*L148+'ICP corrections'!$U$75</f>
        <v>3.1717167934865027</v>
      </c>
      <c r="N148" s="49">
        <f>'Bruker data input page'!V148*Calibrations!V$46+Calibrations!W$46</f>
        <v>15.373374819911199</v>
      </c>
      <c r="O148" s="50">
        <f>'Bruker data input page'!AR148*Calibrations!AC$46/0.6994+Calibrations!AD$46</f>
        <v>12.967898045129763</v>
      </c>
      <c r="P148" s="50">
        <f>'Bruker data input page'!T148*Calibrations!AQ$46+Calibrations!AR$46</f>
        <v>6.787589197758308</v>
      </c>
      <c r="Q148" s="50">
        <f>'Bruker data input page'!AP148*Calibrations!AJ$46/0.77446+Calibrations!AK$46</f>
        <v>0.17479608506087352</v>
      </c>
      <c r="R148" s="50">
        <f>'Bruker data input page'!AH148*Calibrations!AX$46/0.7147+Calibrations!AY$46</f>
        <v>11.376178187022134</v>
      </c>
      <c r="S148" s="50">
        <f>'Bruker data input page'!AF148*Calibrations!BE$46/0.83015+Calibrations!BF$46</f>
        <v>0.54235018624949494</v>
      </c>
      <c r="U148" s="20">
        <f>'Bruker data input page'!AL148*Calibrations!BS$46*10000+Calibrations!BT$46</f>
        <v>281.71140546003539</v>
      </c>
      <c r="V148" s="20">
        <f>('Bruker data input page'!AN148*10000)^2*Calibrations!BY$46+('Bruker data input page'!AN148*10000)*Calibrations!BZ$46+Calibrations!CA$46</f>
        <v>372.67718889410412</v>
      </c>
      <c r="W148" s="20">
        <f>'Bruker data input page'!AV148*Calibrations!CG$46*10000+Calibrations!CH$46</f>
        <v>122.56998664705351</v>
      </c>
      <c r="X148" s="20">
        <f>'Bruker data input page'!AX148*Calibrations!CN$46*10000+Calibrations!CO$46</f>
        <v>130.62540309529408</v>
      </c>
      <c r="Y148" s="20">
        <f>'Bruker data input page'!AZ148*Calibrations!CU$46*10000+Calibrations!CV$46</f>
        <v>108.46380418754543</v>
      </c>
      <c r="Z148" s="20">
        <f>'Bruker data input page'!BH148*Calibrations!DB$46*10000+Calibrations!DC$46</f>
        <v>8.0712050702363456</v>
      </c>
      <c r="AA148" s="20">
        <f>'Bruker data input page'!BJ148*Calibrations!DI$46*10000+Calibrations!DJ$46</f>
        <v>383.82498402960863</v>
      </c>
      <c r="AB148" s="20">
        <f>'Bruker data input page'!BL148*Calibrations!DP$46*10000+Calibrations!DQ$46</f>
        <v>26.164195858890835</v>
      </c>
      <c r="AC148" s="20">
        <f>AB148*'ICP corrections'!Z$74+'ICP corrections'!AA$74</f>
        <v>30.193682899643097</v>
      </c>
      <c r="AD148" s="20">
        <f>((('Bruker data input page'!BN148*10000)^2)*Calibrations!DW$46)+(Calibrations!DX$46*('Bruker data input page'!BN148*10000))+Calibrations!DY$46</f>
        <v>154.75890441454817</v>
      </c>
      <c r="AE148" s="20">
        <f>AD148^2*'ICP corrections'!F$75+'ICP corrections'!G$75*AD148+'ICP corrections'!H$75</f>
        <v>197.89462179043824</v>
      </c>
      <c r="AF148" s="91">
        <f>A148^4*'ICP corrections'!K$75+A148^3*'ICP corrections'!L$75+'ICP corrections'!M$75*A148^2+'ICP corrections'!N$75*A148+'ICP corrections'!O$75</f>
        <v>1.021374887223117</v>
      </c>
      <c r="AG148" s="20">
        <f t="shared" si="2"/>
        <v>202.12459701327023</v>
      </c>
      <c r="AH148" s="20"/>
    </row>
    <row r="149" spans="1:34" s="18" customFormat="1" ht="16">
      <c r="A149" s="18">
        <f>'Bruker data input page'!A149</f>
        <v>197</v>
      </c>
      <c r="B149" s="82">
        <f>'Bruker data input page'!B149</f>
        <v>44876.022916666669</v>
      </c>
      <c r="C149" s="18" t="str">
        <f>'Bruker data input page'!G149</f>
        <v>GeoExploration</v>
      </c>
      <c r="D149" s="18" t="str">
        <f>'Bruker data input page'!H149</f>
        <v>Oxide3phase</v>
      </c>
      <c r="E149" s="22">
        <f>'Bruker data input page'!K149</f>
        <v>150</v>
      </c>
      <c r="F149" s="22"/>
      <c r="G149" s="22" t="str">
        <f>'Bruker data input page'!DJ149</f>
        <v>BIR-1</v>
      </c>
      <c r="H149" s="22" t="str">
        <f>'Bruker data input page'!DK149</f>
        <v/>
      </c>
      <c r="I149" s="22" t="str">
        <f>'Bruker data input page'!DL149</f>
        <v/>
      </c>
      <c r="J149" s="22" t="str">
        <f>'Bruker data input page'!DM149</f>
        <v/>
      </c>
      <c r="K149" s="49">
        <f>'Bruker data input page'!X149*Calibrations!H$46+Calibrations!I$46</f>
        <v>49.441131770253151</v>
      </c>
      <c r="L149" s="50">
        <f>'Bruker data input page'!AJ149*Calibrations!O$46/0.5995+Calibrations!P$46</f>
        <v>0.93673038477839665</v>
      </c>
      <c r="M149" s="19">
        <f>'ICP corrections'!$S$75*L149^2+'ICP corrections'!$T$75*L149+'ICP corrections'!$U$75</f>
        <v>0.99155649541712898</v>
      </c>
      <c r="N149" s="49">
        <f>'Bruker data input page'!V149*Calibrations!V$46+Calibrations!W$46</f>
        <v>19.346146275538231</v>
      </c>
      <c r="O149" s="50">
        <f>'Bruker data input page'!AR149*Calibrations!AC$46/0.6994+Calibrations!AD$46</f>
        <v>11.563383666001927</v>
      </c>
      <c r="P149" s="50">
        <f>'Bruker data input page'!T149*Calibrations!AQ$46+Calibrations!AR$46</f>
        <v>9.5174328232650467</v>
      </c>
      <c r="Q149" s="50">
        <f>'Bruker data input page'!AP149*Calibrations!AJ$46/0.77446+Calibrations!AK$46</f>
        <v>0.15854172208741943</v>
      </c>
      <c r="R149" s="50">
        <f>'Bruker data input page'!AH149*Calibrations!AX$46/0.7147+Calibrations!AY$46</f>
        <v>13.588751880815163</v>
      </c>
      <c r="S149" s="50" t="e">
        <f>'Bruker data input page'!AF149*Calibrations!BE$46/0.83015+Calibrations!BF$46</f>
        <v>#VALUE!</v>
      </c>
      <c r="U149" s="20">
        <f>'Bruker data input page'!AL149*Calibrations!BS$46*10000+Calibrations!BT$46</f>
        <v>310.07304530753413</v>
      </c>
      <c r="V149" s="20">
        <f>('Bruker data input page'!AN149*10000)^2*Calibrations!BY$46+('Bruker data input page'!AN149*10000)*Calibrations!BZ$46+Calibrations!CA$46</f>
        <v>332.49131676081049</v>
      </c>
      <c r="W149" s="20">
        <f>'Bruker data input page'!AV149*Calibrations!CG$46*10000+Calibrations!CH$46</f>
        <v>166.52050822967541</v>
      </c>
      <c r="X149" s="20">
        <f>'Bruker data input page'!AX149*Calibrations!CN$46*10000+Calibrations!CO$46</f>
        <v>130.62540309529408</v>
      </c>
      <c r="Y149" s="20">
        <f>'Bruker data input page'!AZ149*Calibrations!CU$46*10000+Calibrations!CV$46</f>
        <v>73.125976705629682</v>
      </c>
      <c r="Z149" s="20" t="e">
        <f>'Bruker data input page'!BH149*Calibrations!DB$46*10000+Calibrations!DC$46</f>
        <v>#VALUE!</v>
      </c>
      <c r="AA149" s="20">
        <f>'Bruker data input page'!BJ149*Calibrations!DI$46*10000+Calibrations!DJ$46</f>
        <v>99.066378661673582</v>
      </c>
      <c r="AB149" s="20">
        <f>'Bruker data input page'!BL149*Calibrations!DP$46*10000+Calibrations!DQ$46</f>
        <v>12.878583764625469</v>
      </c>
      <c r="AC149" s="20">
        <f>AB149*'ICP corrections'!Z$74+'ICP corrections'!AA$74</f>
        <v>18.899584058308111</v>
      </c>
      <c r="AD149" s="20">
        <f>((('Bruker data input page'!BN149*10000)^2)*Calibrations!DW$46)+(Calibrations!DX$46*('Bruker data input page'!BN149*10000))+Calibrations!DY$46</f>
        <v>5.8612974816190047</v>
      </c>
      <c r="AE149" s="20">
        <f>AD149^2*'ICP corrections'!F$75+'ICP corrections'!G$75*AD149+'ICP corrections'!H$75</f>
        <v>18.441633807063042</v>
      </c>
      <c r="AF149" s="91">
        <f>A149^4*'ICP corrections'!K$75+A149^3*'ICP corrections'!L$75+'ICP corrections'!M$75*A149^2+'ICP corrections'!N$75*A149+'ICP corrections'!O$75</f>
        <v>1.0215593245123571</v>
      </c>
      <c r="AG149" s="20">
        <f t="shared" si="2"/>
        <v>18.839222974847569</v>
      </c>
      <c r="AH149" s="20"/>
    </row>
    <row r="150" spans="1:34" s="18" customFormat="1" ht="16">
      <c r="A150" s="18">
        <f>'Bruker data input page'!A150</f>
        <v>198</v>
      </c>
      <c r="B150" s="82">
        <f>'Bruker data input page'!B150</f>
        <v>44876.025694444441</v>
      </c>
      <c r="C150" s="18" t="str">
        <f>'Bruker data input page'!G150</f>
        <v>GeoExploration</v>
      </c>
      <c r="D150" s="18" t="str">
        <f>'Bruker data input page'!H150</f>
        <v>Oxide3phase</v>
      </c>
      <c r="E150" s="22">
        <f>'Bruker data input page'!K150</f>
        <v>150</v>
      </c>
      <c r="F150" s="22"/>
      <c r="G150" s="22" t="str">
        <f>'Bruker data input page'!DJ150</f>
        <v>AGV-2</v>
      </c>
      <c r="H150" s="22" t="str">
        <f>'Bruker data input page'!DK150</f>
        <v/>
      </c>
      <c r="I150" s="22" t="str">
        <f>'Bruker data input page'!DL150</f>
        <v/>
      </c>
      <c r="J150" s="22" t="str">
        <f>'Bruker data input page'!DM150</f>
        <v/>
      </c>
      <c r="K150" s="49">
        <f>'Bruker data input page'!X150*Calibrations!H$46+Calibrations!I$46</f>
        <v>61.384144688349807</v>
      </c>
      <c r="L150" s="50">
        <f>'Bruker data input page'!AJ150*Calibrations!O$46/0.5995+Calibrations!P$46</f>
        <v>1.0983239902875894</v>
      </c>
      <c r="M150" s="19">
        <f>'ICP corrections'!$S$75*L150^2+'ICP corrections'!$T$75*L150+'ICP corrections'!$U$75</f>
        <v>1.1788210518820506</v>
      </c>
      <c r="N150" s="49">
        <f>'Bruker data input page'!V150*Calibrations!V$46+Calibrations!W$46</f>
        <v>16.561123556121096</v>
      </c>
      <c r="O150" s="50">
        <f>'Bruker data input page'!AR150*Calibrations!AC$46/0.6994+Calibrations!AD$46</f>
        <v>6.7610185910495186</v>
      </c>
      <c r="P150" s="50">
        <f>'Bruker data input page'!T150*Calibrations!AQ$46+Calibrations!AR$46</f>
        <v>2.9448145486965966</v>
      </c>
      <c r="Q150" s="50">
        <f>'Bruker data input page'!AP150*Calibrations!AJ$46/0.77446+Calibrations!AK$46</f>
        <v>0.10583455979849844</v>
      </c>
      <c r="R150" s="50">
        <f>'Bruker data input page'!AH150*Calibrations!AX$46/0.7147+Calibrations!AY$46</f>
        <v>5.3344979615613051</v>
      </c>
      <c r="S150" s="50">
        <f>'Bruker data input page'!AF150*Calibrations!BE$46/0.83015+Calibrations!BF$46</f>
        <v>3.2230436715773543</v>
      </c>
      <c r="U150" s="20">
        <f>'Bruker data input page'!AL150*Calibrations!BS$46*10000+Calibrations!BT$46</f>
        <v>204.23570636442906</v>
      </c>
      <c r="V150" s="20" t="e">
        <f>('Bruker data input page'!AN150*10000)^2*Calibrations!BY$46+('Bruker data input page'!AN150*10000)*Calibrations!BZ$46+Calibrations!CA$46</f>
        <v>#VALUE!</v>
      </c>
      <c r="W150" s="20">
        <f>'Bruker data input page'!AV150*Calibrations!CG$46*10000+Calibrations!CH$46</f>
        <v>17.688060143069414</v>
      </c>
      <c r="X150" s="20">
        <f>'Bruker data input page'!AX150*Calibrations!CN$46*10000+Calibrations!CO$46</f>
        <v>49.435165547900731</v>
      </c>
      <c r="Y150" s="20">
        <f>'Bruker data input page'!AZ150*Calibrations!CU$46*10000+Calibrations!CV$46</f>
        <v>87.748526008491382</v>
      </c>
      <c r="Z150" s="20">
        <f>'Bruker data input page'!BH150*Calibrations!DB$46*10000+Calibrations!DC$46</f>
        <v>63.677825742503259</v>
      </c>
      <c r="AA150" s="20">
        <f>'Bruker data input page'!BJ150*Calibrations!DI$46*10000+Calibrations!DJ$46</f>
        <v>661.28208669580181</v>
      </c>
      <c r="AB150" s="20">
        <f>'Bruker data input page'!BL150*Calibrations!DP$46*10000+Calibrations!DQ$46</f>
        <v>21.333064188248887</v>
      </c>
      <c r="AC150" s="20">
        <f>AB150*'ICP corrections'!Z$74+'ICP corrections'!AA$74</f>
        <v>26.086737866430376</v>
      </c>
      <c r="AD150" s="20">
        <f>((('Bruker data input page'!BN150*10000)^2)*Calibrations!DW$46)+(Calibrations!DX$46*('Bruker data input page'!BN150*10000))+Calibrations!DY$46</f>
        <v>218.39430085084334</v>
      </c>
      <c r="AE150" s="20">
        <f>AD150^2*'ICP corrections'!F$75+'ICP corrections'!G$75*AD150+'ICP corrections'!H$75</f>
        <v>254.51862657740872</v>
      </c>
      <c r="AF150" s="91">
        <f>A150^4*'ICP corrections'!K$75+A150^3*'ICP corrections'!L$75+'ICP corrections'!M$75*A150^2+'ICP corrections'!N$75*A150+'ICP corrections'!O$75</f>
        <v>1.0217492039078786</v>
      </c>
      <c r="AG150" s="20">
        <f t="shared" si="2"/>
        <v>260.05420408519399</v>
      </c>
      <c r="AH150" s="20"/>
    </row>
    <row r="151" spans="1:34" s="18" customFormat="1" ht="16">
      <c r="A151" s="18">
        <f>'Bruker data input page'!A151</f>
        <v>199</v>
      </c>
      <c r="B151" s="82">
        <f>'Bruker data input page'!B151</f>
        <v>44876.030555555553</v>
      </c>
      <c r="C151" s="18" t="str">
        <f>'Bruker data input page'!G151</f>
        <v>GeoExploration</v>
      </c>
      <c r="D151" s="18" t="str">
        <f>'Bruker data input page'!H151</f>
        <v>Oxide3phase</v>
      </c>
      <c r="E151" s="22">
        <f>'Bruker data input page'!K151</f>
        <v>150</v>
      </c>
      <c r="F151" s="22"/>
      <c r="G151" s="22" t="str">
        <f>'Bruker data input page'!DJ151</f>
        <v>U1556B-21R-2A</v>
      </c>
      <c r="H151" s="22" t="str">
        <f>'Bruker data input page'!DK151</f>
        <v>shlf11501081</v>
      </c>
      <c r="I151" s="22">
        <f>'Bruker data input page'!DL151</f>
        <v>21</v>
      </c>
      <c r="J151" s="22" t="str">
        <f>'Bruker data input page'!DM151</f>
        <v>A</v>
      </c>
      <c r="K151" s="49">
        <f>'Bruker data input page'!X151*Calibrations!H$46+Calibrations!I$46</f>
        <v>37.017159239299644</v>
      </c>
      <c r="L151" s="50">
        <f>'Bruker data input page'!AJ151*Calibrations!O$46/0.5995+Calibrations!P$46</f>
        <v>1.5781580637893764</v>
      </c>
      <c r="M151" s="19">
        <f>'ICP corrections'!$S$75*L151^2+'ICP corrections'!$T$75*L151+'ICP corrections'!$U$75</f>
        <v>1.731942365449179</v>
      </c>
      <c r="N151" s="49">
        <f>'Bruker data input page'!V151*Calibrations!V$46+Calibrations!W$46</f>
        <v>14.626134931415166</v>
      </c>
      <c r="O151" s="50">
        <f>'Bruker data input page'!AR151*Calibrations!AC$46/0.6994+Calibrations!AD$46</f>
        <v>6.5284949204026805</v>
      </c>
      <c r="P151" s="50">
        <f>'Bruker data input page'!T151*Calibrations!AQ$46+Calibrations!AR$46</f>
        <v>4.8864290453344266</v>
      </c>
      <c r="Q151" s="50">
        <f>'Bruker data input page'!AP151*Calibrations!AJ$46/0.77446+Calibrations!AK$46</f>
        <v>0.10595407717330325</v>
      </c>
      <c r="R151" s="50">
        <f>'Bruker data input page'!AH151*Calibrations!AX$46/0.7147+Calibrations!AY$46</f>
        <v>11.765902820108469</v>
      </c>
      <c r="S151" s="50">
        <f>'Bruker data input page'!AF151*Calibrations!BE$46/0.83015+Calibrations!BF$46</f>
        <v>1.857751400319362</v>
      </c>
      <c r="U151" s="20">
        <f>'Bruker data input page'!AL151*Calibrations!BS$46*10000+Calibrations!BT$46</f>
        <v>155.12164711632147</v>
      </c>
      <c r="V151" s="20">
        <f>('Bruker data input page'!AN151*10000)^2*Calibrations!BY$46+('Bruker data input page'!AN151*10000)*Calibrations!BZ$46+Calibrations!CA$46</f>
        <v>147.48062634298543</v>
      </c>
      <c r="W151" s="20">
        <f>'Bruker data input page'!AV151*Calibrations!CG$46*10000+Calibrations!CH$46</f>
        <v>98.596974874714277</v>
      </c>
      <c r="X151" s="20">
        <f>'Bruker data input page'!AX151*Calibrations!CN$46*10000+Calibrations!CO$46</f>
        <v>54.573788177482584</v>
      </c>
      <c r="Y151" s="20">
        <f>'Bruker data input page'!AZ151*Calibrations!CU$46*10000+Calibrations!CV$46</f>
        <v>59.721973178006451</v>
      </c>
      <c r="Z151" s="20">
        <f>'Bruker data input page'!BH151*Calibrations!DB$46*10000+Calibrations!DC$46</f>
        <v>42.290663945477526</v>
      </c>
      <c r="AA151" s="20">
        <f>'Bruker data input page'!BJ151*Calibrations!DI$46*10000+Calibrations!DJ$46</f>
        <v>449.53850834528595</v>
      </c>
      <c r="AB151" s="20">
        <f>'Bruker data input page'!BL151*Calibrations!DP$46*10000+Calibrations!DQ$46</f>
        <v>24.956412941230354</v>
      </c>
      <c r="AC151" s="20">
        <f>AB151*'ICP corrections'!Z$74+'ICP corrections'!AA$74</f>
        <v>29.166946641339923</v>
      </c>
      <c r="AD151" s="20">
        <f>((('Bruker data input page'!BN151*10000)^2)*Calibrations!DW$46)+(Calibrations!DX$46*('Bruker data input page'!BN151*10000))+Calibrations!DY$46</f>
        <v>187.05540459445896</v>
      </c>
      <c r="AE151" s="20">
        <f>AD151^2*'ICP corrections'!F$75+'ICP corrections'!G$75*AD151+'ICP corrections'!H$75</f>
        <v>228.13464604898007</v>
      </c>
      <c r="AF151" s="91">
        <f>A151^4*'ICP corrections'!K$75+A151^3*'ICP corrections'!L$75+'ICP corrections'!M$75*A151^2+'ICP corrections'!N$75*A151+'ICP corrections'!O$75</f>
        <v>1.0219444635612842</v>
      </c>
      <c r="AG151" s="20">
        <f t="shared" si="2"/>
        <v>233.14093847626839</v>
      </c>
      <c r="AH151" s="20"/>
    </row>
    <row r="152" spans="1:34" s="18" customFormat="1" ht="16">
      <c r="A152" s="18">
        <f>'Bruker data input page'!A152</f>
        <v>200</v>
      </c>
      <c r="B152" s="82">
        <f>'Bruker data input page'!B152</f>
        <v>44876.032638888886</v>
      </c>
      <c r="C152" s="18" t="str">
        <f>'Bruker data input page'!G152</f>
        <v>GeoExploration</v>
      </c>
      <c r="D152" s="18" t="str">
        <f>'Bruker data input page'!H152</f>
        <v>Oxide3phase</v>
      </c>
      <c r="E152" s="22">
        <f>'Bruker data input page'!K152</f>
        <v>150</v>
      </c>
      <c r="F152" s="22"/>
      <c r="G152" s="22" t="str">
        <f>'Bruker data input page'!DJ152</f>
        <v>U1556B-21R-2A</v>
      </c>
      <c r="H152" s="22" t="str">
        <f>'Bruker data input page'!DK152</f>
        <v>shlf11501081</v>
      </c>
      <c r="I152" s="22">
        <f>'Bruker data input page'!DL152</f>
        <v>101</v>
      </c>
      <c r="J152" s="22" t="str">
        <f>'Bruker data input page'!DM152</f>
        <v>B</v>
      </c>
      <c r="K152" s="49">
        <f>'Bruker data input page'!X152*Calibrations!H$46+Calibrations!I$46</f>
        <v>51.709653135593527</v>
      </c>
      <c r="L152" s="50">
        <f>'Bruker data input page'!AJ152*Calibrations!O$46/0.5995+Calibrations!P$46</f>
        <v>2.2283249888125876</v>
      </c>
      <c r="M152" s="19">
        <f>'ICP corrections'!$S$75*L152^2+'ICP corrections'!$T$75*L152+'ICP corrections'!$U$75</f>
        <v>2.4743948148631589</v>
      </c>
      <c r="N152" s="49">
        <f>'Bruker data input page'!V152*Calibrations!V$46+Calibrations!W$46</f>
        <v>19.291181764245799</v>
      </c>
      <c r="O152" s="50">
        <f>'Bruker data input page'!AR152*Calibrations!AC$46/0.6994+Calibrations!AD$46</f>
        <v>9.2531724814371383</v>
      </c>
      <c r="P152" s="50">
        <f>'Bruker data input page'!T152*Calibrations!AQ$46+Calibrations!AR$46</f>
        <v>7.3696660929230413</v>
      </c>
      <c r="Q152" s="50">
        <f>'Bruker data input page'!AP152*Calibrations!AJ$46/0.77446+Calibrations!AK$46</f>
        <v>0.16368096920402625</v>
      </c>
      <c r="R152" s="50">
        <f>'Bruker data input page'!AH152*Calibrations!AX$46/0.7147+Calibrations!AY$46</f>
        <v>12.906186611785635</v>
      </c>
      <c r="S152" s="50">
        <f>'Bruker data input page'!AF152*Calibrations!BE$46/0.83015+Calibrations!BF$46</f>
        <v>2.5367619768483269</v>
      </c>
      <c r="U152" s="20">
        <f>'Bruker data input page'!AL152*Calibrations!BS$46*10000+Calibrations!BT$46</f>
        <v>297.62159366716878</v>
      </c>
      <c r="V152" s="20">
        <f>('Bruker data input page'!AN152*10000)^2*Calibrations!BY$46+('Bruker data input page'!AN152*10000)*Calibrations!BZ$46+Calibrations!CA$46</f>
        <v>298.62093909634655</v>
      </c>
      <c r="W152" s="20">
        <f>'Bruker data input page'!AV152*Calibrations!CG$46*10000+Calibrations!CH$46</f>
        <v>125.56661311859591</v>
      </c>
      <c r="X152" s="20">
        <f>'Bruker data input page'!AX152*Calibrations!CN$46*10000+Calibrations!CO$46</f>
        <v>68.961931540311781</v>
      </c>
      <c r="Y152" s="20">
        <f>'Bruker data input page'!AZ152*Calibrations!CU$46*10000+Calibrations!CV$46</f>
        <v>87.748526008491382</v>
      </c>
      <c r="Z152" s="20">
        <f>'Bruker data input page'!BH152*Calibrations!DB$46*10000+Calibrations!DC$46</f>
        <v>36.943873496221087</v>
      </c>
      <c r="AA152" s="20">
        <f>'Bruker data input page'!BJ152*Calibrations!DI$46*10000+Calibrations!DJ$46</f>
        <v>519.42431991910155</v>
      </c>
      <c r="AB152" s="20">
        <f>'Bruker data input page'!BL152*Calibrations!DP$46*10000+Calibrations!DQ$46</f>
        <v>28.579761694211815</v>
      </c>
      <c r="AC152" s="20">
        <f>AB152*'ICP corrections'!Z$74+'ICP corrections'!AA$74</f>
        <v>32.247155416249463</v>
      </c>
      <c r="AD152" s="20">
        <f>((('Bruker data input page'!BN152*10000)^2)*Calibrations!DW$46)+(Calibrations!DX$46*('Bruker data input page'!BN152*10000))+Calibrations!DY$46</f>
        <v>153.80644853918548</v>
      </c>
      <c r="AE152" s="20">
        <f>AD152^2*'ICP corrections'!F$75+'ICP corrections'!G$75*AD152+'ICP corrections'!H$75</f>
        <v>196.95581901045426</v>
      </c>
      <c r="AF152" s="91">
        <f>A152^4*'ICP corrections'!K$75+A152^3*'ICP corrections'!L$75+'ICP corrections'!M$75*A152^2+'ICP corrections'!N$75*A152+'ICP corrections'!O$75</f>
        <v>1.0221450416973861</v>
      </c>
      <c r="AG152" s="20">
        <f t="shared" si="2"/>
        <v>201.3174138349836</v>
      </c>
      <c r="AH152" s="20"/>
    </row>
    <row r="153" spans="1:34" s="18" customFormat="1" ht="16">
      <c r="A153" s="18">
        <f>'Bruker data input page'!A153</f>
        <v>201</v>
      </c>
      <c r="B153" s="82">
        <f>'Bruker data input page'!B153</f>
        <v>44876.035416666666</v>
      </c>
      <c r="C153" s="18" t="str">
        <f>'Bruker data input page'!G153</f>
        <v>GeoExploration</v>
      </c>
      <c r="D153" s="18" t="str">
        <f>'Bruker data input page'!H153</f>
        <v>Oxide3phase</v>
      </c>
      <c r="E153" s="22">
        <f>'Bruker data input page'!K153</f>
        <v>150</v>
      </c>
      <c r="F153" s="22"/>
      <c r="G153" s="22" t="str">
        <f>'Bruker data input page'!DJ153</f>
        <v>U1556B-21R-2A</v>
      </c>
      <c r="H153" s="22" t="str">
        <f>'Bruker data input page'!DK153</f>
        <v>shlf11501081</v>
      </c>
      <c r="I153" s="22">
        <f>'Bruker data input page'!DL153</f>
        <v>139</v>
      </c>
      <c r="J153" s="22" t="str">
        <f>'Bruker data input page'!DM153</f>
        <v>B</v>
      </c>
      <c r="K153" s="49">
        <f>'Bruker data input page'!X153*Calibrations!H$46+Calibrations!I$46</f>
        <v>53.044914736254277</v>
      </c>
      <c r="L153" s="50">
        <f>'Bruker data input page'!AJ153*Calibrations!O$46/0.5995+Calibrations!P$46</f>
        <v>2.2245324858261477</v>
      </c>
      <c r="M153" s="19">
        <f>'ICP corrections'!$S$75*L153^2+'ICP corrections'!$T$75*L153+'ICP corrections'!$U$75</f>
        <v>2.4700874136222422</v>
      </c>
      <c r="N153" s="49">
        <f>'Bruker data input page'!V153*Calibrations!V$46+Calibrations!W$46</f>
        <v>19.069341825640045</v>
      </c>
      <c r="O153" s="50">
        <f>'Bruker data input page'!AR153*Calibrations!AC$46/0.6994+Calibrations!AD$46</f>
        <v>8.8564094426558722</v>
      </c>
      <c r="P153" s="50">
        <f>'Bruker data input page'!T153*Calibrations!AQ$46+Calibrations!AR$46</f>
        <v>9.8751190753437754</v>
      </c>
      <c r="Q153" s="50">
        <f>'Bruker data input page'!AP153*Calibrations!AJ$46/0.77446+Calibrations!AK$46</f>
        <v>0.12531589189168241</v>
      </c>
      <c r="R153" s="50">
        <f>'Bruker data input page'!AH153*Calibrations!AX$46/0.7147+Calibrations!AY$46</f>
        <v>10.239250316932758</v>
      </c>
      <c r="S153" s="50">
        <f>'Bruker data input page'!AF153*Calibrations!BE$46/0.83015+Calibrations!BF$46</f>
        <v>2.191999110808414</v>
      </c>
      <c r="U153" s="20">
        <f>'Bruker data input page'!AL153*Calibrations!BS$46*10000+Calibrations!BT$46</f>
        <v>306.61430874076598</v>
      </c>
      <c r="V153" s="20">
        <f>('Bruker data input page'!AN153*10000)^2*Calibrations!BY$46+('Bruker data input page'!AN153*10000)*Calibrations!BZ$46+Calibrations!CA$46</f>
        <v>200.51774184158913</v>
      </c>
      <c r="W153" s="20">
        <f>'Bruker data input page'!AV153*Calibrations!CG$46*10000+Calibrations!CH$46</f>
        <v>139.55086998579381</v>
      </c>
      <c r="X153" s="20">
        <f>'Bruker data input page'!AX153*Calibrations!CN$46*10000+Calibrations!CO$46</f>
        <v>71.017380592144534</v>
      </c>
      <c r="Y153" s="20">
        <f>'Bruker data input page'!AZ153*Calibrations!CU$46*10000+Calibrations!CV$46</f>
        <v>74.34452248086815</v>
      </c>
      <c r="Z153" s="20">
        <f>'Bruker data input page'!BH153*Calibrations!DB$46*10000+Calibrations!DC$46</f>
        <v>31.597083046964656</v>
      </c>
      <c r="AA153" s="20">
        <f>'Bruker data input page'!BJ153*Calibrations!DI$46*10000+Calibrations!DJ$46</f>
        <v>487.08909366853021</v>
      </c>
      <c r="AB153" s="20">
        <f>'Bruker data input page'!BL153*Calibrations!DP$46*10000+Calibrations!DQ$46</f>
        <v>29.787544611872303</v>
      </c>
      <c r="AC153" s="20">
        <f>AB153*'ICP corrections'!Z$74+'ICP corrections'!AA$74</f>
        <v>33.273891674552644</v>
      </c>
      <c r="AD153" s="20">
        <f>((('Bruker data input page'!BN153*10000)^2)*Calibrations!DW$46)+(Calibrations!DX$46*('Bruker data input page'!BN153*10000))+Calibrations!DY$46</f>
        <v>146.07913065341123</v>
      </c>
      <c r="AE153" s="20">
        <f>AD153^2*'ICP corrections'!F$75+'ICP corrections'!G$75*AD153+'ICP corrections'!H$75</f>
        <v>189.23973779237787</v>
      </c>
      <c r="AF153" s="91">
        <f>A153^4*'ICP corrections'!K$75+A153^3*'ICP corrections'!L$75+'ICP corrections'!M$75*A153^2+'ICP corrections'!N$75*A153+'ICP corrections'!O$75</f>
        <v>1.0223508766142047</v>
      </c>
      <c r="AG153" s="20">
        <f t="shared" si="2"/>
        <v>193.46941182227974</v>
      </c>
      <c r="AH153" s="20"/>
    </row>
    <row r="154" spans="1:34" s="18" customFormat="1" ht="16">
      <c r="A154" s="18">
        <f>'Bruker data input page'!A154</f>
        <v>202</v>
      </c>
      <c r="B154" s="82">
        <f>'Bruker data input page'!B154</f>
        <v>44876.038888888892</v>
      </c>
      <c r="C154" s="18" t="str">
        <f>'Bruker data input page'!G154</f>
        <v>GeoExploration</v>
      </c>
      <c r="D154" s="18" t="str">
        <f>'Bruker data input page'!H154</f>
        <v>Oxide3phase</v>
      </c>
      <c r="E154" s="22">
        <f>'Bruker data input page'!K154</f>
        <v>150</v>
      </c>
      <c r="F154" s="22"/>
      <c r="G154" s="22" t="str">
        <f>'Bruker data input page'!DJ154</f>
        <v>U1556B-21R-3A</v>
      </c>
      <c r="H154" s="22" t="str">
        <f>'Bruker data input page'!DK154</f>
        <v>shlf11501111</v>
      </c>
      <c r="I154" s="22">
        <f>'Bruker data input page'!DL154</f>
        <v>33</v>
      </c>
      <c r="J154" s="22" t="str">
        <f>'Bruker data input page'!DM154</f>
        <v>B</v>
      </c>
      <c r="K154" s="49">
        <f>'Bruker data input page'!X154*Calibrations!H$46+Calibrations!I$46</f>
        <v>49.616646925914765</v>
      </c>
      <c r="L154" s="50">
        <f>'Bruker data input page'!AJ154*Calibrations!O$46/0.5995+Calibrations!P$46</f>
        <v>2.1752299470024248</v>
      </c>
      <c r="M154" s="19">
        <f>'ICP corrections'!$S$75*L154^2+'ICP corrections'!$T$75*L154+'ICP corrections'!$U$75</f>
        <v>2.4140661941844286</v>
      </c>
      <c r="N154" s="49">
        <f>'Bruker data input page'!V154*Calibrations!V$46+Calibrations!W$46</f>
        <v>18.835676589532675</v>
      </c>
      <c r="O154" s="50">
        <f>'Bruker data input page'!AR154*Calibrations!AC$46/0.6994+Calibrations!AD$46</f>
        <v>8.1362257640881506</v>
      </c>
      <c r="P154" s="50">
        <f>'Bruker data input page'!T154*Calibrations!AQ$46+Calibrations!AR$46</f>
        <v>6.4913120581194574</v>
      </c>
      <c r="Q154" s="50">
        <f>'Bruker data input page'!AP154*Calibrations!AJ$46/0.77446+Calibrations!AK$46</f>
        <v>0.14993647110147315</v>
      </c>
      <c r="R154" s="50">
        <f>'Bruker data input page'!AH154*Calibrations!AX$46/0.7147+Calibrations!AY$46</f>
        <v>13.042174390908233</v>
      </c>
      <c r="S154" s="50">
        <f>'Bruker data input page'!AF154*Calibrations!BE$46/0.83015+Calibrations!BF$46</f>
        <v>2.2173920928301731</v>
      </c>
      <c r="U154" s="20">
        <f>'Bruker data input page'!AL154*Calibrations!BS$46*10000+Calibrations!BT$46</f>
        <v>257.50024949265838</v>
      </c>
      <c r="V154" s="20">
        <f>('Bruker data input page'!AN154*10000)^2*Calibrations!BY$46+('Bruker data input page'!AN154*10000)*Calibrations!BZ$46+Calibrations!CA$46</f>
        <v>245.26681141676781</v>
      </c>
      <c r="W154" s="20">
        <f>'Bruker data input page'!AV154*Calibrations!CG$46*10000+Calibrations!CH$46</f>
        <v>126.56548860911005</v>
      </c>
      <c r="X154" s="20">
        <f>'Bruker data input page'!AX154*Calibrations!CN$46*10000+Calibrations!CO$46</f>
        <v>63.823308910729935</v>
      </c>
      <c r="Y154" s="20">
        <f>'Bruker data input page'!AZ154*Calibrations!CU$46*10000+Calibrations!CV$46</f>
        <v>71.9074309303912</v>
      </c>
      <c r="Z154" s="20">
        <f>'Bruker data input page'!BH154*Calibrations!DB$46*10000+Calibrations!DC$46</f>
        <v>25.180934507856936</v>
      </c>
      <c r="AA154" s="20">
        <f>'Bruker data input page'!BJ154*Calibrations!DI$46*10000+Calibrations!DJ$46</f>
        <v>539.24268439525815</v>
      </c>
      <c r="AB154" s="20">
        <f>'Bruker data input page'!BL154*Calibrations!DP$46*10000+Calibrations!DQ$46</f>
        <v>29.787544611872303</v>
      </c>
      <c r="AC154" s="20">
        <f>AB154*'ICP corrections'!Z$74+'ICP corrections'!AA$74</f>
        <v>33.273891674552644</v>
      </c>
      <c r="AD154" s="20">
        <f>((('Bruker data input page'!BN154*10000)^2)*Calibrations!DW$46)+(Calibrations!DX$46*('Bruker data input page'!BN154*10000))+Calibrations!DY$46</f>
        <v>175.83991277919884</v>
      </c>
      <c r="AE154" s="20">
        <f>AD154^2*'ICP corrections'!F$75+'ICP corrections'!G$75*AD154+'ICP corrections'!H$75</f>
        <v>217.9841588011447</v>
      </c>
      <c r="AF154" s="91">
        <f>A154^4*'ICP corrections'!K$75+A154^3*'ICP corrections'!L$75+'ICP corrections'!M$75*A154^2+'ICP corrections'!N$75*A154+'ICP corrections'!O$75</f>
        <v>1.0225619066829699</v>
      </c>
      <c r="AG154" s="20">
        <f t="shared" si="2"/>
        <v>222.9022970503818</v>
      </c>
      <c r="AH154" s="20"/>
    </row>
    <row r="155" spans="1:34" s="18" customFormat="1" ht="16">
      <c r="A155" s="18">
        <f>'Bruker data input page'!A155</f>
        <v>203</v>
      </c>
      <c r="B155" s="82">
        <f>'Bruker data input page'!B155</f>
        <v>44876.041666666664</v>
      </c>
      <c r="C155" s="18" t="str">
        <f>'Bruker data input page'!G155</f>
        <v>GeoExploration</v>
      </c>
      <c r="D155" s="18" t="str">
        <f>'Bruker data input page'!H155</f>
        <v>Oxide3phase</v>
      </c>
      <c r="E155" s="22">
        <f>'Bruker data input page'!K155</f>
        <v>150</v>
      </c>
      <c r="F155" s="22"/>
      <c r="G155" s="22" t="str">
        <f>'Bruker data input page'!DJ155</f>
        <v>U1556B-21R-3A</v>
      </c>
      <c r="H155" s="22" t="str">
        <f>'Bruker data input page'!DK155</f>
        <v>shlf11501111</v>
      </c>
      <c r="I155" s="22">
        <f>'Bruker data input page'!DL155</f>
        <v>73</v>
      </c>
      <c r="J155" s="22" t="str">
        <f>'Bruker data input page'!DM155</f>
        <v>B</v>
      </c>
      <c r="K155" s="49">
        <f>'Bruker data input page'!X155*Calibrations!H$46+Calibrations!I$46</f>
        <v>46.439966867471576</v>
      </c>
      <c r="L155" s="50">
        <f>'Bruker data input page'!AJ155*Calibrations!O$46/0.5995+Calibrations!P$46</f>
        <v>2.509794666980131</v>
      </c>
      <c r="M155" s="19">
        <f>'ICP corrections'!$S$75*L155^2+'ICP corrections'!$T$75*L155+'ICP corrections'!$U$75</f>
        <v>2.7933119783805722</v>
      </c>
      <c r="N155" s="49">
        <f>'Bruker data input page'!V155*Calibrations!V$46+Calibrations!W$46</f>
        <v>19.559794387941746</v>
      </c>
      <c r="O155" s="50">
        <f>'Bruker data input page'!AR155*Calibrations!AC$46/0.6994+Calibrations!AD$46</f>
        <v>10.584344461570163</v>
      </c>
      <c r="P155" s="50">
        <f>'Bruker data input page'!T155*Calibrations!AQ$46+Calibrations!AR$46</f>
        <v>11.957499167795611</v>
      </c>
      <c r="Q155" s="50">
        <f>'Bruker data input page'!AP155*Calibrations!AJ$46/0.77446+Calibrations!AK$46</f>
        <v>0.13368210812801906</v>
      </c>
      <c r="R155" s="50">
        <f>'Bruker data input page'!AH155*Calibrations!AX$46/0.7147+Calibrations!AY$46</f>
        <v>11.721108562393191</v>
      </c>
      <c r="S155" s="50">
        <f>'Bruker data input page'!AF155*Calibrations!BE$46/0.83015+Calibrations!BF$46</f>
        <v>0.92637709056974793</v>
      </c>
      <c r="U155" s="20">
        <f>'Bruker data input page'!AL155*Calibrations!BS$46*10000+Calibrations!BT$46</f>
        <v>263.725975312841</v>
      </c>
      <c r="V155" s="20">
        <f>('Bruker data input page'!AN155*10000)^2*Calibrations!BY$46+('Bruker data input page'!AN155*10000)*Calibrations!BZ$46+Calibrations!CA$46</f>
        <v>348.1578296391333</v>
      </c>
      <c r="W155" s="20">
        <f>'Bruker data input page'!AV155*Calibrations!CG$46*10000+Calibrations!CH$46</f>
        <v>110.5834807608839</v>
      </c>
      <c r="X155" s="20">
        <f>'Bruker data input page'!AX155*Calibrations!CN$46*10000+Calibrations!CO$46</f>
        <v>57.656961755231698</v>
      </c>
      <c r="Y155" s="20">
        <f>'Bruker data input page'!AZ155*Calibrations!CU$46*10000+Calibrations!CV$46</f>
        <v>79.21870558182205</v>
      </c>
      <c r="Z155" s="20">
        <f>'Bruker data input page'!BH155*Calibrations!DB$46*10000+Calibrations!DC$46</f>
        <v>12.348637429641492</v>
      </c>
      <c r="AA155" s="20">
        <f>'Bruker data input page'!BJ155*Calibrations!DI$46*10000+Calibrations!DJ$46</f>
        <v>211.71813463140614</v>
      </c>
      <c r="AB155" s="20">
        <f>'Bruker data input page'!BL155*Calibrations!DP$46*10000+Calibrations!DQ$46</f>
        <v>34.618676282514251</v>
      </c>
      <c r="AC155" s="20">
        <f>AB155*'ICP corrections'!Z$74+'ICP corrections'!AA$74</f>
        <v>37.380836707765361</v>
      </c>
      <c r="AD155" s="20">
        <f>((('Bruker data input page'!BN155*10000)^2)*Calibrations!DW$46)+(Calibrations!DX$46*('Bruker data input page'!BN155*10000))+Calibrations!DY$46</f>
        <v>160.4108316517152</v>
      </c>
      <c r="AE155" s="20">
        <f>AD155^2*'ICP corrections'!F$75+'ICP corrections'!G$75*AD155+'ICP corrections'!H$75</f>
        <v>203.41013811967025</v>
      </c>
      <c r="AF155" s="91">
        <f>A155^4*'ICP corrections'!K$75+A155^3*'ICP corrections'!L$75+'ICP corrections'!M$75*A155^2+'ICP corrections'!N$75*A155+'ICP corrections'!O$75</f>
        <v>1.02277807034812</v>
      </c>
      <c r="AG155" s="20">
        <f t="shared" si="2"/>
        <v>208.04342855528088</v>
      </c>
      <c r="AH155" s="20"/>
    </row>
    <row r="156" spans="1:34" s="18" customFormat="1" ht="16">
      <c r="A156" s="18">
        <f>'Bruker data input page'!A156</f>
        <v>204</v>
      </c>
      <c r="B156" s="82">
        <f>'Bruker data input page'!B156</f>
        <v>44876.043749999997</v>
      </c>
      <c r="C156" s="18" t="str">
        <f>'Bruker data input page'!G156</f>
        <v>GeoExploration</v>
      </c>
      <c r="D156" s="18" t="str">
        <f>'Bruker data input page'!H156</f>
        <v>Oxide3phase</v>
      </c>
      <c r="E156" s="22">
        <f>'Bruker data input page'!K156</f>
        <v>150</v>
      </c>
      <c r="F156" s="22"/>
      <c r="G156" s="22" t="str">
        <f>'Bruker data input page'!DJ156</f>
        <v>U1556B-21R-3A</v>
      </c>
      <c r="H156" s="22" t="str">
        <f>'Bruker data input page'!DK156</f>
        <v>shlf11501111</v>
      </c>
      <c r="I156" s="22">
        <f>'Bruker data input page'!DL156</f>
        <v>134</v>
      </c>
      <c r="J156" s="22" t="str">
        <f>'Bruker data input page'!DM156</f>
        <v>B</v>
      </c>
      <c r="K156" s="49">
        <f>'Bruker data input page'!X156*Calibrations!H$46+Calibrations!I$46</f>
        <v>44.059115802507762</v>
      </c>
      <c r="L156" s="50">
        <f>'Bruker data input page'!AJ156*Calibrations!O$46/0.5995+Calibrations!P$46</f>
        <v>1.9300363843573536</v>
      </c>
      <c r="M156" s="19">
        <f>'ICP corrections'!$S$75*L156^2+'ICP corrections'!$T$75*L156+'ICP corrections'!$U$75</f>
        <v>2.1347692884155824</v>
      </c>
      <c r="N156" s="49">
        <f>'Bruker data input page'!V156*Calibrations!V$46+Calibrations!W$46</f>
        <v>16.415586514802314</v>
      </c>
      <c r="O156" s="50">
        <f>'Bruker data input page'!AR156*Calibrations!AC$46/0.6994+Calibrations!AD$46</f>
        <v>8.5932396580274286</v>
      </c>
      <c r="P156" s="50">
        <f>'Bruker data input page'!T156*Calibrations!AQ$46+Calibrations!AR$46</f>
        <v>6.6334358333555139</v>
      </c>
      <c r="Q156" s="50">
        <f>'Bruker data input page'!AP156*Calibrations!AJ$46/0.77446+Calibrations!AK$46</f>
        <v>0.32789784218583451</v>
      </c>
      <c r="R156" s="50">
        <f>'Bruker data input page'!AH156*Calibrations!AX$46/0.7147+Calibrations!AY$46</f>
        <v>11.015927300054646</v>
      </c>
      <c r="S156" s="50">
        <f>'Bruker data input page'!AF156*Calibrations!BE$46/0.83015+Calibrations!BF$46</f>
        <v>2.0064178016714207</v>
      </c>
      <c r="U156" s="20">
        <f>'Bruker data input page'!AL156*Calibrations!BS$46*10000+Calibrations!BT$46</f>
        <v>206.31094830448993</v>
      </c>
      <c r="V156" s="20">
        <f>('Bruker data input page'!AN156*10000)^2*Calibrations!BY$46+('Bruker data input page'!AN156*10000)*Calibrations!BZ$46+Calibrations!CA$46</f>
        <v>133.89581072543439</v>
      </c>
      <c r="W156" s="20">
        <f>'Bruker data input page'!AV156*Calibrations!CG$46*10000+Calibrations!CH$46</f>
        <v>246.43054747080615</v>
      </c>
      <c r="X156" s="20">
        <f>'Bruker data input page'!AX156*Calibrations!CN$46*10000+Calibrations!CO$46</f>
        <v>76.156003221726394</v>
      </c>
      <c r="Y156" s="20">
        <f>'Bruker data input page'!AZ156*Calibrations!CU$46*10000+Calibrations!CV$46</f>
        <v>95.059800659922217</v>
      </c>
      <c r="Z156" s="20">
        <f>'Bruker data input page'!BH156*Calibrations!DB$46*10000+Calibrations!DC$46</f>
        <v>35.874515406369802</v>
      </c>
      <c r="AA156" s="20">
        <f>'Bruker data input page'!BJ156*Calibrations!DI$46*10000+Calibrations!DJ$46</f>
        <v>478.7445191522537</v>
      </c>
      <c r="AB156" s="20">
        <f>'Bruker data input page'!BL156*Calibrations!DP$46*10000+Calibrations!DQ$46</f>
        <v>27.37197877655132</v>
      </c>
      <c r="AC156" s="20">
        <f>AB156*'ICP corrections'!Z$74+'ICP corrections'!AA$74</f>
        <v>31.220419157946274</v>
      </c>
      <c r="AD156" s="20">
        <f>((('Bruker data input page'!BN156*10000)^2)*Calibrations!DW$46)+(Calibrations!DX$46*('Bruker data input page'!BN156*10000))+Calibrations!DY$46</f>
        <v>183.65831947735373</v>
      </c>
      <c r="AE156" s="20">
        <f>AD156^2*'ICP corrections'!F$75+'ICP corrections'!G$75*AD156+'ICP corrections'!H$75</f>
        <v>225.09955630372372</v>
      </c>
      <c r="AF156" s="91">
        <f>A156^4*'ICP corrections'!K$75+A156^3*'ICP corrections'!L$75+'ICP corrections'!M$75*A156^2+'ICP corrections'!N$75*A156+'ICP corrections'!O$75</f>
        <v>1.0229993061273022</v>
      </c>
      <c r="AG156" s="20">
        <f t="shared" si="2"/>
        <v>230.27668990827294</v>
      </c>
      <c r="AH156" s="20"/>
    </row>
    <row r="157" spans="1:34" s="18" customFormat="1" ht="16">
      <c r="A157" s="18">
        <f>'Bruker data input page'!A157</f>
        <v>205</v>
      </c>
      <c r="B157" s="82">
        <f>'Bruker data input page'!B157</f>
        <v>44876.04791666667</v>
      </c>
      <c r="C157" s="18" t="str">
        <f>'Bruker data input page'!G157</f>
        <v>GeoExploration</v>
      </c>
      <c r="D157" s="18" t="str">
        <f>'Bruker data input page'!H157</f>
        <v>Oxide3phase</v>
      </c>
      <c r="E157" s="22">
        <f>'Bruker data input page'!K157</f>
        <v>150</v>
      </c>
      <c r="F157" s="22"/>
      <c r="G157" s="22" t="str">
        <f>'Bruker data input page'!DJ157</f>
        <v>U1556B-22R-1A</v>
      </c>
      <c r="H157" s="22" t="str">
        <f>'Bruker data input page'!DK157</f>
        <v>shlf11501701</v>
      </c>
      <c r="I157" s="22">
        <f>'Bruker data input page'!DL157</f>
        <v>23</v>
      </c>
      <c r="J157" s="22" t="str">
        <f>'Bruker data input page'!DM157</f>
        <v>A</v>
      </c>
      <c r="K157" s="49">
        <f>'Bruker data input page'!X157*Calibrations!H$46+Calibrations!I$46</f>
        <v>47.756282448589673</v>
      </c>
      <c r="L157" s="50">
        <f>'Bruker data input page'!AJ157*Calibrations!O$46/0.5995+Calibrations!P$46</f>
        <v>2.0967416243265311</v>
      </c>
      <c r="M157" s="19">
        <f>'ICP corrections'!$S$75*L157^2+'ICP corrections'!$T$75*L157+'ICP corrections'!$U$75</f>
        <v>2.3247861087525092</v>
      </c>
      <c r="N157" s="49">
        <f>'Bruker data input page'!V157*Calibrations!V$46+Calibrations!W$46</f>
        <v>17.975006333381465</v>
      </c>
      <c r="O157" s="50">
        <f>'Bruker data input page'!AR157*Calibrations!AC$46/0.6994+Calibrations!AD$46</f>
        <v>8.8647404250974713</v>
      </c>
      <c r="P157" s="50">
        <f>'Bruker data input page'!T157*Calibrations!AQ$46+Calibrations!AR$46</f>
        <v>7.4089562833466607</v>
      </c>
      <c r="Q157" s="50">
        <f>'Bruker data input page'!AP157*Calibrations!AJ$46/0.77446+Calibrations!AK$46</f>
        <v>0.14886081472822987</v>
      </c>
      <c r="R157" s="50">
        <f>'Bruker data input page'!AH157*Calibrations!AX$46/0.7147+Calibrations!AY$46</f>
        <v>13.323634075379797</v>
      </c>
      <c r="S157" s="50">
        <f>'Bruker data input page'!AF157*Calibrations!BE$46/0.83015+Calibrations!BF$46</f>
        <v>1.8654699719471213</v>
      </c>
      <c r="U157" s="20">
        <f>'Bruker data input page'!AL157*Calibrations!BS$46*10000+Calibrations!BT$46</f>
        <v>256.11675486595118</v>
      </c>
      <c r="V157" s="20">
        <f>('Bruker data input page'!AN157*10000)^2*Calibrations!BY$46+('Bruker data input page'!AN157*10000)*Calibrations!BZ$46+Calibrations!CA$46</f>
        <v>317.03581729341442</v>
      </c>
      <c r="W157" s="20">
        <f>'Bruker data input page'!AV157*Calibrations!CG$46*10000+Calibrations!CH$46</f>
        <v>136.5542435142514</v>
      </c>
      <c r="X157" s="20">
        <f>'Bruker data input page'!AX157*Calibrations!CN$46*10000+Calibrations!CO$46</f>
        <v>61.767859858897182</v>
      </c>
      <c r="Y157" s="20">
        <f>'Bruker data input page'!AZ157*Calibrations!CU$46*10000+Calibrations!CV$46</f>
        <v>80.437251357060532</v>
      </c>
      <c r="Z157" s="20">
        <f>'Bruker data input page'!BH157*Calibrations!DB$46*10000+Calibrations!DC$46</f>
        <v>26.250292597708221</v>
      </c>
      <c r="AA157" s="20">
        <f>'Bruker data input page'!BJ157*Calibrations!DI$46*10000+Calibrations!DJ$46</f>
        <v>521.51046354817072</v>
      </c>
      <c r="AB157" s="20">
        <f>'Bruker data input page'!BL157*Calibrations!DP$46*10000+Calibrations!DQ$46</f>
        <v>28.579761694211815</v>
      </c>
      <c r="AC157" s="20">
        <f>AB157*'ICP corrections'!Z$74+'ICP corrections'!AA$74</f>
        <v>32.247155416249463</v>
      </c>
      <c r="AD157" s="20">
        <f>((('Bruker data input page'!BN157*10000)^2)*Calibrations!DW$46)+(Calibrations!DX$46*('Bruker data input page'!BN157*10000))+Calibrations!DY$46</f>
        <v>173.17994177171084</v>
      </c>
      <c r="AE157" s="20">
        <f>AD157^2*'ICP corrections'!F$75+'ICP corrections'!G$75*AD157+'ICP corrections'!H$75</f>
        <v>215.52200360401798</v>
      </c>
      <c r="AF157" s="91">
        <f>A157^4*'ICP corrections'!K$75+A157^3*'ICP corrections'!L$75+'ICP corrections'!M$75*A157^2+'ICP corrections'!N$75*A157+'ICP corrections'!O$75</f>
        <v>1.0232255526113727</v>
      </c>
      <c r="AG157" s="20">
        <f t="shared" si="2"/>
        <v>220.52762123763156</v>
      </c>
      <c r="AH157" s="20"/>
    </row>
    <row r="158" spans="1:34" s="18" customFormat="1" ht="16">
      <c r="A158" s="18">
        <f>'Bruker data input page'!A158</f>
        <v>206</v>
      </c>
      <c r="B158" s="82">
        <f>'Bruker data input page'!B158</f>
        <v>44876.05</v>
      </c>
      <c r="C158" s="18" t="str">
        <f>'Bruker data input page'!G158</f>
        <v>GeoExploration</v>
      </c>
      <c r="D158" s="18" t="str">
        <f>'Bruker data input page'!H158</f>
        <v>Oxide3phase</v>
      </c>
      <c r="E158" s="22">
        <f>'Bruker data input page'!K158</f>
        <v>150</v>
      </c>
      <c r="F158" s="22"/>
      <c r="G158" s="22" t="str">
        <f>'Bruker data input page'!DJ158</f>
        <v>U1556B-22R-1A</v>
      </c>
      <c r="H158" s="22" t="str">
        <f>'Bruker data input page'!DK158</f>
        <v>shlf11501701</v>
      </c>
      <c r="I158" s="22">
        <f>'Bruker data input page'!DL158</f>
        <v>102</v>
      </c>
      <c r="J158" s="22" t="str">
        <f>'Bruker data input page'!DM158</f>
        <v>A</v>
      </c>
      <c r="K158" s="49">
        <f>'Bruker data input page'!X158*Calibrations!H$46+Calibrations!I$46</f>
        <v>48.953824759986077</v>
      </c>
      <c r="L158" s="50">
        <f>'Bruker data input page'!AJ158*Calibrations!O$46/0.5995+Calibrations!P$46</f>
        <v>2.1626981980037527</v>
      </c>
      <c r="M158" s="19">
        <f>'ICP corrections'!$S$75*L158^2+'ICP corrections'!$T$75*L158+'ICP corrections'!$U$75</f>
        <v>2.3998192854794289</v>
      </c>
      <c r="N158" s="49">
        <f>'Bruker data input page'!V158*Calibrations!V$46+Calibrations!W$46</f>
        <v>18.581994229721452</v>
      </c>
      <c r="O158" s="50">
        <f>'Bruker data input page'!AR158*Calibrations!AC$46/0.6994+Calibrations!AD$46</f>
        <v>8.5010037809954113</v>
      </c>
      <c r="P158" s="50">
        <f>'Bruker data input page'!T158*Calibrations!AQ$46+Calibrations!AR$46</f>
        <v>5.9242721494131461</v>
      </c>
      <c r="Q158" s="50">
        <f>'Bruker data input page'!AP158*Calibrations!AJ$46/0.77446+Calibrations!AK$46</f>
        <v>0.11491788028366398</v>
      </c>
      <c r="R158" s="50">
        <f>'Bruker data input page'!AH158*Calibrations!AX$46/0.7147+Calibrations!AY$46</f>
        <v>14.943085105939598</v>
      </c>
      <c r="S158" s="50">
        <f>'Bruker data input page'!AF158*Calibrations!BE$46/0.83015+Calibrations!BF$46</f>
        <v>2.6158493701936276</v>
      </c>
      <c r="U158" s="20">
        <f>'Bruker data input page'!AL158*Calibrations!BS$46*10000+Calibrations!BT$46</f>
        <v>308.68955068082687</v>
      </c>
      <c r="V158" s="20">
        <f>('Bruker data input page'!AN158*10000)^2*Calibrations!BY$46+('Bruker data input page'!AN158*10000)*Calibrations!BZ$46+Calibrations!CA$46</f>
        <v>327.42207969576111</v>
      </c>
      <c r="W158" s="20">
        <f>'Bruker data input page'!AV158*Calibrations!CG$46*10000+Calibrations!CH$46</f>
        <v>94.601472912657755</v>
      </c>
      <c r="X158" s="20">
        <f>'Bruker data input page'!AX158*Calibrations!CN$46*10000+Calibrations!CO$46</f>
        <v>63.823308910729935</v>
      </c>
      <c r="Y158" s="20">
        <f>'Bruker data input page'!AZ158*Calibrations!CU$46*10000+Calibrations!CV$46</f>
        <v>68.251793604675768</v>
      </c>
      <c r="Z158" s="20">
        <f>'Bruker data input page'!BH158*Calibrations!DB$46*10000+Calibrations!DC$46</f>
        <v>39.082589675923664</v>
      </c>
      <c r="AA158" s="20">
        <f>'Bruker data input page'!BJ158*Calibrations!DI$46*10000+Calibrations!DJ$46</f>
        <v>512.12281721735962</v>
      </c>
      <c r="AB158" s="20">
        <f>'Bruker data input page'!BL158*Calibrations!DP$46*10000+Calibrations!DQ$46</f>
        <v>26.164195858890835</v>
      </c>
      <c r="AC158" s="20">
        <f>AB158*'ICP corrections'!Z$74+'ICP corrections'!AA$74</f>
        <v>30.193682899643097</v>
      </c>
      <c r="AD158" s="20">
        <f>((('Bruker data input page'!BN158*10000)^2)*Calibrations!DW$46)+(Calibrations!DX$46*('Bruker data input page'!BN158*10000))+Calibrations!DY$46</f>
        <v>171.39167347743094</v>
      </c>
      <c r="AE158" s="20">
        <f>AD158^2*'ICP corrections'!F$75+'ICP corrections'!G$75*AD158+'ICP corrections'!H$75</f>
        <v>213.85492022283808</v>
      </c>
      <c r="AF158" s="91">
        <f>A158^4*'ICP corrections'!K$75+A158^3*'ICP corrections'!L$75+'ICP corrections'!M$75*A158^2+'ICP corrections'!N$75*A158+'ICP corrections'!O$75</f>
        <v>1.0234567484643966</v>
      </c>
      <c r="AG158" s="20">
        <f t="shared" si="2"/>
        <v>218.8712612943788</v>
      </c>
      <c r="AH158" s="20"/>
    </row>
    <row r="159" spans="1:34" s="18" customFormat="1" ht="16">
      <c r="A159" s="18">
        <f>'Bruker data input page'!A159</f>
        <v>207</v>
      </c>
      <c r="B159" s="82">
        <f>'Bruker data input page'!B159</f>
        <v>44876.114583333336</v>
      </c>
      <c r="C159" s="18" t="str">
        <f>'Bruker data input page'!G159</f>
        <v>GeoExploration</v>
      </c>
      <c r="D159" s="18" t="str">
        <f>'Bruker data input page'!H159</f>
        <v>Oxide3phase</v>
      </c>
      <c r="E159" s="22">
        <f>'Bruker data input page'!K159</f>
        <v>150</v>
      </c>
      <c r="F159" s="22"/>
      <c r="G159" s="22" t="str">
        <f>'Bruker data input page'!DJ159</f>
        <v>U1556B-22R-2A</v>
      </c>
      <c r="H159" s="22" t="str">
        <f>'Bruker data input page'!DK159</f>
        <v>shlf11501731</v>
      </c>
      <c r="I159" s="22">
        <f>'Bruker data input page'!DL159</f>
        <v>22</v>
      </c>
      <c r="J159" s="22" t="str">
        <f>'Bruker data input page'!DM159</f>
        <v>A</v>
      </c>
      <c r="K159" s="49">
        <f>'Bruker data input page'!X159*Calibrations!H$46+Calibrations!I$46</f>
        <v>47.008828317191281</v>
      </c>
      <c r="L159" s="50">
        <f>'Bruker data input page'!AJ159*Calibrations!O$46/0.5995+Calibrations!P$46</f>
        <v>1.9084356064780632</v>
      </c>
      <c r="M159" s="19">
        <f>'ICP corrections'!$S$75*L159^2+'ICP corrections'!$T$75*L159+'ICP corrections'!$U$75</f>
        <v>2.110109068505527</v>
      </c>
      <c r="N159" s="49">
        <f>'Bruker data input page'!V159*Calibrations!V$46+Calibrations!W$46</f>
        <v>17.158994742655363</v>
      </c>
      <c r="O159" s="50">
        <f>'Bruker data input page'!AR159*Calibrations!AC$46/0.6994+Calibrations!AD$46</f>
        <v>7.5857858527680593</v>
      </c>
      <c r="P159" s="50">
        <f>'Bruker data input page'!T159*Calibrations!AQ$46+Calibrations!AR$46</f>
        <v>8.3331003672365362</v>
      </c>
      <c r="Q159" s="50">
        <f>'Bruker data input page'!AP159*Calibrations!AJ$46/0.77446+Calibrations!AK$46</f>
        <v>0.10942008104264274</v>
      </c>
      <c r="R159" s="50">
        <f>'Bruker data input page'!AH159*Calibrations!AX$46/0.7147+Calibrations!AY$46</f>
        <v>11.516397345538032</v>
      </c>
      <c r="S159" s="50">
        <f>'Bruker data input page'!AF159*Calibrations!BE$46/0.83015+Calibrations!BF$46</f>
        <v>1.8457820211284892</v>
      </c>
      <c r="U159" s="20">
        <f>'Bruker data input page'!AL159*Calibrations!BS$46*10000+Calibrations!BT$46</f>
        <v>232.59734621192783</v>
      </c>
      <c r="V159" s="20">
        <f>('Bruker data input page'!AN159*10000)^2*Calibrations!BY$46+('Bruker data input page'!AN159*10000)*Calibrations!BZ$46+Calibrations!CA$46</f>
        <v>173.84742357600436</v>
      </c>
      <c r="W159" s="20">
        <f>'Bruker data input page'!AV159*Calibrations!CG$46*10000+Calibrations!CH$46</f>
        <v>106.58797879882736</v>
      </c>
      <c r="X159" s="20">
        <f>'Bruker data input page'!AX159*Calibrations!CN$46*10000+Calibrations!CO$46</f>
        <v>65.878757962562673</v>
      </c>
      <c r="Y159" s="20">
        <f>'Bruker data input page'!AZ159*Calibrations!CU$46*10000+Calibrations!CV$46</f>
        <v>74.34452248086815</v>
      </c>
      <c r="Z159" s="20">
        <f>'Bruker data input page'!BH159*Calibrations!DB$46*10000+Calibrations!DC$46</f>
        <v>29.458366867262086</v>
      </c>
      <c r="AA159" s="20">
        <f>'Bruker data input page'!BJ159*Calibrations!DI$46*10000+Calibrations!DJ$46</f>
        <v>482.91680641039193</v>
      </c>
      <c r="AB159" s="20">
        <f>'Bruker data input page'!BL159*Calibrations!DP$46*10000+Calibrations!DQ$46</f>
        <v>32.203110447193275</v>
      </c>
      <c r="AC159" s="20">
        <f>AB159*'ICP corrections'!Z$74+'ICP corrections'!AA$74</f>
        <v>35.327364191159006</v>
      </c>
      <c r="AD159" s="20">
        <f>((('Bruker data input page'!BN159*10000)^2)*Calibrations!DW$46)+(Calibrations!DX$46*('Bruker data input page'!BN159*10000))+Calibrations!DY$46</f>
        <v>181.94183177165567</v>
      </c>
      <c r="AE159" s="20">
        <f>AD159^2*'ICP corrections'!F$75+'ICP corrections'!G$75*AD159+'ICP corrections'!H$75</f>
        <v>223.55295320392679</v>
      </c>
      <c r="AF159" s="91">
        <f>A159^4*'ICP corrections'!K$75+A159^3*'ICP corrections'!L$75+'ICP corrections'!M$75*A159^2+'ICP corrections'!N$75*A159+'ICP corrections'!O$75</f>
        <v>1.0236928324236472</v>
      </c>
      <c r="AG159" s="20">
        <f t="shared" si="2"/>
        <v>228.84955586199888</v>
      </c>
      <c r="AH159" s="20"/>
    </row>
    <row r="160" spans="1:34" s="18" customFormat="1" ht="16">
      <c r="A160" s="18">
        <f>'Bruker data input page'!A160</f>
        <v>208</v>
      </c>
      <c r="B160" s="82">
        <f>'Bruker data input page'!B160</f>
        <v>44876.118750000001</v>
      </c>
      <c r="C160" s="18" t="str">
        <f>'Bruker data input page'!G160</f>
        <v>GeoExploration</v>
      </c>
      <c r="D160" s="18" t="str">
        <f>'Bruker data input page'!H160</f>
        <v>Oxide3phase</v>
      </c>
      <c r="E160" s="22">
        <f>'Bruker data input page'!K160</f>
        <v>150</v>
      </c>
      <c r="F160" s="22"/>
      <c r="G160" s="22" t="str">
        <f>'Bruker data input page'!DJ160</f>
        <v>U1556B-22R-2A</v>
      </c>
      <c r="H160" s="22" t="str">
        <f>'Bruker data input page'!DK160</f>
        <v>shlf11501731</v>
      </c>
      <c r="I160" s="22">
        <f>'Bruker data input page'!DL160</f>
        <v>58</v>
      </c>
      <c r="J160" s="22" t="str">
        <f>'Bruker data input page'!DM160</f>
        <v>A</v>
      </c>
      <c r="K160" s="49">
        <f>'Bruker data input page'!X160*Calibrations!H$46+Calibrations!I$46</f>
        <v>49.144535200357026</v>
      </c>
      <c r="L160" s="50">
        <f>'Bruker data input page'!AJ160*Calibrations!O$46/0.5995+Calibrations!P$46</f>
        <v>1.98329631760171</v>
      </c>
      <c r="M160" s="19">
        <f>'ICP corrections'!$S$75*L160^2+'ICP corrections'!$T$75*L160+'ICP corrections'!$U$75</f>
        <v>2.1955346486106828</v>
      </c>
      <c r="N160" s="49">
        <f>'Bruker data input page'!V160*Calibrations!V$46+Calibrations!W$46</f>
        <v>17.570766135546862</v>
      </c>
      <c r="O160" s="50">
        <f>'Bruker data input page'!AR160*Calibrations!AC$46/0.6994+Calibrations!AD$46</f>
        <v>8.3050769260741788</v>
      </c>
      <c r="P160" s="50">
        <f>'Bruker data input page'!T160*Calibrations!AQ$46+Calibrations!AR$46</f>
        <v>9.9306104060161466</v>
      </c>
      <c r="Q160" s="50">
        <f>'Bruker data input page'!AP160*Calibrations!AJ$46/0.77446+Calibrations!AK$46</f>
        <v>0.10810538991978984</v>
      </c>
      <c r="R160" s="50">
        <f>'Bruker data input page'!AH160*Calibrations!AX$46/0.7147+Calibrations!AY$46</f>
        <v>11.392374156424076</v>
      </c>
      <c r="S160" s="50">
        <f>'Bruker data input page'!AF160*Calibrations!BE$46/0.83015+Calibrations!BF$46</f>
        <v>1.8174805918267052</v>
      </c>
      <c r="U160" s="20">
        <f>'Bruker data input page'!AL160*Calibrations!BS$46*10000+Calibrations!BT$46</f>
        <v>259.57549143271928</v>
      </c>
      <c r="V160" s="20">
        <f>('Bruker data input page'!AN160*10000)^2*Calibrations!BY$46+('Bruker data input page'!AN160*10000)*Calibrations!BZ$46+Calibrations!CA$46</f>
        <v>266.20912999076415</v>
      </c>
      <c r="W160" s="20">
        <f>'Bruker data input page'!AV160*Calibrations!CG$46*10000+Calibrations!CH$46</f>
        <v>120.57223566602524</v>
      </c>
      <c r="X160" s="20">
        <f>'Bruker data input page'!AX160*Calibrations!CN$46*10000+Calibrations!CO$46</f>
        <v>62.795584384813552</v>
      </c>
      <c r="Y160" s="20">
        <f>'Bruker data input page'!AZ160*Calibrations!CU$46*10000+Calibrations!CV$46</f>
        <v>78.000159806583582</v>
      </c>
      <c r="Z160" s="20">
        <f>'Bruker data input page'!BH160*Calibrations!DB$46*10000+Calibrations!DC$46</f>
        <v>28.389008777410794</v>
      </c>
      <c r="AA160" s="20">
        <f>'Bruker data input page'!BJ160*Calibrations!DI$46*10000+Calibrations!DJ$46</f>
        <v>477.70144733771912</v>
      </c>
      <c r="AB160" s="20">
        <f>'Bruker data input page'!BL160*Calibrations!DP$46*10000+Calibrations!DQ$46</f>
        <v>28.579761694211815</v>
      </c>
      <c r="AC160" s="20">
        <f>AB160*'ICP corrections'!Z$74+'ICP corrections'!AA$74</f>
        <v>32.247155416249463</v>
      </c>
      <c r="AD160" s="20">
        <f>((('Bruker data input page'!BN160*10000)^2)*Calibrations!DW$46)+(Calibrations!DX$46*('Bruker data input page'!BN160*10000))+Calibrations!DY$46</f>
        <v>171.39167347743094</v>
      </c>
      <c r="AE160" s="20">
        <f>AD160^2*'ICP corrections'!F$75+'ICP corrections'!G$75*AD160+'ICP corrections'!H$75</f>
        <v>213.85492022283808</v>
      </c>
      <c r="AF160" s="91">
        <f>A160^4*'ICP corrections'!K$75+A160^3*'ICP corrections'!L$75+'ICP corrections'!M$75*A160^2+'ICP corrections'!N$75*A160+'ICP corrections'!O$75</f>
        <v>1.0239337432996074</v>
      </c>
      <c r="AG160" s="20">
        <f t="shared" si="2"/>
        <v>218.9732689868095</v>
      </c>
      <c r="AH160" s="20"/>
    </row>
    <row r="161" spans="1:34" s="18" customFormat="1" ht="16">
      <c r="A161" s="18">
        <f>'Bruker data input page'!A161</f>
        <v>209</v>
      </c>
      <c r="B161" s="82">
        <f>'Bruker data input page'!B161</f>
        <v>44876.126388888886</v>
      </c>
      <c r="C161" s="18" t="str">
        <f>'Bruker data input page'!G161</f>
        <v>GeoExploration</v>
      </c>
      <c r="D161" s="18" t="str">
        <f>'Bruker data input page'!H161</f>
        <v>Oxide3phase</v>
      </c>
      <c r="E161" s="22">
        <f>'Bruker data input page'!K161</f>
        <v>150</v>
      </c>
      <c r="F161" s="22"/>
      <c r="G161" s="22" t="str">
        <f>'Bruker data input page'!DJ161</f>
        <v>U1556B-22R-3A</v>
      </c>
      <c r="H161" s="22" t="str">
        <f>'Bruker data input page'!DK161</f>
        <v>shlf11501761</v>
      </c>
      <c r="I161" s="22">
        <f>'Bruker data input page'!DL161</f>
        <v>46</v>
      </c>
      <c r="J161" s="22" t="str">
        <f>'Bruker data input page'!DM161</f>
        <v>A</v>
      </c>
      <c r="K161" s="49">
        <f>'Bruker data input page'!X161*Calibrations!H$46+Calibrations!I$46</f>
        <v>50.082507426750311</v>
      </c>
      <c r="L161" s="50">
        <f>'Bruker data input page'!AJ161*Calibrations!O$46/0.5995+Calibrations!P$46</f>
        <v>2.3031856999362343</v>
      </c>
      <c r="M161" s="19">
        <f>'ICP corrections'!$S$75*L161^2+'ICP corrections'!$T$75*L161+'ICP corrections'!$U$75</f>
        <v>2.559362929884013</v>
      </c>
      <c r="N161" s="49">
        <f>'Bruker data input page'!V161*Calibrations!V$46+Calibrations!W$46</f>
        <v>19.257952017635109</v>
      </c>
      <c r="O161" s="50">
        <f>'Bruker data input page'!AR161*Calibrations!AC$46/0.6994+Calibrations!AD$46</f>
        <v>9.7176247525564179</v>
      </c>
      <c r="P161" s="50">
        <f>'Bruker data input page'!T161*Calibrations!AQ$46+Calibrations!AR$46</f>
        <v>7.0867767218729805</v>
      </c>
      <c r="Q161" s="50">
        <f>'Bruker data input page'!AP161*Calibrations!AJ$46/0.77446+Calibrations!AK$46</f>
        <v>0.17025442481829076</v>
      </c>
      <c r="R161" s="50">
        <f>'Bruker data input page'!AH161*Calibrations!AX$46/0.7147+Calibrations!AY$46</f>
        <v>11.628747763911853</v>
      </c>
      <c r="S161" s="50">
        <f>'Bruker data input page'!AF161*Calibrations!BE$46/0.83015+Calibrations!BF$46</f>
        <v>1.6544956807883691</v>
      </c>
      <c r="U161" s="20">
        <f>'Bruker data input page'!AL161*Calibrations!BS$46*10000+Calibrations!BT$46</f>
        <v>277.56092157991361</v>
      </c>
      <c r="V161" s="20">
        <f>('Bruker data input page'!AN161*10000)^2*Calibrations!BY$46+('Bruker data input page'!AN161*10000)*Calibrations!BZ$46+Calibrations!CA$46</f>
        <v>186.62940519147219</v>
      </c>
      <c r="W161" s="20">
        <f>'Bruker data input page'!AV161*Calibrations!CG$46*10000+Calibrations!CH$46</f>
        <v>72.626212121346796</v>
      </c>
      <c r="X161" s="20">
        <f>'Bruker data input page'!AX161*Calibrations!CN$46*10000+Calibrations!CO$46</f>
        <v>68.961931540311781</v>
      </c>
      <c r="Y161" s="20">
        <f>'Bruker data input page'!AZ161*Calibrations!CU$46*10000+Calibrations!CV$46</f>
        <v>75.563068256106632</v>
      </c>
      <c r="Z161" s="20">
        <f>'Bruker data input page'!BH161*Calibrations!DB$46*10000+Calibrations!DC$46</f>
        <v>26.250292597708221</v>
      </c>
      <c r="AA161" s="20">
        <f>'Bruker data input page'!BJ161*Calibrations!DI$46*10000+Calibrations!DJ$46</f>
        <v>556.97490524234581</v>
      </c>
      <c r="AB161" s="20">
        <f>'Bruker data input page'!BL161*Calibrations!DP$46*10000+Calibrations!DQ$46</f>
        <v>29.787544611872303</v>
      </c>
      <c r="AC161" s="20">
        <f>AB161*'ICP corrections'!Z$74+'ICP corrections'!AA$74</f>
        <v>33.273891674552644</v>
      </c>
      <c r="AD161" s="20">
        <f>((('Bruker data input page'!BN161*10000)^2)*Calibrations!DW$46)+(Calibrations!DX$46*('Bruker data input page'!BN161*10000))+Calibrations!DY$46</f>
        <v>167.77924659458026</v>
      </c>
      <c r="AE161" s="20">
        <f>AD161^2*'ICP corrections'!F$75+'ICP corrections'!G$75*AD161+'ICP corrections'!H$75</f>
        <v>210.45834375709745</v>
      </c>
      <c r="AF161" s="91">
        <f>A161^4*'ICP corrections'!K$75+A161^3*'ICP corrections'!L$75+'ICP corrections'!M$75*A161^2+'ICP corrections'!N$75*A161+'ICP corrections'!O$75</f>
        <v>1.0241794199759688</v>
      </c>
      <c r="AG161" s="20">
        <f t="shared" si="2"/>
        <v>215.54710443824712</v>
      </c>
      <c r="AH161" s="20"/>
    </row>
    <row r="162" spans="1:34" s="18" customFormat="1" ht="16">
      <c r="A162" s="18">
        <f>'Bruker data input page'!A162</f>
        <v>210</v>
      </c>
      <c r="B162" s="82">
        <f>'Bruker data input page'!B162</f>
        <v>44876.131944444445</v>
      </c>
      <c r="C162" s="18" t="str">
        <f>'Bruker data input page'!G162</f>
        <v>GeoExploration</v>
      </c>
      <c r="D162" s="18" t="str">
        <f>'Bruker data input page'!H162</f>
        <v>Oxide3phase</v>
      </c>
      <c r="E162" s="22">
        <f>'Bruker data input page'!K162</f>
        <v>150</v>
      </c>
      <c r="F162" s="22"/>
      <c r="G162" s="22" t="str">
        <f>'Bruker data input page'!DJ162</f>
        <v>U1556B-23R-1A</v>
      </c>
      <c r="H162" s="22" t="str">
        <f>'Bruker data input page'!DK162</f>
        <v>shlf11502561</v>
      </c>
      <c r="I162" s="22">
        <f>'Bruker data input page'!DL162</f>
        <v>51</v>
      </c>
      <c r="J162" s="22" t="str">
        <f>'Bruker data input page'!DM162</f>
        <v>A</v>
      </c>
      <c r="K162" s="49">
        <f>'Bruker data input page'!X162*Calibrations!H$46+Calibrations!I$46</f>
        <v>44.999203828037786</v>
      </c>
      <c r="L162" s="50">
        <f>'Bruker data input page'!AJ162*Calibrations!O$46/0.5995+Calibrations!P$46</f>
        <v>1.9719188086423893</v>
      </c>
      <c r="M162" s="19">
        <f>'ICP corrections'!$S$75*L162^2+'ICP corrections'!$T$75*L162+'ICP corrections'!$U$75</f>
        <v>2.1825583646367357</v>
      </c>
      <c r="N162" s="49">
        <f>'Bruker data input page'!V162*Calibrations!V$46+Calibrations!W$46</f>
        <v>17.57360684947183</v>
      </c>
      <c r="O162" s="50">
        <f>'Bruker data input page'!AR162*Calibrations!AC$46/0.6994+Calibrations!AD$46</f>
        <v>9.9089398136260485</v>
      </c>
      <c r="P162" s="50">
        <f>'Bruker data input page'!T162*Calibrations!AQ$46+Calibrations!AR$46</f>
        <v>5.0164262185878838</v>
      </c>
      <c r="Q162" s="50">
        <f>'Bruker data input page'!AP162*Calibrations!AJ$46/0.77446+Calibrations!AK$46</f>
        <v>0.18591120091772081</v>
      </c>
      <c r="R162" s="50">
        <f>'Bruker data input page'!AH162*Calibrations!AX$46/0.7147+Calibrations!AY$46</f>
        <v>18.190595835480053</v>
      </c>
      <c r="S162" s="50">
        <f>'Bruker data input page'!AF162*Calibrations!BE$46/0.83015+Calibrations!BF$46</f>
        <v>2.467294832198494</v>
      </c>
      <c r="U162" s="20">
        <f>'Bruker data input page'!AL162*Calibrations!BS$46*10000+Calibrations!BT$46</f>
        <v>278.25266889326724</v>
      </c>
      <c r="V162" s="20">
        <f>('Bruker data input page'!AN162*10000)^2*Calibrations!BY$46+('Bruker data input page'!AN162*10000)*Calibrations!BZ$46+Calibrations!CA$46</f>
        <v>107.50545400561418</v>
      </c>
      <c r="W162" s="20">
        <f>'Bruker data input page'!AV162*Calibrations!CG$46*10000+Calibrations!CH$46</f>
        <v>68.63071015929026</v>
      </c>
      <c r="X162" s="20">
        <f>'Bruker data input page'!AX162*Calibrations!CN$46*10000+Calibrations!CO$46</f>
        <v>52.518339125649838</v>
      </c>
      <c r="Y162" s="20">
        <f>'Bruker data input page'!AZ162*Calibrations!CU$46*10000+Calibrations!CV$46</f>
        <v>60.940518953244933</v>
      </c>
      <c r="Z162" s="20">
        <f>'Bruker data input page'!BH162*Calibrations!DB$46*10000+Calibrations!DC$46</f>
        <v>48.706812484585242</v>
      </c>
      <c r="AA162" s="20">
        <f>'Bruker data input page'!BJ162*Calibrations!DI$46*10000+Calibrations!DJ$46</f>
        <v>501.692099072014</v>
      </c>
      <c r="AB162" s="20">
        <f>'Bruker data input page'!BL162*Calibrations!DP$46*10000+Calibrations!DQ$46</f>
        <v>28.579761694211815</v>
      </c>
      <c r="AC162" s="20">
        <f>AB162*'ICP corrections'!Z$74+'ICP corrections'!AA$74</f>
        <v>32.247155416249463</v>
      </c>
      <c r="AD162" s="20">
        <f>((('Bruker data input page'!BN162*10000)^2)*Calibrations!DW$46)+(Calibrations!DX$46*('Bruker data input page'!BN162*10000))+Calibrations!DY$46</f>
        <v>162.27088053457692</v>
      </c>
      <c r="AE162" s="20">
        <f>AD162^2*'ICP corrections'!F$75+'ICP corrections'!G$75*AD162+'ICP corrections'!H$75</f>
        <v>205.2045592793072</v>
      </c>
      <c r="AF162" s="91">
        <f>A162^4*'ICP corrections'!K$75+A162^3*'ICP corrections'!L$75+'ICP corrections'!M$75*A162^2+'ICP corrections'!N$75*A162+'ICP corrections'!O$75</f>
        <v>1.0244298014096314</v>
      </c>
      <c r="AG162" s="20">
        <f t="shared" si="2"/>
        <v>210.21766591085159</v>
      </c>
      <c r="AH162" s="20"/>
    </row>
    <row r="163" spans="1:34" s="18" customFormat="1" ht="16">
      <c r="A163" s="18">
        <f>'Bruker data input page'!A163</f>
        <v>211</v>
      </c>
      <c r="B163" s="82">
        <f>'Bruker data input page'!B163</f>
        <v>44876.134722222225</v>
      </c>
      <c r="C163" s="18" t="str">
        <f>'Bruker data input page'!G163</f>
        <v>GeoExploration</v>
      </c>
      <c r="D163" s="18" t="str">
        <f>'Bruker data input page'!H163</f>
        <v>Oxide3phase</v>
      </c>
      <c r="E163" s="22">
        <f>'Bruker data input page'!K163</f>
        <v>150</v>
      </c>
      <c r="F163" s="22"/>
      <c r="G163" s="22" t="str">
        <f>'Bruker data input page'!DJ163</f>
        <v>U1556B-23R-1A</v>
      </c>
      <c r="H163" s="22" t="str">
        <f>'Bruker data input page'!DK163</f>
        <v>shlf11502561</v>
      </c>
      <c r="I163" s="22">
        <f>'Bruker data input page'!DL163</f>
        <v>112</v>
      </c>
      <c r="J163" s="22" t="str">
        <f>'Bruker data input page'!DM163</f>
        <v>A</v>
      </c>
      <c r="K163" s="49">
        <f>'Bruker data input page'!X163*Calibrations!H$46+Calibrations!I$46</f>
        <v>48.951035752033093</v>
      </c>
      <c r="L163" s="50">
        <f>'Bruker data input page'!AJ163*Calibrations!O$46/0.5995+Calibrations!P$46</f>
        <v>2.1183424022058208</v>
      </c>
      <c r="M163" s="19">
        <f>'ICP corrections'!$S$75*L163^2+'ICP corrections'!$T$75*L163+'ICP corrections'!$U$75</f>
        <v>2.3493686256656727</v>
      </c>
      <c r="N163" s="49">
        <f>'Bruker data input page'!V163*Calibrations!V$46+Calibrations!W$46</f>
        <v>17.134221074705046</v>
      </c>
      <c r="O163" s="50">
        <f>'Bruker data input page'!AR163*Calibrations!AC$46/0.6994+Calibrations!AD$46</f>
        <v>8.9725968942074914</v>
      </c>
      <c r="P163" s="50">
        <f>'Bruker data input page'!T163*Calibrations!AQ$46+Calibrations!AR$46</f>
        <v>11.818382789851238</v>
      </c>
      <c r="Q163" s="50">
        <f>'Bruker data input page'!AP163*Calibrations!AJ$46/0.77446+Calibrations!AK$46</f>
        <v>0.19260417390679013</v>
      </c>
      <c r="R163" s="50">
        <f>'Bruker data input page'!AH163*Calibrations!AX$46/0.7147+Calibrations!AY$46</f>
        <v>12.658577962460473</v>
      </c>
      <c r="S163" s="50">
        <f>'Bruker data input page'!AF163*Calibrations!BE$46/0.83015+Calibrations!BF$46</f>
        <v>1.5006835650178043</v>
      </c>
      <c r="U163" s="20">
        <f>'Bruker data input page'!AL163*Calibrations!BS$46*10000+Calibrations!BT$46</f>
        <v>276.86917426655998</v>
      </c>
      <c r="V163" s="20">
        <f>('Bruker data input page'!AN163*10000)^2*Calibrations!BY$46+('Bruker data input page'!AN163*10000)*Calibrations!BZ$46+Calibrations!CA$46</f>
        <v>324.34089133317184</v>
      </c>
      <c r="W163" s="20">
        <f>'Bruker data input page'!AV163*Calibrations!CG$46*10000+Calibrations!CH$46</f>
        <v>154.53400234350582</v>
      </c>
      <c r="X163" s="20">
        <f>'Bruker data input page'!AX163*Calibrations!CN$46*10000+Calibrations!CO$46</f>
        <v>59.712410807064444</v>
      </c>
      <c r="Y163" s="20">
        <f>'Bruker data input page'!AZ163*Calibrations!CU$46*10000+Calibrations!CV$46</f>
        <v>63.377610503721868</v>
      </c>
      <c r="Z163" s="20">
        <f>'Bruker data input page'!BH163*Calibrations!DB$46*10000+Calibrations!DC$46</f>
        <v>21.972860238303074</v>
      </c>
      <c r="AA163" s="20">
        <f>'Bruker data input page'!BJ163*Calibrations!DI$46*10000+Calibrations!DJ$46</f>
        <v>508.99360177375593</v>
      </c>
      <c r="AB163" s="20">
        <f>'Bruker data input page'!BL163*Calibrations!DP$46*10000+Calibrations!DQ$46</f>
        <v>28.579761694211815</v>
      </c>
      <c r="AC163" s="20">
        <f>AB163*'ICP corrections'!Z$74+'ICP corrections'!AA$74</f>
        <v>32.247155416249463</v>
      </c>
      <c r="AD163" s="20">
        <f>((('Bruker data input page'!BN163*10000)^2)*Calibrations!DW$46)+(Calibrations!DX$46*('Bruker data input page'!BN163*10000))+Calibrations!DY$46</f>
        <v>160.4108316517152</v>
      </c>
      <c r="AE163" s="20">
        <f>AD163^2*'ICP corrections'!F$75+'ICP corrections'!G$75*AD163+'ICP corrections'!H$75</f>
        <v>203.41013811967025</v>
      </c>
      <c r="AF163" s="91">
        <f>A163^4*'ICP corrections'!K$75+A163^3*'ICP corrections'!L$75+'ICP corrections'!M$75*A163^2+'ICP corrections'!N$75*A163+'ICP corrections'!O$75</f>
        <v>1.0246848266307043</v>
      </c>
      <c r="AG163" s="20">
        <f t="shared" si="2"/>
        <v>208.43128211408191</v>
      </c>
      <c r="AH163" s="20"/>
    </row>
    <row r="164" spans="1:34" s="18" customFormat="1" ht="16">
      <c r="A164" s="18">
        <f>'Bruker data input page'!A164</f>
        <v>212</v>
      </c>
      <c r="B164" s="82">
        <f>'Bruker data input page'!B164</f>
        <v>44876.137499999997</v>
      </c>
      <c r="C164" s="18" t="str">
        <f>'Bruker data input page'!G164</f>
        <v>GeoExploration</v>
      </c>
      <c r="D164" s="18" t="str">
        <f>'Bruker data input page'!H164</f>
        <v>Oxide3phase</v>
      </c>
      <c r="E164" s="22">
        <f>'Bruker data input page'!K164</f>
        <v>150</v>
      </c>
      <c r="F164" s="22"/>
      <c r="G164" s="22" t="str">
        <f>'Bruker data input page'!DJ164</f>
        <v>U1556B-23R-1A</v>
      </c>
      <c r="H164" s="22" t="str">
        <f>'Bruker data input page'!DK164</f>
        <v>shlf11502561</v>
      </c>
      <c r="I164" s="22">
        <f>'Bruker data input page'!DL164</f>
        <v>134</v>
      </c>
      <c r="J164" s="22" t="str">
        <f>'Bruker data input page'!DM164</f>
        <v>A</v>
      </c>
      <c r="K164" s="49">
        <f>'Bruker data input page'!X164*Calibrations!H$46+Calibrations!I$46</f>
        <v>49.03547537212674</v>
      </c>
      <c r="L164" s="50">
        <f>'Bruker data input page'!AJ164*Calibrations!O$46/0.5995+Calibrations!P$46</f>
        <v>2.0284765705706067</v>
      </c>
      <c r="M164" s="19">
        <f>'ICP corrections'!$S$75*L164^2+'ICP corrections'!$T$75*L164+'ICP corrections'!$U$75</f>
        <v>2.2470392532964638</v>
      </c>
      <c r="N164" s="49">
        <f>'Bruker data input page'!V164*Calibrations!V$46+Calibrations!W$46</f>
        <v>17.276587086526188</v>
      </c>
      <c r="O164" s="50">
        <f>'Bruker data input page'!AR164*Calibrations!AC$46/0.6994+Calibrations!AD$46</f>
        <v>8.1316139702365504</v>
      </c>
      <c r="P164" s="50">
        <f>'Bruker data input page'!T164*Calibrations!AQ$46+Calibrations!AR$46</f>
        <v>10.673340524246349</v>
      </c>
      <c r="Q164" s="50">
        <f>'Bruker data input page'!AP164*Calibrations!AJ$46/0.77446+Calibrations!AK$46</f>
        <v>0.11742774515456497</v>
      </c>
      <c r="R164" s="50">
        <f>'Bruker data input page'!AH164*Calibrations!AX$46/0.7147+Calibrations!AY$46</f>
        <v>11.783557885852925</v>
      </c>
      <c r="S164" s="50">
        <f>'Bruker data input page'!AF164*Calibrations!BE$46/0.83015+Calibrations!BF$46</f>
        <v>1.5853641262093081</v>
      </c>
      <c r="U164" s="20">
        <f>'Bruker data input page'!AL164*Calibrations!BS$46*10000+Calibrations!BT$46</f>
        <v>281.71140546003539</v>
      </c>
      <c r="V164" s="20">
        <f>('Bruker data input page'!AN164*10000)^2*Calibrations!BY$46+('Bruker data input page'!AN164*10000)*Calibrations!BZ$46+Calibrations!CA$46</f>
        <v>199.14377547291232</v>
      </c>
      <c r="W164" s="20">
        <f>'Bruker data input page'!AV164*Calibrations!CG$46*10000+Calibrations!CH$46</f>
        <v>132.55874155219485</v>
      </c>
      <c r="X164" s="20">
        <f>'Bruker data input page'!AX164*Calibrations!CN$46*10000+Calibrations!CO$46</f>
        <v>66.906482488479043</v>
      </c>
      <c r="Y164" s="20">
        <f>'Bruker data input page'!AZ164*Calibrations!CU$46*10000+Calibrations!CV$46</f>
        <v>65.814702054198833</v>
      </c>
      <c r="Z164" s="20">
        <f>'Bruker data input page'!BH164*Calibrations!DB$46*10000+Calibrations!DC$46</f>
        <v>27.319650687559509</v>
      </c>
      <c r="AA164" s="20">
        <f>'Bruker data input page'!BJ164*Calibrations!DI$46*10000+Calibrations!DJ$46</f>
        <v>481.8737345958574</v>
      </c>
      <c r="AB164" s="20">
        <f>'Bruker data input page'!BL164*Calibrations!DP$46*10000+Calibrations!DQ$46</f>
        <v>29.787544611872303</v>
      </c>
      <c r="AC164" s="20">
        <f>AB164*'ICP corrections'!Z$74+'ICP corrections'!AA$74</f>
        <v>33.273891674552644</v>
      </c>
      <c r="AD164" s="20">
        <f>((('Bruker data input page'!BN164*10000)^2)*Calibrations!DW$46)+(Calibrations!DX$46*('Bruker data input page'!BN164*10000))+Calibrations!DY$46</f>
        <v>171.39167347743094</v>
      </c>
      <c r="AE164" s="20">
        <f>AD164^2*'ICP corrections'!F$75+'ICP corrections'!G$75*AD164+'ICP corrections'!H$75</f>
        <v>213.85492022283808</v>
      </c>
      <c r="AF164" s="91">
        <f>A164^4*'ICP corrections'!K$75+A164^3*'ICP corrections'!L$75+'ICP corrections'!M$75*A164^2+'ICP corrections'!N$75*A164+'ICP corrections'!O$75</f>
        <v>1.0249444347425056</v>
      </c>
      <c r="AG164" s="20">
        <f t="shared" si="2"/>
        <v>219.18941032470042</v>
      </c>
      <c r="AH164" s="20"/>
    </row>
    <row r="165" spans="1:34" s="18" customFormat="1" ht="16">
      <c r="A165" s="18">
        <f>'Bruker data input page'!A165</f>
        <v>213</v>
      </c>
      <c r="B165" s="82">
        <f>'Bruker data input page'!B165</f>
        <v>44876.143055555556</v>
      </c>
      <c r="C165" s="18" t="str">
        <f>'Bruker data input page'!G165</f>
        <v>GeoExploration</v>
      </c>
      <c r="D165" s="18" t="str">
        <f>'Bruker data input page'!H165</f>
        <v>Oxide3phase</v>
      </c>
      <c r="E165" s="22">
        <f>'Bruker data input page'!K165</f>
        <v>45</v>
      </c>
      <c r="F165" s="22"/>
      <c r="G165" s="22" t="str">
        <f>'Bruker data input page'!DJ165</f>
        <v>U1556B-24R-1</v>
      </c>
      <c r="H165" s="22" t="str">
        <f>'Bruker data input page'!DK165</f>
        <v>SHLF11502971</v>
      </c>
      <c r="I165" s="22">
        <f>'Bruker data input page'!DL165</f>
        <v>6</v>
      </c>
      <c r="J165" s="22" t="str">
        <f>'Bruker data input page'!DM165</f>
        <v>Breccia</v>
      </c>
      <c r="K165" s="49" t="e">
        <f>'Bruker data input page'!X165*Calibrations!H$46+Calibrations!I$46</f>
        <v>#VALUE!</v>
      </c>
      <c r="L165" s="50" t="e">
        <f>'Bruker data input page'!AJ165*Calibrations!O$46/0.5995+Calibrations!P$46</f>
        <v>#VALUE!</v>
      </c>
      <c r="M165" s="19" t="e">
        <f>'ICP corrections'!$S$75*L165^2+'ICP corrections'!$T$75*L165+'ICP corrections'!$U$75</f>
        <v>#VALUE!</v>
      </c>
      <c r="N165" s="49" t="e">
        <f>'Bruker data input page'!V165*Calibrations!V$46+Calibrations!W$46</f>
        <v>#VALUE!</v>
      </c>
      <c r="O165" s="50">
        <f>'Bruker data input page'!AR165*Calibrations!AC$46/0.6994+Calibrations!AD$46</f>
        <v>1.6515973061066596</v>
      </c>
      <c r="P165" s="50" t="e">
        <f>'Bruker data input page'!T165*Calibrations!AQ$46+Calibrations!AR$46</f>
        <v>#VALUE!</v>
      </c>
      <c r="Q165" s="50">
        <f>'Bruker data input page'!AP165*Calibrations!AJ$46/0.77446+Calibrations!AK$46</f>
        <v>4.6314907145703341E-2</v>
      </c>
      <c r="R165" s="50" t="e">
        <f>'Bruker data input page'!AH165*Calibrations!AX$46/0.7147+Calibrations!AY$46</f>
        <v>#VALUE!</v>
      </c>
      <c r="S165" s="50" t="e">
        <f>'Bruker data input page'!AF165*Calibrations!BE$46/0.83015+Calibrations!BF$46</f>
        <v>#VALUE!</v>
      </c>
      <c r="U165" s="20">
        <f>'Bruker data input page'!AL165*Calibrations!BS$46*10000+Calibrations!BT$46</f>
        <v>261.65073337278011</v>
      </c>
      <c r="V165" s="20" t="e">
        <f>('Bruker data input page'!AN165*10000)^2*Calibrations!BY$46+('Bruker data input page'!AN165*10000)*Calibrations!BZ$46+Calibrations!CA$46</f>
        <v>#VALUE!</v>
      </c>
      <c r="W165" s="20">
        <f>'Bruker data input page'!AV165*Calibrations!CG$46*10000+Calibrations!CH$46</f>
        <v>89.607095460087066</v>
      </c>
      <c r="X165" s="20" t="e">
        <f>'Bruker data input page'!AX165*Calibrations!CN$46*10000+Calibrations!CO$46</f>
        <v>#VALUE!</v>
      </c>
      <c r="Y165" s="20">
        <f>'Bruker data input page'!AZ165*Calibrations!CU$46*10000+Calibrations!CV$46</f>
        <v>26.821237246567634</v>
      </c>
      <c r="Z165" s="20">
        <f>'Bruker data input page'!BH165*Calibrations!DB$46*10000+Calibrations!DC$46</f>
        <v>54.053602933841681</v>
      </c>
      <c r="AA165" s="20">
        <f>'Bruker data input page'!BJ165*Calibrations!DI$46*10000+Calibrations!DJ$46</f>
        <v>57.343506080291142</v>
      </c>
      <c r="AB165" s="20">
        <f>'Bruker data input page'!BL165*Calibrations!DP$46*10000+Calibrations!DQ$46</f>
        <v>39.449807953156203</v>
      </c>
      <c r="AC165" s="20">
        <f>AB165*'ICP corrections'!Z$74+'ICP corrections'!AA$74</f>
        <v>41.487781740978086</v>
      </c>
      <c r="AD165" s="20" t="e">
        <f>((('Bruker data input page'!BN165*10000)^2)*Calibrations!DW$46)+(Calibrations!DX$46*('Bruker data input page'!BN165*10000))+Calibrations!DY$46</f>
        <v>#VALUE!</v>
      </c>
      <c r="AE165" s="20" t="e">
        <f>AD165^2*'ICP corrections'!F$75+'ICP corrections'!G$75*AD165+'ICP corrections'!H$75</f>
        <v>#VALUE!</v>
      </c>
      <c r="AF165" s="91">
        <f>A165^4*'ICP corrections'!K$75+A165^3*'ICP corrections'!L$75+'ICP corrections'!M$75*A165^2+'ICP corrections'!N$75*A165+'ICP corrections'!O$75</f>
        <v>1.0252085649215621</v>
      </c>
      <c r="AG165" s="20" t="e">
        <f t="shared" si="2"/>
        <v>#VALUE!</v>
      </c>
      <c r="AH165" s="20"/>
    </row>
    <row r="166" spans="1:34" s="18" customFormat="1" ht="16">
      <c r="A166" s="18">
        <f>'Bruker data input page'!A166</f>
        <v>214</v>
      </c>
      <c r="B166" s="82">
        <f>'Bruker data input page'!B166</f>
        <v>44876.148611111108</v>
      </c>
      <c r="C166" s="18" t="str">
        <f>'Bruker data input page'!G166</f>
        <v>GeoExploration</v>
      </c>
      <c r="D166" s="18" t="str">
        <f>'Bruker data input page'!H166</f>
        <v>Oxide3phase</v>
      </c>
      <c r="E166" s="22">
        <f>'Bruker data input page'!K166</f>
        <v>150</v>
      </c>
      <c r="F166" s="22"/>
      <c r="G166" s="22" t="str">
        <f>'Bruker data input page'!DJ166</f>
        <v>U1556B-24R-1</v>
      </c>
      <c r="H166" s="22" t="str">
        <f>'Bruker data input page'!DK166</f>
        <v>SHLF11502971</v>
      </c>
      <c r="I166" s="22">
        <f>'Bruker data input page'!DL166</f>
        <v>15</v>
      </c>
      <c r="J166" s="22" t="str">
        <f>'Bruker data input page'!DM166</f>
        <v>B</v>
      </c>
      <c r="K166" s="49">
        <f>'Bruker data input page'!X166*Calibrations!H$46+Calibrations!I$46</f>
        <v>48.3679407444844</v>
      </c>
      <c r="L166" s="50">
        <f>'Bruker data input page'!AJ166*Calibrations!O$46/0.5995+Calibrations!P$46</f>
        <v>2.0006099181919805</v>
      </c>
      <c r="M166" s="19">
        <f>'ICP corrections'!$S$75*L166^2+'ICP corrections'!$T$75*L166+'ICP corrections'!$U$75</f>
        <v>2.2152764229996862</v>
      </c>
      <c r="N166" s="49">
        <f>'Bruker data input page'!V166*Calibrations!V$46+Calibrations!W$46</f>
        <v>16.867590344445123</v>
      </c>
      <c r="O166" s="50">
        <f>'Bruker data input page'!AR166*Calibrations!AC$46/0.6994+Calibrations!AD$46</f>
        <v>8.2045100666005624</v>
      </c>
      <c r="P166" s="50">
        <f>'Bruker data input page'!T166*Calibrations!AQ$46+Calibrations!AR$46</f>
        <v>10.922760473824436</v>
      </c>
      <c r="Q166" s="50">
        <f>'Bruker data input page'!AP166*Calibrations!AJ$46/0.77446+Calibrations!AK$46</f>
        <v>0.14969743635186353</v>
      </c>
      <c r="R166" s="50">
        <f>'Bruker data input page'!AH166*Calibrations!AX$46/0.7147+Calibrations!AY$46</f>
        <v>10.657135509429676</v>
      </c>
      <c r="S166" s="50">
        <f>'Bruker data input page'!AF166*Calibrations!BE$46/0.83015+Calibrations!BF$46</f>
        <v>1.5391645597996768</v>
      </c>
      <c r="U166" s="20">
        <f>'Bruker data input page'!AL166*Calibrations!BS$46*10000+Calibrations!BT$46</f>
        <v>229.83035695851331</v>
      </c>
      <c r="V166" s="20">
        <f>('Bruker data input page'!AN166*10000)^2*Calibrations!BY$46+('Bruker data input page'!AN166*10000)*Calibrations!BZ$46+Calibrations!CA$46</f>
        <v>176.71099084040699</v>
      </c>
      <c r="W166" s="20">
        <f>'Bruker data input page'!AV166*Calibrations!CG$46*10000+Calibrations!CH$46</f>
        <v>124.56773762808177</v>
      </c>
      <c r="X166" s="20">
        <f>'Bruker data input page'!AX166*Calibrations!CN$46*10000+Calibrations!CO$46</f>
        <v>59.712410807064444</v>
      </c>
      <c r="Y166" s="20">
        <f>'Bruker data input page'!AZ166*Calibrations!CU$46*10000+Calibrations!CV$46</f>
        <v>62.159064728483401</v>
      </c>
      <c r="Z166" s="20">
        <f>'Bruker data input page'!BH166*Calibrations!DB$46*10000+Calibrations!DC$46</f>
        <v>28.389008777410794</v>
      </c>
      <c r="AA166" s="20">
        <f>'Bruker data input page'!BJ166*Calibrations!DI$46*10000+Calibrations!DJ$46</f>
        <v>448.49543653075148</v>
      </c>
      <c r="AB166" s="20">
        <f>'Bruker data input page'!BL166*Calibrations!DP$46*10000+Calibrations!DQ$46</f>
        <v>28.579761694211815</v>
      </c>
      <c r="AC166" s="20">
        <f>AB166*'ICP corrections'!Z$74+'ICP corrections'!AA$74</f>
        <v>32.247155416249463</v>
      </c>
      <c r="AD166" s="20">
        <f>((('Bruker data input page'!BN166*10000)^2)*Calibrations!DW$46)+(Calibrations!DX$46*('Bruker data input page'!BN166*10000))+Calibrations!DY$46</f>
        <v>167.77924659458026</v>
      </c>
      <c r="AE166" s="20">
        <f>AD166^2*'ICP corrections'!F$75+'ICP corrections'!G$75*AD166+'ICP corrections'!H$75</f>
        <v>210.45834375709745</v>
      </c>
      <c r="AF166" s="91">
        <f>A166^4*'ICP corrections'!K$75+A166^3*'ICP corrections'!L$75+'ICP corrections'!M$75*A166^2+'ICP corrections'!N$75*A166+'ICP corrections'!O$75</f>
        <v>1.0254771564176091</v>
      </c>
      <c r="AG166" s="20">
        <f t="shared" si="2"/>
        <v>215.82022390038796</v>
      </c>
      <c r="AH166" s="20"/>
    </row>
    <row r="167" spans="1:34" s="18" customFormat="1" ht="16">
      <c r="A167" s="18">
        <f>'Bruker data input page'!A167</f>
        <v>215</v>
      </c>
      <c r="B167" s="82">
        <f>'Bruker data input page'!B167</f>
        <v>44876.151388888888</v>
      </c>
      <c r="C167" s="18" t="str">
        <f>'Bruker data input page'!G167</f>
        <v>GeoExploration</v>
      </c>
      <c r="D167" s="18" t="str">
        <f>'Bruker data input page'!H167</f>
        <v>Oxide3phase</v>
      </c>
      <c r="E167" s="22">
        <f>'Bruker data input page'!K167</f>
        <v>150</v>
      </c>
      <c r="F167" s="22"/>
      <c r="G167" s="22" t="str">
        <f>'Bruker data input page'!DJ167</f>
        <v>U1556B-24R-1</v>
      </c>
      <c r="H167" s="22" t="str">
        <f>'Bruker data input page'!DK167</f>
        <v>SHLF11502971</v>
      </c>
      <c r="I167" s="22">
        <f>'Bruker data input page'!DL167</f>
        <v>104</v>
      </c>
      <c r="J167" s="22" t="str">
        <f>'Bruker data input page'!DM167</f>
        <v>B</v>
      </c>
      <c r="K167" s="49">
        <f>'Bruker data input page'!X167*Calibrations!H$46+Calibrations!I$46</f>
        <v>49.000372340994417</v>
      </c>
      <c r="L167" s="50">
        <f>'Bruker data input page'!AJ167*Calibrations!O$46/0.5995+Calibrations!P$46</f>
        <v>1.8743030796001015</v>
      </c>
      <c r="M167" s="19">
        <f>'ICP corrections'!$S$75*L167^2+'ICP corrections'!$T$75*L167+'ICP corrections'!$U$75</f>
        <v>2.0711239860242925</v>
      </c>
      <c r="N167" s="49">
        <f>'Bruker data input page'!V167*Calibrations!V$46+Calibrations!W$46</f>
        <v>17.496709384154052</v>
      </c>
      <c r="O167" s="50">
        <f>'Bruker data input page'!AR167*Calibrations!AC$46/0.6994+Calibrations!AD$46</f>
        <v>8.4761596012142064</v>
      </c>
      <c r="P167" s="50">
        <f>'Bruker data input page'!T167*Calibrations!AQ$46+Calibrations!AR$46</f>
        <v>13.060728909764503</v>
      </c>
      <c r="Q167" s="50">
        <f>'Bruker data input page'!AP167*Calibrations!AJ$46/0.77446+Calibrations!AK$46</f>
        <v>0.11945954052624673</v>
      </c>
      <c r="R167" s="50">
        <f>'Bruker data input page'!AH167*Calibrations!AX$46/0.7147+Calibrations!AY$46</f>
        <v>8.5612895230380168</v>
      </c>
      <c r="S167" s="50">
        <f>'Bruker data input page'!AF167*Calibrations!BE$46/0.83015+Calibrations!BF$46</f>
        <v>2.099264387918379</v>
      </c>
      <c r="U167" s="20">
        <f>'Bruker data input page'!AL167*Calibrations!BS$46*10000+Calibrations!BT$46</f>
        <v>225.67987307839149</v>
      </c>
      <c r="V167" s="20">
        <f>('Bruker data input page'!AN167*10000)^2*Calibrations!BY$46+('Bruker data input page'!AN167*10000)*Calibrations!BZ$46+Calibrations!CA$46</f>
        <v>224.6841792170467</v>
      </c>
      <c r="W167" s="20">
        <f>'Bruker data input page'!AV167*Calibrations!CG$46*10000+Calibrations!CH$46</f>
        <v>135.55536802373726</v>
      </c>
      <c r="X167" s="20">
        <f>'Bruker data input page'!AX167*Calibrations!CN$46*10000+Calibrations!CO$46</f>
        <v>49.435165547900731</v>
      </c>
      <c r="Y167" s="20">
        <f>'Bruker data input page'!AZ167*Calibrations!CU$46*10000+Calibrations!CV$46</f>
        <v>60.940518953244933</v>
      </c>
      <c r="Z167" s="20">
        <f>'Bruker data input page'!BH167*Calibrations!DB$46*10000+Calibrations!DC$46</f>
        <v>32.666441136815941</v>
      </c>
      <c r="AA167" s="20">
        <f>'Bruker data input page'!BJ167*Calibrations!DI$46*10000+Calibrations!DJ$46</f>
        <v>395.29877398948884</v>
      </c>
      <c r="AB167" s="20">
        <f>'Bruker data input page'!BL167*Calibrations!DP$46*10000+Calibrations!DQ$46</f>
        <v>27.37197877655132</v>
      </c>
      <c r="AC167" s="20">
        <f>AB167*'ICP corrections'!Z$74+'ICP corrections'!AA$74</f>
        <v>31.220419157946274</v>
      </c>
      <c r="AD167" s="20">
        <f>((('Bruker data input page'!BN167*10000)^2)*Calibrations!DW$46)+(Calibrations!DX$46*('Bruker data input page'!BN167*10000))+Calibrations!DY$46</f>
        <v>154.75890441454817</v>
      </c>
      <c r="AE167" s="20">
        <f>AD167^2*'ICP corrections'!F$75+'ICP corrections'!G$75*AD167+'ICP corrections'!H$75</f>
        <v>197.89462179043824</v>
      </c>
      <c r="AF167" s="91">
        <f>A167^4*'ICP corrections'!K$75+A167^3*'ICP corrections'!L$75+'ICP corrections'!M$75*A167^2+'ICP corrections'!N$75*A167+'ICP corrections'!O$75</f>
        <v>1.0257501485535916</v>
      </c>
      <c r="AG167" s="20">
        <f t="shared" si="2"/>
        <v>202.99043769949884</v>
      </c>
      <c r="AH167" s="20"/>
    </row>
    <row r="168" spans="1:34" s="18" customFormat="1" ht="16">
      <c r="A168" s="18">
        <f>'Bruker data input page'!A168</f>
        <v>216</v>
      </c>
      <c r="B168" s="82">
        <f>'Bruker data input page'!B168</f>
        <v>44876.154166666667</v>
      </c>
      <c r="C168" s="18" t="str">
        <f>'Bruker data input page'!G168</f>
        <v>GeoExploration</v>
      </c>
      <c r="D168" s="18" t="str">
        <f>'Bruker data input page'!H168</f>
        <v>Oxide3phase</v>
      </c>
      <c r="E168" s="22">
        <f>'Bruker data input page'!K168</f>
        <v>150</v>
      </c>
      <c r="F168" s="22"/>
      <c r="G168" s="22" t="str">
        <f>'Bruker data input page'!DJ168</f>
        <v>U1556B-24R-1</v>
      </c>
      <c r="H168" s="22" t="str">
        <f>'Bruker data input page'!DK168</f>
        <v>SHLF11502971</v>
      </c>
      <c r="I168" s="22">
        <f>'Bruker data input page'!DL168</f>
        <v>8</v>
      </c>
      <c r="J168" s="22" t="str">
        <f>'Bruker data input page'!DM168</f>
        <v>Breccia</v>
      </c>
      <c r="K168" s="49">
        <f>'Bruker data input page'!X168*Calibrations!H$46+Calibrations!I$46</f>
        <v>44.451115678933377</v>
      </c>
      <c r="L168" s="50">
        <f>'Bruker data input page'!AJ168*Calibrations!O$46/0.5995+Calibrations!P$46</f>
        <v>2.1031723902600601</v>
      </c>
      <c r="M168" s="19">
        <f>'ICP corrections'!$S$75*L168^2+'ICP corrections'!$T$75*L168+'ICP corrections'!$U$75</f>
        <v>2.3321054997864183</v>
      </c>
      <c r="N168" s="49">
        <f>'Bruker data input page'!V168*Calibrations!V$46+Calibrations!W$46</f>
        <v>15.631417345281678</v>
      </c>
      <c r="O168" s="50">
        <f>'Bruker data input page'!AR168*Calibrations!AC$46/0.6994+Calibrations!AD$46</f>
        <v>8.2027248560773618</v>
      </c>
      <c r="P168" s="50">
        <f>'Bruker data input page'!T168*Calibrations!AQ$46+Calibrations!AR$46</f>
        <v>10.35523550103882</v>
      </c>
      <c r="Q168" s="50">
        <f>'Bruker data input page'!AP168*Calibrations!AJ$46/0.77446+Calibrations!AK$46</f>
        <v>0.12842334363660743</v>
      </c>
      <c r="R168" s="50">
        <f>'Bruker data input page'!AH168*Calibrations!AX$46/0.7147+Calibrations!AY$46</f>
        <v>5.6378440911706234</v>
      </c>
      <c r="S168" s="50">
        <f>'Bruker data input page'!AF168*Calibrations!BE$46/0.83015+Calibrations!BF$46</f>
        <v>1.9422082347970175</v>
      </c>
      <c r="U168" s="20" t="e">
        <f>'Bruker data input page'!AL168*Calibrations!BS$46*10000+Calibrations!BT$46</f>
        <v>#VALUE!</v>
      </c>
      <c r="V168" s="20">
        <f>('Bruker data input page'!AN168*10000)^2*Calibrations!BY$46+('Bruker data input page'!AN168*10000)*Calibrations!BZ$46+Calibrations!CA$46</f>
        <v>296.39170980889855</v>
      </c>
      <c r="W168" s="20">
        <f>'Bruker data input page'!AV168*Calibrations!CG$46*10000+Calibrations!CH$46</f>
        <v>92.60372193162948</v>
      </c>
      <c r="X168" s="20">
        <f>'Bruker data input page'!AX168*Calibrations!CN$46*10000+Calibrations!CO$46</f>
        <v>53.546063651566215</v>
      </c>
      <c r="Y168" s="20">
        <f>'Bruker data input page'!AZ168*Calibrations!CU$46*10000+Calibrations!CV$46</f>
        <v>59.721973178006451</v>
      </c>
      <c r="Z168" s="20">
        <f>'Bruker data input page'!BH168*Calibrations!DB$46*10000+Calibrations!DC$46</f>
        <v>41.221305855626234</v>
      </c>
      <c r="AA168" s="20">
        <f>'Bruker data input page'!BJ168*Calibrations!DI$46*10000+Calibrations!DJ$46</f>
        <v>344.18825507729537</v>
      </c>
      <c r="AB168" s="20">
        <f>'Bruker data input page'!BL168*Calibrations!DP$46*10000+Calibrations!DQ$46</f>
        <v>28.579761694211815</v>
      </c>
      <c r="AC168" s="20">
        <f>AB168*'ICP corrections'!Z$74+'ICP corrections'!AA$74</f>
        <v>32.247155416249463</v>
      </c>
      <c r="AD168" s="20">
        <f>((('Bruker data input page'!BN168*10000)^2)*Calibrations!DW$46)+(Calibrations!DX$46*('Bruker data input page'!BN168*10000))+Calibrations!DY$46</f>
        <v>202.53805645882807</v>
      </c>
      <c r="AE168" s="20">
        <f>AD168^2*'ICP corrections'!F$75+'ICP corrections'!G$75*AD168+'ICP corrections'!H$75</f>
        <v>241.53368229047038</v>
      </c>
      <c r="AF168" s="91">
        <f>A168^4*'ICP corrections'!K$75+A168^3*'ICP corrections'!L$75+'ICP corrections'!M$75*A168^2+'ICP corrections'!N$75*A168+'ICP corrections'!O$75</f>
        <v>1.0260274807256626</v>
      </c>
      <c r="AG168" s="20">
        <f t="shared" si="2"/>
        <v>247.82019555088391</v>
      </c>
      <c r="AH168" s="20"/>
    </row>
    <row r="169" spans="1:34" s="18" customFormat="1" ht="16">
      <c r="A169" s="18">
        <f>'Bruker data input page'!A169</f>
        <v>217</v>
      </c>
      <c r="B169" s="82">
        <f>'Bruker data input page'!B169</f>
        <v>44876.159722222219</v>
      </c>
      <c r="C169" s="18" t="str">
        <f>'Bruker data input page'!G169</f>
        <v>GeoExploration</v>
      </c>
      <c r="D169" s="18" t="str">
        <f>'Bruker data input page'!H169</f>
        <v>Oxide3phase</v>
      </c>
      <c r="E169" s="22">
        <f>'Bruker data input page'!K169</f>
        <v>150</v>
      </c>
      <c r="F169" s="22"/>
      <c r="G169" s="22" t="str">
        <f>'Bruker data input page'!DJ169</f>
        <v>U1556B-24R-2</v>
      </c>
      <c r="H169" s="22" t="str">
        <f>'Bruker data input page'!DK169</f>
        <v>SHLF11503001</v>
      </c>
      <c r="I169" s="22">
        <f>'Bruker data input page'!DL169</f>
        <v>50</v>
      </c>
      <c r="J169" s="22" t="str">
        <f>'Bruker data input page'!DM169</f>
        <v>B</v>
      </c>
      <c r="K169" s="49">
        <f>'Bruker data input page'!X169*Calibrations!H$46+Calibrations!I$46</f>
        <v>43.975926427358559</v>
      </c>
      <c r="L169" s="50">
        <f>'Bruker data input page'!AJ169*Calibrations!O$46/0.5995+Calibrations!P$46</f>
        <v>1.7813043107152189</v>
      </c>
      <c r="M169" s="19">
        <f>'ICP corrections'!$S$75*L169^2+'ICP corrections'!$T$75*L169+'ICP corrections'!$U$75</f>
        <v>1.9647908327157184</v>
      </c>
      <c r="N169" s="49">
        <f>'Bruker data input page'!V169*Calibrations!V$46+Calibrations!W$46</f>
        <v>15.565023915174834</v>
      </c>
      <c r="O169" s="50">
        <f>'Bruker data input page'!AR169*Calibrations!AC$46/0.6994+Calibrations!AD$46</f>
        <v>7.329905677776015</v>
      </c>
      <c r="P169" s="50">
        <f>'Bruker data input page'!T169*Calibrations!AQ$46+Calibrations!AR$46</f>
        <v>10.754443238305967</v>
      </c>
      <c r="Q169" s="50">
        <f>'Bruker data input page'!AP169*Calibrations!AJ$46/0.77446+Calibrations!AK$46</f>
        <v>0.1304551390082892</v>
      </c>
      <c r="R169" s="50">
        <f>'Bruker data input page'!AH169*Calibrations!AX$46/0.7147+Calibrations!AY$46</f>
        <v>8.8091899916316834</v>
      </c>
      <c r="S169" s="50">
        <f>'Bruker data input page'!AF169*Calibrations!BE$46/0.83015+Calibrations!BF$46</f>
        <v>1.7047223280472659</v>
      </c>
      <c r="U169" s="20">
        <f>'Bruker data input page'!AL169*Calibrations!BS$46*10000+Calibrations!BT$46</f>
        <v>154.42989980296784</v>
      </c>
      <c r="V169" s="20">
        <f>('Bruker data input page'!AN169*10000)^2*Calibrations!BY$46+('Bruker data input page'!AN169*10000)*Calibrations!BZ$46+Calibrations!CA$46</f>
        <v>188.03310615281876</v>
      </c>
      <c r="W169" s="20">
        <f>'Bruker data input page'!AV169*Calibrations!CG$46*10000+Calibrations!CH$46</f>
        <v>131.55986606168071</v>
      </c>
      <c r="X169" s="20">
        <f>'Bruker data input page'!AX169*Calibrations!CN$46*10000+Calibrations!CO$46</f>
        <v>58.684686281148068</v>
      </c>
      <c r="Y169" s="20">
        <f>'Bruker data input page'!AZ169*Calibrations!CU$46*10000+Calibrations!CV$46</f>
        <v>52.410698526575608</v>
      </c>
      <c r="Z169" s="20">
        <f>'Bruker data input page'!BH169*Calibrations!DB$46*10000+Calibrations!DC$46</f>
        <v>26.250292597708221</v>
      </c>
      <c r="AA169" s="20">
        <f>'Bruker data input page'!BJ169*Calibrations!DI$46*10000+Calibrations!DJ$46</f>
        <v>411.9879230220418</v>
      </c>
      <c r="AB169" s="20">
        <f>'Bruker data input page'!BL169*Calibrations!DP$46*10000+Calibrations!DQ$46</f>
        <v>28.579761694211815</v>
      </c>
      <c r="AC169" s="20">
        <f>AB169*'ICP corrections'!Z$74+'ICP corrections'!AA$74</f>
        <v>32.247155416249463</v>
      </c>
      <c r="AD169" s="20">
        <f>((('Bruker data input page'!BN169*10000)^2)*Calibrations!DW$46)+(Calibrations!DX$46*('Bruker data input page'!BN169*10000))+Calibrations!DY$46</f>
        <v>188.73600200586608</v>
      </c>
      <c r="AE169" s="20">
        <f>AD169^2*'ICP corrections'!F$75+'ICP corrections'!G$75*AD169+'ICP corrections'!H$75</f>
        <v>229.62349455135939</v>
      </c>
      <c r="AF169" s="91">
        <f>A169^4*'ICP corrections'!K$75+A169^3*'ICP corrections'!L$75+'ICP corrections'!M$75*A169^2+'ICP corrections'!N$75*A169+'ICP corrections'!O$75</f>
        <v>1.0263090924031844</v>
      </c>
      <c r="AG169" s="20">
        <f t="shared" si="2"/>
        <v>235.66468028745319</v>
      </c>
      <c r="AH169" s="20"/>
    </row>
    <row r="170" spans="1:34" s="18" customFormat="1" ht="16">
      <c r="A170" s="18">
        <f>'Bruker data input page'!A170</f>
        <v>218</v>
      </c>
      <c r="B170" s="82">
        <f>'Bruker data input page'!B170</f>
        <v>44876.162499999999</v>
      </c>
      <c r="C170" s="18" t="str">
        <f>'Bruker data input page'!G170</f>
        <v>GeoExploration</v>
      </c>
      <c r="D170" s="18" t="str">
        <f>'Bruker data input page'!H170</f>
        <v>Oxide3phase</v>
      </c>
      <c r="E170" s="22">
        <f>'Bruker data input page'!K170</f>
        <v>150</v>
      </c>
      <c r="F170" s="22"/>
      <c r="G170" s="22" t="str">
        <f>'Bruker data input page'!DJ170</f>
        <v>U1556B-24R-2</v>
      </c>
      <c r="H170" s="22" t="str">
        <f>'Bruker data input page'!DK170</f>
        <v>SHLF11503001</v>
      </c>
      <c r="I170" s="22">
        <f>'Bruker data input page'!DL170</f>
        <v>117</v>
      </c>
      <c r="J170" s="22" t="str">
        <f>'Bruker data input page'!DM170</f>
        <v>A</v>
      </c>
      <c r="K170" s="49">
        <f>'Bruker data input page'!X170*Calibrations!H$46+Calibrations!I$46</f>
        <v>37.928587803795615</v>
      </c>
      <c r="L170" s="50">
        <f>'Bruker data input page'!AJ170*Calibrations!O$46/0.5995+Calibrations!P$46</f>
        <v>1.5303395478733908</v>
      </c>
      <c r="M170" s="19">
        <f>'ICP corrections'!$S$75*L170^2+'ICP corrections'!$T$75*L170+'ICP corrections'!$U$75</f>
        <v>1.6770176294893571</v>
      </c>
      <c r="N170" s="49">
        <f>'Bruker data input page'!V170*Calibrations!V$46+Calibrations!W$46</f>
        <v>13.484233996691984</v>
      </c>
      <c r="O170" s="50">
        <f>'Bruker data input page'!AR170*Calibrations!AC$46/0.6994+Calibrations!AD$46</f>
        <v>6.1843955920558225</v>
      </c>
      <c r="P170" s="50">
        <f>'Bruker data input page'!T170*Calibrations!AQ$46+Calibrations!AR$46</f>
        <v>7.8782072736652964</v>
      </c>
      <c r="Q170" s="50">
        <f>'Bruker data input page'!AP170*Calibrations!AJ$46/0.77446+Calibrations!AK$46</f>
        <v>0.11910098840183229</v>
      </c>
      <c r="R170" s="50">
        <f>'Bruker data input page'!AH170*Calibrations!AX$46/0.7147+Calibrations!AY$46</f>
        <v>7.837723646783755</v>
      </c>
      <c r="S170" s="50">
        <f>'Bruker data input page'!AF170*Calibrations!BE$46/0.83015+Calibrations!BF$46</f>
        <v>1.9075305941505631</v>
      </c>
      <c r="U170" s="20" t="e">
        <f>'Bruker data input page'!AL170*Calibrations!BS$46*10000+Calibrations!BT$46</f>
        <v>#VALUE!</v>
      </c>
      <c r="V170" s="20">
        <f>('Bruker data input page'!AN170*10000)^2*Calibrations!BY$46+('Bruker data input page'!AN170*10000)*Calibrations!BZ$46+Calibrations!CA$46</f>
        <v>142.98208906313818</v>
      </c>
      <c r="W170" s="20">
        <f>'Bruker data input page'!AV170*Calibrations!CG$46*10000+Calibrations!CH$46</f>
        <v>96.59922389368603</v>
      </c>
      <c r="X170" s="20">
        <f>'Bruker data input page'!AX170*Calibrations!CN$46*10000+Calibrations!CO$46</f>
        <v>55.601512703398953</v>
      </c>
      <c r="Y170" s="20">
        <f>'Bruker data input page'!AZ170*Calibrations!CU$46*10000+Calibrations!CV$46</f>
        <v>53.629244301814083</v>
      </c>
      <c r="Z170" s="20">
        <f>'Bruker data input page'!BH170*Calibrations!DB$46*10000+Calibrations!DC$46</f>
        <v>32.666441136815941</v>
      </c>
      <c r="AA170" s="20">
        <f>'Bruker data input page'!BJ170*Calibrations!DI$46*10000+Calibrations!DJ$46</f>
        <v>334.80060874648433</v>
      </c>
      <c r="AB170" s="20">
        <f>'Bruker data input page'!BL170*Calibrations!DP$46*10000+Calibrations!DQ$46</f>
        <v>28.579761694211815</v>
      </c>
      <c r="AC170" s="20">
        <f>AB170*'ICP corrections'!Z$74+'ICP corrections'!AA$74</f>
        <v>32.247155416249463</v>
      </c>
      <c r="AD170" s="20">
        <f>((('Bruker data input page'!BN170*10000)^2)*Calibrations!DW$46)+(Calibrations!DX$46*('Bruker data input page'!BN170*10000))+Calibrations!DY$46</f>
        <v>190.40463598584287</v>
      </c>
      <c r="AE170" s="20">
        <f>AD170^2*'ICP corrections'!F$75+'ICP corrections'!G$75*AD170+'ICP corrections'!H$75</f>
        <v>231.09345125428172</v>
      </c>
      <c r="AF170" s="91">
        <f>A170^4*'ICP corrections'!K$75+A170^3*'ICP corrections'!L$75+'ICP corrections'!M$75*A170^2+'ICP corrections'!N$75*A170+'ICP corrections'!O$75</f>
        <v>1.0265949231287277</v>
      </c>
      <c r="AG170" s="20">
        <f t="shared" si="2"/>
        <v>237.23936382594172</v>
      </c>
      <c r="AH170" s="20"/>
    </row>
    <row r="171" spans="1:34" s="18" customFormat="1" ht="16">
      <c r="A171" s="18">
        <f>'Bruker data input page'!A171</f>
        <v>219</v>
      </c>
      <c r="B171" s="82">
        <f>'Bruker data input page'!B171</f>
        <v>44876.166666666664</v>
      </c>
      <c r="C171" s="18" t="str">
        <f>'Bruker data input page'!G171</f>
        <v>GeoExploration</v>
      </c>
      <c r="D171" s="18" t="str">
        <f>'Bruker data input page'!H171</f>
        <v>Oxide3phase</v>
      </c>
      <c r="E171" s="22">
        <f>'Bruker data input page'!K171</f>
        <v>150</v>
      </c>
      <c r="F171" s="22"/>
      <c r="G171" s="22" t="str">
        <f>'Bruker data input page'!DJ171</f>
        <v>U1556B-24R-3</v>
      </c>
      <c r="H171" s="22" t="str">
        <f>'Bruker data input page'!DK171</f>
        <v>SHLF11503031</v>
      </c>
      <c r="I171" s="22">
        <f>'Bruker data input page'!DL171</f>
        <v>12</v>
      </c>
      <c r="J171" s="22" t="str">
        <f>'Bruker data input page'!DM171</f>
        <v>B</v>
      </c>
      <c r="K171" s="49">
        <f>'Bruker data input page'!X171*Calibrations!H$46+Calibrations!I$46</f>
        <v>52.506540028641275</v>
      </c>
      <c r="L171" s="50">
        <f>'Bruker data input page'!AJ171*Calibrations!O$46/0.5995+Calibrations!P$46</f>
        <v>1.9818122946939722</v>
      </c>
      <c r="M171" s="19">
        <f>'ICP corrections'!$S$75*L171^2+'ICP corrections'!$T$75*L171+'ICP corrections'!$U$75</f>
        <v>2.1938422300689635</v>
      </c>
      <c r="N171" s="49">
        <f>'Bruker data input page'!V171*Calibrations!V$46+Calibrations!W$46</f>
        <v>18.858732616505101</v>
      </c>
      <c r="O171" s="50">
        <f>'Bruker data input page'!AR171*Calibrations!AC$46/0.6994+Calibrations!AD$46</f>
        <v>8.7806867629634588</v>
      </c>
      <c r="P171" s="50">
        <f>'Bruker data input page'!T171*Calibrations!AQ$46+Calibrations!AR$46</f>
        <v>11.178583269249337</v>
      </c>
      <c r="Q171" s="50">
        <f>'Bruker data input page'!AP171*Calibrations!AJ$46/0.77446+Calibrations!AK$46</f>
        <v>0.14276542861318459</v>
      </c>
      <c r="R171" s="50">
        <f>'Bruker data input page'!AH171*Calibrations!AX$46/0.7147+Calibrations!AY$46</f>
        <v>12.430083475222283</v>
      </c>
      <c r="S171" s="50">
        <f>'Bruker data input page'!AF171*Calibrations!BE$46/0.83015+Calibrations!BF$46</f>
        <v>2.6180866373321088</v>
      </c>
      <c r="U171" s="20">
        <f>'Bruker data input page'!AL171*Calibrations!BS$46*10000+Calibrations!BT$46</f>
        <v>272.7186903864382</v>
      </c>
      <c r="V171" s="20">
        <f>('Bruker data input page'!AN171*10000)^2*Calibrations!BY$46+('Bruker data input page'!AN171*10000)*Calibrations!BZ$46+Calibrations!CA$46</f>
        <v>218.07865486406033</v>
      </c>
      <c r="W171" s="20">
        <f>'Bruker data input page'!AV171*Calibrations!CG$46*10000+Calibrations!CH$46</f>
        <v>105.58910330831323</v>
      </c>
      <c r="X171" s="20">
        <f>'Bruker data input page'!AX171*Calibrations!CN$46*10000+Calibrations!CO$46</f>
        <v>53.546063651566215</v>
      </c>
      <c r="Y171" s="20">
        <f>'Bruker data input page'!AZ171*Calibrations!CU$46*10000+Calibrations!CV$46</f>
        <v>73.125976705629682</v>
      </c>
      <c r="Z171" s="20">
        <f>'Bruker data input page'!BH171*Calibrations!DB$46*10000+Calibrations!DC$46</f>
        <v>38.013231586072379</v>
      </c>
      <c r="AA171" s="20">
        <f>'Bruker data input page'!BJ171*Calibrations!DI$46*10000+Calibrations!DJ$46</f>
        <v>376.5234813278667</v>
      </c>
      <c r="AB171" s="20">
        <f>'Bruker data input page'!BL171*Calibrations!DP$46*10000+Calibrations!DQ$46</f>
        <v>28.579761694211815</v>
      </c>
      <c r="AC171" s="20">
        <f>AB171*'ICP corrections'!Z$74+'ICP corrections'!AA$74</f>
        <v>32.247155416249463</v>
      </c>
      <c r="AD171" s="20">
        <f>((('Bruker data input page'!BN171*10000)^2)*Calibrations!DW$46)+(Calibrations!DX$46*('Bruker data input page'!BN171*10000))+Calibrations!DY$46</f>
        <v>126.95959563422895</v>
      </c>
      <c r="AE171" s="20">
        <f>AD171^2*'ICP corrections'!F$75+'ICP corrections'!G$75*AD171+'ICP corrections'!H$75</f>
        <v>169.38628754001837</v>
      </c>
      <c r="AF171" s="91">
        <f>A171^4*'ICP corrections'!K$75+A171^3*'ICP corrections'!L$75+'ICP corrections'!M$75*A171^2+'ICP corrections'!N$75*A171+'ICP corrections'!O$75</f>
        <v>1.0268849125180726</v>
      </c>
      <c r="AG171" s="20">
        <f t="shared" si="2"/>
        <v>173.94022306229286</v>
      </c>
      <c r="AH171" s="20"/>
    </row>
    <row r="172" spans="1:34" s="18" customFormat="1" ht="16">
      <c r="A172" s="18">
        <f>'Bruker data input page'!A172</f>
        <v>220</v>
      </c>
      <c r="B172" s="82">
        <f>'Bruker data input page'!B172</f>
        <v>44876.170138888891</v>
      </c>
      <c r="C172" s="18" t="str">
        <f>'Bruker data input page'!G172</f>
        <v>GeoExploration</v>
      </c>
      <c r="D172" s="18" t="str">
        <f>'Bruker data input page'!H172</f>
        <v>Oxide3phase</v>
      </c>
      <c r="E172" s="22">
        <f>'Bruker data input page'!K172</f>
        <v>150</v>
      </c>
      <c r="F172" s="22"/>
      <c r="G172" s="22" t="str">
        <f>'Bruker data input page'!DJ172</f>
        <v>U1556B-25R-1</v>
      </c>
      <c r="H172" s="22" t="str">
        <f>'Bruker data input page'!DK172</f>
        <v>SHLF11503561</v>
      </c>
      <c r="I172" s="22">
        <f>'Bruker data input page'!DL172</f>
        <v>8</v>
      </c>
      <c r="J172" s="22" t="str">
        <f>'Bruker data input page'!DM172</f>
        <v>Breccia</v>
      </c>
      <c r="K172" s="49">
        <f>'Bruker data input page'!X172*Calibrations!H$46+Calibrations!I$46</f>
        <v>45.54325272424478</v>
      </c>
      <c r="L172" s="50">
        <f>'Bruker data input page'!AJ172*Calibrations!O$46/0.5995+Calibrations!P$46</f>
        <v>2.5864691838799012</v>
      </c>
      <c r="M172" s="19">
        <f>'ICP corrections'!$S$75*L172^2+'ICP corrections'!$T$75*L172+'ICP corrections'!$U$75</f>
        <v>2.8799251890115838</v>
      </c>
      <c r="N172" s="49">
        <f>'Bruker data input page'!V172*Calibrations!V$46+Calibrations!W$46</f>
        <v>15.841365923271281</v>
      </c>
      <c r="O172" s="50">
        <f>'Bruker data input page'!AR172*Calibrations!AC$46/0.6994+Calibrations!AD$46</f>
        <v>9.9855550985800612</v>
      </c>
      <c r="P172" s="50">
        <f>'Bruker data input page'!T172*Calibrations!AQ$46+Calibrations!AR$46</f>
        <v>12.749705822114812</v>
      </c>
      <c r="Q172" s="50">
        <f>'Bruker data input page'!AP172*Calibrations!AJ$46/0.77446+Calibrations!AK$46</f>
        <v>0.19212610440757089</v>
      </c>
      <c r="R172" s="50">
        <f>'Bruker data input page'!AH172*Calibrations!AX$46/0.7147+Calibrations!AY$46</f>
        <v>3.415786271151231</v>
      </c>
      <c r="S172" s="50">
        <f>'Bruker data input page'!AF172*Calibrations!BE$46/0.83015+Calibrations!BF$46</f>
        <v>1.9589877383356247</v>
      </c>
      <c r="U172" s="20">
        <f>'Bruker data input page'!AL172*Calibrations!BS$46*10000+Calibrations!BT$46</f>
        <v>166.88135144333316</v>
      </c>
      <c r="V172" s="20">
        <f>('Bruker data input page'!AN172*10000)^2*Calibrations!BY$46+('Bruker data input page'!AN172*10000)*Calibrations!BZ$46+Calibrations!CA$46</f>
        <v>332.49131676081049</v>
      </c>
      <c r="W172" s="20">
        <f>'Bruker data input page'!AV172*Calibrations!CG$46*10000+Calibrations!CH$46</f>
        <v>103.59135232728497</v>
      </c>
      <c r="X172" s="20">
        <f>'Bruker data input page'!AX172*Calibrations!CN$46*10000+Calibrations!CO$46</f>
        <v>63.823308910729935</v>
      </c>
      <c r="Y172" s="20">
        <f>'Bruker data input page'!AZ172*Calibrations!CU$46*10000+Calibrations!CV$46</f>
        <v>53.629244301814083</v>
      </c>
      <c r="Z172" s="20">
        <f>'Bruker data input page'!BH172*Calibrations!DB$46*10000+Calibrations!DC$46</f>
        <v>29.458366867262086</v>
      </c>
      <c r="AA172" s="20">
        <f>'Bruker data input page'!BJ172*Calibrations!DI$46*10000+Calibrations!DJ$46</f>
        <v>287.86237709242909</v>
      </c>
      <c r="AB172" s="20">
        <f>'Bruker data input page'!BL172*Calibrations!DP$46*10000+Calibrations!DQ$46</f>
        <v>39.449807953156203</v>
      </c>
      <c r="AC172" s="20">
        <f>AB172*'ICP corrections'!Z$74+'ICP corrections'!AA$74</f>
        <v>41.487781740978086</v>
      </c>
      <c r="AD172" s="20">
        <f>((('Bruker data input page'!BN172*10000)^2)*Calibrations!DW$46)+(Calibrations!DX$46*('Bruker data input page'!BN172*10000))+Calibrations!DY$46</f>
        <v>207.20300060299479</v>
      </c>
      <c r="AE172" s="20">
        <f>AD172^2*'ICP corrections'!F$75+'ICP corrections'!G$75*AD172+'ICP corrections'!H$75</f>
        <v>245.43135624644901</v>
      </c>
      <c r="AF172" s="91">
        <f>A172^4*'ICP corrections'!K$75+A172^3*'ICP corrections'!L$75+'ICP corrections'!M$75*A172^2+'ICP corrections'!N$75*A172+'ICP corrections'!O$75</f>
        <v>1.0271790002602073</v>
      </c>
      <c r="AG172" s="20">
        <f t="shared" si="2"/>
        <v>252.10193514173426</v>
      </c>
      <c r="AH172" s="20"/>
    </row>
    <row r="173" spans="1:34" s="18" customFormat="1" ht="16">
      <c r="A173" s="18">
        <f>'Bruker data input page'!A173</f>
        <v>221</v>
      </c>
      <c r="B173" s="82">
        <f>'Bruker data input page'!B173</f>
        <v>44876.17291666667</v>
      </c>
      <c r="C173" s="18" t="str">
        <f>'Bruker data input page'!G173</f>
        <v>GeoExploration</v>
      </c>
      <c r="D173" s="18" t="str">
        <f>'Bruker data input page'!H173</f>
        <v>Oxide3phase</v>
      </c>
      <c r="E173" s="22">
        <f>'Bruker data input page'!K173</f>
        <v>150</v>
      </c>
      <c r="F173" s="22"/>
      <c r="G173" s="22" t="str">
        <f>'Bruker data input page'!DJ173</f>
        <v>U1556B-25R-1</v>
      </c>
      <c r="H173" s="22" t="str">
        <f>'Bruker data input page'!DK173</f>
        <v>SHLF11503561</v>
      </c>
      <c r="I173" s="22">
        <f>'Bruker data input page'!DL173</f>
        <v>29</v>
      </c>
      <c r="J173" s="22" t="str">
        <f>'Bruker data input page'!DM173</f>
        <v>Breccia</v>
      </c>
      <c r="K173" s="49">
        <f>'Bruker data input page'!X173*Calibrations!H$46+Calibrations!I$46</f>
        <v>49.700894200632341</v>
      </c>
      <c r="L173" s="50">
        <f>'Bruker data input page'!AJ173*Calibrations!O$46/0.5995+Calibrations!P$46</f>
        <v>2.1125712020090641</v>
      </c>
      <c r="M173" s="19">
        <f>'ICP corrections'!$S$75*L173^2+'ICP corrections'!$T$75*L173+'ICP corrections'!$U$75</f>
        <v>2.3428016502242723</v>
      </c>
      <c r="N173" s="49">
        <f>'Bruker data input page'!V173*Calibrations!V$46+Calibrations!W$46</f>
        <v>16.523930022638353</v>
      </c>
      <c r="O173" s="50">
        <f>'Bruker data input page'!AR173*Calibrations!AC$46/0.6994+Calibrations!AD$46</f>
        <v>8.9894076266342946</v>
      </c>
      <c r="P173" s="50">
        <f>'Bruker data input page'!T173*Calibrations!AQ$46+Calibrations!AR$46</f>
        <v>15.277956816262833</v>
      </c>
      <c r="Q173" s="50">
        <f>'Bruker data input page'!AP173*Calibrations!AJ$46/0.77446+Calibrations!AK$46</f>
        <v>0.17180815069075328</v>
      </c>
      <c r="R173" s="50">
        <f>'Bruker data input page'!AH173*Calibrations!AX$46/0.7147+Calibrations!AY$46</f>
        <v>3.5602368090604304</v>
      </c>
      <c r="S173" s="50">
        <f>'Bruker data input page'!AF173*Calibrations!BE$46/0.83015+Calibrations!BF$46</f>
        <v>2.2416664412826908</v>
      </c>
      <c r="U173" s="20">
        <f>'Bruker data input page'!AL173*Calibrations!BS$46*10000+Calibrations!BT$46</f>
        <v>203.5439590510754</v>
      </c>
      <c r="V173" s="20">
        <f>('Bruker data input page'!AN173*10000)^2*Calibrations!BY$46+('Bruker data input page'!AN173*10000)*Calibrations!BZ$46+Calibrations!CA$46</f>
        <v>297.50797637443748</v>
      </c>
      <c r="W173" s="20">
        <f>'Bruker data input page'!AV173*Calibrations!CG$46*10000+Calibrations!CH$46</f>
        <v>88.608219969572957</v>
      </c>
      <c r="X173" s="20">
        <f>'Bruker data input page'!AX173*Calibrations!CN$46*10000+Calibrations!CO$46</f>
        <v>52.518339125649838</v>
      </c>
      <c r="Y173" s="20">
        <f>'Bruker data input page'!AZ173*Calibrations!CU$46*10000+Calibrations!CV$46</f>
        <v>53.629244301814083</v>
      </c>
      <c r="Z173" s="20">
        <f>'Bruker data input page'!BH173*Calibrations!DB$46*10000+Calibrations!DC$46</f>
        <v>40.151947765774949</v>
      </c>
      <c r="AA173" s="20">
        <f>'Bruker data input page'!BJ173*Calibrations!DI$46*10000+Calibrations!DJ$46</f>
        <v>211.71813463140614</v>
      </c>
      <c r="AB173" s="20">
        <f>'Bruker data input page'!BL173*Calibrations!DP$46*10000+Calibrations!DQ$46</f>
        <v>24.956412941230354</v>
      </c>
      <c r="AC173" s="20">
        <f>AB173*'ICP corrections'!Z$74+'ICP corrections'!AA$74</f>
        <v>29.166946641339923</v>
      </c>
      <c r="AD173" s="20">
        <f>((('Bruker data input page'!BN173*10000)^2)*Calibrations!DW$46)+(Calibrations!DX$46*('Bruker data input page'!BN173*10000))+Calibrations!DY$46</f>
        <v>145.09975705733035</v>
      </c>
      <c r="AE173" s="20">
        <f>AD173^2*'ICP corrections'!F$75+'ICP corrections'!G$75*AD173+'ICP corrections'!H$75</f>
        <v>188.24913443382712</v>
      </c>
      <c r="AF173" s="91">
        <f>A173^4*'ICP corrections'!K$75+A173^3*'ICP corrections'!L$75+'ICP corrections'!M$75*A173^2+'ICP corrections'!N$75*A173+'ICP corrections'!O$75</f>
        <v>1.0274771261173297</v>
      </c>
      <c r="AG173" s="20">
        <f t="shared" si="2"/>
        <v>193.42167964214354</v>
      </c>
      <c r="AH173" s="20"/>
    </row>
    <row r="174" spans="1:34" s="18" customFormat="1" ht="16">
      <c r="A174" s="18">
        <f>'Bruker data input page'!A174</f>
        <v>222</v>
      </c>
      <c r="B174" s="82">
        <f>'Bruker data input page'!B174</f>
        <v>44876.175000000003</v>
      </c>
      <c r="C174" s="18" t="str">
        <f>'Bruker data input page'!G174</f>
        <v>GeoExploration</v>
      </c>
      <c r="D174" s="18" t="str">
        <f>'Bruker data input page'!H174</f>
        <v>Oxide3phase</v>
      </c>
      <c r="E174" s="22">
        <f>'Bruker data input page'!K174</f>
        <v>150</v>
      </c>
      <c r="F174" s="22"/>
      <c r="G174" s="22" t="str">
        <f>'Bruker data input page'!DJ174</f>
        <v>U1556B-25R-1</v>
      </c>
      <c r="H174" s="22" t="str">
        <f>'Bruker data input page'!DK174</f>
        <v>SHLF11503561</v>
      </c>
      <c r="I174" s="22">
        <f>'Bruker data input page'!DL174</f>
        <v>62</v>
      </c>
      <c r="J174" s="22" t="str">
        <f>'Bruker data input page'!DM174</f>
        <v>Breccia</v>
      </c>
      <c r="K174" s="49">
        <f>'Bruker data input page'!X174*Calibrations!H$46+Calibrations!I$46</f>
        <v>44.956214636486699</v>
      </c>
      <c r="L174" s="50">
        <f>'Bruker data input page'!AJ174*Calibrations!O$46/0.5995+Calibrations!P$46</f>
        <v>2.0797578066046465</v>
      </c>
      <c r="M174" s="19">
        <f>'ICP corrections'!$S$75*L174^2+'ICP corrections'!$T$75*L174+'ICP corrections'!$U$75</f>
        <v>2.3054516109968417</v>
      </c>
      <c r="N174" s="49">
        <f>'Bruker data input page'!V174*Calibrations!V$46+Calibrations!W$46</f>
        <v>15.354216516696289</v>
      </c>
      <c r="O174" s="50">
        <f>'Bruker data input page'!AR174*Calibrations!AC$46/0.6994+Calibrations!AD$46</f>
        <v>8.1630039219361556</v>
      </c>
      <c r="P174" s="50">
        <f>'Bruker data input page'!T174*Calibrations!AQ$46+Calibrations!AR$46</f>
        <v>11.901813811491518</v>
      </c>
      <c r="Q174" s="50">
        <f>'Bruker data input page'!AP174*Calibrations!AJ$46/0.77446+Calibrations!AK$46</f>
        <v>0.15005598847627796</v>
      </c>
      <c r="R174" s="50">
        <f>'Bruker data input page'!AH174*Calibrations!AX$46/0.7147+Calibrations!AY$46</f>
        <v>5.1861078635273081</v>
      </c>
      <c r="S174" s="50">
        <f>'Bruker data input page'!AF174*Calibrations!BE$46/0.83015+Calibrations!BF$46</f>
        <v>1.7984638211496173</v>
      </c>
      <c r="U174" s="20">
        <f>'Bruker data input page'!AL174*Calibrations!BS$46*10000+Calibrations!BT$46</f>
        <v>124.68476532876186</v>
      </c>
      <c r="V174" s="20">
        <f>('Bruker data input page'!AN174*10000)^2*Calibrations!BY$46+('Bruker data input page'!AN174*10000)*Calibrations!BZ$46+Calibrations!CA$46</f>
        <v>258.92675027502503</v>
      </c>
      <c r="W174" s="20">
        <f>'Bruker data input page'!AV174*Calibrations!CG$46*10000+Calibrations!CH$46</f>
        <v>87.609344479058805</v>
      </c>
      <c r="X174" s="20">
        <f>'Bruker data input page'!AX174*Calibrations!CN$46*10000+Calibrations!CO$46</f>
        <v>60.740135332980813</v>
      </c>
      <c r="Y174" s="20">
        <f>'Bruker data input page'!AZ174*Calibrations!CU$46*10000+Calibrations!CV$46</f>
        <v>54.847790077052551</v>
      </c>
      <c r="Z174" s="20">
        <f>'Bruker data input page'!BH174*Calibrations!DB$46*10000+Calibrations!DC$46</f>
        <v>32.666441136815941</v>
      </c>
      <c r="AA174" s="20">
        <f>'Bruker data input page'!BJ174*Calibrations!DI$46*10000+Calibrations!DJ$46</f>
        <v>309.7668851976548</v>
      </c>
      <c r="AB174" s="20">
        <f>'Bruker data input page'!BL174*Calibrations!DP$46*10000+Calibrations!DQ$46</f>
        <v>27.37197877655132</v>
      </c>
      <c r="AC174" s="20">
        <f>AB174*'ICP corrections'!Z$74+'ICP corrections'!AA$74</f>
        <v>31.220419157946274</v>
      </c>
      <c r="AD174" s="20">
        <f>((('Bruker data input page'!BN174*10000)^2)*Calibrations!DW$46)+(Calibrations!DX$46*('Bruker data input page'!BN174*10000))+Calibrations!DY$46</f>
        <v>187.89719872909129</v>
      </c>
      <c r="AE174" s="20">
        <f>AD174^2*'ICP corrections'!F$75+'ICP corrections'!G$75*AD174+'ICP corrections'!H$75</f>
        <v>228.88144293379355</v>
      </c>
      <c r="AF174" s="91">
        <f>A174^4*'ICP corrections'!K$75+A174^3*'ICP corrections'!L$75+'ICP corrections'!M$75*A174^2+'ICP corrections'!N$75*A174+'ICP corrections'!O$75</f>
        <v>1.027779229924846</v>
      </c>
      <c r="AG174" s="20">
        <f t="shared" si="2"/>
        <v>235.23959316258194</v>
      </c>
      <c r="AH174" s="20"/>
    </row>
    <row r="175" spans="1:34" s="18" customFormat="1" ht="16">
      <c r="A175" s="18">
        <f>'Bruker data input page'!A175</f>
        <v>223</v>
      </c>
      <c r="B175" s="82">
        <f>'Bruker data input page'!B175</f>
        <v>44876.178472222222</v>
      </c>
      <c r="C175" s="18" t="str">
        <f>'Bruker data input page'!G175</f>
        <v>GeoExploration</v>
      </c>
      <c r="D175" s="18" t="str">
        <f>'Bruker data input page'!H175</f>
        <v>Oxide3phase</v>
      </c>
      <c r="E175" s="22">
        <f>'Bruker data input page'!K175</f>
        <v>150</v>
      </c>
      <c r="F175" s="22"/>
      <c r="G175" s="22" t="str">
        <f>'Bruker data input page'!DJ175</f>
        <v>U1556B-25R-2</v>
      </c>
      <c r="H175" s="22" t="str">
        <f>'Bruker data input page'!DK175</f>
        <v>SHLF11503591</v>
      </c>
      <c r="I175" s="22">
        <f>'Bruker data input page'!DL175</f>
        <v>27</v>
      </c>
      <c r="J175" s="22" t="str">
        <f>'Bruker data input page'!DM175</f>
        <v>Breccia</v>
      </c>
      <c r="K175" s="49">
        <f>'Bruker data input page'!X175*Calibrations!H$46+Calibrations!I$46</f>
        <v>32.654092901271973</v>
      </c>
      <c r="L175" s="50">
        <f>'Bruker data input page'!AJ175*Calibrations!O$46/0.5995+Calibrations!P$46</f>
        <v>1.705124468118028</v>
      </c>
      <c r="M175" s="19">
        <f>'ICP corrections'!$S$75*L175^2+'ICP corrections'!$T$75*L175+'ICP corrections'!$U$75</f>
        <v>1.877565042833589</v>
      </c>
      <c r="N175" s="49">
        <f>'Bruker data input page'!V175*Calibrations!V$46+Calibrations!W$46</f>
        <v>12.235641131996115</v>
      </c>
      <c r="O175" s="50">
        <f>'Bruker data input page'!AR175*Calibrations!AC$46/0.6994+Calibrations!AD$46</f>
        <v>7.3532621821212185</v>
      </c>
      <c r="P175" s="50">
        <f>'Bruker data input page'!T175*Calibrations!AQ$46+Calibrations!AR$46</f>
        <v>5.892160907363226</v>
      </c>
      <c r="Q175" s="50">
        <f>'Bruker data input page'!AP175*Calibrations!AJ$46/0.77446+Calibrations!AK$46</f>
        <v>0.11240801541276296</v>
      </c>
      <c r="R175" s="50">
        <f>'Bruker data input page'!AH175*Calibrations!AX$46/0.7147+Calibrations!AY$46</f>
        <v>3.6473448607087056</v>
      </c>
      <c r="S175" s="50">
        <f>'Bruker data input page'!AF175*Calibrations!BE$46/0.83015+Calibrations!BF$46</f>
        <v>1.7796707771863773</v>
      </c>
      <c r="U175" s="20" t="e">
        <f>'Bruker data input page'!AL175*Calibrations!BS$46*10000+Calibrations!BT$46</f>
        <v>#VALUE!</v>
      </c>
      <c r="V175" s="20">
        <f>('Bruker data input page'!AN175*10000)^2*Calibrations!BY$46+('Bruker data input page'!AN175*10000)*Calibrations!BZ$46+Calibrations!CA$46</f>
        <v>281.57959468656395</v>
      </c>
      <c r="W175" s="20">
        <f>'Bruker data input page'!AV175*Calibrations!CG$46*10000+Calibrations!CH$46</f>
        <v>142.54749645733619</v>
      </c>
      <c r="X175" s="20">
        <f>'Bruker data input page'!AX175*Calibrations!CN$46*10000+Calibrations!CO$46</f>
        <v>64.85103343664629</v>
      </c>
      <c r="Y175" s="20">
        <f>'Bruker data input page'!AZ175*Calibrations!CU$46*10000+Calibrations!CV$46</f>
        <v>56.066335852291033</v>
      </c>
      <c r="Z175" s="20">
        <f>'Bruker data input page'!BH175*Calibrations!DB$46*10000+Calibrations!DC$46</f>
        <v>49.776170574436534</v>
      </c>
      <c r="AA175" s="20">
        <f>'Bruker data input page'!BJ175*Calibrations!DI$46*10000+Calibrations!DJ$46</f>
        <v>220.0627091476826</v>
      </c>
      <c r="AB175" s="20">
        <f>'Bruker data input page'!BL175*Calibrations!DP$46*10000+Calibrations!DQ$46</f>
        <v>26.164195858890835</v>
      </c>
      <c r="AC175" s="20">
        <f>AB175*'ICP corrections'!Z$74+'ICP corrections'!AA$74</f>
        <v>30.193682899643097</v>
      </c>
      <c r="AD175" s="20">
        <f>((('Bruker data input page'!BN175*10000)^2)*Calibrations!DW$46)+(Calibrations!DX$46*('Bruker data input page'!BN175*10000))+Calibrations!DY$46</f>
        <v>216.20987624271004</v>
      </c>
      <c r="AE175" s="20">
        <f>AD175^2*'ICP corrections'!F$75+'ICP corrections'!G$75*AD175+'ICP corrections'!H$75</f>
        <v>252.77408333507128</v>
      </c>
      <c r="AF175" s="91">
        <f>A175^4*'ICP corrections'!K$75+A175^3*'ICP corrections'!L$75+'ICP corrections'!M$75*A175^2+'ICP corrections'!N$75*A175+'ICP corrections'!O$75</f>
        <v>1.0280852515913717</v>
      </c>
      <c r="AG175" s="20">
        <f t="shared" si="2"/>
        <v>259.87330706131513</v>
      </c>
      <c r="AH175" s="20"/>
    </row>
    <row r="176" spans="1:34" s="18" customFormat="1" ht="16">
      <c r="A176" s="18">
        <f>'Bruker data input page'!A176</f>
        <v>224</v>
      </c>
      <c r="B176" s="82">
        <f>'Bruker data input page'!B176</f>
        <v>44876.181250000001</v>
      </c>
      <c r="C176" s="18" t="str">
        <f>'Bruker data input page'!G176</f>
        <v>GeoExploration</v>
      </c>
      <c r="D176" s="18" t="str">
        <f>'Bruker data input page'!H176</f>
        <v>Oxide3phase</v>
      </c>
      <c r="E176" s="22">
        <f>'Bruker data input page'!K176</f>
        <v>150</v>
      </c>
      <c r="F176" s="22"/>
      <c r="G176" s="22" t="str">
        <f>'Bruker data input page'!DJ176</f>
        <v>U1556B-25R-2</v>
      </c>
      <c r="H176" s="22" t="str">
        <f>'Bruker data input page'!DK176</f>
        <v>SHLF11503591</v>
      </c>
      <c r="I176" s="22">
        <f>'Bruker data input page'!DL176</f>
        <v>44</v>
      </c>
      <c r="J176" s="22" t="str">
        <f>'Bruker data input page'!DM176</f>
        <v>B</v>
      </c>
      <c r="K176" s="49">
        <f>'Bruker data input page'!X176*Calibrations!H$46+Calibrations!I$46</f>
        <v>52.45883837537653</v>
      </c>
      <c r="L176" s="50">
        <f>'Bruker data input page'!AJ176*Calibrations!O$46/0.5995+Calibrations!P$46</f>
        <v>2.3866207656379199</v>
      </c>
      <c r="M176" s="19">
        <f>'ICP corrections'!$S$75*L176^2+'ICP corrections'!$T$75*L176+'ICP corrections'!$U$75</f>
        <v>2.6539369242858886</v>
      </c>
      <c r="N176" s="49">
        <f>'Bruker data input page'!V176*Calibrations!V$46+Calibrations!W$46</f>
        <v>19.467041775135769</v>
      </c>
      <c r="O176" s="50">
        <f>'Bruker data input page'!AR176*Calibrations!AC$46/0.6994+Calibrations!AD$46</f>
        <v>8.6210591886806327</v>
      </c>
      <c r="P176" s="50">
        <f>'Bruker data input page'!T176*Calibrations!AQ$46+Calibrations!AR$46</f>
        <v>7.2247289460270228</v>
      </c>
      <c r="Q176" s="50">
        <f>'Bruker data input page'!AP176*Calibrations!AJ$46/0.77446+Calibrations!AK$46</f>
        <v>0.15005598847627796</v>
      </c>
      <c r="R176" s="50">
        <f>'Bruker data input page'!AH176*Calibrations!AX$46/0.7147+Calibrations!AY$46</f>
        <v>12.16788386247195</v>
      </c>
      <c r="S176" s="50">
        <f>'Bruker data input page'!AF176*Calibrations!BE$46/0.83015+Calibrations!BF$46</f>
        <v>3.5791047366665953</v>
      </c>
      <c r="U176" s="20">
        <f>'Bruker data input page'!AL176*Calibrations!BS$46*10000+Calibrations!BT$46</f>
        <v>352.26963142210536</v>
      </c>
      <c r="V176" s="20">
        <f>('Bruker data input page'!AN176*10000)^2*Calibrations!BY$46+('Bruker data input page'!AN176*10000)*Calibrations!BZ$46+Calibrations!CA$46</f>
        <v>173.84742357600436</v>
      </c>
      <c r="W176" s="20">
        <f>'Bruker data input page'!AV176*Calibrations!CG$46*10000+Calibrations!CH$46</f>
        <v>61.638581725691324</v>
      </c>
      <c r="X176" s="20">
        <f>'Bruker data input page'!AX176*Calibrations!CN$46*10000+Calibrations!CO$46</f>
        <v>56.629237229315329</v>
      </c>
      <c r="Y176" s="20">
        <f>'Bruker data input page'!AZ176*Calibrations!CU$46*10000+Calibrations!CV$46</f>
        <v>67.0332478294373</v>
      </c>
      <c r="Z176" s="20">
        <f>'Bruker data input page'!BH176*Calibrations!DB$46*10000+Calibrations!DC$46</f>
        <v>60.469751472949397</v>
      </c>
      <c r="AA176" s="20">
        <f>'Bruker data input page'!BJ176*Calibrations!DI$46*10000+Calibrations!DJ$46</f>
        <v>522.55353536270525</v>
      </c>
      <c r="AB176" s="20">
        <f>'Bruker data input page'!BL176*Calibrations!DP$46*10000+Calibrations!DQ$46</f>
        <v>28.579761694211815</v>
      </c>
      <c r="AC176" s="20">
        <f>AB176*'ICP corrections'!Z$74+'ICP corrections'!AA$74</f>
        <v>32.247155416249463</v>
      </c>
      <c r="AD176" s="20">
        <f>((('Bruker data input page'!BN176*10000)^2)*Calibrations!DW$46)+(Calibrations!DX$46*('Bruker data input page'!BN176*10000))+Calibrations!DY$46</f>
        <v>174.06958963206444</v>
      </c>
      <c r="AE176" s="20">
        <f>AD176^2*'ICP corrections'!F$75+'ICP corrections'!G$75*AD176+'ICP corrections'!H$75</f>
        <v>216.34782762839518</v>
      </c>
      <c r="AF176" s="91">
        <f>A176^4*'ICP corrections'!K$75+A176^3*'ICP corrections'!L$75+'ICP corrections'!M$75*A176^2+'ICP corrections'!N$75*A176+'ICP corrections'!O$75</f>
        <v>1.0283951310987303</v>
      </c>
      <c r="AG176" s="20">
        <f t="shared" si="2"/>
        <v>222.49105255682895</v>
      </c>
      <c r="AH176" s="20"/>
    </row>
    <row r="177" spans="1:34" s="18" customFormat="1" ht="16">
      <c r="A177" s="18">
        <f>'Bruker data input page'!A177</f>
        <v>225</v>
      </c>
      <c r="B177" s="82">
        <f>'Bruker data input page'!B177</f>
        <v>44876.184027777781</v>
      </c>
      <c r="C177" s="18" t="str">
        <f>'Bruker data input page'!G177</f>
        <v>GeoExploration</v>
      </c>
      <c r="D177" s="18" t="str">
        <f>'Bruker data input page'!H177</f>
        <v>Oxide3phase</v>
      </c>
      <c r="E177" s="22">
        <f>'Bruker data input page'!K177</f>
        <v>150</v>
      </c>
      <c r="F177" s="22"/>
      <c r="G177" s="22" t="str">
        <f>'Bruker data input page'!DJ177</f>
        <v>U1556B-25R-2</v>
      </c>
      <c r="H177" s="22" t="str">
        <f>'Bruker data input page'!DK177</f>
        <v>SHLF11503591</v>
      </c>
      <c r="I177" s="22">
        <f>'Bruker data input page'!DL177</f>
        <v>140</v>
      </c>
      <c r="J177" s="22" t="str">
        <f>'Bruker data input page'!DM177</f>
        <v>B</v>
      </c>
      <c r="K177" s="49">
        <f>'Bruker data input page'!X177*Calibrations!H$46+Calibrations!I$46</f>
        <v>52.375456654851263</v>
      </c>
      <c r="L177" s="50">
        <f>'Bruker data input page'!AJ177*Calibrations!O$46/0.5995+Calibrations!P$46</f>
        <v>1.9445468305663425</v>
      </c>
      <c r="M177" s="19">
        <f>'ICP corrections'!$S$75*L177^2+'ICP corrections'!$T$75*L177+'ICP corrections'!$U$75</f>
        <v>2.1513299274043858</v>
      </c>
      <c r="N177" s="49">
        <f>'Bruker data input page'!V177*Calibrations!V$46+Calibrations!W$46</f>
        <v>18.358568776366877</v>
      </c>
      <c r="O177" s="50">
        <f>'Bruker data input page'!AR177*Calibrations!AC$46/0.6994+Calibrations!AD$46</f>
        <v>9.2424612182979367</v>
      </c>
      <c r="P177" s="50">
        <f>'Bruker data input page'!T177*Calibrations!AQ$46+Calibrations!AR$46</f>
        <v>13.370975894887305</v>
      </c>
      <c r="Q177" s="50">
        <f>'Bruker data input page'!AP177*Calibrations!AJ$46/0.77446+Calibrations!AK$46</f>
        <v>0.1457533629833048</v>
      </c>
      <c r="R177" s="50">
        <f>'Bruker data input page'!AH177*Calibrations!AX$46/0.7147+Calibrations!AY$46</f>
        <v>11.61619953536621</v>
      </c>
      <c r="S177" s="50">
        <f>'Bruker data input page'!AF177*Calibrations!BE$46/0.83015+Calibrations!BF$46</f>
        <v>2.210232837987034</v>
      </c>
      <c r="U177" s="20">
        <f>'Bruker data input page'!AL177*Calibrations!BS$46*10000+Calibrations!BT$46</f>
        <v>249.89102904576851</v>
      </c>
      <c r="V177" s="20">
        <f>('Bruker data input page'!AN177*10000)^2*Calibrations!BY$46+('Bruker data input page'!AN177*10000)*Calibrations!BZ$46+Calibrations!CA$46</f>
        <v>280.41707431020541</v>
      </c>
      <c r="W177" s="20">
        <f>'Bruker data input page'!AV177*Calibrations!CG$46*10000+Calibrations!CH$46</f>
        <v>138.55199449527964</v>
      </c>
      <c r="X177" s="20">
        <f>'Bruker data input page'!AX177*Calibrations!CN$46*10000+Calibrations!CO$46</f>
        <v>74.100554169893655</v>
      </c>
      <c r="Y177" s="20">
        <f>'Bruker data input page'!AZ177*Calibrations!CU$46*10000+Calibrations!CV$46</f>
        <v>65.814702054198833</v>
      </c>
      <c r="Z177" s="20">
        <f>'Bruker data input page'!BH177*Calibrations!DB$46*10000+Calibrations!DC$46</f>
        <v>38.013231586072379</v>
      </c>
      <c r="AA177" s="20">
        <f>'Bruker data input page'!BJ177*Calibrations!DI$46*10000+Calibrations!DJ$46</f>
        <v>345.23132689182989</v>
      </c>
      <c r="AB177" s="20">
        <f>'Bruker data input page'!BL177*Calibrations!DP$46*10000+Calibrations!DQ$46</f>
        <v>26.164195858890835</v>
      </c>
      <c r="AC177" s="20">
        <f>AB177*'ICP corrections'!Z$74+'ICP corrections'!AA$74</f>
        <v>30.193682899643097</v>
      </c>
      <c r="AD177" s="20">
        <f>((('Bruker data input page'!BN177*10000)^2)*Calibrations!DW$46)+(Calibrations!DX$46*('Bruker data input page'!BN177*10000))+Calibrations!DY$46</f>
        <v>119.643388351596</v>
      </c>
      <c r="AE177" s="20">
        <f>AD177^2*'ICP corrections'!F$75+'ICP corrections'!G$75*AD177+'ICP corrections'!H$75</f>
        <v>161.50223050316259</v>
      </c>
      <c r="AF177" s="91">
        <f>A177^4*'ICP corrections'!K$75+A177^3*'ICP corrections'!L$75+'ICP corrections'!M$75*A177^2+'ICP corrections'!N$75*A177+'ICP corrections'!O$75</f>
        <v>1.0287088085019545</v>
      </c>
      <c r="AG177" s="20">
        <f t="shared" si="2"/>
        <v>166.13876711131638</v>
      </c>
      <c r="AH177" s="20"/>
    </row>
    <row r="178" spans="1:34" s="18" customFormat="1" ht="16">
      <c r="A178" s="18">
        <f>'Bruker data input page'!A178</f>
        <v>226</v>
      </c>
      <c r="B178" s="82">
        <f>'Bruker data input page'!B178</f>
        <v>44876.189583333333</v>
      </c>
      <c r="C178" s="18" t="str">
        <f>'Bruker data input page'!G178</f>
        <v>GeoExploration</v>
      </c>
      <c r="D178" s="18" t="str">
        <f>'Bruker data input page'!H178</f>
        <v>Oxide3phase</v>
      </c>
      <c r="E178" s="22">
        <f>'Bruker data input page'!K178</f>
        <v>150</v>
      </c>
      <c r="F178" s="22"/>
      <c r="G178" s="22" t="str">
        <f>'Bruker data input page'!DJ178</f>
        <v>U1556B-26R-1</v>
      </c>
      <c r="H178" s="22" t="str">
        <f>'Bruker data input page'!DK178</f>
        <v>SHLF11504141</v>
      </c>
      <c r="I178" s="22">
        <f>'Bruker data input page'!DL178</f>
        <v>41</v>
      </c>
      <c r="J178" s="22" t="str">
        <f>'Bruker data input page'!DM178</f>
        <v>A</v>
      </c>
      <c r="K178" s="49">
        <f>'Bruker data input page'!X178*Calibrations!H$46+Calibrations!I$46</f>
        <v>50.691569060068119</v>
      </c>
      <c r="L178" s="50">
        <f>'Bruker data input page'!AJ178*Calibrations!O$46/0.5995+Calibrations!P$46</f>
        <v>1.6192160309034467</v>
      </c>
      <c r="M178" s="19">
        <f>'ICP corrections'!$S$75*L178^2+'ICP corrections'!$T$75*L178+'ICP corrections'!$U$75</f>
        <v>1.7790670256478824</v>
      </c>
      <c r="N178" s="49">
        <f>'Bruker data input page'!V178*Calibrations!V$46+Calibrations!W$46</f>
        <v>17.067497329025532</v>
      </c>
      <c r="O178" s="50">
        <f>'Bruker data input page'!AR178*Calibrations!AC$46/0.6994+Calibrations!AD$46</f>
        <v>9.2265430911327346</v>
      </c>
      <c r="P178" s="50">
        <f>'Bruker data input page'!T178*Calibrations!AQ$46+Calibrations!AR$46</f>
        <v>10.676347921538031</v>
      </c>
      <c r="Q178" s="50">
        <f>'Bruker data input page'!AP178*Calibrations!AJ$46/0.77446+Calibrations!AK$46</f>
        <v>0.14479722398486633</v>
      </c>
      <c r="R178" s="50">
        <f>'Bruker data input page'!AH178*Calibrations!AX$46/0.7147+Calibrations!AY$46</f>
        <v>10.552080572768439</v>
      </c>
      <c r="S178" s="50">
        <f>'Bruker data input page'!AF178*Calibrations!BE$46/0.83015+Calibrations!BF$46</f>
        <v>1.167778214811841</v>
      </c>
      <c r="U178" s="20">
        <f>'Bruker data input page'!AL178*Calibrations!BS$46*10000+Calibrations!BT$46</f>
        <v>213.22842143802623</v>
      </c>
      <c r="V178" s="20">
        <f>('Bruker data input page'!AN178*10000)^2*Calibrations!BY$46+('Bruker data input page'!AN178*10000)*Calibrations!BZ$46+Calibrations!CA$46</f>
        <v>350.05667456358401</v>
      </c>
      <c r="W178" s="20">
        <f>'Bruker data input page'!AV178*Calibrations!CG$46*10000+Calibrations!CH$46</f>
        <v>132.55874155219485</v>
      </c>
      <c r="X178" s="20">
        <f>'Bruker data input page'!AX178*Calibrations!CN$46*10000+Calibrations!CO$46</f>
        <v>73.072829643977272</v>
      </c>
      <c r="Y178" s="20">
        <f>'Bruker data input page'!AZ178*Calibrations!CU$46*10000+Calibrations!CV$46</f>
        <v>74.34452248086815</v>
      </c>
      <c r="Z178" s="20">
        <f>'Bruker data input page'!BH178*Calibrations!DB$46*10000+Calibrations!DC$46</f>
        <v>19.834144058600501</v>
      </c>
      <c r="AA178" s="20">
        <f>'Bruker data input page'!BJ178*Calibrations!DI$46*10000+Calibrations!DJ$46</f>
        <v>280.56087439068716</v>
      </c>
      <c r="AB178" s="20">
        <f>'Bruker data input page'!BL178*Calibrations!DP$46*10000+Calibrations!DQ$46</f>
        <v>23.748630023569859</v>
      </c>
      <c r="AC178" s="20">
        <f>AB178*'ICP corrections'!Z$74+'ICP corrections'!AA$74</f>
        <v>28.140210383036734</v>
      </c>
      <c r="AD178" s="20">
        <f>((('Bruker data input page'!BN178*10000)^2)*Calibrations!DW$46)+(Calibrations!DX$46*('Bruker data input page'!BN178*10000))+Calibrations!DY$46</f>
        <v>114.32780027113091</v>
      </c>
      <c r="AE178" s="20">
        <f>AD178^2*'ICP corrections'!F$75+'ICP corrections'!G$75*AD178+'ICP corrections'!H$75</f>
        <v>155.6744299597915</v>
      </c>
      <c r="AF178" s="91">
        <f>A178^4*'ICP corrections'!K$75+A178^3*'ICP corrections'!L$75+'ICP corrections'!M$75*A178^2+'ICP corrections'!N$75*A178+'ICP corrections'!O$75</f>
        <v>1.0290262239292864</v>
      </c>
      <c r="AG178" s="20">
        <f t="shared" si="2"/>
        <v>160.19307082386842</v>
      </c>
      <c r="AH178" s="20"/>
    </row>
    <row r="179" spans="1:34" s="18" customFormat="1" ht="16">
      <c r="A179" s="18">
        <f>'Bruker data input page'!A179</f>
        <v>227</v>
      </c>
      <c r="B179" s="82">
        <f>'Bruker data input page'!B179</f>
        <v>44876.195833333331</v>
      </c>
      <c r="C179" s="18" t="str">
        <f>'Bruker data input page'!G179</f>
        <v>GeoExploration</v>
      </c>
      <c r="D179" s="18" t="str">
        <f>'Bruker data input page'!H179</f>
        <v>Oxide3phase</v>
      </c>
      <c r="E179" s="22">
        <f>'Bruker data input page'!K179</f>
        <v>150</v>
      </c>
      <c r="F179" s="22"/>
      <c r="G179" s="22" t="str">
        <f>'Bruker data input page'!DJ179</f>
        <v>U1556B-26R-1</v>
      </c>
      <c r="H179" s="22" t="str">
        <f>'Bruker data input page'!DK179</f>
        <v>SHLF11504141</v>
      </c>
      <c r="I179" s="22">
        <f>'Bruker data input page'!DL179</f>
        <v>64</v>
      </c>
      <c r="J179" s="22" t="str">
        <f>'Bruker data input page'!DM179</f>
        <v>B</v>
      </c>
      <c r="K179" s="49">
        <f>'Bruker data input page'!X179*Calibrations!H$46+Calibrations!I$46</f>
        <v>50.732730970546569</v>
      </c>
      <c r="L179" s="50">
        <f>'Bruker data input page'!AJ179*Calibrations!O$46/0.5995+Calibrations!P$46</f>
        <v>1.5197864960850351</v>
      </c>
      <c r="M179" s="19">
        <f>'ICP corrections'!$S$75*L179^2+'ICP corrections'!$T$75*L179+'ICP corrections'!$U$75</f>
        <v>1.6648904247080945</v>
      </c>
      <c r="N179" s="49">
        <f>'Bruker data input page'!V179*Calibrations!V$46+Calibrations!W$46</f>
        <v>17.585762462546121</v>
      </c>
      <c r="O179" s="50">
        <f>'Bruker data input page'!AR179*Calibrations!AC$46/0.6994+Calibrations!AD$46</f>
        <v>8.567056570353822</v>
      </c>
      <c r="P179" s="50">
        <f>'Bruker data input page'!T179*Calibrations!AQ$46+Calibrations!AR$46</f>
        <v>11.054018813684085</v>
      </c>
      <c r="Q179" s="50">
        <f>'Bruker data input page'!AP179*Calibrations!AJ$46/0.77446+Calibrations!AK$46</f>
        <v>0.1647566255772695</v>
      </c>
      <c r="R179" s="50">
        <f>'Bruker data input page'!AH179*Calibrations!AX$46/0.7147+Calibrations!AY$46</f>
        <v>10.50363857419687</v>
      </c>
      <c r="S179" s="50">
        <f>'Bruker data input page'!AF179*Calibrations!BE$46/0.83015+Calibrations!BF$46</f>
        <v>1.4933005834608175</v>
      </c>
      <c r="U179" s="20">
        <f>'Bruker data input page'!AL179*Calibrations!BS$46*10000+Calibrations!BT$46</f>
        <v>255.42500755259752</v>
      </c>
      <c r="V179" s="20">
        <f>('Bruker data input page'!AN179*10000)^2*Calibrations!BY$46+('Bruker data input page'!AN179*10000)*Calibrations!BZ$46+Calibrations!CA$46</f>
        <v>303.03975154768307</v>
      </c>
      <c r="W179" s="20">
        <f>'Bruker data input page'!AV179*Calibrations!CG$46*10000+Calibrations!CH$46</f>
        <v>115.57785821345458</v>
      </c>
      <c r="X179" s="20">
        <f>'Bruker data input page'!AX179*Calibrations!CN$46*10000+Calibrations!CO$46</f>
        <v>67.934207014395426</v>
      </c>
      <c r="Y179" s="20">
        <f>'Bruker data input page'!AZ179*Calibrations!CU$46*10000+Calibrations!CV$46</f>
        <v>70.688885155152732</v>
      </c>
      <c r="Z179" s="20">
        <f>'Bruker data input page'!BH179*Calibrations!DB$46*10000+Calibrations!DC$46</f>
        <v>16.626069789046639</v>
      </c>
      <c r="AA179" s="20">
        <f>'Bruker data input page'!BJ179*Calibrations!DI$46*10000+Calibrations!DJ$46</f>
        <v>292.03466435056731</v>
      </c>
      <c r="AB179" s="20">
        <f>'Bruker data input page'!BL179*Calibrations!DP$46*10000+Calibrations!DQ$46</f>
        <v>26.164195858890835</v>
      </c>
      <c r="AC179" s="20">
        <f>AB179*'ICP corrections'!Z$74+'ICP corrections'!AA$74</f>
        <v>30.193682899643097</v>
      </c>
      <c r="AD179" s="20">
        <f>((('Bruker data input page'!BN179*10000)^2)*Calibrations!DW$46)+(Calibrations!DX$46*('Bruker data input page'!BN179*10000))+Calibrations!DY$46</f>
        <v>116.46300807688968</v>
      </c>
      <c r="AE179" s="20">
        <f>AD179^2*'ICP corrections'!F$75+'ICP corrections'!G$75*AD179+'ICP corrections'!H$75</f>
        <v>158.02546461599087</v>
      </c>
      <c r="AF179" s="91">
        <f>A179^4*'ICP corrections'!K$75+A179^3*'ICP corrections'!L$75+'ICP corrections'!M$75*A179^2+'ICP corrections'!N$75*A179+'ICP corrections'!O$75</f>
        <v>1.0293473175821766</v>
      </c>
      <c r="AG179" s="20">
        <f t="shared" si="2"/>
        <v>162.66308811214736</v>
      </c>
      <c r="AH179" s="20"/>
    </row>
    <row r="180" spans="1:34" s="18" customFormat="1" ht="16">
      <c r="A180" s="18">
        <f>'Bruker data input page'!A180</f>
        <v>228</v>
      </c>
      <c r="B180" s="82">
        <f>'Bruker data input page'!B180</f>
        <v>44876.20416666667</v>
      </c>
      <c r="C180" s="18" t="str">
        <f>'Bruker data input page'!G180</f>
        <v>GeoExploration</v>
      </c>
      <c r="D180" s="18" t="str">
        <f>'Bruker data input page'!H180</f>
        <v>Oxide3phase</v>
      </c>
      <c r="E180" s="22">
        <f>'Bruker data input page'!K180</f>
        <v>150</v>
      </c>
      <c r="F180" s="22"/>
      <c r="G180" s="22" t="str">
        <f>'Bruker data input page'!DJ180</f>
        <v>U1556B-26R-1</v>
      </c>
      <c r="H180" s="22" t="str">
        <f>'Bruker data input page'!DK180</f>
        <v>SHLF11504141</v>
      </c>
      <c r="I180" s="22">
        <f>'Bruker data input page'!DL180</f>
        <v>103</v>
      </c>
      <c r="J180" s="22" t="str">
        <f>'Bruker data input page'!DM180</f>
        <v>A</v>
      </c>
      <c r="K180" s="49">
        <f>'Bruker data input page'!X180*Calibrations!H$46+Calibrations!I$46</f>
        <v>54.78823705224228</v>
      </c>
      <c r="L180" s="50">
        <f>'Bruker data input page'!AJ180*Calibrations!O$46/0.5995+Calibrations!P$46</f>
        <v>1.7808096364126396</v>
      </c>
      <c r="M180" s="19">
        <f>'ICP corrections'!$S$75*L180^2+'ICP corrections'!$T$75*L180+'ICP corrections'!$U$75</f>
        <v>1.9642247890883202</v>
      </c>
      <c r="N180" s="49">
        <f>'Bruker data input page'!V180*Calibrations!V$46+Calibrations!W$46</f>
        <v>18.776880417597262</v>
      </c>
      <c r="O180" s="50">
        <f>'Bruker data input page'!AR180*Calibrations!AC$46/0.6994+Calibrations!AD$46</f>
        <v>9.6023299062663963</v>
      </c>
      <c r="P180" s="50">
        <f>'Bruker data input page'!T180*Calibrations!AQ$46+Calibrations!AR$46</f>
        <v>10.852523195141224</v>
      </c>
      <c r="Q180" s="50">
        <f>'Bruker data input page'!AP180*Calibrations!AJ$46/0.77446+Calibrations!AK$46</f>
        <v>0.13129176063192285</v>
      </c>
      <c r="R180" s="50">
        <f>'Bruker data input page'!AH180*Calibrations!AX$46/0.7147+Calibrations!AY$46</f>
        <v>12.250760534726922</v>
      </c>
      <c r="S180" s="50">
        <f>'Bruker data input page'!AF180*Calibrations!BE$46/0.83015+Calibrations!BF$46</f>
        <v>1.4963208940977668</v>
      </c>
      <c r="U180" s="20">
        <f>'Bruker data input page'!AL180*Calibrations!BS$46*10000+Calibrations!BT$46</f>
        <v>300.3885829205833</v>
      </c>
      <c r="V180" s="20">
        <f>('Bruker data input page'!AN180*10000)^2*Calibrations!BY$46+('Bruker data input page'!AN180*10000)*Calibrations!BZ$46+Calibrations!CA$46</f>
        <v>354.74596961118664</v>
      </c>
      <c r="W180" s="20">
        <f>'Bruker data input page'!AV180*Calibrations!CG$46*10000+Calibrations!CH$46</f>
        <v>156.53175332453409</v>
      </c>
      <c r="X180" s="20">
        <f>'Bruker data input page'!AX180*Calibrations!CN$46*10000+Calibrations!CO$46</f>
        <v>68.961931540311781</v>
      </c>
      <c r="Y180" s="20">
        <f>'Bruker data input page'!AZ180*Calibrations!CU$46*10000+Calibrations!CV$46</f>
        <v>81.655797132299</v>
      </c>
      <c r="Z180" s="20">
        <f>'Bruker data input page'!BH180*Calibrations!DB$46*10000+Calibrations!DC$46</f>
        <v>17.695427878897927</v>
      </c>
      <c r="AA180" s="20">
        <f>'Bruker data input page'!BJ180*Calibrations!DI$46*10000+Calibrations!DJ$46</f>
        <v>317.06838789939684</v>
      </c>
      <c r="AB180" s="20">
        <f>'Bruker data input page'!BL180*Calibrations!DP$46*10000+Calibrations!DQ$46</f>
        <v>23.748630023569859</v>
      </c>
      <c r="AC180" s="20">
        <f>AB180*'ICP corrections'!Z$74+'ICP corrections'!AA$74</f>
        <v>28.140210383036734</v>
      </c>
      <c r="AD180" s="20">
        <f>((('Bruker data input page'!BN180*10000)^2)*Calibrations!DW$46)+(Calibrations!DX$46*('Bruker data input page'!BN180*10000))+Calibrations!DY$46</f>
        <v>93.446649973836031</v>
      </c>
      <c r="AE180" s="20">
        <f>AD180^2*'ICP corrections'!F$75+'ICP corrections'!G$75*AD180+'ICP corrections'!H$75</f>
        <v>131.96940740724398</v>
      </c>
      <c r="AF180" s="91">
        <f>A180^4*'ICP corrections'!K$75+A180^3*'ICP corrections'!L$75+'ICP corrections'!M$75*A180^2+'ICP corrections'!N$75*A180+'ICP corrections'!O$75</f>
        <v>1.0296720297352839</v>
      </c>
      <c r="AG180" s="20">
        <f t="shared" si="2"/>
        <v>135.88520758797952</v>
      </c>
      <c r="AH180" s="20"/>
    </row>
    <row r="181" spans="1:34" s="18" customFormat="1" ht="16">
      <c r="A181" s="18">
        <f>'Bruker data input page'!A181</f>
        <v>229</v>
      </c>
      <c r="B181" s="82">
        <f>'Bruker data input page'!B181</f>
        <v>44876.207638888889</v>
      </c>
      <c r="C181" s="18" t="str">
        <f>'Bruker data input page'!G181</f>
        <v>GeoExploration</v>
      </c>
      <c r="D181" s="18" t="str">
        <f>'Bruker data input page'!H181</f>
        <v>Oxide3phase</v>
      </c>
      <c r="E181" s="22">
        <f>'Bruker data input page'!K181</f>
        <v>150</v>
      </c>
      <c r="F181" s="22"/>
      <c r="G181" s="22" t="str">
        <f>'Bruker data input page'!DJ181</f>
        <v>U1556B-26R-2</v>
      </c>
      <c r="H181" s="22" t="str">
        <f>'Bruker data input page'!DK181</f>
        <v>SHLF11504171</v>
      </c>
      <c r="I181" s="22">
        <f>'Bruker data input page'!DL181</f>
        <v>33</v>
      </c>
      <c r="J181" s="22" t="str">
        <f>'Bruker data input page'!DM181</f>
        <v>B</v>
      </c>
      <c r="K181" s="49">
        <f>'Bruker data input page'!X181*Calibrations!H$46+Calibrations!I$46</f>
        <v>53.142626187296578</v>
      </c>
      <c r="L181" s="50">
        <f>'Bruker data input page'!AJ181*Calibrations!O$46/0.5995+Calibrations!P$46</f>
        <v>1.616742659390551</v>
      </c>
      <c r="M181" s="19">
        <f>'ICP corrections'!$S$75*L181^2+'ICP corrections'!$T$75*L181+'ICP corrections'!$U$75</f>
        <v>1.7762291022398462</v>
      </c>
      <c r="N181" s="49">
        <f>'Bruker data input page'!V181*Calibrations!V$46+Calibrations!W$46</f>
        <v>18.932062673638033</v>
      </c>
      <c r="O181" s="50">
        <f>'Bruker data input page'!AR181*Calibrations!AC$46/0.6994+Calibrations!AD$46</f>
        <v>8.6530442105546381</v>
      </c>
      <c r="P181" s="50">
        <f>'Bruker data input page'!T181*Calibrations!AQ$46+Calibrations!AR$46</f>
        <v>10.165090381951675</v>
      </c>
      <c r="Q181" s="50">
        <f>'Bruker data input page'!AP181*Calibrations!AJ$46/0.77446+Calibrations!AK$46</f>
        <v>0.24519181882090627</v>
      </c>
      <c r="R181" s="50">
        <f>'Bruker data input page'!AH181*Calibrations!AX$46/0.7147+Calibrations!AY$46</f>
        <v>11.559002958739537</v>
      </c>
      <c r="S181" s="50">
        <f>'Bruker data input page'!AF181*Calibrations!BE$46/0.83015+Calibrations!BF$46</f>
        <v>1.2972041187729633</v>
      </c>
      <c r="U181" s="20">
        <f>'Bruker data input page'!AL181*Calibrations!BS$46*10000+Calibrations!BT$46</f>
        <v>343.96866366186185</v>
      </c>
      <c r="V181" s="20">
        <f>('Bruker data input page'!AN181*10000)^2*Calibrations!BY$46+('Bruker data input page'!AN181*10000)*Calibrations!BZ$46+Calibrations!CA$46</f>
        <v>361.17222124537147</v>
      </c>
      <c r="W181" s="20">
        <f>'Bruker data input page'!AV181*Calibrations!CG$46*10000+Calibrations!CH$46</f>
        <v>101.59360134625669</v>
      </c>
      <c r="X181" s="20">
        <f>'Bruker data input page'!AX181*Calibrations!CN$46*10000+Calibrations!CO$46</f>
        <v>82.322350377224609</v>
      </c>
      <c r="Y181" s="20">
        <f>'Bruker data input page'!AZ181*Calibrations!CU$46*10000+Calibrations!CV$46</f>
        <v>88.967071783729835</v>
      </c>
      <c r="Z181" s="20">
        <f>'Bruker data input page'!BH181*Calibrations!DB$46*10000+Calibrations!DC$46</f>
        <v>13.417995519492779</v>
      </c>
      <c r="AA181" s="20">
        <f>'Bruker data input page'!BJ181*Calibrations!DI$46*10000+Calibrations!DJ$46</f>
        <v>381.73884040053952</v>
      </c>
      <c r="AB181" s="20">
        <f>'Bruker data input page'!BL181*Calibrations!DP$46*10000+Calibrations!DQ$46</f>
        <v>32.203110447193275</v>
      </c>
      <c r="AC181" s="20">
        <f>AB181*'ICP corrections'!Z$74+'ICP corrections'!AA$74</f>
        <v>35.327364191159006</v>
      </c>
      <c r="AD181" s="20">
        <f>((('Bruker data input page'!BN181*10000)^2)*Calibrations!DW$46)+(Calibrations!DX$46*('Bruker data input page'!BN181*10000))+Calibrations!DY$46</f>
        <v>111.1025571285609</v>
      </c>
      <c r="AE181" s="20">
        <f>AD181^2*'ICP corrections'!F$75+'ICP corrections'!G$75*AD181+'ICP corrections'!H$75</f>
        <v>152.09752327344853</v>
      </c>
      <c r="AF181" s="91">
        <f>A181^4*'ICP corrections'!K$75+A181^3*'ICP corrections'!L$75+'ICP corrections'!M$75*A181^2+'ICP corrections'!N$75*A181+'ICP corrections'!O$75</f>
        <v>1.0300003007364769</v>
      </c>
      <c r="AG181" s="20">
        <f t="shared" si="2"/>
        <v>156.66049471292527</v>
      </c>
      <c r="AH181" s="20"/>
    </row>
    <row r="182" spans="1:34" s="18" customFormat="1" ht="16">
      <c r="A182" s="18">
        <f>'Bruker data input page'!A182</f>
        <v>230</v>
      </c>
      <c r="B182" s="82">
        <f>'Bruker data input page'!B182</f>
        <v>44876.210416666669</v>
      </c>
      <c r="C182" s="18" t="str">
        <f>'Bruker data input page'!G182</f>
        <v>GeoExploration</v>
      </c>
      <c r="D182" s="18" t="str">
        <f>'Bruker data input page'!H182</f>
        <v>Oxide3phase</v>
      </c>
      <c r="E182" s="22">
        <f>'Bruker data input page'!K182</f>
        <v>150</v>
      </c>
      <c r="F182" s="22"/>
      <c r="G182" s="22" t="str">
        <f>'Bruker data input page'!DJ182</f>
        <v>U1556B-26R-2</v>
      </c>
      <c r="H182" s="22" t="str">
        <f>'Bruker data input page'!DK182</f>
        <v>SHLF11504171</v>
      </c>
      <c r="I182" s="22">
        <f>'Bruker data input page'!DL182</f>
        <v>115</v>
      </c>
      <c r="J182" s="22" t="str">
        <f>'Bruker data input page'!DM182</f>
        <v>B</v>
      </c>
      <c r="K182" s="49">
        <f>'Bruker data input page'!X182*Calibrations!H$46+Calibrations!I$46</f>
        <v>50.539135349534611</v>
      </c>
      <c r="L182" s="50">
        <f>'Bruker data input page'!AJ182*Calibrations!O$46/0.5995+Calibrations!P$46</f>
        <v>1.5032973526657301</v>
      </c>
      <c r="M182" s="19">
        <f>'ICP corrections'!$S$75*L182^2+'ICP corrections'!$T$75*L182+'ICP corrections'!$U$75</f>
        <v>1.645937408172824</v>
      </c>
      <c r="N182" s="49">
        <f>'Bruker data input page'!V182*Calibrations!V$46+Calibrations!W$46</f>
        <v>17.093856511724667</v>
      </c>
      <c r="O182" s="50">
        <f>'Bruker data input page'!AR182*Calibrations!AC$46/0.6994+Calibrations!AD$46</f>
        <v>8.646795973723437</v>
      </c>
      <c r="P182" s="50">
        <f>'Bruker data input page'!T182*Calibrations!AQ$46+Calibrations!AR$46</f>
        <v>10.998527483011713</v>
      </c>
      <c r="Q182" s="50">
        <f>'Bruker data input page'!AP182*Calibrations!AJ$46/0.77446+Calibrations!AK$46</f>
        <v>0.11455932815924955</v>
      </c>
      <c r="R182" s="50">
        <f>'Bruker data input page'!AH182*Calibrations!AX$46/0.7147+Calibrations!AY$46</f>
        <v>9.6497753945558244</v>
      </c>
      <c r="S182" s="50">
        <f>'Bruker data input page'!AF182*Calibrations!BE$46/0.83015+Calibrations!BF$46</f>
        <v>1.3523527537365185</v>
      </c>
      <c r="U182" s="20">
        <f>'Bruker data input page'!AL182*Calibrations!BS$46*10000+Calibrations!BT$46</f>
        <v>283.78664740009623</v>
      </c>
      <c r="V182" s="20">
        <f>('Bruker data input page'!AN182*10000)^2*Calibrations!BY$46+('Bruker data input page'!AN182*10000)*Calibrations!BZ$46+Calibrations!CA$46</f>
        <v>314.91891868938546</v>
      </c>
      <c r="W182" s="20">
        <f>'Bruker data input page'!AV182*Calibrations!CG$46*10000+Calibrations!CH$46</f>
        <v>132.55874155219485</v>
      </c>
      <c r="X182" s="20">
        <f>'Bruker data input page'!AX182*Calibrations!CN$46*10000+Calibrations!CO$46</f>
        <v>80.266901325391871</v>
      </c>
      <c r="Y182" s="20">
        <f>'Bruker data input page'!AZ182*Calibrations!CU$46*10000+Calibrations!CV$46</f>
        <v>67.0332478294373</v>
      </c>
      <c r="Z182" s="20">
        <f>'Bruker data input page'!BH182*Calibrations!DB$46*10000+Calibrations!DC$46</f>
        <v>15.556711699195352</v>
      </c>
      <c r="AA182" s="20">
        <f>'Bruker data input page'!BJ182*Calibrations!DI$46*10000+Calibrations!DJ$46</f>
        <v>290.99159253603273</v>
      </c>
      <c r="AB182" s="20">
        <f>'Bruker data input page'!BL182*Calibrations!DP$46*10000+Calibrations!DQ$46</f>
        <v>26.164195858890835</v>
      </c>
      <c r="AC182" s="20">
        <f>AB182*'ICP corrections'!Z$74+'ICP corrections'!AA$74</f>
        <v>30.193682899643097</v>
      </c>
      <c r="AD182" s="20">
        <f>((('Bruker data input page'!BN182*10000)^2)*Calibrations!DW$46)+(Calibrations!DX$46*('Bruker data input page'!BN182*10000))+Calibrations!DY$46</f>
        <v>120.69753339411631</v>
      </c>
      <c r="AE182" s="20">
        <f>AD182^2*'ICP corrections'!F$75+'ICP corrections'!G$75*AD182+'ICP corrections'!H$75</f>
        <v>162.64798917715154</v>
      </c>
      <c r="AF182" s="91">
        <f>A182^4*'ICP corrections'!K$75+A182^3*'ICP corrections'!L$75+'ICP corrections'!M$75*A182^2+'ICP corrections'!N$75*A182+'ICP corrections'!O$75</f>
        <v>1.0303320710068327</v>
      </c>
      <c r="AG182" s="20">
        <f t="shared" si="2"/>
        <v>167.58143953399144</v>
      </c>
      <c r="AH182" s="20"/>
    </row>
    <row r="183" spans="1:34" s="18" customFormat="1" ht="16">
      <c r="A183" s="18">
        <f>'Bruker data input page'!A183</f>
        <v>231</v>
      </c>
      <c r="B183" s="82">
        <f>'Bruker data input page'!B183</f>
        <v>44876.213194444441</v>
      </c>
      <c r="C183" s="18" t="str">
        <f>'Bruker data input page'!G183</f>
        <v>GeoExploration</v>
      </c>
      <c r="D183" s="18" t="str">
        <f>'Bruker data input page'!H183</f>
        <v>Oxide3phase</v>
      </c>
      <c r="E183" s="22">
        <f>'Bruker data input page'!K183</f>
        <v>150</v>
      </c>
      <c r="F183" s="22"/>
      <c r="G183" s="22" t="str">
        <f>'Bruker data input page'!DJ183</f>
        <v>U1556B-26R-2</v>
      </c>
      <c r="H183" s="22" t="str">
        <f>'Bruker data input page'!DK183</f>
        <v>SHLF11504171</v>
      </c>
      <c r="I183" s="22">
        <f>'Bruker data input page'!DL183</f>
        <v>132</v>
      </c>
      <c r="J183" s="22" t="str">
        <f>'Bruker data input page'!DM183</f>
        <v>A</v>
      </c>
      <c r="K183" s="49">
        <f>'Bruker data input page'!X183*Calibrations!H$46+Calibrations!I$46</f>
        <v>47.286575040232776</v>
      </c>
      <c r="L183" s="50">
        <f>'Bruker data input page'!AJ183*Calibrations!O$46/0.5995+Calibrations!P$46</f>
        <v>1.5611742460674918</v>
      </c>
      <c r="M183" s="19">
        <f>'ICP corrections'!$S$75*L183^2+'ICP corrections'!$T$75*L183+'ICP corrections'!$U$75</f>
        <v>1.7124396164649323</v>
      </c>
      <c r="N183" s="49">
        <f>'Bruker data input page'!V183*Calibrations!V$46+Calibrations!W$46</f>
        <v>16.208676840081282</v>
      </c>
      <c r="O183" s="50">
        <f>'Bruker data input page'!AR183*Calibrations!AC$46/0.6994+Calibrations!AD$46</f>
        <v>7.8996853697641107</v>
      </c>
      <c r="P183" s="50">
        <f>'Bruker data input page'!T183*Calibrations!AQ$46+Calibrations!AR$46</f>
        <v>8.1150155571814828</v>
      </c>
      <c r="Q183" s="50">
        <f>'Bruker data input page'!AP183*Calibrations!AJ$46/0.77446+Calibrations!AK$46</f>
        <v>0.11563498453249282</v>
      </c>
      <c r="R183" s="50">
        <f>'Bruker data input page'!AH183*Calibrations!AX$46/0.7147+Calibrations!AY$46</f>
        <v>11.079106171685641</v>
      </c>
      <c r="S183" s="50">
        <f>'Bruker data input page'!AF183*Calibrations!BE$46/0.83015+Calibrations!BF$46</f>
        <v>1.2709162298958123</v>
      </c>
      <c r="U183" s="20">
        <f>'Bruker data input page'!AL183*Calibrations!BS$46*10000+Calibrations!BT$46</f>
        <v>170.34008801010128</v>
      </c>
      <c r="V183" s="20">
        <f>('Bruker data input page'!AN183*10000)^2*Calibrations!BY$46+('Bruker data input page'!AN183*10000)*Calibrations!BZ$46+Calibrations!CA$46</f>
        <v>272.18692405405591</v>
      </c>
      <c r="W183" s="20">
        <f>'Bruker data input page'!AV183*Calibrations!CG$46*10000+Calibrations!CH$46</f>
        <v>116.57673370396871</v>
      </c>
      <c r="X183" s="20">
        <f>'Bruker data input page'!AX183*Calibrations!CN$46*10000+Calibrations!CO$46</f>
        <v>76.156003221726394</v>
      </c>
      <c r="Y183" s="20">
        <f>'Bruker data input page'!AZ183*Calibrations!CU$46*10000+Calibrations!CV$46</f>
        <v>90.185617558968318</v>
      </c>
      <c r="Z183" s="20">
        <f>'Bruker data input page'!BH183*Calibrations!DB$46*10000+Calibrations!DC$46</f>
        <v>15.556711699195352</v>
      </c>
      <c r="AA183" s="20">
        <f>'Bruker data input page'!BJ183*Calibrations!DI$46*10000+Calibrations!DJ$46</f>
        <v>344.18825507729537</v>
      </c>
      <c r="AB183" s="20">
        <f>'Bruker data input page'!BL183*Calibrations!DP$46*10000+Calibrations!DQ$46</f>
        <v>26.164195858890835</v>
      </c>
      <c r="AC183" s="20">
        <f>AB183*'ICP corrections'!Z$74+'ICP corrections'!AA$74</f>
        <v>30.193682899643097</v>
      </c>
      <c r="AD183" s="20">
        <f>((('Bruker data input page'!BN183*10000)^2)*Calibrations!DW$46)+(Calibrations!DX$46*('Bruker data input page'!BN183*10000))+Calibrations!DY$46</f>
        <v>136.1508060890115</v>
      </c>
      <c r="AE183" s="20">
        <f>AD183^2*'ICP corrections'!F$75+'ICP corrections'!G$75*AD183+'ICP corrections'!H$75</f>
        <v>179.06572498515101</v>
      </c>
      <c r="AF183" s="91">
        <f>A183^4*'ICP corrections'!K$75+A183^3*'ICP corrections'!L$75+'ICP corrections'!M$75*A183^2+'ICP corrections'!N$75*A183+'ICP corrections'!O$75</f>
        <v>1.0306672810406368</v>
      </c>
      <c r="AG183" s="20">
        <f t="shared" si="2"/>
        <v>184.55718389801601</v>
      </c>
      <c r="AH183" s="20"/>
    </row>
    <row r="184" spans="1:34" s="18" customFormat="1" ht="16">
      <c r="A184" s="18">
        <f>'Bruker data input page'!A184</f>
        <v>232</v>
      </c>
      <c r="B184" s="82">
        <f>'Bruker data input page'!B184</f>
        <v>44876.21597222222</v>
      </c>
      <c r="C184" s="18" t="str">
        <f>'Bruker data input page'!G184</f>
        <v>GeoExploration</v>
      </c>
      <c r="D184" s="18" t="str">
        <f>'Bruker data input page'!H184</f>
        <v>Oxide3phase</v>
      </c>
      <c r="E184" s="22">
        <f>'Bruker data input page'!K184</f>
        <v>150</v>
      </c>
      <c r="F184" s="22"/>
      <c r="G184" s="22" t="str">
        <f>'Bruker data input page'!DJ184</f>
        <v>U1556B-26R-3</v>
      </c>
      <c r="H184" s="22" t="str">
        <f>'Bruker data input page'!DK184</f>
        <v>SHLF11504201</v>
      </c>
      <c r="I184" s="22">
        <f>'Bruker data input page'!DL184</f>
        <v>61</v>
      </c>
      <c r="J184" s="22" t="str">
        <f>'Bruker data input page'!DM184</f>
        <v>B</v>
      </c>
      <c r="K184" s="49">
        <f>'Bruker data input page'!X184*Calibrations!H$46+Calibrations!I$46</f>
        <v>49.485755897500816</v>
      </c>
      <c r="L184" s="50">
        <f>'Bruker data input page'!AJ184*Calibrations!O$46/0.5995+Calibrations!P$46</f>
        <v>1.4851592949044941</v>
      </c>
      <c r="M184" s="19">
        <f>'ICP corrections'!$S$75*L184^2+'ICP corrections'!$T$75*L184+'ICP corrections'!$U$75</f>
        <v>1.6250830909357907</v>
      </c>
      <c r="N184" s="49">
        <f>'Bruker data input page'!V184*Calibrations!V$46+Calibrations!W$46</f>
        <v>17.014382584940059</v>
      </c>
      <c r="O184" s="50">
        <f>'Bruker data input page'!AR184*Calibrations!AC$46/0.6994+Calibrations!AD$46</f>
        <v>8.3988004785421957</v>
      </c>
      <c r="P184" s="50">
        <f>'Bruker data input page'!T184*Calibrations!AQ$46+Calibrations!AR$46</f>
        <v>10.55566397860721</v>
      </c>
      <c r="Q184" s="50">
        <f>'Bruker data input page'!AP184*Calibrations!AJ$46/0.77446+Calibrations!AK$46</f>
        <v>0.11121284166471487</v>
      </c>
      <c r="R184" s="50">
        <f>'Bruker data input page'!AH184*Calibrations!AX$46/0.7147+Calibrations!AY$46</f>
        <v>9.8372692745692802</v>
      </c>
      <c r="S184" s="50">
        <f>'Bruker data input page'!AF184*Calibrations!BE$46/0.83015+Calibrations!BF$46</f>
        <v>1.1493207609193732</v>
      </c>
      <c r="U184" s="20">
        <f>'Bruker data input page'!AL184*Calibrations!BS$46*10000+Calibrations!BT$46</f>
        <v>280.32791083332813</v>
      </c>
      <c r="V184" s="20">
        <f>('Bruker data input page'!AN184*10000)^2*Calibrations!BY$46+('Bruker data input page'!AN184*10000)*Calibrations!BZ$46+Calibrations!CA$46</f>
        <v>247.78017125639334</v>
      </c>
      <c r="W184" s="20">
        <f>'Bruker data input page'!AV184*Calibrations!CG$46*10000+Calibrations!CH$46</f>
        <v>125.56661311859591</v>
      </c>
      <c r="X184" s="20">
        <f>'Bruker data input page'!AX184*Calibrations!CN$46*10000+Calibrations!CO$46</f>
        <v>76.156003221726394</v>
      </c>
      <c r="Y184" s="20">
        <f>'Bruker data input page'!AZ184*Calibrations!CU$46*10000+Calibrations!CV$46</f>
        <v>68.251793604675768</v>
      </c>
      <c r="Z184" s="20">
        <f>'Bruker data input page'!BH184*Calibrations!DB$46*10000+Calibrations!DC$46</f>
        <v>13.417995519492779</v>
      </c>
      <c r="AA184" s="20">
        <f>'Bruker data input page'!BJ184*Calibrations!DI$46*10000+Calibrations!DJ$46</f>
        <v>303.50845431044746</v>
      </c>
      <c r="AB184" s="20">
        <f>'Bruker data input page'!BL184*Calibrations!DP$46*10000+Calibrations!DQ$46</f>
        <v>22.540847105909371</v>
      </c>
      <c r="AC184" s="20">
        <f>AB184*'ICP corrections'!Z$74+'ICP corrections'!AA$74</f>
        <v>27.113474124733557</v>
      </c>
      <c r="AD184" s="20">
        <f>((('Bruker data input page'!BN184*10000)^2)*Calibrations!DW$46)+(Calibrations!DX$46*('Bruker data input page'!BN184*10000))+Calibrations!DY$46</f>
        <v>120.69753339411631</v>
      </c>
      <c r="AE184" s="20">
        <f>AD184^2*'ICP corrections'!F$75+'ICP corrections'!G$75*AD184+'ICP corrections'!H$75</f>
        <v>162.64798917715154</v>
      </c>
      <c r="AF184" s="91">
        <f>A184^4*'ICP corrections'!K$75+A184^3*'ICP corrections'!L$75+'ICP corrections'!M$75*A184^2+'ICP corrections'!N$75*A184+'ICP corrections'!O$75</f>
        <v>1.0310058714053838</v>
      </c>
      <c r="AG184" s="20">
        <f t="shared" si="2"/>
        <v>167.69103181392256</v>
      </c>
      <c r="AH184" s="20"/>
    </row>
    <row r="185" spans="1:34" s="18" customFormat="1" ht="16">
      <c r="A185" s="18">
        <f>'Bruker data input page'!A185</f>
        <v>233</v>
      </c>
      <c r="B185" s="82">
        <f>'Bruker data input page'!B185</f>
        <v>44876.21875</v>
      </c>
      <c r="C185" s="18" t="str">
        <f>'Bruker data input page'!G185</f>
        <v>GeoExploration</v>
      </c>
      <c r="D185" s="18" t="str">
        <f>'Bruker data input page'!H185</f>
        <v>Oxide3phase</v>
      </c>
      <c r="E185" s="22">
        <f>'Bruker data input page'!K185</f>
        <v>150</v>
      </c>
      <c r="F185" s="22"/>
      <c r="G185" s="22" t="str">
        <f>'Bruker data input page'!DJ185</f>
        <v>U1556B-26R-3</v>
      </c>
      <c r="H185" s="22" t="str">
        <f>'Bruker data input page'!DK185</f>
        <v>SHLF11504201</v>
      </c>
      <c r="I185" s="22">
        <f>'Bruker data input page'!DL185</f>
        <v>67</v>
      </c>
      <c r="J185" s="22" t="str">
        <f>'Bruker data input page'!DM185</f>
        <v>A</v>
      </c>
      <c r="K185" s="49">
        <f>'Bruker data input page'!X185*Calibrations!H$46+Calibrations!I$46</f>
        <v>54.21899091177044</v>
      </c>
      <c r="L185" s="50">
        <f>'Bruker data input page'!AJ185*Calibrations!O$46/0.5995+Calibrations!P$46</f>
        <v>1.7047946852496418</v>
      </c>
      <c r="M185" s="19">
        <f>'ICP corrections'!$S$75*L185^2+'ICP corrections'!$T$75*L185+'ICP corrections'!$U$75</f>
        <v>1.8771872010108626</v>
      </c>
      <c r="N185" s="49">
        <f>'Bruker data input page'!V185*Calibrations!V$46+Calibrations!W$46</f>
        <v>18.679965828575629</v>
      </c>
      <c r="O185" s="50">
        <f>'Bruker data input page'!AR185*Calibrations!AC$46/0.6994+Calibrations!AD$46</f>
        <v>9.7704372305344247</v>
      </c>
      <c r="P185" s="50">
        <f>'Bruker data input page'!T185*Calibrations!AQ$46+Calibrations!AR$46</f>
        <v>9.801195309657853</v>
      </c>
      <c r="Q185" s="50">
        <f>'Bruker data input page'!AP185*Calibrations!AJ$46/0.77446+Calibrations!AK$46</f>
        <v>0.16882021632063304</v>
      </c>
      <c r="R185" s="50">
        <f>'Bruker data input page'!AH185*Calibrations!AX$46/0.7147+Calibrations!AY$46</f>
        <v>11.821494390758371</v>
      </c>
      <c r="S185" s="50">
        <f>'Bruker data input page'!AF185*Calibrations!BE$46/0.83015+Calibrations!BF$46</f>
        <v>1.5742896538738274</v>
      </c>
      <c r="U185" s="20">
        <f>'Bruker data input page'!AL185*Calibrations!BS$46*10000+Calibrations!BT$46</f>
        <v>275.48567963985272</v>
      </c>
      <c r="V185" s="20">
        <f>('Bruker data input page'!AN185*10000)^2*Calibrations!BY$46+('Bruker data input page'!AN185*10000)*Calibrations!BZ$46+Calibrations!CA$46</f>
        <v>367.43658454168769</v>
      </c>
      <c r="W185" s="20">
        <f>'Bruker data input page'!AV185*Calibrations!CG$46*10000+Calibrations!CH$46</f>
        <v>134.55649253322312</v>
      </c>
      <c r="X185" s="20">
        <f>'Bruker data input page'!AX185*Calibrations!CN$46*10000+Calibrations!CO$46</f>
        <v>77.183727747642763</v>
      </c>
      <c r="Y185" s="20">
        <f>'Bruker data input page'!AZ185*Calibrations!CU$46*10000+Calibrations!CV$46</f>
        <v>84.092888682775936</v>
      </c>
      <c r="Z185" s="20">
        <f>'Bruker data input page'!BH185*Calibrations!DB$46*10000+Calibrations!DC$46</f>
        <v>17.695427878897927</v>
      </c>
      <c r="AA185" s="20">
        <f>'Bruker data input page'!BJ185*Calibrations!DI$46*10000+Calibrations!DJ$46</f>
        <v>340.01596781915714</v>
      </c>
      <c r="AB185" s="20">
        <f>'Bruker data input page'!BL185*Calibrations!DP$46*10000+Calibrations!DQ$46</f>
        <v>26.164195858890835</v>
      </c>
      <c r="AC185" s="20">
        <f>AB185*'ICP corrections'!Z$74+'ICP corrections'!AA$74</f>
        <v>30.193682899643097</v>
      </c>
      <c r="AD185" s="20">
        <f>((('Bruker data input page'!BN185*10000)^2)*Calibrations!DW$46)+(Calibrations!DX$46*('Bruker data input page'!BN185*10000))+Calibrations!DY$46</f>
        <v>97.932407351099101</v>
      </c>
      <c r="AE185" s="20">
        <f>AD185^2*'ICP corrections'!F$75+'ICP corrections'!G$75*AD185+'ICP corrections'!H$75</f>
        <v>137.17093757981419</v>
      </c>
      <c r="AF185" s="91">
        <f>A185^4*'ICP corrections'!K$75+A185^3*'ICP corrections'!L$75+'ICP corrections'!M$75*A185^2+'ICP corrections'!N$75*A185+'ICP corrections'!O$75</f>
        <v>1.0313477827417779</v>
      </c>
      <c r="AG185" s="20">
        <f t="shared" si="2"/>
        <v>141.47094232955217</v>
      </c>
      <c r="AH185" s="20"/>
    </row>
    <row r="186" spans="1:34" s="18" customFormat="1" ht="16">
      <c r="A186" s="18">
        <f>'Bruker data input page'!A186</f>
        <v>234</v>
      </c>
      <c r="B186" s="82">
        <f>'Bruker data input page'!B186</f>
        <v>44876.222222222219</v>
      </c>
      <c r="C186" s="18" t="str">
        <f>'Bruker data input page'!G186</f>
        <v>GeoExploration</v>
      </c>
      <c r="D186" s="18" t="str">
        <f>'Bruker data input page'!H186</f>
        <v>Oxide3phase</v>
      </c>
      <c r="E186" s="22">
        <f>'Bruker data input page'!K186</f>
        <v>150</v>
      </c>
      <c r="F186" s="22"/>
      <c r="G186" s="22" t="str">
        <f>'Bruker data input page'!DJ186</f>
        <v>U1556B-27R-1</v>
      </c>
      <c r="H186" s="22" t="str">
        <f>'Bruker data input page'!DK186</f>
        <v>SHLF11504761</v>
      </c>
      <c r="I186" s="22">
        <f>'Bruker data input page'!DL186</f>
        <v>7</v>
      </c>
      <c r="J186" s="22" t="str">
        <f>'Bruker data input page'!DM186</f>
        <v>B</v>
      </c>
      <c r="K186" s="49">
        <f>'Bruker data input page'!X186*Calibrations!H$46+Calibrations!I$46</f>
        <v>54.086849638412055</v>
      </c>
      <c r="L186" s="50">
        <f>'Bruker data input page'!AJ186*Calibrations!O$46/0.5995+Calibrations!P$46</f>
        <v>1.5227545419005102</v>
      </c>
      <c r="M186" s="19">
        <f>'ICP corrections'!$S$75*L186^2+'ICP corrections'!$T$75*L186+'ICP corrections'!$U$75</f>
        <v>1.6683014160836442</v>
      </c>
      <c r="N186" s="49">
        <f>'Bruker data input page'!V186*Calibrations!V$46+Calibrations!W$46</f>
        <v>18.096430337895278</v>
      </c>
      <c r="O186" s="50">
        <f>'Bruker data input page'!AR186*Calibrations!AC$46/0.6994+Calibrations!AD$46</f>
        <v>9.332465582175951</v>
      </c>
      <c r="P186" s="50">
        <f>'Bruker data input page'!T186*Calibrations!AQ$46+Calibrations!AR$46</f>
        <v>14.033379401584771</v>
      </c>
      <c r="Q186" s="50">
        <f>'Bruker data input page'!AP186*Calibrations!AJ$46/0.77446+Calibrations!AK$46</f>
        <v>0.14491674135967114</v>
      </c>
      <c r="R186" s="50">
        <f>'Bruker data input page'!AH186*Calibrations!AX$46/0.7147+Calibrations!AY$46</f>
        <v>9.9561856264844266</v>
      </c>
      <c r="S186" s="50">
        <f>'Bruker data input page'!AF186*Calibrations!BE$46/0.83015+Calibrations!BF$46</f>
        <v>1.2977634355575833</v>
      </c>
      <c r="U186" s="20">
        <f>'Bruker data input page'!AL186*Calibrations!BS$46*10000+Calibrations!BT$46</f>
        <v>275.48567963985272</v>
      </c>
      <c r="V186" s="20">
        <f>('Bruker data input page'!AN186*10000)^2*Calibrations!BY$46+('Bruker data input page'!AN186*10000)*Calibrations!BZ$46+Calibrations!CA$46</f>
        <v>340.43029619613094</v>
      </c>
      <c r="W186" s="20">
        <f>'Bruker data input page'!AV186*Calibrations!CG$46*10000+Calibrations!CH$46</f>
        <v>145.54412292887861</v>
      </c>
      <c r="X186" s="20">
        <f>'Bruker data input page'!AX186*Calibrations!CN$46*10000+Calibrations!CO$46</f>
        <v>81.29462585130824</v>
      </c>
      <c r="Y186" s="20">
        <f>'Bruker data input page'!AZ186*Calibrations!CU$46*10000+Calibrations!CV$46</f>
        <v>70.688885155152732</v>
      </c>
      <c r="Z186" s="20">
        <f>'Bruker data input page'!BH186*Calibrations!DB$46*10000+Calibrations!DC$46</f>
        <v>13.417995519492779</v>
      </c>
      <c r="AA186" s="20">
        <f>'Bruker data input page'!BJ186*Calibrations!DI$46*10000+Calibrations!DJ$46</f>
        <v>323.32681878660406</v>
      </c>
      <c r="AB186" s="20">
        <f>'Bruker data input page'!BL186*Calibrations!DP$46*10000+Calibrations!DQ$46</f>
        <v>24.956412941230354</v>
      </c>
      <c r="AC186" s="20">
        <f>AB186*'ICP corrections'!Z$74+'ICP corrections'!AA$74</f>
        <v>29.166946641339923</v>
      </c>
      <c r="AD186" s="20">
        <f>((('Bruker data input page'!BN186*10000)^2)*Calibrations!DW$46)+(Calibrations!DX$46*('Bruker data input page'!BN186*10000))+Calibrations!DY$46</f>
        <v>88.91303887085175</v>
      </c>
      <c r="AE186" s="20">
        <f>AD186^2*'ICP corrections'!F$75+'ICP corrections'!G$75*AD186+'ICP corrections'!H$75</f>
        <v>126.65170794122278</v>
      </c>
      <c r="AF186" s="91">
        <f>A186^4*'ICP corrections'!K$75+A186^3*'ICP corrections'!L$75+'ICP corrections'!M$75*A186^2+'ICP corrections'!N$75*A186+'ICP corrections'!O$75</f>
        <v>1.0316929557637309</v>
      </c>
      <c r="AG186" s="20">
        <f t="shared" si="2"/>
        <v>130.66567491840493</v>
      </c>
      <c r="AH186" s="20"/>
    </row>
    <row r="187" spans="1:34" s="18" customFormat="1" ht="16">
      <c r="A187" s="18">
        <f>'Bruker data input page'!A187</f>
        <v>235</v>
      </c>
      <c r="B187" s="82">
        <f>'Bruker data input page'!B187</f>
        <v>44876.224999999999</v>
      </c>
      <c r="C187" s="18" t="str">
        <f>'Bruker data input page'!G187</f>
        <v>GeoExploration</v>
      </c>
      <c r="D187" s="18" t="str">
        <f>'Bruker data input page'!H187</f>
        <v>Oxide3phase</v>
      </c>
      <c r="E187" s="22">
        <f>'Bruker data input page'!K187</f>
        <v>150</v>
      </c>
      <c r="F187" s="22"/>
      <c r="G187" s="22" t="str">
        <f>'Bruker data input page'!DJ187</f>
        <v>U1556B-27R-1</v>
      </c>
      <c r="H187" s="22" t="str">
        <f>'Bruker data input page'!DK187</f>
        <v>SHLF11504761</v>
      </c>
      <c r="I187" s="22">
        <f>'Bruker data input page'!DL187</f>
        <v>116</v>
      </c>
      <c r="J187" s="22" t="str">
        <f>'Bruker data input page'!DM187</f>
        <v>B</v>
      </c>
      <c r="K187" s="49">
        <f>'Bruker data input page'!X187*Calibrations!H$46+Calibrations!I$46</f>
        <v>46.10615146730639</v>
      </c>
      <c r="L187" s="50">
        <f>'Bruker data input page'!AJ187*Calibrations!O$46/0.5995+Calibrations!P$46</f>
        <v>1.3685810509300047</v>
      </c>
      <c r="M187" s="19">
        <f>'ICP corrections'!$S$75*L187^2+'ICP corrections'!$T$75*L187+'ICP corrections'!$U$75</f>
        <v>1.4908966994022455</v>
      </c>
      <c r="N187" s="49">
        <f>'Bruker data input page'!V187*Calibrations!V$46+Calibrations!W$46</f>
        <v>15.641326812461804</v>
      </c>
      <c r="O187" s="50">
        <f>'Bruker data input page'!AR187*Calibrations!AC$46/0.6994+Calibrations!AD$46</f>
        <v>7.5033686336136443</v>
      </c>
      <c r="P187" s="50">
        <f>'Bruker data input page'!T187*Calibrations!AQ$46+Calibrations!AR$46</f>
        <v>9.7642334268148936</v>
      </c>
      <c r="Q187" s="50">
        <f>'Bruker data input page'!AP187*Calibrations!AJ$46/0.77446+Calibrations!AK$46</f>
        <v>0.10714925092135134</v>
      </c>
      <c r="R187" s="50">
        <f>'Bruker data input page'!AH187*Calibrations!AX$46/0.7147+Calibrations!AY$46</f>
        <v>9.0085025520195288</v>
      </c>
      <c r="S187" s="50">
        <f>'Bruker data input page'!AF187*Calibrations!BE$46/0.83015+Calibrations!BF$46</f>
        <v>1.1504393944886138</v>
      </c>
      <c r="U187" s="20">
        <f>'Bruker data input page'!AL187*Calibrations!BS$46*10000+Calibrations!BT$46</f>
        <v>155.12164711632147</v>
      </c>
      <c r="V187" s="20">
        <f>('Bruker data input page'!AN187*10000)^2*Calibrations!BY$46+('Bruker data input page'!AN187*10000)*Calibrations!BZ$46+Calibrations!CA$46</f>
        <v>294.14926514693059</v>
      </c>
      <c r="W187" s="20">
        <f>'Bruker data input page'!AV187*Calibrations!CG$46*10000+Calibrations!CH$46</f>
        <v>138.55199449527964</v>
      </c>
      <c r="X187" s="20">
        <f>'Bruker data input page'!AX187*Calibrations!CN$46*10000+Calibrations!CO$46</f>
        <v>85.405523954973745</v>
      </c>
      <c r="Y187" s="20">
        <f>'Bruker data input page'!AZ187*Calibrations!CU$46*10000+Calibrations!CV$46</f>
        <v>53.629244301814083</v>
      </c>
      <c r="Z187" s="20">
        <f>'Bruker data input page'!BH187*Calibrations!DB$46*10000+Calibrations!DC$46</f>
        <v>13.417995519492779</v>
      </c>
      <c r="AA187" s="20">
        <f>'Bruker data input page'!BJ187*Calibrations!DI$46*10000+Calibrations!DJ$46</f>
        <v>297.25002342324012</v>
      </c>
      <c r="AB187" s="20">
        <f>'Bruker data input page'!BL187*Calibrations!DP$46*10000+Calibrations!DQ$46</f>
        <v>23.748630023569859</v>
      </c>
      <c r="AC187" s="20">
        <f>AB187*'ICP corrections'!Z$74+'ICP corrections'!AA$74</f>
        <v>28.140210383036734</v>
      </c>
      <c r="AD187" s="20">
        <f>((('Bruker data input page'!BN187*10000)^2)*Calibrations!DW$46)+(Calibrations!DX$46*('Bruker data input page'!BN187*10000))+Calibrations!DY$46</f>
        <v>131.07448663715252</v>
      </c>
      <c r="AE187" s="20">
        <f>AD187^2*'ICP corrections'!F$75+'ICP corrections'!G$75*AD187+'ICP corrections'!H$75</f>
        <v>173.75075481630091</v>
      </c>
      <c r="AF187" s="91">
        <f>A187^4*'ICP corrections'!K$75+A187^3*'ICP corrections'!L$75+'ICP corrections'!M$75*A187^2+'ICP corrections'!N$75*A187+'ICP corrections'!O$75</f>
        <v>1.0320413312583641</v>
      </c>
      <c r="AG187" s="20">
        <f t="shared" si="2"/>
        <v>179.31796030776081</v>
      </c>
      <c r="AH187" s="20"/>
    </row>
    <row r="188" spans="1:34" s="18" customFormat="1" ht="16">
      <c r="A188" s="18">
        <f>'Bruker data input page'!A188</f>
        <v>236</v>
      </c>
      <c r="B188" s="82">
        <f>'Bruker data input page'!B188</f>
        <v>44876.229166666664</v>
      </c>
      <c r="C188" s="18" t="str">
        <f>'Bruker data input page'!G188</f>
        <v>GeoExploration</v>
      </c>
      <c r="D188" s="18" t="str">
        <f>'Bruker data input page'!H188</f>
        <v>Oxide3phase</v>
      </c>
      <c r="E188" s="22">
        <f>'Bruker data input page'!K188</f>
        <v>150</v>
      </c>
      <c r="F188" s="22"/>
      <c r="G188" s="22" t="str">
        <f>'Bruker data input page'!DJ188</f>
        <v>U1556B-27R-2A</v>
      </c>
      <c r="H188" s="22" t="str">
        <f>'Bruker data input page'!DK188</f>
        <v>SHLF11504791</v>
      </c>
      <c r="I188" s="22">
        <f>'Bruker data input page'!DL188</f>
        <v>23</v>
      </c>
      <c r="J188" s="22" t="str">
        <f>'Bruker data input page'!DM188</f>
        <v>A</v>
      </c>
      <c r="K188" s="49">
        <f>'Bruker data input page'!X188*Calibrations!H$46+Calibrations!I$46</f>
        <v>52.25408672255265</v>
      </c>
      <c r="L188" s="50">
        <f>'Bruker data input page'!AJ188*Calibrations!O$46/0.5995+Calibrations!P$46</f>
        <v>1.7512940696920829</v>
      </c>
      <c r="M188" s="19">
        <f>'ICP corrections'!$S$75*L188^2+'ICP corrections'!$T$75*L188+'ICP corrections'!$U$75</f>
        <v>1.9304423921776528</v>
      </c>
      <c r="N188" s="49">
        <f>'Bruker data input page'!V188*Calibrations!V$46+Calibrations!W$46</f>
        <v>18.67435046384022</v>
      </c>
      <c r="O188" s="50">
        <f>'Bruker data input page'!AR188*Calibrations!AC$46/0.6994+Calibrations!AD$46</f>
        <v>9.9375031819972541</v>
      </c>
      <c r="P188" s="50">
        <f>'Bruker data input page'!T188*Calibrations!AQ$46+Calibrations!AR$46</f>
        <v>9.0035559376504484</v>
      </c>
      <c r="Q188" s="50">
        <f>'Bruker data input page'!AP188*Calibrations!AJ$46/0.77446+Calibrations!AK$46</f>
        <v>0.16595179932531759</v>
      </c>
      <c r="R188" s="50">
        <f>'Bruker data input page'!AH188*Calibrations!AX$46/0.7147+Calibrations!AY$46</f>
        <v>12.283882021702063</v>
      </c>
      <c r="S188" s="50">
        <f>'Bruker data input page'!AF188*Calibrations!BE$46/0.83015+Calibrations!BF$46</f>
        <v>1.4573924458881984</v>
      </c>
      <c r="U188" s="20">
        <f>'Bruker data input page'!AL188*Calibrations!BS$46*10000+Calibrations!BT$46</f>
        <v>306.61430874076598</v>
      </c>
      <c r="V188" s="20">
        <f>('Bruker data input page'!AN188*10000)^2*Calibrations!BY$46+('Bruker data input page'!AN188*10000)*Calibrations!BZ$46+Calibrations!CA$46</f>
        <v>313.85551362192598</v>
      </c>
      <c r="W188" s="20">
        <f>'Bruker data input page'!AV188*Calibrations!CG$46*10000+Calibrations!CH$46</f>
        <v>126.56548860911005</v>
      </c>
      <c r="X188" s="20">
        <f>'Bruker data input page'!AX188*Calibrations!CN$46*10000+Calibrations!CO$46</f>
        <v>76.156003221726394</v>
      </c>
      <c r="Y188" s="20">
        <f>'Bruker data input page'!AZ188*Calibrations!CU$46*10000+Calibrations!CV$46</f>
        <v>97.496892210399167</v>
      </c>
      <c r="Z188" s="20">
        <f>'Bruker data input page'!BH188*Calibrations!DB$46*10000+Calibrations!DC$46</f>
        <v>14.487353609344066</v>
      </c>
      <c r="AA188" s="20">
        <f>'Bruker data input page'!BJ188*Calibrations!DI$46*10000+Calibrations!DJ$46</f>
        <v>349.40361414996818</v>
      </c>
      <c r="AB188" s="20">
        <f>'Bruker data input page'!BL188*Calibrations!DP$46*10000+Calibrations!DQ$46</f>
        <v>24.956412941230354</v>
      </c>
      <c r="AC188" s="20">
        <f>AB188*'ICP corrections'!Z$74+'ICP corrections'!AA$74</f>
        <v>29.166946641339923</v>
      </c>
      <c r="AD188" s="20">
        <f>((('Bruker data input page'!BN188*10000)^2)*Calibrations!DW$46)+(Calibrations!DX$46*('Bruker data input page'!BN188*10000))+Calibrations!DY$46</f>
        <v>110.02149436532244</v>
      </c>
      <c r="AE188" s="20">
        <f>AD188^2*'ICP corrections'!F$75+'ICP corrections'!G$75*AD188+'ICP corrections'!H$75</f>
        <v>150.89167868632143</v>
      </c>
      <c r="AF188" s="91">
        <f>A188^4*'ICP corrections'!K$75+A188^3*'ICP corrections'!L$75+'ICP corrections'!M$75*A188^2+'ICP corrections'!N$75*A188+'ICP corrections'!O$75</f>
        <v>1.0323928500860076</v>
      </c>
      <c r="AG188" s="20">
        <f t="shared" si="2"/>
        <v>155.77949021323346</v>
      </c>
      <c r="AH188" s="20"/>
    </row>
    <row r="189" spans="1:34" s="18" customFormat="1" ht="16">
      <c r="A189" s="18">
        <f>'Bruker data input page'!A189</f>
        <v>237</v>
      </c>
      <c r="B189" s="82">
        <f>'Bruker data input page'!B189</f>
        <v>44876.231944444444</v>
      </c>
      <c r="C189" s="18" t="str">
        <f>'Bruker data input page'!G189</f>
        <v>GeoExploration</v>
      </c>
      <c r="D189" s="18" t="str">
        <f>'Bruker data input page'!H189</f>
        <v>Oxide3phase</v>
      </c>
      <c r="E189" s="22">
        <f>'Bruker data input page'!K189</f>
        <v>150</v>
      </c>
      <c r="F189" s="22"/>
      <c r="G189" s="22" t="str">
        <f>'Bruker data input page'!DJ189</f>
        <v>U1556B-27R-2A</v>
      </c>
      <c r="H189" s="22" t="str">
        <f>'Bruker data input page'!DK189</f>
        <v>SHLF11504791</v>
      </c>
      <c r="I189" s="22">
        <f>'Bruker data input page'!DL189</f>
        <v>83</v>
      </c>
      <c r="J189" s="22" t="str">
        <f>'Bruker data input page'!DM189</f>
        <v>B</v>
      </c>
      <c r="K189" s="49">
        <f>'Bruker data input page'!X189*Calibrations!H$46+Calibrations!I$46</f>
        <v>54.741400953169837</v>
      </c>
      <c r="L189" s="50">
        <f>'Bruker data input page'!AJ189*Calibrations!O$46/0.5995+Calibrations!P$46</f>
        <v>1.5923387271299789</v>
      </c>
      <c r="M189" s="19">
        <f>'ICP corrections'!$S$75*L189^2+'ICP corrections'!$T$75*L189+'ICP corrections'!$U$75</f>
        <v>1.7482219929671514</v>
      </c>
      <c r="N189" s="49">
        <f>'Bruker data input page'!V189*Calibrations!V$46+Calibrations!W$46</f>
        <v>18.668338720417612</v>
      </c>
      <c r="O189" s="50">
        <f>'Bruker data input page'!AR189*Calibrations!AC$46/0.6994+Calibrations!AD$46</f>
        <v>8.8229367453458671</v>
      </c>
      <c r="P189" s="50">
        <f>'Bruker data input page'!T189*Calibrations!AQ$46+Calibrations!AR$46</f>
        <v>14.439378035962175</v>
      </c>
      <c r="Q189" s="50">
        <f>'Bruker data input page'!AP189*Calibrations!AJ$46/0.77446+Calibrations!AK$46</f>
        <v>0.10894201154342349</v>
      </c>
      <c r="R189" s="50">
        <f>'Bruker data input page'!AH189*Calibrations!AX$46/0.7147+Calibrations!AY$46</f>
        <v>10.212402944230444</v>
      </c>
      <c r="S189" s="50">
        <f>'Bruker data input page'!AF189*Calibrations!BE$46/0.83015+Calibrations!BF$46</f>
        <v>1.2203539925661429</v>
      </c>
      <c r="U189" s="20">
        <f>'Bruker data input page'!AL189*Calibrations!BS$46*10000+Calibrations!BT$46</f>
        <v>320.44925500783847</v>
      </c>
      <c r="V189" s="20">
        <f>('Bruker data input page'!AN189*10000)^2*Calibrations!BY$46+('Bruker data input page'!AN189*10000)*Calibrations!BZ$46+Calibrations!CA$46</f>
        <v>310.64547535776774</v>
      </c>
      <c r="W189" s="20">
        <f>'Bruker data input page'!AV189*Calibrations!CG$46*10000+Calibrations!CH$46</f>
        <v>178.50701411584504</v>
      </c>
      <c r="X189" s="20">
        <f>'Bruker data input page'!AX189*Calibrations!CN$46*10000+Calibrations!CO$46</f>
        <v>81.29462585130824</v>
      </c>
      <c r="Y189" s="20">
        <f>'Bruker data input page'!AZ189*Calibrations!CU$46*10000+Calibrations!CV$46</f>
        <v>67.0332478294373</v>
      </c>
      <c r="Z189" s="20">
        <f>'Bruker data input page'!BH189*Calibrations!DB$46*10000+Calibrations!DC$46</f>
        <v>11.279279339790206</v>
      </c>
      <c r="AA189" s="20">
        <f>'Bruker data input page'!BJ189*Calibrations!DI$46*10000+Calibrations!DJ$46</f>
        <v>309.7668851976548</v>
      </c>
      <c r="AB189" s="20">
        <f>'Bruker data input page'!BL189*Calibrations!DP$46*10000+Calibrations!DQ$46</f>
        <v>23.748630023569859</v>
      </c>
      <c r="AC189" s="20">
        <f>AB189*'ICP corrections'!Z$74+'ICP corrections'!AA$74</f>
        <v>28.140210383036734</v>
      </c>
      <c r="AD189" s="20">
        <f>((('Bruker data input page'!BN189*10000)^2)*Calibrations!DW$46)+(Calibrations!DX$46*('Bruker data input page'!BN189*10000))+Calibrations!DY$46</f>
        <v>88.91303887085175</v>
      </c>
      <c r="AE189" s="20">
        <f>AD189^2*'ICP corrections'!F$75+'ICP corrections'!G$75*AD189+'ICP corrections'!H$75</f>
        <v>126.65170794122278</v>
      </c>
      <c r="AF189" s="91">
        <f>A189^4*'ICP corrections'!K$75+A189^3*'ICP corrections'!L$75+'ICP corrections'!M$75*A189^2+'ICP corrections'!N$75*A189+'ICP corrections'!O$75</f>
        <v>1.0327474531802001</v>
      </c>
      <c r="AG189" s="20">
        <f t="shared" si="2"/>
        <v>130.79922881722035</v>
      </c>
      <c r="AH189" s="20"/>
    </row>
    <row r="190" spans="1:34" s="18" customFormat="1" ht="16">
      <c r="A190" s="18">
        <f>'Bruker data input page'!A190</f>
        <v>238</v>
      </c>
      <c r="B190" s="82">
        <f>'Bruker data input page'!B190</f>
        <v>44876.234027777777</v>
      </c>
      <c r="C190" s="18" t="str">
        <f>'Bruker data input page'!G190</f>
        <v>GeoExploration</v>
      </c>
      <c r="D190" s="18" t="str">
        <f>'Bruker data input page'!H190</f>
        <v>Oxide3phase</v>
      </c>
      <c r="E190" s="22">
        <f>'Bruker data input page'!K190</f>
        <v>150</v>
      </c>
      <c r="F190" s="22"/>
      <c r="G190" s="22" t="str">
        <f>'Bruker data input page'!DJ190</f>
        <v>U1556B-27R-2A</v>
      </c>
      <c r="H190" s="22" t="str">
        <f>'Bruker data input page'!DK190</f>
        <v>SHLF11504791</v>
      </c>
      <c r="I190" s="22">
        <f>'Bruker data input page'!DL190</f>
        <v>118</v>
      </c>
      <c r="J190" s="22" t="str">
        <f>'Bruker data input page'!DM190</f>
        <v>A</v>
      </c>
      <c r="K190" s="49">
        <f>'Bruker data input page'!X190*Calibrations!H$46+Calibrations!I$46</f>
        <v>51.471337214645864</v>
      </c>
      <c r="L190" s="50">
        <f>'Bruker data input page'!AJ190*Calibrations!O$46/0.5995+Calibrations!P$46</f>
        <v>1.8716648166530121</v>
      </c>
      <c r="M190" s="19">
        <f>'ICP corrections'!$S$75*L190^2+'ICP corrections'!$T$75*L190+'ICP corrections'!$U$75</f>
        <v>2.068109719709359</v>
      </c>
      <c r="N190" s="49">
        <f>'Bruker data input page'!V190*Calibrations!V$46+Calibrations!W$46</f>
        <v>19.241832617688772</v>
      </c>
      <c r="O190" s="50">
        <f>'Bruker data input page'!AR190*Calibrations!AC$46/0.6994+Calibrations!AD$46</f>
        <v>10.655009044780174</v>
      </c>
      <c r="P190" s="50">
        <f>'Bruker data input page'!T190*Calibrations!AQ$46+Calibrations!AR$46</f>
        <v>6.0918132824047291</v>
      </c>
      <c r="Q190" s="50">
        <f>'Bruker data input page'!AP190*Calibrations!AJ$46/0.77446+Calibrations!AK$46</f>
        <v>9.3404752818798259E-2</v>
      </c>
      <c r="R190" s="50">
        <f>'Bruker data input page'!AH190*Calibrations!AX$46/0.7147+Calibrations!AY$46</f>
        <v>12.031604264080844</v>
      </c>
      <c r="S190" s="50">
        <f>'Bruker data input page'!AF190*Calibrations!BE$46/0.83015+Calibrations!BF$46</f>
        <v>2.1455758176849349</v>
      </c>
      <c r="U190" s="20">
        <f>'Bruker data input page'!AL190*Calibrations!BS$46*10000+Calibrations!BT$46</f>
        <v>355.03662067551994</v>
      </c>
      <c r="V190" s="20">
        <f>('Bruker data input page'!AN190*10000)^2*Calibrations!BY$46+('Bruker data input page'!AN190*10000)*Calibrations!BZ$46+Calibrations!CA$46</f>
        <v>351.94230411351498</v>
      </c>
      <c r="W190" s="20">
        <f>'Bruker data input page'!AV190*Calibrations!CG$46*10000+Calibrations!CH$46</f>
        <v>116.57673370396871</v>
      </c>
      <c r="X190" s="20">
        <f>'Bruker data input page'!AX190*Calibrations!CN$46*10000+Calibrations!CO$46</f>
        <v>90.544146584555577</v>
      </c>
      <c r="Y190" s="20">
        <f>'Bruker data input page'!AZ190*Calibrations!CU$46*10000+Calibrations!CV$46</f>
        <v>82.874342907537468</v>
      </c>
      <c r="Z190" s="20">
        <f>'Bruker data input page'!BH190*Calibrations!DB$46*10000+Calibrations!DC$46</f>
        <v>25.180934507856936</v>
      </c>
      <c r="AA190" s="20">
        <f>'Bruker data input page'!BJ190*Calibrations!DI$46*10000+Calibrations!DJ$46</f>
        <v>368.17890681159031</v>
      </c>
      <c r="AB190" s="20">
        <f>'Bruker data input page'!BL190*Calibrations!DP$46*10000+Calibrations!DQ$46</f>
        <v>28.579761694211815</v>
      </c>
      <c r="AC190" s="20">
        <f>AB190*'ICP corrections'!Z$74+'ICP corrections'!AA$74</f>
        <v>32.247155416249463</v>
      </c>
      <c r="AD190" s="20">
        <f>((('Bruker data input page'!BN190*10000)^2)*Calibrations!DW$46)+(Calibrations!DX$46*('Bruker data input page'!BN190*10000))+Calibrations!DY$46</f>
        <v>118.58625245121814</v>
      </c>
      <c r="AE190" s="20">
        <f>AD190^2*'ICP corrections'!F$75+'ICP corrections'!G$75*AD190+'ICP corrections'!H$75</f>
        <v>160.34990896590284</v>
      </c>
      <c r="AF190" s="91">
        <f>A190^4*'ICP corrections'!K$75+A190^3*'ICP corrections'!L$75+'ICP corrections'!M$75*A190^2+'ICP corrections'!N$75*A190+'ICP corrections'!O$75</f>
        <v>1.0331050815476897</v>
      </c>
      <c r="AG190" s="20">
        <f t="shared" si="2"/>
        <v>165.65830577838366</v>
      </c>
      <c r="AH190" s="20"/>
    </row>
    <row r="191" spans="1:34" s="18" customFormat="1" ht="16">
      <c r="A191" s="18">
        <f>'Bruker data input page'!A191</f>
        <v>239</v>
      </c>
      <c r="B191" s="82">
        <f>'Bruker data input page'!B191</f>
        <v>44876.238194444442</v>
      </c>
      <c r="C191" s="18" t="str">
        <f>'Bruker data input page'!G191</f>
        <v>GeoExploration</v>
      </c>
      <c r="D191" s="18" t="str">
        <f>'Bruker data input page'!H191</f>
        <v>Oxide3phase</v>
      </c>
      <c r="E191" s="22">
        <f>'Bruker data input page'!K191</f>
        <v>150</v>
      </c>
      <c r="F191" s="22"/>
      <c r="G191" s="22" t="str">
        <f>'Bruker data input page'!DJ191</f>
        <v>U1556B-27R-3A</v>
      </c>
      <c r="H191" s="22" t="str">
        <f>'Bruker data input page'!DK191</f>
        <v>SHLF11504821</v>
      </c>
      <c r="I191" s="22">
        <f>'Bruker data input page'!DL191</f>
        <v>19</v>
      </c>
      <c r="J191" s="22" t="str">
        <f>'Bruker data input page'!DM191</f>
        <v>B</v>
      </c>
      <c r="K191" s="49">
        <f>'Bruker data input page'!X191*Calibrations!H$46+Calibrations!I$46</f>
        <v>51.556065352803607</v>
      </c>
      <c r="L191" s="50">
        <f>'Bruker data input page'!AJ191*Calibrations!O$46/0.5995+Calibrations!P$46</f>
        <v>2.2187612856293906</v>
      </c>
      <c r="M191" s="19">
        <f>'ICP corrections'!$S$75*L191^2+'ICP corrections'!$T$75*L191+'ICP corrections'!$U$75</f>
        <v>2.4635321454143666</v>
      </c>
      <c r="N191" s="49">
        <f>'Bruker data input page'!V191*Calibrations!V$46+Calibrations!W$46</f>
        <v>18.505427079976343</v>
      </c>
      <c r="O191" s="50">
        <f>'Bruker data input page'!AR191*Calibrations!AC$46/0.6994+Calibrations!AD$46</f>
        <v>7.8064081199268962</v>
      </c>
      <c r="P191" s="50">
        <f>'Bruker data input page'!T191*Calibrations!AQ$46+Calibrations!AR$46</f>
        <v>11.384444464505933</v>
      </c>
      <c r="Q191" s="50">
        <f>'Bruker data input page'!AP191*Calibrations!AJ$46/0.77446+Calibrations!AK$46</f>
        <v>0.10189048642993974</v>
      </c>
      <c r="R191" s="50">
        <f>'Bruker data input page'!AH191*Calibrations!AX$46/0.7147+Calibrations!AY$46</f>
        <v>9.4503169245337268</v>
      </c>
      <c r="S191" s="50">
        <f>'Bruker data input page'!AF191*Calibrations!BE$46/0.83015+Calibrations!BF$46</f>
        <v>2.6109273824889696</v>
      </c>
      <c r="U191" s="20">
        <f>'Bruker data input page'!AL191*Calibrations!BS$46*10000+Calibrations!BT$46</f>
        <v>299.69683560722967</v>
      </c>
      <c r="V191" s="20">
        <f>('Bruker data input page'!AN191*10000)^2*Calibrations!BY$46+('Bruker data input page'!AN191*10000)*Calibrations!BZ$46+Calibrations!CA$46</f>
        <v>168.08064292363935</v>
      </c>
      <c r="W191" s="20">
        <f>'Bruker data input page'!AV191*Calibrations!CG$46*10000+Calibrations!CH$46</f>
        <v>136.5542435142514</v>
      </c>
      <c r="X191" s="20">
        <f>'Bruker data input page'!AX191*Calibrations!CN$46*10000+Calibrations!CO$46</f>
        <v>59.712410807064444</v>
      </c>
      <c r="Y191" s="20">
        <f>'Bruker data input page'!AZ191*Calibrations!CU$46*10000+Calibrations!CV$46</f>
        <v>63.377610503721868</v>
      </c>
      <c r="Z191" s="20">
        <f>'Bruker data input page'!BH191*Calibrations!DB$46*10000+Calibrations!DC$46</f>
        <v>46.568096304882673</v>
      </c>
      <c r="AA191" s="20">
        <f>'Bruker data input page'!BJ191*Calibrations!DI$46*10000+Calibrations!DJ$46</f>
        <v>546.54418709700019</v>
      </c>
      <c r="AB191" s="20">
        <f>'Bruker data input page'!BL191*Calibrations!DP$46*10000+Calibrations!DQ$46</f>
        <v>32.203110447193275</v>
      </c>
      <c r="AC191" s="20">
        <f>AB191*'ICP corrections'!Z$74+'ICP corrections'!AA$74</f>
        <v>35.327364191159006</v>
      </c>
      <c r="AD191" s="20">
        <f>((('Bruker data input page'!BN191*10000)^2)*Calibrations!DW$46)+(Calibrations!DX$46*('Bruker data input page'!BN191*10000))+Calibrations!DY$46</f>
        <v>176.72058806597968</v>
      </c>
      <c r="AE191" s="20">
        <f>AD191^2*'ICP corrections'!F$75+'ICP corrections'!G$75*AD191+'ICP corrections'!H$75</f>
        <v>218.79471309314602</v>
      </c>
      <c r="AF191" s="91">
        <f>A191^4*'ICP corrections'!K$75+A191^3*'ICP corrections'!L$75+'ICP corrections'!M$75*A191^2+'ICP corrections'!N$75*A191+'ICP corrections'!O$75</f>
        <v>1.0334656762684324</v>
      </c>
      <c r="AG191" s="20">
        <f t="shared" si="2"/>
        <v>226.11682613076579</v>
      </c>
      <c r="AH191" s="20"/>
    </row>
    <row r="192" spans="1:34" s="18" customFormat="1" ht="16">
      <c r="A192" s="18">
        <f>'Bruker data input page'!A192</f>
        <v>240</v>
      </c>
      <c r="B192" s="82">
        <f>'Bruker data input page'!B192</f>
        <v>44876.240277777775</v>
      </c>
      <c r="C192" s="18" t="str">
        <f>'Bruker data input page'!G192</f>
        <v>GeoExploration</v>
      </c>
      <c r="D192" s="18" t="str">
        <f>'Bruker data input page'!H192</f>
        <v>Oxide3phase</v>
      </c>
      <c r="E192" s="22">
        <f>'Bruker data input page'!K192</f>
        <v>150</v>
      </c>
      <c r="F192" s="22"/>
      <c r="G192" s="22" t="str">
        <f>'Bruker data input page'!DJ192</f>
        <v>U1556B-27R-3A</v>
      </c>
      <c r="H192" s="22" t="str">
        <f>'Bruker data input page'!DK192</f>
        <v>SHLF11504821</v>
      </c>
      <c r="I192" s="22">
        <f>'Bruker data input page'!DL192</f>
        <v>89</v>
      </c>
      <c r="J192" s="22" t="str">
        <f>'Bruker data input page'!DM192</f>
        <v>B</v>
      </c>
      <c r="K192" s="49">
        <f>'Bruker data input page'!X192*Calibrations!H$46+Calibrations!I$46</f>
        <v>52.693403561490875</v>
      </c>
      <c r="L192" s="50">
        <f>'Bruker data input page'!AJ192*Calibrations!O$46/0.5995+Calibrations!P$46</f>
        <v>2.3460574728264287</v>
      </c>
      <c r="M192" s="19">
        <f>'ICP corrections'!$S$75*L192^2+'ICP corrections'!$T$75*L192+'ICP corrections'!$U$75</f>
        <v>2.6079748733276231</v>
      </c>
      <c r="N192" s="49">
        <f>'Bruker data input page'!V192*Calibrations!V$46+Calibrations!W$46</f>
        <v>19.280215287233126</v>
      </c>
      <c r="O192" s="50">
        <f>'Bruker data input page'!AR192*Calibrations!AC$46/0.6994+Calibrations!AD$46</f>
        <v>8.0987363431009438</v>
      </c>
      <c r="P192" s="50">
        <f>'Bruker data input page'!T192*Calibrations!AQ$46+Calibrations!AR$46</f>
        <v>10.746100136141937</v>
      </c>
      <c r="Q192" s="50">
        <f>'Bruker data input page'!AP192*Calibrations!AJ$46/0.77446+Calibrations!AK$46</f>
        <v>0.11228849803795815</v>
      </c>
      <c r="R192" s="50">
        <f>'Bruker data input page'!AH192*Calibrations!AX$46/0.7147+Calibrations!AY$46</f>
        <v>11.82455849307766</v>
      </c>
      <c r="S192" s="50">
        <f>'Bruker data input page'!AF192*Calibrations!BE$46/0.83015+Calibrations!BF$46</f>
        <v>2.6539947749047279</v>
      </c>
      <c r="U192" s="20">
        <f>'Bruker data input page'!AL192*Calibrations!BS$46*10000+Calibrations!BT$46</f>
        <v>348.11914754198364</v>
      </c>
      <c r="V192" s="20">
        <f>('Bruker data input page'!AN192*10000)^2*Calibrations!BY$46+('Bruker data input page'!AN192*10000)*Calibrations!BZ$46+Calibrations!CA$46</f>
        <v>199.14377547291232</v>
      </c>
      <c r="W192" s="20">
        <f>'Bruker data input page'!AV192*Calibrations!CG$46*10000+Calibrations!CH$46</f>
        <v>105.58910330831323</v>
      </c>
      <c r="X192" s="20">
        <f>'Bruker data input page'!AX192*Calibrations!CN$46*10000+Calibrations!CO$46</f>
        <v>57.656961755231698</v>
      </c>
      <c r="Y192" s="20">
        <f>'Bruker data input page'!AZ192*Calibrations!CU$46*10000+Calibrations!CV$46</f>
        <v>57.284881627529501</v>
      </c>
      <c r="Z192" s="20">
        <f>'Bruker data input page'!BH192*Calibrations!DB$46*10000+Calibrations!DC$46</f>
        <v>43.360022035328811</v>
      </c>
      <c r="AA192" s="20">
        <f>'Bruker data input page'!BJ192*Calibrations!DI$46*10000+Calibrations!DJ$46</f>
        <v>560.10412068594951</v>
      </c>
      <c r="AB192" s="20">
        <f>'Bruker data input page'!BL192*Calibrations!DP$46*10000+Calibrations!DQ$46</f>
        <v>28.579761694211815</v>
      </c>
      <c r="AC192" s="20">
        <f>AB192*'ICP corrections'!Z$74+'ICP corrections'!AA$74</f>
        <v>32.247155416249463</v>
      </c>
      <c r="AD192" s="20">
        <f>((('Bruker data input page'!BN192*10000)^2)*Calibrations!DW$46)+(Calibrations!DX$46*('Bruker data input page'!BN192*10000))+Calibrations!DY$46</f>
        <v>161.34235152207484</v>
      </c>
      <c r="AE192" s="20">
        <f>AD192^2*'ICP corrections'!F$75+'ICP corrections'!G$75*AD192+'ICP corrections'!H$75</f>
        <v>204.31007491032977</v>
      </c>
      <c r="AF192" s="91">
        <f>A192^4*'ICP corrections'!K$75+A192^3*'ICP corrections'!L$75+'ICP corrections'!M$75*A192^2+'ICP corrections'!N$75*A192+'ICP corrections'!O$75</f>
        <v>1.0338291784955942</v>
      </c>
      <c r="AG192" s="20">
        <f t="shared" si="2"/>
        <v>211.22171690291955</v>
      </c>
      <c r="AH192" s="20"/>
    </row>
    <row r="193" spans="1:34" s="18" customFormat="1" ht="16">
      <c r="A193" s="18">
        <f>'Bruker data input page'!A193</f>
        <v>241</v>
      </c>
      <c r="B193" s="82">
        <f>'Bruker data input page'!B193</f>
        <v>44876.245138888888</v>
      </c>
      <c r="C193" s="18" t="str">
        <f>'Bruker data input page'!G193</f>
        <v>GeoExploration</v>
      </c>
      <c r="D193" s="18" t="str">
        <f>'Bruker data input page'!H193</f>
        <v>Oxide3phase</v>
      </c>
      <c r="E193" s="22">
        <f>'Bruker data input page'!K193</f>
        <v>150</v>
      </c>
      <c r="F193" s="22"/>
      <c r="G193" s="22" t="str">
        <f>'Bruker data input page'!DJ193</f>
        <v>U1556B-28R-1A</v>
      </c>
      <c r="H193" s="22" t="str">
        <f>'Bruker data input page'!DK193</f>
        <v>SHLF11505411</v>
      </c>
      <c r="I193" s="22">
        <f>'Bruker data input page'!DL193</f>
        <v>22</v>
      </c>
      <c r="J193" s="22" t="str">
        <f>'Bruker data input page'!DM193</f>
        <v>A</v>
      </c>
      <c r="K193" s="49">
        <f>'Bruker data input page'!X193*Calibrations!H$46+Calibrations!I$46</f>
        <v>53.585693761068121</v>
      </c>
      <c r="L193" s="50">
        <f>'Bruker data input page'!AJ193*Calibrations!O$46/0.5995+Calibrations!P$46</f>
        <v>1.7433792808508162</v>
      </c>
      <c r="M193" s="19">
        <f>'ICP corrections'!$S$75*L193^2+'ICP corrections'!$T$75*L193+'ICP corrections'!$U$75</f>
        <v>1.9213805957273782</v>
      </c>
      <c r="N193" s="49">
        <f>'Bruker data input page'!V193*Calibrations!V$46+Calibrations!W$46</f>
        <v>19.128336186919061</v>
      </c>
      <c r="O193" s="50">
        <f>'Bruker data input page'!AR193*Calibrations!AC$46/0.6994+Calibrations!AD$46</f>
        <v>9.3046460515227469</v>
      </c>
      <c r="P193" s="50">
        <f>'Bruker data input page'!T193*Calibrations!AQ$46+Calibrations!AR$46</f>
        <v>8.2681987934256682</v>
      </c>
      <c r="Q193" s="50">
        <f>'Bruker data input page'!AP193*Calibrations!AJ$46/0.77446+Calibrations!AK$46</f>
        <v>0.11694967565534573</v>
      </c>
      <c r="R193" s="50">
        <f>'Bruker data input page'!AH193*Calibrations!AX$46/0.7147+Calibrations!AY$46</f>
        <v>11.543390627874601</v>
      </c>
      <c r="S193" s="50">
        <f>'Bruker data input page'!AF193*Calibrations!BE$46/0.83015+Calibrations!BF$46</f>
        <v>1.6933122656410133</v>
      </c>
      <c r="U193" s="20">
        <f>'Bruker data input page'!AL193*Calibrations!BS$46*10000+Calibrations!BT$46</f>
        <v>287.24538396686438</v>
      </c>
      <c r="V193" s="20">
        <f>('Bruker data input page'!AN193*10000)^2*Calibrations!BY$46+('Bruker data input page'!AN193*10000)*Calibrations!BZ$46+Calibrations!CA$46</f>
        <v>249.03189541076122</v>
      </c>
      <c r="W193" s="20">
        <f>'Bruker data input page'!AV193*Calibrations!CG$46*10000+Calibrations!CH$46</f>
        <v>103.59135232728497</v>
      </c>
      <c r="X193" s="20">
        <f>'Bruker data input page'!AX193*Calibrations!CN$46*10000+Calibrations!CO$46</f>
        <v>69.989656066228164</v>
      </c>
      <c r="Y193" s="20">
        <f>'Bruker data input page'!AZ193*Calibrations!CU$46*10000+Calibrations!CV$46</f>
        <v>102.37107531135307</v>
      </c>
      <c r="Z193" s="20">
        <f>'Bruker data input page'!BH193*Calibrations!DB$46*10000+Calibrations!DC$46</f>
        <v>21.972860238303074</v>
      </c>
      <c r="AA193" s="20">
        <f>'Bruker data input page'!BJ193*Calibrations!DI$46*10000+Calibrations!DJ$46</f>
        <v>333.75753693194974</v>
      </c>
      <c r="AB193" s="20">
        <f>'Bruker data input page'!BL193*Calibrations!DP$46*10000+Calibrations!DQ$46</f>
        <v>22.540847105909371</v>
      </c>
      <c r="AC193" s="20">
        <f>AB193*'ICP corrections'!Z$74+'ICP corrections'!AA$74</f>
        <v>27.113474124733557</v>
      </c>
      <c r="AD193" s="20">
        <f>((('Bruker data input page'!BN193*10000)^2)*Calibrations!DW$46)+(Calibrations!DX$46*('Bruker data input page'!BN193*10000))+Calibrations!DY$46</f>
        <v>107.85039626527274</v>
      </c>
      <c r="AE193" s="20">
        <f>AD193^2*'ICP corrections'!F$75+'ICP corrections'!G$75*AD193+'ICP corrections'!H$75</f>
        <v>148.45950336208938</v>
      </c>
      <c r="AF193" s="91">
        <f>A193^4*'ICP corrections'!K$75+A193^3*'ICP corrections'!L$75+'ICP corrections'!M$75*A193^2+'ICP corrections'!N$75*A193+'ICP corrections'!O$75</f>
        <v>1.0341955294555492</v>
      </c>
      <c r="AG193" s="20">
        <f t="shared" si="2"/>
        <v>153.53615468226391</v>
      </c>
      <c r="AH193" s="20"/>
    </row>
    <row r="194" spans="1:34" s="18" customFormat="1" ht="16">
      <c r="A194" s="18">
        <f>'Bruker data input page'!A194</f>
        <v>242</v>
      </c>
      <c r="B194" s="82">
        <f>'Bruker data input page'!B194</f>
        <v>44876.247916666667</v>
      </c>
      <c r="C194" s="18" t="str">
        <f>'Bruker data input page'!G194</f>
        <v>GeoExploration</v>
      </c>
      <c r="D194" s="18" t="str">
        <f>'Bruker data input page'!H194</f>
        <v>Oxide3phase</v>
      </c>
      <c r="E194" s="22">
        <f>'Bruker data input page'!K194</f>
        <v>150</v>
      </c>
      <c r="F194" s="22"/>
      <c r="G194" s="22" t="str">
        <f>'Bruker data input page'!DJ194</f>
        <v>U1556B-28R-1A</v>
      </c>
      <c r="H194" s="22" t="str">
        <f>'Bruker data input page'!DK194</f>
        <v>SHLF11505411</v>
      </c>
      <c r="I194" s="22">
        <f>'Bruker data input page'!DL194</f>
        <v>73</v>
      </c>
      <c r="J194" s="22" t="str">
        <f>'Bruker data input page'!DM194</f>
        <v>A</v>
      </c>
      <c r="K194" s="49">
        <f>'Bruker data input page'!X194*Calibrations!H$46+Calibrations!I$46</f>
        <v>42.401675696933914</v>
      </c>
      <c r="L194" s="50">
        <f>'Bruker data input page'!AJ194*Calibrations!O$46/0.5995+Calibrations!P$46</f>
        <v>1.4851592949044941</v>
      </c>
      <c r="M194" s="19">
        <f>'ICP corrections'!$S$75*L194^2+'ICP corrections'!$T$75*L194+'ICP corrections'!$U$75</f>
        <v>1.6250830909357907</v>
      </c>
      <c r="N194" s="49">
        <f>'Bruker data input page'!V194*Calibrations!V$46+Calibrations!W$46</f>
        <v>15.663259766487149</v>
      </c>
      <c r="O194" s="50">
        <f>'Bruker data input page'!AR194*Calibrations!AC$46/0.6994+Calibrations!AD$46</f>
        <v>8.2097169306265627</v>
      </c>
      <c r="P194" s="50">
        <f>'Bruker data input page'!T194*Calibrations!AQ$46+Calibrations!AR$46</f>
        <v>4.7661331536670488</v>
      </c>
      <c r="Q194" s="50">
        <f>'Bruker data input page'!AP194*Calibrations!AJ$46/0.77446+Calibrations!AK$46</f>
        <v>0.17742546730657932</v>
      </c>
      <c r="R194" s="50">
        <f>'Bruker data input page'!AH194*Calibrations!AX$46/0.7147+Calibrations!AY$46</f>
        <v>7.9292089874595799</v>
      </c>
      <c r="S194" s="50">
        <f>'Bruker data input page'!AF194*Calibrations!BE$46/0.83015+Calibrations!BF$46</f>
        <v>1.9870654409235602</v>
      </c>
      <c r="U194" s="20">
        <f>'Bruker data input page'!AL194*Calibrations!BS$46*10000+Calibrations!BT$46</f>
        <v>115.00030294181107</v>
      </c>
      <c r="V194" s="20">
        <f>('Bruker data input page'!AN194*10000)^2*Calibrations!BY$46+('Bruker data input page'!AN194*10000)*Calibrations!BZ$46+Calibrations!CA$46</f>
        <v>173.84742357600436</v>
      </c>
      <c r="W194" s="20">
        <f>'Bruker data input page'!AV194*Calibrations!CG$46*10000+Calibrations!CH$46</f>
        <v>141.54862096682206</v>
      </c>
      <c r="X194" s="20">
        <f>'Bruker data input page'!AX194*Calibrations!CN$46*10000+Calibrations!CO$46</f>
        <v>82.322350377224609</v>
      </c>
      <c r="Y194" s="20">
        <f>'Bruker data input page'!AZ194*Calibrations!CU$46*10000+Calibrations!CV$46</f>
        <v>76.7816140313451</v>
      </c>
      <c r="Z194" s="20">
        <f>'Bruker data input page'!BH194*Calibrations!DB$46*10000+Calibrations!DC$46</f>
        <v>27.319650687559509</v>
      </c>
      <c r="AA194" s="20">
        <f>'Bruker data input page'!BJ194*Calibrations!DI$46*10000+Calibrations!DJ$46</f>
        <v>353.5759014081064</v>
      </c>
      <c r="AB194" s="20">
        <f>'Bruker data input page'!BL194*Calibrations!DP$46*10000+Calibrations!DQ$46</f>
        <v>28.579761694211815</v>
      </c>
      <c r="AC194" s="20">
        <f>AB194*'ICP corrections'!Z$74+'ICP corrections'!AA$74</f>
        <v>32.247155416249463</v>
      </c>
      <c r="AD194" s="20">
        <f>((('Bruker data input page'!BN194*10000)^2)*Calibrations!DW$46)+(Calibrations!DX$46*('Bruker data input page'!BN194*10000))+Calibrations!DY$46</f>
        <v>147.05551339163452</v>
      </c>
      <c r="AE194" s="20">
        <f>AD194^2*'ICP corrections'!F$75+'ICP corrections'!G$75*AD194+'ICP corrections'!H$75</f>
        <v>190.22448227033368</v>
      </c>
      <c r="AF194" s="91">
        <f>A194^4*'ICP corrections'!K$75+A194^3*'ICP corrections'!L$75+'ICP corrections'!M$75*A194^2+'ICP corrections'!N$75*A194+'ICP corrections'!O$75</f>
        <v>1.0345646704478797</v>
      </c>
      <c r="AG194" s="20">
        <f t="shared" si="2"/>
        <v>196.79952881112629</v>
      </c>
      <c r="AH194" s="20"/>
    </row>
    <row r="195" spans="1:34" s="18" customFormat="1" ht="16">
      <c r="A195" s="18">
        <f>'Bruker data input page'!A195</f>
        <v>243</v>
      </c>
      <c r="B195" s="82">
        <f>'Bruker data input page'!B195</f>
        <v>44876.251388888886</v>
      </c>
      <c r="C195" s="18" t="str">
        <f>'Bruker data input page'!G195</f>
        <v>GeoExploration</v>
      </c>
      <c r="D195" s="18" t="str">
        <f>'Bruker data input page'!H195</f>
        <v>Oxide3phase</v>
      </c>
      <c r="E195" s="22">
        <f>'Bruker data input page'!K195</f>
        <v>150</v>
      </c>
      <c r="F195" s="22"/>
      <c r="G195" s="22" t="str">
        <f>'Bruker data input page'!DJ195</f>
        <v>U1556B-28R-2A</v>
      </c>
      <c r="H195" s="22" t="str">
        <f>'Bruker data input page'!DK195</f>
        <v>SHLF11505441</v>
      </c>
      <c r="I195" s="22">
        <f>'Bruker data input page'!DL195</f>
        <v>45</v>
      </c>
      <c r="J195" s="22" t="str">
        <f>'Bruker data input page'!DM195</f>
        <v>B</v>
      </c>
      <c r="K195" s="49">
        <f>'Bruker data input page'!X195*Calibrations!H$46+Calibrations!I$46</f>
        <v>54.826513782079715</v>
      </c>
      <c r="L195" s="50">
        <f>'Bruker data input page'!AJ195*Calibrations!O$46/0.5995+Calibrations!P$46</f>
        <v>1.4127719552937432</v>
      </c>
      <c r="M195" s="19">
        <f>'ICP corrections'!$S$75*L195^2+'ICP corrections'!$T$75*L195+'ICP corrections'!$U$75</f>
        <v>1.5417928163601933</v>
      </c>
      <c r="N195" s="49">
        <f>'Bruker data input page'!V195*Calibrations!V$46+Calibrations!W$46</f>
        <v>18.658429253237486</v>
      </c>
      <c r="O195" s="50">
        <f>'Bruker data input page'!AR195*Calibrations!AC$46/0.6994+Calibrations!AD$46</f>
        <v>9.5794197045519933</v>
      </c>
      <c r="P195" s="50">
        <f>'Bruker data input page'!T195*Calibrations!AQ$46+Calibrations!AR$46</f>
        <v>14.108079269797578</v>
      </c>
      <c r="Q195" s="50">
        <f>'Bruker data input page'!AP195*Calibrations!AJ$46/0.77446+Calibrations!AK$46</f>
        <v>0.12400120076882949</v>
      </c>
      <c r="R195" s="50">
        <f>'Bruker data input page'!AH195*Calibrations!AX$46/0.7147+Calibrations!AY$46</f>
        <v>10.758396795600365</v>
      </c>
      <c r="S195" s="50">
        <f>'Bruker data input page'!AF195*Calibrations!BE$46/0.83015+Calibrations!BF$46</f>
        <v>0.98577653309641666</v>
      </c>
      <c r="U195" s="20">
        <f>'Bruker data input page'!AL195*Calibrations!BS$46*10000+Calibrations!BT$46</f>
        <v>298.31334098052241</v>
      </c>
      <c r="V195" s="20">
        <f>('Bruker data input page'!AN195*10000)^2*Calibrations!BY$46+('Bruker data input page'!AN195*10000)*Calibrations!BZ$46+Calibrations!CA$46</f>
        <v>439.25192535442613</v>
      </c>
      <c r="W195" s="20">
        <f>'Bruker data input page'!AV195*Calibrations!CG$46*10000+Calibrations!CH$46</f>
        <v>202.48002588818423</v>
      </c>
      <c r="X195" s="20">
        <f>'Bruker data input page'!AX195*Calibrations!CN$46*10000+Calibrations!CO$46</f>
        <v>93.627320162304684</v>
      </c>
      <c r="Y195" s="20">
        <f>'Bruker data input page'!AZ195*Calibrations!CU$46*10000+Calibrations!CV$46</f>
        <v>69.47033937991425</v>
      </c>
      <c r="Z195" s="20">
        <f>'Bruker data input page'!BH195*Calibrations!DB$46*10000+Calibrations!DC$46</f>
        <v>11.279279339790206</v>
      </c>
      <c r="AA195" s="20">
        <f>'Bruker data input page'!BJ195*Calibrations!DI$46*10000+Calibrations!DJ$46</f>
        <v>304.55152612498205</v>
      </c>
      <c r="AB195" s="20">
        <f>'Bruker data input page'!BL195*Calibrations!DP$46*10000+Calibrations!DQ$46</f>
        <v>21.333064188248887</v>
      </c>
      <c r="AC195" s="20">
        <f>AB195*'ICP corrections'!Z$74+'ICP corrections'!AA$74</f>
        <v>26.086737866430376</v>
      </c>
      <c r="AD195" s="20">
        <f>((('Bruker data input page'!BN195*10000)^2)*Calibrations!DW$46)+(Calibrations!DX$46*('Bruker data input page'!BN195*10000))+Calibrations!DY$46</f>
        <v>75.025083207571527</v>
      </c>
      <c r="AE195" s="20">
        <f>AD195^2*'ICP corrections'!F$75+'ICP corrections'!G$75*AD195+'ICP corrections'!H$75</f>
        <v>109.98217505617528</v>
      </c>
      <c r="AF195" s="91">
        <f>A195^4*'ICP corrections'!K$75+A195^3*'ICP corrections'!L$75+'ICP corrections'!M$75*A195^2+'ICP corrections'!N$75*A195+'ICP corrections'!O$75</f>
        <v>1.0349365428453785</v>
      </c>
      <c r="AG195" s="20">
        <f t="shared" ref="AG195:AG258" si="3">AE195*AF195</f>
        <v>113.82457202725327</v>
      </c>
      <c r="AH195" s="20"/>
    </row>
    <row r="196" spans="1:34" s="18" customFormat="1" ht="16">
      <c r="A196" s="18">
        <f>'Bruker data input page'!A196</f>
        <v>244</v>
      </c>
      <c r="B196" s="82">
        <f>'Bruker data input page'!B196</f>
        <v>44876.254166666666</v>
      </c>
      <c r="C196" s="18" t="str">
        <f>'Bruker data input page'!G196</f>
        <v>GeoExploration</v>
      </c>
      <c r="D196" s="18" t="str">
        <f>'Bruker data input page'!H196</f>
        <v>Oxide3phase</v>
      </c>
      <c r="E196" s="22">
        <f>'Bruker data input page'!K196</f>
        <v>150</v>
      </c>
      <c r="F196" s="22"/>
      <c r="G196" s="22" t="str">
        <f>'Bruker data input page'!DJ196</f>
        <v>U1556B-28R-2A</v>
      </c>
      <c r="H196" s="22" t="str">
        <f>'Bruker data input page'!DK196</f>
        <v>SHLF11505441</v>
      </c>
      <c r="I196" s="22">
        <f>'Bruker data input page'!DL196</f>
        <v>134</v>
      </c>
      <c r="J196" s="22" t="str">
        <f>'Bruker data input page'!DM196</f>
        <v>B</v>
      </c>
      <c r="K196" s="49">
        <f>'Bruker data input page'!X196*Calibrations!H$46+Calibrations!I$46</f>
        <v>53.838050894468715</v>
      </c>
      <c r="L196" s="50">
        <f>'Bruker data input page'!AJ196*Calibrations!O$46/0.5995+Calibrations!P$46</f>
        <v>1.4958772381270424</v>
      </c>
      <c r="M196" s="19">
        <f>'ICP corrections'!$S$75*L196^2+'ICP corrections'!$T$75*L196+'ICP corrections'!$U$75</f>
        <v>1.6374068561955997</v>
      </c>
      <c r="N196" s="49">
        <f>'Bruker data input page'!V196*Calibrations!V$46+Calibrations!W$46</f>
        <v>17.912246374574003</v>
      </c>
      <c r="O196" s="50">
        <f>'Bruker data input page'!AR196*Calibrations!AC$46/0.6994+Calibrations!AD$46</f>
        <v>8.6728302938534423</v>
      </c>
      <c r="P196" s="50">
        <f>'Bruker data input page'!T196*Calibrations!AQ$46+Calibrations!AR$46</f>
        <v>11.800823470180436</v>
      </c>
      <c r="Q196" s="50">
        <f>'Bruker data input page'!AP196*Calibrations!AJ$46/0.77446+Calibrations!AK$46</f>
        <v>0.10475890342525516</v>
      </c>
      <c r="R196" s="50">
        <f>'Bruker data input page'!AH196*Calibrations!AX$46/0.7147+Calibrations!AY$46</f>
        <v>10.148932253330944</v>
      </c>
      <c r="S196" s="50">
        <f>'Bruker data input page'!AF196*Calibrations!BE$46/0.83015+Calibrations!BF$46</f>
        <v>1.1358971580884876</v>
      </c>
      <c r="U196" s="20">
        <f>'Bruker data input page'!AL196*Calibrations!BS$46*10000+Calibrations!BT$46</f>
        <v>236.05608277869595</v>
      </c>
      <c r="V196" s="20">
        <f>('Bruker data input page'!AN196*10000)^2*Calibrations!BY$46+('Bruker data input page'!AN196*10000)*Calibrations!BZ$46+Calibrations!CA$46</f>
        <v>435.87468880931397</v>
      </c>
      <c r="W196" s="20">
        <f>'Bruker data input page'!AV196*Calibrations!CG$46*10000+Calibrations!CH$46</f>
        <v>191.49239549252874</v>
      </c>
      <c r="X196" s="20">
        <f>'Bruker data input page'!AX196*Calibrations!CN$46*10000+Calibrations!CO$46</f>
        <v>83.350074903140978</v>
      </c>
      <c r="Y196" s="20">
        <f>'Bruker data input page'!AZ196*Calibrations!CU$46*10000+Calibrations!CV$46</f>
        <v>73.125976705629682</v>
      </c>
      <c r="Z196" s="20">
        <f>'Bruker data input page'!BH196*Calibrations!DB$46*10000+Calibrations!DC$46</f>
        <v>12.348637429641492</v>
      </c>
      <c r="AA196" s="20">
        <f>'Bruker data input page'!BJ196*Calibrations!DI$46*10000+Calibrations!DJ$46</f>
        <v>304.55152612498205</v>
      </c>
      <c r="AB196" s="20">
        <f>'Bruker data input page'!BL196*Calibrations!DP$46*10000+Calibrations!DQ$46</f>
        <v>26.164195858890835</v>
      </c>
      <c r="AC196" s="20">
        <f>AB196*'ICP corrections'!Z$74+'ICP corrections'!AA$74</f>
        <v>30.193682899643097</v>
      </c>
      <c r="AD196" s="20">
        <f>((('Bruker data input page'!BN196*10000)^2)*Calibrations!DW$46)+(Calibrations!DX$46*('Bruker data input page'!BN196*10000))+Calibrations!DY$46</f>
        <v>99.046369550770919</v>
      </c>
      <c r="AE196" s="20">
        <f>AD196^2*'ICP corrections'!F$75+'ICP corrections'!G$75*AD196+'ICP corrections'!H$75</f>
        <v>138.45339309797595</v>
      </c>
      <c r="AF196" s="91">
        <f>A196^4*'ICP corrections'!K$75+A196^3*'ICP corrections'!L$75+'ICP corrections'!M$75*A196^2+'ICP corrections'!N$75*A196+'ICP corrections'!O$75</f>
        <v>1.0353110880940459</v>
      </c>
      <c r="AG196" s="20">
        <f t="shared" si="3"/>
        <v>143.34233305857813</v>
      </c>
      <c r="AH196" s="20"/>
    </row>
    <row r="197" spans="1:34" s="18" customFormat="1" ht="16">
      <c r="A197" s="18">
        <f>'Bruker data input page'!A197</f>
        <v>245</v>
      </c>
      <c r="B197" s="82">
        <f>'Bruker data input page'!B197</f>
        <v>44876.257638888892</v>
      </c>
      <c r="C197" s="18" t="str">
        <f>'Bruker data input page'!G197</f>
        <v>GeoExploration</v>
      </c>
      <c r="D197" s="18" t="str">
        <f>'Bruker data input page'!H197</f>
        <v>Oxide3phase</v>
      </c>
      <c r="E197" s="22">
        <f>'Bruker data input page'!K197</f>
        <v>150</v>
      </c>
      <c r="F197" s="22"/>
      <c r="G197" s="22" t="str">
        <f>'Bruker data input page'!DJ197</f>
        <v>U1556B-28R-3A</v>
      </c>
      <c r="H197" s="22" t="str">
        <f>'Bruker data input page'!DK197</f>
        <v>SHLF11505471</v>
      </c>
      <c r="I197" s="22">
        <f>'Bruker data input page'!DL197</f>
        <v>7</v>
      </c>
      <c r="J197" s="22" t="str">
        <f>'Bruker data input page'!DM197</f>
        <v>B</v>
      </c>
      <c r="K197" s="49">
        <f>'Bruker data input page'!X197*Calibrations!H$46+Calibrations!I$46</f>
        <v>52.8102533774519</v>
      </c>
      <c r="L197" s="50">
        <f>'Bruker data input page'!AJ197*Calibrations!O$46/0.5995+Calibrations!P$46</f>
        <v>1.5239087819398616</v>
      </c>
      <c r="M197" s="19">
        <f>'ICP corrections'!$S$75*L197^2+'ICP corrections'!$T$75*L197+'ICP corrections'!$U$75</f>
        <v>1.6696278672823566</v>
      </c>
      <c r="N197" s="49">
        <f>'Bruker data input page'!V197*Calibrations!V$46+Calibrations!W$46</f>
        <v>17.802581604447276</v>
      </c>
      <c r="O197" s="50">
        <f>'Bruker data input page'!AR197*Calibrations!AC$46/0.6994+Calibrations!AD$46</f>
        <v>9.074056358942709</v>
      </c>
      <c r="P197" s="50">
        <f>'Bruker data input page'!T197*Calibrations!AQ$46+Calibrations!AR$46</f>
        <v>11.54684391825689</v>
      </c>
      <c r="Q197" s="50">
        <f>'Bruker data input page'!AP197*Calibrations!AJ$46/0.77446+Calibrations!AK$46</f>
        <v>0.11467884553405436</v>
      </c>
      <c r="R197" s="50">
        <f>'Bruker data input page'!AH197*Calibrations!AX$46/0.7147+Calibrations!AY$46</f>
        <v>10.080646544501143</v>
      </c>
      <c r="S197" s="50">
        <f>'Bruker data input page'!AF197*Calibrations!BE$46/0.83015+Calibrations!BF$46</f>
        <v>1.2442927509478892</v>
      </c>
      <c r="U197" s="20">
        <f>'Bruker data input page'!AL197*Calibrations!BS$46*10000+Calibrations!BT$46</f>
        <v>247.12403979235398</v>
      </c>
      <c r="V197" s="20">
        <f>('Bruker data input page'!AN197*10000)^2*Calibrations!BY$46+('Bruker data input page'!AN197*10000)*Calibrations!BZ$46+Calibrations!CA$46</f>
        <v>274.55491477396276</v>
      </c>
      <c r="W197" s="20">
        <f>'Bruker data input page'!AV197*Calibrations!CG$46*10000+Calibrations!CH$46</f>
        <v>129.56211508065243</v>
      </c>
      <c r="X197" s="20">
        <f>'Bruker data input page'!AX197*Calibrations!CN$46*10000+Calibrations!CO$46</f>
        <v>69.989656066228164</v>
      </c>
      <c r="Y197" s="20">
        <f>'Bruker data input page'!AZ197*Calibrations!CU$46*10000+Calibrations!CV$46</f>
        <v>68.251793604675768</v>
      </c>
      <c r="Z197" s="20">
        <f>'Bruker data input page'!BH197*Calibrations!DB$46*10000+Calibrations!DC$46</f>
        <v>14.487353609344066</v>
      </c>
      <c r="AA197" s="20">
        <f>'Bruker data input page'!BJ197*Calibrations!DI$46*10000+Calibrations!DJ$46</f>
        <v>290.99159253603273</v>
      </c>
      <c r="AB197" s="20">
        <f>'Bruker data input page'!BL197*Calibrations!DP$46*10000+Calibrations!DQ$46</f>
        <v>21.333064188248887</v>
      </c>
      <c r="AC197" s="20">
        <f>AB197*'ICP corrections'!Z$74+'ICP corrections'!AA$74</f>
        <v>26.086737866430376</v>
      </c>
      <c r="AD197" s="20">
        <f>((('Bruker data input page'!BN197*10000)^2)*Calibrations!DW$46)+(Calibrations!DX$46*('Bruker data input page'!BN197*10000))+Calibrations!DY$46</f>
        <v>101.26532137654183</v>
      </c>
      <c r="AE197" s="20">
        <f>AD197^2*'ICP corrections'!F$75+'ICP corrections'!G$75*AD197+'ICP corrections'!H$75</f>
        <v>140.99699963644196</v>
      </c>
      <c r="AF197" s="91">
        <f>A197^4*'ICP corrections'!K$75+A197^3*'ICP corrections'!L$75+'ICP corrections'!M$75*A197^2+'ICP corrections'!N$75*A197+'ICP corrections'!O$75</f>
        <v>1.0356882477130918</v>
      </c>
      <c r="AG197" s="20">
        <f t="shared" si="3"/>
        <v>146.02893548627</v>
      </c>
      <c r="AH197" s="20"/>
    </row>
    <row r="198" spans="1:34" s="18" customFormat="1" ht="16">
      <c r="A198" s="18">
        <f>'Bruker data input page'!A198</f>
        <v>246</v>
      </c>
      <c r="B198" s="82">
        <f>'Bruker data input page'!B198</f>
        <v>44876.260416666664</v>
      </c>
      <c r="C198" s="18" t="str">
        <f>'Bruker data input page'!G198</f>
        <v>GeoExploration</v>
      </c>
      <c r="D198" s="18" t="str">
        <f>'Bruker data input page'!H198</f>
        <v>Oxide3phase</v>
      </c>
      <c r="E198" s="22">
        <f>'Bruker data input page'!K198</f>
        <v>150</v>
      </c>
      <c r="F198" s="22"/>
      <c r="G198" s="22" t="str">
        <f>'Bruker data input page'!DJ198</f>
        <v>U1556B-28R-3A</v>
      </c>
      <c r="H198" s="22" t="str">
        <f>'Bruker data input page'!DK198</f>
        <v>SHLF11505471</v>
      </c>
      <c r="I198" s="22">
        <f>'Bruker data input page'!DL198</f>
        <v>61</v>
      </c>
      <c r="J198" s="22" t="str">
        <f>'Bruker data input page'!DM198</f>
        <v>A</v>
      </c>
      <c r="K198" s="49">
        <f>'Bruker data input page'!X198*Calibrations!H$46+Calibrations!I$46</f>
        <v>49.241477269895064</v>
      </c>
      <c r="L198" s="50">
        <f>'Bruker data input page'!AJ198*Calibrations!O$46/0.5995+Calibrations!P$46</f>
        <v>1.4902709293644787</v>
      </c>
      <c r="M198" s="19">
        <f>'ICP corrections'!$S$75*L198^2+'ICP corrections'!$T$75*L198+'ICP corrections'!$U$75</f>
        <v>1.6309608527055834</v>
      </c>
      <c r="N198" s="49">
        <f>'Bruker data input page'!V198*Calibrations!V$46+Calibrations!W$46</f>
        <v>17.112354183794235</v>
      </c>
      <c r="O198" s="50">
        <f>'Bruker data input page'!AR198*Calibrations!AC$46/0.6994+Calibrations!AD$46</f>
        <v>8.7411145963658523</v>
      </c>
      <c r="P198" s="50">
        <f>'Bruker data input page'!T198*Calibrations!AQ$46+Calibrations!AR$46</f>
        <v>8.3636594042326848</v>
      </c>
      <c r="Q198" s="50">
        <f>'Bruker data input page'!AP198*Calibrations!AJ$46/0.77446+Calibrations!AK$46</f>
        <v>0.10559552504888885</v>
      </c>
      <c r="R198" s="50">
        <f>'Bruker data input page'!AH198*Calibrations!AX$46/0.7147+Calibrations!AY$46</f>
        <v>11.737450441429381</v>
      </c>
      <c r="S198" s="50">
        <f>'Bruker data input page'!AF198*Calibrations!BE$46/0.83015+Calibrations!BF$46</f>
        <v>1.1600596431840817</v>
      </c>
      <c r="U198" s="20">
        <f>'Bruker data input page'!AL198*Calibrations!BS$46*10000+Calibrations!BT$46</f>
        <v>233.28909352528143</v>
      </c>
      <c r="V198" s="20">
        <f>('Bruker data input page'!AN198*10000)^2*Calibrations!BY$46+('Bruker data input page'!AN198*10000)*Calibrations!BZ$46+Calibrations!CA$46</f>
        <v>398.61834184663542</v>
      </c>
      <c r="W198" s="20">
        <f>'Bruker data input page'!AV198*Calibrations!CG$46*10000+Calibrations!CH$46</f>
        <v>135.55536802373726</v>
      </c>
      <c r="X198" s="20">
        <f>'Bruker data input page'!AX198*Calibrations!CN$46*10000+Calibrations!CO$46</f>
        <v>76.156003221726394</v>
      </c>
      <c r="Y198" s="20">
        <f>'Bruker data input page'!AZ198*Calibrations!CU$46*10000+Calibrations!CV$46</f>
        <v>76.7816140313451</v>
      </c>
      <c r="Z198" s="20">
        <f>'Bruker data input page'!BH198*Calibrations!DB$46*10000+Calibrations!DC$46</f>
        <v>14.487353609344066</v>
      </c>
      <c r="AA198" s="20">
        <f>'Bruker data input page'!BJ198*Calibrations!DI$46*10000+Calibrations!DJ$46</f>
        <v>294.12080797963642</v>
      </c>
      <c r="AB198" s="20">
        <f>'Bruker data input page'!BL198*Calibrations!DP$46*10000+Calibrations!DQ$46</f>
        <v>24.956412941230354</v>
      </c>
      <c r="AC198" s="20">
        <f>AB198*'ICP corrections'!Z$74+'ICP corrections'!AA$74</f>
        <v>29.166946641339923</v>
      </c>
      <c r="AD198" s="20">
        <f>((('Bruker data input page'!BN198*10000)^2)*Calibrations!DW$46)+(Calibrations!DX$46*('Bruker data input page'!BN198*10000))+Calibrations!DY$46</f>
        <v>118.58625245121814</v>
      </c>
      <c r="AE198" s="20">
        <f>AD198^2*'ICP corrections'!F$75+'ICP corrections'!G$75*AD198+'ICP corrections'!H$75</f>
        <v>160.34990896590284</v>
      </c>
      <c r="AF198" s="91">
        <f>A198^4*'ICP corrections'!K$75+A198^3*'ICP corrections'!L$75+'ICP corrections'!M$75*A198^2+'ICP corrections'!N$75*A198+'ICP corrections'!O$75</f>
        <v>1.0360679632949341</v>
      </c>
      <c r="AG198" s="20">
        <f t="shared" si="3"/>
        <v>166.13340359683104</v>
      </c>
      <c r="AH198" s="20"/>
    </row>
    <row r="199" spans="1:34" s="18" customFormat="1" ht="16">
      <c r="A199" s="18">
        <f>'Bruker data input page'!A199</f>
        <v>247</v>
      </c>
      <c r="B199" s="82">
        <f>'Bruker data input page'!B199</f>
        <v>44876.262499999997</v>
      </c>
      <c r="C199" s="18" t="str">
        <f>'Bruker data input page'!G199</f>
        <v>GeoExploration</v>
      </c>
      <c r="D199" s="18" t="str">
        <f>'Bruker data input page'!H199</f>
        <v>Oxide3phase</v>
      </c>
      <c r="E199" s="22">
        <f>'Bruker data input page'!K199</f>
        <v>150</v>
      </c>
      <c r="F199" s="22"/>
      <c r="G199" s="22" t="str">
        <f>'Bruker data input page'!DJ199</f>
        <v>U1556B-28R-3A</v>
      </c>
      <c r="H199" s="22" t="str">
        <f>'Bruker data input page'!DK199</f>
        <v>SHLF11505471</v>
      </c>
      <c r="I199" s="22">
        <f>'Bruker data input page'!DL199</f>
        <v>115</v>
      </c>
      <c r="J199" s="22" t="str">
        <f>'Bruker data input page'!DM199</f>
        <v>B</v>
      </c>
      <c r="K199" s="49">
        <f>'Bruker data input page'!X199*Calibrations!H$46+Calibrations!I$46</f>
        <v>53.065591864181535</v>
      </c>
      <c r="L199" s="50">
        <f>'Bruker data input page'!AJ199*Calibrations!O$46/0.5995+Calibrations!P$46</f>
        <v>2.503363901046602</v>
      </c>
      <c r="M199" s="19">
        <f>'ICP corrections'!$S$75*L199^2+'ICP corrections'!$T$75*L199+'ICP corrections'!$U$75</f>
        <v>2.7860425399410329</v>
      </c>
      <c r="N199" s="49">
        <f>'Bruker data input page'!V199*Calibrations!V$46+Calibrations!W$46</f>
        <v>19.433944154754144</v>
      </c>
      <c r="O199" s="50">
        <f>'Bruker data input page'!AR199*Calibrations!AC$46/0.6994+Calibrations!AD$46</f>
        <v>8.6012731053818303</v>
      </c>
      <c r="P199" s="50">
        <f>'Bruker data input page'!T199*Calibrations!AQ$46+Calibrations!AR$46</f>
        <v>10.537134530777802</v>
      </c>
      <c r="Q199" s="50">
        <f>'Bruker data input page'!AP199*Calibrations!AJ$46/0.77446+Calibrations!AK$46</f>
        <v>0.13559438612489599</v>
      </c>
      <c r="R199" s="50">
        <f>'Bruker data input page'!AH199*Calibrations!AX$46/0.7147+Calibrations!AY$46</f>
        <v>11.123462700498163</v>
      </c>
      <c r="S199" s="50">
        <f>'Bruker data input page'!AF199*Calibrations!BE$46/0.83015+Calibrations!BF$46</f>
        <v>2.1022846985553283</v>
      </c>
      <c r="U199" s="20">
        <f>'Bruker data input page'!AL199*Calibrations!BS$46*10000+Calibrations!BT$46</f>
        <v>286.55363665351081</v>
      </c>
      <c r="V199" s="20">
        <f>('Bruker data input page'!AN199*10000)^2*Calibrations!BY$46+('Bruker data input page'!AN199*10000)*Calibrations!BZ$46+Calibrations!CA$46</f>
        <v>247.78017125639334</v>
      </c>
      <c r="W199" s="20">
        <f>'Bruker data input page'!AV199*Calibrations!CG$46*10000+Calibrations!CH$46</f>
        <v>112.58123174191216</v>
      </c>
      <c r="X199" s="20">
        <f>'Bruker data input page'!AX199*Calibrations!CN$46*10000+Calibrations!CO$46</f>
        <v>63.823308910729935</v>
      </c>
      <c r="Y199" s="20">
        <f>'Bruker data input page'!AZ199*Calibrations!CU$46*10000+Calibrations!CV$46</f>
        <v>73.125976705629682</v>
      </c>
      <c r="Z199" s="20">
        <f>'Bruker data input page'!BH199*Calibrations!DB$46*10000+Calibrations!DC$46</f>
        <v>30.527724957113367</v>
      </c>
      <c r="AA199" s="20">
        <f>'Bruker data input page'!BJ199*Calibrations!DI$46*10000+Calibrations!DJ$46</f>
        <v>542.37189983886185</v>
      </c>
      <c r="AB199" s="20">
        <f>'Bruker data input page'!BL199*Calibrations!DP$46*10000+Calibrations!DQ$46</f>
        <v>27.37197877655132</v>
      </c>
      <c r="AC199" s="20">
        <f>AB199*'ICP corrections'!Z$74+'ICP corrections'!AA$74</f>
        <v>31.220419157946274</v>
      </c>
      <c r="AD199" s="20">
        <f>((('Bruker data input page'!BN199*10000)^2)*Calibrations!DW$46)+(Calibrations!DX$46*('Bruker data input page'!BN199*10000))+Calibrations!DY$46</f>
        <v>164.11896598600833</v>
      </c>
      <c r="AE199" s="20">
        <f>AD199^2*'ICP corrections'!F$75+'ICP corrections'!G$75*AD199+'ICP corrections'!H$75</f>
        <v>206.97726957931911</v>
      </c>
      <c r="AF199" s="91">
        <f>A199^4*'ICP corrections'!K$75+A199^3*'ICP corrections'!L$75+'ICP corrections'!M$75*A199^2+'ICP corrections'!N$75*A199+'ICP corrections'!O$75</f>
        <v>1.0364501765052005</v>
      </c>
      <c r="AG199" s="20">
        <f t="shared" si="3"/>
        <v>214.52162758804977</v>
      </c>
      <c r="AH199" s="20"/>
    </row>
    <row r="200" spans="1:34" s="18" customFormat="1" ht="16">
      <c r="A200" s="18">
        <f>'Bruker data input page'!A200</f>
        <v>248</v>
      </c>
      <c r="B200" s="82">
        <f>'Bruker data input page'!B200</f>
        <v>44876.26666666667</v>
      </c>
      <c r="C200" s="18" t="str">
        <f>'Bruker data input page'!G200</f>
        <v>GeoExploration</v>
      </c>
      <c r="D200" s="18" t="str">
        <f>'Bruker data input page'!H200</f>
        <v>Oxide3phase</v>
      </c>
      <c r="E200" s="22">
        <f>'Bruker data input page'!K200</f>
        <v>150</v>
      </c>
      <c r="F200" s="22"/>
      <c r="G200" s="22" t="str">
        <f>'Bruker data input page'!DJ200</f>
        <v>U1556B-29R-1A</v>
      </c>
      <c r="H200" s="22" t="str">
        <f>'Bruker data input page'!DK200</f>
        <v>SHLF11506511</v>
      </c>
      <c r="I200" s="22">
        <f>'Bruker data input page'!DL200</f>
        <v>19</v>
      </c>
      <c r="J200" s="22" t="str">
        <f>'Bruker data input page'!DM200</f>
        <v>B</v>
      </c>
      <c r="K200" s="49">
        <f>'Bruker data input page'!X200*Calibrations!H$46+Calibrations!I$46</f>
        <v>49.252825647083043</v>
      </c>
      <c r="L200" s="50">
        <f>'Bruker data input page'!AJ200*Calibrations!O$46/0.5995+Calibrations!P$46</f>
        <v>1.5169833417037535</v>
      </c>
      <c r="M200" s="19">
        <f>'ICP corrections'!$S$75*L200^2+'ICP corrections'!$T$75*L200+'ICP corrections'!$U$75</f>
        <v>1.6616687783324691</v>
      </c>
      <c r="N200" s="49">
        <f>'Bruker data input page'!V200*Calibrations!V$46+Calibrations!W$46</f>
        <v>17.341593191227815</v>
      </c>
      <c r="O200" s="50">
        <f>'Bruker data input page'!AR200*Calibrations!AC$46/0.6994+Calibrations!AD$46</f>
        <v>8.8787245741958767</v>
      </c>
      <c r="P200" s="50">
        <f>'Bruker data input page'!T200*Calibrations!AQ$46+Calibrations!AR$46</f>
        <v>8.0886280712673475</v>
      </c>
      <c r="Q200" s="50">
        <f>'Bruker data input page'!AP200*Calibrations!AJ$46/0.77446+Calibrations!AK$46</f>
        <v>0.10475890342525516</v>
      </c>
      <c r="R200" s="50">
        <f>'Bruker data input page'!AH200*Calibrations!AX$46/0.7147+Calibrations!AY$46</f>
        <v>10.983389451616514</v>
      </c>
      <c r="S200" s="50">
        <f>'Bruker data input page'!AF200*Calibrations!BE$46/0.83015+Calibrations!BF$46</f>
        <v>1.0707926843586923</v>
      </c>
      <c r="U200" s="20">
        <f>'Bruker data input page'!AL200*Calibrations!BS$46*10000+Calibrations!BT$46</f>
        <v>193.85949666412463</v>
      </c>
      <c r="V200" s="20">
        <f>('Bruker data input page'!AN200*10000)^2*Calibrations!BY$46+('Bruker data input page'!AN200*10000)*Calibrations!BZ$46+Calibrations!CA$46</f>
        <v>326.39832075186132</v>
      </c>
      <c r="W200" s="20">
        <f>'Bruker data input page'!AV200*Calibrations!CG$46*10000+Calibrations!CH$46</f>
        <v>121.57111115653937</v>
      </c>
      <c r="X200" s="20">
        <f>'Bruker data input page'!AX200*Calibrations!CN$46*10000+Calibrations!CO$46</f>
        <v>76.156003221726394</v>
      </c>
      <c r="Y200" s="20">
        <f>'Bruker data input page'!AZ200*Calibrations!CU$46*10000+Calibrations!CV$46</f>
        <v>70.688885155152732</v>
      </c>
      <c r="Z200" s="20">
        <f>'Bruker data input page'!BH200*Calibrations!DB$46*10000+Calibrations!DC$46</f>
        <v>12.348637429641492</v>
      </c>
      <c r="AA200" s="20">
        <f>'Bruker data input page'!BJ200*Calibrations!DI$46*10000+Calibrations!DJ$46</f>
        <v>303.50845431044746</v>
      </c>
      <c r="AB200" s="20">
        <f>'Bruker data input page'!BL200*Calibrations!DP$46*10000+Calibrations!DQ$46</f>
        <v>26.164195858890835</v>
      </c>
      <c r="AC200" s="20">
        <f>AB200*'ICP corrections'!Z$74+'ICP corrections'!AA$74</f>
        <v>30.193682899643097</v>
      </c>
      <c r="AD200" s="20">
        <f>((('Bruker data input page'!BN200*10000)^2)*Calibrations!DW$46)+(Calibrations!DX$46*('Bruker data input page'!BN200*10000))+Calibrations!DY$46</f>
        <v>126.95959563422895</v>
      </c>
      <c r="AE200" s="20">
        <f>AD200^2*'ICP corrections'!F$75+'ICP corrections'!G$75*AD200+'ICP corrections'!H$75</f>
        <v>169.38628754001837</v>
      </c>
      <c r="AF200" s="91">
        <f>A200^4*'ICP corrections'!K$75+A200^3*'ICP corrections'!L$75+'ICP corrections'!M$75*A200^2+'ICP corrections'!N$75*A200+'ICP corrections'!O$75</f>
        <v>1.0368348290827269</v>
      </c>
      <c r="AG200" s="20">
        <f t="shared" si="3"/>
        <v>175.62560249051259</v>
      </c>
      <c r="AH200" s="20"/>
    </row>
    <row r="201" spans="1:34" s="18" customFormat="1" ht="16">
      <c r="A201" s="18">
        <f>'Bruker data input page'!A201</f>
        <v>249</v>
      </c>
      <c r="B201" s="82">
        <f>'Bruker data input page'!B201</f>
        <v>44876.269444444442</v>
      </c>
      <c r="C201" s="18" t="str">
        <f>'Bruker data input page'!G201</f>
        <v>GeoExploration</v>
      </c>
      <c r="D201" s="18" t="str">
        <f>'Bruker data input page'!H201</f>
        <v>Oxide3phase</v>
      </c>
      <c r="E201" s="22">
        <f>'Bruker data input page'!K201</f>
        <v>150</v>
      </c>
      <c r="F201" s="22"/>
      <c r="G201" s="22" t="str">
        <f>'Bruker data input page'!DJ201</f>
        <v>U1556B-29R-1A</v>
      </c>
      <c r="H201" s="22" t="str">
        <f>'Bruker data input page'!DK201</f>
        <v>SHLF11506511</v>
      </c>
      <c r="I201" s="22">
        <f>'Bruker data input page'!DL201</f>
        <v>86</v>
      </c>
      <c r="J201" s="22" t="str">
        <f>'Bruker data input page'!DM201</f>
        <v>A</v>
      </c>
      <c r="K201" s="49">
        <f>'Bruker data input page'!X201*Calibrations!H$46+Calibrations!I$46</f>
        <v>53.137913725582926</v>
      </c>
      <c r="L201" s="50">
        <f>'Bruker data input page'!AJ201*Calibrations!O$46/0.5995+Calibrations!P$46</f>
        <v>1.6927576105535489</v>
      </c>
      <c r="M201" s="19">
        <f>'ICP corrections'!$S$75*L201^2+'ICP corrections'!$T$75*L201+'ICP corrections'!$U$75</f>
        <v>1.863394552629015</v>
      </c>
      <c r="N201" s="49">
        <f>'Bruker data input page'!V201*Calibrations!V$46+Calibrations!W$46</f>
        <v>18.57426484532095</v>
      </c>
      <c r="O201" s="50">
        <f>'Bruker data input page'!AR201*Calibrations!AC$46/0.6994+Calibrations!AD$46</f>
        <v>9.8294979453436362</v>
      </c>
      <c r="P201" s="50">
        <f>'Bruker data input page'!T201*Calibrations!AQ$46+Calibrations!AR$46</f>
        <v>7.9213779767233472</v>
      </c>
      <c r="Q201" s="50">
        <f>'Bruker data input page'!AP201*Calibrations!AJ$46/0.77446+Calibrations!AK$46</f>
        <v>0.10081483005669645</v>
      </c>
      <c r="R201" s="50">
        <f>'Bruker data input page'!AH201*Calibrations!AX$46/0.7147+Calibrations!AY$46</f>
        <v>10.75781315706336</v>
      </c>
      <c r="S201" s="50">
        <f>'Bruker data input page'!AF201*Calibrations!BE$46/0.83015+Calibrations!BF$46</f>
        <v>1.9627910924710421</v>
      </c>
      <c r="U201" s="20">
        <f>'Bruker data input page'!AL201*Calibrations!BS$46*10000+Calibrations!BT$46</f>
        <v>284.47839471344992</v>
      </c>
      <c r="V201" s="20">
        <f>('Bruker data input page'!AN201*10000)^2*Calibrations!BY$46+('Bruker data input page'!AN201*10000)*Calibrations!BZ$46+Calibrations!CA$46</f>
        <v>305.22933471157137</v>
      </c>
      <c r="W201" s="20">
        <f>'Bruker data input page'!AV201*Calibrations!CG$46*10000+Calibrations!CH$46</f>
        <v>100.59472585574255</v>
      </c>
      <c r="X201" s="20">
        <f>'Bruker data input page'!AX201*Calibrations!CN$46*10000+Calibrations!CO$46</f>
        <v>91.57187111047196</v>
      </c>
      <c r="Y201" s="20">
        <f>'Bruker data input page'!AZ201*Calibrations!CU$46*10000+Calibrations!CV$46</f>
        <v>103.58962108659155</v>
      </c>
      <c r="Z201" s="20">
        <f>'Bruker data input page'!BH201*Calibrations!DB$46*10000+Calibrations!DC$46</f>
        <v>24.111576418005647</v>
      </c>
      <c r="AA201" s="20">
        <f>'Bruker data input page'!BJ201*Calibrations!DI$46*10000+Calibrations!DJ$46</f>
        <v>332.71446511741516</v>
      </c>
      <c r="AB201" s="20">
        <f>'Bruker data input page'!BL201*Calibrations!DP$46*10000+Calibrations!DQ$46</f>
        <v>28.579761694211815</v>
      </c>
      <c r="AC201" s="20">
        <f>AB201*'ICP corrections'!Z$74+'ICP corrections'!AA$74</f>
        <v>32.247155416249463</v>
      </c>
      <c r="AD201" s="20">
        <f>((('Bruker data input page'!BN201*10000)^2)*Calibrations!DW$46)+(Calibrations!DX$46*('Bruker data input page'!BN201*10000))+Calibrations!DY$46</f>
        <v>106.76036092846152</v>
      </c>
      <c r="AE201" s="20">
        <f>AD201^2*'ICP corrections'!F$75+'ICP corrections'!G$75*AD201+'ICP corrections'!H$75</f>
        <v>147.23311480873582</v>
      </c>
      <c r="AF201" s="91">
        <f>A201^4*'ICP corrections'!K$75+A201^3*'ICP corrections'!L$75+'ICP corrections'!M$75*A201^2+'ICP corrections'!N$75*A201+'ICP corrections'!O$75</f>
        <v>1.0372218628395582</v>
      </c>
      <c r="AG201" s="20">
        <f t="shared" si="3"/>
        <v>152.7134056135875</v>
      </c>
      <c r="AH201" s="20"/>
    </row>
    <row r="202" spans="1:34" s="18" customFormat="1" ht="16">
      <c r="A202" s="18">
        <f>'Bruker data input page'!A202</f>
        <v>250</v>
      </c>
      <c r="B202" s="82">
        <f>'Bruker data input page'!B202</f>
        <v>44876.272916666669</v>
      </c>
      <c r="C202" s="18" t="str">
        <f>'Bruker data input page'!G202</f>
        <v>GeoExploration</v>
      </c>
      <c r="D202" s="18" t="str">
        <f>'Bruker data input page'!H202</f>
        <v>Oxide3phase</v>
      </c>
      <c r="E202" s="22">
        <f>'Bruker data input page'!K202</f>
        <v>150</v>
      </c>
      <c r="F202" s="22"/>
      <c r="G202" s="22" t="str">
        <f>'Bruker data input page'!DJ202</f>
        <v>U1556B-29R-2A</v>
      </c>
      <c r="H202" s="22" t="str">
        <f>'Bruker data input page'!DK202</f>
        <v>SHLF11506541</v>
      </c>
      <c r="I202" s="22">
        <f>'Bruker data input page'!DL202</f>
        <v>38</v>
      </c>
      <c r="J202" s="22" t="str">
        <f>'Bruker data input page'!DM202</f>
        <v>B</v>
      </c>
      <c r="K202" s="49">
        <f>'Bruker data input page'!X202*Calibrations!H$46+Calibrations!I$46</f>
        <v>52.497018932525933</v>
      </c>
      <c r="L202" s="50">
        <f>'Bruker data input page'!AJ202*Calibrations!O$46/0.5995+Calibrations!P$46</f>
        <v>1.6190511394692537</v>
      </c>
      <c r="M202" s="19">
        <f>'ICP corrections'!$S$75*L202^2+'ICP corrections'!$T$75*L202+'ICP corrections'!$U$75</f>
        <v>1.7788778343898002</v>
      </c>
      <c r="N202" s="49">
        <f>'Bruker data input page'!V202*Calibrations!V$46+Calibrations!W$46</f>
        <v>18.723038979251911</v>
      </c>
      <c r="O202" s="50">
        <f>'Bruker data input page'!AR202*Calibrations!AC$46/0.6994+Calibrations!AD$46</f>
        <v>9.774602721755226</v>
      </c>
      <c r="P202" s="50">
        <f>'Bruker data input page'!T202*Calibrations!AQ$46+Calibrations!AR$46</f>
        <v>9.8131278860087328</v>
      </c>
      <c r="Q202" s="50">
        <f>'Bruker data input page'!AP202*Calibrations!AJ$46/0.77446+Calibrations!AK$46</f>
        <v>0.12579396139090163</v>
      </c>
      <c r="R202" s="50">
        <f>'Bruker data input page'!AH202*Calibrations!AX$46/0.7147+Calibrations!AY$46</f>
        <v>12.745831923742998</v>
      </c>
      <c r="S202" s="50">
        <f>'Bruker data input page'!AF202*Calibrations!BE$46/0.83015+Calibrations!BF$46</f>
        <v>1.180083184073486</v>
      </c>
      <c r="U202" s="20">
        <f>'Bruker data input page'!AL202*Calibrations!BS$46*10000+Calibrations!BT$46</f>
        <v>308.68955068082687</v>
      </c>
      <c r="V202" s="20">
        <f>('Bruker data input page'!AN202*10000)^2*Calibrations!BY$46+('Bruker data input page'!AN202*10000)*Calibrations!BZ$46+Calibrations!CA$46</f>
        <v>403.84199439951033</v>
      </c>
      <c r="W202" s="20">
        <f>'Bruker data input page'!AV202*Calibrations!CG$46*10000+Calibrations!CH$46</f>
        <v>117.57560919448285</v>
      </c>
      <c r="X202" s="20">
        <f>'Bruker data input page'!AX202*Calibrations!CN$46*10000+Calibrations!CO$46</f>
        <v>78.211452273559132</v>
      </c>
      <c r="Y202" s="20">
        <f>'Bruker data input page'!AZ202*Calibrations!CU$46*10000+Calibrations!CV$46</f>
        <v>70.688885155152732</v>
      </c>
      <c r="Z202" s="20">
        <f>'Bruker data input page'!BH202*Calibrations!DB$46*10000+Calibrations!DC$46</f>
        <v>13.417995519492779</v>
      </c>
      <c r="AA202" s="20">
        <f>'Bruker data input page'!BJ202*Calibrations!DI$46*10000+Calibrations!DJ$46</f>
        <v>337.92982419008803</v>
      </c>
      <c r="AB202" s="20">
        <f>'Bruker data input page'!BL202*Calibrations!DP$46*10000+Calibrations!DQ$46</f>
        <v>26.164195858890835</v>
      </c>
      <c r="AC202" s="20">
        <f>AB202*'ICP corrections'!Z$74+'ICP corrections'!AA$74</f>
        <v>30.193682899643097</v>
      </c>
      <c r="AD202" s="20">
        <f>((('Bruker data input page'!BN202*10000)^2)*Calibrations!DW$46)+(Calibrations!DX$46*('Bruker data input page'!BN202*10000))+Calibrations!DY$46</f>
        <v>105.66733473379276</v>
      </c>
      <c r="AE202" s="20">
        <f>AD202^2*'ICP corrections'!F$75+'ICP corrections'!G$75*AD202+'ICP corrections'!H$75</f>
        <v>145.99982031764745</v>
      </c>
      <c r="AF202" s="91">
        <f>A202^4*'ICP corrections'!K$75+A202^3*'ICP corrections'!L$75+'ICP corrections'!M$75*A202^2+'ICP corrections'!N$75*A202+'ICP corrections'!O$75</f>
        <v>1.0376112196609482</v>
      </c>
      <c r="AG202" s="20">
        <f t="shared" si="3"/>
        <v>151.49105163007346</v>
      </c>
      <c r="AH202" s="20"/>
    </row>
    <row r="203" spans="1:34" s="18" customFormat="1" ht="16">
      <c r="A203" s="18">
        <f>'Bruker data input page'!A203</f>
        <v>251</v>
      </c>
      <c r="B203" s="82">
        <f>'Bruker data input page'!B203</f>
        <v>44876.275694444441</v>
      </c>
      <c r="C203" s="18" t="str">
        <f>'Bruker data input page'!G203</f>
        <v>GeoExploration</v>
      </c>
      <c r="D203" s="18" t="str">
        <f>'Bruker data input page'!H203</f>
        <v>Oxide3phase</v>
      </c>
      <c r="E203" s="22">
        <f>'Bruker data input page'!K203</f>
        <v>150</v>
      </c>
      <c r="F203" s="22"/>
      <c r="G203" s="22" t="str">
        <f>'Bruker data input page'!DJ203</f>
        <v>U1556B-29R-2A</v>
      </c>
      <c r="H203" s="22" t="str">
        <f>'Bruker data input page'!DK203</f>
        <v>SHLF11506541</v>
      </c>
      <c r="I203" s="22">
        <f>'Bruker data input page'!DL203</f>
        <v>119</v>
      </c>
      <c r="J203" s="22" t="str">
        <f>'Bruker data input page'!DM203</f>
        <v>A</v>
      </c>
      <c r="K203" s="49">
        <f>'Bruker data input page'!X203*Calibrations!H$46+Calibrations!I$46</f>
        <v>55.324303615342473</v>
      </c>
      <c r="L203" s="50">
        <f>'Bruker data input page'!AJ203*Calibrations!O$46/0.5995+Calibrations!P$46</f>
        <v>1.6797311872522978</v>
      </c>
      <c r="M203" s="19">
        <f>'ICP corrections'!$S$75*L203^2+'ICP corrections'!$T$75*L203+'ICP corrections'!$U$75</f>
        <v>1.8484651434481265</v>
      </c>
      <c r="N203" s="49">
        <f>'Bruker data input page'!V203*Calibrations!V$46+Calibrations!W$46</f>
        <v>19.218446275143673</v>
      </c>
      <c r="O203" s="50">
        <f>'Bruker data input page'!AR203*Calibrations!AC$46/0.6994+Calibrations!AD$46</f>
        <v>9.6523158009160053</v>
      </c>
      <c r="P203" s="50">
        <f>'Bruker data input page'!T203*Calibrations!AQ$46+Calibrations!AR$46</f>
        <v>10.08088325778451</v>
      </c>
      <c r="Q203" s="50">
        <f>'Bruker data input page'!AP203*Calibrations!AJ$46/0.77446+Calibrations!AK$46</f>
        <v>0.12770623938777859</v>
      </c>
      <c r="R203" s="50">
        <f>'Bruker data input page'!AH203*Calibrations!AX$46/0.7147+Calibrations!AY$46</f>
        <v>11.755980964979351</v>
      </c>
      <c r="S203" s="50">
        <f>'Bruker data input page'!AF203*Calibrations!BE$46/0.83015+Calibrations!BF$46</f>
        <v>1.3956438728661245</v>
      </c>
      <c r="U203" s="20">
        <f>'Bruker data input page'!AL203*Calibrations!BS$46*10000+Calibrations!BT$46</f>
        <v>322.52449694789937</v>
      </c>
      <c r="V203" s="20">
        <f>('Bruker data input page'!AN203*10000)^2*Calibrations!BY$46+('Bruker data input page'!AN203*10000)*Calibrations!BZ$46+Calibrations!CA$46</f>
        <v>295.27213939972955</v>
      </c>
      <c r="W203" s="20">
        <f>'Bruker data input page'!AV203*Calibrations!CG$46*10000+Calibrations!CH$46</f>
        <v>128.56323959013832</v>
      </c>
      <c r="X203" s="20">
        <f>'Bruker data input page'!AX203*Calibrations!CN$46*10000+Calibrations!CO$46</f>
        <v>76.156003221726394</v>
      </c>
      <c r="Y203" s="20">
        <f>'Bruker data input page'!AZ203*Calibrations!CU$46*10000+Calibrations!CV$46</f>
        <v>76.7816140313451</v>
      </c>
      <c r="Z203" s="20">
        <f>'Bruker data input page'!BH203*Calibrations!DB$46*10000+Calibrations!DC$46</f>
        <v>16.626069789046639</v>
      </c>
      <c r="AA203" s="20">
        <f>'Bruker data input page'!BJ203*Calibrations!DI$46*10000+Calibrations!DJ$46</f>
        <v>307.68074156858574</v>
      </c>
      <c r="AB203" s="20">
        <f>'Bruker data input page'!BL203*Calibrations!DP$46*10000+Calibrations!DQ$46</f>
        <v>22.540847105909371</v>
      </c>
      <c r="AC203" s="20">
        <f>AB203*'ICP corrections'!Z$74+'ICP corrections'!AA$74</f>
        <v>27.113474124733557</v>
      </c>
      <c r="AD203" s="20">
        <f>((('Bruker data input page'!BN203*10000)^2)*Calibrations!DW$46)+(Calibrations!DX$46*('Bruker data input page'!BN203*10000))+Calibrations!DY$46</f>
        <v>87.772158950461716</v>
      </c>
      <c r="AE203" s="20">
        <f>AD203^2*'ICP corrections'!F$75+'ICP corrections'!G$75*AD203+'ICP corrections'!H$75</f>
        <v>125.30390570212448</v>
      </c>
      <c r="AF203" s="91">
        <f>A203^4*'ICP corrections'!K$75+A203^3*'ICP corrections'!L$75+'ICP corrections'!M$75*A203^2+'ICP corrections'!N$75*A203+'ICP corrections'!O$75</f>
        <v>1.0380028415053593</v>
      </c>
      <c r="AG203" s="20">
        <f t="shared" si="3"/>
        <v>130.0658101705248</v>
      </c>
      <c r="AH203" s="20"/>
    </row>
    <row r="204" spans="1:34" s="18" customFormat="1" ht="16">
      <c r="A204" s="18">
        <f>'Bruker data input page'!A204</f>
        <v>253</v>
      </c>
      <c r="B204" s="82">
        <f>'Bruker data input page'!B204</f>
        <v>44876.896527777775</v>
      </c>
      <c r="C204" s="18" t="str">
        <f>'Bruker data input page'!G204</f>
        <v>GeoExploration</v>
      </c>
      <c r="D204" s="18" t="str">
        <f>'Bruker data input page'!H204</f>
        <v>Oxide3phase</v>
      </c>
      <c r="E204" s="22">
        <f>'Bruker data input page'!K204</f>
        <v>150</v>
      </c>
      <c r="F204" s="22"/>
      <c r="G204" s="22" t="str">
        <f>'Bruker data input page'!DJ204</f>
        <v>U1556B-29R-3A</v>
      </c>
      <c r="H204" s="22" t="str">
        <f>'Bruker data input page'!DK204</f>
        <v>SHLF11506571</v>
      </c>
      <c r="I204" s="22">
        <f>'Bruker data input page'!DL204</f>
        <v>23</v>
      </c>
      <c r="J204" s="22" t="str">
        <f>'Bruker data input page'!DM204</f>
        <v>A</v>
      </c>
      <c r="K204" s="49">
        <f>'Bruker data input page'!X204*Calibrations!H$46+Calibrations!I$46</f>
        <v>51.441138990603264</v>
      </c>
      <c r="L204" s="50">
        <f>'Bruker data input page'!AJ204*Calibrations!O$46/0.5995+Calibrations!P$46</f>
        <v>1.8167559690667254</v>
      </c>
      <c r="M204" s="19">
        <f>'ICP corrections'!$S$75*L204^2+'ICP corrections'!$T$75*L204+'ICP corrections'!$U$75</f>
        <v>2.0053451205844204</v>
      </c>
      <c r="N204" s="49">
        <f>'Bruker data input page'!V204*Calibrations!V$46+Calibrations!W$46</f>
        <v>18.944218286712321</v>
      </c>
      <c r="O204" s="50">
        <f>'Bruker data input page'!AR204*Calibrations!AC$46/0.6994+Calibrations!AD$46</f>
        <v>10.475446619654942</v>
      </c>
      <c r="P204" s="50">
        <f>'Bruker data input page'!T204*Calibrations!AQ$46+Calibrations!AR$46</f>
        <v>5.4589986845448024</v>
      </c>
      <c r="Q204" s="50">
        <f>'Bruker data input page'!AP204*Calibrations!AJ$46/0.77446+Calibrations!AK$46</f>
        <v>0.27841764901664334</v>
      </c>
      <c r="R204" s="50">
        <f>'Bruker data input page'!AH204*Calibrations!AX$46/0.7147+Calibrations!AY$46</f>
        <v>10.769777747071998</v>
      </c>
      <c r="S204" s="50">
        <f>'Bruker data input page'!AF204*Calibrations!BE$46/0.83015+Calibrations!BF$46</f>
        <v>2.4967148950695179</v>
      </c>
      <c r="U204" s="20">
        <f>'Bruker data input page'!AL204*Calibrations!BS$46*10000+Calibrations!BT$46</f>
        <v>258.19199680601201</v>
      </c>
      <c r="V204" s="20">
        <f>('Bruker data input page'!AN204*10000)^2*Calibrations!BY$46+('Bruker data input page'!AN204*10000)*Calibrations!BZ$46+Calibrations!CA$46</f>
        <v>153.43242223862885</v>
      </c>
      <c r="W204" s="20">
        <f>'Bruker data input page'!AV204*Calibrations!CG$46*10000+Calibrations!CH$46</f>
        <v>146.54299841939275</v>
      </c>
      <c r="X204" s="20">
        <f>'Bruker data input page'!AX204*Calibrations!CN$46*10000+Calibrations!CO$46</f>
        <v>88.488697532722853</v>
      </c>
      <c r="Y204" s="20">
        <f>'Bruker data input page'!AZ204*Calibrations!CU$46*10000+Calibrations!CV$46</f>
        <v>101.15252953611459</v>
      </c>
      <c r="Z204" s="20">
        <f>'Bruker data input page'!BH204*Calibrations!DB$46*10000+Calibrations!DC$46</f>
        <v>28.389008777410794</v>
      </c>
      <c r="AA204" s="20">
        <f>'Bruker data input page'!BJ204*Calibrations!DI$46*10000+Calibrations!DJ$46</f>
        <v>382.7819122150741</v>
      </c>
      <c r="AB204" s="20">
        <f>'Bruker data input page'!BL204*Calibrations!DP$46*10000+Calibrations!DQ$46</f>
        <v>32.203110447193275</v>
      </c>
      <c r="AC204" s="20">
        <f>AB204*'ICP corrections'!Z$74+'ICP corrections'!AA$74</f>
        <v>35.327364191159006</v>
      </c>
      <c r="AD204" s="20">
        <f>((('Bruker data input page'!BN204*10000)^2)*Calibrations!DW$46)+(Calibrations!DX$46*('Bruker data input page'!BN204*10000))+Calibrations!DY$46</f>
        <v>121.74868757877903</v>
      </c>
      <c r="AE204" s="20">
        <f>AD204^2*'ICP corrections'!F$75+'ICP corrections'!G$75*AD204+'ICP corrections'!H$75</f>
        <v>163.78721305970663</v>
      </c>
      <c r="AF204" s="91">
        <f>A204^4*'ICP corrections'!K$75+A204^3*'ICP corrections'!L$75+'ICP corrections'!M$75*A204^2+'ICP corrections'!N$75*A204+'ICP corrections'!O$75</f>
        <v>1.03879264846314</v>
      </c>
      <c r="AG204" s="20">
        <f t="shared" si="3"/>
        <v>170.14095283868923</v>
      </c>
      <c r="AH204" s="20"/>
    </row>
    <row r="205" spans="1:34" s="18" customFormat="1" ht="16">
      <c r="A205" s="18">
        <f>'Bruker data input page'!A205</f>
        <v>254</v>
      </c>
      <c r="B205" s="82">
        <f>'Bruker data input page'!B205</f>
        <v>44876.899305555555</v>
      </c>
      <c r="C205" s="18" t="str">
        <f>'Bruker data input page'!G205</f>
        <v>GeoExploration</v>
      </c>
      <c r="D205" s="18" t="str">
        <f>'Bruker data input page'!H205</f>
        <v>Oxide3phase</v>
      </c>
      <c r="E205" s="22">
        <f>'Bruker data input page'!K205</f>
        <v>150</v>
      </c>
      <c r="F205" s="22"/>
      <c r="G205" s="22" t="str">
        <f>'Bruker data input page'!DJ205</f>
        <v>U1556B-29R-3A</v>
      </c>
      <c r="H205" s="22" t="str">
        <f>'Bruker data input page'!DK205</f>
        <v>SHLF11506571</v>
      </c>
      <c r="I205" s="22">
        <f>'Bruker data input page'!DL205</f>
        <v>73</v>
      </c>
      <c r="J205" s="22" t="str">
        <f>'Bruker data input page'!DM205</f>
        <v>A</v>
      </c>
      <c r="K205" s="49">
        <f>'Bruker data input page'!X205*Calibrations!H$46+Calibrations!I$46</f>
        <v>52.894885342921611</v>
      </c>
      <c r="L205" s="50">
        <f>'Bruker data input page'!AJ205*Calibrations!O$46/0.5995+Calibrations!P$46</f>
        <v>1.6093225448518635</v>
      </c>
      <c r="M205" s="19">
        <f>'ICP corrections'!$S$75*L205^2+'ICP corrections'!$T$75*L205+'ICP corrections'!$U$75</f>
        <v>1.7677146308282814</v>
      </c>
      <c r="N205" s="49">
        <f>'Bruker data input page'!V205*Calibrations!V$46+Calibrations!W$46</f>
        <v>18.315693815034198</v>
      </c>
      <c r="O205" s="50">
        <f>'Bruker data input page'!AR205*Calibrations!AC$46/0.6994+Calibrations!AD$46</f>
        <v>9.7525851253024207</v>
      </c>
      <c r="P205" s="50">
        <f>'Bruker data input page'!T205*Calibrations!AQ$46+Calibrations!AR$46</f>
        <v>9.7967327201282579</v>
      </c>
      <c r="Q205" s="50">
        <f>'Bruker data input page'!AP205*Calibrations!AJ$46/0.77446+Calibrations!AK$46</f>
        <v>0.11862291890261306</v>
      </c>
      <c r="R205" s="50">
        <f>'Bruker data input page'!AH205*Calibrations!AX$46/0.7147+Calibrations!AY$46</f>
        <v>11.395438258743361</v>
      </c>
      <c r="S205" s="50">
        <f>'Bruker data input page'!AF205*Calibrations!BE$46/0.83015+Calibrations!BF$46</f>
        <v>1.2605129377018758</v>
      </c>
      <c r="U205" s="20">
        <f>'Bruker data input page'!AL205*Calibrations!BS$46*10000+Calibrations!BT$46</f>
        <v>256.11675486595118</v>
      </c>
      <c r="V205" s="20">
        <f>('Bruker data input page'!AN205*10000)^2*Calibrations!BY$46+('Bruker data input page'!AN205*10000)*Calibrations!BZ$46+Calibrations!CA$46</f>
        <v>274.55491477396276</v>
      </c>
      <c r="W205" s="20">
        <f>'Bruker data input page'!AV205*Calibrations!CG$46*10000+Calibrations!CH$46</f>
        <v>120.57223566602524</v>
      </c>
      <c r="X205" s="20">
        <f>'Bruker data input page'!AX205*Calibrations!CN$46*10000+Calibrations!CO$46</f>
        <v>79.239176799475501</v>
      </c>
      <c r="Y205" s="20">
        <f>'Bruker data input page'!AZ205*Calibrations!CU$46*10000+Calibrations!CV$46</f>
        <v>71.9074309303912</v>
      </c>
      <c r="Z205" s="20">
        <f>'Bruker data input page'!BH205*Calibrations!DB$46*10000+Calibrations!DC$46</f>
        <v>15.556711699195352</v>
      </c>
      <c r="AA205" s="20">
        <f>'Bruker data input page'!BJ205*Calibrations!DI$46*10000+Calibrations!DJ$46</f>
        <v>320.19760334300042</v>
      </c>
      <c r="AB205" s="20">
        <f>'Bruker data input page'!BL205*Calibrations!DP$46*10000+Calibrations!DQ$46</f>
        <v>26.164195858890835</v>
      </c>
      <c r="AC205" s="20">
        <f>AB205*'ICP corrections'!Z$74+'ICP corrections'!AA$74</f>
        <v>30.193682899643097</v>
      </c>
      <c r="AD205" s="20">
        <f>((('Bruker data input page'!BN205*10000)^2)*Calibrations!DW$46)+(Calibrations!DX$46*('Bruker data input page'!BN205*10000))+Calibrations!DY$46</f>
        <v>104.57131768126638</v>
      </c>
      <c r="AE205" s="20">
        <f>AD205^2*'ICP corrections'!F$75+'ICP corrections'!G$75*AD205+'ICP corrections'!H$75</f>
        <v>144.75959078158382</v>
      </c>
      <c r="AF205" s="91">
        <f>A205^4*'ICP corrections'!K$75+A205^3*'ICP corrections'!L$75+'ICP corrections'!M$75*A205^2+'ICP corrections'!N$75*A205+'ICP corrections'!O$75</f>
        <v>1.039190717859479</v>
      </c>
      <c r="AG205" s="20">
        <f t="shared" si="3"/>
        <v>150.4328230613585</v>
      </c>
      <c r="AH205" s="20"/>
    </row>
    <row r="206" spans="1:34" s="18" customFormat="1" ht="16">
      <c r="A206" s="18">
        <f>'Bruker data input page'!A206</f>
        <v>255</v>
      </c>
      <c r="B206" s="82">
        <f>'Bruker data input page'!B206</f>
        <v>44876.904861111114</v>
      </c>
      <c r="C206" s="18" t="str">
        <f>'Bruker data input page'!G206</f>
        <v>GeoExploration</v>
      </c>
      <c r="D206" s="18" t="str">
        <f>'Bruker data input page'!H206</f>
        <v>Oxide3phase</v>
      </c>
      <c r="E206" s="22">
        <f>'Bruker data input page'!K206</f>
        <v>150</v>
      </c>
      <c r="F206" s="22"/>
      <c r="G206" s="22" t="str">
        <f>'Bruker data input page'!DJ206</f>
        <v>U1556B-29R-3A</v>
      </c>
      <c r="H206" s="22" t="str">
        <f>'Bruker data input page'!DK206</f>
        <v>SHLF11506571</v>
      </c>
      <c r="I206" s="22">
        <f>'Bruker data input page'!DL206</f>
        <v>132</v>
      </c>
      <c r="J206" s="22" t="str">
        <f>'Bruker data input page'!DM206</f>
        <v>A</v>
      </c>
      <c r="K206" s="49">
        <f>'Bruker data input page'!X206*Calibrations!H$46+Calibrations!I$46</f>
        <v>49.861406416960691</v>
      </c>
      <c r="L206" s="50">
        <f>'Bruker data input page'!AJ206*Calibrations!O$46/0.5995+Calibrations!P$46</f>
        <v>1.6296041912576094</v>
      </c>
      <c r="M206" s="19">
        <f>'ICP corrections'!$S$75*L206^2+'ICP corrections'!$T$75*L206+'ICP corrections'!$U$75</f>
        <v>1.7909850278004649</v>
      </c>
      <c r="N206" s="49">
        <f>'Bruker data input page'!V206*Calibrations!V$46+Calibrations!W$46</f>
        <v>18.125630234519384</v>
      </c>
      <c r="O206" s="50">
        <f>'Bruker data input page'!AR206*Calibrations!AC$46/0.6994+Calibrations!AD$46</f>
        <v>9.9575868003832575</v>
      </c>
      <c r="P206" s="50">
        <f>'Bruker data input page'!T206*Calibrations!AQ$46+Calibrations!AR$46</f>
        <v>7.9401014501844802</v>
      </c>
      <c r="Q206" s="50">
        <f>'Bruker data input page'!AP206*Calibrations!AJ$46/0.77446+Calibrations!AK$46</f>
        <v>0.12447927026804874</v>
      </c>
      <c r="R206" s="50">
        <f>'Bruker data input page'!AH206*Calibrations!AX$46/0.7147+Calibrations!AY$46</f>
        <v>11.657054232956689</v>
      </c>
      <c r="S206" s="50">
        <f>'Bruker data input page'!AF206*Calibrations!BE$46/0.83015+Calibrations!BF$46</f>
        <v>1.079518026198768</v>
      </c>
      <c r="U206" s="20">
        <f>'Bruker data input page'!AL206*Calibrations!BS$46*10000+Calibrations!BT$46</f>
        <v>260.95898605942654</v>
      </c>
      <c r="V206" s="20">
        <f>('Bruker data input page'!AN206*10000)^2*Calibrations!BY$46+('Bruker data input page'!AN206*10000)*Calibrations!BZ$46+Calibrations!CA$46</f>
        <v>385.25834440342453</v>
      </c>
      <c r="W206" s="20">
        <f>'Bruker data input page'!AV206*Calibrations!CG$46*10000+Calibrations!CH$46</f>
        <v>128.56323959013832</v>
      </c>
      <c r="X206" s="20">
        <f>'Bruker data input page'!AX206*Calibrations!CN$46*10000+Calibrations!CO$46</f>
        <v>81.29462585130824</v>
      </c>
      <c r="Y206" s="20">
        <f>'Bruker data input page'!AZ206*Calibrations!CU$46*10000+Calibrations!CV$46</f>
        <v>73.125976705629682</v>
      </c>
      <c r="Z206" s="20">
        <f>'Bruker data input page'!BH206*Calibrations!DB$46*10000+Calibrations!DC$46</f>
        <v>12.348637429641492</v>
      </c>
      <c r="AA206" s="20">
        <f>'Bruker data input page'!BJ206*Calibrations!DI$46*10000+Calibrations!DJ$46</f>
        <v>351.48975777903723</v>
      </c>
      <c r="AB206" s="20">
        <f>'Bruker data input page'!BL206*Calibrations!DP$46*10000+Calibrations!DQ$46</f>
        <v>24.956412941230354</v>
      </c>
      <c r="AC206" s="20">
        <f>AB206*'ICP corrections'!Z$74+'ICP corrections'!AA$74</f>
        <v>29.166946641339923</v>
      </c>
      <c r="AD206" s="20">
        <f>((('Bruker data input page'!BN206*10000)^2)*Calibrations!DW$46)+(Calibrations!DX$46*('Bruker data input page'!BN206*10000))+Calibrations!DY$46</f>
        <v>120.69753339411631</v>
      </c>
      <c r="AE206" s="20">
        <f>AD206^2*'ICP corrections'!F$75+'ICP corrections'!G$75*AD206+'ICP corrections'!H$75</f>
        <v>162.64798917715154</v>
      </c>
      <c r="AF206" s="91">
        <f>A206^4*'ICP corrections'!K$75+A206^3*'ICP corrections'!L$75+'ICP corrections'!M$75*A206^2+'ICP corrections'!N$75*A206+'ICP corrections'!O$75</f>
        <v>1.0395908208447779</v>
      </c>
      <c r="AG206" s="20">
        <f t="shared" si="3"/>
        <v>169.08735657742753</v>
      </c>
      <c r="AH206" s="20"/>
    </row>
    <row r="207" spans="1:34" s="18" customFormat="1" ht="16">
      <c r="A207" s="18">
        <f>'Bruker data input page'!A207</f>
        <v>256</v>
      </c>
      <c r="B207" s="82">
        <f>'Bruker data input page'!B207</f>
        <v>44876.911805555559</v>
      </c>
      <c r="C207" s="18" t="str">
        <f>'Bruker data input page'!G207</f>
        <v>GeoExploration</v>
      </c>
      <c r="D207" s="18" t="str">
        <f>'Bruker data input page'!H207</f>
        <v>Oxide3phase</v>
      </c>
      <c r="E207" s="22">
        <f>'Bruker data input page'!K207</f>
        <v>150</v>
      </c>
      <c r="F207" s="22"/>
      <c r="G207" s="22" t="str">
        <f>'Bruker data input page'!DJ207</f>
        <v>U1556B-29R-4A</v>
      </c>
      <c r="H207" s="22" t="str">
        <f>'Bruker data input page'!DK207</f>
        <v>SHLF11506601</v>
      </c>
      <c r="I207" s="22">
        <f>'Bruker data input page'!DL207</f>
        <v>22</v>
      </c>
      <c r="J207" s="22" t="str">
        <f>'Bruker data input page'!DM207</f>
        <v>B</v>
      </c>
      <c r="K207" s="49">
        <f>'Bruker data input page'!X207*Calibrations!H$46+Calibrations!I$46</f>
        <v>52.040006318989498</v>
      </c>
      <c r="L207" s="50">
        <f>'Bruker data input page'!AJ207*Calibrations!O$46/0.5995+Calibrations!P$46</f>
        <v>1.5669454462642487</v>
      </c>
      <c r="M207" s="19">
        <f>'ICP corrections'!$S$75*L207^2+'ICP corrections'!$T$75*L207+'ICP corrections'!$U$75</f>
        <v>1.7190673822617835</v>
      </c>
      <c r="N207" s="49">
        <f>'Bruker data input page'!V207*Calibrations!V$46+Calibrations!W$46</f>
        <v>18.247186365262259</v>
      </c>
      <c r="O207" s="50">
        <f>'Bruker data input page'!AR207*Calibrations!AC$46/0.6994+Calibrations!AD$46</f>
        <v>9.9078984408208477</v>
      </c>
      <c r="P207" s="50">
        <f>'Bruker data input page'!T207*Calibrations!AQ$46+Calibrations!AR$46</f>
        <v>10.42421161311584</v>
      </c>
      <c r="Q207" s="50">
        <f>'Bruker data input page'!AP207*Calibrations!AJ$46/0.77446+Calibrations!AK$46</f>
        <v>0.10463938605045035</v>
      </c>
      <c r="R207" s="50">
        <f>'Bruker data input page'!AH207*Calibrations!AX$46/0.7147+Calibrations!AY$46</f>
        <v>11.479774027340856</v>
      </c>
      <c r="S207" s="50">
        <f>'Bruker data input page'!AF207*Calibrations!BE$46/0.83015+Calibrations!BF$46</f>
        <v>1.12739554296226</v>
      </c>
      <c r="U207" s="20">
        <f>'Bruker data input page'!AL207*Calibrations!BS$46*10000+Calibrations!BT$46</f>
        <v>299.69683560722967</v>
      </c>
      <c r="V207" s="20">
        <f>('Bruker data input page'!AN207*10000)^2*Calibrations!BY$46+('Bruker data input page'!AN207*10000)*Calibrations!BZ$46+Calibrations!CA$46</f>
        <v>330.4735334656807</v>
      </c>
      <c r="W207" s="20">
        <f>'Bruker data input page'!AV207*Calibrations!CG$46*10000+Calibrations!CH$46</f>
        <v>145.54412292887861</v>
      </c>
      <c r="X207" s="20">
        <f>'Bruker data input page'!AX207*Calibrations!CN$46*10000+Calibrations!CO$46</f>
        <v>84.377799429057347</v>
      </c>
      <c r="Y207" s="20">
        <f>'Bruker data input page'!AZ207*Calibrations!CU$46*10000+Calibrations!CV$46</f>
        <v>68.251793604675768</v>
      </c>
      <c r="Z207" s="20">
        <f>'Bruker data input page'!BH207*Calibrations!DB$46*10000+Calibrations!DC$46</f>
        <v>13.417995519492779</v>
      </c>
      <c r="AA207" s="20">
        <f>'Bruker data input page'!BJ207*Calibrations!DI$46*10000+Calibrations!DJ$46</f>
        <v>338.9728960046225</v>
      </c>
      <c r="AB207" s="20">
        <f>'Bruker data input page'!BL207*Calibrations!DP$46*10000+Calibrations!DQ$46</f>
        <v>24.956412941230354</v>
      </c>
      <c r="AC207" s="20">
        <f>AB207*'ICP corrections'!Z$74+'ICP corrections'!AA$74</f>
        <v>29.166946641339923</v>
      </c>
      <c r="AD207" s="20">
        <f>((('Bruker data input page'!BN207*10000)^2)*Calibrations!DW$46)+(Calibrations!DX$46*('Bruker data input page'!BN207*10000))+Calibrations!DY$46</f>
        <v>106.76036092846152</v>
      </c>
      <c r="AE207" s="20">
        <f>AD207^2*'ICP corrections'!F$75+'ICP corrections'!G$75*AD207+'ICP corrections'!H$75</f>
        <v>147.23311480873582</v>
      </c>
      <c r="AF207" s="91">
        <f>A207^4*'ICP corrections'!K$75+A207^3*'ICP corrections'!L$75+'ICP corrections'!M$75*A207^2+'ICP corrections'!N$75*A207+'ICP corrections'!O$75</f>
        <v>1.0399928997435435</v>
      </c>
      <c r="AG207" s="20">
        <f t="shared" si="3"/>
        <v>153.12139400821121</v>
      </c>
      <c r="AH207" s="20"/>
    </row>
    <row r="208" spans="1:34" s="18" customFormat="1" ht="16">
      <c r="A208" s="18">
        <f>'Bruker data input page'!A208</f>
        <v>257</v>
      </c>
      <c r="B208" s="82">
        <f>'Bruker data input page'!B208</f>
        <v>44876.921527777777</v>
      </c>
      <c r="C208" s="18" t="str">
        <f>'Bruker data input page'!G208</f>
        <v>GeoExploration</v>
      </c>
      <c r="D208" s="18" t="str">
        <f>'Bruker data input page'!H208</f>
        <v>Oxide3phase</v>
      </c>
      <c r="E208" s="22">
        <f>'Bruker data input page'!K208</f>
        <v>150</v>
      </c>
      <c r="F208" s="22"/>
      <c r="G208" s="22" t="str">
        <f>'Bruker data input page'!DJ208</f>
        <v>U1556B-29R-4A</v>
      </c>
      <c r="H208" s="22" t="str">
        <f>'Bruker data input page'!DK208</f>
        <v>SHLF11506601</v>
      </c>
      <c r="I208" s="22">
        <f>'Bruker data input page'!DL208</f>
        <v>84</v>
      </c>
      <c r="J208" s="22" t="str">
        <f>'Bruker data input page'!DM208</f>
        <v>B</v>
      </c>
      <c r="K208" s="49">
        <f>'Bruker data input page'!X208*Calibrations!H$46+Calibrations!I$46</f>
        <v>44.400721190403686</v>
      </c>
      <c r="L208" s="50">
        <f>'Bruker data input page'!AJ208*Calibrations!O$46/0.5995+Calibrations!P$46</f>
        <v>1.3832563885731866</v>
      </c>
      <c r="M208" s="19">
        <f>'ICP corrections'!$S$75*L208^2+'ICP corrections'!$T$75*L208+'ICP corrections'!$U$75</f>
        <v>1.5078029053591941</v>
      </c>
      <c r="N208" s="49">
        <f>'Bruker data input page'!V208*Calibrations!V$46+Calibrations!W$46</f>
        <v>15.793271975890402</v>
      </c>
      <c r="O208" s="50">
        <f>'Bruker data input page'!AR208*Calibrations!AC$46/0.6994+Calibrations!AD$46</f>
        <v>8.0576765010673377</v>
      </c>
      <c r="P208" s="50">
        <f>'Bruker data input page'!T208*Calibrations!AQ$46+Calibrations!AR$46</f>
        <v>7.2433554066722934</v>
      </c>
      <c r="Q208" s="50">
        <f>'Bruker data input page'!AP208*Calibrations!AJ$46/0.77446+Calibrations!AK$46</f>
        <v>0.15149019697393568</v>
      </c>
      <c r="R208" s="50">
        <f>'Bruker data input page'!AH208*Calibrations!AX$46/0.7147+Calibrations!AY$46</f>
        <v>10.263617225852794</v>
      </c>
      <c r="S208" s="50">
        <f>'Bruker data input page'!AF208*Calibrations!BE$46/0.83015+Calibrations!BF$46</f>
        <v>1.0666537401525027</v>
      </c>
      <c r="U208" s="20">
        <f>'Bruker data input page'!AL208*Calibrations!BS$46*10000+Calibrations!BT$46</f>
        <v>144.74543741601707</v>
      </c>
      <c r="V208" s="20">
        <f>('Bruker data input page'!AN208*10000)^2*Calibrations!BY$46+('Bruker data input page'!AN208*10000)*Calibrations!BZ$46+Calibrations!CA$46</f>
        <v>244.00517573150998</v>
      </c>
      <c r="W208" s="20">
        <f>'Bruker data input page'!AV208*Calibrations!CG$46*10000+Calibrations!CH$46</f>
        <v>112.58123174191216</v>
      </c>
      <c r="X208" s="20">
        <f>'Bruker data input page'!AX208*Calibrations!CN$46*10000+Calibrations!CO$46</f>
        <v>76.156003221726394</v>
      </c>
      <c r="Y208" s="20">
        <f>'Bruker data input page'!AZ208*Calibrations!CU$46*10000+Calibrations!CV$46</f>
        <v>74.34452248086815</v>
      </c>
      <c r="Z208" s="20">
        <f>'Bruker data input page'!BH208*Calibrations!DB$46*10000+Calibrations!DC$46</f>
        <v>15.556711699195352</v>
      </c>
      <c r="AA208" s="20">
        <f>'Bruker data input page'!BJ208*Calibrations!DI$46*10000+Calibrations!DJ$46</f>
        <v>297.25002342324012</v>
      </c>
      <c r="AB208" s="20">
        <f>'Bruker data input page'!BL208*Calibrations!DP$46*10000+Calibrations!DQ$46</f>
        <v>22.540847105909371</v>
      </c>
      <c r="AC208" s="20">
        <f>AB208*'ICP corrections'!Z$74+'ICP corrections'!AA$74</f>
        <v>27.113474124733557</v>
      </c>
      <c r="AD208" s="20">
        <f>((('Bruker data input page'!BN208*10000)^2)*Calibrations!DW$46)+(Calibrations!DX$46*('Bruker data input page'!BN208*10000))+Calibrations!DY$46</f>
        <v>133.11398699146881</v>
      </c>
      <c r="AE208" s="20">
        <f>AD208^2*'ICP corrections'!F$75+'ICP corrections'!G$75*AD208+'ICP corrections'!H$75</f>
        <v>175.89532835248593</v>
      </c>
      <c r="AF208" s="91">
        <f>A208^4*'ICP corrections'!K$75+A208^3*'ICP corrections'!L$75+'ICP corrections'!M$75*A208^2+'ICP corrections'!N$75*A208+'ICP corrections'!O$75</f>
        <v>1.0403968969534916</v>
      </c>
      <c r="AG208" s="20">
        <f t="shared" si="3"/>
        <v>183.00095380654187</v>
      </c>
      <c r="AH208" s="20"/>
    </row>
    <row r="209" spans="1:34" s="18" customFormat="1" ht="16">
      <c r="A209" s="18">
        <f>'Bruker data input page'!A209</f>
        <v>258</v>
      </c>
      <c r="B209" s="82">
        <f>'Bruker data input page'!B209</f>
        <v>44876.924305555556</v>
      </c>
      <c r="C209" s="18" t="str">
        <f>'Bruker data input page'!G209</f>
        <v>GeoExploration</v>
      </c>
      <c r="D209" s="18" t="str">
        <f>'Bruker data input page'!H209</f>
        <v>Oxide3phase</v>
      </c>
      <c r="E209" s="22">
        <f>'Bruker data input page'!K209</f>
        <v>150</v>
      </c>
      <c r="F209" s="22"/>
      <c r="G209" s="22" t="str">
        <f>'Bruker data input page'!DJ209</f>
        <v>U1556B-29R-4A</v>
      </c>
      <c r="H209" s="22" t="str">
        <f>'Bruker data input page'!DK209</f>
        <v>SHLF11506601</v>
      </c>
      <c r="I209" s="22">
        <f>'Bruker data input page'!DL209</f>
        <v>142</v>
      </c>
      <c r="J209" s="22" t="str">
        <f>'Bruker data input page'!DM209</f>
        <v>B</v>
      </c>
      <c r="K209" s="49">
        <f>'Bruker data input page'!X209*Calibrations!H$46+Calibrations!I$46</f>
        <v>43.294542932639352</v>
      </c>
      <c r="L209" s="50">
        <f>'Bruker data input page'!AJ209*Calibrations!O$46/0.5995+Calibrations!P$46</f>
        <v>1.6327371285072771</v>
      </c>
      <c r="M209" s="19">
        <f>'ICP corrections'!$S$75*L209^2+'ICP corrections'!$T$75*L209+'ICP corrections'!$U$75</f>
        <v>1.7945789412988413</v>
      </c>
      <c r="N209" s="49">
        <f>'Bruker data input page'!V209*Calibrations!V$46+Calibrations!W$46</f>
        <v>16.684067012269189</v>
      </c>
      <c r="O209" s="50">
        <f>'Bruker data input page'!AR209*Calibrations!AC$46/0.6994+Calibrations!AD$46</f>
        <v>9.2595694858119408</v>
      </c>
      <c r="P209" s="50">
        <f>'Bruker data input page'!T209*Calibrations!AQ$46+Calibrations!AR$46</f>
        <v>6.2958312341599676</v>
      </c>
      <c r="Q209" s="50">
        <f>'Bruker data input page'!AP209*Calibrations!AJ$46/0.77446+Calibrations!AK$46</f>
        <v>1.3013668599710075</v>
      </c>
      <c r="R209" s="50">
        <f>'Bruker data input page'!AH209*Calibrations!AX$46/0.7147+Calibrations!AY$46</f>
        <v>17.675388916937244</v>
      </c>
      <c r="S209" s="50">
        <f>'Bruker data input page'!AF209*Calibrations!BE$46/0.83015+Calibrations!BF$46</f>
        <v>1.7174747507366075</v>
      </c>
      <c r="U209" s="20">
        <f>'Bruker data input page'!AL209*Calibrations!BS$46*10000+Calibrations!BT$46</f>
        <v>250.58277635912211</v>
      </c>
      <c r="V209" s="20">
        <f>('Bruker data input page'!AN209*10000)^2*Calibrations!BY$46+('Bruker data input page'!AN209*10000)*Calibrations!BZ$46+Calibrations!CA$46</f>
        <v>320.18638637223319</v>
      </c>
      <c r="W209" s="20">
        <f>'Bruker data input page'!AV209*Calibrations!CG$46*10000+Calibrations!CH$46</f>
        <v>665.95825348674248</v>
      </c>
      <c r="X209" s="20">
        <f>'Bruker data input page'!AX209*Calibrations!CN$46*10000+Calibrations!CO$46</f>
        <v>126.51450499162858</v>
      </c>
      <c r="Y209" s="20">
        <f>'Bruker data input page'!AZ209*Calibrations!CU$46*10000+Calibrations!CV$46</f>
        <v>88.967071783729835</v>
      </c>
      <c r="Z209" s="20">
        <f>'Bruker data input page'!BH209*Calibrations!DB$46*10000+Calibrations!DC$46</f>
        <v>25.180934507856936</v>
      </c>
      <c r="AA209" s="20">
        <f>'Bruker data input page'!BJ209*Calibrations!DI$46*10000+Calibrations!DJ$46</f>
        <v>370.26505044065937</v>
      </c>
      <c r="AB209" s="20">
        <f>'Bruker data input page'!BL209*Calibrations!DP$46*10000+Calibrations!DQ$46</f>
        <v>26.164195858890835</v>
      </c>
      <c r="AC209" s="20">
        <f>AB209*'ICP corrections'!Z$74+'ICP corrections'!AA$74</f>
        <v>30.193682899643097</v>
      </c>
      <c r="AD209" s="20">
        <f>((('Bruker data input page'!BN209*10000)^2)*Calibrations!DW$46)+(Calibrations!DX$46*('Bruker data input page'!BN209*10000))+Calibrations!DY$46</f>
        <v>139.16070746583597</v>
      </c>
      <c r="AE209" s="20">
        <f>AD209^2*'ICP corrections'!F$75+'ICP corrections'!G$75*AD209+'ICP corrections'!H$75</f>
        <v>182.18101169689396</v>
      </c>
      <c r="AF209" s="91">
        <f>A209^4*'ICP corrections'!K$75+A209^3*'ICP corrections'!L$75+'ICP corrections'!M$75*A209^2+'ICP corrections'!N$75*A209+'ICP corrections'!O$75</f>
        <v>1.0408027549455463</v>
      </c>
      <c r="AG209" s="20">
        <f t="shared" si="3"/>
        <v>189.61449887289402</v>
      </c>
      <c r="AH209" s="20"/>
    </row>
    <row r="210" spans="1:34" s="18" customFormat="1" ht="16">
      <c r="A210" s="18">
        <f>'Bruker data input page'!A210</f>
        <v>259</v>
      </c>
      <c r="B210" s="82">
        <f>'Bruker data input page'!B210</f>
        <v>44876.929861111108</v>
      </c>
      <c r="C210" s="18" t="str">
        <f>'Bruker data input page'!G210</f>
        <v>GeoExploration</v>
      </c>
      <c r="D210" s="18" t="str">
        <f>'Bruker data input page'!H210</f>
        <v>Oxide3phase</v>
      </c>
      <c r="E210" s="22">
        <f>'Bruker data input page'!K210</f>
        <v>150</v>
      </c>
      <c r="F210" s="22"/>
      <c r="G210" s="22" t="str">
        <f>'Bruker data input page'!DJ210</f>
        <v>U1556B-29R-5A</v>
      </c>
      <c r="H210" s="22" t="str">
        <f>'Bruker data input page'!DK210</f>
        <v>SHLF11506631</v>
      </c>
      <c r="I210" s="22">
        <f>'Bruker data input page'!DL210</f>
        <v>10</v>
      </c>
      <c r="J210" s="22" t="str">
        <f>'Bruker data input page'!DM210</f>
        <v>A</v>
      </c>
      <c r="K210" s="49">
        <f>'Bruker data input page'!X210*Calibrations!H$46+Calibrations!I$46</f>
        <v>51.801882743417899</v>
      </c>
      <c r="L210" s="50">
        <f>'Bruker data input page'!AJ210*Calibrations!O$46/0.5995+Calibrations!P$46</f>
        <v>1.6632420438329922</v>
      </c>
      <c r="M210" s="19">
        <f>'ICP corrections'!$S$75*L210^2+'ICP corrections'!$T$75*L210+'ICP corrections'!$U$75</f>
        <v>1.8295625085300695</v>
      </c>
      <c r="N210" s="49">
        <f>'Bruker data input page'!V210*Calibrations!V$46+Calibrations!W$46</f>
        <v>17.821409592089516</v>
      </c>
      <c r="O210" s="50">
        <f>'Bruker data input page'!AR210*Calibrations!AC$46/0.6994+Calibrations!AD$46</f>
        <v>9.1195792272843157</v>
      </c>
      <c r="P210" s="50">
        <f>'Bruker data input page'!T210*Calibrations!AQ$46+Calibrations!AR$46</f>
        <v>11.367564234546155</v>
      </c>
      <c r="Q210" s="50">
        <f>'Bruker data input page'!AP210*Calibrations!AJ$46/0.77446+Calibrations!AK$46</f>
        <v>0.15890027421183386</v>
      </c>
      <c r="R210" s="50">
        <f>'Bruker data input page'!AH210*Calibrations!AX$46/0.7147+Calibrations!AY$46</f>
        <v>12.862267811875867</v>
      </c>
      <c r="S210" s="50">
        <f>'Bruker data input page'!AF210*Calibrations!BE$46/0.83015+Calibrations!BF$46</f>
        <v>1.3588408284381133</v>
      </c>
      <c r="U210" s="20">
        <f>'Bruker data input page'!AL210*Calibrations!BS$46*10000+Calibrations!BT$46</f>
        <v>258.88374411936559</v>
      </c>
      <c r="V210" s="20">
        <f>('Bruker data input page'!AN210*10000)^2*Calibrations!BY$46+('Bruker data input page'!AN210*10000)*Calibrations!BZ$46+Calibrations!CA$46</f>
        <v>279.25125009021679</v>
      </c>
      <c r="W210" s="20">
        <f>'Bruker data input page'!AV210*Calibrations!CG$46*10000+Calibrations!CH$46</f>
        <v>115.57785821345458</v>
      </c>
      <c r="X210" s="20">
        <f>'Bruker data input page'!AX210*Calibrations!CN$46*10000+Calibrations!CO$46</f>
        <v>69.989656066228164</v>
      </c>
      <c r="Y210" s="20">
        <f>'Bruker data input page'!AZ210*Calibrations!CU$46*10000+Calibrations!CV$46</f>
        <v>69.47033937991425</v>
      </c>
      <c r="Z210" s="20">
        <f>'Bruker data input page'!BH210*Calibrations!DB$46*10000+Calibrations!DC$46</f>
        <v>21.972860238303074</v>
      </c>
      <c r="AA210" s="20">
        <f>'Bruker data input page'!BJ210*Calibrations!DI$46*10000+Calibrations!DJ$46</f>
        <v>276.38858713254893</v>
      </c>
      <c r="AB210" s="20">
        <f>'Bruker data input page'!BL210*Calibrations!DP$46*10000+Calibrations!DQ$46</f>
        <v>26.164195858890835</v>
      </c>
      <c r="AC210" s="20">
        <f>AB210*'ICP corrections'!Z$74+'ICP corrections'!AA$74</f>
        <v>30.193682899643097</v>
      </c>
      <c r="AD210" s="20">
        <f>((('Bruker data input page'!BN210*10000)^2)*Calibrations!DW$46)+(Calibrations!DX$46*('Bruker data input page'!BN210*10000))+Calibrations!DY$46</f>
        <v>105.66733473379276</v>
      </c>
      <c r="AE210" s="20">
        <f>AD210^2*'ICP corrections'!F$75+'ICP corrections'!G$75*AD210+'ICP corrections'!H$75</f>
        <v>145.99982031764745</v>
      </c>
      <c r="AF210" s="91">
        <f>A210^4*'ICP corrections'!K$75+A210^3*'ICP corrections'!L$75+'ICP corrections'!M$75*A210^2+'ICP corrections'!N$75*A210+'ICP corrections'!O$75</f>
        <v>1.0412104162638414</v>
      </c>
      <c r="AG210" s="20">
        <f t="shared" si="3"/>
        <v>152.01653368738374</v>
      </c>
      <c r="AH210" s="20"/>
    </row>
    <row r="211" spans="1:34" s="18" customFormat="1" ht="16">
      <c r="A211" s="18">
        <f>'Bruker data input page'!A211</f>
        <v>260</v>
      </c>
      <c r="B211" s="82">
        <f>'Bruker data input page'!B211</f>
        <v>44876.935416666667</v>
      </c>
      <c r="C211" s="18" t="str">
        <f>'Bruker data input page'!G211</f>
        <v>GeoExploration</v>
      </c>
      <c r="D211" s="18" t="str">
        <f>'Bruker data input page'!H211</f>
        <v>Oxide3phase</v>
      </c>
      <c r="E211" s="22">
        <f>'Bruker data input page'!K211</f>
        <v>150</v>
      </c>
      <c r="F211" s="22"/>
      <c r="G211" s="22" t="str">
        <f>'Bruker data input page'!DJ211</f>
        <v>U1556B-30R-1A</v>
      </c>
      <c r="H211" s="22" t="str">
        <f>'Bruker data input page'!DK211</f>
        <v>SHLF11507241</v>
      </c>
      <c r="I211" s="22">
        <f>'Bruker data input page'!DL211</f>
        <v>9</v>
      </c>
      <c r="J211" s="22" t="str">
        <f>'Bruker data input page'!DM211</f>
        <v>A</v>
      </c>
      <c r="K211" s="49">
        <f>'Bruker data input page'!X211*Calibrations!H$46+Calibrations!I$46</f>
        <v>52.350163237898386</v>
      </c>
      <c r="L211" s="50">
        <f>'Bruker data input page'!AJ211*Calibrations!O$46/0.5995+Calibrations!P$46</f>
        <v>1.6043758018260719</v>
      </c>
      <c r="M211" s="19">
        <f>'ICP corrections'!$S$75*L211^2+'ICP corrections'!$T$75*L211+'ICP corrections'!$U$75</f>
        <v>1.7620377322310246</v>
      </c>
      <c r="N211" s="49">
        <f>'Bruker data input page'!V211*Calibrations!V$46+Calibrations!W$46</f>
        <v>18.261191745543506</v>
      </c>
      <c r="O211" s="50">
        <f>'Bruker data input page'!AR211*Calibrations!AC$46/0.6994+Calibrations!AD$46</f>
        <v>9.3474911040795536</v>
      </c>
      <c r="P211" s="50">
        <f>'Bruker data input page'!T211*Calibrations!AQ$46+Calibrations!AR$46</f>
        <v>8.8878196483285272</v>
      </c>
      <c r="Q211" s="50">
        <f>'Bruker data input page'!AP211*Calibrations!AJ$46/0.77446+Calibrations!AK$46</f>
        <v>0.13141127800672767</v>
      </c>
      <c r="R211" s="50">
        <f>'Bruker data input page'!AH211*Calibrations!AX$46/0.7147+Calibrations!AY$46</f>
        <v>11.300305177211239</v>
      </c>
      <c r="S211" s="50">
        <f>'Bruker data input page'!AF211*Calibrations!BE$46/0.83015+Calibrations!BF$46</f>
        <v>1.2740484038896855</v>
      </c>
      <c r="U211" s="20">
        <f>'Bruker data input page'!AL211*Calibrations!BS$46*10000+Calibrations!BT$46</f>
        <v>247.12403979235398</v>
      </c>
      <c r="V211" s="20">
        <f>('Bruker data input page'!AN211*10000)^2*Calibrations!BY$46+('Bruker data input page'!AN211*10000)*Calibrations!BZ$46+Calibrations!CA$46</f>
        <v>280.41707431020541</v>
      </c>
      <c r="W211" s="20">
        <f>'Bruker data input page'!AV211*Calibrations!CG$46*10000+Calibrations!CH$46</f>
        <v>121.57111115653937</v>
      </c>
      <c r="X211" s="20">
        <f>'Bruker data input page'!AX211*Calibrations!CN$46*10000+Calibrations!CO$46</f>
        <v>73.072829643977272</v>
      </c>
      <c r="Y211" s="20">
        <f>'Bruker data input page'!AZ211*Calibrations!CU$46*10000+Calibrations!CV$46</f>
        <v>73.125976705629682</v>
      </c>
      <c r="Z211" s="20">
        <f>'Bruker data input page'!BH211*Calibrations!DB$46*10000+Calibrations!DC$46</f>
        <v>13.417995519492779</v>
      </c>
      <c r="AA211" s="20">
        <f>'Bruker data input page'!BJ211*Calibrations!DI$46*10000+Calibrations!DJ$46</f>
        <v>306.63766975405116</v>
      </c>
      <c r="AB211" s="20">
        <f>'Bruker data input page'!BL211*Calibrations!DP$46*10000+Calibrations!DQ$46</f>
        <v>24.956412941230354</v>
      </c>
      <c r="AC211" s="20">
        <f>AB211*'ICP corrections'!Z$74+'ICP corrections'!AA$74</f>
        <v>29.166946641339923</v>
      </c>
      <c r="AD211" s="20">
        <f>((('Bruker data input page'!BN211*10000)^2)*Calibrations!DW$46)+(Calibrations!DX$46*('Bruker data input page'!BN211*10000))+Calibrations!DY$46</f>
        <v>113.25571008146517</v>
      </c>
      <c r="AE211" s="20">
        <f>AD211^2*'ICP corrections'!F$75+'ICP corrections'!G$75*AD211+'ICP corrections'!H$75</f>
        <v>154.48887024099849</v>
      </c>
      <c r="AF211" s="91">
        <f>A211^4*'ICP corrections'!K$75+A211^3*'ICP corrections'!L$75+'ICP corrections'!M$75*A211^2+'ICP corrections'!N$75*A211+'ICP corrections'!O$75</f>
        <v>1.0416198235257188</v>
      </c>
      <c r="AG211" s="20">
        <f t="shared" si="3"/>
        <v>160.91866975711653</v>
      </c>
      <c r="AH211" s="20"/>
    </row>
    <row r="212" spans="1:34" s="18" customFormat="1" ht="16">
      <c r="A212" s="18">
        <f>'Bruker data input page'!A212</f>
        <v>261</v>
      </c>
      <c r="B212" s="82">
        <f>'Bruker data input page'!B212</f>
        <v>44876.938194444447</v>
      </c>
      <c r="C212" s="18" t="str">
        <f>'Bruker data input page'!G212</f>
        <v>GeoExploration</v>
      </c>
      <c r="D212" s="18" t="str">
        <f>'Bruker data input page'!H212</f>
        <v>Oxide3phase</v>
      </c>
      <c r="E212" s="22">
        <f>'Bruker data input page'!K212</f>
        <v>150</v>
      </c>
      <c r="F212" s="22"/>
      <c r="G212" s="22" t="str">
        <f>'Bruker data input page'!DJ212</f>
        <v>U1556B-30R-1A</v>
      </c>
      <c r="H212" s="22" t="str">
        <f>'Bruker data input page'!DK212</f>
        <v>SHLF11507241</v>
      </c>
      <c r="I212" s="22">
        <f>'Bruker data input page'!DL212</f>
        <v>99</v>
      </c>
      <c r="J212" s="22" t="str">
        <f>'Bruker data input page'!DM212</f>
        <v>A</v>
      </c>
      <c r="K212" s="49">
        <f>'Bruker data input page'!X212*Calibrations!H$46+Calibrations!I$46</f>
        <v>52.905079647853185</v>
      </c>
      <c r="L212" s="50">
        <f>'Bruker data input page'!AJ212*Calibrations!O$46/0.5995+Calibrations!P$46</f>
        <v>1.6884704332645295</v>
      </c>
      <c r="M212" s="19">
        <f>'ICP corrections'!$S$75*L212^2+'ICP corrections'!$T$75*L212+'ICP corrections'!$U$75</f>
        <v>1.8584814340550369</v>
      </c>
      <c r="N212" s="49">
        <f>'Bruker data input page'!V212*Calibrations!V$46+Calibrations!W$46</f>
        <v>18.216665206347471</v>
      </c>
      <c r="O212" s="50">
        <f>'Bruker data input page'!AR212*Calibrations!AC$46/0.6994+Calibrations!AD$46</f>
        <v>9.7085499323968154</v>
      </c>
      <c r="P212" s="50">
        <f>'Bruker data input page'!T212*Calibrations!AQ$46+Calibrations!AR$46</f>
        <v>9.7015631477688249</v>
      </c>
      <c r="Q212" s="50">
        <f>'Bruker data input page'!AP212*Calibrations!AJ$46/0.77446+Calibrations!AK$46</f>
        <v>0.12244747489636697</v>
      </c>
      <c r="R212" s="50">
        <f>'Bruker data input page'!AH212*Calibrations!AX$46/0.7147+Calibrations!AY$46</f>
        <v>11.014322294077878</v>
      </c>
      <c r="S212" s="50">
        <f>'Bruker data input page'!AF212*Calibrations!BE$46/0.83015+Calibrations!BF$46</f>
        <v>1.3884846180229855</v>
      </c>
      <c r="U212" s="20">
        <f>'Bruker data input page'!AL212*Calibrations!BS$46*10000+Calibrations!BT$46</f>
        <v>251.27452367247577</v>
      </c>
      <c r="V212" s="20">
        <f>('Bruker data input page'!AN212*10000)^2*Calibrations!BY$46+('Bruker data input page'!AN212*10000)*Calibrations!BZ$46+Calibrations!CA$46</f>
        <v>322.27024653996239</v>
      </c>
      <c r="W212" s="20">
        <f>'Bruker data input page'!AV212*Calibrations!CG$46*10000+Calibrations!CH$46</f>
        <v>93.602597422143617</v>
      </c>
      <c r="X212" s="20">
        <f>'Bruker data input page'!AX212*Calibrations!CN$46*10000+Calibrations!CO$46</f>
        <v>62.795584384813552</v>
      </c>
      <c r="Y212" s="20">
        <f>'Bruker data input page'!AZ212*Calibrations!CU$46*10000+Calibrations!CV$46</f>
        <v>80.437251357060532</v>
      </c>
      <c r="Z212" s="20">
        <f>'Bruker data input page'!BH212*Calibrations!DB$46*10000+Calibrations!DC$46</f>
        <v>18.764785968749212</v>
      </c>
      <c r="AA212" s="20">
        <f>'Bruker data input page'!BJ212*Calibrations!DI$46*10000+Calibrations!DJ$46</f>
        <v>286.81930527789456</v>
      </c>
      <c r="AB212" s="20">
        <f>'Bruker data input page'!BL212*Calibrations!DP$46*10000+Calibrations!DQ$46</f>
        <v>30.995327529532794</v>
      </c>
      <c r="AC212" s="20">
        <f>AB212*'ICP corrections'!Z$74+'ICP corrections'!AA$74</f>
        <v>34.300627932855825</v>
      </c>
      <c r="AD212" s="20">
        <f>((('Bruker data input page'!BN212*10000)^2)*Calibrations!DW$46)+(Calibrations!DX$46*('Bruker data input page'!BN212*10000))+Calibrations!DY$46</f>
        <v>104.57131768126638</v>
      </c>
      <c r="AE212" s="20">
        <f>AD212^2*'ICP corrections'!F$75+'ICP corrections'!G$75*AD212+'ICP corrections'!H$75</f>
        <v>144.75959078158382</v>
      </c>
      <c r="AF212" s="91">
        <f>A212^4*'ICP corrections'!K$75+A212^3*'ICP corrections'!L$75+'ICP corrections'!M$75*A212^2+'ICP corrections'!N$75*A212+'ICP corrections'!O$75</f>
        <v>1.0420309194217292</v>
      </c>
      <c r="AG212" s="20">
        <f t="shared" si="3"/>
        <v>150.84396947724707</v>
      </c>
      <c r="AH212" s="20"/>
    </row>
    <row r="213" spans="1:34" s="18" customFormat="1" ht="16">
      <c r="A213" s="18">
        <f>'Bruker data input page'!A213</f>
        <v>262</v>
      </c>
      <c r="B213" s="82">
        <f>'Bruker data input page'!B213</f>
        <v>44876.946527777778</v>
      </c>
      <c r="C213" s="18" t="str">
        <f>'Bruker data input page'!G213</f>
        <v>GeoExploration</v>
      </c>
      <c r="D213" s="18" t="str">
        <f>'Bruker data input page'!H213</f>
        <v>Oxide3phase</v>
      </c>
      <c r="E213" s="22">
        <f>'Bruker data input page'!K213</f>
        <v>150</v>
      </c>
      <c r="F213" s="22"/>
      <c r="G213" s="22" t="str">
        <f>'Bruker data input page'!DJ213</f>
        <v>U1556B-30R-2A</v>
      </c>
      <c r="H213" s="22" t="str">
        <f>'Bruker data input page'!DK213</f>
        <v>SHLF11507271</v>
      </c>
      <c r="I213" s="22">
        <f>'Bruker data input page'!DL213</f>
        <v>12</v>
      </c>
      <c r="J213" s="22" t="str">
        <f>'Bruker data input page'!DM213</f>
        <v>A</v>
      </c>
      <c r="K213" s="49">
        <f>'Bruker data input page'!X213*Calibrations!H$46+Calibrations!I$46</f>
        <v>52.250720678471474</v>
      </c>
      <c r="L213" s="50">
        <f>'Bruker data input page'!AJ213*Calibrations!O$46/0.5995+Calibrations!P$46</f>
        <v>1.708422296801889</v>
      </c>
      <c r="M213" s="19">
        <f>'ICP corrections'!$S$75*L213^2+'ICP corrections'!$T$75*L213+'ICP corrections'!$U$75</f>
        <v>1.8813433467932659</v>
      </c>
      <c r="N213" s="49">
        <f>'Bruker data input page'!V213*Calibrations!V$46+Calibrations!W$46</f>
        <v>18.758118493069556</v>
      </c>
      <c r="O213" s="50">
        <f>'Bruker data input page'!AR213*Calibrations!AC$46/0.6994+Calibrations!AD$46</f>
        <v>10.456255606530542</v>
      </c>
      <c r="P213" s="50">
        <f>'Bruker data input page'!T213*Calibrations!AQ$46+Calibrations!AR$46</f>
        <v>7.5784376726554594</v>
      </c>
      <c r="Q213" s="50">
        <f>'Bruker data input page'!AP213*Calibrations!AJ$46/0.77446+Calibrations!AK$46</f>
        <v>0.20180701176676044</v>
      </c>
      <c r="R213" s="50">
        <f>'Bruker data input page'!AH213*Calibrations!AX$46/0.7147+Calibrations!AY$46</f>
        <v>13.463123685724437</v>
      </c>
      <c r="S213" s="50">
        <f>'Bruker data input page'!AF213*Calibrations!BE$46/0.83015+Calibrations!BF$46</f>
        <v>1.7456643166814672</v>
      </c>
      <c r="U213" s="20">
        <f>'Bruker data input page'!AL213*Calibrations!BS$46*10000+Calibrations!BT$46</f>
        <v>283.09490008674265</v>
      </c>
      <c r="V213" s="20">
        <f>('Bruker data input page'!AN213*10000)^2*Calibrations!BY$46+('Bruker data input page'!AN213*10000)*Calibrations!BZ$46+Calibrations!CA$46</f>
        <v>326.39832075186132</v>
      </c>
      <c r="W213" s="20">
        <f>'Bruker data input page'!AV213*Calibrations!CG$46*10000+Calibrations!CH$46</f>
        <v>147.54187390990685</v>
      </c>
      <c r="X213" s="20">
        <f>'Bruker data input page'!AX213*Calibrations!CN$46*10000+Calibrations!CO$46</f>
        <v>87.460973006806455</v>
      </c>
      <c r="Y213" s="20">
        <f>'Bruker data input page'!AZ213*Calibrations!CU$46*10000+Calibrations!CV$46</f>
        <v>102.37107531135307</v>
      </c>
      <c r="Z213" s="20">
        <f>'Bruker data input page'!BH213*Calibrations!DB$46*10000+Calibrations!DC$46</f>
        <v>21.972860238303074</v>
      </c>
      <c r="AA213" s="20">
        <f>'Bruker data input page'!BJ213*Calibrations!DI$46*10000+Calibrations!DJ$46</f>
        <v>348.36054233543354</v>
      </c>
      <c r="AB213" s="20">
        <f>'Bruker data input page'!BL213*Calibrations!DP$46*10000+Calibrations!DQ$46</f>
        <v>26.164195858890835</v>
      </c>
      <c r="AC213" s="20">
        <f>AB213*'ICP corrections'!Z$74+'ICP corrections'!AA$74</f>
        <v>30.193682899643097</v>
      </c>
      <c r="AD213" s="20">
        <f>((('Bruker data input page'!BN213*10000)^2)*Calibrations!DW$46)+(Calibrations!DX$46*('Bruker data input page'!BN213*10000))+Calibrations!DY$46</f>
        <v>104.57131768126638</v>
      </c>
      <c r="AE213" s="20">
        <f>AD213^2*'ICP corrections'!F$75+'ICP corrections'!G$75*AD213+'ICP corrections'!H$75</f>
        <v>144.75959078158382</v>
      </c>
      <c r="AF213" s="91">
        <f>A213^4*'ICP corrections'!K$75+A213^3*'ICP corrections'!L$75+'ICP corrections'!M$75*A213^2+'ICP corrections'!N$75*A213+'ICP corrections'!O$75</f>
        <v>1.0424436467156326</v>
      </c>
      <c r="AG213" s="20">
        <f t="shared" si="3"/>
        <v>150.90371571141691</v>
      </c>
      <c r="AH213" s="20"/>
    </row>
    <row r="214" spans="1:34" s="18" customFormat="1" ht="16">
      <c r="A214" s="18">
        <f>'Bruker data input page'!A214</f>
        <v>263</v>
      </c>
      <c r="B214" s="82">
        <f>'Bruker data input page'!B214</f>
        <v>44876.949305555558</v>
      </c>
      <c r="C214" s="18" t="str">
        <f>'Bruker data input page'!G214</f>
        <v>GeoExploration</v>
      </c>
      <c r="D214" s="18" t="str">
        <f>'Bruker data input page'!H214</f>
        <v>Oxide3phase</v>
      </c>
      <c r="E214" s="22">
        <f>'Bruker data input page'!K214</f>
        <v>150</v>
      </c>
      <c r="F214" s="22"/>
      <c r="G214" s="22" t="str">
        <f>'Bruker data input page'!DJ214</f>
        <v>U1556B-30R-2A</v>
      </c>
      <c r="H214" s="22" t="str">
        <f>'Bruker data input page'!DK214</f>
        <v>SHLF11507271</v>
      </c>
      <c r="I214" s="22">
        <f>'Bruker data input page'!DL214</f>
        <v>36</v>
      </c>
      <c r="J214" s="22" t="str">
        <f>'Bruker data input page'!DM214</f>
        <v>B</v>
      </c>
      <c r="K214" s="49">
        <f>'Bruker data input page'!X214*Calibrations!H$46+Calibrations!I$46</f>
        <v>51.477684612056088</v>
      </c>
      <c r="L214" s="50">
        <f>'Bruker data input page'!AJ214*Calibrations!O$46/0.5995+Calibrations!P$46</f>
        <v>1.5905249213538555</v>
      </c>
      <c r="M214" s="19">
        <f>'ICP corrections'!$S$75*L214^2+'ICP corrections'!$T$75*L214+'ICP corrections'!$U$75</f>
        <v>1.7461399292805289</v>
      </c>
      <c r="N214" s="49">
        <f>'Bruker data input page'!V214*Calibrations!V$46+Calibrations!W$46</f>
        <v>18.161304316367836</v>
      </c>
      <c r="O214" s="50">
        <f>'Bruker data input page'!AR214*Calibrations!AC$46/0.6994+Calibrations!AD$46</f>
        <v>9.4870350599763782</v>
      </c>
      <c r="P214" s="50">
        <f>'Bruker data input page'!T214*Calibrations!AQ$46+Calibrations!AR$46</f>
        <v>9.3508618184320724</v>
      </c>
      <c r="Q214" s="50">
        <f>'Bruker data input page'!AP214*Calibrations!AJ$46/0.77446+Calibrations!AK$46</f>
        <v>0.12627203089012087</v>
      </c>
      <c r="R214" s="50">
        <f>'Bruker data input page'!AH214*Calibrations!AX$46/0.7147+Calibrations!AY$46</f>
        <v>13.259287926674787</v>
      </c>
      <c r="S214" s="50">
        <f>'Bruker data input page'!AF214*Calibrations!BE$46/0.83015+Calibrations!BF$46</f>
        <v>1.1861238053473848</v>
      </c>
      <c r="U214" s="20">
        <f>'Bruker data input page'!AL214*Calibrations!BS$46*10000+Calibrations!BT$46</f>
        <v>275.48567963985272</v>
      </c>
      <c r="V214" s="20">
        <f>('Bruker data input page'!AN214*10000)^2*Calibrations!BY$46+('Bruker data input page'!AN214*10000)*Calibrations!BZ$46+Calibrations!CA$46</f>
        <v>305.22933471157137</v>
      </c>
      <c r="W214" s="20">
        <f>'Bruker data input page'!AV214*Calibrations!CG$46*10000+Calibrations!CH$46</f>
        <v>121.57111115653937</v>
      </c>
      <c r="X214" s="20">
        <f>'Bruker data input page'!AX214*Calibrations!CN$46*10000+Calibrations!CO$46</f>
        <v>76.156003221726394</v>
      </c>
      <c r="Y214" s="20">
        <f>'Bruker data input page'!AZ214*Calibrations!CU$46*10000+Calibrations!CV$46</f>
        <v>64.596156278960351</v>
      </c>
      <c r="Z214" s="20">
        <f>'Bruker data input page'!BH214*Calibrations!DB$46*10000+Calibrations!DC$46</f>
        <v>11.279279339790206</v>
      </c>
      <c r="AA214" s="20">
        <f>'Bruker data input page'!BJ214*Calibrations!DI$46*10000+Calibrations!DJ$46</f>
        <v>442.23700564354408</v>
      </c>
      <c r="AB214" s="20">
        <f>'Bruker data input page'!BL214*Calibrations!DP$46*10000+Calibrations!DQ$46</f>
        <v>26.164195858890835</v>
      </c>
      <c r="AC214" s="20">
        <f>AB214*'ICP corrections'!Z$74+'ICP corrections'!AA$74</f>
        <v>30.193682899643097</v>
      </c>
      <c r="AD214" s="20">
        <f>((('Bruker data input page'!BN214*10000)^2)*Calibrations!DW$46)+(Calibrations!DX$46*('Bruker data input page'!BN214*10000))+Calibrations!DY$46</f>
        <v>108.93744074422639</v>
      </c>
      <c r="AE214" s="20">
        <f>AD214^2*'ICP corrections'!F$75+'ICP corrections'!G$75*AD214+'ICP corrections'!H$75</f>
        <v>149.67901500530212</v>
      </c>
      <c r="AF214" s="91">
        <f>A214^4*'ICP corrections'!K$75+A214^3*'ICP corrections'!L$75+'ICP corrections'!M$75*A214^2+'ICP corrections'!N$75*A214+'ICP corrections'!O$75</f>
        <v>1.0428579482443976</v>
      </c>
      <c r="AG214" s="20">
        <f t="shared" si="3"/>
        <v>156.09395048367176</v>
      </c>
      <c r="AH214" s="20"/>
    </row>
    <row r="215" spans="1:34" s="18" customFormat="1" ht="16">
      <c r="A215" s="18">
        <f>'Bruker data input page'!A215</f>
        <v>264</v>
      </c>
      <c r="B215" s="82">
        <f>'Bruker data input page'!B215</f>
        <v>44876.952777777777</v>
      </c>
      <c r="C215" s="18" t="str">
        <f>'Bruker data input page'!G215</f>
        <v>GeoExploration</v>
      </c>
      <c r="D215" s="18" t="str">
        <f>'Bruker data input page'!H215</f>
        <v>Oxide3phase</v>
      </c>
      <c r="E215" s="22">
        <f>'Bruker data input page'!K215</f>
        <v>150</v>
      </c>
      <c r="F215" s="22"/>
      <c r="G215" s="22" t="str">
        <f>'Bruker data input page'!DJ215</f>
        <v>U1556B-30R-2A</v>
      </c>
      <c r="H215" s="22" t="str">
        <f>'Bruker data input page'!DK215</f>
        <v>SHLF11507271</v>
      </c>
      <c r="I215" s="22">
        <f>'Bruker data input page'!DL215</f>
        <v>106</v>
      </c>
      <c r="J215" s="22" t="str">
        <f>'Bruker data input page'!DM215</f>
        <v>B</v>
      </c>
      <c r="K215" s="49">
        <f>'Bruker data input page'!X215*Calibrations!H$46+Calibrations!I$46</f>
        <v>47.500559271107903</v>
      </c>
      <c r="L215" s="50">
        <f>'Bruker data input page'!AJ215*Calibrations!O$46/0.5995+Calibrations!P$46</f>
        <v>1.3769905140738508</v>
      </c>
      <c r="M215" s="19">
        <f>'ICP corrections'!$S$75*L215^2+'ICP corrections'!$T$75*L215+'ICP corrections'!$U$75</f>
        <v>1.5005850285844622</v>
      </c>
      <c r="N215" s="49">
        <f>'Bruker data input page'!V215*Calibrations!V$46+Calibrations!W$46</f>
        <v>16.293105500455958</v>
      </c>
      <c r="O215" s="50">
        <f>'Bruker data input page'!AR215*Calibrations!AC$46/0.6994+Calibrations!AD$46</f>
        <v>8.1339942509341494</v>
      </c>
      <c r="P215" s="50">
        <f>'Bruker data input page'!T215*Calibrations!AQ$46+Calibrations!AR$46</f>
        <v>10.471359841624185</v>
      </c>
      <c r="Q215" s="50">
        <f>'Bruker data input page'!AP215*Calibrations!AJ$46/0.77446+Calibrations!AK$46</f>
        <v>0.15591233984171363</v>
      </c>
      <c r="R215" s="50">
        <f>'Bruker data input page'!AH215*Calibrations!AX$46/0.7147+Calibrations!AY$46</f>
        <v>8.6183401900304375</v>
      </c>
      <c r="S215" s="50">
        <f>'Bruker data input page'!AF215*Calibrations!BE$46/0.83015+Calibrations!BF$46</f>
        <v>1.0677723737217431</v>
      </c>
      <c r="U215" s="20">
        <f>'Bruker data input page'!AL215*Calibrations!BS$46*10000+Calibrations!BT$46</f>
        <v>181.40804502375934</v>
      </c>
      <c r="V215" s="20">
        <f>('Bruker data input page'!AN215*10000)^2*Calibrations!BY$46+('Bruker data input page'!AN215*10000)*Calibrations!BZ$46+Calibrations!CA$46</f>
        <v>301.94000420029386</v>
      </c>
      <c r="W215" s="20">
        <f>'Bruker data input page'!AV215*Calibrations!CG$46*10000+Calibrations!CH$46</f>
        <v>130.56099057116657</v>
      </c>
      <c r="X215" s="20">
        <f>'Bruker data input page'!AX215*Calibrations!CN$46*10000+Calibrations!CO$46</f>
        <v>82.322350377224609</v>
      </c>
      <c r="Y215" s="20">
        <f>'Bruker data input page'!AZ215*Calibrations!CU$46*10000+Calibrations!CV$46</f>
        <v>60.940518953244933</v>
      </c>
      <c r="Z215" s="20">
        <f>'Bruker data input page'!BH215*Calibrations!DB$46*10000+Calibrations!DC$46</f>
        <v>12.348637429641492</v>
      </c>
      <c r="AA215" s="20">
        <f>'Bruker data input page'!BJ215*Calibrations!DI$46*10000+Calibrations!DJ$46</f>
        <v>285.77623346335992</v>
      </c>
      <c r="AB215" s="20">
        <f>'Bruker data input page'!BL215*Calibrations!DP$46*10000+Calibrations!DQ$46</f>
        <v>23.748630023569859</v>
      </c>
      <c r="AC215" s="20">
        <f>AB215*'ICP corrections'!Z$74+'ICP corrections'!AA$74</f>
        <v>28.140210383036734</v>
      </c>
      <c r="AD215" s="20">
        <f>((('Bruker data input page'!BN215*10000)^2)*Calibrations!DW$46)+(Calibrations!DX$46*('Bruker data input page'!BN215*10000))+Calibrations!DY$46</f>
        <v>120.69753339411631</v>
      </c>
      <c r="AE215" s="20">
        <f>AD215^2*'ICP corrections'!F$75+'ICP corrections'!G$75*AD215+'ICP corrections'!H$75</f>
        <v>162.64798917715154</v>
      </c>
      <c r="AF215" s="91">
        <f>A215^4*'ICP corrections'!K$75+A215^3*'ICP corrections'!L$75+'ICP corrections'!M$75*A215^2+'ICP corrections'!N$75*A215+'ICP corrections'!O$75</f>
        <v>1.0432737669182017</v>
      </c>
      <c r="AG215" s="20">
        <f t="shared" si="3"/>
        <v>169.68638035051779</v>
      </c>
      <c r="AH215" s="20"/>
    </row>
    <row r="216" spans="1:34" s="18" customFormat="1" ht="16">
      <c r="A216" s="18">
        <f>'Bruker data input page'!A216</f>
        <v>265</v>
      </c>
      <c r="B216" s="82">
        <f>'Bruker data input page'!B216</f>
        <v>44876.969444444447</v>
      </c>
      <c r="C216" s="18" t="str">
        <f>'Bruker data input page'!G216</f>
        <v>GeoExploration</v>
      </c>
      <c r="D216" s="18" t="str">
        <f>'Bruker data input page'!H216</f>
        <v>Oxide3phase</v>
      </c>
      <c r="E216" s="22">
        <f>'Bruker data input page'!K216</f>
        <v>150</v>
      </c>
      <c r="F216" s="22"/>
      <c r="G216" s="22" t="str">
        <f>'Bruker data input page'!DJ216</f>
        <v>U1556B-30R-3A</v>
      </c>
      <c r="H216" s="22" t="str">
        <f>'Bruker data input page'!DK216</f>
        <v>SHLF11507301</v>
      </c>
      <c r="I216" s="22">
        <f>'Bruker data input page'!DL216</f>
        <v>42</v>
      </c>
      <c r="J216" s="22" t="str">
        <f>'Bruker data input page'!DM216</f>
        <v>A</v>
      </c>
      <c r="K216" s="49">
        <f>'Bruker data input page'!X216*Calibrations!H$46+Calibrations!I$46</f>
        <v>43.907162955414421</v>
      </c>
      <c r="L216" s="50">
        <f>'Bruker data input page'!AJ216*Calibrations!O$46/0.5995+Calibrations!P$46</f>
        <v>1.616742659390551</v>
      </c>
      <c r="M216" s="19">
        <f>'ICP corrections'!$S$75*L216^2+'ICP corrections'!$T$75*L216+'ICP corrections'!$U$75</f>
        <v>1.7762291022398462</v>
      </c>
      <c r="N216" s="49">
        <f>'Bruker data input page'!V216*Calibrations!V$46+Calibrations!W$46</f>
        <v>16.876905243594443</v>
      </c>
      <c r="O216" s="50">
        <f>'Bruker data input page'!AR216*Calibrations!AC$46/0.6994+Calibrations!AD$46</f>
        <v>9.7449979805788214</v>
      </c>
      <c r="P216" s="50">
        <f>'Bruker data input page'!T216*Calibrations!AQ$46+Calibrations!AR$46</f>
        <v>4.5706523297075581</v>
      </c>
      <c r="Q216" s="50">
        <f>'Bruker data input page'!AP216*Calibrations!AJ$46/0.77446+Calibrations!AK$46</f>
        <v>7.2728246977566233E-2</v>
      </c>
      <c r="R216" s="50">
        <f>'Bruker data input page'!AH216*Calibrations!AX$46/0.7147+Calibrations!AY$46</f>
        <v>9.5917033601236383</v>
      </c>
      <c r="S216" s="50">
        <f>'Bruker data input page'!AF216*Calibrations!BE$46/0.83015+Calibrations!BF$46</f>
        <v>1.8736359970025769</v>
      </c>
      <c r="U216" s="20">
        <f>'Bruker data input page'!AL216*Calibrations!BS$46*10000+Calibrations!BT$46</f>
        <v>184.86678159052749</v>
      </c>
      <c r="V216" s="20">
        <f>('Bruker data input page'!AN216*10000)^2*Calibrations!BY$46+('Bruker data input page'!AN216*10000)*Calibrations!BZ$46+Calibrations!CA$46</f>
        <v>392.45022259697976</v>
      </c>
      <c r="W216" s="20">
        <f>'Bruker data input page'!AV216*Calibrations!CG$46*10000+Calibrations!CH$46</f>
        <v>96.59922389368603</v>
      </c>
      <c r="X216" s="20">
        <f>'Bruker data input page'!AX216*Calibrations!CN$46*10000+Calibrations!CO$46</f>
        <v>92.599595636388329</v>
      </c>
      <c r="Y216" s="20">
        <f>'Bruker data input page'!AZ216*Calibrations!CU$46*10000+Calibrations!CV$46</f>
        <v>97.496892210399167</v>
      </c>
      <c r="Z216" s="20">
        <f>'Bruker data input page'!BH216*Calibrations!DB$46*10000+Calibrations!DC$46</f>
        <v>21.972860238303074</v>
      </c>
      <c r="AA216" s="20">
        <f>'Bruker data input page'!BJ216*Calibrations!DI$46*10000+Calibrations!DJ$46</f>
        <v>351.48975777903723</v>
      </c>
      <c r="AB216" s="20">
        <f>'Bruker data input page'!BL216*Calibrations!DP$46*10000+Calibrations!DQ$46</f>
        <v>46.696505459119123</v>
      </c>
      <c r="AC216" s="20">
        <f>AB216*'ICP corrections'!Z$74+'ICP corrections'!AA$74</f>
        <v>47.648199290797166</v>
      </c>
      <c r="AD216" s="20">
        <f>((('Bruker data input page'!BN216*10000)^2)*Calibrations!DW$46)+(Calibrations!DX$46*('Bruker data input page'!BN216*10000))+Calibrations!DY$46</f>
        <v>145.09975705733035</v>
      </c>
      <c r="AE216" s="20">
        <f>AD216^2*'ICP corrections'!F$75+'ICP corrections'!G$75*AD216+'ICP corrections'!H$75</f>
        <v>188.24913443382712</v>
      </c>
      <c r="AF216" s="91">
        <f>A216^4*'ICP corrections'!K$75+A216^3*'ICP corrections'!L$75+'ICP corrections'!M$75*A216^2+'ICP corrections'!N$75*A216+'ICP corrections'!O$75</f>
        <v>1.0436910457204311</v>
      </c>
      <c r="AG216" s="20">
        <f t="shared" si="3"/>
        <v>196.47393597320706</v>
      </c>
      <c r="AH216" s="20"/>
    </row>
    <row r="217" spans="1:34" s="18" customFormat="1" ht="16">
      <c r="A217" s="18">
        <f>'Bruker data input page'!A217</f>
        <v>266</v>
      </c>
      <c r="B217" s="82">
        <f>'Bruker data input page'!B217</f>
        <v>44876.973611111112</v>
      </c>
      <c r="C217" s="18" t="str">
        <f>'Bruker data input page'!G217</f>
        <v>GeoExploration</v>
      </c>
      <c r="D217" s="18" t="str">
        <f>'Bruker data input page'!H217</f>
        <v>Oxide3phase</v>
      </c>
      <c r="E217" s="22">
        <f>'Bruker data input page'!K217</f>
        <v>150</v>
      </c>
      <c r="F217" s="22"/>
      <c r="G217" s="22" t="str">
        <f>'Bruker data input page'!DJ217</f>
        <v>U1556B-30R-3A</v>
      </c>
      <c r="H217" s="22" t="str">
        <f>'Bruker data input page'!DK217</f>
        <v>SHLF11507301</v>
      </c>
      <c r="I217" s="22">
        <f>'Bruker data input page'!DL217</f>
        <v>84</v>
      </c>
      <c r="J217" s="22" t="str">
        <f>'Bruker data input page'!DM217</f>
        <v>B</v>
      </c>
      <c r="K217" s="49">
        <f>'Bruker data input page'!X217*Calibrations!H$46+Calibrations!I$46</f>
        <v>53.08386467490795</v>
      </c>
      <c r="L217" s="50">
        <f>'Bruker data input page'!AJ217*Calibrations!O$46/0.5995+Calibrations!P$46</f>
        <v>1.6106416763254079</v>
      </c>
      <c r="M217" s="19">
        <f>'ICP corrections'!$S$75*L217^2+'ICP corrections'!$T$75*L217+'ICP corrections'!$U$75</f>
        <v>1.7692283915057028</v>
      </c>
      <c r="N217" s="49">
        <f>'Bruker data input page'!V217*Calibrations!V$46+Calibrations!W$46</f>
        <v>18.641781348374877</v>
      </c>
      <c r="O217" s="50">
        <f>'Bruker data input page'!AR217*Calibrations!AC$46/0.6994+Calibrations!AD$46</f>
        <v>9.6930781078624122</v>
      </c>
      <c r="P217" s="50">
        <f>'Bruker data input page'!T217*Calibrations!AQ$46+Calibrations!AR$46</f>
        <v>9.7788823620098739</v>
      </c>
      <c r="Q217" s="50">
        <f>'Bruker data input page'!AP217*Calibrations!AJ$46/0.77446+Calibrations!AK$46</f>
        <v>0.13188934750594691</v>
      </c>
      <c r="R217" s="50">
        <f>'Bruker data input page'!AH217*Calibrations!AX$46/0.7147+Calibrations!AY$46</f>
        <v>11.332113477478114</v>
      </c>
      <c r="S217" s="50">
        <f>'Bruker data input page'!AF217*Calibrations!BE$46/0.83015+Calibrations!BF$46</f>
        <v>1.0849993306880463</v>
      </c>
      <c r="U217" s="20">
        <f>'Bruker data input page'!AL217*Calibrations!BS$46*10000+Calibrations!BT$46</f>
        <v>294.85460441375432</v>
      </c>
      <c r="V217" s="20">
        <f>('Bruker data input page'!AN217*10000)^2*Calibrations!BY$46+('Bruker data input page'!AN217*10000)*Calibrations!BZ$46+Calibrations!CA$46</f>
        <v>278.0821220265982</v>
      </c>
      <c r="W217" s="20">
        <f>'Bruker data input page'!AV217*Calibrations!CG$46*10000+Calibrations!CH$46</f>
        <v>138.55199449527964</v>
      </c>
      <c r="X217" s="20">
        <f>'Bruker data input page'!AX217*Calibrations!CN$46*10000+Calibrations!CO$46</f>
        <v>78.211452273559132</v>
      </c>
      <c r="Y217" s="20">
        <f>'Bruker data input page'!AZ217*Calibrations!CU$46*10000+Calibrations!CV$46</f>
        <v>70.688885155152732</v>
      </c>
      <c r="Z217" s="20">
        <f>'Bruker data input page'!BH217*Calibrations!DB$46*10000+Calibrations!DC$46</f>
        <v>13.417995519492779</v>
      </c>
      <c r="AA217" s="20">
        <f>'Bruker data input page'!BJ217*Calibrations!DI$46*10000+Calibrations!DJ$46</f>
        <v>322.28374697206959</v>
      </c>
      <c r="AB217" s="20">
        <f>'Bruker data input page'!BL217*Calibrations!DP$46*10000+Calibrations!DQ$46</f>
        <v>24.956412941230354</v>
      </c>
      <c r="AC217" s="20">
        <f>AB217*'ICP corrections'!Z$74+'ICP corrections'!AA$74</f>
        <v>29.166946641339923</v>
      </c>
      <c r="AD217" s="20">
        <f>((('Bruker data input page'!BN217*10000)^2)*Calibrations!DW$46)+(Calibrations!DX$46*('Bruker data input page'!BN217*10000))+Calibrations!DY$46</f>
        <v>103.47230977088245</v>
      </c>
      <c r="AE217" s="20">
        <f>AD217^2*'ICP corrections'!F$75+'ICP corrections'!G$75*AD217+'ICP corrections'!H$75</f>
        <v>143.5123970136583</v>
      </c>
      <c r="AF217" s="91">
        <f>A217^4*'ICP corrections'!K$75+A217^3*'ICP corrections'!L$75+'ICP corrections'!M$75*A217^2+'ICP corrections'!N$75*A217+'ICP corrections'!O$75</f>
        <v>1.0441097277076814</v>
      </c>
      <c r="AG217" s="20">
        <f t="shared" si="3"/>
        <v>149.84268976860744</v>
      </c>
      <c r="AH217" s="20"/>
    </row>
    <row r="218" spans="1:34" s="18" customFormat="1" ht="16">
      <c r="A218" s="18">
        <f>'Bruker data input page'!A218</f>
        <v>267</v>
      </c>
      <c r="B218" s="82">
        <f>'Bruker data input page'!B218</f>
        <v>44876.976388888892</v>
      </c>
      <c r="C218" s="18" t="str">
        <f>'Bruker data input page'!G218</f>
        <v>GeoExploration</v>
      </c>
      <c r="D218" s="18" t="str">
        <f>'Bruker data input page'!H218</f>
        <v>Oxide3phase</v>
      </c>
      <c r="E218" s="22">
        <f>'Bruker data input page'!K218</f>
        <v>150</v>
      </c>
      <c r="F218" s="22"/>
      <c r="G218" s="22" t="str">
        <f>'Bruker data input page'!DJ218</f>
        <v>U1556B-30R-3A</v>
      </c>
      <c r="H218" s="22" t="str">
        <f>'Bruker data input page'!DK218</f>
        <v>SHLF11507301</v>
      </c>
      <c r="I218" s="22">
        <f>'Bruker data input page'!DL218</f>
        <v>118</v>
      </c>
      <c r="J218" s="22" t="str">
        <f>'Bruker data input page'!DM218</f>
        <v>B</v>
      </c>
      <c r="K218" s="49">
        <f>'Bruker data input page'!X218*Calibrations!H$46+Calibrations!I$46</f>
        <v>53.791214795396264</v>
      </c>
      <c r="L218" s="50">
        <f>'Bruker data input page'!AJ218*Calibrations!O$46/0.5995+Calibrations!P$46</f>
        <v>1.5570519602126653</v>
      </c>
      <c r="M218" s="19">
        <f>'ICP corrections'!$S$75*L218^2+'ICP corrections'!$T$75*L218+'ICP corrections'!$U$75</f>
        <v>1.7077051084900232</v>
      </c>
      <c r="N218" s="49">
        <f>'Bruker data input page'!V218*Calibrations!V$46+Calibrations!W$46</f>
        <v>18.845255741140129</v>
      </c>
      <c r="O218" s="50">
        <f>'Bruker data input page'!AR218*Calibrations!AC$46/0.6994+Calibrations!AD$46</f>
        <v>9.5707911870231914</v>
      </c>
      <c r="P218" s="50">
        <f>'Bruker data input page'!T218*Calibrations!AQ$46+Calibrations!AR$46</f>
        <v>10.564880196113986</v>
      </c>
      <c r="Q218" s="50">
        <f>'Bruker data input page'!AP218*Calibrations!AJ$46/0.77446+Calibrations!AK$46</f>
        <v>0.11001766791666678</v>
      </c>
      <c r="R218" s="50">
        <f>'Bruker data input page'!AH218*Calibrations!AX$46/0.7147+Calibrations!AY$46</f>
        <v>11.696741653473154</v>
      </c>
      <c r="S218" s="50">
        <f>'Bruker data input page'!AF218*Calibrations!BE$46/0.83015+Calibrations!BF$46</f>
        <v>1.0867891443988311</v>
      </c>
      <c r="U218" s="20">
        <f>'Bruker data input page'!AL218*Calibrations!BS$46*10000+Calibrations!BT$46</f>
        <v>288.62887859357159</v>
      </c>
      <c r="V218" s="20">
        <f>('Bruker data input page'!AN218*10000)^2*Calibrations!BY$46+('Bruker data input page'!AN218*10000)*Calibrations!BZ$46+Calibrations!CA$46</f>
        <v>363.87677143414396</v>
      </c>
      <c r="W218" s="20">
        <f>'Bruker data input page'!AV218*Calibrations!CG$46*10000+Calibrations!CH$46</f>
        <v>113.5801072324263</v>
      </c>
      <c r="X218" s="20">
        <f>'Bruker data input page'!AX218*Calibrations!CN$46*10000+Calibrations!CO$46</f>
        <v>81.29462585130824</v>
      </c>
      <c r="Y218" s="20">
        <f>'Bruker data input page'!AZ218*Calibrations!CU$46*10000+Calibrations!CV$46</f>
        <v>70.688885155152732</v>
      </c>
      <c r="Z218" s="20">
        <f>'Bruker data input page'!BH218*Calibrations!DB$46*10000+Calibrations!DC$46</f>
        <v>14.487353609344066</v>
      </c>
      <c r="AA218" s="20">
        <f>'Bruker data input page'!BJ218*Calibrations!DI$46*10000+Calibrations!DJ$46</f>
        <v>333.75753693194974</v>
      </c>
      <c r="AB218" s="20">
        <f>'Bruker data input page'!BL218*Calibrations!DP$46*10000+Calibrations!DQ$46</f>
        <v>24.956412941230354</v>
      </c>
      <c r="AC218" s="20">
        <f>AB218*'ICP corrections'!Z$74+'ICP corrections'!AA$74</f>
        <v>29.166946641339923</v>
      </c>
      <c r="AD218" s="20">
        <f>((('Bruker data input page'!BN218*10000)^2)*Calibrations!DW$46)+(Calibrations!DX$46*('Bruker data input page'!BN218*10000))+Calibrations!DY$46</f>
        <v>97.932407351099101</v>
      </c>
      <c r="AE218" s="20">
        <f>AD218^2*'ICP corrections'!F$75+'ICP corrections'!G$75*AD218+'ICP corrections'!H$75</f>
        <v>137.17093757981419</v>
      </c>
      <c r="AF218" s="91">
        <f>A218^4*'ICP corrections'!K$75+A218^3*'ICP corrections'!L$75+'ICP corrections'!M$75*A218^2+'ICP corrections'!N$75*A218+'ICP corrections'!O$75</f>
        <v>1.0445297560097559</v>
      </c>
      <c r="AG218" s="20">
        <f t="shared" si="3"/>
        <v>143.27912596187278</v>
      </c>
      <c r="AH218" s="20"/>
    </row>
    <row r="219" spans="1:34" s="18" customFormat="1" ht="16">
      <c r="A219" s="18">
        <f>'Bruker data input page'!A219</f>
        <v>268</v>
      </c>
      <c r="B219" s="82">
        <f>'Bruker data input page'!B219</f>
        <v>44876.981249999997</v>
      </c>
      <c r="C219" s="18" t="str">
        <f>'Bruker data input page'!G219</f>
        <v>GeoExploration</v>
      </c>
      <c r="D219" s="18" t="str">
        <f>'Bruker data input page'!H219</f>
        <v>Oxide3phase</v>
      </c>
      <c r="E219" s="22">
        <f>'Bruker data input page'!K219</f>
        <v>150</v>
      </c>
      <c r="F219" s="22"/>
      <c r="G219" s="22" t="str">
        <f>'Bruker data input page'!DJ219</f>
        <v>U1556B-30R-4A</v>
      </c>
      <c r="H219" s="22" t="str">
        <f>'Bruker data input page'!DK219</f>
        <v>SHLF11507331</v>
      </c>
      <c r="I219" s="22">
        <f>'Bruker data input page'!DL219</f>
        <v>12</v>
      </c>
      <c r="J219" s="22" t="str">
        <f>'Bruker data input page'!DM219</f>
        <v>B</v>
      </c>
      <c r="K219" s="49">
        <f>'Bruker data input page'!X219*Calibrations!H$46+Calibrations!I$46</f>
        <v>55.411724588765161</v>
      </c>
      <c r="L219" s="50">
        <f>'Bruker data input page'!AJ219*Calibrations!O$46/0.5995+Calibrations!P$46</f>
        <v>1.7278794860366693</v>
      </c>
      <c r="M219" s="19">
        <f>'ICP corrections'!$S$75*L219^2+'ICP corrections'!$T$75*L219+'ICP corrections'!$U$75</f>
        <v>1.9036311112158999</v>
      </c>
      <c r="N219" s="49">
        <f>'Bruker data input page'!V219*Calibrations!V$46+Calibrations!W$46</f>
        <v>18.984054344776425</v>
      </c>
      <c r="O219" s="50">
        <f>'Bruker data input page'!AR219*Calibrations!AC$46/0.6994+Calibrations!AD$46</f>
        <v>10.012482023971668</v>
      </c>
      <c r="P219" s="50">
        <f>'Bruker data input page'!T219*Calibrations!AQ$46+Calibrations!AR$46</f>
        <v>12.149293504752389</v>
      </c>
      <c r="Q219" s="50">
        <f>'Bruker data input page'!AP219*Calibrations!AJ$46/0.77446+Calibrations!AK$46</f>
        <v>0.14754612360537694</v>
      </c>
      <c r="R219" s="50">
        <f>'Bruker data input page'!AH219*Calibrations!AX$46/0.7147+Calibrations!AY$46</f>
        <v>11.19393705384174</v>
      </c>
      <c r="S219" s="50">
        <f>'Bruker data input page'!AF219*Calibrations!BE$46/0.83015+Calibrations!BF$46</f>
        <v>1.2243810734154088</v>
      </c>
      <c r="U219" s="20">
        <f>'Bruker data input page'!AL219*Calibrations!BS$46*10000+Calibrations!BT$46</f>
        <v>294.16285710040063</v>
      </c>
      <c r="V219" s="20">
        <f>('Bruker data input page'!AN219*10000)^2*Calibrations!BY$46+('Bruker data input page'!AN219*10000)*Calibrations!BZ$46+Calibrations!CA$46</f>
        <v>361.17222124537147</v>
      </c>
      <c r="W219" s="20">
        <f>'Bruker data input page'!AV219*Calibrations!CG$46*10000+Calibrations!CH$46</f>
        <v>125.56661311859591</v>
      </c>
      <c r="X219" s="20">
        <f>'Bruker data input page'!AX219*Calibrations!CN$46*10000+Calibrations!CO$46</f>
        <v>74.100554169893655</v>
      </c>
      <c r="Y219" s="20">
        <f>'Bruker data input page'!AZ219*Calibrations!CU$46*10000+Calibrations!CV$46</f>
        <v>84.092888682775936</v>
      </c>
      <c r="Z219" s="20">
        <f>'Bruker data input page'!BH219*Calibrations!DB$46*10000+Calibrations!DC$46</f>
        <v>17.695427878897927</v>
      </c>
      <c r="AA219" s="20">
        <f>'Bruker data input page'!BJ219*Calibrations!DI$46*10000+Calibrations!DJ$46</f>
        <v>246.13950451104665</v>
      </c>
      <c r="AB219" s="20">
        <f>'Bruker data input page'!BL219*Calibrations!DP$46*10000+Calibrations!DQ$46</f>
        <v>26.164195858890835</v>
      </c>
      <c r="AC219" s="20">
        <f>AB219*'ICP corrections'!Z$74+'ICP corrections'!AA$74</f>
        <v>30.193682899643097</v>
      </c>
      <c r="AD219" s="20">
        <f>((('Bruker data input page'!BN219*10000)^2)*Calibrations!DW$46)+(Calibrations!DX$46*('Bruker data input page'!BN219*10000))+Calibrations!DY$46</f>
        <v>82.022896480648001</v>
      </c>
      <c r="AE219" s="20">
        <f>AD219^2*'ICP corrections'!F$75+'ICP corrections'!G$75*AD219+'ICP corrections'!H$75</f>
        <v>118.45311019634431</v>
      </c>
      <c r="AF219" s="91">
        <f>A219^4*'ICP corrections'!K$75+A219^3*'ICP corrections'!L$75+'ICP corrections'!M$75*A219^2+'ICP corrections'!N$75*A219+'ICP corrections'!O$75</f>
        <v>1.0449510738296679</v>
      </c>
      <c r="AG219" s="20">
        <f t="shared" si="3"/>
        <v>123.77770469813397</v>
      </c>
      <c r="AH219" s="20"/>
    </row>
    <row r="220" spans="1:34" s="18" customFormat="1" ht="16">
      <c r="A220" s="18">
        <f>'Bruker data input page'!A220</f>
        <v>269</v>
      </c>
      <c r="B220" s="82">
        <f>'Bruker data input page'!B220</f>
        <v>44876.986805555556</v>
      </c>
      <c r="C220" s="18" t="str">
        <f>'Bruker data input page'!G220</f>
        <v>GeoExploration</v>
      </c>
      <c r="D220" s="18" t="str">
        <f>'Bruker data input page'!H220</f>
        <v>Oxide3phase</v>
      </c>
      <c r="E220" s="22">
        <f>'Bruker data input page'!K220</f>
        <v>150</v>
      </c>
      <c r="F220" s="22"/>
      <c r="G220" s="22" t="str">
        <f>'Bruker data input page'!DJ220</f>
        <v>U1556B-31R-1A</v>
      </c>
      <c r="H220" s="22" t="str">
        <f>'Bruker data input page'!DK220</f>
        <v>SHLF11507721</v>
      </c>
      <c r="I220" s="22">
        <f>'Bruker data input page'!DL220</f>
        <v>29</v>
      </c>
      <c r="J220" s="22" t="str">
        <f>'Bruker data input page'!DM220</f>
        <v>B</v>
      </c>
      <c r="K220" s="49">
        <f>'Bruker data input page'!X220*Calibrations!H$46+Calibrations!I$46</f>
        <v>49.042880669105337</v>
      </c>
      <c r="L220" s="50">
        <f>'Bruker data input page'!AJ220*Calibrations!O$46/0.5995+Calibrations!P$46</f>
        <v>1.5992641673660872</v>
      </c>
      <c r="M220" s="19">
        <f>'ICP corrections'!$S$75*L220^2+'ICP corrections'!$T$75*L220+'ICP corrections'!$U$75</f>
        <v>1.756171112589608</v>
      </c>
      <c r="N220" s="49">
        <f>'Bruker data input page'!V220*Calibrations!V$46+Calibrations!W$46</f>
        <v>16.477355526891763</v>
      </c>
      <c r="O220" s="50">
        <f>'Bruker data input page'!AR220*Calibrations!AC$46/0.6994+Calibrations!AD$46</f>
        <v>9.8144724234400336</v>
      </c>
      <c r="P220" s="50">
        <f>'Bruker data input page'!T220*Calibrations!AQ$46+Calibrations!AR$46</f>
        <v>11.006385521096437</v>
      </c>
      <c r="Q220" s="50">
        <f>'Bruker data input page'!AP220*Calibrations!AJ$46/0.77446+Calibrations!AK$46</f>
        <v>0.13846280312021145</v>
      </c>
      <c r="R220" s="50">
        <f>'Bruker data input page'!AH220*Calibrations!AX$46/0.7147+Calibrations!AY$46</f>
        <v>10.861700816650583</v>
      </c>
      <c r="S220" s="50">
        <f>'Bruker data input page'!AF220*Calibrations!BE$46/0.83015+Calibrations!BF$46</f>
        <v>1.0257117515183016</v>
      </c>
      <c r="U220" s="20">
        <f>'Bruker data input page'!AL220*Calibrations!BS$46*10000+Calibrations!BT$46</f>
        <v>225.67987307839149</v>
      </c>
      <c r="V220" s="20">
        <f>('Bruker data input page'!AN220*10000)^2*Calibrations!BY$46+('Bruker data input page'!AN220*10000)*Calibrations!BZ$46+Calibrations!CA$46</f>
        <v>373.53905950013529</v>
      </c>
      <c r="W220" s="20">
        <f>'Bruker data input page'!AV220*Calibrations!CG$46*10000+Calibrations!CH$46</f>
        <v>178.50701411584504</v>
      </c>
      <c r="X220" s="20">
        <f>'Bruker data input page'!AX220*Calibrations!CN$46*10000+Calibrations!CO$46</f>
        <v>82.322350377224609</v>
      </c>
      <c r="Y220" s="20">
        <f>'Bruker data input page'!AZ220*Calibrations!CU$46*10000+Calibrations!CV$46</f>
        <v>75.563068256106632</v>
      </c>
      <c r="Z220" s="20">
        <f>'Bruker data input page'!BH220*Calibrations!DB$46*10000+Calibrations!DC$46</f>
        <v>13.417995519492779</v>
      </c>
      <c r="AA220" s="20">
        <f>'Bruker data input page'!BJ220*Calibrations!DI$46*10000+Calibrations!DJ$46</f>
        <v>337.92982419008803</v>
      </c>
      <c r="AB220" s="20">
        <f>'Bruker data input page'!BL220*Calibrations!DP$46*10000+Calibrations!DQ$46</f>
        <v>27.37197877655132</v>
      </c>
      <c r="AC220" s="20">
        <f>AB220*'ICP corrections'!Z$74+'ICP corrections'!AA$74</f>
        <v>31.220419157946274</v>
      </c>
      <c r="AD220" s="20">
        <f>((('Bruker data input page'!BN220*10000)^2)*Calibrations!DW$46)+(Calibrations!DX$46*('Bruker data input page'!BN220*10000))+Calibrations!DY$46</f>
        <v>121.74868757877903</v>
      </c>
      <c r="AE220" s="20">
        <f>AD220^2*'ICP corrections'!F$75+'ICP corrections'!G$75*AD220+'ICP corrections'!H$75</f>
        <v>163.78721305970663</v>
      </c>
      <c r="AF220" s="91">
        <f>A220^4*'ICP corrections'!K$75+A220^3*'ICP corrections'!L$75+'ICP corrections'!M$75*A220^2+'ICP corrections'!N$75*A220+'ICP corrections'!O$75</f>
        <v>1.0453736244436389</v>
      </c>
      <c r="AG220" s="20">
        <f t="shared" si="3"/>
        <v>171.21883255374803</v>
      </c>
      <c r="AH220" s="20"/>
    </row>
    <row r="221" spans="1:34" s="18" customFormat="1" ht="16">
      <c r="B221" s="82"/>
      <c r="E221" s="22"/>
      <c r="F221" s="22"/>
      <c r="G221" s="22"/>
      <c r="H221" s="22"/>
      <c r="I221" s="22"/>
      <c r="J221" s="22"/>
      <c r="K221" s="49"/>
      <c r="L221" s="50"/>
      <c r="M221" s="19"/>
      <c r="N221" s="49"/>
      <c r="O221" s="50"/>
      <c r="P221" s="50"/>
      <c r="Q221" s="50"/>
      <c r="R221" s="50"/>
      <c r="S221" s="50"/>
      <c r="U221" s="20"/>
      <c r="V221" s="20"/>
      <c r="W221" s="20"/>
      <c r="X221" s="20"/>
      <c r="Y221" s="20"/>
      <c r="Z221" s="20"/>
      <c r="AA221" s="20"/>
      <c r="AB221" s="20"/>
      <c r="AC221" s="20"/>
      <c r="AD221" s="20"/>
      <c r="AE221" s="20"/>
      <c r="AF221" s="91"/>
      <c r="AG221" s="20"/>
      <c r="AH221" s="20"/>
    </row>
    <row r="222" spans="1:34" s="18" customFormat="1" ht="16">
      <c r="B222" s="82"/>
      <c r="E222" s="22"/>
      <c r="F222" s="22"/>
      <c r="G222" s="22"/>
      <c r="H222" s="22"/>
      <c r="I222" s="22"/>
      <c r="J222" s="22"/>
      <c r="K222" s="49"/>
      <c r="L222" s="50"/>
      <c r="M222" s="19"/>
      <c r="N222" s="49"/>
      <c r="O222" s="50"/>
      <c r="P222" s="50"/>
      <c r="Q222" s="50"/>
      <c r="R222" s="50"/>
      <c r="S222" s="50"/>
      <c r="U222" s="20"/>
      <c r="V222" s="20"/>
      <c r="W222" s="20"/>
      <c r="X222" s="20"/>
      <c r="Y222" s="20"/>
      <c r="Z222" s="20"/>
      <c r="AA222" s="20"/>
      <c r="AB222" s="20"/>
      <c r="AC222" s="20"/>
      <c r="AD222" s="20"/>
      <c r="AE222" s="20"/>
      <c r="AF222" s="91"/>
      <c r="AG222" s="20"/>
      <c r="AH222" s="20"/>
    </row>
    <row r="223" spans="1:34" s="18" customFormat="1" ht="16">
      <c r="A223" s="18">
        <f>'Bruker data input page'!A223</f>
        <v>272</v>
      </c>
      <c r="B223" s="82">
        <f>'Bruker data input page'!B223</f>
        <v>44877</v>
      </c>
      <c r="C223" s="18" t="str">
        <f>'Bruker data input page'!G223</f>
        <v>GeoExploration</v>
      </c>
      <c r="D223" s="18" t="str">
        <f>'Bruker data input page'!H223</f>
        <v>Oxide3phase</v>
      </c>
      <c r="E223" s="22">
        <f>'Bruker data input page'!K223</f>
        <v>150</v>
      </c>
      <c r="F223" s="22"/>
      <c r="G223" s="22" t="str">
        <f>'Bruker data input page'!DJ223</f>
        <v>U1556B-31R-1A</v>
      </c>
      <c r="H223" s="22" t="str">
        <f>'Bruker data input page'!DK223</f>
        <v>SHLF11507721</v>
      </c>
      <c r="I223" s="22">
        <f>'Bruker data input page'!DL223</f>
        <v>46</v>
      </c>
      <c r="J223" s="22" t="str">
        <f>'Bruker data input page'!DM223</f>
        <v>A</v>
      </c>
      <c r="K223" s="49">
        <f>'Bruker data input page'!X223*Calibrations!H$46+Calibrations!I$46</f>
        <v>48.198195950104811</v>
      </c>
      <c r="L223" s="50">
        <f>'Bruker data input page'!AJ223*Calibrations!O$46/0.5995+Calibrations!P$46</f>
        <v>1.6127852649699177</v>
      </c>
      <c r="M223" s="19">
        <f>'ICP corrections'!$S$75*L223^2+'ICP corrections'!$T$75*L223+'ICP corrections'!$U$75</f>
        <v>1.77168818170867</v>
      </c>
      <c r="N223" s="49">
        <f>'Bruker data input page'!V223*Calibrations!V$46+Calibrations!W$46</f>
        <v>18.071458480601361</v>
      </c>
      <c r="O223" s="50">
        <f>'Bruker data input page'!AR223*Calibrations!AC$46/0.6994+Calibrations!AD$46</f>
        <v>10.220012747293701</v>
      </c>
      <c r="P223" s="50">
        <f>'Bruker data input page'!T223*Calibrations!AQ$46+Calibrations!AR$46</f>
        <v>6.6661291523005994</v>
      </c>
      <c r="Q223" s="50">
        <f>'Bruker data input page'!AP223*Calibrations!AJ$46/0.77446+Calibrations!AK$46</f>
        <v>0.16164917383234448</v>
      </c>
      <c r="R223" s="50">
        <f>'Bruker data input page'!AH223*Calibrations!AX$46/0.7147+Calibrations!AY$46</f>
        <v>13.893119377864245</v>
      </c>
      <c r="S223" s="50">
        <f>'Bruker data input page'!AF223*Calibrations!BE$46/0.83015+Calibrations!BF$46</f>
        <v>1.3489968530287968</v>
      </c>
      <c r="U223" s="20">
        <f>'Bruker data input page'!AL223*Calibrations!BS$46*10000+Calibrations!BT$46</f>
        <v>296.23809904046152</v>
      </c>
      <c r="V223" s="20">
        <f>('Bruker data input page'!AN223*10000)^2*Calibrations!BY$46+('Bruker data input page'!AN223*10000)*Calibrations!BZ$46+Calibrations!CA$46</f>
        <v>237.64743965077147</v>
      </c>
      <c r="W223" s="20">
        <f>'Bruker data input page'!AV223*Calibrations!CG$46*10000+Calibrations!CH$46</f>
        <v>193.49014647355708</v>
      </c>
      <c r="X223" s="20">
        <f>'Bruker data input page'!AX223*Calibrations!CN$46*10000+Calibrations!CO$46</f>
        <v>85.405523954973745</v>
      </c>
      <c r="Y223" s="20">
        <f>'Bruker data input page'!AZ223*Calibrations!CU$46*10000+Calibrations!CV$46</f>
        <v>80.437251357060532</v>
      </c>
      <c r="Z223" s="20">
        <f>'Bruker data input page'!BH223*Calibrations!DB$46*10000+Calibrations!DC$46</f>
        <v>18.764785968749212</v>
      </c>
      <c r="AA223" s="20">
        <f>'Bruker data input page'!BJ223*Calibrations!DI$46*10000+Calibrations!DJ$46</f>
        <v>350.44668596450276</v>
      </c>
      <c r="AB223" s="20">
        <f>'Bruker data input page'!BL223*Calibrations!DP$46*10000+Calibrations!DQ$46</f>
        <v>24.956412941230354</v>
      </c>
      <c r="AC223" s="20">
        <f>AB223*'ICP corrections'!Z$74+'ICP corrections'!AA$74</f>
        <v>29.166946641339923</v>
      </c>
      <c r="AD223" s="20">
        <f>((('Bruker data input page'!BN223*10000)^2)*Calibrations!DW$46)+(Calibrations!DX$46*('Bruker data input page'!BN223*10000))+Calibrations!DY$46</f>
        <v>120.69753339411631</v>
      </c>
      <c r="AE223" s="20">
        <f>AD223^2*'ICP corrections'!F$75+'ICP corrections'!G$75*AD223+'ICP corrections'!H$75</f>
        <v>162.64798917715154</v>
      </c>
      <c r="AF223" s="91">
        <f>A223^4*'ICP corrections'!K$75+A223^3*'ICP corrections'!L$75+'ICP corrections'!M$75*A223^2+'ICP corrections'!N$75*A223+'ICP corrections'!O$75</f>
        <v>1.0466481069102547</v>
      </c>
      <c r="AG223" s="20">
        <f t="shared" si="3"/>
        <v>170.23520996502526</v>
      </c>
      <c r="AH223" s="20"/>
    </row>
    <row r="224" spans="1:34" s="18" customFormat="1" ht="16">
      <c r="A224" s="18">
        <f>'Bruker data input page'!A224</f>
        <v>273</v>
      </c>
      <c r="B224" s="82">
        <f>'Bruker data input page'!B224</f>
        <v>44877.00277777778</v>
      </c>
      <c r="C224" s="18" t="str">
        <f>'Bruker data input page'!G224</f>
        <v>GeoExploration</v>
      </c>
      <c r="D224" s="18" t="str">
        <f>'Bruker data input page'!H224</f>
        <v>Oxide3phase</v>
      </c>
      <c r="E224" s="22">
        <f>'Bruker data input page'!K224</f>
        <v>150</v>
      </c>
      <c r="F224" s="22"/>
      <c r="G224" s="22" t="str">
        <f>'Bruker data input page'!DJ224</f>
        <v>U1556B-31R-1A</v>
      </c>
      <c r="H224" s="22" t="str">
        <f>'Bruker data input page'!DK224</f>
        <v>SHLF11507721</v>
      </c>
      <c r="I224" s="22">
        <f>'Bruker data input page'!DL224</f>
        <v>96</v>
      </c>
      <c r="J224" s="22" t="str">
        <f>'Bruker data input page'!DM224</f>
        <v>B</v>
      </c>
      <c r="K224" s="49">
        <f>'Bruker data input page'!X224*Calibrations!H$46+Calibrations!I$46</f>
        <v>51.360450105342942</v>
      </c>
      <c r="L224" s="50">
        <f>'Bruker data input page'!AJ224*Calibrations!O$46/0.5995+Calibrations!P$46</f>
        <v>1.5278661763604948</v>
      </c>
      <c r="M224" s="19">
        <f>'ICP corrections'!$S$75*L224^2+'ICP corrections'!$T$75*L224+'ICP corrections'!$U$75</f>
        <v>1.6741755067475559</v>
      </c>
      <c r="N224" s="49">
        <f>'Bruker data input page'!V224*Calibrations!V$46+Calibrations!W$46</f>
        <v>17.287091121737124</v>
      </c>
      <c r="O224" s="50">
        <f>'Bruker data input page'!AR224*Calibrations!AC$46/0.6994+Calibrations!AD$46</f>
        <v>9.0219877186827002</v>
      </c>
      <c r="P224" s="50">
        <f>'Bruker data input page'!T224*Calibrations!AQ$46+Calibrations!AR$46</f>
        <v>11.028504443112695</v>
      </c>
      <c r="Q224" s="50">
        <f>'Bruker data input page'!AP224*Calibrations!AJ$46/0.77446+Calibrations!AK$46</f>
        <v>0.11683015828054091</v>
      </c>
      <c r="R224" s="50">
        <f>'Bruker data input page'!AH224*Calibrations!AX$46/0.7147+Calibrations!AY$46</f>
        <v>10.449068370986726</v>
      </c>
      <c r="S224" s="50">
        <f>'Bruker data input page'!AF224*Calibrations!BE$46/0.83015+Calibrations!BF$46</f>
        <v>1.1157617538421591</v>
      </c>
      <c r="U224" s="20">
        <f>'Bruker data input page'!AL224*Calibrations!BS$46*10000+Calibrations!BT$46</f>
        <v>254.04151292589026</v>
      </c>
      <c r="V224" s="20">
        <f>('Bruker data input page'!AN224*10000)^2*Calibrations!BY$46+('Bruker data input page'!AN224*10000)*Calibrations!BZ$46+Calibrations!CA$46</f>
        <v>298.62093909634655</v>
      </c>
      <c r="W224" s="20">
        <f>'Bruker data input page'!AV224*Calibrations!CG$46*10000+Calibrations!CH$46</f>
        <v>152.53625136247754</v>
      </c>
      <c r="X224" s="20">
        <f>'Bruker data input page'!AX224*Calibrations!CN$46*10000+Calibrations!CO$46</f>
        <v>78.211452273559132</v>
      </c>
      <c r="Y224" s="20">
        <f>'Bruker data input page'!AZ224*Calibrations!CU$46*10000+Calibrations!CV$46</f>
        <v>65.814702054198833</v>
      </c>
      <c r="Z224" s="20">
        <f>'Bruker data input page'!BH224*Calibrations!DB$46*10000+Calibrations!DC$46</f>
        <v>14.487353609344066</v>
      </c>
      <c r="AA224" s="20">
        <f>'Bruker data input page'!BJ224*Calibrations!DI$46*10000+Calibrations!DJ$46</f>
        <v>318.11145971393137</v>
      </c>
      <c r="AB224" s="20">
        <f>'Bruker data input page'!BL224*Calibrations!DP$46*10000+Calibrations!DQ$46</f>
        <v>26.164195858890835</v>
      </c>
      <c r="AC224" s="20">
        <f>AB224*'ICP corrections'!Z$74+'ICP corrections'!AA$74</f>
        <v>30.193682899643097</v>
      </c>
      <c r="AD224" s="20">
        <f>((('Bruker data input page'!BN224*10000)^2)*Calibrations!DW$46)+(Calibrations!DX$46*('Bruker data input page'!BN224*10000))+Calibrations!DY$46</f>
        <v>110.02149436532244</v>
      </c>
      <c r="AE224" s="20">
        <f>AD224^2*'ICP corrections'!F$75+'ICP corrections'!G$75*AD224+'ICP corrections'!H$75</f>
        <v>150.89167868632143</v>
      </c>
      <c r="AF224" s="91">
        <f>A224^4*'ICP corrections'!K$75+A224^3*'ICP corrections'!L$75+'ICP corrections'!M$75*A224^2+'ICP corrections'!N$75*A224+'ICP corrections'!O$75</f>
        <v>1.0470750229268551</v>
      </c>
      <c r="AG224" s="20">
        <f t="shared" si="3"/>
        <v>157.99490791995166</v>
      </c>
      <c r="AH224" s="20"/>
    </row>
    <row r="225" spans="1:34" s="18" customFormat="1" ht="16">
      <c r="A225" s="18">
        <f>'Bruker data input page'!A225</f>
        <v>274</v>
      </c>
      <c r="B225" s="82">
        <f>'Bruker data input page'!B225</f>
        <v>44877.007638888892</v>
      </c>
      <c r="C225" s="18" t="str">
        <f>'Bruker data input page'!G225</f>
        <v>GeoExploration</v>
      </c>
      <c r="D225" s="18" t="str">
        <f>'Bruker data input page'!H225</f>
        <v>Oxide3phase</v>
      </c>
      <c r="E225" s="22">
        <f>'Bruker data input page'!K225</f>
        <v>150</v>
      </c>
      <c r="F225" s="22"/>
      <c r="G225" s="22" t="str">
        <f>'Bruker data input page'!DJ225</f>
        <v>U1556B-31R-2A</v>
      </c>
      <c r="H225" s="22" t="str">
        <f>'Bruker data input page'!DK225</f>
        <v>SHLF11507751</v>
      </c>
      <c r="I225" s="22">
        <f>'Bruker data input page'!DL225</f>
        <v>41</v>
      </c>
      <c r="J225" s="22" t="str">
        <f>'Bruker data input page'!DM225</f>
        <v>A</v>
      </c>
      <c r="K225" s="49">
        <f>'Bruker data input page'!X225*Calibrations!H$46+Calibrations!I$46</f>
        <v>43.099600893994918</v>
      </c>
      <c r="L225" s="50">
        <f>'Bruker data input page'!AJ225*Calibrations!O$46/0.5995+Calibrations!P$46</f>
        <v>1.8106549860015824</v>
      </c>
      <c r="M225" s="19">
        <f>'ICP corrections'!$S$75*L225^2+'ICP corrections'!$T$75*L225+'ICP corrections'!$U$75</f>
        <v>1.9983677209571038</v>
      </c>
      <c r="N225" s="49">
        <f>'Bruker data input page'!V225*Calibrations!V$46+Calibrations!W$46</f>
        <v>16.665635403314155</v>
      </c>
      <c r="O225" s="50">
        <f>'Bruker data input page'!AR225*Calibrations!AC$46/0.6994+Calibrations!AD$46</f>
        <v>10.823413904135402</v>
      </c>
      <c r="P225" s="50">
        <f>'Bruker data input page'!T225*Calibrations!AQ$46+Calibrations!AR$46</f>
        <v>4.8099829464361248</v>
      </c>
      <c r="Q225" s="50">
        <f>'Bruker data input page'!AP225*Calibrations!AJ$46/0.77446+Calibrations!AK$46</f>
        <v>0.22714469522538006</v>
      </c>
      <c r="R225" s="50">
        <f>'Bruker data input page'!AH225*Calibrations!AX$46/0.7147+Calibrations!AY$46</f>
        <v>10.112600754402269</v>
      </c>
      <c r="S225" s="50">
        <f>'Bruker data input page'!AF225*Calibrations!BE$46/0.83015+Calibrations!BF$46</f>
        <v>1.5261884103964873</v>
      </c>
      <c r="U225" s="20">
        <f>'Bruker data input page'!AL225*Calibrations!BS$46*10000+Calibrations!BT$46</f>
        <v>189.01726547064925</v>
      </c>
      <c r="V225" s="20">
        <f>('Bruker data input page'!AN225*10000)^2*Calibrations!BY$46+('Bruker data input page'!AN225*10000)*Calibrations!BZ$46+Calibrations!CA$46</f>
        <v>375.25288918130764</v>
      </c>
      <c r="W225" s="20">
        <f>'Bruker data input page'!AV225*Calibrations!CG$46*10000+Calibrations!CH$46</f>
        <v>121.57111115653937</v>
      </c>
      <c r="X225" s="20">
        <f>'Bruker data input page'!AX225*Calibrations!CN$46*10000+Calibrations!CO$46</f>
        <v>76.156003221726394</v>
      </c>
      <c r="Y225" s="20">
        <f>'Bruker data input page'!AZ225*Calibrations!CU$46*10000+Calibrations!CV$46</f>
        <v>108.46380418754543</v>
      </c>
      <c r="Z225" s="20">
        <f>'Bruker data input page'!BH225*Calibrations!DB$46*10000+Calibrations!DC$46</f>
        <v>16.626069789046639</v>
      </c>
      <c r="AA225" s="20">
        <f>'Bruker data input page'!BJ225*Calibrations!DI$46*10000+Calibrations!DJ$46</f>
        <v>405.72949213483446</v>
      </c>
      <c r="AB225" s="20">
        <f>'Bruker data input page'!BL225*Calibrations!DP$46*10000+Calibrations!DQ$46</f>
        <v>33.410893364853763</v>
      </c>
      <c r="AC225" s="20">
        <f>AB225*'ICP corrections'!Z$74+'ICP corrections'!AA$74</f>
        <v>36.354100449462187</v>
      </c>
      <c r="AD225" s="20">
        <f>((('Bruker data input page'!BN225*10000)^2)*Calibrations!DW$46)+(Calibrations!DX$46*('Bruker data input page'!BN225*10000))+Calibrations!DY$46</f>
        <v>155.70836943205327</v>
      </c>
      <c r="AE225" s="20">
        <f>AD225^2*'ICP corrections'!F$75+'ICP corrections'!G$75*AD225+'ICP corrections'!H$75</f>
        <v>198.82779683182775</v>
      </c>
      <c r="AF225" s="91">
        <f>A225^4*'ICP corrections'!K$75+A225^3*'ICP corrections'!L$75+'ICP corrections'!M$75*A225^2+'ICP corrections'!N$75*A225+'ICP corrections'!O$75</f>
        <v>1.0475028892167551</v>
      </c>
      <c r="AG225" s="20">
        <f t="shared" si="3"/>
        <v>208.27269163794156</v>
      </c>
      <c r="AH225" s="20"/>
    </row>
    <row r="226" spans="1:34" s="18" customFormat="1" ht="16">
      <c r="A226" s="18">
        <f>'Bruker data input page'!A226</f>
        <v>275</v>
      </c>
      <c r="B226" s="82">
        <f>'Bruker data input page'!B226</f>
        <v>44877.010416666664</v>
      </c>
      <c r="C226" s="18" t="str">
        <f>'Bruker data input page'!G226</f>
        <v>GeoExploration</v>
      </c>
      <c r="D226" s="18" t="str">
        <f>'Bruker data input page'!H226</f>
        <v>Oxide3phase</v>
      </c>
      <c r="E226" s="22">
        <f>'Bruker data input page'!K226</f>
        <v>150</v>
      </c>
      <c r="F226" s="22"/>
      <c r="G226" s="22" t="str">
        <f>'Bruker data input page'!DJ226</f>
        <v>U1556B-31R-2A</v>
      </c>
      <c r="H226" s="22" t="str">
        <f>'Bruker data input page'!DK226</f>
        <v>SHLF11507751</v>
      </c>
      <c r="I226" s="22">
        <f>'Bruker data input page'!DL226</f>
        <v>94</v>
      </c>
      <c r="J226" s="22" t="str">
        <f>'Bruker data input page'!DM226</f>
        <v>B</v>
      </c>
      <c r="K226" s="49">
        <f>'Bruker data input page'!X226*Calibrations!H$46+Calibrations!I$46</f>
        <v>55.012704106113077</v>
      </c>
      <c r="L226" s="50">
        <f>'Bruker data input page'!AJ226*Calibrations!O$46/0.5995+Calibrations!P$46</f>
        <v>1.6408168087827368</v>
      </c>
      <c r="M226" s="19">
        <f>'ICP corrections'!$S$75*L226^2+'ICP corrections'!$T$75*L226+'ICP corrections'!$U$75</f>
        <v>1.8038465897405529</v>
      </c>
      <c r="N226" s="49">
        <f>'Bruker data input page'!V226*Calibrations!V$46+Calibrations!W$46</f>
        <v>17.841360652678837</v>
      </c>
      <c r="O226" s="50">
        <f>'Bruker data input page'!AR226*Calibrations!AC$46/0.6994+Calibrations!AD$46</f>
        <v>9.50637484064438</v>
      </c>
      <c r="P226" s="50">
        <f>'Bruker data input page'!T226*Calibrations!AQ$46+Calibrations!AR$46</f>
        <v>13.468085723563956</v>
      </c>
      <c r="Q226" s="50">
        <f>'Bruker data input page'!AP226*Calibrations!AJ$46/0.77446+Calibrations!AK$46</f>
        <v>0.14157025486513647</v>
      </c>
      <c r="R226" s="50">
        <f>'Bruker data input page'!AH226*Calibrations!AX$46/0.7147+Calibrations!AY$46</f>
        <v>11.052842437520329</v>
      </c>
      <c r="S226" s="50">
        <f>'Bruker data input page'!AF226*Calibrations!BE$46/0.83015+Calibrations!BF$46</f>
        <v>1.1848933084212201</v>
      </c>
      <c r="U226" s="20">
        <f>'Bruker data input page'!AL226*Calibrations!BS$46*10000+Calibrations!BT$46</f>
        <v>248.50753441906124</v>
      </c>
      <c r="V226" s="20">
        <f>('Bruker data input page'!AN226*10000)^2*Calibrations!BY$46+('Bruker data input page'!AN226*10000)*Calibrations!BZ$46+Calibrations!CA$46</f>
        <v>295.27213939972955</v>
      </c>
      <c r="W226" s="20">
        <f>'Bruker data input page'!AV226*Calibrations!CG$46*10000+Calibrations!CH$46</f>
        <v>140.54974547630792</v>
      </c>
      <c r="X226" s="20">
        <f>'Bruker data input page'!AX226*Calibrations!CN$46*10000+Calibrations!CO$46</f>
        <v>79.239176799475501</v>
      </c>
      <c r="Y226" s="20">
        <f>'Bruker data input page'!AZ226*Calibrations!CU$46*10000+Calibrations!CV$46</f>
        <v>65.814702054198833</v>
      </c>
      <c r="Z226" s="20">
        <f>'Bruker data input page'!BH226*Calibrations!DB$46*10000+Calibrations!DC$46</f>
        <v>26.250292597708221</v>
      </c>
      <c r="AA226" s="20">
        <f>'Bruker data input page'!BJ226*Calibrations!DI$46*10000+Calibrations!DJ$46</f>
        <v>285.77623346335992</v>
      </c>
      <c r="AB226" s="20">
        <f>'Bruker data input page'!BL226*Calibrations!DP$46*10000+Calibrations!DQ$46</f>
        <v>23.748630023569859</v>
      </c>
      <c r="AC226" s="20">
        <f>AB226*'ICP corrections'!Z$74+'ICP corrections'!AA$74</f>
        <v>28.140210383036734</v>
      </c>
      <c r="AD226" s="20">
        <f>((('Bruker data input page'!BN226*10000)^2)*Calibrations!DW$46)+(Calibrations!DX$46*('Bruker data input page'!BN226*10000))+Calibrations!DY$46</f>
        <v>82.022896480648001</v>
      </c>
      <c r="AE226" s="20">
        <f>AD226^2*'ICP corrections'!F$75+'ICP corrections'!G$75*AD226+'ICP corrections'!H$75</f>
        <v>118.45311019634431</v>
      </c>
      <c r="AF226" s="91">
        <f>A226^4*'ICP corrections'!K$75+A226^3*'ICP corrections'!L$75+'ICP corrections'!M$75*A226^2+'ICP corrections'!N$75*A226+'ICP corrections'!O$75</f>
        <v>1.0479316494954296</v>
      </c>
      <c r="AG226" s="20">
        <f t="shared" si="3"/>
        <v>124.13076315591898</v>
      </c>
      <c r="AH226" s="20"/>
    </row>
    <row r="227" spans="1:34" s="18" customFormat="1" ht="16">
      <c r="A227" s="18">
        <f>'Bruker data input page'!A227</f>
        <v>276</v>
      </c>
      <c r="B227" s="82">
        <f>'Bruker data input page'!B227</f>
        <v>44877.01458333333</v>
      </c>
      <c r="C227" s="18" t="str">
        <f>'Bruker data input page'!G227</f>
        <v>GeoExploration</v>
      </c>
      <c r="D227" s="18" t="str">
        <f>'Bruker data input page'!H227</f>
        <v>Oxide3phase</v>
      </c>
      <c r="E227" s="22">
        <f>'Bruker data input page'!K227</f>
        <v>150</v>
      </c>
      <c r="F227" s="22"/>
      <c r="G227" s="22" t="str">
        <f>'Bruker data input page'!DJ227</f>
        <v>U1556B-31R-2A</v>
      </c>
      <c r="H227" s="22" t="str">
        <f>'Bruker data input page'!DK227</f>
        <v>SHLF11507751</v>
      </c>
      <c r="I227" s="22">
        <f>'Bruker data input page'!DL227</f>
        <v>140</v>
      </c>
      <c r="J227" s="22" t="str">
        <f>'Bruker data input page'!DM227</f>
        <v>A</v>
      </c>
      <c r="K227" s="49">
        <f>'Bruker data input page'!X227*Calibrations!H$46+Calibrations!I$46</f>
        <v>52.870361307473004</v>
      </c>
      <c r="L227" s="50">
        <f>'Bruker data input page'!AJ227*Calibrations!O$46/0.5995+Calibrations!P$46</f>
        <v>1.6871513017909849</v>
      </c>
      <c r="M227" s="19">
        <f>'ICP corrections'!$S$75*L227^2+'ICP corrections'!$T$75*L227+'ICP corrections'!$U$75</f>
        <v>1.8569696346248996</v>
      </c>
      <c r="N227" s="49">
        <f>'Bruker data input page'!V227*Calibrations!V$46+Calibrations!W$46</f>
        <v>18.68743096051799</v>
      </c>
      <c r="O227" s="50">
        <f>'Bruker data input page'!AR227*Calibrations!AC$46/0.6994+Calibrations!AD$46</f>
        <v>9.745146748122421</v>
      </c>
      <c r="P227" s="50">
        <f>'Bruker data input page'!T227*Calibrations!AQ$46+Calibrations!AR$46</f>
        <v>7.448731537849584</v>
      </c>
      <c r="Q227" s="50">
        <f>'Bruker data input page'!AP227*Calibrations!AJ$46/0.77446+Calibrations!AK$46</f>
        <v>0.16212724333156373</v>
      </c>
      <c r="R227" s="50">
        <f>'Bruker data input page'!AH227*Calibrations!AX$46/0.7147+Calibrations!AY$46</f>
        <v>12.295117063539443</v>
      </c>
      <c r="S227" s="50">
        <f>'Bruker data input page'!AF227*Calibrations!BE$46/0.83015+Calibrations!BF$46</f>
        <v>2.0969152574229746</v>
      </c>
      <c r="U227" s="20">
        <f>'Bruker data input page'!AL227*Calibrations!BS$46*10000+Calibrations!BT$46</f>
        <v>260.26723874607291</v>
      </c>
      <c r="V227" s="20">
        <f>('Bruker data input page'!AN227*10000)^2*Calibrations!BY$46+('Bruker data input page'!AN227*10000)*Calibrations!BZ$46+Calibrations!CA$46</f>
        <v>314.91891868938546</v>
      </c>
      <c r="W227" s="20">
        <f>'Bruker data input page'!AV227*Calibrations!CG$46*10000+Calibrations!CH$46</f>
        <v>113.5801072324263</v>
      </c>
      <c r="X227" s="20">
        <f>'Bruker data input page'!AX227*Calibrations!CN$46*10000+Calibrations!CO$46</f>
        <v>88.488697532722853</v>
      </c>
      <c r="Y227" s="20">
        <f>'Bruker data input page'!AZ227*Calibrations!CU$46*10000+Calibrations!CV$46</f>
        <v>81.655797132299</v>
      </c>
      <c r="Z227" s="20">
        <f>'Bruker data input page'!BH227*Calibrations!DB$46*10000+Calibrations!DC$46</f>
        <v>24.111576418005647</v>
      </c>
      <c r="AA227" s="20">
        <f>'Bruker data input page'!BJ227*Calibrations!DI$46*10000+Calibrations!DJ$46</f>
        <v>338.9728960046225</v>
      </c>
      <c r="AB227" s="20">
        <f>'Bruker data input page'!BL227*Calibrations!DP$46*10000+Calibrations!DQ$46</f>
        <v>29.787544611872303</v>
      </c>
      <c r="AC227" s="20">
        <f>AB227*'ICP corrections'!Z$74+'ICP corrections'!AA$74</f>
        <v>33.273891674552644</v>
      </c>
      <c r="AD227" s="20">
        <f>((('Bruker data input page'!BN227*10000)^2)*Calibrations!DW$46)+(Calibrations!DX$46*('Bruker data input page'!BN227*10000))+Calibrations!DY$46</f>
        <v>105.66733473379276</v>
      </c>
      <c r="AE227" s="20">
        <f>AD227^2*'ICP corrections'!F$75+'ICP corrections'!G$75*AD227+'ICP corrections'!H$75</f>
        <v>145.99982031764745</v>
      </c>
      <c r="AF227" s="91">
        <f>A227^4*'ICP corrections'!K$75+A227^3*'ICP corrections'!L$75+'ICP corrections'!M$75*A227^2+'ICP corrections'!N$75*A227+'ICP corrections'!O$75</f>
        <v>1.048361247551562</v>
      </c>
      <c r="AG227" s="20">
        <f t="shared" si="3"/>
        <v>153.06055377051277</v>
      </c>
      <c r="AH227" s="20"/>
    </row>
    <row r="228" spans="1:34" s="18" customFormat="1" ht="16">
      <c r="A228" s="18">
        <f>'Bruker data input page'!A228</f>
        <v>277</v>
      </c>
      <c r="B228" s="82">
        <f>'Bruker data input page'!B228</f>
        <v>44877.018055555556</v>
      </c>
      <c r="C228" s="18" t="str">
        <f>'Bruker data input page'!G228</f>
        <v>GeoExploration</v>
      </c>
      <c r="D228" s="18" t="str">
        <f>'Bruker data input page'!H228</f>
        <v>Oxide3phase</v>
      </c>
      <c r="E228" s="22">
        <f>'Bruker data input page'!K228</f>
        <v>150</v>
      </c>
      <c r="F228" s="22"/>
      <c r="G228" s="22" t="str">
        <f>'Bruker data input page'!DJ228</f>
        <v>U1556B-31R-3A</v>
      </c>
      <c r="H228" s="22" t="str">
        <f>'Bruker data input page'!DK228</f>
        <v>SHLF11507781</v>
      </c>
      <c r="I228" s="22">
        <f>'Bruker data input page'!DL228</f>
        <v>23</v>
      </c>
      <c r="J228" s="22" t="str">
        <f>'Bruker data input page'!DM228</f>
        <v>B</v>
      </c>
      <c r="K228" s="49">
        <f>'Bruker data input page'!X228*Calibrations!H$46+Calibrations!I$46</f>
        <v>53.032508459497919</v>
      </c>
      <c r="L228" s="50">
        <f>'Bruker data input page'!AJ228*Calibrations!O$46/0.5995+Calibrations!P$46</f>
        <v>1.577003823750025</v>
      </c>
      <c r="M228" s="19">
        <f>'ICP corrections'!$S$75*L228^2+'ICP corrections'!$T$75*L228+'ICP corrections'!$U$75</f>
        <v>1.7306171104243271</v>
      </c>
      <c r="N228" s="49">
        <f>'Bruker data input page'!V228*Calibrations!V$46+Calibrations!W$46</f>
        <v>17.788906539738701</v>
      </c>
      <c r="O228" s="50">
        <f>'Bruker data input page'!AR228*Calibrations!AC$46/0.6994+Calibrations!AD$46</f>
        <v>7.7803737997968909</v>
      </c>
      <c r="P228" s="50">
        <f>'Bruker data input page'!T228*Calibrations!AQ$46+Calibrations!AR$46</f>
        <v>11.111547413489529</v>
      </c>
      <c r="Q228" s="50">
        <f>'Bruker data input page'!AP228*Calibrations!AJ$46/0.77446+Calibrations!AK$46</f>
        <v>9.6870756688137744E-2</v>
      </c>
      <c r="R228" s="50">
        <f>'Bruker data input page'!AH228*Calibrations!AX$46/0.7147+Calibrations!AY$46</f>
        <v>10.314831507475148</v>
      </c>
      <c r="S228" s="50">
        <f>'Bruker data input page'!AF228*Calibrations!BE$46/0.83015+Calibrations!BF$46</f>
        <v>1.1898152961258783</v>
      </c>
      <c r="U228" s="20">
        <f>'Bruker data input page'!AL228*Calibrations!BS$46*10000+Calibrations!BT$46</f>
        <v>281.01965814668176</v>
      </c>
      <c r="V228" s="20">
        <f>('Bruker data input page'!AN228*10000)^2*Calibrations!BY$46+('Bruker data input page'!AN228*10000)*Calibrations!BZ$46+Calibrations!CA$46</f>
        <v>385.25834440342453</v>
      </c>
      <c r="W228" s="20">
        <f>'Bruker data input page'!AV228*Calibrations!CG$46*10000+Calibrations!CH$46</f>
        <v>146.54299841939275</v>
      </c>
      <c r="X228" s="20">
        <f>'Bruker data input page'!AX228*Calibrations!CN$46*10000+Calibrations!CO$46</f>
        <v>85.405523954973745</v>
      </c>
      <c r="Y228" s="20">
        <f>'Bruker data input page'!AZ228*Calibrations!CU$46*10000+Calibrations!CV$46</f>
        <v>68.251793604675768</v>
      </c>
      <c r="Z228" s="20">
        <f>'Bruker data input page'!BH228*Calibrations!DB$46*10000+Calibrations!DC$46</f>
        <v>12.348637429641492</v>
      </c>
      <c r="AA228" s="20">
        <f>'Bruker data input page'!BJ228*Calibrations!DI$46*10000+Calibrations!DJ$46</f>
        <v>322.28374697206959</v>
      </c>
      <c r="AB228" s="20">
        <f>'Bruker data input page'!BL228*Calibrations!DP$46*10000+Calibrations!DQ$46</f>
        <v>28.579761694211815</v>
      </c>
      <c r="AC228" s="20">
        <f>AB228*'ICP corrections'!Z$74+'ICP corrections'!AA$74</f>
        <v>32.247155416249463</v>
      </c>
      <c r="AD228" s="20">
        <f>((('Bruker data input page'!BN228*10000)^2)*Calibrations!DW$46)+(Calibrations!DX$46*('Bruker data input page'!BN228*10000))+Calibrations!DY$46</f>
        <v>120.69753339411631</v>
      </c>
      <c r="AE228" s="20">
        <f>AD228^2*'ICP corrections'!F$75+'ICP corrections'!G$75*AD228+'ICP corrections'!H$75</f>
        <v>162.64798917715154</v>
      </c>
      <c r="AF228" s="91">
        <f>A228^4*'ICP corrections'!K$75+A228^3*'ICP corrections'!L$75+'ICP corrections'!M$75*A228^2+'ICP corrections'!N$75*A228+'ICP corrections'!O$75</f>
        <v>1.0487916272470448</v>
      </c>
      <c r="AG228" s="20">
        <f t="shared" si="3"/>
        <v>170.58384923756449</v>
      </c>
      <c r="AH228" s="20"/>
    </row>
    <row r="229" spans="1:34" s="18" customFormat="1" ht="16">
      <c r="A229" s="18">
        <f>'Bruker data input page'!A229</f>
        <v>278</v>
      </c>
      <c r="B229" s="82">
        <f>'Bruker data input page'!B229</f>
        <v>44877.020833333336</v>
      </c>
      <c r="C229" s="18" t="str">
        <f>'Bruker data input page'!G229</f>
        <v>GeoExploration</v>
      </c>
      <c r="D229" s="18" t="str">
        <f>'Bruker data input page'!H229</f>
        <v>Oxide3phase</v>
      </c>
      <c r="E229" s="22">
        <f>'Bruker data input page'!K229</f>
        <v>150</v>
      </c>
      <c r="F229" s="22"/>
      <c r="G229" s="22" t="str">
        <f>'Bruker data input page'!DJ229</f>
        <v>U1556B-31R-3A</v>
      </c>
      <c r="H229" s="22" t="str">
        <f>'Bruker data input page'!DK229</f>
        <v>SHLF11507781</v>
      </c>
      <c r="I229" s="22">
        <f>'Bruker data input page'!DL229</f>
        <v>103</v>
      </c>
      <c r="J229" s="22" t="str">
        <f>'Bruker data input page'!DM229</f>
        <v>A</v>
      </c>
      <c r="K229" s="49">
        <f>'Bruker data input page'!X229*Calibrations!H$46+Calibrations!I$46</f>
        <v>50.485278644235699</v>
      </c>
      <c r="L229" s="50">
        <f>'Bruker data input page'!AJ229*Calibrations!O$46/0.5995+Calibrations!P$46</f>
        <v>1.6460933346769144</v>
      </c>
      <c r="M229" s="19">
        <f>'ICP corrections'!$S$75*L229^2+'ICP corrections'!$T$75*L229+'ICP corrections'!$U$75</f>
        <v>1.8098982584400798</v>
      </c>
      <c r="N229" s="49">
        <f>'Bruker data input page'!V229*Calibrations!V$46+Calibrations!W$46</f>
        <v>17.629958686169481</v>
      </c>
      <c r="O229" s="50">
        <f>'Bruker data input page'!AR229*Calibrations!AC$46/0.6994+Calibrations!AD$46</f>
        <v>9.5440130291751881</v>
      </c>
      <c r="P229" s="50">
        <f>'Bruker data input page'!T229*Calibrations!AQ$46+Calibrations!AR$46</f>
        <v>7.6323767982740582</v>
      </c>
      <c r="Q229" s="50">
        <f>'Bruker data input page'!AP229*Calibrations!AJ$46/0.77446+Calibrations!AK$46</f>
        <v>0.15364150972042223</v>
      </c>
      <c r="R229" s="50">
        <f>'Bruker data input page'!AH229*Calibrations!AX$46/0.7147+Calibrations!AY$46</f>
        <v>11.592416264983179</v>
      </c>
      <c r="S229" s="50">
        <f>'Bruker data input page'!AF229*Calibrations!BE$46/0.83015+Calibrations!BF$46</f>
        <v>1.5317815782426896</v>
      </c>
      <c r="U229" s="20">
        <f>'Bruker data input page'!AL229*Calibrations!BS$46*10000+Calibrations!BT$46</f>
        <v>276.17742695320635</v>
      </c>
      <c r="V229" s="20">
        <f>('Bruker data input page'!AN229*10000)^2*Calibrations!BY$46+('Bruker data input page'!AN229*10000)*Calibrations!BZ$46+Calibrations!CA$46</f>
        <v>296.39170980889855</v>
      </c>
      <c r="W229" s="20">
        <f>'Bruker data input page'!AV229*Calibrations!CG$46*10000+Calibrations!CH$46</f>
        <v>125.56661311859591</v>
      </c>
      <c r="X229" s="20">
        <f>'Bruker data input page'!AX229*Calibrations!CN$46*10000+Calibrations!CO$46</f>
        <v>76.156003221726394</v>
      </c>
      <c r="Y229" s="20">
        <f>'Bruker data input page'!AZ229*Calibrations!CU$46*10000+Calibrations!CV$46</f>
        <v>96.278346435160699</v>
      </c>
      <c r="Z229" s="20">
        <f>'Bruker data input page'!BH229*Calibrations!DB$46*10000+Calibrations!DC$46</f>
        <v>17.695427878897927</v>
      </c>
      <c r="AA229" s="20">
        <f>'Bruker data input page'!BJ229*Calibrations!DI$46*10000+Calibrations!DJ$46</f>
        <v>344.18825507729537</v>
      </c>
      <c r="AB229" s="20">
        <f>'Bruker data input page'!BL229*Calibrations!DP$46*10000+Calibrations!DQ$46</f>
        <v>26.164195858890835</v>
      </c>
      <c r="AC229" s="20">
        <f>AB229*'ICP corrections'!Z$74+'ICP corrections'!AA$74</f>
        <v>30.193682899643097</v>
      </c>
      <c r="AD229" s="20">
        <f>((('Bruker data input page'!BN229*10000)^2)*Calibrations!DW$46)+(Calibrations!DX$46*('Bruker data input page'!BN229*10000))+Calibrations!DY$46</f>
        <v>118.58625245121814</v>
      </c>
      <c r="AE229" s="20">
        <f>AD229^2*'ICP corrections'!F$75+'ICP corrections'!G$75*AD229+'ICP corrections'!H$75</f>
        <v>160.34990896590284</v>
      </c>
      <c r="AF229" s="91">
        <f>A229^4*'ICP corrections'!K$75+A229^3*'ICP corrections'!L$75+'ICP corrections'!M$75*A229^2+'ICP corrections'!N$75*A229+'ICP corrections'!O$75</f>
        <v>1.0492227325169794</v>
      </c>
      <c r="AG229" s="20">
        <f t="shared" si="3"/>
        <v>168.24276964405348</v>
      </c>
      <c r="AH229" s="20"/>
    </row>
    <row r="230" spans="1:34" s="18" customFormat="1" ht="16">
      <c r="A230" s="18">
        <f>'Bruker data input page'!A230</f>
        <v>279</v>
      </c>
      <c r="B230" s="82">
        <f>'Bruker data input page'!B230</f>
        <v>44877.023611111108</v>
      </c>
      <c r="C230" s="18" t="str">
        <f>'Bruker data input page'!G230</f>
        <v>GeoExploration</v>
      </c>
      <c r="D230" s="18" t="str">
        <f>'Bruker data input page'!H230</f>
        <v>Oxide3phase</v>
      </c>
      <c r="E230" s="22">
        <f>'Bruker data input page'!K230</f>
        <v>150</v>
      </c>
      <c r="F230" s="22"/>
      <c r="G230" s="22" t="str">
        <f>'Bruker data input page'!DJ230</f>
        <v>U1556B-31R-3A</v>
      </c>
      <c r="H230" s="22" t="str">
        <f>'Bruker data input page'!DK230</f>
        <v>SHLF11507781</v>
      </c>
      <c r="I230" s="22">
        <f>'Bruker data input page'!DL230</f>
        <v>141</v>
      </c>
      <c r="J230" s="22" t="str">
        <f>'Bruker data input page'!DM230</f>
        <v>B</v>
      </c>
      <c r="K230" s="49">
        <f>'Bruker data input page'!X230*Calibrations!H$46+Calibrations!I$46</f>
        <v>53.843436564998605</v>
      </c>
      <c r="L230" s="50">
        <f>'Bruker data input page'!AJ230*Calibrations!O$46/0.5995+Calibrations!P$46</f>
        <v>1.5550732630023489</v>
      </c>
      <c r="M230" s="19">
        <f>'ICP corrections'!$S$75*L230^2+'ICP corrections'!$T$75*L230+'ICP corrections'!$U$75</f>
        <v>1.7054324293556857</v>
      </c>
      <c r="N230" s="49">
        <f>'Bruker data input page'!V230*Calibrations!V$46+Calibrations!W$46</f>
        <v>18.036511093012784</v>
      </c>
      <c r="O230" s="50">
        <f>'Bruker data input page'!AR230*Calibrations!AC$46/0.6994+Calibrations!AD$46</f>
        <v>9.2170219683423333</v>
      </c>
      <c r="P230" s="50">
        <f>'Bruker data input page'!T230*Calibrations!AQ$46+Calibrations!AR$46</f>
        <v>11.043056365491815</v>
      </c>
      <c r="Q230" s="50">
        <f>'Bruker data input page'!AP230*Calibrations!AJ$46/0.77446+Calibrations!AK$46</f>
        <v>0.11181042853873893</v>
      </c>
      <c r="R230" s="50">
        <f>'Bruker data input page'!AH230*Calibrations!AX$46/0.7147+Calibrations!AY$46</f>
        <v>10.713310718616587</v>
      </c>
      <c r="S230" s="50">
        <f>'Bruker data input page'!AF230*Calibrations!BE$46/0.83015+Calibrations!BF$46</f>
        <v>1.1047991448636028</v>
      </c>
      <c r="U230" s="20">
        <f>'Bruker data input page'!AL230*Calibrations!BS$46*10000+Calibrations!BT$46</f>
        <v>279.6361635199745</v>
      </c>
      <c r="V230" s="20">
        <f>('Bruker data input page'!AN230*10000)^2*Calibrations!BY$46+('Bruker data input page'!AN230*10000)*Calibrations!BZ$46+Calibrations!CA$46</f>
        <v>286.1966377556987</v>
      </c>
      <c r="W230" s="20">
        <f>'Bruker data input page'!AV230*Calibrations!CG$46*10000+Calibrations!CH$46</f>
        <v>140.54974547630792</v>
      </c>
      <c r="X230" s="20">
        <f>'Bruker data input page'!AX230*Calibrations!CN$46*10000+Calibrations!CO$46</f>
        <v>76.156003221726394</v>
      </c>
      <c r="Y230" s="20">
        <f>'Bruker data input page'!AZ230*Calibrations!CU$46*10000+Calibrations!CV$46</f>
        <v>60.940518953244933</v>
      </c>
      <c r="Z230" s="20">
        <f>'Bruker data input page'!BH230*Calibrations!DB$46*10000+Calibrations!DC$46</f>
        <v>12.348637429641492</v>
      </c>
      <c r="AA230" s="20">
        <f>'Bruker data input page'!BJ230*Calibrations!DI$46*10000+Calibrations!DJ$46</f>
        <v>309.7668851976548</v>
      </c>
      <c r="AB230" s="20">
        <f>'Bruker data input page'!BL230*Calibrations!DP$46*10000+Calibrations!DQ$46</f>
        <v>24.956412941230354</v>
      </c>
      <c r="AC230" s="20">
        <f>AB230*'ICP corrections'!Z$74+'ICP corrections'!AA$74</f>
        <v>29.166946641339923</v>
      </c>
      <c r="AD230" s="20">
        <f>((('Bruker data input page'!BN230*10000)^2)*Calibrations!DW$46)+(Calibrations!DX$46*('Bruker data input page'!BN230*10000))+Calibrations!DY$46</f>
        <v>100.15734089258515</v>
      </c>
      <c r="AE230" s="20">
        <f>AD230^2*'ICP corrections'!F$75+'ICP corrections'!G$75*AD230+'ICP corrections'!H$75</f>
        <v>139.72873725514557</v>
      </c>
      <c r="AF230" s="91">
        <f>A230^4*'ICP corrections'!K$75+A230^3*'ICP corrections'!L$75+'ICP corrections'!M$75*A230^2+'ICP corrections'!N$75*A230+'ICP corrections'!O$75</f>
        <v>1.0496545073696752</v>
      </c>
      <c r="AG230" s="20">
        <f t="shared" si="3"/>
        <v>146.66689886893661</v>
      </c>
      <c r="AH230" s="20"/>
    </row>
    <row r="231" spans="1:34" s="18" customFormat="1" ht="16">
      <c r="A231" s="18">
        <f>'Bruker data input page'!A231</f>
        <v>280</v>
      </c>
      <c r="B231" s="82">
        <f>'Bruker data input page'!B231</f>
        <v>44877.027083333334</v>
      </c>
      <c r="C231" s="18" t="str">
        <f>'Bruker data input page'!G231</f>
        <v>GeoExploration</v>
      </c>
      <c r="D231" s="18" t="str">
        <f>'Bruker data input page'!H231</f>
        <v>Oxide3phase</v>
      </c>
      <c r="E231" s="22">
        <f>'Bruker data input page'!K231</f>
        <v>150</v>
      </c>
      <c r="F231" s="22"/>
      <c r="G231" s="22" t="str">
        <f>'Bruker data input page'!DJ231</f>
        <v>U1556B-31R-4A</v>
      </c>
      <c r="H231" s="22" t="str">
        <f>'Bruker data input page'!DK231</f>
        <v>SHLF11507811</v>
      </c>
      <c r="I231" s="22">
        <f>'Bruker data input page'!DL231</f>
        <v>32</v>
      </c>
      <c r="J231" s="22" t="str">
        <f>'Bruker data input page'!DM231</f>
        <v>B</v>
      </c>
      <c r="K231" s="49">
        <f>'Bruker data input page'!X231*Calibrations!H$46+Calibrations!I$46</f>
        <v>45.625865063265778</v>
      </c>
      <c r="L231" s="50">
        <f>'Bruker data input page'!AJ231*Calibrations!O$46/0.5995+Calibrations!P$46</f>
        <v>1.5379245538462711</v>
      </c>
      <c r="M231" s="19">
        <f>'ICP corrections'!$S$75*L231^2+'ICP corrections'!$T$75*L231+'ICP corrections'!$U$75</f>
        <v>1.6857327438486569</v>
      </c>
      <c r="N231" s="49">
        <f>'Bruker data input page'!V231*Calibrations!V$46+Calibrations!W$46</f>
        <v>16.140235453423877</v>
      </c>
      <c r="O231" s="50">
        <f>'Bruker data input page'!AR231*Calibrations!AC$46/0.6994+Calibrations!AD$46</f>
        <v>9.8541933575812397</v>
      </c>
      <c r="P231" s="50">
        <f>'Bruker data input page'!T231*Calibrations!AQ$46+Calibrations!AR$46</f>
        <v>7.2130874081237275</v>
      </c>
      <c r="Q231" s="50">
        <f>'Bruker data input page'!AP231*Calibrations!AJ$46/0.77446+Calibrations!AK$46</f>
        <v>0.14085315061630763</v>
      </c>
      <c r="R231" s="50">
        <f>'Bruker data input page'!AH231*Calibrations!AX$46/0.7147+Calibrations!AY$46</f>
        <v>11.395730078011866</v>
      </c>
      <c r="S231" s="50">
        <f>'Bruker data input page'!AF231*Calibrations!BE$46/0.83015+Calibrations!BF$46</f>
        <v>0.92525845700050746</v>
      </c>
      <c r="U231" s="20">
        <f>'Bruker data input page'!AL231*Calibrations!BS$46*10000+Calibrations!BT$46</f>
        <v>227.06336770509876</v>
      </c>
      <c r="V231" s="20">
        <f>('Bruker data input page'!AN231*10000)^2*Calibrations!BY$46+('Bruker data input page'!AN231*10000)*Calibrations!BZ$46+Calibrations!CA$46</f>
        <v>371.81201444444287</v>
      </c>
      <c r="W231" s="20">
        <f>'Bruker data input page'!AV231*Calibrations!CG$46*10000+Calibrations!CH$46</f>
        <v>132.55874155219485</v>
      </c>
      <c r="X231" s="20">
        <f>'Bruker data input page'!AX231*Calibrations!CN$46*10000+Calibrations!CO$46</f>
        <v>85.405523954973745</v>
      </c>
      <c r="Y231" s="20">
        <f>'Bruker data input page'!AZ231*Calibrations!CU$46*10000+Calibrations!CV$46</f>
        <v>69.47033937991425</v>
      </c>
      <c r="Z231" s="20">
        <f>'Bruker data input page'!BH231*Calibrations!DB$46*10000+Calibrations!DC$46</f>
        <v>11.279279339790206</v>
      </c>
      <c r="AA231" s="20">
        <f>'Bruker data input page'!BJ231*Calibrations!DI$46*10000+Calibrations!DJ$46</f>
        <v>345.23132689182989</v>
      </c>
      <c r="AB231" s="20">
        <f>'Bruker data input page'!BL231*Calibrations!DP$46*10000+Calibrations!DQ$46</f>
        <v>26.164195858890835</v>
      </c>
      <c r="AC231" s="20">
        <f>AB231*'ICP corrections'!Z$74+'ICP corrections'!AA$74</f>
        <v>30.193682899643097</v>
      </c>
      <c r="AD231" s="20">
        <f>((('Bruker data input page'!BN231*10000)^2)*Calibrations!DW$46)+(Calibrations!DX$46*('Bruker data input page'!BN231*10000))+Calibrations!DY$46</f>
        <v>140.15802620906231</v>
      </c>
      <c r="AE231" s="20">
        <f>AD231^2*'ICP corrections'!F$75+'ICP corrections'!G$75*AD231+'ICP corrections'!H$75</f>
        <v>183.2073188208463</v>
      </c>
      <c r="AF231" s="91">
        <f>A231^4*'ICP corrections'!K$75+A231^3*'ICP corrections'!L$75+'ICP corrections'!M$75*A231^2+'ICP corrections'!N$75*A231+'ICP corrections'!O$75</f>
        <v>1.0500868958866518</v>
      </c>
      <c r="AG231" s="20">
        <f t="shared" si="3"/>
        <v>192.38360472429866</v>
      </c>
      <c r="AH231" s="20"/>
    </row>
    <row r="232" spans="1:34" s="18" customFormat="1" ht="16">
      <c r="A232" s="18">
        <f>'Bruker data input page'!A232</f>
        <v>281</v>
      </c>
      <c r="B232" s="82">
        <f>'Bruker data input page'!B232</f>
        <v>44877.029861111114</v>
      </c>
      <c r="C232" s="18" t="str">
        <f>'Bruker data input page'!G232</f>
        <v>GeoExploration</v>
      </c>
      <c r="D232" s="18" t="str">
        <f>'Bruker data input page'!H232</f>
        <v>Oxide3phase</v>
      </c>
      <c r="E232" s="22">
        <f>'Bruker data input page'!K232</f>
        <v>150</v>
      </c>
      <c r="F232" s="22"/>
      <c r="G232" s="22" t="str">
        <f>'Bruker data input page'!DJ232</f>
        <v>U1556B-31R-4A</v>
      </c>
      <c r="H232" s="22" t="str">
        <f>'Bruker data input page'!DK232</f>
        <v>SHLF11507811</v>
      </c>
      <c r="I232" s="22">
        <f>'Bruker data input page'!DL232</f>
        <v>85</v>
      </c>
      <c r="J232" s="22" t="str">
        <f>'Bruker data input page'!DM232</f>
        <v>B</v>
      </c>
      <c r="K232" s="49">
        <f>'Bruker data input page'!X232*Calibrations!H$46+Calibrations!I$46</f>
        <v>40.168642053477996</v>
      </c>
      <c r="L232" s="50">
        <f>'Bruker data input page'!AJ232*Calibrations!O$46/0.5995+Calibrations!P$46</f>
        <v>1.2201787601562564</v>
      </c>
      <c r="M232" s="19">
        <f>'ICP corrections'!$S$75*L232^2+'ICP corrections'!$T$75*L232+'ICP corrections'!$U$75</f>
        <v>1.3197039079983817</v>
      </c>
      <c r="N232" s="49">
        <f>'Bruker data input page'!V232*Calibrations!V$46+Calibrations!W$46</f>
        <v>13.5641043021638</v>
      </c>
      <c r="O232" s="50">
        <f>'Bruker data input page'!AR232*Calibrations!AC$46/0.6994+Calibrations!AD$46</f>
        <v>7.7556783875592856</v>
      </c>
      <c r="P232" s="50">
        <f>'Bruker data input page'!T232*Calibrations!AQ$46+Calibrations!AR$46</f>
        <v>8.8320372792085742</v>
      </c>
      <c r="Q232" s="50">
        <f>'Bruker data input page'!AP232*Calibrations!AJ$46/0.77446+Calibrations!AK$46</f>
        <v>0.11300560228678702</v>
      </c>
      <c r="R232" s="50">
        <f>'Bruker data input page'!AH232*Calibrations!AX$46/0.7147+Calibrations!AY$46</f>
        <v>8.6793304171476571</v>
      </c>
      <c r="S232" s="50">
        <f>'Bruker data input page'!AF232*Calibrations!BE$46/0.83015+Calibrations!BF$46</f>
        <v>0.71417230248483099</v>
      </c>
      <c r="U232" s="20">
        <f>'Bruker data input page'!AL232*Calibrations!BS$46*10000+Calibrations!BT$46</f>
        <v>106.0075878682139</v>
      </c>
      <c r="V232" s="20">
        <f>('Bruker data input page'!AN232*10000)^2*Calibrations!BY$46+('Bruker data input page'!AN232*10000)*Calibrations!BZ$46+Calibrations!CA$46</f>
        <v>382.80158248689986</v>
      </c>
      <c r="W232" s="20">
        <f>'Bruker data input page'!AV232*Calibrations!CG$46*10000+Calibrations!CH$46</f>
        <v>153.53512685299168</v>
      </c>
      <c r="X232" s="20">
        <f>'Bruker data input page'!AX232*Calibrations!CN$46*10000+Calibrations!CO$46</f>
        <v>64.85103343664629</v>
      </c>
      <c r="Y232" s="20">
        <f>'Bruker data input page'!AZ232*Calibrations!CU$46*10000+Calibrations!CV$46</f>
        <v>63.377610503721868</v>
      </c>
      <c r="Z232" s="20">
        <f>'Bruker data input page'!BH232*Calibrations!DB$46*10000+Calibrations!DC$46</f>
        <v>9.1405631600876323</v>
      </c>
      <c r="AA232" s="20">
        <f>'Bruker data input page'!BJ232*Calibrations!DI$46*10000+Calibrations!DJ$46</f>
        <v>282.64701801975627</v>
      </c>
      <c r="AB232" s="20">
        <f>'Bruker data input page'!BL232*Calibrations!DP$46*10000+Calibrations!DQ$46</f>
        <v>26.164195858890835</v>
      </c>
      <c r="AC232" s="20">
        <f>AB232*'ICP corrections'!Z$74+'ICP corrections'!AA$74</f>
        <v>30.193682899643097</v>
      </c>
      <c r="AD232" s="20">
        <f>((('Bruker data input page'!BN232*10000)^2)*Calibrations!DW$46)+(Calibrations!DX$46*('Bruker data input page'!BN232*10000))+Calibrations!DY$46</f>
        <v>141.15235409443108</v>
      </c>
      <c r="AE232" s="20">
        <f>AD232^2*'ICP corrections'!F$75+'ICP corrections'!G$75*AD232+'ICP corrections'!H$75</f>
        <v>184.22760938544815</v>
      </c>
      <c r="AF232" s="91">
        <f>A232^4*'ICP corrections'!K$75+A232^3*'ICP corrections'!L$75+'ICP corrections'!M$75*A232^2+'ICP corrections'!N$75*A232+'ICP corrections'!O$75</f>
        <v>1.0505198422226363</v>
      </c>
      <c r="AG232" s="20">
        <f t="shared" si="3"/>
        <v>193.53475914465446</v>
      </c>
      <c r="AH232" s="20"/>
    </row>
    <row r="233" spans="1:34" s="18" customFormat="1" ht="16">
      <c r="A233" s="18">
        <f>'Bruker data input page'!A233</f>
        <v>282</v>
      </c>
      <c r="B233" s="82">
        <f>'Bruker data input page'!B233</f>
        <v>44877.033333333333</v>
      </c>
      <c r="C233" s="18" t="str">
        <f>'Bruker data input page'!G233</f>
        <v>GeoExploration</v>
      </c>
      <c r="D233" s="18" t="str">
        <f>'Bruker data input page'!H233</f>
        <v>Oxide3phase</v>
      </c>
      <c r="E233" s="22">
        <f>'Bruker data input page'!K233</f>
        <v>150</v>
      </c>
      <c r="F233" s="22"/>
      <c r="G233" s="22" t="str">
        <f>'Bruker data input page'!DJ233</f>
        <v>U1556B-32R-1A</v>
      </c>
      <c r="H233" s="22" t="str">
        <f>'Bruker data input page'!DK233</f>
        <v>SHLF11508091</v>
      </c>
      <c r="I233" s="22">
        <f>'Bruker data input page'!DL233</f>
        <v>14</v>
      </c>
      <c r="J233" s="22" t="str">
        <f>'Bruker data input page'!DM233</f>
        <v>B</v>
      </c>
      <c r="K233" s="49">
        <f>'Bruker data input page'!X233*Calibrations!H$46+Calibrations!I$46</f>
        <v>52.476534149974746</v>
      </c>
      <c r="L233" s="50">
        <f>'Bruker data input page'!AJ233*Calibrations!O$46/0.5995+Calibrations!P$46</f>
        <v>1.3943041146641213</v>
      </c>
      <c r="M233" s="19">
        <f>'ICP corrections'!$S$75*L233^2+'ICP corrections'!$T$75*L233+'ICP corrections'!$U$75</f>
        <v>1.5205273347949293</v>
      </c>
      <c r="N233" s="49">
        <f>'Bruker data input page'!V233*Calibrations!V$46+Calibrations!W$46</f>
        <v>17.401248183652172</v>
      </c>
      <c r="O233" s="50">
        <f>'Bruker data input page'!AR233*Calibrations!AC$46/0.6994+Calibrations!AD$46</f>
        <v>8.3870478425977932</v>
      </c>
      <c r="P233" s="50">
        <f>'Bruker data input page'!T233*Calibrations!AQ$46+Calibrations!AR$46</f>
        <v>13.128346842419472</v>
      </c>
      <c r="Q233" s="50">
        <f>'Bruker data input page'!AP233*Calibrations!AJ$46/0.77446+Calibrations!AK$46</f>
        <v>0.11814484940339383</v>
      </c>
      <c r="R233" s="50">
        <f>'Bruker data input page'!AH233*Calibrations!AX$46/0.7147+Calibrations!AY$46</f>
        <v>9.228972009373873</v>
      </c>
      <c r="S233" s="50">
        <f>'Bruker data input page'!AF233*Calibrations!BE$46/0.83015+Calibrations!BF$46</f>
        <v>1.220465855923067</v>
      </c>
      <c r="U233" s="20">
        <f>'Bruker data input page'!AL233*Calibrations!BS$46*10000+Calibrations!BT$46</f>
        <v>256.80850217930481</v>
      </c>
      <c r="V233" s="20">
        <f>('Bruker data input page'!AN233*10000)^2*Calibrations!BY$46+('Bruker data input page'!AN233*10000)*Calibrations!BZ$46+Calibrations!CA$46</f>
        <v>339.4494872194208</v>
      </c>
      <c r="W233" s="20">
        <f>'Bruker data input page'!AV233*Calibrations!CG$46*10000+Calibrations!CH$46</f>
        <v>183.5013915684157</v>
      </c>
      <c r="X233" s="20">
        <f>'Bruker data input page'!AX233*Calibrations!CN$46*10000+Calibrations!CO$46</f>
        <v>90.544146584555577</v>
      </c>
      <c r="Y233" s="20">
        <f>'Bruker data input page'!AZ233*Calibrations!CU$46*10000+Calibrations!CV$46</f>
        <v>74.34452248086815</v>
      </c>
      <c r="Z233" s="20">
        <f>'Bruker data input page'!BH233*Calibrations!DB$46*10000+Calibrations!DC$46</f>
        <v>12.348637429641492</v>
      </c>
      <c r="AA233" s="20">
        <f>'Bruker data input page'!BJ233*Calibrations!DI$46*10000+Calibrations!DJ$46</f>
        <v>293.0777361651019</v>
      </c>
      <c r="AB233" s="20">
        <f>'Bruker data input page'!BL233*Calibrations!DP$46*10000+Calibrations!DQ$46</f>
        <v>26.164195858890835</v>
      </c>
      <c r="AC233" s="20">
        <f>AB233*'ICP corrections'!Z$74+'ICP corrections'!AA$74</f>
        <v>30.193682899643097</v>
      </c>
      <c r="AD233" s="20">
        <f>((('Bruker data input page'!BN233*10000)^2)*Calibrations!DW$46)+(Calibrations!DX$46*('Bruker data input page'!BN233*10000))+Calibrations!DY$46</f>
        <v>105.66733473379276</v>
      </c>
      <c r="AE233" s="20">
        <f>AD233^2*'ICP corrections'!F$75+'ICP corrections'!G$75*AD233+'ICP corrections'!H$75</f>
        <v>145.99982031764745</v>
      </c>
      <c r="AF233" s="91">
        <f>A233^4*'ICP corrections'!K$75+A233^3*'ICP corrections'!L$75+'ICP corrections'!M$75*A233^2+'ICP corrections'!N$75*A233+'ICP corrections'!O$75</f>
        <v>1.0509532906055654</v>
      </c>
      <c r="AG233" s="20">
        <f t="shared" si="3"/>
        <v>153.43899159065288</v>
      </c>
      <c r="AH233" s="20"/>
    </row>
    <row r="234" spans="1:34" s="18" customFormat="1" ht="16">
      <c r="A234" s="18">
        <f>'Bruker data input page'!A234</f>
        <v>283</v>
      </c>
      <c r="B234" s="82">
        <f>'Bruker data input page'!B234</f>
        <v>44877.036111111112</v>
      </c>
      <c r="C234" s="18" t="str">
        <f>'Bruker data input page'!G234</f>
        <v>GeoExploration</v>
      </c>
      <c r="D234" s="18" t="str">
        <f>'Bruker data input page'!H234</f>
        <v>Oxide3phase</v>
      </c>
      <c r="E234" s="22">
        <f>'Bruker data input page'!K234</f>
        <v>150</v>
      </c>
      <c r="F234" s="22"/>
      <c r="G234" s="22" t="str">
        <f>'Bruker data input page'!DJ234</f>
        <v>U1556B-32R-1A</v>
      </c>
      <c r="H234" s="22" t="str">
        <f>'Bruker data input page'!DK234</f>
        <v>SHLF11508091</v>
      </c>
      <c r="I234" s="22">
        <f>'Bruker data input page'!DL234</f>
        <v>83</v>
      </c>
      <c r="J234" s="22" t="str">
        <f>'Bruker data input page'!DM234</f>
        <v>A</v>
      </c>
      <c r="K234" s="49">
        <f>'Bruker data input page'!X234*Calibrations!H$46+Calibrations!I$46</f>
        <v>53.787560233250986</v>
      </c>
      <c r="L234" s="50">
        <f>'Bruker data input page'!AJ234*Calibrations!O$46/0.5995+Calibrations!P$46</f>
        <v>1.6663749810826602</v>
      </c>
      <c r="M234" s="19">
        <f>'ICP corrections'!$S$75*L234^2+'ICP corrections'!$T$75*L234+'ICP corrections'!$U$75</f>
        <v>1.8331544088413503</v>
      </c>
      <c r="N234" s="49">
        <f>'Bruker data input page'!V234*Calibrations!V$46+Calibrations!W$46</f>
        <v>18.661468156506061</v>
      </c>
      <c r="O234" s="50">
        <f>'Bruker data input page'!AR234*Calibrations!AC$46/0.6994+Calibrations!AD$46</f>
        <v>9.3643018365063568</v>
      </c>
      <c r="P234" s="50">
        <f>'Bruker data input page'!T234*Calibrations!AQ$46+Calibrations!AR$46</f>
        <v>9.0207272060578081</v>
      </c>
      <c r="Q234" s="50">
        <f>'Bruker data input page'!AP234*Calibrations!AJ$46/0.77446+Calibrations!AK$46</f>
        <v>0.12722816988855934</v>
      </c>
      <c r="R234" s="50">
        <f>'Bruker data input page'!AH234*Calibrations!AX$46/0.7147+Calibrations!AY$46</f>
        <v>12.253532817777707</v>
      </c>
      <c r="S234" s="50">
        <f>'Bruker data input page'!AF234*Calibrations!BE$46/0.83015+Calibrations!BF$46</f>
        <v>1.4324469172941359</v>
      </c>
      <c r="U234" s="20">
        <f>'Bruker data input page'!AL234*Calibrations!BS$46*10000+Calibrations!BT$46</f>
        <v>258.19199680601201</v>
      </c>
      <c r="V234" s="20">
        <f>('Bruker data input page'!AN234*10000)^2*Calibrations!BY$46+('Bruker data input page'!AN234*10000)*Calibrations!BZ$46+Calibrations!CA$46</f>
        <v>338.46537439908059</v>
      </c>
      <c r="W234" s="20">
        <f>'Bruker data input page'!AV234*Calibrations!CG$46*10000+Calibrations!CH$46</f>
        <v>119.57336017551111</v>
      </c>
      <c r="X234" s="20">
        <f>'Bruker data input page'!AX234*Calibrations!CN$46*10000+Calibrations!CO$46</f>
        <v>77.183727747642763</v>
      </c>
      <c r="Y234" s="20">
        <f>'Bruker data input page'!AZ234*Calibrations!CU$46*10000+Calibrations!CV$46</f>
        <v>76.7816140313451</v>
      </c>
      <c r="Z234" s="20">
        <f>'Bruker data input page'!BH234*Calibrations!DB$46*10000+Calibrations!DC$46</f>
        <v>17.695427878897927</v>
      </c>
      <c r="AA234" s="20">
        <f>'Bruker data input page'!BJ234*Calibrations!DI$46*10000+Calibrations!DJ$46</f>
        <v>304.55152612498205</v>
      </c>
      <c r="AB234" s="20">
        <f>'Bruker data input page'!BL234*Calibrations!DP$46*10000+Calibrations!DQ$46</f>
        <v>24.956412941230354</v>
      </c>
      <c r="AC234" s="20">
        <f>AB234*'ICP corrections'!Z$74+'ICP corrections'!AA$74</f>
        <v>29.166946641339923</v>
      </c>
      <c r="AD234" s="20">
        <f>((('Bruker data input page'!BN234*10000)^2)*Calibrations!DW$46)+(Calibrations!DX$46*('Bruker data input page'!BN234*10000))+Calibrations!DY$46</f>
        <v>101.26532137654183</v>
      </c>
      <c r="AE234" s="20">
        <f>AD234^2*'ICP corrections'!F$75+'ICP corrections'!G$75*AD234+'ICP corrections'!H$75</f>
        <v>140.99699963644196</v>
      </c>
      <c r="AF234" s="91">
        <f>A234^4*'ICP corrections'!K$75+A234^3*'ICP corrections'!L$75+'ICP corrections'!M$75*A234^2+'ICP corrections'!N$75*A234+'ICP corrections'!O$75</f>
        <v>1.0513871853365846</v>
      </c>
      <c r="AG234" s="20">
        <f t="shared" si="3"/>
        <v>148.24243858866214</v>
      </c>
      <c r="AH234" s="20"/>
    </row>
    <row r="235" spans="1:34" s="18" customFormat="1" ht="16">
      <c r="A235" s="18">
        <f>'Bruker data input page'!A235</f>
        <v>284</v>
      </c>
      <c r="B235" s="82">
        <f>'Bruker data input page'!B235</f>
        <v>44877.038888888892</v>
      </c>
      <c r="C235" s="18" t="str">
        <f>'Bruker data input page'!G235</f>
        <v>GeoExploration</v>
      </c>
      <c r="D235" s="18" t="str">
        <f>'Bruker data input page'!H235</f>
        <v>Oxide3phase</v>
      </c>
      <c r="E235" s="22">
        <f>'Bruker data input page'!K235</f>
        <v>150</v>
      </c>
      <c r="F235" s="22"/>
      <c r="G235" s="22" t="str">
        <f>'Bruker data input page'!DJ235</f>
        <v>U1556B-32R-1A</v>
      </c>
      <c r="H235" s="22" t="str">
        <f>'Bruker data input page'!DK235</f>
        <v>SHLF11508091</v>
      </c>
      <c r="I235" s="22">
        <f>'Bruker data input page'!DL235</f>
        <v>114</v>
      </c>
      <c r="J235" s="22" t="str">
        <f>'Bruker data input page'!DM235</f>
        <v>B</v>
      </c>
      <c r="K235" s="49">
        <f>'Bruker data input page'!X235*Calibrations!H$46+Calibrations!I$46</f>
        <v>55.487027803495593</v>
      </c>
      <c r="L235" s="50">
        <f>'Bruker data input page'!AJ235*Calibrations!O$46/0.5995+Calibrations!P$46</f>
        <v>1.4988452839425175</v>
      </c>
      <c r="M235" s="19">
        <f>'ICP corrections'!$S$75*L235^2+'ICP corrections'!$T$75*L235+'ICP corrections'!$U$75</f>
        <v>1.6408192032002316</v>
      </c>
      <c r="N235" s="49">
        <f>'Bruker data input page'!V235*Calibrations!V$46+Calibrations!W$46</f>
        <v>18.355595936212836</v>
      </c>
      <c r="O235" s="50">
        <f>'Bruker data input page'!AR235*Calibrations!AC$46/0.6994+Calibrations!AD$46</f>
        <v>9.3232419944727507</v>
      </c>
      <c r="P235" s="50">
        <f>'Bruker data input page'!T235*Calibrations!AQ$46+Calibrations!AR$46</f>
        <v>13.371849010230051</v>
      </c>
      <c r="Q235" s="50">
        <f>'Bruker data input page'!AP235*Calibrations!AJ$46/0.77446+Calibrations!AK$46</f>
        <v>0.10738828567096098</v>
      </c>
      <c r="R235" s="50">
        <f>'Bruker data input page'!AH235*Calibrations!AX$46/0.7147+Calibrations!AY$46</f>
        <v>9.9817198124784774</v>
      </c>
      <c r="S235" s="50">
        <f>'Bruker data input page'!AF235*Calibrations!BE$46/0.83015+Calibrations!BF$46</f>
        <v>1.3194649268008485</v>
      </c>
      <c r="U235" s="20">
        <f>'Bruker data input page'!AL235*Calibrations!BS$46*10000+Calibrations!BT$46</f>
        <v>307.99780336747324</v>
      </c>
      <c r="V235" s="20">
        <f>('Bruker data input page'!AN235*10000)^2*Calibrations!BY$46+('Bruker data input page'!AN235*10000)*Calibrations!BZ$46+Calibrations!CA$46</f>
        <v>426.28724821013964</v>
      </c>
      <c r="W235" s="20">
        <f>'Bruker data input page'!AV235*Calibrations!CG$46*10000+Calibrations!CH$46</f>
        <v>173.51263666327435</v>
      </c>
      <c r="X235" s="20">
        <f>'Bruker data input page'!AX235*Calibrations!CN$46*10000+Calibrations!CO$46</f>
        <v>88.488697532722853</v>
      </c>
      <c r="Y235" s="20">
        <f>'Bruker data input page'!AZ235*Calibrations!CU$46*10000+Calibrations!CV$46</f>
        <v>69.47033937991425</v>
      </c>
      <c r="Z235" s="20">
        <f>'Bruker data input page'!BH235*Calibrations!DB$46*10000+Calibrations!DC$46</f>
        <v>17.695427878897927</v>
      </c>
      <c r="AA235" s="20">
        <f>'Bruker data input page'!BJ235*Calibrations!DI$46*10000+Calibrations!DJ$46</f>
        <v>280.56087439068716</v>
      </c>
      <c r="AB235" s="20">
        <f>'Bruker data input page'!BL235*Calibrations!DP$46*10000+Calibrations!DQ$46</f>
        <v>23.748630023569859</v>
      </c>
      <c r="AC235" s="20">
        <f>AB235*'ICP corrections'!Z$74+'ICP corrections'!AA$74</f>
        <v>28.140210383036734</v>
      </c>
      <c r="AD235" s="20">
        <f>((('Bruker data input page'!BN235*10000)^2)*Calibrations!DW$46)+(Calibrations!DX$46*('Bruker data input page'!BN235*10000))+Calibrations!DY$46</f>
        <v>84.331574042146229</v>
      </c>
      <c r="AE235" s="20">
        <f>AD235^2*'ICP corrections'!F$75+'ICP corrections'!G$75*AD235+'ICP corrections'!H$75</f>
        <v>121.21590750386397</v>
      </c>
      <c r="AF235" s="91">
        <f>A235^4*'ICP corrections'!K$75+A235^3*'ICP corrections'!L$75+'ICP corrections'!M$75*A235^2+'ICP corrections'!N$75*A235+'ICP corrections'!O$75</f>
        <v>1.0518214707900482</v>
      </c>
      <c r="AG235" s="20">
        <f t="shared" si="3"/>
        <v>127.49749411386465</v>
      </c>
      <c r="AH235" s="20"/>
    </row>
    <row r="236" spans="1:34" s="18" customFormat="1" ht="16">
      <c r="A236" s="18">
        <f>'Bruker data input page'!A236</f>
        <v>285</v>
      </c>
      <c r="B236" s="82">
        <f>'Bruker data input page'!B236</f>
        <v>44877.042361111111</v>
      </c>
      <c r="C236" s="18" t="str">
        <f>'Bruker data input page'!G236</f>
        <v>GeoExploration</v>
      </c>
      <c r="D236" s="18" t="str">
        <f>'Bruker data input page'!H236</f>
        <v>Oxide3phase</v>
      </c>
      <c r="E236" s="22">
        <f>'Bruker data input page'!K236</f>
        <v>150</v>
      </c>
      <c r="F236" s="22"/>
      <c r="G236" s="22" t="str">
        <f>'Bruker data input page'!DJ236</f>
        <v>U1556B-32R-2A</v>
      </c>
      <c r="H236" s="22" t="str">
        <f>'Bruker data input page'!DK236</f>
        <v>SHLF11508121</v>
      </c>
      <c r="I236" s="22">
        <f>'Bruker data input page'!DL236</f>
        <v>22</v>
      </c>
      <c r="J236" s="22" t="str">
        <f>'Bruker data input page'!DM236</f>
        <v>A</v>
      </c>
      <c r="K236" s="49">
        <f>'Bruker data input page'!X236*Calibrations!H$46+Calibrations!I$46</f>
        <v>54.686197830238456</v>
      </c>
      <c r="L236" s="50">
        <f>'Bruker data input page'!AJ236*Calibrations!O$46/0.5995+Calibrations!P$46</f>
        <v>1.6615931294910617</v>
      </c>
      <c r="M236" s="19">
        <f>'ICP corrections'!$S$75*L236^2+'ICP corrections'!$T$75*L236+'ICP corrections'!$U$75</f>
        <v>1.8276719593693003</v>
      </c>
      <c r="N236" s="49">
        <f>'Bruker data input page'!V236*Calibrations!V$46+Calibrations!W$46</f>
        <v>19.210518701399572</v>
      </c>
      <c r="O236" s="50">
        <f>'Bruker data input page'!AR236*Calibrations!AC$46/0.6994+Calibrations!AD$46</f>
        <v>9.6362489062072019</v>
      </c>
      <c r="P236" s="50">
        <f>'Bruker data input page'!T236*Calibrations!AQ$46+Calibrations!AR$46</f>
        <v>9.6338482022979939</v>
      </c>
      <c r="Q236" s="50">
        <f>'Bruker data input page'!AP236*Calibrations!AJ$46/0.77446+Calibrations!AK$46</f>
        <v>0.14706805410615773</v>
      </c>
      <c r="R236" s="50">
        <f>'Bruker data input page'!AH236*Calibrations!AX$46/0.7147+Calibrations!AY$46</f>
        <v>11.801796590134391</v>
      </c>
      <c r="S236" s="50">
        <f>'Bruker data input page'!AF236*Calibrations!BE$46/0.83015+Calibrations!BF$46</f>
        <v>1.3772982823305808</v>
      </c>
      <c r="U236" s="20">
        <f>'Bruker data input page'!AL236*Calibrations!BS$46*10000+Calibrations!BT$46</f>
        <v>271.33519575973094</v>
      </c>
      <c r="V236" s="20">
        <f>('Bruker data input page'!AN236*10000)^2*Calibrations!BY$46+('Bruker data input page'!AN236*10000)*Calibrations!BZ$46+Calibrations!CA$46</f>
        <v>353.81471828892609</v>
      </c>
      <c r="W236" s="20">
        <f>'Bruker data input page'!AV236*Calibrations!CG$46*10000+Calibrations!CH$46</f>
        <v>135.55536802373726</v>
      </c>
      <c r="X236" s="20">
        <f>'Bruker data input page'!AX236*Calibrations!CN$46*10000+Calibrations!CO$46</f>
        <v>79.239176799475501</v>
      </c>
      <c r="Y236" s="20">
        <f>'Bruker data input page'!AZ236*Calibrations!CU$46*10000+Calibrations!CV$46</f>
        <v>82.874342907537468</v>
      </c>
      <c r="Z236" s="20">
        <f>'Bruker data input page'!BH236*Calibrations!DB$46*10000+Calibrations!DC$46</f>
        <v>15.556711699195352</v>
      </c>
      <c r="AA236" s="20">
        <f>'Bruker data input page'!BJ236*Calibrations!DI$46*10000+Calibrations!DJ$46</f>
        <v>314.98224427032767</v>
      </c>
      <c r="AB236" s="20">
        <f>'Bruker data input page'!BL236*Calibrations!DP$46*10000+Calibrations!DQ$46</f>
        <v>24.956412941230354</v>
      </c>
      <c r="AC236" s="20">
        <f>AB236*'ICP corrections'!Z$74+'ICP corrections'!AA$74</f>
        <v>29.166946641339923</v>
      </c>
      <c r="AD236" s="20">
        <f>((('Bruker data input page'!BN236*10000)^2)*Calibrations!DW$46)+(Calibrations!DX$46*('Bruker data input page'!BN236*10000))+Calibrations!DY$46</f>
        <v>95.695510378182718</v>
      </c>
      <c r="AE236" s="20">
        <f>AD236^2*'ICP corrections'!F$75+'ICP corrections'!G$75*AD236+'ICP corrections'!H$75</f>
        <v>134.58457372180669</v>
      </c>
      <c r="AF236" s="91">
        <f>A236^4*'ICP corrections'!K$75+A236^3*'ICP corrections'!L$75+'ICP corrections'!M$75*A236^2+'ICP corrections'!N$75*A236+'ICP corrections'!O$75</f>
        <v>1.0522560914135188</v>
      </c>
      <c r="AG236" s="20">
        <f t="shared" si="3"/>
        <v>141.61743750906288</v>
      </c>
      <c r="AH236" s="20"/>
    </row>
    <row r="237" spans="1:34" s="18" customFormat="1" ht="16">
      <c r="A237" s="18">
        <f>'Bruker data input page'!A237</f>
        <v>286</v>
      </c>
      <c r="B237" s="82">
        <f>'Bruker data input page'!B237</f>
        <v>44877.044444444444</v>
      </c>
      <c r="C237" s="18" t="str">
        <f>'Bruker data input page'!G237</f>
        <v>GeoExploration</v>
      </c>
      <c r="D237" s="18" t="str">
        <f>'Bruker data input page'!H237</f>
        <v>Oxide3phase</v>
      </c>
      <c r="E237" s="22">
        <f>'Bruker data input page'!K237</f>
        <v>150</v>
      </c>
      <c r="F237" s="22"/>
      <c r="G237" s="22" t="str">
        <f>'Bruker data input page'!DJ237</f>
        <v>U1556B-32R-2A</v>
      </c>
      <c r="H237" s="22" t="str">
        <f>'Bruker data input page'!DK237</f>
        <v>SHLF11508121</v>
      </c>
      <c r="I237" s="22">
        <f>'Bruker data input page'!DL237</f>
        <v>82</v>
      </c>
      <c r="J237" s="22" t="str">
        <f>'Bruker data input page'!DM237</f>
        <v>B</v>
      </c>
      <c r="K237" s="49">
        <f>'Bruker data input page'!X237*Calibrations!H$46+Calibrations!I$46</f>
        <v>53.638877257550789</v>
      </c>
      <c r="L237" s="50">
        <f>'Bruker data input page'!AJ237*Calibrations!O$46/0.5995+Calibrations!P$46</f>
        <v>1.5263821534527573</v>
      </c>
      <c r="M237" s="19">
        <f>'ICP corrections'!$S$75*L237^2+'ICP corrections'!$T$75*L237+'ICP corrections'!$U$75</f>
        <v>1.6724701770074788</v>
      </c>
      <c r="N237" s="49">
        <f>'Bruker data input page'!V237*Calibrations!V$46+Calibrations!W$46</f>
        <v>18.316816887981275</v>
      </c>
      <c r="O237" s="50">
        <f>'Bruker data input page'!AR237*Calibrations!AC$46/0.6994+Calibrations!AD$46</f>
        <v>9.0834287141895107</v>
      </c>
      <c r="P237" s="50">
        <f>'Bruker data input page'!T237*Calibrations!AQ$46+Calibrations!AR$46</f>
        <v>12.561889010608326</v>
      </c>
      <c r="Q237" s="50">
        <f>'Bruker data input page'!AP237*Calibrations!AJ$46/0.77446+Calibrations!AK$46</f>
        <v>0.1201766447750756</v>
      </c>
      <c r="R237" s="50">
        <f>'Bruker data input page'!AH237*Calibrations!AX$46/0.7147+Calibrations!AY$46</f>
        <v>10.62678630550532</v>
      </c>
      <c r="S237" s="50">
        <f>'Bruker data input page'!AF237*Calibrations!BE$46/0.83015+Calibrations!BF$46</f>
        <v>1.0588233051678193</v>
      </c>
      <c r="U237" s="20">
        <f>'Bruker data input page'!AL237*Calibrations!BS$46*10000+Calibrations!BT$46</f>
        <v>277.56092157991361</v>
      </c>
      <c r="V237" s="20">
        <f>('Bruker data input page'!AN237*10000)^2*Calibrations!BY$46+('Bruker data input page'!AN237*10000)*Calibrations!BZ$46+Calibrations!CA$46</f>
        <v>351.94230411351498</v>
      </c>
      <c r="W237" s="20">
        <f>'Bruker data input page'!AV237*Calibrations!CG$46*10000+Calibrations!CH$46</f>
        <v>135.55536802373726</v>
      </c>
      <c r="X237" s="20">
        <f>'Bruker data input page'!AX237*Calibrations!CN$46*10000+Calibrations!CO$46</f>
        <v>81.29462585130824</v>
      </c>
      <c r="Y237" s="20">
        <f>'Bruker data input page'!AZ237*Calibrations!CU$46*10000+Calibrations!CV$46</f>
        <v>69.47033937991425</v>
      </c>
      <c r="Z237" s="20">
        <f>'Bruker data input page'!BH237*Calibrations!DB$46*10000+Calibrations!DC$46</f>
        <v>9.1405631600876323</v>
      </c>
      <c r="AA237" s="20">
        <f>'Bruker data input page'!BJ237*Calibrations!DI$46*10000+Calibrations!DJ$46</f>
        <v>307.68074156858574</v>
      </c>
      <c r="AB237" s="20">
        <f>'Bruker data input page'!BL237*Calibrations!DP$46*10000+Calibrations!DQ$46</f>
        <v>24.956412941230354</v>
      </c>
      <c r="AC237" s="20">
        <f>AB237*'ICP corrections'!Z$74+'ICP corrections'!AA$74</f>
        <v>29.166946641339923</v>
      </c>
      <c r="AD237" s="20">
        <f>((('Bruker data input page'!BN237*10000)^2)*Calibrations!DW$46)+(Calibrations!DX$46*('Bruker data input page'!BN237*10000))+Calibrations!DY$46</f>
        <v>92.317733484876328</v>
      </c>
      <c r="AE237" s="20">
        <f>AD237^2*'ICP corrections'!F$75+'ICP corrections'!G$75*AD237+'ICP corrections'!H$75</f>
        <v>130.65094851971412</v>
      </c>
      <c r="AF237" s="91">
        <f>A237^4*'ICP corrections'!K$75+A237^3*'ICP corrections'!L$75+'ICP corrections'!M$75*A237^2+'ICP corrections'!N$75*A237+'ICP corrections'!O$75</f>
        <v>1.0526909917277685</v>
      </c>
      <c r="AG237" s="20">
        <f t="shared" si="3"/>
        <v>137.53507656739149</v>
      </c>
      <c r="AH237" s="20"/>
    </row>
    <row r="238" spans="1:34" s="18" customFormat="1" ht="16">
      <c r="A238" s="18">
        <f>'Bruker data input page'!A238</f>
        <v>287</v>
      </c>
      <c r="B238" s="82">
        <f>'Bruker data input page'!B238</f>
        <v>44877.082638888889</v>
      </c>
      <c r="C238" s="18" t="str">
        <f>'Bruker data input page'!G238</f>
        <v>GeoExploration</v>
      </c>
      <c r="D238" s="18" t="str">
        <f>'Bruker data input page'!H238</f>
        <v>Oxide3phase</v>
      </c>
      <c r="E238" s="22">
        <f>'Bruker data input page'!K238</f>
        <v>150</v>
      </c>
      <c r="F238" s="22"/>
      <c r="G238" s="22" t="str">
        <f>'Bruker data input page'!DJ238</f>
        <v>U1556B-33R1A</v>
      </c>
      <c r="H238" s="22" t="str">
        <f>'Bruker data input page'!DK238</f>
        <v>SHLF11508551</v>
      </c>
      <c r="I238" s="22">
        <f>'Bruker data input page'!DL238</f>
        <v>31</v>
      </c>
      <c r="J238" s="22" t="str">
        <f>'Bruker data input page'!DM238</f>
        <v>B</v>
      </c>
      <c r="K238" s="49">
        <f>'Bruker data input page'!X238*Calibrations!H$46+Calibrations!I$46</f>
        <v>54.46730879227362</v>
      </c>
      <c r="L238" s="50">
        <f>'Bruker data input page'!AJ238*Calibrations!O$46/0.5995+Calibrations!P$46</f>
        <v>1.6780822729103673</v>
      </c>
      <c r="M238" s="19">
        <f>'ICP corrections'!$S$75*L238^2+'ICP corrections'!$T$75*L238+'ICP corrections'!$U$75</f>
        <v>1.8465751136854731</v>
      </c>
      <c r="N238" s="49">
        <f>'Bruker data input page'!V238*Calibrations!V$46+Calibrations!W$46</f>
        <v>19.193408354735222</v>
      </c>
      <c r="O238" s="50">
        <f>'Bruker data input page'!AR238*Calibrations!AC$46/0.6994+Calibrations!AD$46</f>
        <v>9.5270535292047853</v>
      </c>
      <c r="P238" s="50">
        <f>'Bruker data input page'!T238*Calibrations!AQ$46+Calibrations!AR$46</f>
        <v>8.7596657185764251</v>
      </c>
      <c r="Q238" s="50">
        <f>'Bruker data input page'!AP238*Calibrations!AJ$46/0.77446+Calibrations!AK$46</f>
        <v>0.10846394204420426</v>
      </c>
      <c r="R238" s="50">
        <f>'Bruker data input page'!AH238*Calibrations!AX$46/0.7147+Calibrations!AY$46</f>
        <v>12.34224587540275</v>
      </c>
      <c r="S238" s="50">
        <f>'Bruker data input page'!AF238*Calibrations!BE$46/0.83015+Calibrations!BF$46</f>
        <v>1.4548195886789452</v>
      </c>
      <c r="U238" s="20">
        <f>'Bruker data input page'!AL238*Calibrations!BS$46*10000+Calibrations!BT$46</f>
        <v>284.47839471344992</v>
      </c>
      <c r="V238" s="20">
        <f>('Bruker data input page'!AN238*10000)^2*Calibrations!BY$46+('Bruker data input page'!AN238*10000)*Calibrations!BZ$46+Calibrations!CA$46</f>
        <v>376.95350348796023</v>
      </c>
      <c r="W238" s="20">
        <f>'Bruker data input page'!AV238*Calibrations!CG$46*10000+Calibrations!CH$46</f>
        <v>108.58572977985564</v>
      </c>
      <c r="X238" s="20">
        <f>'Bruker data input page'!AX238*Calibrations!CN$46*10000+Calibrations!CO$46</f>
        <v>79.239176799475501</v>
      </c>
      <c r="Y238" s="20">
        <f>'Bruker data input page'!AZ238*Calibrations!CU$46*10000+Calibrations!CV$46</f>
        <v>96.278346435160699</v>
      </c>
      <c r="Z238" s="20">
        <f>'Bruker data input page'!BH238*Calibrations!DB$46*10000+Calibrations!DC$46</f>
        <v>16.626069789046639</v>
      </c>
      <c r="AA238" s="20">
        <f>'Bruker data input page'!BJ238*Calibrations!DI$46*10000+Calibrations!DJ$46</f>
        <v>313.93917245579314</v>
      </c>
      <c r="AB238" s="20">
        <f>'Bruker data input page'!BL238*Calibrations!DP$46*10000+Calibrations!DQ$46</f>
        <v>24.956412941230354</v>
      </c>
      <c r="AC238" s="20">
        <f>AB238*'ICP corrections'!Z$74+'ICP corrections'!AA$74</f>
        <v>29.166946641339923</v>
      </c>
      <c r="AD238" s="20">
        <f>((('Bruker data input page'!BN238*10000)^2)*Calibrations!DW$46)+(Calibrations!DX$46*('Bruker data input page'!BN238*10000))+Calibrations!DY$46</f>
        <v>92.317733484876328</v>
      </c>
      <c r="AE238" s="20">
        <f>AD238^2*'ICP corrections'!F$75+'ICP corrections'!G$75*AD238+'ICP corrections'!H$75</f>
        <v>130.65094851971412</v>
      </c>
      <c r="AF238" s="91">
        <f>A238^4*'ICP corrections'!K$75+A238^3*'ICP corrections'!L$75+'ICP corrections'!M$75*A238^2+'ICP corrections'!N$75*A238+'ICP corrections'!O$75</f>
        <v>1.0531261163267787</v>
      </c>
      <c r="AG238" s="20">
        <f t="shared" si="3"/>
        <v>137.59192600897643</v>
      </c>
      <c r="AH238" s="20"/>
    </row>
    <row r="239" spans="1:34" s="18" customFormat="1" ht="16">
      <c r="A239" s="18">
        <f>'Bruker data input page'!A239</f>
        <v>288</v>
      </c>
      <c r="B239" s="82">
        <f>'Bruker data input page'!B239</f>
        <v>44877.085416666669</v>
      </c>
      <c r="C239" s="18" t="str">
        <f>'Bruker data input page'!G239</f>
        <v>GeoExploration</v>
      </c>
      <c r="D239" s="18" t="str">
        <f>'Bruker data input page'!H239</f>
        <v>Oxide3phase</v>
      </c>
      <c r="E239" s="22">
        <f>'Bruker data input page'!K239</f>
        <v>150</v>
      </c>
      <c r="F239" s="22"/>
      <c r="G239" s="22" t="str">
        <f>'Bruker data input page'!DJ239</f>
        <v>U1556B-33R1A</v>
      </c>
      <c r="H239" s="22" t="str">
        <f>'Bruker data input page'!DK239</f>
        <v>SHLF11508551</v>
      </c>
      <c r="I239" s="22">
        <f>'Bruker data input page'!DL239</f>
        <v>63</v>
      </c>
      <c r="J239" s="22" t="str">
        <f>'Bruker data input page'!DM239</f>
        <v>B</v>
      </c>
      <c r="K239" s="49">
        <f>'Bruker data input page'!X239*Calibrations!H$46+Calibrations!I$46</f>
        <v>54.510105638448643</v>
      </c>
      <c r="L239" s="50">
        <f>'Bruker data input page'!AJ239*Calibrations!O$46/0.5995+Calibrations!P$46</f>
        <v>1.5903600299196623</v>
      </c>
      <c r="M239" s="19">
        <f>'ICP corrections'!$S$75*L239^2+'ICP corrections'!$T$75*L239+'ICP corrections'!$U$75</f>
        <v>1.7459506476471742</v>
      </c>
      <c r="N239" s="49">
        <f>'Bruker data input page'!V239*Calibrations!V$46+Calibrations!W$46</f>
        <v>18.809515596177143</v>
      </c>
      <c r="O239" s="50">
        <f>'Bruker data input page'!AR239*Calibrations!AC$46/0.6994+Calibrations!AD$46</f>
        <v>9.1564735780971223</v>
      </c>
      <c r="P239" s="50">
        <f>'Bruker data input page'!T239*Calibrations!AQ$46+Calibrations!AR$46</f>
        <v>10.895596885383416</v>
      </c>
      <c r="Q239" s="50">
        <f>'Bruker data input page'!AP239*Calibrations!AJ$46/0.77446+Calibrations!AK$46</f>
        <v>0.12603299614051122</v>
      </c>
      <c r="R239" s="50">
        <f>'Bruker data input page'!AH239*Calibrations!AX$46/0.7147+Calibrations!AY$46</f>
        <v>11.276084177925458</v>
      </c>
      <c r="S239" s="50">
        <f>'Bruker data input page'!AF239*Calibrations!BE$46/0.83015+Calibrations!BF$46</f>
        <v>1.1647579041748917</v>
      </c>
      <c r="U239" s="20">
        <f>'Bruker data input page'!AL239*Calibrations!BS$46*10000+Calibrations!BT$46</f>
        <v>269.95170113302368</v>
      </c>
      <c r="V239" s="20">
        <f>('Bruker data input page'!AN239*10000)^2*Calibrations!BY$46+('Bruker data input page'!AN239*10000)*Calibrations!BZ$46+Calibrations!CA$46</f>
        <v>320.18638637223319</v>
      </c>
      <c r="W239" s="20">
        <f>'Bruker data input page'!AV239*Calibrations!CG$46*10000+Calibrations!CH$46</f>
        <v>126.56548860911005</v>
      </c>
      <c r="X239" s="20">
        <f>'Bruker data input page'!AX239*Calibrations!CN$46*10000+Calibrations!CO$46</f>
        <v>78.211452273559132</v>
      </c>
      <c r="Y239" s="20">
        <f>'Bruker data input page'!AZ239*Calibrations!CU$46*10000+Calibrations!CV$46</f>
        <v>81.655797132299</v>
      </c>
      <c r="Z239" s="20">
        <f>'Bruker data input page'!BH239*Calibrations!DB$46*10000+Calibrations!DC$46</f>
        <v>11.279279339790206</v>
      </c>
      <c r="AA239" s="20">
        <f>'Bruker data input page'!BJ239*Calibrations!DI$46*10000+Calibrations!DJ$46</f>
        <v>325.41296241567329</v>
      </c>
      <c r="AB239" s="20">
        <f>'Bruker data input page'!BL239*Calibrations!DP$46*10000+Calibrations!DQ$46</f>
        <v>24.956412941230354</v>
      </c>
      <c r="AC239" s="20">
        <f>AB239*'ICP corrections'!Z$74+'ICP corrections'!AA$74</f>
        <v>29.166946641339923</v>
      </c>
      <c r="AD239" s="20">
        <f>((('Bruker data input page'!BN239*10000)^2)*Calibrations!DW$46)+(Calibrations!DX$46*('Bruker data input page'!BN239*10000))+Calibrations!DY$46</f>
        <v>93.446649973836031</v>
      </c>
      <c r="AE239" s="20">
        <f>AD239^2*'ICP corrections'!F$75+'ICP corrections'!G$75*AD239+'ICP corrections'!H$75</f>
        <v>131.96940740724398</v>
      </c>
      <c r="AF239" s="91">
        <f>A239^4*'ICP corrections'!K$75+A239^3*'ICP corrections'!L$75+'ICP corrections'!M$75*A239^2+'ICP corrections'!N$75*A239+'ICP corrections'!O$75</f>
        <v>1.0535614098777377</v>
      </c>
      <c r="AG239" s="20">
        <f t="shared" si="3"/>
        <v>139.03787492870552</v>
      </c>
      <c r="AH239" s="20"/>
    </row>
    <row r="240" spans="1:34" s="18" customFormat="1" ht="16">
      <c r="A240" s="18">
        <f>'Bruker data input page'!A240</f>
        <v>289</v>
      </c>
      <c r="B240" s="82">
        <f>'Bruker data input page'!B240</f>
        <v>44877.087500000001</v>
      </c>
      <c r="C240" s="18" t="str">
        <f>'Bruker data input page'!G240</f>
        <v>GeoExploration</v>
      </c>
      <c r="D240" s="18" t="str">
        <f>'Bruker data input page'!H240</f>
        <v>Oxide3phase</v>
      </c>
      <c r="E240" s="22">
        <f>'Bruker data input page'!K240</f>
        <v>150</v>
      </c>
      <c r="F240" s="22"/>
      <c r="G240" s="22" t="str">
        <f>'Bruker data input page'!DJ240</f>
        <v>U1556B-33R1A</v>
      </c>
      <c r="H240" s="22" t="str">
        <f>'Bruker data input page'!DK240</f>
        <v>SHLF11508551</v>
      </c>
      <c r="I240" s="22">
        <f>'Bruker data input page'!DL240</f>
        <v>117</v>
      </c>
      <c r="J240" s="22" t="str">
        <f>'Bruker data input page'!DM240</f>
        <v>A</v>
      </c>
      <c r="K240" s="49">
        <f>'Bruker data input page'!X240*Calibrations!H$46+Calibrations!I$46</f>
        <v>54.654653188563387</v>
      </c>
      <c r="L240" s="50">
        <f>'Bruker data input page'!AJ240*Calibrations!O$46/0.5995+Calibrations!P$46</f>
        <v>1.7288688346418277</v>
      </c>
      <c r="M240" s="19">
        <f>'ICP corrections'!$S$75*L240^2+'ICP corrections'!$T$75*L240+'ICP corrections'!$U$75</f>
        <v>1.9047641941568845</v>
      </c>
      <c r="N240" s="49">
        <f>'Bruker data input page'!V240*Calibrations!V$46+Calibrations!W$46</f>
        <v>19.311727392865926</v>
      </c>
      <c r="O240" s="50">
        <f>'Bruker data input page'!AR240*Calibrations!AC$46/0.6994+Calibrations!AD$46</f>
        <v>9.8901951031324451</v>
      </c>
      <c r="P240" s="50">
        <f>'Bruker data input page'!T240*Calibrations!AQ$46+Calibrations!AR$46</f>
        <v>7.6509062461034683</v>
      </c>
      <c r="Q240" s="50">
        <f>'Bruker data input page'!AP240*Calibrations!AJ$46/0.77446+Calibrations!AK$46</f>
        <v>0.14754612360537694</v>
      </c>
      <c r="R240" s="50">
        <f>'Bruker data input page'!AH240*Calibrations!AX$46/0.7147+Calibrations!AY$46</f>
        <v>10.544639181421601</v>
      </c>
      <c r="S240" s="50">
        <f>'Bruker data input page'!AF240*Calibrations!BE$46/0.83015+Calibrations!BF$46</f>
        <v>1.821060219248275</v>
      </c>
      <c r="U240" s="20">
        <f>'Bruker data input page'!AL240*Calibrations!BS$46*10000+Calibrations!BT$46</f>
        <v>292.08761516033979</v>
      </c>
      <c r="V240" s="20">
        <f>('Bruker data input page'!AN240*10000)^2*Calibrations!BY$46+('Bruker data input page'!AN240*10000)*Calibrations!BZ$46+Calibrations!CA$46</f>
        <v>333.4952526429305</v>
      </c>
      <c r="W240" s="20">
        <f>'Bruker data input page'!AV240*Calibrations!CG$46*10000+Calibrations!CH$46</f>
        <v>111.58235625139802</v>
      </c>
      <c r="X240" s="20">
        <f>'Bruker data input page'!AX240*Calibrations!CN$46*10000+Calibrations!CO$46</f>
        <v>92.599595636388329</v>
      </c>
      <c r="Y240" s="20">
        <f>'Bruker data input page'!AZ240*Calibrations!CU$46*10000+Calibrations!CV$46</f>
        <v>74.34452248086815</v>
      </c>
      <c r="Z240" s="20">
        <f>'Bruker data input page'!BH240*Calibrations!DB$46*10000+Calibrations!DC$46</f>
        <v>19.834144058600501</v>
      </c>
      <c r="AA240" s="20">
        <f>'Bruker data input page'!BJ240*Calibrations!DI$46*10000+Calibrations!DJ$46</f>
        <v>317.06838789939684</v>
      </c>
      <c r="AB240" s="20">
        <f>'Bruker data input page'!BL240*Calibrations!DP$46*10000+Calibrations!DQ$46</f>
        <v>26.164195858890835</v>
      </c>
      <c r="AC240" s="20">
        <f>AB240*'ICP corrections'!Z$74+'ICP corrections'!AA$74</f>
        <v>30.193682899643097</v>
      </c>
      <c r="AD240" s="20">
        <f>((('Bruker data input page'!BN240*10000)^2)*Calibrations!DW$46)+(Calibrations!DX$46*('Bruker data input page'!BN240*10000))+Calibrations!DY$46</f>
        <v>101.26532137654183</v>
      </c>
      <c r="AE240" s="20">
        <f>AD240^2*'ICP corrections'!F$75+'ICP corrections'!G$75*AD240+'ICP corrections'!H$75</f>
        <v>140.99699963644196</v>
      </c>
      <c r="AF240" s="91">
        <f>A240^4*'ICP corrections'!K$75+A240^3*'ICP corrections'!L$75+'ICP corrections'!M$75*A240^2+'ICP corrections'!N$75*A240+'ICP corrections'!O$75</f>
        <v>1.0539968171210448</v>
      </c>
      <c r="AG240" s="20">
        <f t="shared" si="3"/>
        <v>148.61038884042694</v>
      </c>
      <c r="AH240" s="20"/>
    </row>
    <row r="241" spans="1:34" s="18" customFormat="1" ht="16">
      <c r="A241" s="18">
        <f>'Bruker data input page'!A241</f>
        <v>290</v>
      </c>
      <c r="B241" s="82">
        <f>'Bruker data input page'!B241</f>
        <v>44877.091666666667</v>
      </c>
      <c r="C241" s="18" t="str">
        <f>'Bruker data input page'!G241</f>
        <v>GeoExploration</v>
      </c>
      <c r="D241" s="18" t="str">
        <f>'Bruker data input page'!H241</f>
        <v>Oxide3phase</v>
      </c>
      <c r="E241" s="22">
        <f>'Bruker data input page'!K241</f>
        <v>150</v>
      </c>
      <c r="F241" s="22"/>
      <c r="G241" s="22" t="str">
        <f>'Bruker data input page'!DJ241</f>
        <v>U1556B-33R-2A</v>
      </c>
      <c r="H241" s="22" t="str">
        <f>'Bruker data input page'!DK241</f>
        <v>SHLF11508581</v>
      </c>
      <c r="I241" s="22">
        <f>'Bruker data input page'!DL241</f>
        <v>6</v>
      </c>
      <c r="J241" s="22" t="str">
        <f>'Bruker data input page'!DM241</f>
        <v>B</v>
      </c>
      <c r="K241" s="49">
        <f>'Bruker data input page'!X241*Calibrations!H$46+Calibrations!I$46</f>
        <v>54.904894522827234</v>
      </c>
      <c r="L241" s="50">
        <f>'Bruker data input page'!AJ241*Calibrations!O$46/0.5995+Calibrations!P$46</f>
        <v>1.5694188177771444</v>
      </c>
      <c r="M241" s="19">
        <f>'ICP corrections'!$S$75*L241^2+'ICP corrections'!$T$75*L241+'ICP corrections'!$U$75</f>
        <v>1.7219076585432833</v>
      </c>
      <c r="N241" s="49">
        <f>'Bruker data input page'!V241*Calibrations!V$46+Calibrations!W$46</f>
        <v>17.519831474241016</v>
      </c>
      <c r="O241" s="50">
        <f>'Bruker data input page'!AR241*Calibrations!AC$46/0.6994+Calibrations!AD$46</f>
        <v>10.62376786062417</v>
      </c>
      <c r="P241" s="50">
        <f>'Bruker data input page'!T241*Calibrations!AQ$46+Calibrations!AR$46</f>
        <v>16.828124600902381</v>
      </c>
      <c r="Q241" s="50">
        <f>'Bruker data input page'!AP241*Calibrations!AJ$46/0.77446+Calibrations!AK$46</f>
        <v>0.14694853673135289</v>
      </c>
      <c r="R241" s="50">
        <f>'Bruker data input page'!AH241*Calibrations!AX$46/0.7147+Calibrations!AY$46</f>
        <v>10.301261911489735</v>
      </c>
      <c r="S241" s="50">
        <f>'Bruker data input page'!AF241*Calibrations!BE$46/0.83015+Calibrations!BF$46</f>
        <v>1.1130770332759821</v>
      </c>
      <c r="U241" s="20">
        <f>'Bruker data input page'!AL241*Calibrations!BS$46*10000+Calibrations!BT$46</f>
        <v>238.82307203211045</v>
      </c>
      <c r="V241" s="20">
        <f>('Bruker data input page'!AN241*10000)^2*Calibrations!BY$46+('Bruker data input page'!AN241*10000)*Calibrations!BZ$46+Calibrations!CA$46</f>
        <v>432.37851389352272</v>
      </c>
      <c r="W241" s="20">
        <f>'Bruker data input page'!AV241*Calibrations!CG$46*10000+Calibrations!CH$46</f>
        <v>252.42380041389094</v>
      </c>
      <c r="X241" s="20">
        <f>'Bruker data input page'!AX241*Calibrations!CN$46*10000+Calibrations!CO$46</f>
        <v>87.460973006806455</v>
      </c>
      <c r="Y241" s="20">
        <f>'Bruker data input page'!AZ241*Calibrations!CU$46*10000+Calibrations!CV$46</f>
        <v>80.437251357060532</v>
      </c>
      <c r="Z241" s="20">
        <f>'Bruker data input page'!BH241*Calibrations!DB$46*10000+Calibrations!DC$46</f>
        <v>18.764785968749212</v>
      </c>
      <c r="AA241" s="20">
        <f>'Bruker data input page'!BJ241*Calibrations!DI$46*10000+Calibrations!DJ$46</f>
        <v>234.6657145511665</v>
      </c>
      <c r="AB241" s="20">
        <f>'Bruker data input page'!BL241*Calibrations!DP$46*10000+Calibrations!DQ$46</f>
        <v>23.748630023569859</v>
      </c>
      <c r="AC241" s="20">
        <f>AB241*'ICP corrections'!Z$74+'ICP corrections'!AA$74</f>
        <v>28.140210383036734</v>
      </c>
      <c r="AD241" s="20">
        <f>((('Bruker data input page'!BN241*10000)^2)*Calibrations!DW$46)+(Calibrations!DX$46*('Bruker data input page'!BN241*10000))+Calibrations!DY$46</f>
        <v>66.724883689795888</v>
      </c>
      <c r="AE241" s="20">
        <f>AD241^2*'ICP corrections'!F$75+'ICP corrections'!G$75*AD241+'ICP corrections'!H$75</f>
        <v>99.746257400083636</v>
      </c>
      <c r="AF241" s="91">
        <f>A241^4*'ICP corrections'!K$75+A241^3*'ICP corrections'!L$75+'ICP corrections'!M$75*A241^2+'ICP corrections'!N$75*A241+'ICP corrections'!O$75</f>
        <v>1.0544322828703065</v>
      </c>
      <c r="AG241" s="20">
        <f t="shared" si="3"/>
        <v>105.17567389813939</v>
      </c>
      <c r="AH241" s="20"/>
    </row>
    <row r="242" spans="1:34" s="18" customFormat="1" ht="16">
      <c r="A242" s="18">
        <f>'Bruker data input page'!A242</f>
        <v>291</v>
      </c>
      <c r="B242" s="82">
        <f>'Bruker data input page'!B242</f>
        <v>44877.09375</v>
      </c>
      <c r="C242" s="18" t="str">
        <f>'Bruker data input page'!G242</f>
        <v>GeoExploration</v>
      </c>
      <c r="D242" s="18" t="str">
        <f>'Bruker data input page'!H242</f>
        <v>Oxide3phase</v>
      </c>
      <c r="E242" s="22">
        <f>'Bruker data input page'!K242</f>
        <v>150</v>
      </c>
      <c r="F242" s="22"/>
      <c r="G242" s="22" t="str">
        <f>'Bruker data input page'!DJ242</f>
        <v>U1556B-33R-2A</v>
      </c>
      <c r="H242" s="22" t="str">
        <f>'Bruker data input page'!DK242</f>
        <v>SHLF11508581</v>
      </c>
      <c r="I242" s="22">
        <f>'Bruker data input page'!DL242</f>
        <v>39</v>
      </c>
      <c r="J242" s="22" t="str">
        <f>'Bruker data input page'!DM242</f>
        <v>A</v>
      </c>
      <c r="K242" s="49">
        <f>'Bruker data input page'!X242*Calibrations!H$46+Calibrations!I$46</f>
        <v>49.261288843630012</v>
      </c>
      <c r="L242" s="50">
        <f>'Bruker data input page'!AJ242*Calibrations!O$46/0.5995+Calibrations!P$46</f>
        <v>1.9555945566572768</v>
      </c>
      <c r="M242" s="19">
        <f>'ICP corrections'!$S$75*L242^2+'ICP corrections'!$T$75*L242+'ICP corrections'!$U$75</f>
        <v>2.1639358987506903</v>
      </c>
      <c r="N242" s="49">
        <f>'Bruker data input page'!V242*Calibrations!V$46+Calibrations!W$46</f>
        <v>19.513418081538756</v>
      </c>
      <c r="O242" s="50">
        <f>'Bruker data input page'!AR242*Calibrations!AC$46/0.6994+Calibrations!AD$46</f>
        <v>11.526340547645519</v>
      </c>
      <c r="P242" s="50">
        <f>'Bruker data input page'!T242*Calibrations!AQ$46+Calibrations!AR$46</f>
        <v>4.6490386849230756</v>
      </c>
      <c r="Q242" s="50">
        <f>'Bruker data input page'!AP242*Calibrations!AJ$46/0.77446+Calibrations!AK$46</f>
        <v>0.15376102709522704</v>
      </c>
      <c r="R242" s="50">
        <f>'Bruker data input page'!AH242*Calibrations!AX$46/0.7147+Calibrations!AY$46</f>
        <v>12.01234419235962</v>
      </c>
      <c r="S242" s="50">
        <f>'Bruker data input page'!AF242*Calibrations!BE$46/0.83015+Calibrations!BF$46</f>
        <v>1.5790997782215612</v>
      </c>
      <c r="U242" s="20">
        <f>'Bruker data input page'!AL242*Calibrations!BS$46*10000+Calibrations!BT$46</f>
        <v>294.16285710040063</v>
      </c>
      <c r="V242" s="20">
        <f>('Bruker data input page'!AN242*10000)^2*Calibrations!BY$46+('Bruker data input page'!AN242*10000)*Calibrations!BZ$46+Calibrations!CA$46</f>
        <v>408.19056097183432</v>
      </c>
      <c r="W242" s="20">
        <f>'Bruker data input page'!AV242*Calibrations!CG$46*10000+Calibrations!CH$46</f>
        <v>130.56099057116657</v>
      </c>
      <c r="X242" s="20">
        <f>'Bruker data input page'!AX242*Calibrations!CN$46*10000+Calibrations!CO$46</f>
        <v>89.516422058639222</v>
      </c>
      <c r="Y242" s="20">
        <f>'Bruker data input page'!AZ242*Calibrations!CU$46*10000+Calibrations!CV$46</f>
        <v>95.059800659922217</v>
      </c>
      <c r="Z242" s="20">
        <f>'Bruker data input page'!BH242*Calibrations!DB$46*10000+Calibrations!DC$46</f>
        <v>16.626069789046639</v>
      </c>
      <c r="AA242" s="20">
        <f>'Bruker data input page'!BJ242*Calibrations!DI$46*10000+Calibrations!DJ$46</f>
        <v>397.38491761855789</v>
      </c>
      <c r="AB242" s="20">
        <f>'Bruker data input page'!BL242*Calibrations!DP$46*10000+Calibrations!DQ$46</f>
        <v>29.787544611872303</v>
      </c>
      <c r="AC242" s="20">
        <f>AB242*'ICP corrections'!Z$74+'ICP corrections'!AA$74</f>
        <v>33.273891674552644</v>
      </c>
      <c r="AD242" s="20">
        <f>((('Bruker data input page'!BN242*10000)^2)*Calibrations!DW$46)+(Calibrations!DX$46*('Bruker data input page'!BN242*10000))+Calibrations!DY$46</f>
        <v>132.09573224323944</v>
      </c>
      <c r="AE242" s="20">
        <f>AD242^2*'ICP corrections'!F$75+'ICP corrections'!G$75*AD242+'ICP corrections'!H$75</f>
        <v>174.82615721333877</v>
      </c>
      <c r="AF242" s="91">
        <f>A242^4*'ICP corrections'!K$75+A242^3*'ICP corrections'!L$75+'ICP corrections'!M$75*A242^2+'ICP corrections'!N$75*A242+'ICP corrections'!O$75</f>
        <v>1.0548677520123397</v>
      </c>
      <c r="AG242" s="20">
        <f t="shared" si="3"/>
        <v>184.41847545259057</v>
      </c>
      <c r="AH242" s="20"/>
    </row>
    <row r="243" spans="1:34" s="18" customFormat="1" ht="16">
      <c r="A243" s="18">
        <f>'Bruker data input page'!A243</f>
        <v>292</v>
      </c>
      <c r="B243" s="82">
        <f>'Bruker data input page'!B243</f>
        <v>44877.09652777778</v>
      </c>
      <c r="C243" s="18" t="str">
        <f>'Bruker data input page'!G243</f>
        <v>GeoExploration</v>
      </c>
      <c r="D243" s="18" t="str">
        <f>'Bruker data input page'!H243</f>
        <v>Oxide3phase</v>
      </c>
      <c r="E243" s="22">
        <f>'Bruker data input page'!K243</f>
        <v>150</v>
      </c>
      <c r="F243" s="22"/>
      <c r="G243" s="22" t="str">
        <f>'Bruker data input page'!DJ243</f>
        <v>U1556B-33R-2A</v>
      </c>
      <c r="H243" s="22" t="str">
        <f>'Bruker data input page'!DK243</f>
        <v>SHLF11508581</v>
      </c>
      <c r="I243" s="22">
        <f>'Bruker data input page'!DL243</f>
        <v>89</v>
      </c>
      <c r="J243" s="22" t="str">
        <f>'Bruker data input page'!DM243</f>
        <v>B</v>
      </c>
      <c r="K243" s="49">
        <f>'Bruker data input page'!X243*Calibrations!H$46+Calibrations!I$46</f>
        <v>43.710970671825542</v>
      </c>
      <c r="L243" s="50">
        <f>'Bruker data input page'!AJ243*Calibrations!O$46/0.5995+Calibrations!P$46</f>
        <v>1.3229061236585289</v>
      </c>
      <c r="M243" s="19">
        <f>'ICP corrections'!$S$75*L243^2+'ICP corrections'!$T$75*L243+'ICP corrections'!$U$75</f>
        <v>1.4382521790184937</v>
      </c>
      <c r="N243" s="49">
        <f>'Bruker data input page'!V243*Calibrations!V$46+Calibrations!W$46</f>
        <v>15.449413464740031</v>
      </c>
      <c r="O243" s="50">
        <f>'Bruker data input page'!AR243*Calibrations!AC$46/0.6994+Calibrations!AD$46</f>
        <v>7.5688263527976556</v>
      </c>
      <c r="P243" s="50">
        <f>'Bruker data input page'!T243*Calibrations!AQ$46+Calibrations!AR$46</f>
        <v>7.0218751480621124</v>
      </c>
      <c r="Q243" s="50">
        <f>'Bruker data input page'!AP243*Calibrations!AJ$46/0.77446+Calibrations!AK$46</f>
        <v>0.13021610425867958</v>
      </c>
      <c r="R243" s="50">
        <f>'Bruker data input page'!AH243*Calibrations!AX$46/0.7147+Calibrations!AY$46</f>
        <v>9.852881605434213</v>
      </c>
      <c r="S243" s="50">
        <f>'Bruker data input page'!AF243*Calibrations!BE$46/0.83015+Calibrations!BF$46</f>
        <v>0.92257373643433016</v>
      </c>
      <c r="U243" s="20">
        <f>'Bruker data input page'!AL243*Calibrations!BS$46*10000+Calibrations!BT$46</f>
        <v>137.82796428248079</v>
      </c>
      <c r="V243" s="20">
        <f>('Bruker data input page'!AN243*10000)^2*Calibrations!BY$46+('Bruker data input page'!AN243*10000)*Calibrations!BZ$46+Calibrations!CA$46</f>
        <v>278.0821220265982</v>
      </c>
      <c r="W243" s="20">
        <f>'Bruker data input page'!AV243*Calibrations!CG$46*10000+Calibrations!CH$46</f>
        <v>124.56773762808177</v>
      </c>
      <c r="X243" s="20">
        <f>'Bruker data input page'!AX243*Calibrations!CN$46*10000+Calibrations!CO$46</f>
        <v>74.100554169893655</v>
      </c>
      <c r="Y243" s="20">
        <f>'Bruker data input page'!AZ243*Calibrations!CU$46*10000+Calibrations!CV$46</f>
        <v>74.34452248086815</v>
      </c>
      <c r="Z243" s="20">
        <f>'Bruker data input page'!BH243*Calibrations!DB$46*10000+Calibrations!DC$46</f>
        <v>12.348637429641492</v>
      </c>
      <c r="AA243" s="20">
        <f>'Bruker data input page'!BJ243*Calibrations!DI$46*10000+Calibrations!DJ$46</f>
        <v>296.20695160870554</v>
      </c>
      <c r="AB243" s="20">
        <f>'Bruker data input page'!BL243*Calibrations!DP$46*10000+Calibrations!DQ$46</f>
        <v>22.540847105909371</v>
      </c>
      <c r="AC243" s="20">
        <f>AB243*'ICP corrections'!Z$74+'ICP corrections'!AA$74</f>
        <v>27.113474124733557</v>
      </c>
      <c r="AD243" s="20">
        <f>((('Bruker data input page'!BN243*10000)^2)*Calibrations!DW$46)+(Calibrations!DX$46*('Bruker data input page'!BN243*10000))+Calibrations!DY$46</f>
        <v>136.1508060890115</v>
      </c>
      <c r="AE243" s="20">
        <f>AD243^2*'ICP corrections'!F$75+'ICP corrections'!G$75*AD243+'ICP corrections'!H$75</f>
        <v>179.06572498515101</v>
      </c>
      <c r="AF243" s="91">
        <f>A243^4*'ICP corrections'!K$75+A243^3*'ICP corrections'!L$75+'ICP corrections'!M$75*A243^2+'ICP corrections'!N$75*A243+'ICP corrections'!O$75</f>
        <v>1.0553031695071691</v>
      </c>
      <c r="AG243" s="20">
        <f t="shared" si="3"/>
        <v>188.96862712692894</v>
      </c>
      <c r="AH243" s="20"/>
    </row>
    <row r="244" spans="1:34" s="18" customFormat="1" ht="16">
      <c r="A244" s="18">
        <f>'Bruker data input page'!A244</f>
        <v>293</v>
      </c>
      <c r="B244" s="82">
        <f>'Bruker data input page'!B244</f>
        <v>44877.1</v>
      </c>
      <c r="C244" s="18" t="str">
        <f>'Bruker data input page'!G244</f>
        <v>GeoExploration</v>
      </c>
      <c r="D244" s="18" t="str">
        <f>'Bruker data input page'!H244</f>
        <v>Oxide3phase</v>
      </c>
      <c r="E244" s="22">
        <f>'Bruker data input page'!K244</f>
        <v>150</v>
      </c>
      <c r="F244" s="22"/>
      <c r="G244" s="22" t="str">
        <f>'Bruker data input page'!DJ244</f>
        <v>U1556B-33R-3A</v>
      </c>
      <c r="H244" s="22" t="str">
        <f>'Bruker data input page'!DK244</f>
        <v>SHLF11508611</v>
      </c>
      <c r="I244" s="22">
        <f>'Bruker data input page'!DL244</f>
        <v>26</v>
      </c>
      <c r="J244" s="22" t="str">
        <f>'Bruker data input page'!DM244</f>
        <v>B</v>
      </c>
      <c r="K244" s="49">
        <f>'Bruker data input page'!X244*Calibrations!H$46+Calibrations!I$46</f>
        <v>53.708602456375274</v>
      </c>
      <c r="L244" s="50">
        <f>'Bruker data input page'!AJ244*Calibrations!O$46/0.5995+Calibrations!P$46</f>
        <v>1.903488863452272</v>
      </c>
      <c r="M244" s="19">
        <f>'ICP corrections'!$S$75*L244^2+'ICP corrections'!$T$75*L244+'ICP corrections'!$U$75</f>
        <v>2.1044604355537224</v>
      </c>
      <c r="N244" s="49">
        <f>'Bruker data input page'!V244*Calibrations!V$46+Calibrations!W$46</f>
        <v>19.703547725168107</v>
      </c>
      <c r="O244" s="50">
        <f>'Bruker data input page'!AR244*Calibrations!AC$46/0.6994+Calibrations!AD$46</f>
        <v>8.4763083687578078</v>
      </c>
      <c r="P244" s="50">
        <f>'Bruker data input page'!T244*Calibrations!AQ$46+Calibrations!AR$46</f>
        <v>5.3346282546112711</v>
      </c>
      <c r="Q244" s="50">
        <f>'Bruker data input page'!AP244*Calibrations!AJ$46/0.77446+Calibrations!AK$46</f>
        <v>8.981923157465399E-2</v>
      </c>
      <c r="R244" s="50">
        <f>'Bruker data input page'!AH244*Calibrations!AX$46/0.7147+Calibrations!AY$46</f>
        <v>11.335031670163151</v>
      </c>
      <c r="S244" s="50">
        <f>'Bruker data input page'!AF244*Calibrations!BE$46/0.83015+Calibrations!BF$46</f>
        <v>2.4788167579616704</v>
      </c>
      <c r="U244" s="20">
        <f>'Bruker data input page'!AL244*Calibrations!BS$46*10000+Calibrations!BT$46</f>
        <v>314.22352918765586</v>
      </c>
      <c r="V244" s="20">
        <f>('Bruker data input page'!AN244*10000)^2*Calibrations!BY$46+('Bruker data input page'!AN244*10000)*Calibrations!BZ$46+Calibrations!CA$46</f>
        <v>278.0821220265982</v>
      </c>
      <c r="W244" s="20">
        <f>'Bruker data input page'!AV244*Calibrations!CG$46*10000+Calibrations!CH$46</f>
        <v>72.626212121346796</v>
      </c>
      <c r="X244" s="20">
        <f>'Bruker data input page'!AX244*Calibrations!CN$46*10000+Calibrations!CO$46</f>
        <v>81.29462585130824</v>
      </c>
      <c r="Y244" s="20">
        <f>'Bruker data input page'!AZ244*Calibrations!CU$46*10000+Calibrations!CV$46</f>
        <v>88.967071783729835</v>
      </c>
      <c r="Z244" s="20">
        <f>'Bruker data input page'!BH244*Calibrations!DB$46*10000+Calibrations!DC$46</f>
        <v>26.250292597708221</v>
      </c>
      <c r="AA244" s="20">
        <f>'Bruker data input page'!BJ244*Calibrations!DI$46*10000+Calibrations!DJ$46</f>
        <v>377.56655314240129</v>
      </c>
      <c r="AB244" s="20">
        <f>'Bruker data input page'!BL244*Calibrations!DP$46*10000+Calibrations!DQ$46</f>
        <v>26.164195858890835</v>
      </c>
      <c r="AC244" s="20">
        <f>AB244*'ICP corrections'!Z$74+'ICP corrections'!AA$74</f>
        <v>30.193682899643097</v>
      </c>
      <c r="AD244" s="20">
        <f>((('Bruker data input page'!BN244*10000)^2)*Calibrations!DW$46)+(Calibrations!DX$46*('Bruker data input page'!BN244*10000))+Calibrations!DY$46</f>
        <v>135.14152391435488</v>
      </c>
      <c r="AE244" s="20">
        <f>AD244^2*'ICP corrections'!F$75+'ICP corrections'!G$75*AD244+'ICP corrections'!H$75</f>
        <v>178.01508524178178</v>
      </c>
      <c r="AF244" s="91">
        <f>A244^4*'ICP corrections'!K$75+A244^3*'ICP corrections'!L$75+'ICP corrections'!M$75*A244^2+'ICP corrections'!N$75*A244+'ICP corrections'!O$75</f>
        <v>1.0557384803880279</v>
      </c>
      <c r="AG244" s="20">
        <f t="shared" si="3"/>
        <v>187.93737557930393</v>
      </c>
      <c r="AH244" s="20"/>
    </row>
    <row r="245" spans="1:34" s="18" customFormat="1" ht="16">
      <c r="A245" s="18">
        <f>'Bruker data input page'!A245</f>
        <v>294</v>
      </c>
      <c r="B245" s="82">
        <f>'Bruker data input page'!B245</f>
        <v>44877.102777777778</v>
      </c>
      <c r="C245" s="18" t="str">
        <f>'Bruker data input page'!G245</f>
        <v>GeoExploration</v>
      </c>
      <c r="D245" s="18" t="str">
        <f>'Bruker data input page'!H245</f>
        <v>Oxide3phase</v>
      </c>
      <c r="E245" s="22">
        <f>'Bruker data input page'!K245</f>
        <v>150</v>
      </c>
      <c r="F245" s="22"/>
      <c r="G245" s="22" t="str">
        <f>'Bruker data input page'!DJ245</f>
        <v>U1556B-33R-3A</v>
      </c>
      <c r="H245" s="22" t="str">
        <f>'Bruker data input page'!DK245</f>
        <v>SHLF11508611</v>
      </c>
      <c r="I245" s="22">
        <f>'Bruker data input page'!DL245</f>
        <v>97</v>
      </c>
      <c r="J245" s="22" t="str">
        <f>'Bruker data input page'!DM245</f>
        <v>B</v>
      </c>
      <c r="K245" s="49">
        <f>'Bruker data input page'!X245*Calibrations!H$46+Calibrations!I$46</f>
        <v>50.214264009356562</v>
      </c>
      <c r="L245" s="50">
        <f>'Bruker data input page'!AJ245*Calibrations!O$46/0.5995+Calibrations!P$46</f>
        <v>2.6623192436087058</v>
      </c>
      <c r="M245" s="19">
        <f>'ICP corrections'!$S$75*L245^2+'ICP corrections'!$T$75*L245+'ICP corrections'!$U$75</f>
        <v>2.9654965728480049</v>
      </c>
      <c r="N245" s="49">
        <f>'Bruker data input page'!V245*Calibrations!V$46+Calibrations!W$46</f>
        <v>19.061546378125012</v>
      </c>
      <c r="O245" s="50">
        <f>'Bruker data input page'!AR245*Calibrations!AC$46/0.6994+Calibrations!AD$46</f>
        <v>9.8201255900968345</v>
      </c>
      <c r="P245" s="50">
        <f>'Bruker data input page'!T245*Calibrations!AQ$46+Calibrations!AR$46</f>
        <v>6.9354367291301493</v>
      </c>
      <c r="Q245" s="50">
        <f>'Bruker data input page'!AP245*Calibrations!AJ$46/0.77446+Calibrations!AK$46</f>
        <v>0.26897577640706338</v>
      </c>
      <c r="R245" s="50">
        <f>'Bruker data input page'!AH245*Calibrations!AX$46/0.7147+Calibrations!AY$46</f>
        <v>9.2639903215942851</v>
      </c>
      <c r="S245" s="50">
        <f>'Bruker data input page'!AF245*Calibrations!BE$46/0.83015+Calibrations!BF$46</f>
        <v>2.0416547591024949</v>
      </c>
      <c r="U245" s="20">
        <f>'Bruker data input page'!AL245*Calibrations!BS$46*10000+Calibrations!BT$46</f>
        <v>263.03422799948743</v>
      </c>
      <c r="V245" s="20">
        <f>('Bruker data input page'!AN245*10000)^2*Calibrations!BY$46+('Bruker data input page'!AN245*10000)*Calibrations!BZ$46+Calibrations!CA$46</f>
        <v>344.32049366667184</v>
      </c>
      <c r="W245" s="20">
        <f>'Bruker data input page'!AV245*Calibrations!CG$46*10000+Calibrations!CH$46</f>
        <v>132.55874155219485</v>
      </c>
      <c r="X245" s="20">
        <f>'Bruker data input page'!AX245*Calibrations!CN$46*10000+Calibrations!CO$46</f>
        <v>56.629237229315329</v>
      </c>
      <c r="Y245" s="20">
        <f>'Bruker data input page'!AZ245*Calibrations!CU$46*10000+Calibrations!CV$46</f>
        <v>74.34452248086815</v>
      </c>
      <c r="Z245" s="20">
        <f>'Bruker data input page'!BH245*Calibrations!DB$46*10000+Calibrations!DC$46</f>
        <v>27.319650687559509</v>
      </c>
      <c r="AA245" s="20">
        <f>'Bruker data input page'!BJ245*Calibrations!DI$46*10000+Calibrations!DJ$46</f>
        <v>672.75587665568196</v>
      </c>
      <c r="AB245" s="20">
        <f>'Bruker data input page'!BL245*Calibrations!DP$46*10000+Calibrations!DQ$46</f>
        <v>50.319854212100587</v>
      </c>
      <c r="AC245" s="20">
        <f>AB245*'ICP corrections'!Z$74+'ICP corrections'!AA$74</f>
        <v>50.728408065706709</v>
      </c>
      <c r="AD245" s="20">
        <f>((('Bruker data input page'!BN245*10000)^2)*Calibrations!DW$46)+(Calibrations!DX$46*('Bruker data input page'!BN245*10000))+Calibrations!DY$46</f>
        <v>193.70601365150563</v>
      </c>
      <c r="AE245" s="20">
        <f>AD245^2*'ICP corrections'!F$75+'ICP corrections'!G$75*AD245+'ICP corrections'!H$75</f>
        <v>233.97739895782615</v>
      </c>
      <c r="AF245" s="91">
        <f>A245^4*'ICP corrections'!K$75+A245^3*'ICP corrections'!L$75+'ICP corrections'!M$75*A245^2+'ICP corrections'!N$75*A245+'ICP corrections'!O$75</f>
        <v>1.0561736297613591</v>
      </c>
      <c r="AG245" s="20">
        <f t="shared" si="3"/>
        <v>247.1207587394089</v>
      </c>
      <c r="AH245" s="20"/>
    </row>
    <row r="246" spans="1:34" s="18" customFormat="1" ht="16">
      <c r="A246" s="18">
        <f>'Bruker data input page'!A246</f>
        <v>295</v>
      </c>
      <c r="B246" s="82">
        <f>'Bruker data input page'!B246</f>
        <v>44877.107638888891</v>
      </c>
      <c r="C246" s="18" t="str">
        <f>'Bruker data input page'!G246</f>
        <v>GeoExploration</v>
      </c>
      <c r="D246" s="18" t="str">
        <f>'Bruker data input page'!H246</f>
        <v>Oxide3phase</v>
      </c>
      <c r="E246" s="22">
        <f>'Bruker data input page'!K246</f>
        <v>150</v>
      </c>
      <c r="F246" s="22"/>
      <c r="G246" s="22" t="str">
        <f>'Bruker data input page'!DJ246</f>
        <v>U1556B-34R-1A</v>
      </c>
      <c r="H246" s="22" t="str">
        <f>'Bruker data input page'!DK246</f>
        <v>SHLF11509251</v>
      </c>
      <c r="I246" s="22">
        <f>'Bruker data input page'!DL246</f>
        <v>14</v>
      </c>
      <c r="J246" s="22" t="str">
        <f>'Bruker data input page'!DM246</f>
        <v>A</v>
      </c>
      <c r="K246" s="49">
        <f>'Bruker data input page'!X246*Calibrations!H$46+Calibrations!I$46</f>
        <v>37.345685141622972</v>
      </c>
      <c r="L246" s="50">
        <f>'Bruker data input page'!AJ246*Calibrations!O$46/0.5995+Calibrations!P$46</f>
        <v>1.4083198865705309</v>
      </c>
      <c r="M246" s="19">
        <f>'ICP corrections'!$S$75*L246^2+'ICP corrections'!$T$75*L246+'ICP corrections'!$U$75</f>
        <v>1.5366669123493333</v>
      </c>
      <c r="N246" s="49">
        <f>'Bruker data input page'!V246*Calibrations!V$46+Calibrations!W$46</f>
        <v>14.09062732500116</v>
      </c>
      <c r="O246" s="50">
        <f>'Bruker data input page'!AR246*Calibrations!AC$46/0.6994+Calibrations!AD$46</f>
        <v>6.2800531225906377</v>
      </c>
      <c r="P246" s="50">
        <f>'Bruker data input page'!T246*Calibrations!AQ$46+Calibrations!AR$46</f>
        <v>4.2302343588520497</v>
      </c>
      <c r="Q246" s="50">
        <f>'Bruker data input page'!AP246*Calibrations!AJ$46/0.77446+Calibrations!AK$46</f>
        <v>0.1126470501623726</v>
      </c>
      <c r="R246" s="50">
        <f>'Bruker data input page'!AH246*Calibrations!AX$46/0.7147+Calibrations!AY$46</f>
        <v>8.4797260374913073</v>
      </c>
      <c r="S246" s="50">
        <f>'Bruker data input page'!AF246*Calibrations!BE$46/0.83015+Calibrations!BF$46</f>
        <v>1.3581696482965686</v>
      </c>
      <c r="U246" s="20" t="e">
        <f>'Bruker data input page'!AL246*Calibrations!BS$46*10000+Calibrations!BT$46</f>
        <v>#VALUE!</v>
      </c>
      <c r="V246" s="20">
        <f>('Bruker data input page'!AN246*10000)^2*Calibrations!BY$46+('Bruker data input page'!AN246*10000)*Calibrations!BZ$46+Calibrations!CA$46</f>
        <v>280.41707431020541</v>
      </c>
      <c r="W246" s="20">
        <f>'Bruker data input page'!AV246*Calibrations!CG$46*10000+Calibrations!CH$46</f>
        <v>110.5834807608839</v>
      </c>
      <c r="X246" s="20">
        <f>'Bruker data input page'!AX246*Calibrations!CN$46*10000+Calibrations!CO$46</f>
        <v>63.823308910729935</v>
      </c>
      <c r="Y246" s="20">
        <f>'Bruker data input page'!AZ246*Calibrations!CU$46*10000+Calibrations!CV$46</f>
        <v>65.814702054198833</v>
      </c>
      <c r="Z246" s="20">
        <f>'Bruker data input page'!BH246*Calibrations!DB$46*10000+Calibrations!DC$46</f>
        <v>21.972860238303074</v>
      </c>
      <c r="AA246" s="20">
        <f>'Bruker data input page'!BJ246*Calibrations!DI$46*10000+Calibrations!DJ$46</f>
        <v>337.92982419008803</v>
      </c>
      <c r="AB246" s="20">
        <f>'Bruker data input page'!BL246*Calibrations!DP$46*10000+Calibrations!DQ$46</f>
        <v>27.37197877655132</v>
      </c>
      <c r="AC246" s="20">
        <f>AB246*'ICP corrections'!Z$74+'ICP corrections'!AA$74</f>
        <v>31.220419157946274</v>
      </c>
      <c r="AD246" s="20">
        <f>((('Bruker data input page'!BN246*10000)^2)*Calibrations!DW$46)+(Calibrations!DX$46*('Bruker data input page'!BN246*10000))+Calibrations!DY$46</f>
        <v>170.49305304350466</v>
      </c>
      <c r="AE246" s="20">
        <f>AD246^2*'ICP corrections'!F$75+'ICP corrections'!G$75*AD246+'ICP corrections'!H$75</f>
        <v>213.01361324452802</v>
      </c>
      <c r="AF246" s="91">
        <f>A246^4*'ICP corrections'!K$75+A246^3*'ICP corrections'!L$75+'ICP corrections'!M$75*A246^2+'ICP corrections'!N$75*A246+'ICP corrections'!O$75</f>
        <v>1.056608562806814</v>
      </c>
      <c r="AG246" s="20">
        <f t="shared" si="3"/>
        <v>225.07200774858728</v>
      </c>
      <c r="AH246" s="20"/>
    </row>
    <row r="247" spans="1:34" s="18" customFormat="1" ht="16">
      <c r="A247" s="18">
        <f>'Bruker data input page'!A247</f>
        <v>296</v>
      </c>
      <c r="B247" s="82">
        <f>'Bruker data input page'!B247</f>
        <v>44877.109722222223</v>
      </c>
      <c r="C247" s="18" t="str">
        <f>'Bruker data input page'!G247</f>
        <v>GeoExploration</v>
      </c>
      <c r="D247" s="18" t="str">
        <f>'Bruker data input page'!H247</f>
        <v>Oxide3phase</v>
      </c>
      <c r="E247" s="22">
        <f>'Bruker data input page'!K247</f>
        <v>150</v>
      </c>
      <c r="F247" s="22"/>
      <c r="G247" s="22" t="str">
        <f>'Bruker data input page'!DJ247</f>
        <v>U1556B-34R-1A</v>
      </c>
      <c r="H247" s="22" t="str">
        <f>'Bruker data input page'!DK247</f>
        <v>SHLF11509251</v>
      </c>
      <c r="I247" s="22">
        <f>'Bruker data input page'!DL247</f>
        <v>74</v>
      </c>
      <c r="J247" s="22" t="str">
        <f>'Bruker data input page'!DM247</f>
        <v>B</v>
      </c>
      <c r="K247" s="49">
        <f>'Bruker data input page'!X247*Calibrations!H$46+Calibrations!I$46</f>
        <v>51.628098696140896</v>
      </c>
      <c r="L247" s="50">
        <f>'Bruker data input page'!AJ247*Calibrations!O$46/0.5995+Calibrations!P$46</f>
        <v>1.7024862051709388</v>
      </c>
      <c r="M247" s="19">
        <f>'ICP corrections'!$S$75*L247^2+'ICP corrections'!$T$75*L247+'ICP corrections'!$U$75</f>
        <v>1.8745422500791902</v>
      </c>
      <c r="N247" s="49">
        <f>'Bruker data input page'!V247*Calibrations!V$46+Calibrations!W$46</f>
        <v>17.88767089596729</v>
      </c>
      <c r="O247" s="50">
        <f>'Bruker data input page'!AR247*Calibrations!AC$46/0.6994+Calibrations!AD$46</f>
        <v>8.1600285710641529</v>
      </c>
      <c r="P247" s="50">
        <f>'Bruker data input page'!T247*Calibrations!AQ$46+Calibrations!AR$46</f>
        <v>8.92138608261636</v>
      </c>
      <c r="Q247" s="50">
        <f>'Bruker data input page'!AP247*Calibrations!AJ$46/0.77446+Calibrations!AK$46</f>
        <v>0.1000977258078676</v>
      </c>
      <c r="R247" s="50">
        <f>'Bruker data input page'!AH247*Calibrations!AX$46/0.7147+Calibrations!AY$46</f>
        <v>10.926922423161098</v>
      </c>
      <c r="S247" s="50">
        <f>'Bruker data input page'!AF247*Calibrations!BE$46/0.83015+Calibrations!BF$46</f>
        <v>1.6569566746406981</v>
      </c>
      <c r="U247" s="20">
        <f>'Bruker data input page'!AL247*Calibrations!BS$46*10000+Calibrations!BT$46</f>
        <v>230.52210427186691</v>
      </c>
      <c r="V247" s="20">
        <f>('Bruker data input page'!AN247*10000)^2*Calibrations!BY$46+('Bruker data input page'!AN247*10000)*Calibrations!BZ$46+Calibrations!CA$46</f>
        <v>346.2457693401625</v>
      </c>
      <c r="W247" s="20">
        <f>'Bruker data input page'!AV247*Calibrations!CG$46*10000+Calibrations!CH$46</f>
        <v>139.55086998579381</v>
      </c>
      <c r="X247" s="20">
        <f>'Bruker data input page'!AX247*Calibrations!CN$46*10000+Calibrations!CO$46</f>
        <v>73.072829643977272</v>
      </c>
      <c r="Y247" s="20">
        <f>'Bruker data input page'!AZ247*Calibrations!CU$46*10000+Calibrations!CV$46</f>
        <v>98.715437985637649</v>
      </c>
      <c r="Z247" s="20">
        <f>'Bruker data input page'!BH247*Calibrations!DB$46*10000+Calibrations!DC$46</f>
        <v>24.111576418005647</v>
      </c>
      <c r="AA247" s="20">
        <f>'Bruker data input page'!BJ247*Calibrations!DI$46*10000+Calibrations!DJ$46</f>
        <v>343.14518326276084</v>
      </c>
      <c r="AB247" s="20">
        <f>'Bruker data input page'!BL247*Calibrations!DP$46*10000+Calibrations!DQ$46</f>
        <v>26.164195858890835</v>
      </c>
      <c r="AC247" s="20">
        <f>AB247*'ICP corrections'!Z$74+'ICP corrections'!AA$74</f>
        <v>30.193682899643097</v>
      </c>
      <c r="AD247" s="20">
        <f>((('Bruker data input page'!BN247*10000)^2)*Calibrations!DW$46)+(Calibrations!DX$46*('Bruker data input page'!BN247*10000))+Calibrations!DY$46</f>
        <v>132.09573224323944</v>
      </c>
      <c r="AE247" s="20">
        <f>AD247^2*'ICP corrections'!F$75+'ICP corrections'!G$75*AD247+'ICP corrections'!H$75</f>
        <v>174.82615721333877</v>
      </c>
      <c r="AF247" s="91">
        <f>A247^4*'ICP corrections'!K$75+A247^3*'ICP corrections'!L$75+'ICP corrections'!M$75*A247^2+'ICP corrections'!N$75*A247+'ICP corrections'!O$75</f>
        <v>1.057043224777253</v>
      </c>
      <c r="AG247" s="20">
        <f t="shared" si="3"/>
        <v>184.79880499620262</v>
      </c>
      <c r="AH247" s="20"/>
    </row>
    <row r="248" spans="1:34" s="18" customFormat="1" ht="16">
      <c r="A248" s="18">
        <f>'Bruker data input page'!A248</f>
        <v>297</v>
      </c>
      <c r="B248" s="82">
        <f>'Bruker data input page'!B248</f>
        <v>44877.113888888889</v>
      </c>
      <c r="C248" s="18" t="str">
        <f>'Bruker data input page'!G248</f>
        <v>GeoExploration</v>
      </c>
      <c r="D248" s="18" t="str">
        <f>'Bruker data input page'!H248</f>
        <v>Oxide3phase</v>
      </c>
      <c r="E248" s="22">
        <f>'Bruker data input page'!K248</f>
        <v>150</v>
      </c>
      <c r="F248" s="22"/>
      <c r="G248" s="22" t="str">
        <f>'Bruker data input page'!DJ248</f>
        <v>U1556B-34R-2A</v>
      </c>
      <c r="H248" s="22" t="str">
        <f>'Bruker data input page'!DK248</f>
        <v>SHLF11509281</v>
      </c>
      <c r="I248" s="22">
        <f>'Bruker data input page'!DL248</f>
        <v>19</v>
      </c>
      <c r="J248" s="22" t="str">
        <f>'Bruker data input page'!DM248</f>
        <v>B</v>
      </c>
      <c r="K248" s="49">
        <f>'Bruker data input page'!X248*Calibrations!H$46+Calibrations!I$46</f>
        <v>50.623574969628251</v>
      </c>
      <c r="L248" s="50">
        <f>'Bruker data input page'!AJ248*Calibrations!O$46/0.5995+Calibrations!P$46</f>
        <v>2.0410083195692788</v>
      </c>
      <c r="M248" s="19">
        <f>'ICP corrections'!$S$75*L248^2+'ICP corrections'!$T$75*L248+'ICP corrections'!$U$75</f>
        <v>2.2613182940464869</v>
      </c>
      <c r="N248" s="49">
        <f>'Bruker data input page'!V248*Calibrations!V$46+Calibrations!W$46</f>
        <v>18.115126199308449</v>
      </c>
      <c r="O248" s="50">
        <f>'Bruker data input page'!AR248*Calibrations!AC$46/0.6994+Calibrations!AD$46</f>
        <v>8.4952018467950108</v>
      </c>
      <c r="P248" s="50">
        <f>'Bruker data input page'!T248*Calibrations!AQ$46+Calibrations!AR$46</f>
        <v>11.772204689501503</v>
      </c>
      <c r="Q248" s="50">
        <f>'Bruker data input page'!AP248*Calibrations!AJ$46/0.77446+Calibrations!AK$46</f>
        <v>0.12364264864441507</v>
      </c>
      <c r="R248" s="50">
        <f>'Bruker data input page'!AH248*Calibrations!AX$46/0.7147+Calibrations!AY$46</f>
        <v>11.657491961859446</v>
      </c>
      <c r="S248" s="50">
        <f>'Bruker data input page'!AF248*Calibrations!BE$46/0.83015+Calibrations!BF$46</f>
        <v>2.3068827783694106</v>
      </c>
      <c r="U248" s="20">
        <f>'Bruker data input page'!AL248*Calibrations!BS$46*10000+Calibrations!BT$46</f>
        <v>312.14828724759496</v>
      </c>
      <c r="V248" s="20">
        <f>('Bruker data input page'!AN248*10000)^2*Calibrations!BY$46+('Bruker data input page'!AN248*10000)*Calibrations!BZ$46+Calibrations!CA$46</f>
        <v>370.94353615115187</v>
      </c>
      <c r="W248" s="20">
        <f>'Bruker data input page'!AV248*Calibrations!CG$46*10000+Calibrations!CH$46</f>
        <v>152.53625136247754</v>
      </c>
      <c r="X248" s="20">
        <f>'Bruker data input page'!AX248*Calibrations!CN$46*10000+Calibrations!CO$46</f>
        <v>62.795584384813552</v>
      </c>
      <c r="Y248" s="20">
        <f>'Bruker data input page'!AZ248*Calibrations!CU$46*10000+Calibrations!CV$46</f>
        <v>68.251793604675768</v>
      </c>
      <c r="Z248" s="20">
        <f>'Bruker data input page'!BH248*Calibrations!DB$46*10000+Calibrations!DC$46</f>
        <v>39.082589675923664</v>
      </c>
      <c r="AA248" s="20">
        <f>'Bruker data input page'!BJ248*Calibrations!DI$46*10000+Calibrations!DJ$46</f>
        <v>498.56288362841036</v>
      </c>
      <c r="AB248" s="20">
        <f>'Bruker data input page'!BL248*Calibrations!DP$46*10000+Calibrations!DQ$46</f>
        <v>29.787544611872303</v>
      </c>
      <c r="AC248" s="20">
        <f>AB248*'ICP corrections'!Z$74+'ICP corrections'!AA$74</f>
        <v>33.273891674552644</v>
      </c>
      <c r="AD248" s="20">
        <f>((('Bruker data input page'!BN248*10000)^2)*Calibrations!DW$46)+(Calibrations!DX$46*('Bruker data input page'!BN248*10000))+Calibrations!DY$46</f>
        <v>161.34235152207484</v>
      </c>
      <c r="AE248" s="20">
        <f>AD248^2*'ICP corrections'!F$75+'ICP corrections'!G$75*AD248+'ICP corrections'!H$75</f>
        <v>204.31007491032977</v>
      </c>
      <c r="AF248" s="91">
        <f>A248^4*'ICP corrections'!K$75+A248^3*'ICP corrections'!L$75+'ICP corrections'!M$75*A248^2+'ICP corrections'!N$75*A248+'ICP corrections'!O$75</f>
        <v>1.0574775609987452</v>
      </c>
      <c r="AG248" s="20">
        <f t="shared" si="3"/>
        <v>216.05331970364645</v>
      </c>
      <c r="AH248" s="20"/>
    </row>
    <row r="249" spans="1:34" s="18" customFormat="1" ht="16">
      <c r="A249" s="18">
        <f>'Bruker data input page'!A249</f>
        <v>298</v>
      </c>
      <c r="B249" s="82">
        <f>'Bruker data input page'!B249</f>
        <v>44877.118055555555</v>
      </c>
      <c r="C249" s="18" t="str">
        <f>'Bruker data input page'!G249</f>
        <v>GeoExploration</v>
      </c>
      <c r="D249" s="18" t="str">
        <f>'Bruker data input page'!H249</f>
        <v>Oxide3phase</v>
      </c>
      <c r="E249" s="22">
        <f>'Bruker data input page'!K249</f>
        <v>150</v>
      </c>
      <c r="F249" s="22"/>
      <c r="G249" s="22" t="str">
        <f>'Bruker data input page'!DJ249</f>
        <v>U1556B-34R-2A</v>
      </c>
      <c r="H249" s="22" t="str">
        <f>'Bruker data input page'!DK249</f>
        <v>SHLF11509281</v>
      </c>
      <c r="I249" s="22">
        <f>'Bruker data input page'!DL249</f>
        <v>114</v>
      </c>
      <c r="J249" s="22" t="str">
        <f>'Bruker data input page'!DM249</f>
        <v>A</v>
      </c>
      <c r="K249" s="49">
        <f>'Bruker data input page'!X249*Calibrations!H$46+Calibrations!I$46</f>
        <v>54.361711180812549</v>
      </c>
      <c r="L249" s="50">
        <f>'Bruker data input page'!AJ249*Calibrations!O$46/0.5995+Calibrations!P$46</f>
        <v>1.6683536782929769</v>
      </c>
      <c r="M249" s="19">
        <f>'ICP corrections'!$S$75*L249^2+'ICP corrections'!$T$75*L249+'ICP corrections'!$U$75</f>
        <v>1.8354228808509516</v>
      </c>
      <c r="N249" s="49">
        <f>'Bruker data input page'!V249*Calibrations!V$46+Calibrations!W$46</f>
        <v>19.676131532636425</v>
      </c>
      <c r="O249" s="50">
        <f>'Bruker data input page'!AR249*Calibrations!AC$46/0.6994+Calibrations!AD$46</f>
        <v>11.258558969165477</v>
      </c>
      <c r="P249" s="50">
        <f>'Bruker data input page'!T249*Calibrations!AQ$46+Calibrations!AR$46</f>
        <v>7.0755232352331285</v>
      </c>
      <c r="Q249" s="50">
        <f>'Bruker data input page'!AP249*Calibrations!AJ$46/0.77446+Calibrations!AK$46</f>
        <v>0.18208664492396689</v>
      </c>
      <c r="R249" s="50">
        <f>'Bruker data input page'!AH249*Calibrations!AX$46/0.7147+Calibrations!AY$46</f>
        <v>11.218012143493272</v>
      </c>
      <c r="S249" s="50">
        <f>'Bruker data input page'!AF249*Calibrations!BE$46/0.83015+Calibrations!BF$46</f>
        <v>1.7737420192694029</v>
      </c>
      <c r="U249" s="20">
        <f>'Bruker data input page'!AL249*Calibrations!BS$46*10000+Calibrations!BT$46</f>
        <v>292.77936247369337</v>
      </c>
      <c r="V249" s="20">
        <f>('Bruker data input page'!AN249*10000)^2*Calibrations!BY$46+('Bruker data input page'!AN249*10000)*Calibrations!BZ$46+Calibrations!CA$46</f>
        <v>336.4872372275106</v>
      </c>
      <c r="W249" s="20">
        <f>'Bruker data input page'!AV249*Calibrations!CG$46*10000+Calibrations!CH$46</f>
        <v>148.54074940042102</v>
      </c>
      <c r="X249" s="20">
        <f>'Bruker data input page'!AX249*Calibrations!CN$46*10000+Calibrations!CO$46</f>
        <v>88.488697532722853</v>
      </c>
      <c r="Y249" s="20">
        <f>'Bruker data input page'!AZ249*Calibrations!CU$46*10000+Calibrations!CV$46</f>
        <v>127.96053659136103</v>
      </c>
      <c r="Z249" s="20">
        <f>'Bruker data input page'!BH249*Calibrations!DB$46*10000+Calibrations!DC$46</f>
        <v>19.834144058600501</v>
      </c>
      <c r="AA249" s="20">
        <f>'Bruker data input page'!BJ249*Calibrations!DI$46*10000+Calibrations!DJ$46</f>
        <v>275.34551531801435</v>
      </c>
      <c r="AB249" s="20">
        <f>'Bruker data input page'!BL249*Calibrations!DP$46*10000+Calibrations!DQ$46</f>
        <v>27.37197877655132</v>
      </c>
      <c r="AC249" s="20">
        <f>AB249*'ICP corrections'!Z$74+'ICP corrections'!AA$74</f>
        <v>31.220419157946274</v>
      </c>
      <c r="AD249" s="20">
        <f>((('Bruker data input page'!BN249*10000)^2)*Calibrations!DW$46)+(Calibrations!DX$46*('Bruker data input page'!BN249*10000))+Calibrations!DY$46</f>
        <v>85.481426536108984</v>
      </c>
      <c r="AE249" s="20">
        <f>AD249^2*'ICP corrections'!F$75+'ICP corrections'!G$75*AD249+'ICP corrections'!H$75</f>
        <v>122.58603598449777</v>
      </c>
      <c r="AF249" s="91">
        <f>A249^4*'ICP corrections'!K$75+A249^3*'ICP corrections'!L$75+'ICP corrections'!M$75*A249^2+'ICP corrections'!N$75*A249+'ICP corrections'!O$75</f>
        <v>1.0579115168705684</v>
      </c>
      <c r="AG249" s="20">
        <f t="shared" si="3"/>
        <v>129.68517927551011</v>
      </c>
      <c r="AH249" s="20"/>
    </row>
    <row r="250" spans="1:34" s="18" customFormat="1" ht="16">
      <c r="A250" s="18">
        <f>'Bruker data input page'!A250</f>
        <v>299</v>
      </c>
      <c r="B250" s="82">
        <f>'Bruker data input page'!B250</f>
        <v>44877.121527777781</v>
      </c>
      <c r="C250" s="18" t="str">
        <f>'Bruker data input page'!G250</f>
        <v>GeoExploration</v>
      </c>
      <c r="D250" s="18" t="str">
        <f>'Bruker data input page'!H250</f>
        <v>Oxide3phase</v>
      </c>
      <c r="E250" s="22">
        <f>'Bruker data input page'!K250</f>
        <v>150</v>
      </c>
      <c r="F250" s="22"/>
      <c r="G250" s="22" t="str">
        <f>'Bruker data input page'!DJ250</f>
        <v>U1556B-34R-3A</v>
      </c>
      <c r="H250" s="22" t="str">
        <f>'Bruker data input page'!DK250</f>
        <v>SHLF11509311</v>
      </c>
      <c r="I250" s="22">
        <f>'Bruker data input page'!DL250</f>
        <v>30</v>
      </c>
      <c r="J250" s="22" t="str">
        <f>'Bruker data input page'!DM250</f>
        <v>B</v>
      </c>
      <c r="K250" s="49">
        <f>'Bruker data input page'!X250*Calibrations!H$46+Calibrations!I$46</f>
        <v>47.049990227669731</v>
      </c>
      <c r="L250" s="50">
        <f>'Bruker data input page'!AJ250*Calibrations!O$46/0.5995+Calibrations!P$46</f>
        <v>2.0762950864865926</v>
      </c>
      <c r="M250" s="19">
        <f>'ICP corrections'!$S$75*L250^2+'ICP corrections'!$T$75*L250+'ICP corrections'!$U$75</f>
        <v>2.301508949761184</v>
      </c>
      <c r="N250" s="49">
        <f>'Bruker data input page'!V250*Calibrations!V$46+Calibrations!W$46</f>
        <v>17.455882379371936</v>
      </c>
      <c r="O250" s="50">
        <f>'Bruker data input page'!AR250*Calibrations!AC$46/0.6994+Calibrations!AD$46</f>
        <v>8.2241473823557651</v>
      </c>
      <c r="P250" s="50">
        <f>'Bruker data input page'!T250*Calibrations!AQ$46+Calibrations!AR$46</f>
        <v>6.6859197667362009</v>
      </c>
      <c r="Q250" s="50">
        <f>'Bruker data input page'!AP250*Calibrations!AJ$46/0.77446+Calibrations!AK$46</f>
        <v>0.12424023551843912</v>
      </c>
      <c r="R250" s="50">
        <f>'Bruker data input page'!AH250*Calibrations!AX$46/0.7147+Calibrations!AY$46</f>
        <v>13.175827615882806</v>
      </c>
      <c r="S250" s="50">
        <f>'Bruker data input page'!AF250*Calibrations!BE$46/0.83015+Calibrations!BF$46</f>
        <v>2.4973860752110628</v>
      </c>
      <c r="U250" s="20">
        <f>'Bruker data input page'!AL250*Calibrations!BS$46*10000+Calibrations!BT$46</f>
        <v>274.79393232649909</v>
      </c>
      <c r="V250" s="20">
        <f>('Bruker data input page'!AN250*10000)^2*Calibrations!BY$46+('Bruker data input page'!AN250*10000)*Calibrations!BZ$46+Calibrations!CA$46</f>
        <v>350.05667456358401</v>
      </c>
      <c r="W250" s="20">
        <f>'Bruker data input page'!AV250*Calibrations!CG$46*10000+Calibrations!CH$46</f>
        <v>138.55199449527964</v>
      </c>
      <c r="X250" s="20">
        <f>'Bruker data input page'!AX250*Calibrations!CN$46*10000+Calibrations!CO$46</f>
        <v>58.684686281148068</v>
      </c>
      <c r="Y250" s="20">
        <f>'Bruker data input page'!AZ250*Calibrations!CU$46*10000+Calibrations!CV$46</f>
        <v>53.629244301814083</v>
      </c>
      <c r="Z250" s="20">
        <f>'Bruker data input page'!BH250*Calibrations!DB$46*10000+Calibrations!DC$46</f>
        <v>44.42938012518011</v>
      </c>
      <c r="AA250" s="20">
        <f>'Bruker data input page'!BJ250*Calibrations!DI$46*10000+Calibrations!DJ$46</f>
        <v>576.79326971850242</v>
      </c>
      <c r="AB250" s="20">
        <f>'Bruker data input page'!BL250*Calibrations!DP$46*10000+Calibrations!DQ$46</f>
        <v>30.995327529532794</v>
      </c>
      <c r="AC250" s="20">
        <f>AB250*'ICP corrections'!Z$74+'ICP corrections'!AA$74</f>
        <v>34.300627932855825</v>
      </c>
      <c r="AD250" s="20">
        <f>((('Bruker data input page'!BN250*10000)^2)*Calibrations!DW$46)+(Calibrations!DX$46*('Bruker data input page'!BN250*10000))+Calibrations!DY$46</f>
        <v>194.52388092327735</v>
      </c>
      <c r="AE250" s="20">
        <f>AD250^2*'ICP corrections'!F$75+'ICP corrections'!G$75*AD250+'ICP corrections'!H$75</f>
        <v>234.68685468872008</v>
      </c>
      <c r="AF250" s="91">
        <f>A250^4*'ICP corrections'!K$75+A250^3*'ICP corrections'!L$75+'ICP corrections'!M$75*A250^2+'ICP corrections'!N$75*A250+'ICP corrections'!O$75</f>
        <v>1.0583450378652093</v>
      </c>
      <c r="AG250" s="20">
        <f t="shared" si="3"/>
        <v>248.3796681120003</v>
      </c>
      <c r="AH250" s="20"/>
    </row>
    <row r="251" spans="1:34" s="18" customFormat="1" ht="16">
      <c r="A251" s="18">
        <f>'Bruker data input page'!A251</f>
        <v>300</v>
      </c>
      <c r="B251" s="82">
        <f>'Bruker data input page'!B251</f>
        <v>44877.123611111114</v>
      </c>
      <c r="C251" s="18" t="str">
        <f>'Bruker data input page'!G251</f>
        <v>GeoExploration</v>
      </c>
      <c r="D251" s="18" t="str">
        <f>'Bruker data input page'!H251</f>
        <v>Oxide3phase</v>
      </c>
      <c r="E251" s="22">
        <f>'Bruker data input page'!K251</f>
        <v>150</v>
      </c>
      <c r="F251" s="22"/>
      <c r="G251" s="22" t="str">
        <f>'Bruker data input page'!DJ251</f>
        <v>U1556B-34R-3A</v>
      </c>
      <c r="H251" s="22" t="str">
        <f>'Bruker data input page'!DK251</f>
        <v>SHLF11509311</v>
      </c>
      <c r="I251" s="22">
        <f>'Bruker data input page'!DL251</f>
        <v>63</v>
      </c>
      <c r="J251" s="22" t="str">
        <f>'Bruker data input page'!DM251</f>
        <v>B</v>
      </c>
      <c r="K251" s="49">
        <f>'Bruker data input page'!X251*Calibrations!H$46+Calibrations!I$46</f>
        <v>40.258948207541692</v>
      </c>
      <c r="L251" s="50">
        <f>'Bruker data input page'!AJ251*Calibrations!O$46/0.5995+Calibrations!P$46</f>
        <v>1.8197240148822003</v>
      </c>
      <c r="M251" s="19">
        <f>'ICP corrections'!$S$75*L251^2+'ICP corrections'!$T$75*L251+'ICP corrections'!$U$75</f>
        <v>2.0087392741118584</v>
      </c>
      <c r="N251" s="49">
        <f>'Bruker data input page'!V251*Calibrations!V$46+Calibrations!W$46</f>
        <v>14.995163489203057</v>
      </c>
      <c r="O251" s="50">
        <f>'Bruker data input page'!AR251*Calibrations!AC$46/0.6994+Calibrations!AD$46</f>
        <v>6.3353946488098476</v>
      </c>
      <c r="P251" s="50">
        <f>'Bruker data input page'!T251*Calibrations!AQ$46+Calibrations!AR$46</f>
        <v>6.3643222821576853</v>
      </c>
      <c r="Q251" s="50">
        <f>'Bruker data input page'!AP251*Calibrations!AJ$46/0.77446+Calibrations!AK$46</f>
        <v>0.12507685714207278</v>
      </c>
      <c r="R251" s="50">
        <f>'Bruker data input page'!AH251*Calibrations!AX$46/0.7147+Calibrations!AY$46</f>
        <v>10.155935915775029</v>
      </c>
      <c r="S251" s="50">
        <f>'Bruker data input page'!AF251*Calibrations!BE$46/0.83015+Calibrations!BF$46</f>
        <v>2.2203005401101983</v>
      </c>
      <c r="U251" s="20" t="e">
        <f>'Bruker data input page'!AL251*Calibrations!BS$46*10000+Calibrations!BT$46</f>
        <v>#VALUE!</v>
      </c>
      <c r="V251" s="20">
        <f>('Bruker data input page'!AN251*10000)^2*Calibrations!BY$46+('Bruker data input page'!AN251*10000)*Calibrations!BZ$46+Calibrations!CA$46</f>
        <v>210.04299880068768</v>
      </c>
      <c r="W251" s="20">
        <f>'Bruker data input page'!AV251*Calibrations!CG$46*10000+Calibrations!CH$46</f>
        <v>102.59247683677083</v>
      </c>
      <c r="X251" s="20">
        <f>'Bruker data input page'!AX251*Calibrations!CN$46*10000+Calibrations!CO$46</f>
        <v>49.435165547900731</v>
      </c>
      <c r="Y251" s="20">
        <f>'Bruker data input page'!AZ251*Calibrations!CU$46*10000+Calibrations!CV$46</f>
        <v>63.377610503721868</v>
      </c>
      <c r="Z251" s="20">
        <f>'Bruker data input page'!BH251*Calibrations!DB$46*10000+Calibrations!DC$46</f>
        <v>52.984244843990396</v>
      </c>
      <c r="AA251" s="20">
        <f>'Bruker data input page'!BJ251*Calibrations!DI$46*10000+Calibrations!DJ$46</f>
        <v>478.7445191522537</v>
      </c>
      <c r="AB251" s="20">
        <f>'Bruker data input page'!BL251*Calibrations!DP$46*10000+Calibrations!DQ$46</f>
        <v>28.579761694211815</v>
      </c>
      <c r="AC251" s="20">
        <f>AB251*'ICP corrections'!Z$74+'ICP corrections'!AA$74</f>
        <v>32.247155416249463</v>
      </c>
      <c r="AD251" s="20">
        <f>((('Bruker data input page'!BN251*10000)^2)*Calibrations!DW$46)+(Calibrations!DX$46*('Bruker data input page'!BN251*10000))+Calibrations!DY$46</f>
        <v>211.76027386428882</v>
      </c>
      <c r="AE251" s="20">
        <f>AD251^2*'ICP corrections'!F$75+'ICP corrections'!G$75*AD251+'ICP corrections'!H$75</f>
        <v>249.17670027476737</v>
      </c>
      <c r="AF251" s="91">
        <f>A251^4*'ICP corrections'!K$75+A251^3*'ICP corrections'!L$75+'ICP corrections'!M$75*A251^2+'ICP corrections'!N$75*A251+'ICP corrections'!O$75</f>
        <v>1.0587780695283633</v>
      </c>
      <c r="AG251" s="20">
        <f t="shared" si="3"/>
        <v>263.82282568836581</v>
      </c>
      <c r="AH251" s="20"/>
    </row>
    <row r="252" spans="1:34" s="18" customFormat="1" ht="16">
      <c r="A252" s="18">
        <f>'Bruker data input page'!A252</f>
        <v>301</v>
      </c>
      <c r="B252" s="82">
        <f>'Bruker data input page'!B252</f>
        <v>44877.127083333333</v>
      </c>
      <c r="C252" s="18" t="str">
        <f>'Bruker data input page'!G252</f>
        <v>GeoExploration</v>
      </c>
      <c r="D252" s="18" t="str">
        <f>'Bruker data input page'!H252</f>
        <v>Oxide3phase</v>
      </c>
      <c r="E252" s="22">
        <f>'Bruker data input page'!K252</f>
        <v>150</v>
      </c>
      <c r="F252" s="22"/>
      <c r="G252" s="22" t="str">
        <f>'Bruker data input page'!DJ252</f>
        <v>U1556B-34R-4A</v>
      </c>
      <c r="H252" s="22" t="str">
        <f>'Bruker data input page'!DK252</f>
        <v>SHLF11509341</v>
      </c>
      <c r="I252" s="22">
        <f>'Bruker data input page'!DL252</f>
        <v>47</v>
      </c>
      <c r="J252" s="22" t="str">
        <f>'Bruker data input page'!DM252</f>
        <v>B</v>
      </c>
      <c r="K252" s="49">
        <f>'Bruker data input page'!X252*Calibrations!H$46+Calibrations!I$46</f>
        <v>48.149724915335796</v>
      </c>
      <c r="L252" s="50">
        <f>'Bruker data input page'!AJ252*Calibrations!O$46/0.5995+Calibrations!P$46</f>
        <v>2.1734161412263009</v>
      </c>
      <c r="M252" s="19">
        <f>'ICP corrections'!$S$75*L252^2+'ICP corrections'!$T$75*L252+'ICP corrections'!$U$75</f>
        <v>2.412004327293531</v>
      </c>
      <c r="N252" s="49">
        <f>'Bruker data input page'!V252*Calibrations!V$46+Calibrations!W$46</f>
        <v>18.201140374431944</v>
      </c>
      <c r="O252" s="50">
        <f>'Bruker data input page'!AR252*Calibrations!AC$46/0.6994+Calibrations!AD$46</f>
        <v>7.7053949578224783</v>
      </c>
      <c r="P252" s="50">
        <f>'Bruker data input page'!T252*Calibrations!AQ$46+Calibrations!AR$46</f>
        <v>6.6074363987048219</v>
      </c>
      <c r="Q252" s="50">
        <f>'Bruker data input page'!AP252*Calibrations!AJ$46/0.77446+Calibrations!AK$46</f>
        <v>0.13655052512333449</v>
      </c>
      <c r="R252" s="50">
        <f>'Bruker data input page'!AH252*Calibrations!AX$46/0.7147+Calibrations!AY$46</f>
        <v>14.225209705421154</v>
      </c>
      <c r="S252" s="50">
        <f>'Bruker data input page'!AF252*Calibrations!BE$46/0.83015+Calibrations!BF$46</f>
        <v>2.6986282543174225</v>
      </c>
      <c r="U252" s="20">
        <f>'Bruker data input page'!AL252*Calibrations!BS$46*10000+Calibrations!BT$46</f>
        <v>267.18471187960921</v>
      </c>
      <c r="V252" s="20">
        <f>('Bruker data input page'!AN252*10000)^2*Calibrations!BY$46+('Bruker data input page'!AN252*10000)*Calibrations!BZ$46+Calibrations!CA$46</f>
        <v>135.41845005745998</v>
      </c>
      <c r="W252" s="20">
        <f>'Bruker data input page'!AV252*Calibrations!CG$46*10000+Calibrations!CH$46</f>
        <v>79.618340554945746</v>
      </c>
      <c r="X252" s="20">
        <f>'Bruker data input page'!AX252*Calibrations!CN$46*10000+Calibrations!CO$46</f>
        <v>48.407441021984354</v>
      </c>
      <c r="Y252" s="20">
        <f>'Bruker data input page'!AZ252*Calibrations!CU$46*10000+Calibrations!CV$46</f>
        <v>57.284881627529501</v>
      </c>
      <c r="Z252" s="20">
        <f>'Bruker data input page'!BH252*Calibrations!DB$46*10000+Calibrations!DC$46</f>
        <v>45.498738215031388</v>
      </c>
      <c r="AA252" s="20">
        <f>'Bruker data input page'!BJ252*Calibrations!DI$46*10000+Calibrations!DJ$46</f>
        <v>541.32882802432732</v>
      </c>
      <c r="AB252" s="20">
        <f>'Bruker data input page'!BL252*Calibrations!DP$46*10000+Calibrations!DQ$46</f>
        <v>28.579761694211815</v>
      </c>
      <c r="AC252" s="20">
        <f>AB252*'ICP corrections'!Z$74+'ICP corrections'!AA$74</f>
        <v>32.247155416249463</v>
      </c>
      <c r="AD252" s="20">
        <f>((('Bruker data input page'!BN252*10000)^2)*Calibrations!DW$46)+(Calibrations!DX$46*('Bruker data input page'!BN252*10000))+Calibrations!DY$46</f>
        <v>190.40463598584287</v>
      </c>
      <c r="AE252" s="20">
        <f>AD252^2*'ICP corrections'!F$75+'ICP corrections'!G$75*AD252+'ICP corrections'!H$75</f>
        <v>231.09345125428172</v>
      </c>
      <c r="AF252" s="91">
        <f>A252^4*'ICP corrections'!K$75+A252^3*'ICP corrections'!L$75+'ICP corrections'!M$75*A252^2+'ICP corrections'!N$75*A252+'ICP corrections'!O$75</f>
        <v>1.0592105574789352</v>
      </c>
      <c r="AG252" s="20">
        <f t="shared" si="3"/>
        <v>244.77662333277888</v>
      </c>
      <c r="AH252" s="20"/>
    </row>
    <row r="253" spans="1:34" s="18" customFormat="1" ht="16">
      <c r="A253" s="18">
        <f>'Bruker data input page'!A253</f>
        <v>302</v>
      </c>
      <c r="B253" s="82">
        <f>'Bruker data input page'!B253</f>
        <v>44877.131249999999</v>
      </c>
      <c r="C253" s="18" t="str">
        <f>'Bruker data input page'!G253</f>
        <v>GeoExploration</v>
      </c>
      <c r="D253" s="18" t="str">
        <f>'Bruker data input page'!H253</f>
        <v>Oxide3phase</v>
      </c>
      <c r="E253" s="22">
        <f>'Bruker data input page'!K253</f>
        <v>150</v>
      </c>
      <c r="F253" s="22"/>
      <c r="G253" s="22" t="str">
        <f>'Bruker data input page'!DJ253</f>
        <v>U1556B-34R-5A</v>
      </c>
      <c r="H253" s="22" t="str">
        <f>'Bruker data input page'!DK253</f>
        <v>SHLF11509371</v>
      </c>
      <c r="I253" s="22">
        <f>'Bruker data input page'!DL253</f>
        <v>10</v>
      </c>
      <c r="J253" s="22" t="str">
        <f>'Bruker data input page'!DM253</f>
        <v>B</v>
      </c>
      <c r="K253" s="49">
        <f>'Bruker data input page'!X253*Calibrations!H$46+Calibrations!I$46</f>
        <v>51.860548083118495</v>
      </c>
      <c r="L253" s="50">
        <f>'Bruker data input page'!AJ253*Calibrations!O$46/0.5995+Calibrations!P$46</f>
        <v>2.0365562508460666</v>
      </c>
      <c r="M253" s="19">
        <f>'ICP corrections'!$S$75*L253^2+'ICP corrections'!$T$75*L253+'ICP corrections'!$U$75</f>
        <v>2.25624582051978</v>
      </c>
      <c r="N253" s="49">
        <f>'Bruker data input page'!V253*Calibrations!V$46+Calibrations!W$46</f>
        <v>19.033337428218921</v>
      </c>
      <c r="O253" s="50">
        <f>'Bruker data input page'!AR253*Calibrations!AC$46/0.6994+Calibrations!AD$46</f>
        <v>8.5178145134222145</v>
      </c>
      <c r="P253" s="50">
        <f>'Bruker data input page'!T253*Calibrations!AQ$46+Calibrations!AR$46</f>
        <v>8.6187060971306977</v>
      </c>
      <c r="Q253" s="50">
        <f>'Bruker data input page'!AP253*Calibrations!AJ$46/0.77446+Calibrations!AK$46</f>
        <v>0.14264591123837977</v>
      </c>
      <c r="R253" s="50">
        <f>'Bruker data input page'!AH253*Calibrations!AX$46/0.7147+Calibrations!AY$46</f>
        <v>12.151541983435756</v>
      </c>
      <c r="S253" s="50">
        <f>'Bruker data input page'!AF253*Calibrations!BE$46/0.83015+Calibrations!BF$46</f>
        <v>2.6656285640248285</v>
      </c>
      <c r="U253" s="20">
        <f>'Bruker data input page'!AL253*Calibrations!BS$46*10000+Calibrations!BT$46</f>
        <v>315.60702381436312</v>
      </c>
      <c r="V253" s="20">
        <f>('Bruker data input page'!AN253*10000)^2*Calibrations!BY$46+('Bruker data input page'!AN253*10000)*Calibrations!BZ$46+Calibrations!CA$46</f>
        <v>242.74023620262219</v>
      </c>
      <c r="W253" s="20">
        <f>'Bruker data input page'!AV253*Calibrations!CG$46*10000+Calibrations!CH$46</f>
        <v>123.56886213756763</v>
      </c>
      <c r="X253" s="20">
        <f>'Bruker data input page'!AX253*Calibrations!CN$46*10000+Calibrations!CO$46</f>
        <v>62.795584384813552</v>
      </c>
      <c r="Y253" s="20">
        <f>'Bruker data input page'!AZ253*Calibrations!CU$46*10000+Calibrations!CV$46</f>
        <v>57.284881627529501</v>
      </c>
      <c r="Z253" s="20">
        <f>'Bruker data input page'!BH253*Calibrations!DB$46*10000+Calibrations!DC$46</f>
        <v>43.360022035328811</v>
      </c>
      <c r="AA253" s="20">
        <f>'Bruker data input page'!BJ253*Calibrations!DI$46*10000+Calibrations!DJ$46</f>
        <v>551.75954616967294</v>
      </c>
      <c r="AB253" s="20">
        <f>'Bruker data input page'!BL253*Calibrations!DP$46*10000+Calibrations!DQ$46</f>
        <v>28.579761694211815</v>
      </c>
      <c r="AC253" s="20">
        <f>AB253*'ICP corrections'!Z$74+'ICP corrections'!AA$74</f>
        <v>32.247155416249463</v>
      </c>
      <c r="AD253" s="20">
        <f>((('Bruker data input page'!BN253*10000)^2)*Calibrations!DW$46)+(Calibrations!DX$46*('Bruker data input page'!BN253*10000))+Calibrations!DY$46</f>
        <v>165.95508800600945</v>
      </c>
      <c r="AE253" s="20">
        <f>AD253^2*'ICP corrections'!F$75+'ICP corrections'!G$75*AD253+'ICP corrections'!H$75</f>
        <v>208.72846587744908</v>
      </c>
      <c r="AF253" s="91">
        <f>A253^4*'ICP corrections'!K$75+A253^3*'ICP corrections'!L$75+'ICP corrections'!M$75*A253^2+'ICP corrections'!N$75*A253+'ICP corrections'!O$75</f>
        <v>1.0596424474090385</v>
      </c>
      <c r="AG253" s="20">
        <f t="shared" si="3"/>
        <v>221.17754242631412</v>
      </c>
      <c r="AH253" s="20"/>
    </row>
    <row r="254" spans="1:34" s="18" customFormat="1" ht="16">
      <c r="A254" s="18">
        <f>'Bruker data input page'!A254</f>
        <v>303</v>
      </c>
      <c r="B254" s="82">
        <f>'Bruker data input page'!B254</f>
        <v>44877.133333333331</v>
      </c>
      <c r="C254" s="18" t="str">
        <f>'Bruker data input page'!G254</f>
        <v>GeoExploration</v>
      </c>
      <c r="D254" s="18" t="str">
        <f>'Bruker data input page'!H254</f>
        <v>Oxide3phase</v>
      </c>
      <c r="E254" s="22">
        <f>'Bruker data input page'!K254</f>
        <v>150</v>
      </c>
      <c r="F254" s="22"/>
      <c r="G254" s="22" t="str">
        <f>'Bruker data input page'!DJ254</f>
        <v>U1556B-34R-5A</v>
      </c>
      <c r="H254" s="22" t="str">
        <f>'Bruker data input page'!DK254</f>
        <v>SHLF11509371</v>
      </c>
      <c r="I254" s="22">
        <f>'Bruker data input page'!DL254</f>
        <v>55</v>
      </c>
      <c r="J254" s="22" t="str">
        <f>'Bruker data input page'!DM254</f>
        <v>B</v>
      </c>
      <c r="K254" s="49">
        <f>'Bruker data input page'!X254*Calibrations!H$46+Calibrations!I$46</f>
        <v>49.499123901137509</v>
      </c>
      <c r="L254" s="50">
        <f>'Bruker data input page'!AJ254*Calibrations!O$46/0.5995+Calibrations!P$46</f>
        <v>2.0919597727349322</v>
      </c>
      <c r="M254" s="19">
        <f>'ICP corrections'!$S$75*L254^2+'ICP corrections'!$T$75*L254+'ICP corrections'!$U$75</f>
        <v>2.3193429725238288</v>
      </c>
      <c r="N254" s="49">
        <f>'Bruker data input page'!V254*Calibrations!V$46+Calibrations!W$46</f>
        <v>18.791546429023846</v>
      </c>
      <c r="O254" s="50">
        <f>'Bruker data input page'!AR254*Calibrations!AC$46/0.6994+Calibrations!AD$46</f>
        <v>7.4517462959844343</v>
      </c>
      <c r="P254" s="50">
        <f>'Bruker data input page'!T254*Calibrations!AQ$46+Calibrations!AR$46</f>
        <v>5.0197246543271508</v>
      </c>
      <c r="Q254" s="50">
        <f>'Bruker data input page'!AP254*Calibrations!AJ$46/0.77446+Calibrations!AK$46</f>
        <v>0.11862291890261306</v>
      </c>
      <c r="R254" s="50">
        <f>'Bruker data input page'!AH254*Calibrations!AX$46/0.7147+Calibrations!AY$46</f>
        <v>13.909898985803196</v>
      </c>
      <c r="S254" s="50">
        <f>'Bruker data input page'!AF254*Calibrations!BE$46/0.83015+Calibrations!BF$46</f>
        <v>3.2402706285436578</v>
      </c>
      <c r="U254" s="20">
        <f>'Bruker data input page'!AL254*Calibrations!BS$46*10000+Calibrations!BT$46</f>
        <v>330.82546470814293</v>
      </c>
      <c r="V254" s="20">
        <f>('Bruker data input page'!AN254*10000)^2*Calibrations!BY$46+('Bruker data input page'!AN254*10000)*Calibrations!BZ$46+Calibrations!CA$46</f>
        <v>157.8615788022467</v>
      </c>
      <c r="W254" s="20">
        <f>'Bruker data input page'!AV254*Calibrations!CG$46*10000+Calibrations!CH$46</f>
        <v>87.609344479058805</v>
      </c>
      <c r="X254" s="20">
        <f>'Bruker data input page'!AX254*Calibrations!CN$46*10000+Calibrations!CO$46</f>
        <v>50.4628900738171</v>
      </c>
      <c r="Y254" s="20">
        <f>'Bruker data input page'!AZ254*Calibrations!CU$46*10000+Calibrations!CV$46</f>
        <v>58.503427402767969</v>
      </c>
      <c r="Z254" s="20">
        <f>'Bruker data input page'!BH254*Calibrations!DB$46*10000+Calibrations!DC$46</f>
        <v>41.221305855626234</v>
      </c>
      <c r="AA254" s="20">
        <f>'Bruker data input page'!BJ254*Calibrations!DI$46*10000+Calibrations!DJ$46</f>
        <v>541.32882802432732</v>
      </c>
      <c r="AB254" s="20">
        <f>'Bruker data input page'!BL254*Calibrations!DP$46*10000+Calibrations!DQ$46</f>
        <v>29.787544611872303</v>
      </c>
      <c r="AC254" s="20">
        <f>AB254*'ICP corrections'!Z$74+'ICP corrections'!AA$74</f>
        <v>33.273891674552644</v>
      </c>
      <c r="AD254" s="20">
        <f>((('Bruker data input page'!BN254*10000)^2)*Calibrations!DW$46)+(Calibrations!DX$46*('Bruker data input page'!BN254*10000))+Calibrations!DY$46</f>
        <v>185.36284375162151</v>
      </c>
      <c r="AE254" s="20">
        <f>AD254^2*'ICP corrections'!F$75+'ICP corrections'!G$75*AD254+'ICP corrections'!H$75</f>
        <v>226.62672673019773</v>
      </c>
      <c r="AF254" s="91">
        <f>A254^4*'ICP corrections'!K$75+A254^3*'ICP corrections'!L$75+'ICP corrections'!M$75*A254^2+'ICP corrections'!N$75*A254+'ICP corrections'!O$75</f>
        <v>1.0600736850839945</v>
      </c>
      <c r="AG254" s="20">
        <f t="shared" si="3"/>
        <v>240.24102934340411</v>
      </c>
      <c r="AH254" s="20"/>
    </row>
    <row r="255" spans="1:34" s="18" customFormat="1" ht="16">
      <c r="A255" s="18">
        <f>'Bruker data input page'!A255</f>
        <v>304</v>
      </c>
      <c r="B255" s="82">
        <f>'Bruker data input page'!B255</f>
        <v>44877.137499999997</v>
      </c>
      <c r="C255" s="18" t="str">
        <f>'Bruker data input page'!G255</f>
        <v>GeoExploration</v>
      </c>
      <c r="D255" s="18" t="str">
        <f>'Bruker data input page'!H255</f>
        <v>Oxide3phase</v>
      </c>
      <c r="E255" s="22">
        <f>'Bruker data input page'!K255</f>
        <v>150</v>
      </c>
      <c r="F255" s="22"/>
      <c r="G255" s="22" t="str">
        <f>'Bruker data input page'!DJ255</f>
        <v>U1556B-34R-6A</v>
      </c>
      <c r="H255" s="22" t="str">
        <f>'Bruker data input page'!DK255</f>
        <v>SHLF11509401</v>
      </c>
      <c r="I255" s="22">
        <f>'Bruker data input page'!DL255</f>
        <v>19</v>
      </c>
      <c r="J255" s="22" t="str">
        <f>'Bruker data input page'!DM255</f>
        <v>B</v>
      </c>
      <c r="K255" s="49">
        <f>'Bruker data input page'!X255*Calibrations!H$46+Calibrations!I$46</f>
        <v>50.774469917153226</v>
      </c>
      <c r="L255" s="50">
        <f>'Bruker data input page'!AJ255*Calibrations!O$46/0.5995+Calibrations!P$46</f>
        <v>2.1300496940335281</v>
      </c>
      <c r="M255" s="19">
        <f>'ICP corrections'!$S$75*L255^2+'ICP corrections'!$T$75*L255+'ICP corrections'!$U$75</f>
        <v>2.3626882499231194</v>
      </c>
      <c r="N255" s="49">
        <f>'Bruker data input page'!V255*Calibrations!V$46+Calibrations!W$46</f>
        <v>18.766310319271795</v>
      </c>
      <c r="O255" s="50">
        <f>'Bruker data input page'!AR255*Calibrations!AC$46/0.6994+Calibrations!AD$46</f>
        <v>8.079099027345741</v>
      </c>
      <c r="P255" s="50">
        <f>'Bruker data input page'!T255*Calibrations!AQ$46+Calibrations!AR$46</f>
        <v>7.370927259529231</v>
      </c>
      <c r="Q255" s="50">
        <f>'Bruker data input page'!AP255*Calibrations!AJ$46/0.77446+Calibrations!AK$46</f>
        <v>0.17252525493958212</v>
      </c>
      <c r="R255" s="50">
        <f>'Bruker data input page'!AH255*Calibrations!AX$46/0.7147+Calibrations!AY$46</f>
        <v>13.90129031738234</v>
      </c>
      <c r="S255" s="50">
        <f>'Bruker data input page'!AF255*Calibrations!BE$46/0.83015+Calibrations!BF$46</f>
        <v>2.5563380643100349</v>
      </c>
      <c r="U255" s="20">
        <f>'Bruker data input page'!AL255*Calibrations!BS$46*10000+Calibrations!BT$46</f>
        <v>331.51721202149662</v>
      </c>
      <c r="V255" s="20">
        <f>('Bruker data input page'!AN255*10000)^2*Calibrations!BY$46+('Bruker data input page'!AN255*10000)*Calibrations!BZ$46+Calibrations!CA$46</f>
        <v>227.30326205283146</v>
      </c>
      <c r="W255" s="20">
        <f>'Bruker data input page'!AV255*Calibrations!CG$46*10000+Calibrations!CH$46</f>
        <v>143.54637194785033</v>
      </c>
      <c r="X255" s="20">
        <f>'Bruker data input page'!AX255*Calibrations!CN$46*10000+Calibrations!CO$46</f>
        <v>68.961931540311781</v>
      </c>
      <c r="Y255" s="20">
        <f>'Bruker data input page'!AZ255*Calibrations!CU$46*10000+Calibrations!CV$46</f>
        <v>58.503427402767969</v>
      </c>
      <c r="Z255" s="20">
        <f>'Bruker data input page'!BH255*Calibrations!DB$46*10000+Calibrations!DC$46</f>
        <v>44.42938012518011</v>
      </c>
      <c r="AA255" s="20">
        <f>'Bruker data input page'!BJ255*Calibrations!DI$46*10000+Calibrations!DJ$46</f>
        <v>585.13784423477887</v>
      </c>
      <c r="AB255" s="20">
        <f>'Bruker data input page'!BL255*Calibrations!DP$46*10000+Calibrations!DQ$46</f>
        <v>23.748630023569859</v>
      </c>
      <c r="AC255" s="20">
        <f>AB255*'ICP corrections'!Z$74+'ICP corrections'!AA$74</f>
        <v>28.140210383036734</v>
      </c>
      <c r="AD255" s="20">
        <f>((('Bruker data input page'!BN255*10000)^2)*Calibrations!DW$46)+(Calibrations!DX$46*('Bruker data input page'!BN255*10000))+Calibrations!DY$46</f>
        <v>174.95624663456044</v>
      </c>
      <c r="AE255" s="20">
        <f>AD255^2*'ICP corrections'!F$75+'ICP corrections'!G$75*AD255+'ICP corrections'!H$75</f>
        <v>217.1685381568916</v>
      </c>
      <c r="AF255" s="91">
        <f>A255^4*'ICP corrections'!K$75+A255^3*'ICP corrections'!L$75+'ICP corrections'!M$75*A255^2+'ICP corrections'!N$75*A255+'ICP corrections'!O$75</f>
        <v>1.0605042163423348</v>
      </c>
      <c r="AG255" s="20">
        <f t="shared" si="3"/>
        <v>230.30815037228476</v>
      </c>
      <c r="AH255" s="20"/>
    </row>
    <row r="256" spans="1:34" s="18" customFormat="1" ht="16">
      <c r="A256" s="18">
        <f>'Bruker data input page'!A256</f>
        <v>305</v>
      </c>
      <c r="B256" s="82">
        <f>'Bruker data input page'!B256</f>
        <v>44877.140972222223</v>
      </c>
      <c r="C256" s="18" t="str">
        <f>'Bruker data input page'!G256</f>
        <v>GeoExploration</v>
      </c>
      <c r="D256" s="18" t="str">
        <f>'Bruker data input page'!H256</f>
        <v>Oxide3phase</v>
      </c>
      <c r="E256" s="22">
        <f>'Bruker data input page'!K256</f>
        <v>150</v>
      </c>
      <c r="F256" s="22"/>
      <c r="G256" s="22" t="str">
        <f>'Bruker data input page'!DJ256</f>
        <v>U1556B-34R-6A</v>
      </c>
      <c r="H256" s="22" t="str">
        <f>'Bruker data input page'!DK256</f>
        <v>SHLF11509401</v>
      </c>
      <c r="I256" s="22">
        <f>'Bruker data input page'!DL256</f>
        <v>120</v>
      </c>
      <c r="J256" s="22" t="str">
        <f>'Bruker data input page'!DM256</f>
        <v>B</v>
      </c>
      <c r="K256" s="49">
        <f>'Bruker data input page'!X256*Calibrations!H$46+Calibrations!I$46</f>
        <v>47.804561137982624</v>
      </c>
      <c r="L256" s="50">
        <f>'Bruker data input page'!AJ256*Calibrations!O$46/0.5995+Calibrations!P$46</f>
        <v>2.1681396153321231</v>
      </c>
      <c r="M256" s="19">
        <f>'ICP corrections'!$S$75*L256^2+'ICP corrections'!$T$75*L256+'ICP corrections'!$U$75</f>
        <v>2.4060058117195622</v>
      </c>
      <c r="N256" s="49">
        <f>'Bruker data input page'!V256*Calibrations!V$46+Calibrations!W$46</f>
        <v>18.308492935549971</v>
      </c>
      <c r="O256" s="50">
        <f>'Bruker data input page'!AR256*Calibrations!AC$46/0.6994+Calibrations!AD$46</f>
        <v>8.2428920928493685</v>
      </c>
      <c r="P256" s="50">
        <f>'Bruker data input page'!T256*Calibrations!AQ$46+Calibrations!AR$46</f>
        <v>5.7837005792308629</v>
      </c>
      <c r="Q256" s="50">
        <f>'Bruker data input page'!AP256*Calibrations!AJ$46/0.77446+Calibrations!AK$46</f>
        <v>0.12196940539714772</v>
      </c>
      <c r="R256" s="50">
        <f>'Bruker data input page'!AH256*Calibrations!AX$46/0.7147+Calibrations!AY$46</f>
        <v>14.287804938515141</v>
      </c>
      <c r="S256" s="50">
        <f>'Bruker data input page'!AF256*Calibrations!BE$46/0.83015+Calibrations!BF$46</f>
        <v>2.8406947176109618</v>
      </c>
      <c r="U256" s="20">
        <f>'Bruker data input page'!AL256*Calibrations!BS$46*10000+Calibrations!BT$46</f>
        <v>278.25266889326724</v>
      </c>
      <c r="V256" s="20">
        <f>('Bruker data input page'!AN256*10000)^2*Calibrations!BY$46+('Bruker data input page'!AN256*10000)*Calibrations!BZ$46+Calibrations!CA$46</f>
        <v>233.79315187876878</v>
      </c>
      <c r="W256" s="20">
        <f>'Bruker data input page'!AV256*Calibrations!CG$46*10000+Calibrations!CH$46</f>
        <v>79.618340554945746</v>
      </c>
      <c r="X256" s="20">
        <f>'Bruker data input page'!AX256*Calibrations!CN$46*10000+Calibrations!CO$46</f>
        <v>52.518339125649838</v>
      </c>
      <c r="Y256" s="20">
        <f>'Bruker data input page'!AZ256*Calibrations!CU$46*10000+Calibrations!CV$46</f>
        <v>56.066335852291033</v>
      </c>
      <c r="Z256" s="20">
        <f>'Bruker data input page'!BH256*Calibrations!DB$46*10000+Calibrations!DC$46</f>
        <v>50.845528664287819</v>
      </c>
      <c r="AA256" s="20">
        <f>'Bruker data input page'!BJ256*Calibrations!DI$46*10000+Calibrations!DJ$46</f>
        <v>560.10412068594951</v>
      </c>
      <c r="AB256" s="20">
        <f>'Bruker data input page'!BL256*Calibrations!DP$46*10000+Calibrations!DQ$46</f>
        <v>28.579761694211815</v>
      </c>
      <c r="AC256" s="20">
        <f>AB256*'ICP corrections'!Z$74+'ICP corrections'!AA$74</f>
        <v>32.247155416249463</v>
      </c>
      <c r="AD256" s="20">
        <f>((('Bruker data input page'!BN256*10000)^2)*Calibrations!DW$46)+(Calibrations!DX$46*('Bruker data input page'!BN256*10000))+Calibrations!DY$46</f>
        <v>187.89719872909129</v>
      </c>
      <c r="AE256" s="20">
        <f>AD256^2*'ICP corrections'!F$75+'ICP corrections'!G$75*AD256+'ICP corrections'!H$75</f>
        <v>228.88144293379355</v>
      </c>
      <c r="AF256" s="91">
        <f>A256^4*'ICP corrections'!K$75+A256^3*'ICP corrections'!L$75+'ICP corrections'!M$75*A256^2+'ICP corrections'!N$75*A256+'ICP corrections'!O$75</f>
        <v>1.060933987095799</v>
      </c>
      <c r="AG256" s="20">
        <f t="shared" si="3"/>
        <v>242.82810182398919</v>
      </c>
      <c r="AH256" s="20"/>
    </row>
    <row r="257" spans="1:34" s="18" customFormat="1" ht="16">
      <c r="A257" s="18">
        <f>'Bruker data input page'!A257</f>
        <v>306</v>
      </c>
      <c r="B257" s="82">
        <f>'Bruker data input page'!B257</f>
        <v>44877.144444444442</v>
      </c>
      <c r="C257" s="18" t="str">
        <f>'Bruker data input page'!G257</f>
        <v>GeoExploration</v>
      </c>
      <c r="D257" s="18" t="str">
        <f>'Bruker data input page'!H257</f>
        <v>Oxide3phase</v>
      </c>
      <c r="E257" s="22">
        <f>'Bruker data input page'!K257</f>
        <v>150</v>
      </c>
      <c r="F257" s="22"/>
      <c r="G257" s="22" t="str">
        <f>'Bruker data input page'!DJ257</f>
        <v>U1556B-34R-7A</v>
      </c>
      <c r="H257" s="22" t="str">
        <f>'Bruker data input page'!DK257</f>
        <v>SHLF11509441</v>
      </c>
      <c r="I257" s="22">
        <f>'Bruker data input page'!DL257</f>
        <v>30</v>
      </c>
      <c r="J257" s="22" t="str">
        <f>'Bruker data input page'!DM257</f>
        <v>B</v>
      </c>
      <c r="K257" s="49">
        <f>'Bruker data input page'!X257*Calibrations!H$46+Calibrations!I$46</f>
        <v>51.488936816556048</v>
      </c>
      <c r="L257" s="50">
        <f>'Bruker data input page'!AJ257*Calibrations!O$46/0.5995+Calibrations!P$46</f>
        <v>2.2748243732550293</v>
      </c>
      <c r="M257" s="19">
        <f>'ICP corrections'!$S$75*L257^2+'ICP corrections'!$T$75*L257+'ICP corrections'!$U$75</f>
        <v>2.5271849629271421</v>
      </c>
      <c r="N257" s="49">
        <f>'Bruker data input page'!V257*Calibrations!V$46+Calibrations!W$46</f>
        <v>18.709958482574145</v>
      </c>
      <c r="O257" s="50">
        <f>'Bruker data input page'!AR257*Calibrations!AC$46/0.6994+Calibrations!AD$46</f>
        <v>8.3937423820597949</v>
      </c>
      <c r="P257" s="50">
        <f>'Bruker data input page'!T257*Calibrations!AQ$46+Calibrations!AR$46</f>
        <v>9.2812066166440257</v>
      </c>
      <c r="Q257" s="50">
        <f>'Bruker data input page'!AP257*Calibrations!AJ$46/0.77446+Calibrations!AK$46</f>
        <v>0.11204946328834856</v>
      </c>
      <c r="R257" s="50">
        <f>'Bruker data input page'!AH257*Calibrations!AX$46/0.7147+Calibrations!AY$46</f>
        <v>11.020304589082198</v>
      </c>
      <c r="S257" s="50">
        <f>'Bruker data input page'!AF257*Calibrations!BE$46/0.83015+Calibrations!BF$46</f>
        <v>2.529043405220567</v>
      </c>
      <c r="U257" s="20">
        <f>'Bruker data input page'!AL257*Calibrations!BS$46*10000+Calibrations!BT$46</f>
        <v>332.90070664820382</v>
      </c>
      <c r="V257" s="20">
        <f>('Bruker data input page'!AN257*10000)^2*Calibrations!BY$46+('Bruker data input page'!AN257*10000)*Calibrations!BZ$46+Calibrations!CA$46</f>
        <v>145.98441775999967</v>
      </c>
      <c r="W257" s="20">
        <f>'Bruker data input page'!AV257*Calibrations!CG$46*10000+Calibrations!CH$46</f>
        <v>132.55874155219485</v>
      </c>
      <c r="X257" s="20">
        <f>'Bruker data input page'!AX257*Calibrations!CN$46*10000+Calibrations!CO$46</f>
        <v>59.712410807064444</v>
      </c>
      <c r="Y257" s="20">
        <f>'Bruker data input page'!AZ257*Calibrations!CU$46*10000+Calibrations!CV$46</f>
        <v>71.9074309303912</v>
      </c>
      <c r="Z257" s="20">
        <f>'Bruker data input page'!BH257*Calibrations!DB$46*10000+Calibrations!DC$46</f>
        <v>39.082589675923664</v>
      </c>
      <c r="AA257" s="20">
        <f>'Bruker data input page'!BJ257*Calibrations!DI$46*10000+Calibrations!DJ$46</f>
        <v>567.40562338769132</v>
      </c>
      <c r="AB257" s="20">
        <f>'Bruker data input page'!BL257*Calibrations!DP$46*10000+Calibrations!DQ$46</f>
        <v>29.787544611872303</v>
      </c>
      <c r="AC257" s="20">
        <f>AB257*'ICP corrections'!Z$74+'ICP corrections'!AA$74</f>
        <v>33.273891674552644</v>
      </c>
      <c r="AD257" s="20">
        <f>((('Bruker data input page'!BN257*10000)^2)*Calibrations!DW$46)+(Calibrations!DX$46*('Bruker data input page'!BN257*10000))+Calibrations!DY$46</f>
        <v>174.95624663456044</v>
      </c>
      <c r="AE257" s="20">
        <f>AD257^2*'ICP corrections'!F$75+'ICP corrections'!G$75*AD257+'ICP corrections'!H$75</f>
        <v>217.1685381568916</v>
      </c>
      <c r="AF257" s="91">
        <f>A257^4*'ICP corrections'!K$75+A257^3*'ICP corrections'!L$75+'ICP corrections'!M$75*A257^2+'ICP corrections'!N$75*A257+'ICP corrections'!O$75</f>
        <v>1.0613629433293357</v>
      </c>
      <c r="AG257" s="20">
        <f t="shared" si="3"/>
        <v>230.49463885672762</v>
      </c>
      <c r="AH257" s="20"/>
    </row>
    <row r="258" spans="1:34" s="18" customFormat="1" ht="16">
      <c r="A258" s="18">
        <f>'Bruker data input page'!A258</f>
        <v>307</v>
      </c>
      <c r="B258" s="82">
        <f>'Bruker data input page'!B258</f>
        <v>44877.147916666669</v>
      </c>
      <c r="C258" s="18" t="str">
        <f>'Bruker data input page'!G258</f>
        <v>GeoExploration</v>
      </c>
      <c r="D258" s="18" t="str">
        <f>'Bruker data input page'!H258</f>
        <v>Oxide3phase</v>
      </c>
      <c r="E258" s="22">
        <f>'Bruker data input page'!K258</f>
        <v>150</v>
      </c>
      <c r="F258" s="22"/>
      <c r="G258" s="22" t="str">
        <f>'Bruker data input page'!DJ258</f>
        <v>U1556B-34R-7A</v>
      </c>
      <c r="H258" s="22" t="str">
        <f>'Bruker data input page'!DK258</f>
        <v>SHLF11509441</v>
      </c>
      <c r="I258" s="22">
        <f>'Bruker data input page'!DL258</f>
        <v>58</v>
      </c>
      <c r="J258" s="22" t="str">
        <f>'Bruker data input page'!DM258</f>
        <v>B</v>
      </c>
      <c r="K258" s="49">
        <f>'Bruker data input page'!X258*Calibrations!H$46+Calibrations!I$46</f>
        <v>47.517100973449708</v>
      </c>
      <c r="L258" s="50">
        <f>'Bruker data input page'!AJ258*Calibrations!O$46/0.5995+Calibrations!P$46</f>
        <v>2.2515746810338086</v>
      </c>
      <c r="M258" s="19">
        <f>'ICP corrections'!$S$75*L258^2+'ICP corrections'!$T$75*L258+'ICP corrections'!$U$75</f>
        <v>2.5007950519721187</v>
      </c>
      <c r="N258" s="49">
        <f>'Bruker data input page'!V258*Calibrations!V$46+Calibrations!W$46</f>
        <v>17.975931216984947</v>
      </c>
      <c r="O258" s="50">
        <f>'Bruker data input page'!AR258*Calibrations!AC$46/0.6994+Calibrations!AD$46</f>
        <v>8.1348868561957506</v>
      </c>
      <c r="P258" s="50">
        <f>'Bruker data input page'!T258*Calibrations!AQ$46+Calibrations!AR$46</f>
        <v>8.9853175282686202</v>
      </c>
      <c r="Q258" s="50">
        <f>'Bruker data input page'!AP258*Calibrations!AJ$46/0.77446+Calibrations!AK$46</f>
        <v>0.13093320850750845</v>
      </c>
      <c r="R258" s="50">
        <f>'Bruker data input page'!AH258*Calibrations!AX$46/0.7147+Calibrations!AY$46</f>
        <v>15.889454993696233</v>
      </c>
      <c r="S258" s="50">
        <f>'Bruker data input page'!AF258*Calibrations!BE$46/0.83015+Calibrations!BF$46</f>
        <v>2.4967148950695179</v>
      </c>
      <c r="U258" s="20">
        <f>'Bruker data input page'!AL258*Calibrations!BS$46*10000+Calibrations!BT$46</f>
        <v>257.50024949265838</v>
      </c>
      <c r="V258" s="20">
        <f>('Bruker data input page'!AN258*10000)^2*Calibrations!BY$46+('Bruker data input page'!AN258*10000)*Calibrations!BZ$46+Calibrations!CA$46</f>
        <v>219.40636742191757</v>
      </c>
      <c r="W258" s="20">
        <f>'Bruker data input page'!AV258*Calibrations!CG$46*10000+Calibrations!CH$46</f>
        <v>112.58123174191216</v>
      </c>
      <c r="X258" s="20">
        <f>'Bruker data input page'!AX258*Calibrations!CN$46*10000+Calibrations!CO$46</f>
        <v>55.601512703398953</v>
      </c>
      <c r="Y258" s="20">
        <f>'Bruker data input page'!AZ258*Calibrations!CU$46*10000+Calibrations!CV$46</f>
        <v>67.0332478294373</v>
      </c>
      <c r="Z258" s="20">
        <f>'Bruker data input page'!BH258*Calibrations!DB$46*10000+Calibrations!DC$46</f>
        <v>45.498738215031388</v>
      </c>
      <c r="AA258" s="20">
        <f>'Bruker data input page'!BJ258*Calibrations!DI$46*10000+Calibrations!DJ$46</f>
        <v>531.94118169351634</v>
      </c>
      <c r="AB258" s="20">
        <f>'Bruker data input page'!BL258*Calibrations!DP$46*10000+Calibrations!DQ$46</f>
        <v>29.787544611872303</v>
      </c>
      <c r="AC258" s="20">
        <f>AB258*'ICP corrections'!Z$74+'ICP corrections'!AA$74</f>
        <v>33.273891674552644</v>
      </c>
      <c r="AD258" s="20">
        <f>((('Bruker data input page'!BN258*10000)^2)*Calibrations!DW$46)+(Calibrations!DX$46*('Bruker data input page'!BN258*10000))+Calibrations!DY$46</f>
        <v>178.47296606596868</v>
      </c>
      <c r="AE258" s="20">
        <f>AD258^2*'ICP corrections'!F$75+'ICP corrections'!G$75*AD258+'ICP corrections'!H$75</f>
        <v>220.40071635012589</v>
      </c>
      <c r="AF258" s="91">
        <f>A258^4*'ICP corrections'!K$75+A258^3*'ICP corrections'!L$75+'ICP corrections'!M$75*A258^2+'ICP corrections'!N$75*A258+'ICP corrections'!O$75</f>
        <v>1.0617910311011025</v>
      </c>
      <c r="AG258" s="20">
        <f t="shared" si="3"/>
        <v>234.0195038688218</v>
      </c>
      <c r="AH258" s="20"/>
    </row>
    <row r="259" spans="1:34" s="18" customFormat="1" ht="16">
      <c r="A259" s="18">
        <f>'Bruker data input page'!A259</f>
        <v>308</v>
      </c>
      <c r="B259" s="82">
        <f>'Bruker data input page'!B259</f>
        <v>44877.151388888888</v>
      </c>
      <c r="C259" s="18" t="str">
        <f>'Bruker data input page'!G259</f>
        <v>GeoExploration</v>
      </c>
      <c r="D259" s="18" t="str">
        <f>'Bruker data input page'!H259</f>
        <v>Oxide3phase</v>
      </c>
      <c r="E259" s="22">
        <f>'Bruker data input page'!K259</f>
        <v>150</v>
      </c>
      <c r="F259" s="22"/>
      <c r="G259" s="22" t="str">
        <f>'Bruker data input page'!DJ259</f>
        <v>U1556B-34R-7A</v>
      </c>
      <c r="H259" s="22" t="str">
        <f>'Bruker data input page'!DK259</f>
        <v>SHLF11509441</v>
      </c>
      <c r="I259" s="22">
        <f>'Bruker data input page'!DL259</f>
        <v>91</v>
      </c>
      <c r="J259" s="22" t="str">
        <f>'Bruker data input page'!DM259</f>
        <v>Breccia</v>
      </c>
      <c r="K259" s="49">
        <f>'Bruker data input page'!X259*Calibrations!H$46+Calibrations!I$46</f>
        <v>50.998263762207785</v>
      </c>
      <c r="L259" s="50">
        <f>'Bruker data input page'!AJ259*Calibrations!O$46/0.5995+Calibrations!P$46</f>
        <v>1.7047946852496418</v>
      </c>
      <c r="M259" s="19">
        <f>'ICP corrections'!$S$75*L259^2+'ICP corrections'!$T$75*L259+'ICP corrections'!$U$75</f>
        <v>1.8771872010108626</v>
      </c>
      <c r="N259" s="49">
        <f>'Bruker data input page'!V259*Calibrations!V$46+Calibrations!W$46</f>
        <v>17.431967531910566</v>
      </c>
      <c r="O259" s="50">
        <f>'Bruker data input page'!AR259*Calibrations!AC$46/0.6994+Calibrations!AD$46</f>
        <v>11.351092381284692</v>
      </c>
      <c r="P259" s="50">
        <f>'Bruker data input page'!T259*Calibrations!AQ$46+Calibrations!AR$46</f>
        <v>10.518120018869084</v>
      </c>
      <c r="Q259" s="50">
        <f>'Bruker data input page'!AP259*Calibrations!AJ$46/0.77446+Calibrations!AK$46</f>
        <v>0.15758558308898094</v>
      </c>
      <c r="R259" s="50">
        <f>'Bruker data input page'!AH259*Calibrations!AX$46/0.7147+Calibrations!AY$46</f>
        <v>6.0633165846486285</v>
      </c>
      <c r="S259" s="50">
        <f>'Bruker data input page'!AF259*Calibrations!BE$46/0.83015+Calibrations!BF$46</f>
        <v>1.9004832026643481</v>
      </c>
      <c r="U259" s="20">
        <f>'Bruker data input page'!AL259*Calibrations!BS$46*10000+Calibrations!BT$46</f>
        <v>115.00030294181107</v>
      </c>
      <c r="V259" s="20">
        <f>('Bruker data input page'!AN259*10000)^2*Calibrations!BY$46+('Bruker data input page'!AN259*10000)*Calibrations!BZ$46+Calibrations!CA$46</f>
        <v>385.25834440342453</v>
      </c>
      <c r="W259" s="20">
        <f>'Bruker data input page'!AV259*Calibrations!CG$46*10000+Calibrations!CH$46</f>
        <v>184.50026705892981</v>
      </c>
      <c r="X259" s="20">
        <f>'Bruker data input page'!AX259*Calibrations!CN$46*10000+Calibrations!CO$46</f>
        <v>95.682769214137437</v>
      </c>
      <c r="Y259" s="20">
        <f>'Bruker data input page'!AZ259*Calibrations!CU$46*10000+Calibrations!CV$46</f>
        <v>98.715437985637649</v>
      </c>
      <c r="Z259" s="20">
        <f>'Bruker data input page'!BH259*Calibrations!DB$46*10000+Calibrations!DC$46</f>
        <v>28.389008777410794</v>
      </c>
      <c r="AA259" s="20">
        <f>'Bruker data input page'!BJ259*Calibrations!DI$46*10000+Calibrations!DJ$46</f>
        <v>192.94284196978404</v>
      </c>
      <c r="AB259" s="20">
        <f>'Bruker data input page'!BL259*Calibrations!DP$46*10000+Calibrations!DQ$46</f>
        <v>22.540847105909371</v>
      </c>
      <c r="AC259" s="20">
        <f>AB259*'ICP corrections'!Z$74+'ICP corrections'!AA$74</f>
        <v>27.113474124733557</v>
      </c>
      <c r="AD259" s="20">
        <f>((('Bruker data input page'!BN259*10000)^2)*Calibrations!DW$46)+(Calibrations!DX$46*('Bruker data input page'!BN259*10000))+Calibrations!DY$46</f>
        <v>103.47230977088245</v>
      </c>
      <c r="AE259" s="20">
        <f>AD259^2*'ICP corrections'!F$75+'ICP corrections'!G$75*AD259+'ICP corrections'!H$75</f>
        <v>143.5123970136583</v>
      </c>
      <c r="AF259" s="91">
        <f>A259^4*'ICP corrections'!K$75+A259^3*'ICP corrections'!L$75+'ICP corrections'!M$75*A259^2+'ICP corrections'!N$75*A259+'ICP corrections'!O$75</f>
        <v>1.0622181965424655</v>
      </c>
      <c r="AG259" s="20">
        <f t="shared" ref="AG259:AG322" si="4">AE259*AF259</f>
        <v>152.44147953733443</v>
      </c>
      <c r="AH259" s="20"/>
    </row>
    <row r="260" spans="1:34" s="18" customFormat="1" ht="16">
      <c r="A260" s="18">
        <f>'Bruker data input page'!A260</f>
        <v>309</v>
      </c>
      <c r="B260" s="82">
        <f>'Bruker data input page'!B260</f>
        <v>44877.156944444447</v>
      </c>
      <c r="C260" s="18" t="str">
        <f>'Bruker data input page'!G260</f>
        <v>GeoExploration</v>
      </c>
      <c r="D260" s="18" t="str">
        <f>'Bruker data input page'!H260</f>
        <v>Oxide3phase</v>
      </c>
      <c r="E260" s="22">
        <f>'Bruker data input page'!K260</f>
        <v>150</v>
      </c>
      <c r="F260" s="22"/>
      <c r="G260" s="22" t="str">
        <f>'Bruker data input page'!DJ260</f>
        <v>U1556B-35R-1A</v>
      </c>
      <c r="H260" s="22" t="str">
        <f>'Bruker data input page'!DK260</f>
        <v>SHLF11509921</v>
      </c>
      <c r="I260" s="22">
        <f>'Bruker data input page'!DL260</f>
        <v>25</v>
      </c>
      <c r="J260" s="22" t="str">
        <f>'Bruker data input page'!DM260</f>
        <v>A</v>
      </c>
      <c r="K260" s="49">
        <f>'Bruker data input page'!X260*Calibrations!H$46+Calibrations!I$46</f>
        <v>49.812839209503643</v>
      </c>
      <c r="L260" s="50">
        <f>'Bruker data input page'!AJ260*Calibrations!O$46/0.5995+Calibrations!P$46</f>
        <v>1.8137879232512504</v>
      </c>
      <c r="M260" s="19">
        <f>'ICP corrections'!$S$75*L260^2+'ICP corrections'!$T$75*L260+'ICP corrections'!$U$75</f>
        <v>2.0019507987719924</v>
      </c>
      <c r="N260" s="49">
        <f>'Bruker data input page'!V260*Calibrations!V$46+Calibrations!W$46</f>
        <v>19.377724444285562</v>
      </c>
      <c r="O260" s="50">
        <f>'Bruker data input page'!AR260*Calibrations!AC$46/0.6994+Calibrations!AD$46</f>
        <v>13.13035220274099</v>
      </c>
      <c r="P260" s="50">
        <f>'Bruker data input page'!T260*Calibrations!AQ$46+Calibrations!AR$46</f>
        <v>5.122558239139587</v>
      </c>
      <c r="Q260" s="50">
        <f>'Bruker data input page'!AP260*Calibrations!AJ$46/0.77446+Calibrations!AK$46</f>
        <v>0.21399778399685104</v>
      </c>
      <c r="R260" s="50">
        <f>'Bruker data input page'!AH260*Calibrations!AX$46/0.7147+Calibrations!AY$46</f>
        <v>10.715061634227606</v>
      </c>
      <c r="S260" s="50">
        <f>'Bruker data input page'!AF260*Calibrations!BE$46/0.83015+Calibrations!BF$46</f>
        <v>1.4784227569899193</v>
      </c>
      <c r="U260" s="20">
        <f>'Bruker data input page'!AL260*Calibrations!BS$46*10000+Calibrations!BT$46</f>
        <v>337.74293784167924</v>
      </c>
      <c r="V260" s="20">
        <f>('Bruker data input page'!AN260*10000)^2*Calibrations!BY$46+('Bruker data input page'!AN260*10000)*Calibrations!BZ$46+Calibrations!CA$46</f>
        <v>247.78017125639334</v>
      </c>
      <c r="W260" s="20">
        <f>'Bruker data input page'!AV260*Calibrations!CG$46*10000+Calibrations!CH$46</f>
        <v>112.58123174191216</v>
      </c>
      <c r="X260" s="20">
        <f>'Bruker data input page'!AX260*Calibrations!CN$46*10000+Calibrations!CO$46</f>
        <v>86.433248480890086</v>
      </c>
      <c r="Y260" s="20">
        <f>'Bruker data input page'!AZ260*Calibrations!CU$46*10000+Calibrations!CV$46</f>
        <v>126.74199081612255</v>
      </c>
      <c r="Z260" s="20">
        <f>'Bruker data input page'!BH260*Calibrations!DB$46*10000+Calibrations!DC$46</f>
        <v>16.626069789046639</v>
      </c>
      <c r="AA260" s="20">
        <f>'Bruker data input page'!BJ260*Calibrations!DI$46*10000+Calibrations!DJ$46</f>
        <v>294.12080797963642</v>
      </c>
      <c r="AB260" s="20">
        <f>'Bruker data input page'!BL260*Calibrations!DP$46*10000+Calibrations!DQ$46</f>
        <v>39.449807953156203</v>
      </c>
      <c r="AC260" s="20">
        <f>AB260*'ICP corrections'!Z$74+'ICP corrections'!AA$74</f>
        <v>41.487781740978086</v>
      </c>
      <c r="AD260" s="20">
        <f>((('Bruker data input page'!BN260*10000)^2)*Calibrations!DW$46)+(Calibrations!DX$46*('Bruker data input page'!BN260*10000))+Calibrations!DY$46</f>
        <v>85.481426536108984</v>
      </c>
      <c r="AE260" s="20">
        <f>AD260^2*'ICP corrections'!F$75+'ICP corrections'!G$75*AD260+'ICP corrections'!H$75</f>
        <v>122.58603598449777</v>
      </c>
      <c r="AF260" s="91">
        <f>A260^4*'ICP corrections'!K$75+A260^3*'ICP corrections'!L$75+'ICP corrections'!M$75*A260^2+'ICP corrections'!N$75*A260+'ICP corrections'!O$75</f>
        <v>1.0626443858579999</v>
      </c>
      <c r="AG260" s="20">
        <f t="shared" si="4"/>
        <v>130.26536292351332</v>
      </c>
      <c r="AH260" s="20"/>
    </row>
    <row r="261" spans="1:34" s="18" customFormat="1" ht="16">
      <c r="A261" s="18">
        <f>'Bruker data input page'!A261</f>
        <v>310</v>
      </c>
      <c r="B261" s="82">
        <f>'Bruker data input page'!B261</f>
        <v>44877.159722222219</v>
      </c>
      <c r="C261" s="18" t="str">
        <f>'Bruker data input page'!G261</f>
        <v>GeoExploration</v>
      </c>
      <c r="D261" s="18" t="str">
        <f>'Bruker data input page'!H261</f>
        <v>Oxide3phase</v>
      </c>
      <c r="E261" s="22">
        <f>'Bruker data input page'!K261</f>
        <v>150</v>
      </c>
      <c r="F261" s="22"/>
      <c r="G261" s="22" t="str">
        <f>'Bruker data input page'!DJ261</f>
        <v>U1556B-35R-1A</v>
      </c>
      <c r="H261" s="22" t="str">
        <f>'Bruker data input page'!DK261</f>
        <v>SHLF11509921</v>
      </c>
      <c r="I261" s="22">
        <f>'Bruker data input page'!DL261</f>
        <v>93</v>
      </c>
      <c r="J261" s="22" t="str">
        <f>'Bruker data input page'!DM261</f>
        <v>B</v>
      </c>
      <c r="K261" s="49">
        <f>'Bruker data input page'!X261*Calibrations!H$46+Calibrations!I$46</f>
        <v>49.321012082898982</v>
      </c>
      <c r="L261" s="50">
        <f>'Bruker data input page'!AJ261*Calibrations!O$46/0.5995+Calibrations!P$46</f>
        <v>2.2951060196607749</v>
      </c>
      <c r="M261" s="19">
        <f>'ICP corrections'!$S$75*L261^2+'ICP corrections'!$T$75*L261+'ICP corrections'!$U$75</f>
        <v>2.5501975161315911</v>
      </c>
      <c r="N261" s="49">
        <f>'Bruker data input page'!V261*Calibrations!V$46+Calibrations!W$46</f>
        <v>18.413335098315706</v>
      </c>
      <c r="O261" s="50">
        <f>'Bruker data input page'!AR261*Calibrations!AC$46/0.6994+Calibrations!AD$46</f>
        <v>8.6871119780390433</v>
      </c>
      <c r="P261" s="50">
        <f>'Bruker data input page'!T261*Calibrations!AQ$46+Calibrations!AR$46</f>
        <v>8.9709596315212234</v>
      </c>
      <c r="Q261" s="50">
        <f>'Bruker data input page'!AP261*Calibrations!AJ$46/0.77446+Calibrations!AK$46</f>
        <v>0.18232567967357652</v>
      </c>
      <c r="R261" s="50">
        <f>'Bruker data input page'!AH261*Calibrations!AX$46/0.7147+Calibrations!AY$46</f>
        <v>12.942372201080062</v>
      </c>
      <c r="S261" s="50">
        <f>'Bruker data input page'!AF261*Calibrations!BE$46/0.83015+Calibrations!BF$46</f>
        <v>2.0601122129949632</v>
      </c>
      <c r="U261" s="20">
        <f>'Bruker data input page'!AL261*Calibrations!BS$46*10000+Calibrations!BT$46</f>
        <v>259.57549143271928</v>
      </c>
      <c r="V261" s="20">
        <f>('Bruker data input page'!AN261*10000)^2*Calibrations!BY$46+('Bruker data input page'!AN261*10000)*Calibrations!BZ$46+Calibrations!CA$46</f>
        <v>280.41707431020541</v>
      </c>
      <c r="W261" s="20">
        <f>'Bruker data input page'!AV261*Calibrations!CG$46*10000+Calibrations!CH$46</f>
        <v>166.52050822967541</v>
      </c>
      <c r="X261" s="20">
        <f>'Bruker data input page'!AX261*Calibrations!CN$46*10000+Calibrations!CO$46</f>
        <v>59.712410807064444</v>
      </c>
      <c r="Y261" s="20">
        <f>'Bruker data input page'!AZ261*Calibrations!CU$46*10000+Calibrations!CV$46</f>
        <v>85.311434458014432</v>
      </c>
      <c r="Z261" s="20">
        <f>'Bruker data input page'!BH261*Calibrations!DB$46*10000+Calibrations!DC$46</f>
        <v>34.805157316518518</v>
      </c>
      <c r="AA261" s="20">
        <f>'Bruker data input page'!BJ261*Calibrations!DI$46*10000+Calibrations!DJ$46</f>
        <v>597.65470600919366</v>
      </c>
      <c r="AB261" s="20">
        <f>'Bruker data input page'!BL261*Calibrations!DP$46*10000+Calibrations!DQ$46</f>
        <v>34.618676282514251</v>
      </c>
      <c r="AC261" s="20">
        <f>AB261*'ICP corrections'!Z$74+'ICP corrections'!AA$74</f>
        <v>37.380836707765361</v>
      </c>
      <c r="AD261" s="20">
        <f>((('Bruker data input page'!BN261*10000)^2)*Calibrations!DW$46)+(Calibrations!DX$46*('Bruker data input page'!BN261*10000))+Calibrations!DY$46</f>
        <v>183.65831947735373</v>
      </c>
      <c r="AE261" s="20">
        <f>AD261^2*'ICP corrections'!F$75+'ICP corrections'!G$75*AD261+'ICP corrections'!H$75</f>
        <v>225.09955630372372</v>
      </c>
      <c r="AF261" s="91">
        <f>A261^4*'ICP corrections'!K$75+A261^3*'ICP corrections'!L$75+'ICP corrections'!M$75*A261^2+'ICP corrections'!N$75*A261+'ICP corrections'!O$75</f>
        <v>1.0630695453254895</v>
      </c>
      <c r="AG261" s="20">
        <f t="shared" si="4"/>
        <v>239.29648297276898</v>
      </c>
      <c r="AH261" s="20"/>
    </row>
    <row r="262" spans="1:34" s="18" customFormat="1" ht="16">
      <c r="A262" s="18">
        <f>'Bruker data input page'!A262</f>
        <v>311</v>
      </c>
      <c r="B262" s="82">
        <f>'Bruker data input page'!B262</f>
        <v>44877.163194444445</v>
      </c>
      <c r="C262" s="18" t="str">
        <f>'Bruker data input page'!G262</f>
        <v>GeoExploration</v>
      </c>
      <c r="D262" s="18" t="str">
        <f>'Bruker data input page'!H262</f>
        <v>Oxide3phase</v>
      </c>
      <c r="E262" s="22">
        <f>'Bruker data input page'!K262</f>
        <v>150</v>
      </c>
      <c r="F262" s="22"/>
      <c r="G262" s="22" t="str">
        <f>'Bruker data input page'!DJ262</f>
        <v>U1556B-35R-1A</v>
      </c>
      <c r="H262" s="22" t="str">
        <f>'Bruker data input page'!DK262</f>
        <v>SHLF11509921</v>
      </c>
      <c r="I262" s="22">
        <f>'Bruker data input page'!DL262</f>
        <v>137</v>
      </c>
      <c r="J262" s="22" t="str">
        <f>'Bruker data input page'!DM262</f>
        <v>B</v>
      </c>
      <c r="K262" s="49">
        <f>'Bruker data input page'!X262*Calibrations!H$46+Calibrations!I$46</f>
        <v>46.685207221957668</v>
      </c>
      <c r="L262" s="50">
        <f>'Bruker data input page'!AJ262*Calibrations!O$46/0.5995+Calibrations!P$46</f>
        <v>2.4537315793544927</v>
      </c>
      <c r="M262" s="19">
        <f>'ICP corrections'!$S$75*L262^2+'ICP corrections'!$T$75*L262+'ICP corrections'!$U$75</f>
        <v>2.7299108092548092</v>
      </c>
      <c r="N262" s="49">
        <f>'Bruker data input page'!V262*Calibrations!V$46+Calibrations!W$46</f>
        <v>18.778862311033286</v>
      </c>
      <c r="O262" s="50">
        <f>'Bruker data input page'!AR262*Calibrations!AC$46/0.6994+Calibrations!AD$46</f>
        <v>9.1665897710619237</v>
      </c>
      <c r="P262" s="50">
        <f>'Bruker data input page'!T262*Calibrations!AQ$46+Calibrations!AR$46</f>
        <v>6.3630611155514947</v>
      </c>
      <c r="Q262" s="50">
        <f>'Bruker data input page'!AP262*Calibrations!AJ$46/0.77446+Calibrations!AK$46</f>
        <v>0.12304506177039103</v>
      </c>
      <c r="R262" s="50">
        <f>'Bruker data input page'!AH262*Calibrations!AX$46/0.7147+Calibrations!AY$46</f>
        <v>14.372140707112631</v>
      </c>
      <c r="S262" s="50">
        <f>'Bruker data input page'!AF262*Calibrations!BE$46/0.83015+Calibrations!BF$46</f>
        <v>1.8002536348604019</v>
      </c>
      <c r="U262" s="20">
        <f>'Bruker data input page'!AL262*Calibrations!BS$46*10000+Calibrations!BT$46</f>
        <v>274.10218501314546</v>
      </c>
      <c r="V262" s="20">
        <f>('Bruker data input page'!AN262*10000)^2*Calibrations!BY$46+('Bruker data input page'!AN262*10000)*Calibrations!BZ$46+Calibrations!CA$46</f>
        <v>309.56885491578851</v>
      </c>
      <c r="W262" s="20">
        <f>'Bruker data input page'!AV262*Calibrations!CG$46*10000+Calibrations!CH$46</f>
        <v>69.629585649804397</v>
      </c>
      <c r="X262" s="20">
        <f>'Bruker data input page'!AX262*Calibrations!CN$46*10000+Calibrations!CO$46</f>
        <v>64.85103343664629</v>
      </c>
      <c r="Y262" s="20">
        <f>'Bruker data input page'!AZ262*Calibrations!CU$46*10000+Calibrations!CV$46</f>
        <v>82.874342907537468</v>
      </c>
      <c r="Z262" s="20">
        <f>'Bruker data input page'!BH262*Calibrations!DB$46*10000+Calibrations!DC$46</f>
        <v>25.180934507856936</v>
      </c>
      <c r="AA262" s="20">
        <f>'Bruker data input page'!BJ262*Calibrations!DI$46*10000+Calibrations!DJ$46</f>
        <v>623.73150137255755</v>
      </c>
      <c r="AB262" s="20">
        <f>'Bruker data input page'!BL262*Calibrations!DP$46*10000+Calibrations!DQ$46</f>
        <v>33.410893364853763</v>
      </c>
      <c r="AC262" s="20">
        <f>AB262*'ICP corrections'!Z$74+'ICP corrections'!AA$74</f>
        <v>36.354100449462187</v>
      </c>
      <c r="AD262" s="20">
        <f>((('Bruker data input page'!BN262*10000)^2)*Calibrations!DW$46)+(Calibrations!DX$46*('Bruker data input page'!BN262*10000))+Calibrations!DY$46</f>
        <v>199.36827653889867</v>
      </c>
      <c r="AE262" s="20">
        <f>AD262^2*'ICP corrections'!F$75+'ICP corrections'!G$75*AD262+'ICP corrections'!H$75</f>
        <v>238.84840101206208</v>
      </c>
      <c r="AF262" s="91">
        <f>A262^4*'ICP corrections'!K$75+A262^3*'ICP corrections'!L$75+'ICP corrections'!M$75*A262^2+'ICP corrections'!N$75*A262+'ICP corrections'!O$75</f>
        <v>1.0634936212959274</v>
      </c>
      <c r="AG262" s="20">
        <f t="shared" si="4"/>
        <v>254.01375093305975</v>
      </c>
      <c r="AH262" s="20"/>
    </row>
    <row r="263" spans="1:34" s="18" customFormat="1" ht="16">
      <c r="A263" s="18">
        <f>'Bruker data input page'!A263</f>
        <v>312</v>
      </c>
      <c r="B263" s="82">
        <f>'Bruker data input page'!B263</f>
        <v>44877.168749999997</v>
      </c>
      <c r="C263" s="18" t="str">
        <f>'Bruker data input page'!G263</f>
        <v>GeoExploration</v>
      </c>
      <c r="D263" s="18" t="str">
        <f>'Bruker data input page'!H263</f>
        <v>Oxide3phase</v>
      </c>
      <c r="E263" s="22">
        <f>'Bruker data input page'!K263</f>
        <v>150</v>
      </c>
      <c r="F263" s="22"/>
      <c r="G263" s="22" t="str">
        <f>'Bruker data input page'!DJ263</f>
        <v>U1556B-35R-2A</v>
      </c>
      <c r="H263" s="22" t="str">
        <f>'Bruker data input page'!DK263</f>
        <v>SHLF11509951</v>
      </c>
      <c r="I263" s="22">
        <f>'Bruker data input page'!DL263</f>
        <v>41</v>
      </c>
      <c r="J263" s="22" t="str">
        <f>'Bruker data input page'!DM263</f>
        <v>B</v>
      </c>
      <c r="K263" s="49">
        <f>'Bruker data input page'!X263*Calibrations!H$46+Calibrations!I$46</f>
        <v>48.945938599567306</v>
      </c>
      <c r="L263" s="50">
        <f>'Bruker data input page'!AJ263*Calibrations!O$46/0.5995+Calibrations!P$46</f>
        <v>2.2578405555331447</v>
      </c>
      <c r="M263" s="19">
        <f>'ICP corrections'!$S$75*L263^2+'ICP corrections'!$T$75*L263+'ICP corrections'!$U$75</f>
        <v>2.5079082430178543</v>
      </c>
      <c r="N263" s="49">
        <f>'Bruker data input page'!V263*Calibrations!V$46+Calibrations!W$46</f>
        <v>18.086983312516892</v>
      </c>
      <c r="O263" s="50">
        <f>'Bruker data input page'!AR263*Calibrations!AC$46/0.6994+Calibrations!AD$46</f>
        <v>8.1558630798433533</v>
      </c>
      <c r="P263" s="50">
        <f>'Bruker data input page'!T263*Calibrations!AQ$46+Calibrations!AR$46</f>
        <v>7.1363502707778439</v>
      </c>
      <c r="Q263" s="50">
        <f>'Bruker data input page'!AP263*Calibrations!AJ$46/0.77446+Calibrations!AK$46</f>
        <v>0.11228849803795815</v>
      </c>
      <c r="R263" s="50">
        <f>'Bruker data input page'!AH263*Calibrations!AX$46/0.7147+Calibrations!AY$46</f>
        <v>11.403463288627204</v>
      </c>
      <c r="S263" s="50">
        <f>'Bruker data input page'!AF263*Calibrations!BE$46/0.83015+Calibrations!BF$46</f>
        <v>2.5156198023896819</v>
      </c>
      <c r="U263" s="20">
        <f>'Bruker data input page'!AL263*Calibrations!BS$46*10000+Calibrations!BT$46</f>
        <v>259.57549143271928</v>
      </c>
      <c r="V263" s="20">
        <f>('Bruker data input page'!AN263*10000)^2*Calibrations!BY$46+('Bruker data input page'!AN263*10000)*Calibrations!BZ$46+Calibrations!CA$46</f>
        <v>236.36598090373391</v>
      </c>
      <c r="W263" s="20">
        <f>'Bruker data input page'!AV263*Calibrations!CG$46*10000+Calibrations!CH$46</f>
        <v>114.57898272294044</v>
      </c>
      <c r="X263" s="20">
        <f>'Bruker data input page'!AX263*Calibrations!CN$46*10000+Calibrations!CO$46</f>
        <v>51.490614599733469</v>
      </c>
      <c r="Y263" s="20">
        <f>'Bruker data input page'!AZ263*Calibrations!CU$46*10000+Calibrations!CV$46</f>
        <v>96.278346435160699</v>
      </c>
      <c r="Z263" s="20">
        <f>'Bruker data input page'!BH263*Calibrations!DB$46*10000+Calibrations!DC$46</f>
        <v>36.943873496221087</v>
      </c>
      <c r="AA263" s="20">
        <f>'Bruker data input page'!BJ263*Calibrations!DI$46*10000+Calibrations!DJ$46</f>
        <v>573.66405427489872</v>
      </c>
      <c r="AB263" s="20">
        <f>'Bruker data input page'!BL263*Calibrations!DP$46*10000+Calibrations!DQ$46</f>
        <v>30.995327529532794</v>
      </c>
      <c r="AC263" s="20">
        <f>AB263*'ICP corrections'!Z$74+'ICP corrections'!AA$74</f>
        <v>34.300627932855825</v>
      </c>
      <c r="AD263" s="20">
        <f>((('Bruker data input page'!BN263*10000)^2)*Calibrations!DW$46)+(Calibrations!DX$46*('Bruker data input page'!BN263*10000))+Calibrations!DY$46</f>
        <v>192.8851555218763</v>
      </c>
      <c r="AE263" s="20">
        <f>AD263^2*'ICP corrections'!F$75+'ICP corrections'!G$75*AD263+'ICP corrections'!H$75</f>
        <v>233.26335264817516</v>
      </c>
      <c r="AF263" s="91">
        <f>A263^4*'ICP corrections'!K$75+A263^3*'ICP corrections'!L$75+'ICP corrections'!M$75*A263^2+'ICP corrections'!N$75*A263+'ICP corrections'!O$75</f>
        <v>1.063916560193515</v>
      </c>
      <c r="AG263" s="20">
        <f t="shared" si="4"/>
        <v>248.17274376865336</v>
      </c>
      <c r="AH263" s="20"/>
    </row>
    <row r="264" spans="1:34" s="18" customFormat="1" ht="16">
      <c r="A264" s="18">
        <f>'Bruker data input page'!A264</f>
        <v>313</v>
      </c>
      <c r="B264" s="82">
        <f>'Bruker data input page'!B264</f>
        <v>44877.172222222223</v>
      </c>
      <c r="C264" s="18" t="str">
        <f>'Bruker data input page'!G264</f>
        <v>GeoExploration</v>
      </c>
      <c r="D264" s="18" t="str">
        <f>'Bruker data input page'!H264</f>
        <v>Oxide3phase</v>
      </c>
      <c r="E264" s="22">
        <f>'Bruker data input page'!K264</f>
        <v>150</v>
      </c>
      <c r="F264" s="22"/>
      <c r="G264" s="22" t="str">
        <f>'Bruker data input page'!DJ264</f>
        <v>U1556B-35R-2A</v>
      </c>
      <c r="H264" s="22" t="str">
        <f>'Bruker data input page'!DK264</f>
        <v>SHLF11509951</v>
      </c>
      <c r="I264" s="22">
        <f>'Bruker data input page'!DL264</f>
        <v>60</v>
      </c>
      <c r="J264" s="22" t="str">
        <f>'Bruker data input page'!DM264</f>
        <v>Breccia</v>
      </c>
      <c r="K264" s="49">
        <f>'Bruker data input page'!X264*Calibrations!H$46+Calibrations!I$46</f>
        <v>52.670995325179007</v>
      </c>
      <c r="L264" s="50">
        <f>'Bruker data input page'!AJ264*Calibrations!O$46/0.5995+Calibrations!P$46</f>
        <v>1.6949011991980587</v>
      </c>
      <c r="M264" s="19">
        <f>'ICP corrections'!$S$75*L264^2+'ICP corrections'!$T$75*L264+'ICP corrections'!$U$75</f>
        <v>1.8658509802485819</v>
      </c>
      <c r="N264" s="49">
        <f>'Bruker data input page'!V264*Calibrations!V$46+Calibrations!W$46</f>
        <v>17.443000072037773</v>
      </c>
      <c r="O264" s="50">
        <f>'Bruker data input page'!AR264*Calibrations!AC$46/0.6994+Calibrations!AD$46</f>
        <v>11.655470775490341</v>
      </c>
      <c r="P264" s="50">
        <f>'Bruker data input page'!T264*Calibrations!AQ$46+Calibrations!AR$46</f>
        <v>8.0800909434715997</v>
      </c>
      <c r="Q264" s="50">
        <f>'Bruker data input page'!AP264*Calibrations!AJ$46/0.77446+Calibrations!AK$46</f>
        <v>0.16762504257258495</v>
      </c>
      <c r="R264" s="50">
        <f>'Bruker data input page'!AH264*Calibrations!AX$46/0.7147+Calibrations!AY$46</f>
        <v>2.4147002705502034</v>
      </c>
      <c r="S264" s="50">
        <f>'Bruker data input page'!AF264*Calibrations!BE$46/0.83015+Calibrations!BF$46</f>
        <v>4.0355072329167072</v>
      </c>
      <c r="U264" s="20">
        <f>'Bruker data input page'!AL264*Calibrations!BS$46*10000+Calibrations!BT$46</f>
        <v>167.57309875668676</v>
      </c>
      <c r="V264" s="20">
        <f>('Bruker data input page'!AN264*10000)^2*Calibrations!BY$46+('Bruker data input page'!AN264*10000)*Calibrations!BZ$46+Calibrations!CA$46</f>
        <v>231.20710747928379</v>
      </c>
      <c r="W264" s="20">
        <f>'Bruker data input page'!AV264*Calibrations!CG$46*10000+Calibrations!CH$46</f>
        <v>172.51376117276021</v>
      </c>
      <c r="X264" s="20">
        <f>'Bruker data input page'!AX264*Calibrations!CN$46*10000+Calibrations!CO$46</f>
        <v>83.350074903140978</v>
      </c>
      <c r="Y264" s="20">
        <f>'Bruker data input page'!AZ264*Calibrations!CU$46*10000+Calibrations!CV$46</f>
        <v>160.86127252279985</v>
      </c>
      <c r="Z264" s="20">
        <f>'Bruker data input page'!BH264*Calibrations!DB$46*10000+Calibrations!DC$46</f>
        <v>55.122961023692973</v>
      </c>
      <c r="AA264" s="20">
        <f>'Bruker data input page'!BJ264*Calibrations!DI$46*10000+Calibrations!DJ$46</f>
        <v>160.60761571921267</v>
      </c>
      <c r="AB264" s="20">
        <f>'Bruker data input page'!BL264*Calibrations!DP$46*10000+Calibrations!DQ$46</f>
        <v>11.670800846964987</v>
      </c>
      <c r="AC264" s="20">
        <f>AB264*'ICP corrections'!Z$74+'ICP corrections'!AA$74</f>
        <v>17.872847800004934</v>
      </c>
      <c r="AD264" s="20">
        <f>((('Bruker data input page'!BN264*10000)^2)*Calibrations!DW$46)+(Calibrations!DX$46*('Bruker data input page'!BN264*10000))+Calibrations!DY$46</f>
        <v>97.932407351099101</v>
      </c>
      <c r="AE264" s="20">
        <f>AD264^2*'ICP corrections'!F$75+'ICP corrections'!G$75*AD264+'ICP corrections'!H$75</f>
        <v>137.17093757981419</v>
      </c>
      <c r="AF264" s="91">
        <f>A264^4*'ICP corrections'!K$75+A264^3*'ICP corrections'!L$75+'ICP corrections'!M$75*A264^2+'ICP corrections'!N$75*A264+'ICP corrections'!O$75</f>
        <v>1.064338308515663</v>
      </c>
      <c r="AG264" s="20">
        <f t="shared" si="4"/>
        <v>145.99628368120705</v>
      </c>
      <c r="AH264" s="20"/>
    </row>
    <row r="265" spans="1:34" s="18" customFormat="1" ht="16">
      <c r="A265" s="18">
        <f>'Bruker data input page'!A265</f>
        <v>314</v>
      </c>
      <c r="B265" s="82">
        <f>'Bruker data input page'!B265</f>
        <v>44877.175000000003</v>
      </c>
      <c r="C265" s="18" t="str">
        <f>'Bruker data input page'!G265</f>
        <v>GeoExploration</v>
      </c>
      <c r="D265" s="18" t="str">
        <f>'Bruker data input page'!H265</f>
        <v>Oxide3phase</v>
      </c>
      <c r="E265" s="22">
        <f>'Bruker data input page'!K265</f>
        <v>150</v>
      </c>
      <c r="F265" s="22"/>
      <c r="G265" s="22" t="str">
        <f>'Bruker data input page'!DJ265</f>
        <v>U1556B-35R-2A</v>
      </c>
      <c r="H265" s="22" t="str">
        <f>'Bruker data input page'!DK265</f>
        <v>SHLF11509951</v>
      </c>
      <c r="I265" s="22">
        <f>'Bruker data input page'!DL265</f>
        <v>103</v>
      </c>
      <c r="J265" s="22" t="str">
        <f>'Bruker data input page'!DM265</f>
        <v>A</v>
      </c>
      <c r="K265" s="49">
        <f>'Bruker data input page'!X265*Calibrations!H$46+Calibrations!I$46</f>
        <v>54.996258576459304</v>
      </c>
      <c r="L265" s="50">
        <f>'Bruker data input page'!AJ265*Calibrations!O$46/0.5995+Calibrations!P$46</f>
        <v>1.6731355298845754</v>
      </c>
      <c r="M265" s="19">
        <f>'ICP corrections'!$S$75*L265^2+'ICP corrections'!$T$75*L265+'ICP corrections'!$U$75</f>
        <v>1.8409047127586422</v>
      </c>
      <c r="N265" s="49">
        <f>'Bruker data input page'!V265*Calibrations!V$46+Calibrations!W$46</f>
        <v>19.71200380382848</v>
      </c>
      <c r="O265" s="50">
        <f>'Bruker data input page'!AR265*Calibrations!AC$46/0.6994+Calibrations!AD$46</f>
        <v>12.130336774661622</v>
      </c>
      <c r="P265" s="50">
        <f>'Bruker data input page'!T265*Calibrations!AQ$46+Calibrations!AR$46</f>
        <v>7.2069756007244976</v>
      </c>
      <c r="Q265" s="50">
        <f>'Bruker data input page'!AP265*Calibrations!AJ$46/0.77446+Calibrations!AK$46</f>
        <v>9.734882618735699E-2</v>
      </c>
      <c r="R265" s="50">
        <f>'Bruker data input page'!AH265*Calibrations!AX$46/0.7147+Calibrations!AY$46</f>
        <v>11.295344249646686</v>
      </c>
      <c r="S265" s="50">
        <f>'Bruker data input page'!AF265*Calibrations!BE$46/0.83015+Calibrations!BF$46</f>
        <v>1.7184815209489237</v>
      </c>
      <c r="U265" s="20">
        <f>'Bruker data input page'!AL265*Calibrations!BS$46*10000+Calibrations!BT$46</f>
        <v>310.07304530753413</v>
      </c>
      <c r="V265" s="20">
        <f>('Bruker data input page'!AN265*10000)^2*Calibrations!BY$46+('Bruker data input page'!AN265*10000)*Calibrations!BZ$46+Calibrations!CA$46</f>
        <v>321.22996837791277</v>
      </c>
      <c r="W265" s="20">
        <f>'Bruker data input page'!AV265*Calibrations!CG$46*10000+Calibrations!CH$46</f>
        <v>119.57336017551111</v>
      </c>
      <c r="X265" s="20">
        <f>'Bruker data input page'!AX265*Calibrations!CN$46*10000+Calibrations!CO$46</f>
        <v>80.266901325391871</v>
      </c>
      <c r="Y265" s="20">
        <f>'Bruker data input page'!AZ265*Calibrations!CU$46*10000+Calibrations!CV$46</f>
        <v>129.17908236659949</v>
      </c>
      <c r="Z265" s="20">
        <f>'Bruker data input page'!BH265*Calibrations!DB$46*10000+Calibrations!DC$46</f>
        <v>13.417995519492779</v>
      </c>
      <c r="AA265" s="20">
        <f>'Bruker data input page'!BJ265*Calibrations!DI$46*10000+Calibrations!DJ$46</f>
        <v>239.88107362383928</v>
      </c>
      <c r="AB265" s="20">
        <f>'Bruker data input page'!BL265*Calibrations!DP$46*10000+Calibrations!DQ$46</f>
        <v>26.164195858890835</v>
      </c>
      <c r="AC265" s="20">
        <f>AB265*'ICP corrections'!Z$74+'ICP corrections'!AA$74</f>
        <v>30.193682899643097</v>
      </c>
      <c r="AD265" s="20">
        <f>((('Bruker data input page'!BN265*10000)^2)*Calibrations!DW$46)+(Calibrations!DX$46*('Bruker data input page'!BN265*10000))+Calibrations!DY$46</f>
        <v>69.111323555591099</v>
      </c>
      <c r="AE265" s="20">
        <f>AD265^2*'ICP corrections'!F$75+'ICP corrections'!G$75*AD265+'ICP corrections'!H$75</f>
        <v>102.71019007029979</v>
      </c>
      <c r="AF265" s="91">
        <f>A265^4*'ICP corrections'!K$75+A265^3*'ICP corrections'!L$75+'ICP corrections'!M$75*A265^2+'ICP corrections'!N$75*A265+'ICP corrections'!O$75</f>
        <v>1.0647588128329906</v>
      </c>
      <c r="AG265" s="20">
        <f t="shared" si="4"/>
        <v>109.36158004510322</v>
      </c>
      <c r="AH265" s="20"/>
    </row>
    <row r="266" spans="1:34" s="18" customFormat="1" ht="16">
      <c r="A266" s="18">
        <f>'Bruker data input page'!A266</f>
        <v>315</v>
      </c>
      <c r="B266" s="82">
        <f>'Bruker data input page'!B266</f>
        <v>44877.179861111108</v>
      </c>
      <c r="C266" s="18" t="str">
        <f>'Bruker data input page'!G266</f>
        <v>GeoExploration</v>
      </c>
      <c r="D266" s="18" t="str">
        <f>'Bruker data input page'!H266</f>
        <v>Oxide3phase</v>
      </c>
      <c r="E266" s="22">
        <f>'Bruker data input page'!K266</f>
        <v>150</v>
      </c>
      <c r="F266" s="22"/>
      <c r="G266" s="22" t="str">
        <f>'Bruker data input page'!DJ266</f>
        <v>U1556B-35R-3A</v>
      </c>
      <c r="H266" s="22" t="str">
        <f>'Bruker data input page'!DK266</f>
        <v>SHLF11509981</v>
      </c>
      <c r="I266" s="22">
        <f>'Bruker data input page'!DL266</f>
        <v>30</v>
      </c>
      <c r="J266" s="22" t="str">
        <f>'Bruker data input page'!DM266</f>
        <v>B</v>
      </c>
      <c r="K266" s="49">
        <f>'Bruker data input page'!X266*Calibrations!H$46+Calibrations!I$46</f>
        <v>50.301011773963012</v>
      </c>
      <c r="L266" s="50">
        <f>'Bruker data input page'!AJ266*Calibrations!O$46/0.5995+Calibrations!P$46</f>
        <v>2.1020181502207085</v>
      </c>
      <c r="M266" s="19">
        <f>'ICP corrections'!$S$75*L266^2+'ICP corrections'!$T$75*L266+'ICP corrections'!$U$75</f>
        <v>2.3307918211067671</v>
      </c>
      <c r="N266" s="49">
        <f>'Bruker data input page'!V266*Calibrations!V$46+Calibrations!W$46</f>
        <v>18.283058636454317</v>
      </c>
      <c r="O266" s="50">
        <f>'Bruker data input page'!AR266*Calibrations!AC$46/0.6994+Calibrations!AD$46</f>
        <v>7.9202152907809129</v>
      </c>
      <c r="P266" s="50">
        <f>'Bruker data input page'!T266*Calibrations!AQ$46+Calibrations!AR$46</f>
        <v>11.256290534753827</v>
      </c>
      <c r="Q266" s="50">
        <f>'Bruker data input page'!AP266*Calibrations!AJ$46/0.77446+Calibrations!AK$46</f>
        <v>0.10619311192291288</v>
      </c>
      <c r="R266" s="50">
        <f>'Bruker data input page'!AH266*Calibrations!AX$46/0.7147+Calibrations!AY$46</f>
        <v>10.842586654563608</v>
      </c>
      <c r="S266" s="50">
        <f>'Bruker data input page'!AF266*Calibrations!BE$46/0.83015+Calibrations!BF$46</f>
        <v>2.5139418520358205</v>
      </c>
      <c r="U266" s="20">
        <f>'Bruker data input page'!AL266*Calibrations!BS$46*10000+Calibrations!BT$46</f>
        <v>305.23081411405872</v>
      </c>
      <c r="V266" s="20">
        <f>('Bruker data input page'!AN266*10000)^2*Calibrations!BY$46+('Bruker data input page'!AN266*10000)*Calibrations!BZ$46+Calibrations!CA$46</f>
        <v>180.98156290978622</v>
      </c>
      <c r="W266" s="20">
        <f>'Bruker data input page'!AV266*Calibrations!CG$46*10000+Calibrations!CH$46</f>
        <v>140.54974547630792</v>
      </c>
      <c r="X266" s="20">
        <f>'Bruker data input page'!AX266*Calibrations!CN$46*10000+Calibrations!CO$46</f>
        <v>61.767859858897182</v>
      </c>
      <c r="Y266" s="20">
        <f>'Bruker data input page'!AZ266*Calibrations!CU$46*10000+Calibrations!CV$46</f>
        <v>81.655797132299</v>
      </c>
      <c r="Z266" s="20">
        <f>'Bruker data input page'!BH266*Calibrations!DB$46*10000+Calibrations!DC$46</f>
        <v>43.360022035328811</v>
      </c>
      <c r="AA266" s="20">
        <f>'Bruker data input page'!BJ266*Calibrations!DI$46*10000+Calibrations!DJ$46</f>
        <v>511.0797454028251</v>
      </c>
      <c r="AB266" s="20">
        <f>'Bruker data input page'!BL266*Calibrations!DP$46*10000+Calibrations!DQ$46</f>
        <v>28.579761694211815</v>
      </c>
      <c r="AC266" s="20">
        <f>AB266*'ICP corrections'!Z$74+'ICP corrections'!AA$74</f>
        <v>32.247155416249463</v>
      </c>
      <c r="AD266" s="20">
        <f>((('Bruker data input page'!BN266*10000)^2)*Calibrations!DW$46)+(Calibrations!DX$46*('Bruker data input page'!BN266*10000))+Calibrations!DY$46</f>
        <v>174.95624663456044</v>
      </c>
      <c r="AE266" s="20">
        <f>AD266^2*'ICP corrections'!F$75+'ICP corrections'!G$75*AD266+'ICP corrections'!H$75</f>
        <v>217.1685381568916</v>
      </c>
      <c r="AF266" s="91">
        <f>A266^4*'ICP corrections'!K$75+A266^3*'ICP corrections'!L$75+'ICP corrections'!M$75*A266^2+'ICP corrections'!N$75*A266+'ICP corrections'!O$75</f>
        <v>1.0651780197893257</v>
      </c>
      <c r="AG266" s="20">
        <f t="shared" si="4"/>
        <v>231.32315343450043</v>
      </c>
      <c r="AH266" s="20"/>
    </row>
    <row r="267" spans="1:34" s="18" customFormat="1" ht="16">
      <c r="A267" s="18">
        <f>'Bruker data input page'!A267</f>
        <v>316</v>
      </c>
      <c r="B267" s="82">
        <f>'Bruker data input page'!B267</f>
        <v>44877.182638888888</v>
      </c>
      <c r="C267" s="18" t="str">
        <f>'Bruker data input page'!G267</f>
        <v>GeoExploration</v>
      </c>
      <c r="D267" s="18" t="str">
        <f>'Bruker data input page'!H267</f>
        <v>Oxide3phase</v>
      </c>
      <c r="E267" s="22">
        <f>'Bruker data input page'!K267</f>
        <v>150</v>
      </c>
      <c r="F267" s="22"/>
      <c r="G267" s="22" t="str">
        <f>'Bruker data input page'!DJ267</f>
        <v>U1556B-35R-3A</v>
      </c>
      <c r="H267" s="22" t="str">
        <f>'Bruker data input page'!DK267</f>
        <v>SHLF11509981</v>
      </c>
      <c r="I267" s="22">
        <f>'Bruker data input page'!DL267</f>
        <v>99</v>
      </c>
      <c r="J267" s="22" t="str">
        <f>'Bruker data input page'!DM267</f>
        <v>A</v>
      </c>
      <c r="K267" s="49">
        <f>'Bruker data input page'!X267*Calibrations!H$46+Calibrations!I$46</f>
        <v>52.094920923856776</v>
      </c>
      <c r="L267" s="50">
        <f>'Bruker data input page'!AJ267*Calibrations!O$46/0.5995+Calibrations!P$46</f>
        <v>2.3294034379729305</v>
      </c>
      <c r="M267" s="19">
        <f>'ICP corrections'!$S$75*L267^2+'ICP corrections'!$T$75*L267+'ICP corrections'!$U$75</f>
        <v>2.5890951734970824</v>
      </c>
      <c r="N267" s="49">
        <f>'Bruker data input page'!V267*Calibrations!V$46+Calibrations!W$46</f>
        <v>19.270900388083806</v>
      </c>
      <c r="O267" s="50">
        <f>'Bruker data input page'!AR267*Calibrations!AC$46/0.6994+Calibrations!AD$46</f>
        <v>8.6146621843058302</v>
      </c>
      <c r="P267" s="50">
        <f>'Bruker data input page'!T267*Calibrations!AQ$46+Calibrations!AR$46</f>
        <v>7.6168547477363315</v>
      </c>
      <c r="Q267" s="50">
        <f>'Bruker data input page'!AP267*Calibrations!AJ$46/0.77446+Calibrations!AK$46</f>
        <v>0.14479722398486633</v>
      </c>
      <c r="R267" s="50">
        <f>'Bruker data input page'!AH267*Calibrations!AX$46/0.7147+Calibrations!AY$46</f>
        <v>12.468603618664737</v>
      </c>
      <c r="S267" s="50">
        <f>'Bruker data input page'!AF267*Calibrations!BE$46/0.83015+Calibrations!BF$46</f>
        <v>3.28042957367939</v>
      </c>
      <c r="U267" s="20">
        <f>'Bruker data input page'!AL267*Calibrations!BS$46*10000+Calibrations!BT$46</f>
        <v>312.14828724759496</v>
      </c>
      <c r="V267" s="20">
        <f>('Bruker data input page'!AN267*10000)^2*Calibrations!BY$46+('Bruker data input page'!AN267*10000)*Calibrations!BZ$46+Calibrations!CA$46</f>
        <v>211.39053442032471</v>
      </c>
      <c r="W267" s="20">
        <f>'Bruker data input page'!AV267*Calibrations!CG$46*10000+Calibrations!CH$46</f>
        <v>121.57111115653937</v>
      </c>
      <c r="X267" s="20">
        <f>'Bruker data input page'!AX267*Calibrations!CN$46*10000+Calibrations!CO$46</f>
        <v>66.906482488479043</v>
      </c>
      <c r="Y267" s="20">
        <f>'Bruker data input page'!AZ267*Calibrations!CU$46*10000+Calibrations!CV$46</f>
        <v>70.688885155152732</v>
      </c>
      <c r="Z267" s="20">
        <f>'Bruker data input page'!BH267*Calibrations!DB$46*10000+Calibrations!DC$46</f>
        <v>55.122961023692973</v>
      </c>
      <c r="AA267" s="20">
        <f>'Bruker data input page'!BJ267*Calibrations!DI$46*10000+Calibrations!DJ$46</f>
        <v>531.94118169351634</v>
      </c>
      <c r="AB267" s="20">
        <f>'Bruker data input page'!BL267*Calibrations!DP$46*10000+Calibrations!DQ$46</f>
        <v>30.995327529532794</v>
      </c>
      <c r="AC267" s="20">
        <f>AB267*'ICP corrections'!Z$74+'ICP corrections'!AA$74</f>
        <v>34.300627932855825</v>
      </c>
      <c r="AD267" s="20">
        <f>((('Bruker data input page'!BN267*10000)^2)*Calibrations!DW$46)+(Calibrations!DX$46*('Bruker data input page'!BN267*10000))+Calibrations!DY$46</f>
        <v>174.06958963206444</v>
      </c>
      <c r="AE267" s="20">
        <f>AD267^2*'ICP corrections'!F$75+'ICP corrections'!G$75*AD267+'ICP corrections'!H$75</f>
        <v>216.34782762839518</v>
      </c>
      <c r="AF267" s="91">
        <f>A267^4*'ICP corrections'!K$75+A267^3*'ICP corrections'!L$75+'ICP corrections'!M$75*A267^2+'ICP corrections'!N$75*A267+'ICP corrections'!O$75</f>
        <v>1.0655958761017057</v>
      </c>
      <c r="AG267" s="20">
        <f t="shared" si="4"/>
        <v>230.53935292438058</v>
      </c>
      <c r="AH267" s="20"/>
    </row>
    <row r="268" spans="1:34" s="18" customFormat="1" ht="16">
      <c r="A268" s="18">
        <f>'Bruker data input page'!A268</f>
        <v>317</v>
      </c>
      <c r="B268" s="82">
        <f>'Bruker data input page'!B268</f>
        <v>44877.185416666667</v>
      </c>
      <c r="C268" s="18" t="str">
        <f>'Bruker data input page'!G268</f>
        <v>GeoExploration</v>
      </c>
      <c r="D268" s="18" t="str">
        <f>'Bruker data input page'!H268</f>
        <v>Oxide3phase</v>
      </c>
      <c r="E268" s="22">
        <f>'Bruker data input page'!K268</f>
        <v>150</v>
      </c>
      <c r="F268" s="22"/>
      <c r="G268" s="22" t="str">
        <f>'Bruker data input page'!DJ268</f>
        <v>U1556B-35R-3A</v>
      </c>
      <c r="H268" s="22" t="str">
        <f>'Bruker data input page'!DK268</f>
        <v>SHLF11509981</v>
      </c>
      <c r="I268" s="22">
        <f>'Bruker data input page'!DL268</f>
        <v>146</v>
      </c>
      <c r="J268" s="22" t="str">
        <f>'Bruker data input page'!DM268</f>
        <v>B</v>
      </c>
      <c r="K268" s="49">
        <f>'Bruker data input page'!X268*Calibrations!H$46+Calibrations!I$46</f>
        <v>51.914789479169542</v>
      </c>
      <c r="L268" s="50">
        <f>'Bruker data input page'!AJ268*Calibrations!O$46/0.5995+Calibrations!P$46</f>
        <v>2.3622168333773481</v>
      </c>
      <c r="M268" s="19">
        <f>'ICP corrections'!$S$75*L268^2+'ICP corrections'!$T$75*L268+'ICP corrections'!$U$75</f>
        <v>2.6262887253438554</v>
      </c>
      <c r="N268" s="49">
        <f>'Bruker data input page'!V268*Calibrations!V$46+Calibrations!W$46</f>
        <v>18.889716217221626</v>
      </c>
      <c r="O268" s="50">
        <f>'Bruker data input page'!AR268*Calibrations!AC$46/0.6994+Calibrations!AD$46</f>
        <v>8.7277255174418507</v>
      </c>
      <c r="P268" s="50">
        <f>'Bruker data input page'!T268*Calibrations!AQ$46+Calibrations!AR$46</f>
        <v>8.7930381272325366</v>
      </c>
      <c r="Q268" s="50">
        <f>'Bruker data input page'!AP268*Calibrations!AJ$46/0.77446+Calibrations!AK$46</f>
        <v>0.15447813134405591</v>
      </c>
      <c r="R268" s="50">
        <f>'Bruker data input page'!AH268*Calibrations!AX$46/0.7147+Calibrations!AY$46</f>
        <v>12.219681782631309</v>
      </c>
      <c r="S268" s="50">
        <f>'Bruker data input page'!AF268*Calibrations!BE$46/0.83015+Calibrations!BF$46</f>
        <v>2.9945068333815268</v>
      </c>
      <c r="U268" s="20">
        <f>'Bruker data input page'!AL268*Calibrations!BS$46*10000+Calibrations!BT$46</f>
        <v>343.96866366186185</v>
      </c>
      <c r="V268" s="20">
        <f>('Bruker data input page'!AN268*10000)^2*Calibrations!BY$46+('Bruker data input page'!AN268*10000)*Calibrations!BZ$46+Calibrations!CA$46</f>
        <v>279.25125009021679</v>
      </c>
      <c r="W268" s="20">
        <f>'Bruker data input page'!AV268*Calibrations!CG$46*10000+Calibrations!CH$46</f>
        <v>135.55536802373726</v>
      </c>
      <c r="X268" s="20">
        <f>'Bruker data input page'!AX268*Calibrations!CN$46*10000+Calibrations!CO$46</f>
        <v>63.823308910729935</v>
      </c>
      <c r="Y268" s="20">
        <f>'Bruker data input page'!AZ268*Calibrations!CU$46*10000+Calibrations!CV$46</f>
        <v>78.000159806583582</v>
      </c>
      <c r="Z268" s="20">
        <f>'Bruker data input page'!BH268*Calibrations!DB$46*10000+Calibrations!DC$46</f>
        <v>60.469751472949397</v>
      </c>
      <c r="AA268" s="20">
        <f>'Bruker data input page'!BJ268*Calibrations!DI$46*10000+Calibrations!DJ$46</f>
        <v>558.01797705688034</v>
      </c>
      <c r="AB268" s="20">
        <f>'Bruker data input page'!BL268*Calibrations!DP$46*10000+Calibrations!DQ$46</f>
        <v>32.203110447193275</v>
      </c>
      <c r="AC268" s="20">
        <f>AB268*'ICP corrections'!Z$74+'ICP corrections'!AA$74</f>
        <v>35.327364191159006</v>
      </c>
      <c r="AD268" s="20">
        <f>((('Bruker data input page'!BN268*10000)^2)*Calibrations!DW$46)+(Calibrations!DX$46*('Bruker data input page'!BN268*10000))+Calibrations!DY$46</f>
        <v>172.28730305349973</v>
      </c>
      <c r="AE268" s="20">
        <f>AD268^2*'ICP corrections'!F$75+'ICP corrections'!G$75*AD268+'ICP corrections'!H$75</f>
        <v>214.69104239247582</v>
      </c>
      <c r="AF268" s="91">
        <f>A268^4*'ICP corrections'!K$75+A268^3*'ICP corrections'!L$75+'ICP corrections'!M$75*A268^2+'ICP corrections'!N$75*A268+'ICP corrections'!O$75</f>
        <v>1.0660123285603762</v>
      </c>
      <c r="AG268" s="20">
        <f t="shared" si="4"/>
        <v>228.86329802185759</v>
      </c>
      <c r="AH268" s="20"/>
    </row>
    <row r="269" spans="1:34" s="18" customFormat="1" ht="16">
      <c r="B269" s="82"/>
      <c r="E269" s="22"/>
      <c r="F269" s="22"/>
      <c r="G269" s="22"/>
      <c r="H269" s="22"/>
      <c r="I269" s="22"/>
      <c r="J269" s="22"/>
      <c r="K269" s="49"/>
      <c r="L269" s="50"/>
      <c r="M269" s="19"/>
      <c r="N269" s="49"/>
      <c r="O269" s="50"/>
      <c r="P269" s="50"/>
      <c r="Q269" s="50"/>
      <c r="R269" s="50"/>
      <c r="S269" s="50"/>
      <c r="U269" s="20"/>
      <c r="V269" s="20"/>
      <c r="W269" s="20"/>
      <c r="X269" s="20"/>
      <c r="Y269" s="20"/>
      <c r="Z269" s="20"/>
      <c r="AA269" s="20"/>
      <c r="AB269" s="20"/>
      <c r="AC269" s="20"/>
      <c r="AD269" s="20"/>
      <c r="AE269" s="20"/>
      <c r="AF269" s="91"/>
      <c r="AG269" s="20"/>
      <c r="AH269" s="20"/>
    </row>
    <row r="270" spans="1:34" s="18" customFormat="1" ht="16">
      <c r="B270" s="82"/>
      <c r="E270" s="22"/>
      <c r="F270" s="22"/>
      <c r="G270" s="22"/>
      <c r="H270" s="22"/>
      <c r="I270" s="22"/>
      <c r="J270" s="22"/>
      <c r="K270" s="49"/>
      <c r="L270" s="50"/>
      <c r="M270" s="19"/>
      <c r="N270" s="49"/>
      <c r="O270" s="50"/>
      <c r="P270" s="50"/>
      <c r="Q270" s="50"/>
      <c r="R270" s="50"/>
      <c r="S270" s="50"/>
      <c r="U270" s="20"/>
      <c r="V270" s="20"/>
      <c r="W270" s="20"/>
      <c r="X270" s="20"/>
      <c r="Y270" s="20"/>
      <c r="Z270" s="20"/>
      <c r="AA270" s="20"/>
      <c r="AB270" s="20"/>
      <c r="AC270" s="20"/>
      <c r="AD270" s="20"/>
      <c r="AE270" s="20"/>
      <c r="AF270" s="91"/>
      <c r="AG270" s="20"/>
      <c r="AH270" s="20"/>
    </row>
    <row r="271" spans="1:34" s="18" customFormat="1" ht="16">
      <c r="B271" s="82"/>
      <c r="E271" s="22"/>
      <c r="F271" s="22"/>
      <c r="G271" s="22"/>
      <c r="H271" s="22"/>
      <c r="I271" s="22"/>
      <c r="J271" s="22"/>
      <c r="K271" s="49"/>
      <c r="L271" s="50"/>
      <c r="M271" s="19"/>
      <c r="N271" s="49"/>
      <c r="O271" s="50"/>
      <c r="P271" s="50"/>
      <c r="Q271" s="50"/>
      <c r="R271" s="50"/>
      <c r="S271" s="50"/>
      <c r="U271" s="20"/>
      <c r="V271" s="20"/>
      <c r="W271" s="20"/>
      <c r="X271" s="20"/>
      <c r="Y271" s="20"/>
      <c r="Z271" s="20"/>
      <c r="AA271" s="20"/>
      <c r="AB271" s="20"/>
      <c r="AC271" s="20"/>
      <c r="AD271" s="20"/>
      <c r="AE271" s="20"/>
      <c r="AF271" s="91"/>
      <c r="AG271" s="20"/>
      <c r="AH271" s="20"/>
    </row>
    <row r="272" spans="1:34" s="18" customFormat="1" ht="16">
      <c r="B272" s="82"/>
      <c r="E272" s="22"/>
      <c r="F272" s="22"/>
      <c r="G272" s="22"/>
      <c r="H272" s="22"/>
      <c r="I272" s="22"/>
      <c r="J272" s="22"/>
      <c r="K272" s="49"/>
      <c r="L272" s="50"/>
      <c r="M272" s="19"/>
      <c r="N272" s="49"/>
      <c r="O272" s="50"/>
      <c r="P272" s="50"/>
      <c r="Q272" s="50"/>
      <c r="R272" s="50"/>
      <c r="S272" s="50"/>
      <c r="U272" s="20"/>
      <c r="V272" s="20"/>
      <c r="W272" s="20"/>
      <c r="X272" s="20"/>
      <c r="Y272" s="20"/>
      <c r="Z272" s="20"/>
      <c r="AA272" s="20"/>
      <c r="AB272" s="20"/>
      <c r="AC272" s="20"/>
      <c r="AD272" s="20"/>
      <c r="AE272" s="20"/>
      <c r="AF272" s="91"/>
      <c r="AG272" s="20"/>
      <c r="AH272" s="20"/>
    </row>
    <row r="273" spans="1:34" s="18" customFormat="1" ht="16">
      <c r="A273" s="18">
        <f>'Bruker data input page'!A273</f>
        <v>323</v>
      </c>
      <c r="B273" s="82">
        <f>'Bruker data input page'!B273</f>
        <v>44877.198611111111</v>
      </c>
      <c r="C273" s="18" t="str">
        <f>'Bruker data input page'!G273</f>
        <v>GeoExploration</v>
      </c>
      <c r="D273" s="18" t="str">
        <f>'Bruker data input page'!H273</f>
        <v>Oxide3phase</v>
      </c>
      <c r="E273" s="22">
        <f>'Bruker data input page'!K273</f>
        <v>150</v>
      </c>
      <c r="F273" s="22"/>
      <c r="G273" s="22" t="str">
        <f>'Bruker data input page'!DJ273</f>
        <v>390-U1556B-36R-1</v>
      </c>
      <c r="H273" s="22" t="str">
        <f>'Bruker data input page'!DK273</f>
        <v>SHLF11510691</v>
      </c>
      <c r="I273" s="22">
        <f>'Bruker data input page'!DL273</f>
        <v>46</v>
      </c>
      <c r="J273" s="22" t="str">
        <f>'Bruker data input page'!DM273</f>
        <v>B</v>
      </c>
      <c r="K273" s="49">
        <f>'Bruker data input page'!X273*Calibrations!H$46+Calibrations!I$46</f>
        <v>51.728214464384038</v>
      </c>
      <c r="L273" s="50">
        <f>'Bruker data input page'!AJ273*Calibrations!O$46/0.5995+Calibrations!P$46</f>
        <v>2.2713616531369749</v>
      </c>
      <c r="M273" s="19">
        <f>'ICP corrections'!$S$75*L273^2+'ICP corrections'!$T$75*L273+'ICP corrections'!$U$75</f>
        <v>2.5232552050988701</v>
      </c>
      <c r="N273" s="49">
        <f>'Bruker data input page'!V273*Calibrations!V$46+Calibrations!W$46</f>
        <v>18.702955792433521</v>
      </c>
      <c r="O273" s="50">
        <f>'Bruker data input page'!AR273*Calibrations!AC$46/0.6994+Calibrations!AD$46</f>
        <v>8.1882944043481594</v>
      </c>
      <c r="P273" s="50">
        <f>'Bruker data input page'!T273*Calibrations!AQ$46+Calibrations!AR$46</f>
        <v>9.506373362256916</v>
      </c>
      <c r="Q273" s="50">
        <f>'Bruker data input page'!AP273*Calibrations!AJ$46/0.77446+Calibrations!AK$46</f>
        <v>0.1204156795246852</v>
      </c>
      <c r="R273" s="50">
        <f>'Bruker data input page'!AH273*Calibrations!AX$46/0.7147+Calibrations!AY$46</f>
        <v>13.524843461012914</v>
      </c>
      <c r="S273" s="50">
        <f>'Bruker data input page'!AF273*Calibrations!BE$46/0.83015+Calibrations!BF$46</f>
        <v>2.8493081960941131</v>
      </c>
      <c r="U273" s="20">
        <f>'Bruker data input page'!AL273*Calibrations!BS$46*10000+Calibrations!BT$46</f>
        <v>296.23809904046152</v>
      </c>
      <c r="V273" s="20">
        <f>('Bruker data input page'!AN273*10000)^2*Calibrations!BY$46+('Bruker data input page'!AN273*10000)*Calibrations!BZ$46+Calibrations!CA$46</f>
        <v>223.36968203370944</v>
      </c>
      <c r="W273" s="20">
        <f>'Bruker data input page'!AV273*Calibrations!CG$46*10000+Calibrations!CH$46</f>
        <v>135.55536802373726</v>
      </c>
      <c r="X273" s="20">
        <f>'Bruker data input page'!AX273*Calibrations!CN$46*10000+Calibrations!CO$46</f>
        <v>54.573788177482584</v>
      </c>
      <c r="Y273" s="20">
        <f>'Bruker data input page'!AZ273*Calibrations!CU$46*10000+Calibrations!CV$46</f>
        <v>73.125976705629682</v>
      </c>
      <c r="Z273" s="20">
        <f>'Bruker data input page'!BH273*Calibrations!DB$46*10000+Calibrations!DC$46</f>
        <v>52.984244843990396</v>
      </c>
      <c r="AA273" s="20">
        <f>'Bruker data input page'!BJ273*Calibrations!DI$46*10000+Calibrations!DJ$46</f>
        <v>517.33817629003249</v>
      </c>
      <c r="AB273" s="20">
        <f>'Bruker data input page'!BL273*Calibrations!DP$46*10000+Calibrations!DQ$46</f>
        <v>29.787544611872303</v>
      </c>
      <c r="AC273" s="20">
        <f>AB273*'ICP corrections'!Z$74+'ICP corrections'!AA$74</f>
        <v>33.273891674552644</v>
      </c>
      <c r="AD273" s="20">
        <f>((('Bruker data input page'!BN273*10000)^2)*Calibrations!DW$46)+(Calibrations!DX$46*('Bruker data input page'!BN273*10000))+Calibrations!DY$46</f>
        <v>165.03852242493767</v>
      </c>
      <c r="AE273" s="20">
        <f>AD273^2*'ICP corrections'!F$75+'ICP corrections'!G$75*AD273+'ICP corrections'!H$75</f>
        <v>207.85554472478941</v>
      </c>
      <c r="AF273" s="91">
        <f>A273^4*'ICP corrections'!K$75+A273^3*'ICP corrections'!L$75+'ICP corrections'!M$75*A273^2+'ICP corrections'!N$75*A273+'ICP corrections'!O$75</f>
        <v>1.0684785918625805</v>
      </c>
      <c r="AG273" s="20">
        <f t="shared" si="4"/>
        <v>222.08919973837263</v>
      </c>
      <c r="AH273" s="20"/>
    </row>
    <row r="274" spans="1:34" s="18" customFormat="1" ht="16">
      <c r="A274" s="18">
        <f>'Bruker data input page'!A274</f>
        <v>324</v>
      </c>
      <c r="B274" s="82">
        <f>'Bruker data input page'!B274</f>
        <v>44877.201388888891</v>
      </c>
      <c r="C274" s="18" t="str">
        <f>'Bruker data input page'!G274</f>
        <v>GeoExploration</v>
      </c>
      <c r="D274" s="18" t="str">
        <f>'Bruker data input page'!H274</f>
        <v>Oxide3phase</v>
      </c>
      <c r="E274" s="22">
        <f>'Bruker data input page'!K274</f>
        <v>150</v>
      </c>
      <c r="F274" s="22"/>
      <c r="G274" s="22" t="str">
        <f>'Bruker data input page'!DJ274</f>
        <v>390-U1556B-36R-1</v>
      </c>
      <c r="H274" s="22" t="str">
        <f>'Bruker data input page'!DK274</f>
        <v>SHLF11510691</v>
      </c>
      <c r="I274" s="22">
        <f>'Bruker data input page'!DL274</f>
        <v>61</v>
      </c>
      <c r="J274" s="22" t="str">
        <f>'Bruker data input page'!DM274</f>
        <v>B</v>
      </c>
      <c r="K274" s="49">
        <f>'Bruker data input page'!X274*Calibrations!H$46+Calibrations!I$46</f>
        <v>48.221085049856846</v>
      </c>
      <c r="L274" s="50">
        <f>'Bruker data input page'!AJ274*Calibrations!O$46/0.5995+Calibrations!P$46</f>
        <v>1.4129368467279364</v>
      </c>
      <c r="M274" s="19">
        <f>'ICP corrections'!$S$75*L274^2+'ICP corrections'!$T$75*L274+'ICP corrections'!$U$75</f>
        <v>1.5419826573853184</v>
      </c>
      <c r="N274" s="49">
        <f>'Bruker data input page'!V274*Calibrations!V$46+Calibrations!W$46</f>
        <v>16.760964477586967</v>
      </c>
      <c r="O274" s="50">
        <f>'Bruker data input page'!AR274*Calibrations!AC$46/0.6994+Calibrations!AD$46</f>
        <v>10.174936181582893</v>
      </c>
      <c r="P274" s="50">
        <f>'Bruker data input page'!T274*Calibrations!AQ$46+Calibrations!AR$46</f>
        <v>7.4581417809880799</v>
      </c>
      <c r="Q274" s="50">
        <f>'Bruker data input page'!AP274*Calibrations!AJ$46/0.77446+Calibrations!AK$46</f>
        <v>0.12304506177039103</v>
      </c>
      <c r="R274" s="50">
        <f>'Bruker data input page'!AH274*Calibrations!AX$46/0.7147+Calibrations!AY$46</f>
        <v>9.7927668361225066</v>
      </c>
      <c r="S274" s="50">
        <f>'Bruker data input page'!AF274*Calibrations!BE$46/0.83015+Calibrations!BF$46</f>
        <v>1.2103981537999029</v>
      </c>
      <c r="U274" s="20">
        <f>'Bruker data input page'!AL274*Calibrations!BS$46*10000+Calibrations!BT$46</f>
        <v>245.04879785229309</v>
      </c>
      <c r="V274" s="20">
        <f>('Bruker data input page'!AN274*10000)^2*Calibrations!BY$46+('Bruker data input page'!AN274*10000)*Calibrations!BZ$46+Calibrations!CA$46</f>
        <v>296.39170980889855</v>
      </c>
      <c r="W274" s="20">
        <f>'Bruker data input page'!AV274*Calibrations!CG$46*10000+Calibrations!CH$46</f>
        <v>155.53287783401993</v>
      </c>
      <c r="X274" s="20">
        <f>'Bruker data input page'!AX274*Calibrations!CN$46*10000+Calibrations!CO$46</f>
        <v>89.516422058639222</v>
      </c>
      <c r="Y274" s="20">
        <f>'Bruker data input page'!AZ274*Calibrations!CU$46*10000+Calibrations!CV$46</f>
        <v>97.496892210399167</v>
      </c>
      <c r="Z274" s="20">
        <f>'Bruker data input page'!BH274*Calibrations!DB$46*10000+Calibrations!DC$46</f>
        <v>21.972860238303074</v>
      </c>
      <c r="AA274" s="20">
        <f>'Bruker data input page'!BJ274*Calibrations!DI$46*10000+Calibrations!DJ$46</f>
        <v>202.33048830059511</v>
      </c>
      <c r="AB274" s="20">
        <f>'Bruker data input page'!BL274*Calibrations!DP$46*10000+Calibrations!DQ$46</f>
        <v>27.37197877655132</v>
      </c>
      <c r="AC274" s="20">
        <f>AB274*'ICP corrections'!Z$74+'ICP corrections'!AA$74</f>
        <v>31.220419157946274</v>
      </c>
      <c r="AD274" s="20">
        <f>((('Bruker data input page'!BN274*10000)^2)*Calibrations!DW$46)+(Calibrations!DX$46*('Bruker data input page'!BN274*10000))+Calibrations!DY$46</f>
        <v>96.815454293569672</v>
      </c>
      <c r="AE274" s="20">
        <f>AD274^2*'ICP corrections'!F$75+'ICP corrections'!G$75*AD274+'ICP corrections'!H$75</f>
        <v>135.88134103589499</v>
      </c>
      <c r="AF274" s="91">
        <f>A274^4*'ICP corrections'!K$75+A274^3*'ICP corrections'!L$75+'ICP corrections'!M$75*A274^2+'ICP corrections'!N$75*A274+'ICP corrections'!O$75</f>
        <v>1.0688837336217101</v>
      </c>
      <c r="AG274" s="20">
        <f t="shared" si="4"/>
        <v>145.24135513597233</v>
      </c>
      <c r="AH274" s="20"/>
    </row>
    <row r="275" spans="1:34" s="18" customFormat="1" ht="16">
      <c r="A275" s="18">
        <f>'Bruker data input page'!A275</f>
        <v>325</v>
      </c>
      <c r="B275" s="82">
        <f>'Bruker data input page'!B275</f>
        <v>44877.207638888889</v>
      </c>
      <c r="C275" s="18" t="str">
        <f>'Bruker data input page'!G275</f>
        <v>GeoExploration</v>
      </c>
      <c r="D275" s="18" t="str">
        <f>'Bruker data input page'!H275</f>
        <v>Oxide3phase</v>
      </c>
      <c r="E275" s="22">
        <f>'Bruker data input page'!K275</f>
        <v>150</v>
      </c>
      <c r="F275" s="22"/>
      <c r="G275" s="22" t="str">
        <f>'Bruker data input page'!DJ275</f>
        <v>390-U1556B-36R-1</v>
      </c>
      <c r="H275" s="22" t="str">
        <f>'Bruker data input page'!DK275</f>
        <v>SHLF11510691</v>
      </c>
      <c r="I275" s="22">
        <f>'Bruker data input page'!DL275</f>
        <v>80</v>
      </c>
      <c r="J275" s="22" t="str">
        <f>'Bruker data input page'!DM275</f>
        <v>B</v>
      </c>
      <c r="K275" s="49">
        <f>'Bruker data input page'!X275*Calibrations!H$46+Calibrations!I$46</f>
        <v>35.305573910362789</v>
      </c>
      <c r="L275" s="50">
        <f>'Bruker data input page'!AJ275*Calibrations!O$46/0.5995+Calibrations!P$46</f>
        <v>1.6459284432427215</v>
      </c>
      <c r="M275" s="19">
        <f>'ICP corrections'!$S$75*L275^2+'ICP corrections'!$T$75*L275+'ICP corrections'!$U$75</f>
        <v>1.8097091518438904</v>
      </c>
      <c r="N275" s="49">
        <f>'Bruker data input page'!V275*Calibrations!V$46+Calibrations!W$46</f>
        <v>13.748288265485076</v>
      </c>
      <c r="O275" s="50">
        <f>'Bruker data input page'!AR275*Calibrations!AC$46/0.6994+Calibrations!AD$46</f>
        <v>6.199123578872225</v>
      </c>
      <c r="P275" s="50">
        <f>'Bruker data input page'!T275*Calibrations!AQ$46+Calibrations!AR$46</f>
        <v>4.49216896167618</v>
      </c>
      <c r="Q275" s="50">
        <f>'Bruker data input page'!AP275*Calibrations!AJ$46/0.77446+Calibrations!AK$46</f>
        <v>0.11025670266627641</v>
      </c>
      <c r="R275" s="50">
        <f>'Bruker data input page'!AH275*Calibrations!AX$46/0.7147+Calibrations!AY$46</f>
        <v>10.773133668659788</v>
      </c>
      <c r="S275" s="50">
        <f>'Bruker data input page'!AF275*Calibrations!BE$46/0.83015+Calibrations!BF$46</f>
        <v>2.0162617770807367</v>
      </c>
      <c r="U275" s="20" t="e">
        <f>'Bruker data input page'!AL275*Calibrations!BS$46*10000+Calibrations!BT$46</f>
        <v>#VALUE!</v>
      </c>
      <c r="V275" s="20">
        <f>('Bruker data input page'!AN275*10000)^2*Calibrations!BY$46+('Bruker data input page'!AN275*10000)*Calibrations!BZ$46+Calibrations!CA$46</f>
        <v>270.99797292865742</v>
      </c>
      <c r="W275" s="20">
        <f>'Bruker data input page'!AV275*Calibrations!CG$46*10000+Calibrations!CH$46</f>
        <v>92.60372193162948</v>
      </c>
      <c r="X275" s="20">
        <f>'Bruker data input page'!AX275*Calibrations!CN$46*10000+Calibrations!CO$46</f>
        <v>57.656961755231698</v>
      </c>
      <c r="Y275" s="20">
        <f>'Bruker data input page'!AZ275*Calibrations!CU$46*10000+Calibrations!CV$46</f>
        <v>62.159064728483401</v>
      </c>
      <c r="Z275" s="20">
        <f>'Bruker data input page'!BH275*Calibrations!DB$46*10000+Calibrations!DC$46</f>
        <v>51.914886754139104</v>
      </c>
      <c r="AA275" s="20">
        <f>'Bruker data input page'!BJ275*Calibrations!DI$46*10000+Calibrations!DJ$46</f>
        <v>459.96922649063157</v>
      </c>
      <c r="AB275" s="20">
        <f>'Bruker data input page'!BL275*Calibrations!DP$46*10000+Calibrations!DQ$46</f>
        <v>26.164195858890835</v>
      </c>
      <c r="AC275" s="20">
        <f>AB275*'ICP corrections'!Z$74+'ICP corrections'!AA$74</f>
        <v>30.193682899643097</v>
      </c>
      <c r="AD275" s="20">
        <f>((('Bruker data input page'!BN275*10000)^2)*Calibrations!DW$46)+(Calibrations!DX$46*('Bruker data input page'!BN275*10000))+Calibrations!DY$46</f>
        <v>207.97002329118774</v>
      </c>
      <c r="AE275" s="20">
        <f>AD275^2*'ICP corrections'!F$75+'ICP corrections'!G$75*AD275+'ICP corrections'!H$75</f>
        <v>246.06603945182678</v>
      </c>
      <c r="AF275" s="91">
        <f>A275^4*'ICP corrections'!K$75+A275^3*'ICP corrections'!L$75+'ICP corrections'!M$75*A275^2+'ICP corrections'!N$75*A275+'ICP corrections'!O$75</f>
        <v>1.0692870484846151</v>
      </c>
      <c r="AG275" s="20">
        <f t="shared" si="4"/>
        <v>263.11522905774274</v>
      </c>
      <c r="AH275" s="20"/>
    </row>
    <row r="276" spans="1:34" s="18" customFormat="1" ht="16">
      <c r="B276" s="82"/>
      <c r="E276" s="22"/>
      <c r="F276" s="22"/>
      <c r="G276" s="22"/>
      <c r="H276" s="22"/>
      <c r="I276" s="22"/>
      <c r="J276" s="22"/>
      <c r="K276" s="49"/>
      <c r="L276" s="50"/>
      <c r="M276" s="19"/>
      <c r="N276" s="49"/>
      <c r="O276" s="50"/>
      <c r="P276" s="50"/>
      <c r="Q276" s="50"/>
      <c r="R276" s="50"/>
      <c r="S276" s="50"/>
      <c r="U276" s="20"/>
      <c r="V276" s="20"/>
      <c r="W276" s="20"/>
      <c r="X276" s="20"/>
      <c r="Y276" s="20"/>
      <c r="Z276" s="20"/>
      <c r="AA276" s="20"/>
      <c r="AB276" s="20"/>
      <c r="AC276" s="20"/>
      <c r="AD276" s="20"/>
      <c r="AE276" s="20"/>
      <c r="AF276" s="91"/>
      <c r="AG276" s="20"/>
      <c r="AH276" s="20"/>
    </row>
    <row r="277" spans="1:34" s="18" customFormat="1" ht="16">
      <c r="A277" s="18">
        <f>'Bruker data input page'!A277</f>
        <v>327</v>
      </c>
      <c r="B277" s="82">
        <f>'Bruker data input page'!B277</f>
        <v>44877.222222222219</v>
      </c>
      <c r="C277" s="18" t="str">
        <f>'Bruker data input page'!G277</f>
        <v>GeoExploration</v>
      </c>
      <c r="D277" s="18" t="str">
        <f>'Bruker data input page'!H277</f>
        <v>Oxide3phase</v>
      </c>
      <c r="E277" s="22">
        <f>'Bruker data input page'!K277</f>
        <v>150</v>
      </c>
      <c r="F277" s="22"/>
      <c r="G277" s="22" t="str">
        <f>'Bruker data input page'!DJ277</f>
        <v>RS-5R</v>
      </c>
      <c r="H277" s="22" t="str">
        <f>'Bruker data input page'!DK277</f>
        <v>SLAB11623441</v>
      </c>
      <c r="I277" s="22" t="str">
        <f>'Bruker data input page'!DL277</f>
        <v/>
      </c>
      <c r="J277" s="22" t="str">
        <f>'Bruker data input page'!DM277</f>
        <v>STD</v>
      </c>
      <c r="K277" s="49">
        <f>'Bruker data input page'!X277*Calibrations!H$46+Calibrations!I$46</f>
        <v>56.247946111218724</v>
      </c>
      <c r="L277" s="50">
        <f>'Bruker data input page'!AJ277*Calibrations!O$46/0.5995+Calibrations!P$46</f>
        <v>1.045228948477426</v>
      </c>
      <c r="M277" s="19">
        <f>'ICP corrections'!$S$75*L277^2+'ICP corrections'!$T$75*L277+'ICP corrections'!$U$75</f>
        <v>1.1173462930411473</v>
      </c>
      <c r="N277" s="49">
        <f>'Bruker data input page'!V277*Calibrations!V$46+Calibrations!W$46</f>
        <v>18.25062164721804</v>
      </c>
      <c r="O277" s="50">
        <f>'Bruker data input page'!AR277*Calibrations!AC$46/0.6994+Calibrations!AD$46</f>
        <v>8.6887484210186443</v>
      </c>
      <c r="P277" s="50">
        <f>'Bruker data input page'!T277*Calibrations!AQ$46+Calibrations!AR$46</f>
        <v>12.656379493256736</v>
      </c>
      <c r="Q277" s="50">
        <f>'Bruker data input page'!AP277*Calibrations!AJ$46/0.77446+Calibrations!AK$46</f>
        <v>0.14264591123837977</v>
      </c>
      <c r="R277" s="50">
        <f>'Bruker data input page'!AH277*Calibrations!AX$46/0.7147+Calibrations!AY$46</f>
        <v>12.42964574631953</v>
      </c>
      <c r="S277" s="50">
        <f>'Bruker data input page'!AF277*Calibrations!BE$46/0.83015+Calibrations!BF$46</f>
        <v>0.12532359163664819</v>
      </c>
      <c r="U277" s="20">
        <f>'Bruker data input page'!AL277*Calibrations!BS$46*10000+Calibrations!BT$46</f>
        <v>220.14589457156251</v>
      </c>
      <c r="V277" s="20">
        <f>('Bruker data input page'!AN277*10000)^2*Calibrations!BY$46+('Bruker data input page'!AN277*10000)*Calibrations!BZ$46+Calibrations!CA$46</f>
        <v>348.1578296391333</v>
      </c>
      <c r="W277" s="20">
        <f>'Bruker data input page'!AV277*Calibrations!CG$46*10000+Calibrations!CH$46</f>
        <v>105.58910330831323</v>
      </c>
      <c r="X277" s="20">
        <f>'Bruker data input page'!AX277*Calibrations!CN$46*10000+Calibrations!CO$46</f>
        <v>92.599595636388329</v>
      </c>
      <c r="Y277" s="20">
        <f>'Bruker data input page'!AZ277*Calibrations!CU$46*10000+Calibrations!CV$46</f>
        <v>71.9074309303912</v>
      </c>
      <c r="Z277" s="20" t="e">
        <f>'Bruker data input page'!BH277*Calibrations!DB$46*10000+Calibrations!DC$46</f>
        <v>#VALUE!</v>
      </c>
      <c r="AA277" s="20">
        <f>'Bruker data input page'!BJ277*Calibrations!DI$46*10000+Calibrations!DJ$46</f>
        <v>83.420301443655163</v>
      </c>
      <c r="AB277" s="20">
        <f>'Bruker data input page'!BL277*Calibrations!DP$46*10000+Calibrations!DQ$46</f>
        <v>18.917498352927911</v>
      </c>
      <c r="AC277" s="20">
        <f>AB277*'ICP corrections'!Z$74+'ICP corrections'!AA$74</f>
        <v>24.033265349824017</v>
      </c>
      <c r="AD277" s="20">
        <f>((('Bruker data input page'!BN277*10000)^2)*Calibrations!DW$46)+(Calibrations!DX$46*('Bruker data input page'!BN277*10000))+Calibrations!DY$46</f>
        <v>33.337024650319357</v>
      </c>
      <c r="AE277" s="20">
        <f>AD277^2*'ICP corrections'!F$75+'ICP corrections'!G$75*AD277+'ICP corrections'!H$75</f>
        <v>56.506407900314656</v>
      </c>
      <c r="AF277" s="91">
        <f>A277^4*'ICP corrections'!K$75+A277^3*'ICP corrections'!L$75+'ICP corrections'!M$75*A277^2+'ICP corrections'!N$75*A277+'ICP corrections'!O$75</f>
        <v>1.0700879873914615</v>
      </c>
      <c r="AG277" s="20">
        <f t="shared" si="4"/>
        <v>60.46682830476869</v>
      </c>
      <c r="AH277" s="20"/>
    </row>
    <row r="278" spans="1:34" s="18" customFormat="1" ht="16">
      <c r="A278" s="18">
        <f>'Bruker data input page'!A278</f>
        <v>328</v>
      </c>
      <c r="B278" s="82">
        <f>'Bruker data input page'!B278</f>
        <v>44877.223611111112</v>
      </c>
      <c r="C278" s="18" t="str">
        <f>'Bruker data input page'!G278</f>
        <v>GeoExploration</v>
      </c>
      <c r="D278" s="18" t="str">
        <f>'Bruker data input page'!H278</f>
        <v>Oxide3phase</v>
      </c>
      <c r="E278" s="22">
        <f>'Bruker data input page'!K278</f>
        <v>150</v>
      </c>
      <c r="F278" s="22"/>
      <c r="G278" s="22" t="str">
        <f>'Bruker data input page'!DJ278</f>
        <v>RS-5R</v>
      </c>
      <c r="H278" s="22" t="str">
        <f>'Bruker data input page'!DK278</f>
        <v>SLAB11623441</v>
      </c>
      <c r="I278" s="22" t="str">
        <f>'Bruker data input page'!DL278</f>
        <v/>
      </c>
      <c r="J278" s="22" t="str">
        <f>'Bruker data input page'!DM278</f>
        <v>STD</v>
      </c>
      <c r="K278" s="49">
        <f>'Bruker data input page'!X278*Calibrations!H$46+Calibrations!I$46</f>
        <v>56.274970636556205</v>
      </c>
      <c r="L278" s="50">
        <f>'Bruker data input page'!AJ278*Calibrations!O$46/0.5995+Calibrations!P$46</f>
        <v>1.0335216566497192</v>
      </c>
      <c r="M278" s="19">
        <f>'ICP corrections'!$S$75*L278^2+'ICP corrections'!$T$75*L278+'ICP corrections'!$U$75</f>
        <v>1.1037840532493184</v>
      </c>
      <c r="N278" s="49">
        <f>'Bruker data input page'!V278*Calibrations!V$46+Calibrations!W$46</f>
        <v>18.237805402998408</v>
      </c>
      <c r="O278" s="50">
        <f>'Bruker data input page'!AR278*Calibrations!AC$46/0.6994+Calibrations!AD$46</f>
        <v>8.7124024604510488</v>
      </c>
      <c r="P278" s="50">
        <f>'Bruker data input page'!T278*Calibrations!AQ$46+Calibrations!AR$46</f>
        <v>12.587791432443158</v>
      </c>
      <c r="Q278" s="50">
        <f>'Bruker data input page'!AP278*Calibrations!AJ$46/0.77446+Calibrations!AK$46</f>
        <v>0.14168977223994128</v>
      </c>
      <c r="R278" s="50">
        <f>'Bruker data input page'!AH278*Calibrations!AX$46/0.7147+Calibrations!AY$46</f>
        <v>12.42322572241245</v>
      </c>
      <c r="S278" s="50">
        <f>'Bruker data input page'!AF278*Calibrations!BE$46/0.83015+Calibrations!BF$46</f>
        <v>0.11928297036274968</v>
      </c>
      <c r="U278" s="20">
        <f>'Bruker data input page'!AL278*Calibrations!BS$46*10000+Calibrations!BT$46</f>
        <v>249.19928173241487</v>
      </c>
      <c r="V278" s="20">
        <f>('Bruker data input page'!AN278*10000)^2*Calibrations!BY$46+('Bruker data input page'!AN278*10000)*Calibrations!BZ$46+Calibrations!CA$46</f>
        <v>380.31508597770562</v>
      </c>
      <c r="W278" s="20">
        <f>'Bruker data input page'!AV278*Calibrations!CG$46*10000+Calibrations!CH$46</f>
        <v>110.5834807608839</v>
      </c>
      <c r="X278" s="20">
        <f>'Bruker data input page'!AX278*Calibrations!CN$46*10000+Calibrations!CO$46</f>
        <v>88.488697532722853</v>
      </c>
      <c r="Y278" s="20">
        <f>'Bruker data input page'!AZ278*Calibrations!CU$46*10000+Calibrations!CV$46</f>
        <v>76.7816140313451</v>
      </c>
      <c r="Z278" s="20" t="e">
        <f>'Bruker data input page'!BH278*Calibrations!DB$46*10000+Calibrations!DC$46</f>
        <v>#VALUE!</v>
      </c>
      <c r="AA278" s="20">
        <f>'Bruker data input page'!BJ278*Calibrations!DI$46*10000+Calibrations!DJ$46</f>
        <v>79.248014185516908</v>
      </c>
      <c r="AB278" s="20">
        <f>'Bruker data input page'!BL278*Calibrations!DP$46*10000+Calibrations!DQ$46</f>
        <v>21.333064188248887</v>
      </c>
      <c r="AC278" s="20">
        <f>AB278*'ICP corrections'!Z$74+'ICP corrections'!AA$74</f>
        <v>26.086737866430376</v>
      </c>
      <c r="AD278" s="20">
        <f>((('Bruker data input page'!BN278*10000)^2)*Calibrations!DW$46)+(Calibrations!DX$46*('Bruker data input page'!BN278*10000))+Calibrations!DY$46</f>
        <v>33.337024650319357</v>
      </c>
      <c r="AE278" s="20">
        <f>AD278^2*'ICP corrections'!F$75+'ICP corrections'!G$75*AD278+'ICP corrections'!H$75</f>
        <v>56.506407900314656</v>
      </c>
      <c r="AF278" s="91">
        <f>A278^4*'ICP corrections'!K$75+A278^3*'ICP corrections'!L$75+'ICP corrections'!M$75*A278^2+'ICP corrections'!N$75*A278+'ICP corrections'!O$75</f>
        <v>1.0704855065532795</v>
      </c>
      <c r="AG278" s="20">
        <f t="shared" si="4"/>
        <v>60.489290684674565</v>
      </c>
      <c r="AH278" s="20"/>
    </row>
    <row r="279" spans="1:34" s="18" customFormat="1" ht="16">
      <c r="A279" s="18">
        <f>'Bruker data input page'!A279</f>
        <v>329</v>
      </c>
      <c r="B279" s="82">
        <f>'Bruker data input page'!B279</f>
        <v>44877.227777777778</v>
      </c>
      <c r="C279" s="18" t="str">
        <f>'Bruker data input page'!G279</f>
        <v>GeoExploration</v>
      </c>
      <c r="D279" s="18" t="str">
        <f>'Bruker data input page'!H279</f>
        <v>Oxide3phase</v>
      </c>
      <c r="E279" s="22">
        <f>'Bruker data input page'!K279</f>
        <v>150</v>
      </c>
      <c r="F279" s="22"/>
      <c r="G279" s="22" t="str">
        <f>'Bruker data input page'!DJ279</f>
        <v>RS-11R</v>
      </c>
      <c r="H279" s="22" t="str">
        <f>'Bruker data input page'!DK279</f>
        <v/>
      </c>
      <c r="I279" s="22" t="str">
        <f>'Bruker data input page'!DL279</f>
        <v/>
      </c>
      <c r="J279" s="22" t="str">
        <f>'Bruker data input page'!DM279</f>
        <v>STD</v>
      </c>
      <c r="K279" s="49">
        <f>'Bruker data input page'!X279*Calibrations!H$46+Calibrations!I$46</f>
        <v>52.550683292448774</v>
      </c>
      <c r="L279" s="50">
        <f>'Bruker data input page'!AJ279*Calibrations!O$46/0.5995+Calibrations!P$46</f>
        <v>0.90012448638753861</v>
      </c>
      <c r="M279" s="19">
        <f>'ICP corrections'!$S$75*L279^2+'ICP corrections'!$T$75*L279+'ICP corrections'!$U$75</f>
        <v>0.94906604165398045</v>
      </c>
      <c r="N279" s="49">
        <f>'Bruker data input page'!V279*Calibrations!V$46+Calibrations!W$46</f>
        <v>17.794918283161309</v>
      </c>
      <c r="O279" s="50">
        <f>'Bruker data input page'!AR279*Calibrations!AC$46/0.6994+Calibrations!AD$46</f>
        <v>8.0427997467073347</v>
      </c>
      <c r="P279" s="50">
        <f>'Bruker data input page'!T279*Calibrations!AQ$46+Calibrations!AR$46</f>
        <v>12.353505482139351</v>
      </c>
      <c r="Q279" s="50">
        <f>'Bruker data input page'!AP279*Calibrations!AJ$46/0.77446+Calibrations!AK$46</f>
        <v>0.11527643240807839</v>
      </c>
      <c r="R279" s="50">
        <f>'Bruker data input page'!AH279*Calibrations!AX$46/0.7147+Calibrations!AY$46</f>
        <v>11.064077479357714</v>
      </c>
      <c r="S279" s="50">
        <f>'Bruker data input page'!AF279*Calibrations!BE$46/0.83015+Calibrations!BF$46</f>
        <v>9.2323901344054382E-2</v>
      </c>
      <c r="U279" s="20">
        <f>'Bruker data input page'!AL279*Calibrations!BS$46*10000+Calibrations!BT$46</f>
        <v>196.62648591753916</v>
      </c>
      <c r="V279" s="20">
        <f>('Bruker data input page'!AN279*10000)^2*Calibrations!BY$46+('Bruker data input page'!AN279*10000)*Calibrations!BZ$46+Calibrations!CA$46</f>
        <v>305.22933471157137</v>
      </c>
      <c r="W279" s="20">
        <f>'Bruker data input page'!AV279*Calibrations!CG$46*10000+Calibrations!CH$46</f>
        <v>77.620589573917471</v>
      </c>
      <c r="X279" s="20">
        <f>'Bruker data input page'!AX279*Calibrations!CN$46*10000+Calibrations!CO$46</f>
        <v>65.878757962562673</v>
      </c>
      <c r="Y279" s="20">
        <f>'Bruker data input page'!AZ279*Calibrations!CU$46*10000+Calibrations!CV$46</f>
        <v>52.410698526575608</v>
      </c>
      <c r="Z279" s="20" t="e">
        <f>'Bruker data input page'!BH279*Calibrations!DB$46*10000+Calibrations!DC$46</f>
        <v>#VALUE!</v>
      </c>
      <c r="AA279" s="20">
        <f>'Bruker data input page'!BJ279*Calibrations!DI$46*10000+Calibrations!DJ$46</f>
        <v>77.161870556447795</v>
      </c>
      <c r="AB279" s="20">
        <f>'Bruker data input page'!BL279*Calibrations!DP$46*10000+Calibrations!DQ$46</f>
        <v>18.917498352927911</v>
      </c>
      <c r="AC279" s="20">
        <f>AB279*'ICP corrections'!Z$74+'ICP corrections'!AA$74</f>
        <v>24.033265349824017</v>
      </c>
      <c r="AD279" s="20">
        <f>((('Bruker data input page'!BN279*10000)^2)*Calibrations!DW$46)+(Calibrations!DX$46*('Bruker data input page'!BN279*10000))+Calibrations!DY$46</f>
        <v>37.154457648689508</v>
      </c>
      <c r="AE279" s="20">
        <f>AD279^2*'ICP corrections'!F$75+'ICP corrections'!G$75*AD279+'ICP corrections'!H$75</f>
        <v>61.617792224983603</v>
      </c>
      <c r="AF279" s="91">
        <f>A279^4*'ICP corrections'!K$75+A279^3*'ICP corrections'!L$75+'ICP corrections'!M$75*A279^2+'ICP corrections'!N$75*A279+'ICP corrections'!O$75</f>
        <v>1.0708809890546276</v>
      </c>
      <c r="AG279" s="20">
        <f t="shared" si="4"/>
        <v>65.985322281252976</v>
      </c>
      <c r="AH279" s="20"/>
    </row>
    <row r="280" spans="1:34" s="18" customFormat="1" ht="16">
      <c r="A280" s="18">
        <f>'Bruker data input page'!A280</f>
        <v>330</v>
      </c>
      <c r="B280" s="82">
        <f>'Bruker data input page'!B280</f>
        <v>44877.229166666664</v>
      </c>
      <c r="C280" s="18" t="str">
        <f>'Bruker data input page'!G280</f>
        <v>GeoExploration</v>
      </c>
      <c r="D280" s="18" t="str">
        <f>'Bruker data input page'!H280</f>
        <v>Oxide3phase</v>
      </c>
      <c r="E280" s="22">
        <f>'Bruker data input page'!K280</f>
        <v>150</v>
      </c>
      <c r="F280" s="22"/>
      <c r="G280" s="22" t="str">
        <f>'Bruker data input page'!DJ280</f>
        <v>RS-11R</v>
      </c>
      <c r="H280" s="22" t="str">
        <f>'Bruker data input page'!DK280</f>
        <v/>
      </c>
      <c r="I280" s="22" t="str">
        <f>'Bruker data input page'!DL280</f>
        <v/>
      </c>
      <c r="J280" s="22" t="str">
        <f>'Bruker data input page'!DM280</f>
        <v>STD</v>
      </c>
      <c r="K280" s="49">
        <f>'Bruker data input page'!X280*Calibrations!H$46+Calibrations!I$46</f>
        <v>52.653876586708996</v>
      </c>
      <c r="L280" s="50">
        <f>'Bruker data input page'!AJ280*Calibrations!O$46/0.5995+Calibrations!P$46</f>
        <v>0.89319904615143031</v>
      </c>
      <c r="M280" s="19">
        <f>'ICP corrections'!$S$75*L280^2+'ICP corrections'!$T$75*L280+'ICP corrections'!$U$75</f>
        <v>0.94102442761509675</v>
      </c>
      <c r="N280" s="49">
        <f>'Bruker data input page'!V280*Calibrations!V$46+Calibrations!W$46</f>
        <v>17.881725215659216</v>
      </c>
      <c r="O280" s="50">
        <f>'Bruker data input page'!AR280*Calibrations!AC$46/0.6994+Calibrations!AD$46</f>
        <v>8.0262865493677324</v>
      </c>
      <c r="P280" s="50">
        <f>'Bruker data input page'!T280*Calibrations!AQ$46+Calibrations!AR$46</f>
        <v>12.168211003845244</v>
      </c>
      <c r="Q280" s="50">
        <f>'Bruker data input page'!AP280*Calibrations!AJ$46/0.77446+Calibrations!AK$46</f>
        <v>0.11599353665690726</v>
      </c>
      <c r="R280" s="50">
        <f>'Bruker data input page'!AH280*Calibrations!AX$46/0.7147+Calibrations!AY$46</f>
        <v>11.064807027528971</v>
      </c>
      <c r="S280" s="50">
        <f>'Bruker data input page'!AF280*Calibrations!BE$46/0.83015+Calibrations!BF$46</f>
        <v>8.6954460211700141E-2</v>
      </c>
      <c r="U280" s="20">
        <f>'Bruker data input page'!AL280*Calibrations!BS$46*10000+Calibrations!BT$46</f>
        <v>211.84492681131897</v>
      </c>
      <c r="V280" s="20">
        <f>('Bruker data input page'!AN280*10000)^2*Calibrations!BY$46+('Bruker data input page'!AN280*10000)*Calibrations!BZ$46+Calibrations!CA$46</f>
        <v>286.1966377556987</v>
      </c>
      <c r="W280" s="20">
        <f>'Bruker data input page'!AV280*Calibrations!CG$46*10000+Calibrations!CH$46</f>
        <v>75.62283859288921</v>
      </c>
      <c r="X280" s="20">
        <f>'Bruker data input page'!AX280*Calibrations!CN$46*10000+Calibrations!CO$46</f>
        <v>71.017380592144534</v>
      </c>
      <c r="Y280" s="20">
        <f>'Bruker data input page'!AZ280*Calibrations!CU$46*10000+Calibrations!CV$46</f>
        <v>48.755061200860183</v>
      </c>
      <c r="Z280" s="20" t="e">
        <f>'Bruker data input page'!BH280*Calibrations!DB$46*10000+Calibrations!DC$46</f>
        <v>#VALUE!</v>
      </c>
      <c r="AA280" s="20">
        <f>'Bruker data input page'!BJ280*Calibrations!DI$46*10000+Calibrations!DJ$46</f>
        <v>76.118798741913253</v>
      </c>
      <c r="AB280" s="20">
        <f>'Bruker data input page'!BL280*Calibrations!DP$46*10000+Calibrations!DQ$46</f>
        <v>20.125281270588395</v>
      </c>
      <c r="AC280" s="20">
        <f>AB280*'ICP corrections'!Z$74+'ICP corrections'!AA$74</f>
        <v>25.060001608127195</v>
      </c>
      <c r="AD280" s="20">
        <f>((('Bruker data input page'!BN280*10000)^2)*Calibrations!DW$46)+(Calibrations!DX$46*('Bruker data input page'!BN280*10000))+Calibrations!DY$46</f>
        <v>39.684458691648388</v>
      </c>
      <c r="AE280" s="20">
        <f>AD280^2*'ICP corrections'!F$75+'ICP corrections'!G$75*AD280+'ICP corrections'!H$75</f>
        <v>64.98152759838608</v>
      </c>
      <c r="AF280" s="91">
        <f>A280^4*'ICP corrections'!K$75+A280^3*'ICP corrections'!L$75+'ICP corrections'!M$75*A280^2+'ICP corrections'!N$75*A280+'ICP corrections'!O$75</f>
        <v>1.071274382637466</v>
      </c>
      <c r="AG280" s="20">
        <f t="shared" si="4"/>
        <v>69.613045860800511</v>
      </c>
      <c r="AH280" s="20"/>
    </row>
    <row r="281" spans="1:34" s="18" customFormat="1" ht="16">
      <c r="A281" s="18">
        <f>'Bruker data input page'!A281</f>
        <v>331</v>
      </c>
      <c r="B281" s="82">
        <f>'Bruker data input page'!B281</f>
        <v>44877.231944444444</v>
      </c>
      <c r="C281" s="18" t="str">
        <f>'Bruker data input page'!G281</f>
        <v>GeoExploration</v>
      </c>
      <c r="D281" s="18" t="str">
        <f>'Bruker data input page'!H281</f>
        <v>Oxide3phase</v>
      </c>
      <c r="E281" s="22">
        <f>'Bruker data input page'!K281</f>
        <v>150</v>
      </c>
      <c r="F281" s="22"/>
      <c r="G281" s="22" t="str">
        <f>'Bruker data input page'!DJ281</f>
        <v>BC-1</v>
      </c>
      <c r="H281" s="22" t="str">
        <f>'Bruker data input page'!DK281</f>
        <v/>
      </c>
      <c r="I281" s="22" t="str">
        <f>'Bruker data input page'!DL281</f>
        <v/>
      </c>
      <c r="J281" s="22" t="str">
        <f>'Bruker data input page'!DM281</f>
        <v>STD</v>
      </c>
      <c r="K281" s="49">
        <f>'Bruker data input page'!X281*Calibrations!H$46+Calibrations!I$46</f>
        <v>42.157300896640123</v>
      </c>
      <c r="L281" s="50">
        <f>'Bruker data input page'!AJ281*Calibrations!O$46/0.5995+Calibrations!P$46</f>
        <v>7.9624709842902125E-2</v>
      </c>
      <c r="M281" s="19">
        <f>'ICP corrections'!$S$75*L281^2+'ICP corrections'!$T$75*L281+'ICP corrections'!$U$75</f>
        <v>-1.0049778185184238E-2</v>
      </c>
      <c r="N281" s="49">
        <f>'Bruker data input page'!V281*Calibrations!V$46+Calibrations!W$46</f>
        <v>16.562378755297246</v>
      </c>
      <c r="O281" s="50">
        <f>'Bruker data input page'!AR281*Calibrations!AC$46/0.6994+Calibrations!AD$46</f>
        <v>6.4474166091406664</v>
      </c>
      <c r="P281" s="50">
        <f>'Bruker data input page'!T281*Calibrations!AQ$46+Calibrations!AR$46</f>
        <v>28.281166602979539</v>
      </c>
      <c r="Q281" s="50">
        <f>'Bruker data input page'!AP281*Calibrations!AJ$46/0.77446+Calibrations!AK$46</f>
        <v>8.6233710330509694E-2</v>
      </c>
      <c r="R281" s="50">
        <f>'Bruker data input page'!AH281*Calibrations!AX$46/0.7147+Calibrations!AY$46</f>
        <v>9.414423154507805</v>
      </c>
      <c r="S281" s="50" t="e">
        <f>'Bruker data input page'!AF281*Calibrations!BE$46/0.83015+Calibrations!BF$46</f>
        <v>#VALUE!</v>
      </c>
      <c r="U281" s="20" t="e">
        <f>'Bruker data input page'!AL281*Calibrations!BS$46*10000+Calibrations!BT$46</f>
        <v>#VALUE!</v>
      </c>
      <c r="V281" s="20">
        <f>('Bruker data input page'!AN281*10000)^2*Calibrations!BY$46+('Bruker data input page'!AN281*10000)*Calibrations!BZ$46+Calibrations!CA$46</f>
        <v>445.64958333261359</v>
      </c>
      <c r="W281" s="20">
        <f>'Bruker data input page'!AV281*Calibrations!CG$46*10000+Calibrations!CH$46</f>
        <v>655.96949858160121</v>
      </c>
      <c r="X281" s="20">
        <f>'Bruker data input page'!AX281*Calibrations!CN$46*10000+Calibrations!CO$46</f>
        <v>55.601512703398953</v>
      </c>
      <c r="Y281" s="20">
        <f>'Bruker data input page'!AZ281*Calibrations!CU$46*10000+Calibrations!CV$46</f>
        <v>34.132511897998484</v>
      </c>
      <c r="Z281" s="20" t="e">
        <f>'Bruker data input page'!BH281*Calibrations!DB$46*10000+Calibrations!DC$46</f>
        <v>#VALUE!</v>
      </c>
      <c r="AA281" s="20">
        <f>'Bruker data input page'!BJ281*Calibrations!DI$46*10000+Calibrations!DJ$46</f>
        <v>160.60761571921267</v>
      </c>
      <c r="AB281" s="20" t="e">
        <f>'Bruker data input page'!BL281*Calibrations!DP$46*10000+Calibrations!DQ$46</f>
        <v>#VALUE!</v>
      </c>
      <c r="AC281" s="20" t="e">
        <f>AB281*'ICP corrections'!Z$74+'ICP corrections'!AA$74</f>
        <v>#VALUE!</v>
      </c>
      <c r="AD281" s="20" t="e">
        <f>((('Bruker data input page'!BN281*10000)^2)*Calibrations!DW$46)+(Calibrations!DX$46*('Bruker data input page'!BN281*10000))+Calibrations!DY$46</f>
        <v>#VALUE!</v>
      </c>
      <c r="AE281" s="20" t="e">
        <f>AD281^2*'ICP corrections'!F$75+'ICP corrections'!G$75*AD281+'ICP corrections'!H$75</f>
        <v>#VALUE!</v>
      </c>
      <c r="AF281" s="91">
        <f>A281^4*'ICP corrections'!K$75+A281^3*'ICP corrections'!L$75+'ICP corrections'!M$75*A281^2+'ICP corrections'!N$75*A281+'ICP corrections'!O$75</f>
        <v>1.0716656351169644</v>
      </c>
      <c r="AG281" s="20" t="e">
        <f t="shared" si="4"/>
        <v>#VALUE!</v>
      </c>
      <c r="AH281" s="20"/>
    </row>
    <row r="282" spans="1:34" s="18" customFormat="1" ht="16">
      <c r="A282" s="18">
        <f>'Bruker data input page'!A282</f>
        <v>332</v>
      </c>
      <c r="B282" s="82">
        <f>'Bruker data input page'!B282</f>
        <v>44877.234027777777</v>
      </c>
      <c r="C282" s="18" t="str">
        <f>'Bruker data input page'!G282</f>
        <v>GeoExploration</v>
      </c>
      <c r="D282" s="18" t="str">
        <f>'Bruker data input page'!H282</f>
        <v>Oxide3phase</v>
      </c>
      <c r="E282" s="22">
        <f>'Bruker data input page'!K282</f>
        <v>150</v>
      </c>
      <c r="F282" s="22"/>
      <c r="G282" s="22" t="str">
        <f>'Bruker data input page'!DJ282</f>
        <v>BE-N</v>
      </c>
      <c r="H282" s="22" t="str">
        <f>'Bruker data input page'!DK282</f>
        <v/>
      </c>
      <c r="I282" s="22" t="str">
        <f>'Bruker data input page'!DL282</f>
        <v/>
      </c>
      <c r="J282" s="22" t="str">
        <f>'Bruker data input page'!DM282</f>
        <v>STD</v>
      </c>
      <c r="K282" s="49">
        <f>'Bruker data input page'!X282*Calibrations!H$46+Calibrations!I$46</f>
        <v>37.918874362304201</v>
      </c>
      <c r="L282" s="50">
        <f>'Bruker data input page'!AJ282*Calibrations!O$46/0.5995+Calibrations!P$46</f>
        <v>2.8377637295901157</v>
      </c>
      <c r="M282" s="19">
        <f>'ICP corrections'!$S$75*L282^2+'ICP corrections'!$T$75*L282+'ICP corrections'!$U$75</f>
        <v>3.1630057927852038</v>
      </c>
      <c r="N282" s="49">
        <f>'Bruker data input page'!V282*Calibrations!V$46+Calibrations!W$46</f>
        <v>12.859276933198707</v>
      </c>
      <c r="O282" s="50">
        <f>'Bruker data input page'!AR282*Calibrations!AC$46/0.6994+Calibrations!AD$46</f>
        <v>13.423573031176639</v>
      </c>
      <c r="P282" s="50">
        <f>'Bruker data input page'!T282*Calibrations!AQ$46+Calibrations!AR$46</f>
        <v>13.318006897427317</v>
      </c>
      <c r="Q282" s="50">
        <f>'Bruker data input page'!AP282*Calibrations!AJ$46/0.77446+Calibrations!AK$46</f>
        <v>0.19977521639507873</v>
      </c>
      <c r="R282" s="50">
        <f>'Bruker data input page'!AH282*Calibrations!AX$46/0.7147+Calibrations!AY$46</f>
        <v>14.182750001853901</v>
      </c>
      <c r="S282" s="50">
        <f>'Bruker data input page'!AF282*Calibrations!BE$46/0.83015+Calibrations!BF$46</f>
        <v>1.5634389082521949</v>
      </c>
      <c r="U282" s="20">
        <f>'Bruker data input page'!AL282*Calibrations!BS$46*10000+Calibrations!BT$46</f>
        <v>192.47600203741737</v>
      </c>
      <c r="V282" s="20">
        <f>('Bruker data input page'!AN282*10000)^2*Calibrations!BY$46+('Bruker data input page'!AN282*10000)*Calibrations!BZ$46+Calibrations!CA$46</f>
        <v>397.85889039313327</v>
      </c>
      <c r="W282" s="20">
        <f>'Bruker data input page'!AV282*Calibrations!CG$46*10000+Calibrations!CH$46</f>
        <v>276.39681218623019</v>
      </c>
      <c r="X282" s="20">
        <f>'Bruker data input page'!AX282*Calibrations!CN$46*10000+Calibrations!CO$46</f>
        <v>79.239176799475501</v>
      </c>
      <c r="Y282" s="20">
        <f>'Bruker data input page'!AZ282*Calibrations!CU$46*10000+Calibrations!CV$46</f>
        <v>121.86780771516865</v>
      </c>
      <c r="Z282" s="20">
        <f>'Bruker data input page'!BH282*Calibrations!DB$46*10000+Calibrations!DC$46</f>
        <v>45.498738215031388</v>
      </c>
      <c r="AA282" s="20">
        <f>'Bruker data input page'!BJ282*Calibrations!DI$46*10000+Calibrations!DJ$46</f>
        <v>1336.149550699663</v>
      </c>
      <c r="AB282" s="20">
        <f>'Bruker data input page'!BL282*Calibrations!DP$46*10000+Calibrations!DQ$46</f>
        <v>30.995327529532794</v>
      </c>
      <c r="AC282" s="20">
        <f>AB282*'ICP corrections'!Z$74+'ICP corrections'!AA$74</f>
        <v>34.300627932855825</v>
      </c>
      <c r="AD282" s="20">
        <f>((('Bruker data input page'!BN282*10000)^2)*Calibrations!DW$46)+(Calibrations!DX$46*('Bruker data input page'!BN282*10000))+Calibrations!DY$46</f>
        <v>233.59092873298758</v>
      </c>
      <c r="AE282" s="20">
        <f>AD282^2*'ICP corrections'!F$75+'ICP corrections'!G$75*AD282+'ICP corrections'!H$75</f>
        <v>266.26311868578284</v>
      </c>
      <c r="AF282" s="91">
        <f>A282^4*'ICP corrections'!K$75+A282^3*'ICP corrections'!L$75+'ICP corrections'!M$75*A282^2+'ICP corrections'!N$75*A282+'ICP corrections'!O$75</f>
        <v>1.072054694381501</v>
      </c>
      <c r="AG282" s="20">
        <f t="shared" si="4"/>
        <v>285.44862632775227</v>
      </c>
      <c r="AH282" s="20"/>
    </row>
    <row r="283" spans="1:34" s="18" customFormat="1" ht="16">
      <c r="A283" s="18">
        <f>'Bruker data input page'!A283</f>
        <v>333</v>
      </c>
      <c r="B283" s="82">
        <f>'Bruker data input page'!B283</f>
        <v>44877.236805555556</v>
      </c>
      <c r="C283" s="18" t="str">
        <f>'Bruker data input page'!G283</f>
        <v>GeoExploration</v>
      </c>
      <c r="D283" s="18" t="str">
        <f>'Bruker data input page'!H283</f>
        <v>Oxide3phase</v>
      </c>
      <c r="E283" s="22">
        <f>'Bruker data input page'!K283</f>
        <v>150</v>
      </c>
      <c r="F283" s="22"/>
      <c r="G283" s="22" t="str">
        <f>'Bruker data input page'!DJ283</f>
        <v>BHVO-2</v>
      </c>
      <c r="H283" s="22" t="str">
        <f>'Bruker data input page'!DK283</f>
        <v/>
      </c>
      <c r="I283" s="22" t="str">
        <f>'Bruker data input page'!DL283</f>
        <v/>
      </c>
      <c r="J283" s="22" t="str">
        <f>'Bruker data input page'!DM283</f>
        <v>STD</v>
      </c>
      <c r="K283" s="49">
        <f>'Bruker data input page'!X283*Calibrations!H$46+Calibrations!I$46</f>
        <v>47.840433550619217</v>
      </c>
      <c r="L283" s="50">
        <f>'Bruker data input page'!AJ283*Calibrations!O$46/0.5995+Calibrations!P$46</f>
        <v>2.8547475473119999</v>
      </c>
      <c r="M283" s="19">
        <f>'ICP corrections'!$S$75*L283^2+'ICP corrections'!$T$75*L283+'ICP corrections'!$U$75</f>
        <v>3.1820943602077145</v>
      </c>
      <c r="N283" s="49">
        <f>'Bruker data input page'!V283*Calibrations!V$46+Calibrations!W$46</f>
        <v>15.487994323627989</v>
      </c>
      <c r="O283" s="50">
        <f>'Bruker data input page'!AR283*Calibrations!AC$46/0.6994+Calibrations!AD$46</f>
        <v>13.075159444065383</v>
      </c>
      <c r="P283" s="50">
        <f>'Bruker data input page'!T283*Calibrations!AQ$46+Calibrations!AR$46</f>
        <v>6.6178167700019266</v>
      </c>
      <c r="Q283" s="50">
        <f>'Bruker data input page'!AP283*Calibrations!AJ$46/0.77446+Calibrations!AK$46</f>
        <v>0.17646932830814083</v>
      </c>
      <c r="R283" s="50">
        <f>'Bruker data input page'!AH283*Calibrations!AX$46/0.7147+Calibrations!AY$46</f>
        <v>11.498450460525074</v>
      </c>
      <c r="S283" s="50">
        <f>'Bruker data input page'!AF283*Calibrations!BE$46/0.83015+Calibrations!BF$46</f>
        <v>0.53910614889869746</v>
      </c>
      <c r="U283" s="20">
        <f>'Bruker data input page'!AL283*Calibrations!BS$46*10000+Calibrations!BT$46</f>
        <v>263.725975312841</v>
      </c>
      <c r="V283" s="20">
        <f>('Bruker data input page'!AN283*10000)^2*Calibrations!BY$46+('Bruker data input page'!AN283*10000)*Calibrations!BZ$46+Calibrations!CA$46</f>
        <v>371.81201444444287</v>
      </c>
      <c r="W283" s="20">
        <f>'Bruker data input page'!AV283*Calibrations!CG$46*10000+Calibrations!CH$46</f>
        <v>132.55874155219485</v>
      </c>
      <c r="X283" s="20">
        <f>'Bruker data input page'!AX283*Calibrations!CN$46*10000+Calibrations!CO$46</f>
        <v>126.51450499162858</v>
      </c>
      <c r="Y283" s="20">
        <f>'Bruker data input page'!AZ283*Calibrations!CU$46*10000+Calibrations!CV$46</f>
        <v>110.90089573802238</v>
      </c>
      <c r="Z283" s="20">
        <f>'Bruker data input page'!BH283*Calibrations!DB$46*10000+Calibrations!DC$46</f>
        <v>8.0712050702363456</v>
      </c>
      <c r="AA283" s="20">
        <f>'Bruker data input page'!BJ283*Calibrations!DI$46*10000+Calibrations!DJ$46</f>
        <v>387.99727128774691</v>
      </c>
      <c r="AB283" s="20">
        <f>'Bruker data input page'!BL283*Calibrations!DP$46*10000+Calibrations!DQ$46</f>
        <v>26.164195858890835</v>
      </c>
      <c r="AC283" s="20">
        <f>AB283*'ICP corrections'!Z$74+'ICP corrections'!AA$74</f>
        <v>30.193682899643097</v>
      </c>
      <c r="AD283" s="20">
        <f>((('Bruker data input page'!BN283*10000)^2)*Calibrations!DW$46)+(Calibrations!DX$46*('Bruker data input page'!BN283*10000))+Calibrations!DY$46</f>
        <v>154.75890441454817</v>
      </c>
      <c r="AE283" s="20">
        <f>AD283^2*'ICP corrections'!F$75+'ICP corrections'!G$75*AD283+'ICP corrections'!H$75</f>
        <v>197.89462179043824</v>
      </c>
      <c r="AF283" s="91">
        <f>A283^4*'ICP corrections'!K$75+A283^3*'ICP corrections'!L$75+'ICP corrections'!M$75*A283^2+'ICP corrections'!N$75*A283+'ICP corrections'!O$75</f>
        <v>1.0724415083926633</v>
      </c>
      <c r="AG283" s="20">
        <f t="shared" si="4"/>
        <v>212.23040669573319</v>
      </c>
      <c r="AH283" s="20"/>
    </row>
    <row r="284" spans="1:34" s="18" customFormat="1" ht="16">
      <c r="A284" s="18">
        <f>'Bruker data input page'!A284</f>
        <v>334</v>
      </c>
      <c r="B284" s="82">
        <f>'Bruker data input page'!B284</f>
        <v>44877.238888888889</v>
      </c>
      <c r="C284" s="18" t="str">
        <f>'Bruker data input page'!G284</f>
        <v>GeoExploration</v>
      </c>
      <c r="D284" s="18" t="str">
        <f>'Bruker data input page'!H284</f>
        <v>Oxide3phase</v>
      </c>
      <c r="E284" s="22">
        <f>'Bruker data input page'!K284</f>
        <v>150</v>
      </c>
      <c r="F284" s="22"/>
      <c r="G284" s="22" t="str">
        <f>'Bruker data input page'!DJ284</f>
        <v>GSM-1</v>
      </c>
      <c r="H284" s="22" t="str">
        <f>'Bruker data input page'!DK284</f>
        <v/>
      </c>
      <c r="I284" s="22" t="str">
        <f>'Bruker data input page'!DL284</f>
        <v/>
      </c>
      <c r="J284" s="22" t="str">
        <f>'Bruker data input page'!DM284</f>
        <v>STD</v>
      </c>
      <c r="K284" s="49">
        <f>'Bruker data input page'!X284*Calibrations!H$46+Calibrations!I$46</f>
        <v>48.567018208714288</v>
      </c>
      <c r="L284" s="50">
        <f>'Bruker data input page'!AJ284*Calibrations!O$46/0.5995+Calibrations!P$46</f>
        <v>1.3468153816165216</v>
      </c>
      <c r="M284" s="19">
        <f>'ICP corrections'!$S$75*L284^2+'ICP corrections'!$T$75*L284+'ICP corrections'!$U$75</f>
        <v>1.4658147505813628</v>
      </c>
      <c r="N284" s="49">
        <f>'Bruker data input page'!V284*Calibrations!V$46+Calibrations!W$46</f>
        <v>19.979559417691881</v>
      </c>
      <c r="O284" s="50">
        <f>'Bruker data input page'!AR284*Calibrations!AC$46/0.6994+Calibrations!AD$46</f>
        <v>13.023388338892572</v>
      </c>
      <c r="P284" s="50">
        <f>'Bruker data input page'!T284*Calibrations!AQ$46+Calibrations!AR$46</f>
        <v>6.913705858377333</v>
      </c>
      <c r="Q284" s="50">
        <f>'Bruker data input page'!AP284*Calibrations!AJ$46/0.77446+Calibrations!AK$46</f>
        <v>0.13989701161786916</v>
      </c>
      <c r="R284" s="50">
        <f>'Bruker data input page'!AH284*Calibrations!AX$46/0.7147+Calibrations!AY$46</f>
        <v>13.197422241752058</v>
      </c>
      <c r="S284" s="50">
        <f>'Bruker data input page'!AF284*Calibrations!BE$46/0.83015+Calibrations!BF$46</f>
        <v>0.21582104738820213</v>
      </c>
      <c r="U284" s="20">
        <f>'Bruker data input page'!AL284*Calibrations!BS$46*10000+Calibrations!BT$46</f>
        <v>622.74283094337397</v>
      </c>
      <c r="V284" s="20" t="e">
        <f>('Bruker data input page'!AN284*10000)^2*Calibrations!BY$46+('Bruker data input page'!AN284*10000)*Calibrations!BZ$46+Calibrations!CA$46</f>
        <v>#VALUE!</v>
      </c>
      <c r="W284" s="20">
        <f>'Bruker data input page'!AV284*Calibrations!CG$46*10000+Calibrations!CH$46</f>
        <v>20.684686614611813</v>
      </c>
      <c r="X284" s="20">
        <f>'Bruker data input page'!AX284*Calibrations!CN$46*10000+Calibrations!CO$46</f>
        <v>89.516422058639222</v>
      </c>
      <c r="Y284" s="20">
        <f>'Bruker data input page'!AZ284*Calibrations!CU$46*10000+Calibrations!CV$46</f>
        <v>98.715437985637649</v>
      </c>
      <c r="Z284" s="20">
        <f>'Bruker data input page'!BH284*Calibrations!DB$46*10000+Calibrations!DC$46</f>
        <v>4.8631308006824847</v>
      </c>
      <c r="AA284" s="20">
        <f>'Bruker data input page'!BJ284*Calibrations!DI$46*10000+Calibrations!DJ$46</f>
        <v>370.26505044065937</v>
      </c>
      <c r="AB284" s="20">
        <f>'Bruker data input page'!BL284*Calibrations!DP$46*10000+Calibrations!DQ$46</f>
        <v>8.0474520939835212</v>
      </c>
      <c r="AC284" s="20">
        <f>AB284*'ICP corrections'!Z$74+'ICP corrections'!AA$74</f>
        <v>14.79263902509539</v>
      </c>
      <c r="AD284" s="20">
        <f>((('Bruker data input page'!BN284*10000)^2)*Calibrations!DW$46)+(Calibrations!DX$46*('Bruker data input page'!BN284*10000))+Calibrations!DY$46</f>
        <v>32.058565268480812</v>
      </c>
      <c r="AE284" s="20">
        <f>AD284^2*'ICP corrections'!F$75+'ICP corrections'!G$75*AD284+'ICP corrections'!H$75</f>
        <v>54.784935990419477</v>
      </c>
      <c r="AF284" s="91">
        <f>A284^4*'ICP corrections'!K$75+A284^3*'ICP corrections'!L$75+'ICP corrections'!M$75*A284^2+'ICP corrections'!N$75*A284+'ICP corrections'!O$75</f>
        <v>1.0728260251852468</v>
      </c>
      <c r="AG284" s="20">
        <f t="shared" si="4"/>
        <v>58.774705118629903</v>
      </c>
      <c r="AH284" s="20"/>
    </row>
    <row r="285" spans="1:34" s="18" customFormat="1" ht="16">
      <c r="A285" s="18">
        <f>'Bruker data input page'!A285</f>
        <v>335</v>
      </c>
      <c r="B285" s="82">
        <f>'Bruker data input page'!B285</f>
        <v>44877.241666666669</v>
      </c>
      <c r="C285" s="18" t="str">
        <f>'Bruker data input page'!G285</f>
        <v>GeoExploration</v>
      </c>
      <c r="D285" s="18" t="str">
        <f>'Bruker data input page'!H285</f>
        <v>Oxide3phase</v>
      </c>
      <c r="E285" s="22">
        <f>'Bruker data input page'!K285</f>
        <v>150</v>
      </c>
      <c r="F285" s="22"/>
      <c r="G285" s="22" t="str">
        <f>'Bruker data input page'!DJ285</f>
        <v>WS-E</v>
      </c>
      <c r="H285" s="22" t="str">
        <f>'Bruker data input page'!DK285</f>
        <v/>
      </c>
      <c r="I285" s="22" t="str">
        <f>'Bruker data input page'!DL285</f>
        <v/>
      </c>
      <c r="J285" s="22" t="str">
        <f>'Bruker data input page'!DM285</f>
        <v>STD</v>
      </c>
      <c r="K285" s="49">
        <f>'Bruker data input page'!X285*Calibrations!H$46+Calibrations!I$46</f>
        <v>51.214652310283753</v>
      </c>
      <c r="L285" s="50">
        <f>'Bruker data input page'!AJ285*Calibrations!O$46/0.5995+Calibrations!P$46</f>
        <v>2.4357584130274499</v>
      </c>
      <c r="M285" s="19">
        <f>'ICP corrections'!$S$75*L285^2+'ICP corrections'!$T$75*L285+'ICP corrections'!$U$75</f>
        <v>2.7095724303976088</v>
      </c>
      <c r="N285" s="49">
        <f>'Bruker data input page'!V285*Calibrations!V$46+Calibrations!W$46</f>
        <v>15.236888425283597</v>
      </c>
      <c r="O285" s="50">
        <f>'Bruker data input page'!AR285*Calibrations!AC$46/0.6994+Calibrations!AD$46</f>
        <v>13.591977890531869</v>
      </c>
      <c r="P285" s="50">
        <f>'Bruker data input page'!T285*Calibrations!AQ$46+Calibrations!AR$46</f>
        <v>5.9417344562680885</v>
      </c>
      <c r="Q285" s="50">
        <f>'Bruker data input page'!AP285*Calibrations!AJ$46/0.77446+Calibrations!AK$46</f>
        <v>0.17527415456009274</v>
      </c>
      <c r="R285" s="50">
        <f>'Bruker data input page'!AH285*Calibrations!AX$46/0.7147+Calibrations!AY$46</f>
        <v>9.0338908283793273</v>
      </c>
      <c r="S285" s="50">
        <f>'Bruker data input page'!AF285*Calibrations!BE$46/0.83015+Calibrations!BF$46</f>
        <v>1.1524529349132464</v>
      </c>
      <c r="U285" s="20">
        <f>'Bruker data input page'!AL285*Calibrations!BS$46*10000+Calibrations!BT$46</f>
        <v>371.63855619600702</v>
      </c>
      <c r="V285" s="20">
        <f>('Bruker data input page'!AN285*10000)^2*Calibrations!BY$46+('Bruker data input page'!AN285*10000)*Calibrations!BZ$46+Calibrations!CA$46</f>
        <v>203.2557630480529</v>
      </c>
      <c r="W285" s="20">
        <f>'Bruker data input page'!AV285*Calibrations!CG$46*10000+Calibrations!CH$46</f>
        <v>63.636332706719585</v>
      </c>
      <c r="X285" s="20">
        <f>'Bruker data input page'!AX285*Calibrations!CN$46*10000+Calibrations!CO$46</f>
        <v>63.823308910729935</v>
      </c>
      <c r="Y285" s="20">
        <f>'Bruker data input page'!AZ285*Calibrations!CU$46*10000+Calibrations!CV$46</f>
        <v>108.46380418754543</v>
      </c>
      <c r="Z285" s="20">
        <f>'Bruker data input page'!BH285*Calibrations!DB$46*10000+Calibrations!DC$46</f>
        <v>24.111576418005647</v>
      </c>
      <c r="AA285" s="20">
        <f>'Bruker data input page'!BJ285*Calibrations!DI$46*10000+Calibrations!DJ$46</f>
        <v>390.08341491681603</v>
      </c>
      <c r="AB285" s="20">
        <f>'Bruker data input page'!BL285*Calibrations!DP$46*10000+Calibrations!DQ$46</f>
        <v>28.579761694211815</v>
      </c>
      <c r="AC285" s="20">
        <f>AB285*'ICP corrections'!Z$74+'ICP corrections'!AA$74</f>
        <v>32.247155416249463</v>
      </c>
      <c r="AD285" s="20">
        <f>((('Bruker data input page'!BN285*10000)^2)*Calibrations!DW$46)+(Calibrations!DX$46*('Bruker data input page'!BN285*10000))+Calibrations!DY$46</f>
        <v>162.27088053457692</v>
      </c>
      <c r="AE285" s="20">
        <f>AD285^2*'ICP corrections'!F$75+'ICP corrections'!G$75*AD285+'ICP corrections'!H$75</f>
        <v>205.2045592793072</v>
      </c>
      <c r="AF285" s="91">
        <f>A285^4*'ICP corrections'!K$75+A285^3*'ICP corrections'!L$75+'ICP corrections'!M$75*A285^2+'ICP corrections'!N$75*A285+'ICP corrections'!O$75</f>
        <v>1.0732081928672574</v>
      </c>
      <c r="AG285" s="20">
        <f t="shared" si="4"/>
        <v>220.2272142322673</v>
      </c>
      <c r="AH285" s="20"/>
    </row>
    <row r="286" spans="1:34" s="18" customFormat="1" ht="16">
      <c r="B286" s="82"/>
      <c r="E286" s="22"/>
      <c r="F286" s="22"/>
      <c r="G286" s="22"/>
      <c r="H286" s="22"/>
      <c r="I286" s="22"/>
      <c r="J286" s="22"/>
      <c r="K286" s="49"/>
      <c r="L286" s="50"/>
      <c r="M286" s="19"/>
      <c r="N286" s="49"/>
      <c r="O286" s="50"/>
      <c r="P286" s="50"/>
      <c r="Q286" s="50"/>
      <c r="R286" s="50"/>
      <c r="S286" s="50"/>
      <c r="U286" s="20"/>
      <c r="V286" s="20"/>
      <c r="W286" s="20"/>
      <c r="X286" s="20"/>
      <c r="Y286" s="20"/>
      <c r="Z286" s="20"/>
      <c r="AA286" s="20"/>
      <c r="AB286" s="20"/>
      <c r="AC286" s="20"/>
      <c r="AD286" s="20"/>
      <c r="AE286" s="20"/>
      <c r="AF286" s="91"/>
      <c r="AG286" s="20"/>
      <c r="AH286" s="20"/>
    </row>
    <row r="287" spans="1:34" s="18" customFormat="1" ht="16">
      <c r="B287" s="82"/>
      <c r="E287" s="22"/>
      <c r="F287" s="22"/>
      <c r="G287" s="22"/>
      <c r="H287" s="22"/>
      <c r="I287" s="22"/>
      <c r="J287" s="22"/>
      <c r="K287" s="49"/>
      <c r="L287" s="50"/>
      <c r="M287" s="19"/>
      <c r="N287" s="49"/>
      <c r="O287" s="50"/>
      <c r="P287" s="50"/>
      <c r="Q287" s="50"/>
      <c r="R287" s="50"/>
      <c r="S287" s="50"/>
      <c r="U287" s="20"/>
      <c r="V287" s="20"/>
      <c r="W287" s="20"/>
      <c r="X287" s="20"/>
      <c r="Y287" s="20"/>
      <c r="Z287" s="20"/>
      <c r="AA287" s="20"/>
      <c r="AB287" s="20"/>
      <c r="AC287" s="20"/>
      <c r="AD287" s="20"/>
      <c r="AE287" s="20"/>
      <c r="AF287" s="91"/>
      <c r="AG287" s="20"/>
      <c r="AH287" s="20"/>
    </row>
    <row r="288" spans="1:34" s="18" customFormat="1" ht="16">
      <c r="B288" s="82"/>
      <c r="E288" s="22"/>
      <c r="F288" s="22"/>
      <c r="G288" s="22"/>
      <c r="H288" s="22"/>
      <c r="I288" s="22"/>
      <c r="J288" s="22"/>
      <c r="K288" s="49"/>
      <c r="L288" s="50"/>
      <c r="M288" s="19"/>
      <c r="N288" s="49"/>
      <c r="O288" s="50"/>
      <c r="P288" s="50"/>
      <c r="Q288" s="50"/>
      <c r="R288" s="50"/>
      <c r="S288" s="50"/>
      <c r="U288" s="20"/>
      <c r="V288" s="20"/>
      <c r="W288" s="20"/>
      <c r="X288" s="20"/>
      <c r="Y288" s="20"/>
      <c r="Z288" s="20"/>
      <c r="AA288" s="20"/>
      <c r="AB288" s="20"/>
      <c r="AC288" s="20"/>
      <c r="AD288" s="20"/>
      <c r="AE288" s="20"/>
      <c r="AF288" s="91"/>
      <c r="AG288" s="20"/>
      <c r="AH288" s="20"/>
    </row>
    <row r="289" spans="1:34" s="18" customFormat="1" ht="16">
      <c r="B289" s="82"/>
      <c r="E289" s="22"/>
      <c r="F289" s="22"/>
      <c r="G289" s="22"/>
      <c r="H289" s="22"/>
      <c r="I289" s="22"/>
      <c r="J289" s="22"/>
      <c r="K289" s="49"/>
      <c r="L289" s="50"/>
      <c r="M289" s="19"/>
      <c r="N289" s="49"/>
      <c r="O289" s="50"/>
      <c r="P289" s="50"/>
      <c r="Q289" s="50"/>
      <c r="R289" s="50"/>
      <c r="S289" s="50"/>
      <c r="U289" s="20"/>
      <c r="V289" s="20"/>
      <c r="W289" s="20"/>
      <c r="X289" s="20"/>
      <c r="Y289" s="20"/>
      <c r="Z289" s="20"/>
      <c r="AA289" s="20"/>
      <c r="AB289" s="20"/>
      <c r="AC289" s="20"/>
      <c r="AD289" s="20"/>
      <c r="AE289" s="20"/>
      <c r="AF289" s="91"/>
      <c r="AG289" s="20"/>
      <c r="AH289" s="20"/>
    </row>
    <row r="290" spans="1:34" s="18" customFormat="1" ht="16">
      <c r="A290" s="18">
        <f>'Bruker data input page'!A290</f>
        <v>343</v>
      </c>
      <c r="B290" s="82">
        <f>'Bruker data input page'!B290</f>
        <v>44877.265277777777</v>
      </c>
      <c r="C290" s="18" t="str">
        <f>'Bruker data input page'!G290</f>
        <v>GeoExploration</v>
      </c>
      <c r="D290" s="18" t="str">
        <f>'Bruker data input page'!H290</f>
        <v>Oxide3phase</v>
      </c>
      <c r="E290" s="22">
        <f>'Bruker data input page'!K290</f>
        <v>150</v>
      </c>
      <c r="F290" s="22"/>
      <c r="G290" s="22" t="str">
        <f>'Bruker data input page'!DJ290</f>
        <v>390-U1556B-36R-2A</v>
      </c>
      <c r="H290" s="22" t="str">
        <f>'Bruker data input page'!DK290</f>
        <v>SHLF11510721</v>
      </c>
      <c r="I290" s="22">
        <f>'Bruker data input page'!DL290</f>
        <v>18</v>
      </c>
      <c r="J290" s="22" t="str">
        <f>'Bruker data input page'!DM290</f>
        <v>B</v>
      </c>
      <c r="K290" s="49">
        <f>'Bruker data input page'!X290*Calibrations!H$46+Calibrations!I$46</f>
        <v>46.857260160850068</v>
      </c>
      <c r="L290" s="50">
        <f>'Bruker data input page'!AJ290*Calibrations!O$46/0.5995+Calibrations!P$46</f>
        <v>2.114549899219381</v>
      </c>
      <c r="M290" s="19">
        <f>'ICP corrections'!$S$75*L290^2+'ICP corrections'!$T$75*L290+'ICP corrections'!$U$75</f>
        <v>2.3450532563382644</v>
      </c>
      <c r="N290" s="49">
        <f>'Bruker data input page'!V290*Calibrations!V$46+Calibrations!W$46</f>
        <v>16.94759277614601</v>
      </c>
      <c r="O290" s="50">
        <f>'Bruker data input page'!AR290*Calibrations!AC$46/0.6994+Calibrations!AD$46</f>
        <v>9.0758415694659096</v>
      </c>
      <c r="P290" s="50">
        <f>'Bruker data input page'!T290*Calibrations!AQ$46+Calibrations!AR$46</f>
        <v>10.023645696426644</v>
      </c>
      <c r="Q290" s="50">
        <f>'Bruker data input page'!AP290*Calibrations!AJ$46/0.77446+Calibrations!AK$46</f>
        <v>0.12925996526024111</v>
      </c>
      <c r="R290" s="50">
        <f>'Bruker data input page'!AH290*Calibrations!AX$46/0.7147+Calibrations!AY$46</f>
        <v>11.322483441617504</v>
      </c>
      <c r="S290" s="50">
        <f>'Bruker data input page'!AF290*Calibrations!BE$46/0.83015+Calibrations!BF$46</f>
        <v>2.213700602051679</v>
      </c>
      <c r="U290" s="20">
        <f>'Bruker data input page'!AL290*Calibrations!BS$46*10000+Calibrations!BT$46</f>
        <v>265.80121725290195</v>
      </c>
      <c r="V290" s="20">
        <f>('Bruker data input page'!AN290*10000)^2*Calibrations!BY$46+('Bruker data input page'!AN290*10000)*Calibrations!BZ$46+Calibrations!CA$46</f>
        <v>286.1966377556987</v>
      </c>
      <c r="W290" s="20">
        <f>'Bruker data input page'!AV290*Calibrations!CG$46*10000+Calibrations!CH$46</f>
        <v>140.54974547630792</v>
      </c>
      <c r="X290" s="20">
        <f>'Bruker data input page'!AX290*Calibrations!CN$46*10000+Calibrations!CO$46</f>
        <v>65.878757962562673</v>
      </c>
      <c r="Y290" s="20">
        <f>'Bruker data input page'!AZ290*Calibrations!CU$46*10000+Calibrations!CV$46</f>
        <v>68.251793604675768</v>
      </c>
      <c r="Z290" s="20">
        <f>'Bruker data input page'!BH290*Calibrations!DB$46*10000+Calibrations!DC$46</f>
        <v>48.706812484585242</v>
      </c>
      <c r="AA290" s="20">
        <f>'Bruker data input page'!BJ290*Calibrations!DI$46*10000+Calibrations!DJ$46</f>
        <v>541.32882802432732</v>
      </c>
      <c r="AB290" s="20">
        <f>'Bruker data input page'!BL290*Calibrations!DP$46*10000+Calibrations!DQ$46</f>
        <v>30.995327529532794</v>
      </c>
      <c r="AC290" s="20">
        <f>AB290*'ICP corrections'!Z$74+'ICP corrections'!AA$74</f>
        <v>34.300627932855825</v>
      </c>
      <c r="AD290" s="20">
        <f>((('Bruker data input page'!BN290*10000)^2)*Calibrations!DW$46)+(Calibrations!DX$46*('Bruker data input page'!BN290*10000))+Calibrations!DY$46</f>
        <v>190.40463598584287</v>
      </c>
      <c r="AE290" s="20">
        <f>AD290^2*'ICP corrections'!F$75+'ICP corrections'!G$75*AD290+'ICP corrections'!H$75</f>
        <v>231.09345125428172</v>
      </c>
      <c r="AF290" s="91">
        <f>A290^4*'ICP corrections'!K$75+A290^3*'ICP corrections'!L$75+'ICP corrections'!M$75*A290^2+'ICP corrections'!N$75*A290+'ICP corrections'!O$75</f>
        <v>1.0761747634621956</v>
      </c>
      <c r="AG290" s="20">
        <f t="shared" si="4"/>
        <v>248.69694024123908</v>
      </c>
      <c r="AH290" s="20"/>
    </row>
    <row r="291" spans="1:34" s="18" customFormat="1" ht="16">
      <c r="A291" s="18">
        <f>'Bruker data input page'!A291</f>
        <v>344</v>
      </c>
      <c r="B291" s="82">
        <f>'Bruker data input page'!B291</f>
        <v>44877.267361111109</v>
      </c>
      <c r="C291" s="18" t="str">
        <f>'Bruker data input page'!G291</f>
        <v>GeoExploration</v>
      </c>
      <c r="D291" s="18" t="str">
        <f>'Bruker data input page'!H291</f>
        <v>Oxide3phase</v>
      </c>
      <c r="E291" s="22">
        <f>'Bruker data input page'!K291</f>
        <v>150</v>
      </c>
      <c r="F291" s="22"/>
      <c r="G291" s="22" t="str">
        <f>'Bruker data input page'!DJ291</f>
        <v>390-U1556B-36R-2A</v>
      </c>
      <c r="H291" s="22" t="str">
        <f>'Bruker data input page'!DK291</f>
        <v>SHLF11510721</v>
      </c>
      <c r="I291" s="22">
        <f>'Bruker data input page'!DL291</f>
        <v>52</v>
      </c>
      <c r="J291" s="22" t="str">
        <f>'Bruker data input page'!DM291</f>
        <v>B</v>
      </c>
      <c r="K291" s="49">
        <f>'Bruker data input page'!X291*Calibrations!H$46+Calibrations!I$46</f>
        <v>45.870239863559569</v>
      </c>
      <c r="L291" s="50">
        <f>'Bruker data input page'!AJ291*Calibrations!O$46/0.5995+Calibrations!P$46</f>
        <v>1.6312531055995398</v>
      </c>
      <c r="M291" s="19">
        <f>'ICP corrections'!$S$75*L291^2+'ICP corrections'!$T$75*L291+'ICP corrections'!$U$75</f>
        <v>1.7928765845935783</v>
      </c>
      <c r="N291" s="49">
        <f>'Bruker data input page'!V291*Calibrations!V$46+Calibrations!W$46</f>
        <v>15.671715845147524</v>
      </c>
      <c r="O291" s="50">
        <f>'Bruker data input page'!AR291*Calibrations!AC$46/0.6994+Calibrations!AD$46</f>
        <v>12.325222256777657</v>
      </c>
      <c r="P291" s="50">
        <f>'Bruker data input page'!T291*Calibrations!AQ$46+Calibrations!AR$46</f>
        <v>8.21552083441326</v>
      </c>
      <c r="Q291" s="50">
        <f>'Bruker data input page'!AP291*Calibrations!AJ$46/0.77446+Calibrations!AK$46</f>
        <v>0.27471261039769423</v>
      </c>
      <c r="R291" s="50">
        <f>'Bruker data input page'!AH291*Calibrations!AX$46/0.7147+Calibrations!AY$46</f>
        <v>10.516186802742517</v>
      </c>
      <c r="S291" s="50">
        <f>'Bruker data input page'!AF291*Calibrations!BE$46/0.83015+Calibrations!BF$46</f>
        <v>1.1960796441136248</v>
      </c>
      <c r="U291" s="20">
        <f>'Bruker data input page'!AL291*Calibrations!BS$46*10000+Calibrations!BT$46</f>
        <v>195.2429912908319</v>
      </c>
      <c r="V291" s="20">
        <f>('Bruker data input page'!AN291*10000)^2*Calibrations!BY$46+('Bruker data input page'!AN291*10000)*Calibrations!BZ$46+Calibrations!CA$46</f>
        <v>296.39170980889855</v>
      </c>
      <c r="W291" s="20">
        <f>'Bruker data input page'!AV291*Calibrations!CG$46*10000+Calibrations!CH$46</f>
        <v>146.54299841939275</v>
      </c>
      <c r="X291" s="20">
        <f>'Bruker data input page'!AX291*Calibrations!CN$46*10000+Calibrations!CO$46</f>
        <v>85.405523954973745</v>
      </c>
      <c r="Y291" s="20">
        <f>'Bruker data input page'!AZ291*Calibrations!CU$46*10000+Calibrations!CV$46</f>
        <v>97.496892210399167</v>
      </c>
      <c r="Z291" s="20">
        <f>'Bruker data input page'!BH291*Calibrations!DB$46*10000+Calibrations!DC$46</f>
        <v>16.626069789046639</v>
      </c>
      <c r="AA291" s="20">
        <f>'Bruker data input page'!BJ291*Calibrations!DI$46*10000+Calibrations!DJ$46</f>
        <v>186.68441108257667</v>
      </c>
      <c r="AB291" s="20">
        <f>'Bruker data input page'!BL291*Calibrations!DP$46*10000+Calibrations!DQ$46</f>
        <v>34.618676282514251</v>
      </c>
      <c r="AC291" s="20">
        <f>AB291*'ICP corrections'!Z$74+'ICP corrections'!AA$74</f>
        <v>37.380836707765361</v>
      </c>
      <c r="AD291" s="20">
        <f>((('Bruker data input page'!BN291*10000)^2)*Calibrations!DW$46)+(Calibrations!DX$46*('Bruker data input page'!BN291*10000))+Calibrations!DY$46</f>
        <v>107.85039626527274</v>
      </c>
      <c r="AE291" s="20">
        <f>AD291^2*'ICP corrections'!F$75+'ICP corrections'!G$75*AD291+'ICP corrections'!H$75</f>
        <v>148.45950336208938</v>
      </c>
      <c r="AF291" s="91">
        <f>A291^4*'ICP corrections'!K$75+A291^3*'ICP corrections'!L$75+'ICP corrections'!M$75*A291^2+'ICP corrections'!N$75*A291+'ICP corrections'!O$75</f>
        <v>1.076533466088722</v>
      </c>
      <c r="AG291" s="20">
        <f t="shared" si="4"/>
        <v>159.82162372820036</v>
      </c>
      <c r="AH291" s="20"/>
    </row>
    <row r="292" spans="1:34" s="18" customFormat="1" ht="16">
      <c r="B292" s="82"/>
      <c r="E292" s="22"/>
      <c r="F292" s="22"/>
      <c r="G292" s="22"/>
      <c r="H292" s="22"/>
      <c r="I292" s="22"/>
      <c r="J292" s="22"/>
      <c r="K292" s="49"/>
      <c r="L292" s="50"/>
      <c r="M292" s="19"/>
      <c r="N292" s="49"/>
      <c r="O292" s="50"/>
      <c r="P292" s="50"/>
      <c r="Q292" s="50"/>
      <c r="R292" s="50"/>
      <c r="S292" s="50"/>
      <c r="U292" s="20"/>
      <c r="V292" s="20"/>
      <c r="W292" s="20"/>
      <c r="X292" s="20"/>
      <c r="Y292" s="20"/>
      <c r="Z292" s="20"/>
      <c r="AA292" s="20"/>
      <c r="AB292" s="20"/>
      <c r="AC292" s="20"/>
      <c r="AD292" s="20"/>
      <c r="AE292" s="20"/>
      <c r="AF292" s="91"/>
      <c r="AG292" s="20"/>
      <c r="AH292" s="20"/>
    </row>
    <row r="293" spans="1:34" s="18" customFormat="1" ht="16">
      <c r="A293" s="18">
        <f>'Bruker data input page'!A293</f>
        <v>347</v>
      </c>
      <c r="B293" s="82">
        <f>'Bruker data input page'!B293</f>
        <v>44877.885416666664</v>
      </c>
      <c r="C293" s="18" t="str">
        <f>'Bruker data input page'!G293</f>
        <v>GeoExploration</v>
      </c>
      <c r="D293" s="18" t="str">
        <f>'Bruker data input page'!H293</f>
        <v>Oxide3phase</v>
      </c>
      <c r="E293" s="22">
        <f>'Bruker data input page'!K293</f>
        <v>150</v>
      </c>
      <c r="F293" s="22"/>
      <c r="G293" s="22" t="str">
        <f>'Bruker data input page'!DJ293</f>
        <v>390-U1556B-36R-2A</v>
      </c>
      <c r="H293" s="22" t="str">
        <f>'Bruker data input page'!DK293</f>
        <v>SHLF11510721</v>
      </c>
      <c r="I293" s="22">
        <f>'Bruker data input page'!DL293</f>
        <v>87</v>
      </c>
      <c r="J293" s="22" t="str">
        <f>'Bruker data input page'!DM293</f>
        <v>B (Precious Metal Discard)</v>
      </c>
      <c r="K293" s="49">
        <f>'Bruker data input page'!X293*Calibrations!H$46+Calibrations!I$46</f>
        <v>47.312734011377962</v>
      </c>
      <c r="L293" s="50">
        <f>'Bruker data input page'!AJ293*Calibrations!O$46/0.5995+Calibrations!P$46</f>
        <v>2.2713616531369749</v>
      </c>
      <c r="M293" s="19">
        <f>'ICP corrections'!$S$75*L293^2+'ICP corrections'!$T$75*L293+'ICP corrections'!$U$75</f>
        <v>2.5232552050988701</v>
      </c>
      <c r="N293" s="49">
        <f>'Bruker data input page'!V293*Calibrations!V$46+Calibrations!W$46</f>
        <v>17.279361737336625</v>
      </c>
      <c r="O293" s="50">
        <f>'Bruker data input page'!AR293*Calibrations!AC$46/0.6994+Calibrations!AD$46</f>
        <v>8.9275203284966835</v>
      </c>
      <c r="P293" s="50">
        <f>'Bruker data input page'!T293*Calibrations!AQ$46+Calibrations!AR$46</f>
        <v>8.3692861475526108</v>
      </c>
      <c r="Q293" s="50">
        <f>'Bruker data input page'!AP293*Calibrations!AJ$46/0.77446+Calibrations!AK$46</f>
        <v>0.12591347876570644</v>
      </c>
      <c r="R293" s="50">
        <f>'Bruker data input page'!AH293*Calibrations!AX$46/0.7147+Calibrations!AY$46</f>
        <v>11.425495643399213</v>
      </c>
      <c r="S293" s="50">
        <f>'Bruker data input page'!AF293*Calibrations!BE$46/0.83015+Calibrations!BF$46</f>
        <v>2.8395760840417221</v>
      </c>
      <c r="U293" s="20">
        <f>'Bruker data input page'!AL293*Calibrations!BS$46*10000+Calibrations!BT$46</f>
        <v>195.93473860418553</v>
      </c>
      <c r="V293" s="20">
        <f>('Bruker data input page'!AN293*10000)^2*Calibrations!BY$46+('Bruker data input page'!AN293*10000)*Calibrations!BZ$46+Calibrations!CA$46</f>
        <v>211.39053442032471</v>
      </c>
      <c r="W293" s="20">
        <f>'Bruker data input page'!AV293*Calibrations!CG$46*10000+Calibrations!CH$46</f>
        <v>165.52163273916128</v>
      </c>
      <c r="X293" s="20">
        <f>'Bruker data input page'!AX293*Calibrations!CN$46*10000+Calibrations!CO$46</f>
        <v>59.712410807064444</v>
      </c>
      <c r="Y293" s="20">
        <f>'Bruker data input page'!AZ293*Calibrations!CU$46*10000+Calibrations!CV$46</f>
        <v>91.404163334206814</v>
      </c>
      <c r="Z293" s="20">
        <f>'Bruker data input page'!BH293*Calibrations!DB$46*10000+Calibrations!DC$46</f>
        <v>62.608467652651974</v>
      </c>
      <c r="AA293" s="20">
        <f>'Bruker data input page'!BJ293*Calibrations!DI$46*10000+Calibrations!DJ$46</f>
        <v>560.10412068594951</v>
      </c>
      <c r="AB293" s="20">
        <f>'Bruker data input page'!BL293*Calibrations!DP$46*10000+Calibrations!DQ$46</f>
        <v>33.410893364853763</v>
      </c>
      <c r="AC293" s="20">
        <f>AB293*'ICP corrections'!Z$74+'ICP corrections'!AA$74</f>
        <v>36.354100449462187</v>
      </c>
      <c r="AD293" s="20">
        <f>((('Bruker data input page'!BN293*10000)^2)*Calibrations!DW$46)+(Calibrations!DX$46*('Bruker data input page'!BN293*10000))+Calibrations!DY$46</f>
        <v>197.76544143178859</v>
      </c>
      <c r="AE293" s="20">
        <f>AD293^2*'ICP corrections'!F$75+'ICP corrections'!G$75*AD293+'ICP corrections'!H$75</f>
        <v>237.4792062254308</v>
      </c>
      <c r="AF293" s="91">
        <f>A293^4*'ICP corrections'!K$75+A293^3*'ICP corrections'!L$75+'ICP corrections'!M$75*A293^2+'ICP corrections'!N$75*A293+'ICP corrections'!O$75</f>
        <v>1.0775921856704875</v>
      </c>
      <c r="AG293" s="20">
        <f t="shared" si="4"/>
        <v>255.90573688775441</v>
      </c>
      <c r="AH293" s="20"/>
    </row>
    <row r="294" spans="1:34" s="18" customFormat="1" ht="16">
      <c r="A294" s="18">
        <f>'Bruker data input page'!A294</f>
        <v>348</v>
      </c>
      <c r="B294" s="82">
        <f>'Bruker data input page'!B294</f>
        <v>44877.890277777777</v>
      </c>
      <c r="C294" s="18" t="str">
        <f>'Bruker data input page'!G294</f>
        <v>GeoExploration</v>
      </c>
      <c r="D294" s="18" t="str">
        <f>'Bruker data input page'!H294</f>
        <v>Oxide3phase</v>
      </c>
      <c r="E294" s="22">
        <f>'Bruker data input page'!K294</f>
        <v>150</v>
      </c>
      <c r="F294" s="22"/>
      <c r="G294" s="22" t="str">
        <f>'Bruker data input page'!DJ294</f>
        <v>390-U1556B-36R-3A</v>
      </c>
      <c r="H294" s="22" t="str">
        <f>'Bruker data input page'!DK294</f>
        <v>SHLF11510751</v>
      </c>
      <c r="I294" s="22">
        <f>'Bruker data input page'!DL294</f>
        <v>6</v>
      </c>
      <c r="J294" s="22" t="str">
        <f>'Bruker data input page'!DM294</f>
        <v>A</v>
      </c>
      <c r="K294" s="49">
        <f>'Bruker data input page'!X294*Calibrations!H$46+Calibrations!I$46</f>
        <v>50.16858198254053</v>
      </c>
      <c r="L294" s="50">
        <f>'Bruker data input page'!AJ294*Calibrations!O$46/0.5995+Calibrations!P$46</f>
        <v>1.6690132440297489</v>
      </c>
      <c r="M294" s="19">
        <f>'ICP corrections'!$S$75*L294^2+'ICP corrections'!$T$75*L294+'ICP corrections'!$U$75</f>
        <v>1.8361790215667457</v>
      </c>
      <c r="N294" s="49">
        <f>'Bruker data input page'!V294*Calibrations!V$46+Calibrations!W$46</f>
        <v>18.448612801476955</v>
      </c>
      <c r="O294" s="50">
        <f>'Bruker data input page'!AR294*Calibrations!AC$46/0.6994+Calibrations!AD$46</f>
        <v>11.868059595294778</v>
      </c>
      <c r="P294" s="50">
        <f>'Bruker data input page'!T294*Calibrations!AQ$46+Calibrations!AR$46</f>
        <v>6.3708221408203576</v>
      </c>
      <c r="Q294" s="50">
        <f>'Bruker data input page'!AP294*Calibrations!AJ$46/0.77446+Calibrations!AK$46</f>
        <v>0.12818430888699783</v>
      </c>
      <c r="R294" s="50">
        <f>'Bruker data input page'!AH294*Calibrations!AX$46/0.7147+Calibrations!AY$46</f>
        <v>10.166879138343909</v>
      </c>
      <c r="S294" s="50">
        <f>'Bruker data input page'!AF294*Calibrations!BE$46/0.83015+Calibrations!BF$46</f>
        <v>1.6333535063297242</v>
      </c>
      <c r="U294" s="20">
        <f>'Bruker data input page'!AL294*Calibrations!BS$46*10000+Calibrations!BT$46</f>
        <v>312.14828724759496</v>
      </c>
      <c r="V294" s="20">
        <f>('Bruker data input page'!AN294*10000)^2*Calibrations!BY$46+('Bruker data input page'!AN294*10000)*Calibrations!BZ$46+Calibrations!CA$46</f>
        <v>246.52514325839556</v>
      </c>
      <c r="W294" s="20">
        <f>'Bruker data input page'!AV294*Calibrations!CG$46*10000+Calibrations!CH$46</f>
        <v>128.56323959013832</v>
      </c>
      <c r="X294" s="20">
        <f>'Bruker data input page'!AX294*Calibrations!CN$46*10000+Calibrations!CO$46</f>
        <v>92.599595636388329</v>
      </c>
      <c r="Y294" s="20">
        <f>'Bruker data input page'!AZ294*Calibrations!CU$46*10000+Calibrations!CV$46</f>
        <v>154.7685436466075</v>
      </c>
      <c r="Z294" s="20">
        <f>'Bruker data input page'!BH294*Calibrations!DB$46*10000+Calibrations!DC$46</f>
        <v>13.417995519492779</v>
      </c>
      <c r="AA294" s="20">
        <f>'Bruker data input page'!BJ294*Calibrations!DI$46*10000+Calibrations!DJ$46</f>
        <v>251.35486358371946</v>
      </c>
      <c r="AB294" s="20">
        <f>'Bruker data input page'!BL294*Calibrations!DP$46*10000+Calibrations!DQ$46</f>
        <v>26.164195858890835</v>
      </c>
      <c r="AC294" s="20">
        <f>AB294*'ICP corrections'!Z$74+'ICP corrections'!AA$74</f>
        <v>30.193682899643097</v>
      </c>
      <c r="AD294" s="20">
        <f>((('Bruker data input page'!BN294*10000)^2)*Calibrations!DW$46)+(Calibrations!DX$46*('Bruker data input page'!BN294*10000))+Calibrations!DY$46</f>
        <v>103.47230977088245</v>
      </c>
      <c r="AE294" s="20">
        <f>AD294^2*'ICP corrections'!F$75+'ICP corrections'!G$75*AD294+'ICP corrections'!H$75</f>
        <v>143.5123970136583</v>
      </c>
      <c r="AF294" s="91">
        <f>A294^4*'ICP corrections'!K$75+A294^3*'ICP corrections'!L$75+'ICP corrections'!M$75*A294^2+'ICP corrections'!N$75*A294+'ICP corrections'!O$75</f>
        <v>1.0779391260535074</v>
      </c>
      <c r="AG294" s="20">
        <f t="shared" si="4"/>
        <v>154.69762781474682</v>
      </c>
      <c r="AH294" s="20"/>
    </row>
    <row r="295" spans="1:34" s="18" customFormat="1" ht="16">
      <c r="A295" s="18">
        <f>'Bruker data input page'!A295</f>
        <v>349</v>
      </c>
      <c r="B295" s="82">
        <f>'Bruker data input page'!B295</f>
        <v>44877.894444444442</v>
      </c>
      <c r="C295" s="18" t="str">
        <f>'Bruker data input page'!G295</f>
        <v>GeoExploration</v>
      </c>
      <c r="D295" s="18" t="str">
        <f>'Bruker data input page'!H295</f>
        <v>Oxide3phase</v>
      </c>
      <c r="E295" s="22">
        <f>'Bruker data input page'!K295</f>
        <v>150</v>
      </c>
      <c r="F295" s="22"/>
      <c r="G295" s="22" t="str">
        <f>'Bruker data input page'!DJ295</f>
        <v>390-U1556B-36R-3A</v>
      </c>
      <c r="H295" s="22" t="str">
        <f>'Bruker data input page'!DK295</f>
        <v>SHLF11510751</v>
      </c>
      <c r="I295" s="22">
        <f>'Bruker data input page'!DL295</f>
        <v>63</v>
      </c>
      <c r="J295" s="22" t="str">
        <f>'Bruker data input page'!DM295</f>
        <v>B</v>
      </c>
      <c r="K295" s="49">
        <f>'Bruker data input page'!X295*Calibrations!H$46+Calibrations!I$46</f>
        <v>47.245605475130397</v>
      </c>
      <c r="L295" s="50">
        <f>'Bruker data input page'!AJ295*Calibrations!O$46/0.5995+Calibrations!P$46</f>
        <v>2.2255218344313064</v>
      </c>
      <c r="M295" s="19">
        <f>'ICP corrections'!$S$75*L295^2+'ICP corrections'!$T$75*L295+'ICP corrections'!$U$75</f>
        <v>2.4712111100004814</v>
      </c>
      <c r="N295" s="49">
        <f>'Bruker data input page'!V295*Calibrations!V$46+Calibrations!W$46</f>
        <v>17.170159409011639</v>
      </c>
      <c r="O295" s="50">
        <f>'Bruker data input page'!AR295*Calibrations!AC$46/0.6994+Calibrations!AD$46</f>
        <v>8.3425663470613838</v>
      </c>
      <c r="P295" s="50">
        <f>'Bruker data input page'!T295*Calibrations!AQ$46+Calibrations!AR$46</f>
        <v>9.1483960717306054</v>
      </c>
      <c r="Q295" s="50">
        <f>'Bruker data input page'!AP295*Calibrations!AJ$46/0.77446+Calibrations!AK$46</f>
        <v>0.12220844014675734</v>
      </c>
      <c r="R295" s="50">
        <f>'Bruker data input page'!AH295*Calibrations!AX$46/0.7147+Calibrations!AY$46</f>
        <v>11.05196697971482</v>
      </c>
      <c r="S295" s="50">
        <f>'Bruker data input page'!AF295*Calibrations!BE$46/0.83015+Calibrations!BF$46</f>
        <v>2.5111452681127195</v>
      </c>
      <c r="U295" s="20">
        <f>'Bruker data input page'!AL295*Calibrations!BS$46*10000+Calibrations!BT$46</f>
        <v>236.74783009204958</v>
      </c>
      <c r="V295" s="20">
        <f>('Bruker data input page'!AN295*10000)^2*Calibrations!BY$46+('Bruker data input page'!AN295*10000)*Calibrations!BZ$46+Calibrations!CA$46</f>
        <v>173.84742357600436</v>
      </c>
      <c r="W295" s="20">
        <f>'Bruker data input page'!AV295*Calibrations!CG$46*10000+Calibrations!CH$46</f>
        <v>140.54974547630792</v>
      </c>
      <c r="X295" s="20">
        <f>'Bruker data input page'!AX295*Calibrations!CN$46*10000+Calibrations!CO$46</f>
        <v>58.684686281148068</v>
      </c>
      <c r="Y295" s="20">
        <f>'Bruker data input page'!AZ295*Calibrations!CU$46*10000+Calibrations!CV$46</f>
        <v>70.688885155152732</v>
      </c>
      <c r="Z295" s="20">
        <f>'Bruker data input page'!BH295*Calibrations!DB$46*10000+Calibrations!DC$46</f>
        <v>49.776170574436534</v>
      </c>
      <c r="AA295" s="20">
        <f>'Bruker data input page'!BJ295*Calibrations!DI$46*10000+Calibrations!DJ$46</f>
        <v>523.59660717723978</v>
      </c>
      <c r="AB295" s="20">
        <f>'Bruker data input page'!BL295*Calibrations!DP$46*10000+Calibrations!DQ$46</f>
        <v>33.410893364853763</v>
      </c>
      <c r="AC295" s="20">
        <f>AB295*'ICP corrections'!Z$74+'ICP corrections'!AA$74</f>
        <v>36.354100449462187</v>
      </c>
      <c r="AD295" s="20">
        <f>((('Bruker data input page'!BN295*10000)^2)*Calibrations!DW$46)+(Calibrations!DX$46*('Bruker data input page'!BN295*10000))+Calibrations!DY$46</f>
        <v>200.95914821457853</v>
      </c>
      <c r="AE295" s="20">
        <f>AD295^2*'ICP corrections'!F$75+'ICP corrections'!G$75*AD295+'ICP corrections'!H$75</f>
        <v>240.19983654728321</v>
      </c>
      <c r="AF295" s="91">
        <f>A295^4*'ICP corrections'!K$75+A295^3*'ICP corrections'!L$75+'ICP corrections'!M$75*A295^2+'ICP corrections'!N$75*A295+'ICP corrections'!O$75</f>
        <v>1.0782829985249502</v>
      </c>
      <c r="AG295" s="20">
        <f t="shared" si="4"/>
        <v>259.00339999740748</v>
      </c>
      <c r="AH295" s="20"/>
    </row>
    <row r="296" spans="1:34" s="18" customFormat="1" ht="16">
      <c r="A296" s="18">
        <f>'Bruker data input page'!A296</f>
        <v>350</v>
      </c>
      <c r="B296" s="82">
        <f>'Bruker data input page'!B296</f>
        <v>44877.897916666669</v>
      </c>
      <c r="C296" s="18" t="str">
        <f>'Bruker data input page'!G296</f>
        <v>GeoExploration</v>
      </c>
      <c r="D296" s="18" t="str">
        <f>'Bruker data input page'!H296</f>
        <v>Oxide3phase</v>
      </c>
      <c r="E296" s="22">
        <f>'Bruker data input page'!K296</f>
        <v>150</v>
      </c>
      <c r="F296" s="22"/>
      <c r="G296" s="22" t="str">
        <f>'Bruker data input page'!DJ296</f>
        <v>390-U1556B-37R-1A</v>
      </c>
      <c r="H296" s="22" t="str">
        <f>'Bruker data input page'!DK296</f>
        <v>SHLF11510791</v>
      </c>
      <c r="I296" s="22">
        <f>'Bruker data input page'!DL296</f>
        <v>17</v>
      </c>
      <c r="J296" s="22" t="str">
        <f>'Bruker data input page'!DM296</f>
        <v>B</v>
      </c>
      <c r="K296" s="49">
        <f>'Bruker data input page'!X296*Calibrations!H$46+Calibrations!I$46</f>
        <v>42.099981974571996</v>
      </c>
      <c r="L296" s="50">
        <f>'Bruker data input page'!AJ296*Calibrations!O$46/0.5995+Calibrations!P$46</f>
        <v>1.9351480188173382</v>
      </c>
      <c r="M296" s="19">
        <f>'ICP corrections'!$S$75*L296^2+'ICP corrections'!$T$75*L296+'ICP corrections'!$U$75</f>
        <v>2.1406036087657827</v>
      </c>
      <c r="N296" s="49">
        <f>'Bruker data input page'!V296*Calibrations!V$46+Calibrations!W$46</f>
        <v>15.882258991167934</v>
      </c>
      <c r="O296" s="50">
        <f>'Bruker data input page'!AR296*Calibrations!AC$46/0.6994+Calibrations!AD$46</f>
        <v>8.1765417684037569</v>
      </c>
      <c r="P296" s="50">
        <f>'Bruker data input page'!T296*Calibrations!AQ$46+Calibrations!AR$46</f>
        <v>6.547191440055272</v>
      </c>
      <c r="Q296" s="50">
        <f>'Bruker data input page'!AP296*Calibrations!AJ$46/0.77446+Calibrations!AK$46</f>
        <v>0.13607245562411524</v>
      </c>
      <c r="R296" s="50">
        <f>'Bruker data input page'!AH296*Calibrations!AX$46/0.7147+Calibrations!AY$46</f>
        <v>11.377345464096148</v>
      </c>
      <c r="S296" s="50">
        <f>'Bruker data input page'!AF296*Calibrations!BE$46/0.83015+Calibrations!BF$46</f>
        <v>2.522779057232821</v>
      </c>
      <c r="U296" s="20">
        <f>'Bruker data input page'!AL296*Calibrations!BS$46*10000+Calibrations!BT$46</f>
        <v>171.72358263680854</v>
      </c>
      <c r="V296" s="20">
        <f>('Bruker data input page'!AN296*10000)^2*Calibrations!BY$46+('Bruker data input page'!AN296*10000)*Calibrations!BZ$46+Calibrations!CA$46</f>
        <v>186.62940519147219</v>
      </c>
      <c r="W296" s="20">
        <f>'Bruker data input page'!AV296*Calibrations!CG$46*10000+Calibrations!CH$46</f>
        <v>166.52050822967541</v>
      </c>
      <c r="X296" s="20">
        <f>'Bruker data input page'!AX296*Calibrations!CN$46*10000+Calibrations!CO$46</f>
        <v>51.490614599733469</v>
      </c>
      <c r="Y296" s="20">
        <f>'Bruker data input page'!AZ296*Calibrations!CU$46*10000+Calibrations!CV$46</f>
        <v>108.46380418754543</v>
      </c>
      <c r="Z296" s="20">
        <f>'Bruker data input page'!BH296*Calibrations!DB$46*10000+Calibrations!DC$46</f>
        <v>54.053602933841681</v>
      </c>
      <c r="AA296" s="20">
        <f>'Bruker data input page'!BJ296*Calibrations!DI$46*10000+Calibrations!DJ$46</f>
        <v>563.23333612955309</v>
      </c>
      <c r="AB296" s="20">
        <f>'Bruker data input page'!BL296*Calibrations!DP$46*10000+Calibrations!DQ$46</f>
        <v>32.203110447193275</v>
      </c>
      <c r="AC296" s="20">
        <f>AB296*'ICP corrections'!Z$74+'ICP corrections'!AA$74</f>
        <v>35.327364191159006</v>
      </c>
      <c r="AD296" s="20">
        <f>((('Bruker data input page'!BN296*10000)^2)*Calibrations!DW$46)+(Calibrations!DX$46*('Bruker data input page'!BN296*10000))+Calibrations!DY$46</f>
        <v>219.83562963364434</v>
      </c>
      <c r="AE296" s="20">
        <f>AD296^2*'ICP corrections'!F$75+'ICP corrections'!G$75*AD296+'ICP corrections'!H$75</f>
        <v>255.66195743466227</v>
      </c>
      <c r="AF296" s="91">
        <f>A296^4*'ICP corrections'!K$75+A296^3*'ICP corrections'!L$75+'ICP corrections'!M$75*A296^2+'ICP corrections'!N$75*A296+'ICP corrections'!O$75</f>
        <v>1.0786237522909534</v>
      </c>
      <c r="AG296" s="20">
        <f t="shared" si="4"/>
        <v>275.76305984622542</v>
      </c>
      <c r="AH296" s="20"/>
    </row>
    <row r="297" spans="1:34" s="18" customFormat="1" ht="16">
      <c r="A297" s="18">
        <f>'Bruker data input page'!A297</f>
        <v>351</v>
      </c>
      <c r="B297" s="82">
        <f>'Bruker data input page'!B297</f>
        <v>44877.90347222222</v>
      </c>
      <c r="C297" s="18" t="str">
        <f>'Bruker data input page'!G297</f>
        <v>GeoExploration</v>
      </c>
      <c r="D297" s="18" t="str">
        <f>'Bruker data input page'!H297</f>
        <v>Oxide3phase</v>
      </c>
      <c r="E297" s="22">
        <f>'Bruker data input page'!K297</f>
        <v>150</v>
      </c>
      <c r="F297" s="22"/>
      <c r="G297" s="22" t="str">
        <f>'Bruker data input page'!DJ297</f>
        <v>390-U1556B-38R-2A</v>
      </c>
      <c r="H297" s="22" t="str">
        <f>'Bruker data input page'!DK297</f>
        <v>SHLF11510821</v>
      </c>
      <c r="I297" s="22">
        <f>'Bruker data input page'!DL297</f>
        <v>38</v>
      </c>
      <c r="J297" s="22" t="str">
        <f>'Bruker data input page'!DM297</f>
        <v>B</v>
      </c>
      <c r="K297" s="49">
        <f>'Bruker data input page'!X297*Calibrations!H$46+Calibrations!I$46</f>
        <v>48.726568698162296</v>
      </c>
      <c r="L297" s="50">
        <f>'Bruker data input page'!AJ297*Calibrations!O$46/0.5995+Calibrations!P$46</f>
        <v>2.1852883244882007</v>
      </c>
      <c r="M297" s="19">
        <f>'ICP corrections'!$S$75*L297^2+'ICP corrections'!$T$75*L297+'ICP corrections'!$U$75</f>
        <v>2.4254990427084149</v>
      </c>
      <c r="N297" s="49">
        <f>'Bruker data input page'!V297*Calibrations!V$46+Calibrations!W$46</f>
        <v>18.309153566695315</v>
      </c>
      <c r="O297" s="50">
        <f>'Bruker data input page'!AR297*Calibrations!AC$46/0.6994+Calibrations!AD$46</f>
        <v>8.5166243730734141</v>
      </c>
      <c r="P297" s="50">
        <f>'Bruker data input page'!T297*Calibrations!AQ$46+Calibrations!AR$46</f>
        <v>5.5636755128585946</v>
      </c>
      <c r="Q297" s="50">
        <f>'Bruker data input page'!AP297*Calibrations!AJ$46/0.77446+Calibrations!AK$46</f>
        <v>0.13165031275633732</v>
      </c>
      <c r="R297" s="50">
        <f>'Bruker data input page'!AH297*Calibrations!AX$46/0.7147+Calibrations!AY$46</f>
        <v>12.726717761656023</v>
      </c>
      <c r="S297" s="50">
        <f>'Bruker data input page'!AF297*Calibrations!BE$46/0.83015+Calibrations!BF$46</f>
        <v>2.9867882617537669</v>
      </c>
      <c r="U297" s="20">
        <f>'Bruker data input page'!AL297*Calibrations!BS$46*10000+Calibrations!BT$46</f>
        <v>290.01237322027896</v>
      </c>
      <c r="V297" s="20">
        <f>('Bruker data input page'!AN297*10000)^2*Calibrations!BY$46+('Bruker data input page'!AN297*10000)*Calibrations!BZ$46+Calibrations!CA$46</f>
        <v>186.62940519147219</v>
      </c>
      <c r="W297" s="20">
        <f>'Bruker data input page'!AV297*Calibrations!CG$46*10000+Calibrations!CH$46</f>
        <v>77.620589573917471</v>
      </c>
      <c r="X297" s="20">
        <f>'Bruker data input page'!AX297*Calibrations!CN$46*10000+Calibrations!CO$46</f>
        <v>50.4628900738171</v>
      </c>
      <c r="Y297" s="20">
        <f>'Bruker data input page'!AZ297*Calibrations!CU$46*10000+Calibrations!CV$46</f>
        <v>64.596156278960351</v>
      </c>
      <c r="Z297" s="20">
        <f>'Bruker data input page'!BH297*Calibrations!DB$46*10000+Calibrations!DC$46</f>
        <v>47.637454394733957</v>
      </c>
      <c r="AA297" s="20">
        <f>'Bruker data input page'!BJ297*Calibrations!DI$46*10000+Calibrations!DJ$46</f>
        <v>618.5161422998849</v>
      </c>
      <c r="AB297" s="20">
        <f>'Bruker data input page'!BL297*Calibrations!DP$46*10000+Calibrations!DQ$46</f>
        <v>32.203110447193275</v>
      </c>
      <c r="AC297" s="20">
        <f>AB297*'ICP corrections'!Z$74+'ICP corrections'!AA$74</f>
        <v>35.327364191159006</v>
      </c>
      <c r="AD297" s="20">
        <f>((('Bruker data input page'!BN297*10000)^2)*Calibrations!DW$46)+(Calibrations!DX$46*('Bruker data input page'!BN297*10000))+Calibrations!DY$46</f>
        <v>189.57181442478327</v>
      </c>
      <c r="AE297" s="20">
        <f>AD297^2*'ICP corrections'!F$75+'ICP corrections'!G$75*AD297+'ICP corrections'!H$75</f>
        <v>230.36082323897256</v>
      </c>
      <c r="AF297" s="91">
        <f>A297^4*'ICP corrections'!K$75+A297^3*'ICP corrections'!L$75+'ICP corrections'!M$75*A297^2+'ICP corrections'!N$75*A297+'ICP corrections'!O$75</f>
        <v>1.0789613366308628</v>
      </c>
      <c r="AG297" s="20">
        <f t="shared" si="4"/>
        <v>248.55042174930776</v>
      </c>
      <c r="AH297" s="20"/>
    </row>
    <row r="298" spans="1:34" s="18" customFormat="1" ht="16">
      <c r="A298" s="18">
        <f>'Bruker data input page'!A298</f>
        <v>352</v>
      </c>
      <c r="B298" s="82">
        <f>'Bruker data input page'!B298</f>
        <v>44877.907638888886</v>
      </c>
      <c r="C298" s="18" t="str">
        <f>'Bruker data input page'!G298</f>
        <v>GeoExploration</v>
      </c>
      <c r="D298" s="18" t="str">
        <f>'Bruker data input page'!H298</f>
        <v>Oxide3phase</v>
      </c>
      <c r="E298" s="22">
        <f>'Bruker data input page'!K298</f>
        <v>150</v>
      </c>
      <c r="F298" s="22"/>
      <c r="G298" s="22" t="str">
        <f>'Bruker data input page'!DJ298</f>
        <v>390-U1556B-37R-3A</v>
      </c>
      <c r="H298" s="22" t="str">
        <f>'Bruker data input page'!DK298</f>
        <v>shlf11510851</v>
      </c>
      <c r="I298" s="22">
        <f>'Bruker data input page'!DL298</f>
        <v>19</v>
      </c>
      <c r="J298" s="22" t="str">
        <f>'Bruker data input page'!DM298</f>
        <v>A (PREVIOUS SPOT MISLABELLED 38)</v>
      </c>
      <c r="K298" s="49">
        <f>'Bruker data input page'!X298*Calibrations!H$46+Calibrations!I$46</f>
        <v>52.919409378370212</v>
      </c>
      <c r="L298" s="50">
        <f>'Bruker data input page'!AJ298*Calibrations!O$46/0.5995+Calibrations!P$46</f>
        <v>1.4991750668109034</v>
      </c>
      <c r="M298" s="19">
        <f>'ICP corrections'!$S$75*L298^2+'ICP corrections'!$T$75*L298+'ICP corrections'!$U$75</f>
        <v>1.6411983424794503</v>
      </c>
      <c r="N298" s="49">
        <f>'Bruker data input page'!V298*Calibrations!V$46+Calibrations!W$46</f>
        <v>17.253597122668296</v>
      </c>
      <c r="O298" s="50">
        <f>'Bruker data input page'!AR298*Calibrations!AC$46/0.6994+Calibrations!AD$46</f>
        <v>11.05311099145384</v>
      </c>
      <c r="P298" s="50">
        <f>'Bruker data input page'!T298*Calibrations!AQ$46+Calibrations!AR$46</f>
        <v>10.509097826994033</v>
      </c>
      <c r="Q298" s="50">
        <f>'Bruker data input page'!AP298*Calibrations!AJ$46/0.77446+Calibrations!AK$46</f>
        <v>0.16284434758039257</v>
      </c>
      <c r="R298" s="50">
        <f>'Bruker data input page'!AH298*Calibrations!AX$46/0.7147+Calibrations!AY$46</f>
        <v>11.880441882996067</v>
      </c>
      <c r="S298" s="50">
        <f>'Bruker data input page'!AF298*Calibrations!BE$46/0.83015+Calibrations!BF$46</f>
        <v>0.88308597144014167</v>
      </c>
      <c r="U298" s="20">
        <f>'Bruker data input page'!AL298*Calibrations!BS$46*10000+Calibrations!BT$46</f>
        <v>245.04879785229309</v>
      </c>
      <c r="V298" s="20">
        <f>('Bruker data input page'!AN298*10000)^2*Calibrations!BY$46+('Bruker data input page'!AN298*10000)*Calibrations!BZ$46+Calibrations!CA$46</f>
        <v>236.36598090373391</v>
      </c>
      <c r="W298" s="20">
        <f>'Bruker data input page'!AV298*Calibrations!CG$46*10000+Calibrations!CH$46</f>
        <v>134.55649253322312</v>
      </c>
      <c r="X298" s="20">
        <f>'Bruker data input page'!AX298*Calibrations!CN$46*10000+Calibrations!CO$46</f>
        <v>92.599595636388329</v>
      </c>
      <c r="Y298" s="20">
        <f>'Bruker data input page'!AZ298*Calibrations!CU$46*10000+Calibrations!CV$46</f>
        <v>85.311434458014432</v>
      </c>
      <c r="Z298" s="20">
        <f>'Bruker data input page'!BH298*Calibrations!DB$46*10000+Calibrations!DC$46</f>
        <v>20.903502148451786</v>
      </c>
      <c r="AA298" s="20">
        <f>'Bruker data input page'!BJ298*Calibrations!DI$46*10000+Calibrations!DJ$46</f>
        <v>210.67506281687156</v>
      </c>
      <c r="AB298" s="20">
        <f>'Bruker data input page'!BL298*Calibrations!DP$46*10000+Calibrations!DQ$46</f>
        <v>27.37197877655132</v>
      </c>
      <c r="AC298" s="20">
        <f>AB298*'ICP corrections'!Z$74+'ICP corrections'!AA$74</f>
        <v>31.220419157946274</v>
      </c>
      <c r="AD298" s="20">
        <f>((('Bruker data input page'!BN298*10000)^2)*Calibrations!DW$46)+(Calibrations!DX$46*('Bruker data input page'!BN298*10000))+Calibrations!DY$46</f>
        <v>79.702255487719498</v>
      </c>
      <c r="AE298" s="20">
        <f>AD298^2*'ICP corrections'!F$75+'ICP corrections'!G$75*AD298+'ICP corrections'!H$75</f>
        <v>115.66005402779861</v>
      </c>
      <c r="AF298" s="91">
        <f>A298^4*'ICP corrections'!K$75+A298^3*'ICP corrections'!L$75+'ICP corrections'!M$75*A298^2+'ICP corrections'!N$75*A298+'ICP corrections'!O$75</f>
        <v>1.0792957008972339</v>
      </c>
      <c r="AG298" s="20">
        <f t="shared" si="4"/>
        <v>124.83139907774485</v>
      </c>
      <c r="AH298" s="20"/>
    </row>
    <row r="299" spans="1:34" s="18" customFormat="1" ht="16">
      <c r="A299" s="18">
        <f>'Bruker data input page'!A299</f>
        <v>353</v>
      </c>
      <c r="B299" s="82">
        <f>'Bruker data input page'!B299</f>
        <v>44877.911111111112</v>
      </c>
      <c r="C299" s="18" t="str">
        <f>'Bruker data input page'!G299</f>
        <v>GeoExploration</v>
      </c>
      <c r="D299" s="18" t="str">
        <f>'Bruker data input page'!H299</f>
        <v>Oxide3phase</v>
      </c>
      <c r="E299" s="22">
        <f>'Bruker data input page'!K299</f>
        <v>150</v>
      </c>
      <c r="F299" s="22"/>
      <c r="G299" s="22" t="str">
        <f>'Bruker data input page'!DJ299</f>
        <v>390-U1556B-37R-3A</v>
      </c>
      <c r="H299" s="22" t="str">
        <f>'Bruker data input page'!DK299</f>
        <v>shlf11510851</v>
      </c>
      <c r="I299" s="22">
        <f>'Bruker data input page'!DL299</f>
        <v>99</v>
      </c>
      <c r="J299" s="22" t="str">
        <f>'Bruker data input page'!DM299</f>
        <v>B</v>
      </c>
      <c r="K299" s="49">
        <f>'Bruker data input page'!X299*Calibrations!H$46+Calibrations!I$46</f>
        <v>47.764745645136642</v>
      </c>
      <c r="L299" s="50">
        <f>'Bruker data input page'!AJ299*Calibrations!O$46/0.5995+Calibrations!P$46</f>
        <v>2.2065593194991053</v>
      </c>
      <c r="M299" s="19">
        <f>'ICP corrections'!$S$75*L299^2+'ICP corrections'!$T$75*L299+'ICP corrections'!$U$75</f>
        <v>2.4496703407565468</v>
      </c>
      <c r="N299" s="49">
        <f>'Bruker data input page'!V299*Calibrations!V$46+Calibrations!W$46</f>
        <v>17.534959927469341</v>
      </c>
      <c r="O299" s="50">
        <f>'Bruker data input page'!AR299*Calibrations!AC$46/0.6994+Calibrations!AD$46</f>
        <v>8.0020374397609277</v>
      </c>
      <c r="P299" s="50">
        <f>'Bruker data input page'!T299*Calibrations!AQ$46+Calibrations!AR$46</f>
        <v>8.8769542129521177</v>
      </c>
      <c r="Q299" s="50">
        <f>'Bruker data input page'!AP299*Calibrations!AJ$46/0.77446+Calibrations!AK$46</f>
        <v>0.11252753278756777</v>
      </c>
      <c r="R299" s="50">
        <f>'Bruker data input page'!AH299*Calibrations!AX$46/0.7147+Calibrations!AY$46</f>
        <v>11.63589733599019</v>
      </c>
      <c r="S299" s="50">
        <f>'Bruker data input page'!AF299*Calibrations!BE$46/0.83015+Calibrations!BF$46</f>
        <v>2.5024199262726441</v>
      </c>
      <c r="U299" s="20">
        <f>'Bruker data input page'!AL299*Calibrations!BS$46*10000+Calibrations!BT$46</f>
        <v>205.6192009911363</v>
      </c>
      <c r="V299" s="20">
        <f>('Bruker data input page'!AN299*10000)^2*Calibrations!BY$46+('Bruker data input page'!AN299*10000)*Calibrations!BZ$46+Calibrations!CA$46</f>
        <v>130.84062053049334</v>
      </c>
      <c r="W299" s="20">
        <f>'Bruker data input page'!AV299*Calibrations!CG$46*10000+Calibrations!CH$46</f>
        <v>161.52613077710475</v>
      </c>
      <c r="X299" s="20">
        <f>'Bruker data input page'!AX299*Calibrations!CN$46*10000+Calibrations!CO$46</f>
        <v>54.573788177482584</v>
      </c>
      <c r="Y299" s="20">
        <f>'Bruker data input page'!AZ299*Calibrations!CU$46*10000+Calibrations!CV$46</f>
        <v>93.84125488468375</v>
      </c>
      <c r="Z299" s="20">
        <f>'Bruker data input page'!BH299*Calibrations!DB$46*10000+Calibrations!DC$46</f>
        <v>54.053602933841681</v>
      </c>
      <c r="AA299" s="20">
        <f>'Bruker data input page'!BJ299*Calibrations!DI$46*10000+Calibrations!DJ$46</f>
        <v>552.80261798420759</v>
      </c>
      <c r="AB299" s="20">
        <f>'Bruker data input page'!BL299*Calibrations!DP$46*10000+Calibrations!DQ$46</f>
        <v>32.203110447193275</v>
      </c>
      <c r="AC299" s="20">
        <f>AB299*'ICP corrections'!Z$74+'ICP corrections'!AA$74</f>
        <v>35.327364191159006</v>
      </c>
      <c r="AD299" s="20">
        <f>((('Bruker data input page'!BN299*10000)^2)*Calibrations!DW$46)+(Calibrations!DX$46*('Bruker data input page'!BN299*10000))+Calibrations!DY$46</f>
        <v>202.53805645882807</v>
      </c>
      <c r="AE299" s="20">
        <f>AD299^2*'ICP corrections'!F$75+'ICP corrections'!G$75*AD299+'ICP corrections'!H$75</f>
        <v>241.53368229047038</v>
      </c>
      <c r="AF299" s="91">
        <f>A299^4*'ICP corrections'!K$75+A299^3*'ICP corrections'!L$75+'ICP corrections'!M$75*A299^2+'ICP corrections'!N$75*A299+'ICP corrections'!O$75</f>
        <v>1.0796267945158307</v>
      </c>
      <c r="AG299" s="20">
        <f t="shared" si="4"/>
        <v>260.7662351788656</v>
      </c>
      <c r="AH299" s="20"/>
    </row>
    <row r="300" spans="1:34" s="18" customFormat="1" ht="16">
      <c r="A300" s="18">
        <f>'Bruker data input page'!A300</f>
        <v>354</v>
      </c>
      <c r="B300" s="82">
        <f>'Bruker data input page'!B300</f>
        <v>44877.916666666664</v>
      </c>
      <c r="C300" s="18" t="str">
        <f>'Bruker data input page'!G300</f>
        <v>GeoExploration</v>
      </c>
      <c r="D300" s="18" t="str">
        <f>'Bruker data input page'!H300</f>
        <v>Oxide3phase</v>
      </c>
      <c r="E300" s="22">
        <f>'Bruker data input page'!K300</f>
        <v>150</v>
      </c>
      <c r="F300" s="22"/>
      <c r="G300" s="22" t="str">
        <f>'Bruker data input page'!DJ300</f>
        <v>U1556B-38R-1A</v>
      </c>
      <c r="H300" s="22" t="str">
        <f>'Bruker data input page'!DK300</f>
        <v>SHLF11511461</v>
      </c>
      <c r="I300" s="22">
        <f>'Bruker data input page'!DL300</f>
        <v>45</v>
      </c>
      <c r="J300" s="22" t="str">
        <f>'Bruker data input page'!DM300</f>
        <v>B</v>
      </c>
      <c r="K300" s="49">
        <f>'Bruker data input page'!X300*Calibrations!H$46+Calibrations!I$46</f>
        <v>50.58395182215834</v>
      </c>
      <c r="L300" s="50">
        <f>'Bruker data input page'!AJ300*Calibrations!O$46/0.5995+Calibrations!P$46</f>
        <v>2.4418593960925929</v>
      </c>
      <c r="M300" s="19">
        <f>'ICP corrections'!$S$75*L300^2+'ICP corrections'!$T$75*L300+'ICP corrections'!$U$75</f>
        <v>2.7164769756094436</v>
      </c>
      <c r="N300" s="49">
        <f>'Bruker data input page'!V300*Calibrations!V$46+Calibrations!W$46</f>
        <v>18.95049428259307</v>
      </c>
      <c r="O300" s="50">
        <f>'Bruker data input page'!AR300*Calibrations!AC$46/0.6994+Calibrations!AD$46</f>
        <v>8.4893999125946102</v>
      </c>
      <c r="P300" s="50">
        <f>'Bruker data input page'!T300*Calibrations!AQ$46+Calibrations!AR$46</f>
        <v>6.0279788495683304</v>
      </c>
      <c r="Q300" s="50">
        <f>'Bruker data input page'!AP300*Calibrations!AJ$46/0.77446+Calibrations!AK$46</f>
        <v>0.12531589189168241</v>
      </c>
      <c r="R300" s="50">
        <f>'Bruker data input page'!AH300*Calibrations!AX$46/0.7147+Calibrations!AY$46</f>
        <v>12.57788993471927</v>
      </c>
      <c r="S300" s="50">
        <f>'Bruker data input page'!AF300*Calibrations!BE$46/0.83015+Calibrations!BF$46</f>
        <v>2.9034500608453531</v>
      </c>
      <c r="U300" s="20">
        <f>'Bruker data input page'!AL300*Calibrations!BS$46*10000+Calibrations!BT$46</f>
        <v>278.94441620662087</v>
      </c>
      <c r="V300" s="20">
        <f>('Bruker data input page'!AN300*10000)^2*Calibrations!BY$46+('Bruker data input page'!AN300*10000)*Calibrations!BZ$46+Calibrations!CA$46</f>
        <v>118.48770600553036</v>
      </c>
      <c r="W300" s="20">
        <f>'Bruker data input page'!AV300*Calibrations!CG$46*10000+Calibrations!CH$46</f>
        <v>70.628461140318535</v>
      </c>
      <c r="X300" s="20">
        <f>'Bruker data input page'!AX300*Calibrations!CN$46*10000+Calibrations!CO$46</f>
        <v>50.4628900738171</v>
      </c>
      <c r="Y300" s="20">
        <f>'Bruker data input page'!AZ300*Calibrations!CU$46*10000+Calibrations!CV$46</f>
        <v>63.377610503721868</v>
      </c>
      <c r="Z300" s="20">
        <f>'Bruker data input page'!BH300*Calibrations!DB$46*10000+Calibrations!DC$46</f>
        <v>56.192319113544251</v>
      </c>
      <c r="AA300" s="20">
        <f>'Bruker data input page'!BJ300*Calibrations!DI$46*10000+Calibrations!DJ$46</f>
        <v>592.43934693652079</v>
      </c>
      <c r="AB300" s="20">
        <f>'Bruker data input page'!BL300*Calibrations!DP$46*10000+Calibrations!DQ$46</f>
        <v>29.787544611872303</v>
      </c>
      <c r="AC300" s="20">
        <f>AB300*'ICP corrections'!Z$74+'ICP corrections'!AA$74</f>
        <v>33.273891674552644</v>
      </c>
      <c r="AD300" s="20">
        <f>((('Bruker data input page'!BN300*10000)^2)*Calibrations!DW$46)+(Calibrations!DX$46*('Bruker data input page'!BN300*10000))+Calibrations!DY$46</f>
        <v>191.23446668904492</v>
      </c>
      <c r="AE300" s="20">
        <f>AD300^2*'ICP corrections'!F$75+'ICP corrections'!G$75*AD300+'ICP corrections'!H$75</f>
        <v>231.82140077528908</v>
      </c>
      <c r="AF300" s="91">
        <f>A300^4*'ICP corrections'!K$75+A300^3*'ICP corrections'!L$75+'ICP corrections'!M$75*A300^2+'ICP corrections'!N$75*A300+'ICP corrections'!O$75</f>
        <v>1.0799545669856256</v>
      </c>
      <c r="AG300" s="20">
        <f t="shared" si="4"/>
        <v>250.35658049227851</v>
      </c>
      <c r="AH300" s="20"/>
    </row>
    <row r="301" spans="1:34" s="18" customFormat="1" ht="16">
      <c r="A301" s="18">
        <f>'Bruker data input page'!A301</f>
        <v>355</v>
      </c>
      <c r="B301" s="82">
        <f>'Bruker data input page'!B301</f>
        <v>44877.920138888891</v>
      </c>
      <c r="C301" s="18" t="str">
        <f>'Bruker data input page'!G301</f>
        <v>GeoExploration</v>
      </c>
      <c r="D301" s="18" t="str">
        <f>'Bruker data input page'!H301</f>
        <v>Oxide3phase</v>
      </c>
      <c r="E301" s="22">
        <f>'Bruker data input page'!K301</f>
        <v>150</v>
      </c>
      <c r="F301" s="22"/>
      <c r="G301" s="22" t="str">
        <f>'Bruker data input page'!DJ301</f>
        <v>U1556B-38R-1A</v>
      </c>
      <c r="H301" s="22" t="str">
        <f>'Bruker data input page'!DK301</f>
        <v>SHLF11511461</v>
      </c>
      <c r="I301" s="22">
        <f>'Bruker data input page'!DL301</f>
        <v>101</v>
      </c>
      <c r="J301" s="22" t="str">
        <f>'Bruker data input page'!DM301</f>
        <v>B</v>
      </c>
      <c r="K301" s="49">
        <f>'Bruker data input page'!X301*Calibrations!H$46+Calibrations!I$46</f>
        <v>49.938152222011631</v>
      </c>
      <c r="L301" s="50">
        <f>'Bruker data input page'!AJ301*Calibrations!O$46/0.5995+Calibrations!P$46</f>
        <v>1.5430361883062558</v>
      </c>
      <c r="M301" s="19">
        <f>'ICP corrections'!$S$75*L301^2+'ICP corrections'!$T$75*L301+'ICP corrections'!$U$75</f>
        <v>1.6916053531891428</v>
      </c>
      <c r="N301" s="49">
        <f>'Bruker data input page'!V301*Calibrations!V$46+Calibrations!W$46</f>
        <v>17.917795676194871</v>
      </c>
      <c r="O301" s="50">
        <f>'Bruker data input page'!AR301*Calibrations!AC$46/0.6994+Calibrations!AD$46</f>
        <v>11.716465468366353</v>
      </c>
      <c r="P301" s="50">
        <f>'Bruker data input page'!T301*Calibrations!AQ$46+Calibrations!AR$46</f>
        <v>8.3007950995548931</v>
      </c>
      <c r="Q301" s="50">
        <f>'Bruker data input page'!AP301*Calibrations!AJ$46/0.77446+Calibrations!AK$46</f>
        <v>0.14025556374228357</v>
      </c>
      <c r="R301" s="50">
        <f>'Bruker data input page'!AH301*Calibrations!AX$46/0.7147+Calibrations!AY$46</f>
        <v>11.443296618777925</v>
      </c>
      <c r="S301" s="50">
        <f>'Bruker data input page'!AF301*Calibrations!BE$46/0.83015+Calibrations!BF$46</f>
        <v>0.73576193037117199</v>
      </c>
      <c r="U301" s="20">
        <f>'Bruker data input page'!AL301*Calibrations!BS$46*10000+Calibrations!BT$46</f>
        <v>290.70412053363248</v>
      </c>
      <c r="V301" s="20">
        <f>('Bruker data input page'!AN301*10000)^2*Calibrations!BY$46+('Bruker data input page'!AN301*10000)*Calibrations!BZ$46+Calibrations!CA$46</f>
        <v>340.43029619613094</v>
      </c>
      <c r="W301" s="20">
        <f>'Bruker data input page'!AV301*Calibrations!CG$46*10000+Calibrations!CH$46</f>
        <v>101.59360134625669</v>
      </c>
      <c r="X301" s="20">
        <f>'Bruker data input page'!AX301*Calibrations!CN$46*10000+Calibrations!CO$46</f>
        <v>89.516422058639222</v>
      </c>
      <c r="Y301" s="20">
        <f>'Bruker data input page'!AZ301*Calibrations!CU$46*10000+Calibrations!CV$46</f>
        <v>116.99362461421477</v>
      </c>
      <c r="Z301" s="20">
        <f>'Bruker data input page'!BH301*Calibrations!DB$46*10000+Calibrations!DC$46</f>
        <v>9.1405631600876323</v>
      </c>
      <c r="AA301" s="20">
        <f>'Bruker data input page'!BJ301*Calibrations!DI$46*10000+Calibrations!DJ$46</f>
        <v>227.36421184942455</v>
      </c>
      <c r="AB301" s="20">
        <f>'Bruker data input page'!BL301*Calibrations!DP$46*10000+Calibrations!DQ$46</f>
        <v>28.579761694211815</v>
      </c>
      <c r="AC301" s="20">
        <f>AB301*'ICP corrections'!Z$74+'ICP corrections'!AA$74</f>
        <v>32.247155416249463</v>
      </c>
      <c r="AD301" s="20">
        <f>((('Bruker data input page'!BN301*10000)^2)*Calibrations!DW$46)+(Calibrations!DX$46*('Bruker data input page'!BN301*10000))+Calibrations!DY$46</f>
        <v>93.446649973836031</v>
      </c>
      <c r="AE301" s="20">
        <f>AD301^2*'ICP corrections'!F$75+'ICP corrections'!G$75*AD301+'ICP corrections'!H$75</f>
        <v>131.96940740724398</v>
      </c>
      <c r="AF301" s="91">
        <f>A301^4*'ICP corrections'!K$75+A301^3*'ICP corrections'!L$75+'ICP corrections'!M$75*A301^2+'ICP corrections'!N$75*A301+'ICP corrections'!O$75</f>
        <v>1.0802789678788005</v>
      </c>
      <c r="AG301" s="20">
        <f t="shared" si="4"/>
        <v>142.56377522547444</v>
      </c>
      <c r="AH301" s="20"/>
    </row>
    <row r="302" spans="1:34" s="18" customFormat="1" ht="16">
      <c r="A302" s="18">
        <f>'Bruker data input page'!A302</f>
        <v>356</v>
      </c>
      <c r="B302" s="82">
        <f>'Bruker data input page'!B302</f>
        <v>44877.923611111109</v>
      </c>
      <c r="C302" s="18" t="str">
        <f>'Bruker data input page'!G302</f>
        <v>GeoExploration</v>
      </c>
      <c r="D302" s="18" t="str">
        <f>'Bruker data input page'!H302</f>
        <v>Oxide3phase</v>
      </c>
      <c r="E302" s="22">
        <f>'Bruker data input page'!K302</f>
        <v>150</v>
      </c>
      <c r="F302" s="22"/>
      <c r="G302" s="22" t="str">
        <f>'Bruker data input page'!DJ302</f>
        <v>U1556B-38R-2A</v>
      </c>
      <c r="H302" s="22" t="str">
        <f>'Bruker data input page'!DK302</f>
        <v>SHLF11511491</v>
      </c>
      <c r="I302" s="22">
        <f>'Bruker data input page'!DL302</f>
        <v>34</v>
      </c>
      <c r="J302" s="22" t="str">
        <f>'Bruker data input page'!DM302</f>
        <v>B</v>
      </c>
      <c r="K302" s="49">
        <f>'Bruker data input page'!X302*Calibrations!H$46+Calibrations!I$46</f>
        <v>48.72781894310674</v>
      </c>
      <c r="L302" s="50">
        <f>'Bruker data input page'!AJ302*Calibrations!O$46/0.5995+Calibrations!P$46</f>
        <v>1.3270284095133551</v>
      </c>
      <c r="M302" s="19">
        <f>'ICP corrections'!$S$75*L302^2+'ICP corrections'!$T$75*L302+'ICP corrections'!$U$75</f>
        <v>1.4430051256265064</v>
      </c>
      <c r="N302" s="49">
        <f>'Bruker data input page'!V302*Calibrations!V$46+Calibrations!W$46</f>
        <v>16.464737472015738</v>
      </c>
      <c r="O302" s="50">
        <f>'Bruker data input page'!AR302*Calibrations!AC$46/0.6994+Calibrations!AD$46</f>
        <v>10.57348443088736</v>
      </c>
      <c r="P302" s="50">
        <f>'Bruker data input page'!T302*Calibrations!AQ$46+Calibrations!AR$46</f>
        <v>9.9427370079987476</v>
      </c>
      <c r="Q302" s="50">
        <f>'Bruker data input page'!AP302*Calibrations!AJ$46/0.77446+Calibrations!AK$46</f>
        <v>0.20694625888336726</v>
      </c>
      <c r="R302" s="50">
        <f>'Bruker data input page'!AH302*Calibrations!AX$46/0.7147+Calibrations!AY$46</f>
        <v>10.67552012334539</v>
      </c>
      <c r="S302" s="50">
        <f>'Bruker data input page'!AF302*Calibrations!BE$46/0.83015+Calibrations!BF$46</f>
        <v>0.64078994034265613</v>
      </c>
      <c r="U302" s="20">
        <f>'Bruker data input page'!AL302*Calibrations!BS$46*10000+Calibrations!BT$46</f>
        <v>200.08522248430728</v>
      </c>
      <c r="V302" s="20">
        <f>('Bruker data input page'!AN302*10000)^2*Calibrations!BY$46+('Bruker data input page'!AN302*10000)*Calibrations!BZ$46+Calibrations!CA$46</f>
        <v>235.08121831306633</v>
      </c>
      <c r="W302" s="20">
        <f>'Bruker data input page'!AV302*Calibrations!CG$46*10000+Calibrations!CH$46</f>
        <v>149.53962489093513</v>
      </c>
      <c r="X302" s="20">
        <f>'Bruker data input page'!AX302*Calibrations!CN$46*10000+Calibrations!CO$46</f>
        <v>94.655044688221068</v>
      </c>
      <c r="Y302" s="20">
        <f>'Bruker data input page'!AZ302*Calibrations!CU$46*10000+Calibrations!CV$46</f>
        <v>93.84125488468375</v>
      </c>
      <c r="Z302" s="20">
        <f>'Bruker data input page'!BH302*Calibrations!DB$46*10000+Calibrations!DC$46</f>
        <v>8.0712050702363456</v>
      </c>
      <c r="AA302" s="20">
        <f>'Bruker data input page'!BJ302*Calibrations!DI$46*10000+Calibrations!DJ$46</f>
        <v>211.71813463140614</v>
      </c>
      <c r="AB302" s="20">
        <f>'Bruker data input page'!BL302*Calibrations!DP$46*10000+Calibrations!DQ$46</f>
        <v>28.579761694211815</v>
      </c>
      <c r="AC302" s="20">
        <f>AB302*'ICP corrections'!Z$74+'ICP corrections'!AA$74</f>
        <v>32.247155416249463</v>
      </c>
      <c r="AD302" s="20">
        <f>((('Bruker data input page'!BN302*10000)^2)*Calibrations!DW$46)+(Calibrations!DX$46*('Bruker data input page'!BN302*10000))+Calibrations!DY$46</f>
        <v>94.572575604938152</v>
      </c>
      <c r="AE302" s="20">
        <f>AD302^2*'ICP corrections'!F$75+'ICP corrections'!G$75*AD302+'ICP corrections'!H$75</f>
        <v>133.28060581349121</v>
      </c>
      <c r="AF302" s="91">
        <f>A302^4*'ICP corrections'!K$75+A302^3*'ICP corrections'!L$75+'ICP corrections'!M$75*A302^2+'ICP corrections'!N$75*A302+'ICP corrections'!O$75</f>
        <v>1.0805999468407461</v>
      </c>
      <c r="AG302" s="20">
        <f t="shared" si="4"/>
        <v>144.02301555696104</v>
      </c>
      <c r="AH302" s="20"/>
    </row>
    <row r="303" spans="1:34" s="18" customFormat="1" ht="16">
      <c r="A303" s="18">
        <f>'Bruker data input page'!A303</f>
        <v>357</v>
      </c>
      <c r="B303" s="82">
        <f>'Bruker data input page'!B303</f>
        <v>44877.927083333336</v>
      </c>
      <c r="C303" s="18" t="str">
        <f>'Bruker data input page'!G303</f>
        <v>GeoExploration</v>
      </c>
      <c r="D303" s="18" t="str">
        <f>'Bruker data input page'!H303</f>
        <v>Oxide3phase</v>
      </c>
      <c r="E303" s="22">
        <f>'Bruker data input page'!K303</f>
        <v>150</v>
      </c>
      <c r="F303" s="22"/>
      <c r="G303" s="22" t="str">
        <f>'Bruker data input page'!DJ303</f>
        <v>U1556B-38R-2A</v>
      </c>
      <c r="H303" s="22" t="str">
        <f>'Bruker data input page'!DK303</f>
        <v>SHLF11511491</v>
      </c>
      <c r="I303" s="22">
        <f>'Bruker data input page'!DL303</f>
        <v>82</v>
      </c>
      <c r="J303" s="22" t="str">
        <f>'Bruker data input page'!DM303</f>
        <v>B</v>
      </c>
      <c r="K303" s="49">
        <f>'Bruker data input page'!X303*Calibrations!H$46+Calibrations!I$46</f>
        <v>53.349493639257197</v>
      </c>
      <c r="L303" s="50">
        <f>'Bruker data input page'!AJ303*Calibrations!O$46/0.5995+Calibrations!P$46</f>
        <v>1.3380761356042898</v>
      </c>
      <c r="M303" s="19">
        <f>'ICP corrections'!$S$75*L303^2+'ICP corrections'!$T$75*L303+'ICP corrections'!$U$75</f>
        <v>1.455741421750989</v>
      </c>
      <c r="N303" s="49">
        <f>'Bruker data input page'!V303*Calibrations!V$46+Calibrations!W$46</f>
        <v>17.354079119874775</v>
      </c>
      <c r="O303" s="50">
        <f>'Bruker data input page'!AR303*Calibrations!AC$46/0.6994+Calibrations!AD$46</f>
        <v>11.070070491424243</v>
      </c>
      <c r="P303" s="50">
        <f>'Bruker data input page'!T303*Calibrations!AQ$46+Calibrations!AR$46</f>
        <v>11.573619455434468</v>
      </c>
      <c r="Q303" s="50">
        <f>'Bruker data input page'!AP303*Calibrations!AJ$46/0.77446+Calibrations!AK$46</f>
        <v>0.14180928961474609</v>
      </c>
      <c r="R303" s="50">
        <f>'Bruker data input page'!AH303*Calibrations!AX$46/0.7147+Calibrations!AY$46</f>
        <v>10.528735031288164</v>
      </c>
      <c r="S303" s="50">
        <f>'Bruker data input page'!AF303*Calibrations!BE$46/0.83015+Calibrations!BF$46</f>
        <v>0.72032478711565351</v>
      </c>
      <c r="U303" s="20">
        <f>'Bruker data input page'!AL303*Calibrations!BS$46*10000+Calibrations!BT$46</f>
        <v>258.19199680601201</v>
      </c>
      <c r="V303" s="20">
        <f>('Bruker data input page'!AN303*10000)^2*Calibrations!BY$46+('Bruker data input page'!AN303*10000)*Calibrations!BZ$46+Calibrations!CA$46</f>
        <v>311.71879195611712</v>
      </c>
      <c r="W303" s="20">
        <f>'Bruker data input page'!AV303*Calibrations!CG$46*10000+Calibrations!CH$46</f>
        <v>151.53737587196338</v>
      </c>
      <c r="X303" s="20">
        <f>'Bruker data input page'!AX303*Calibrations!CN$46*10000+Calibrations!CO$46</f>
        <v>83.350074903140978</v>
      </c>
      <c r="Y303" s="20">
        <f>'Bruker data input page'!AZ303*Calibrations!CU$46*10000+Calibrations!CV$46</f>
        <v>86.529980233252886</v>
      </c>
      <c r="Z303" s="20">
        <f>'Bruker data input page'!BH303*Calibrations!DB$46*10000+Calibrations!DC$46</f>
        <v>10.209921249938919</v>
      </c>
      <c r="AA303" s="20">
        <f>'Bruker data input page'!BJ303*Calibrations!DI$46*10000+Calibrations!DJ$46</f>
        <v>206.50277555873333</v>
      </c>
      <c r="AB303" s="20">
        <f>'Bruker data input page'!BL303*Calibrations!DP$46*10000+Calibrations!DQ$46</f>
        <v>23.748630023569859</v>
      </c>
      <c r="AC303" s="20">
        <f>AB303*'ICP corrections'!Z$74+'ICP corrections'!AA$74</f>
        <v>28.140210383036734</v>
      </c>
      <c r="AD303" s="20">
        <f>((('Bruker data input page'!BN303*10000)^2)*Calibrations!DW$46)+(Calibrations!DX$46*('Bruker data input page'!BN303*10000))+Calibrations!DY$46</f>
        <v>70.300057201702344</v>
      </c>
      <c r="AE303" s="20">
        <f>AD303^2*'ICP corrections'!F$75+'ICP corrections'!G$75*AD303+'ICP corrections'!H$75</f>
        <v>104.18027774266025</v>
      </c>
      <c r="AF303" s="91">
        <f>A303^4*'ICP corrections'!K$75+A303^3*'ICP corrections'!L$75+'ICP corrections'!M$75*A303^2+'ICP corrections'!N$75*A303+'ICP corrections'!O$75</f>
        <v>1.0809174535900612</v>
      </c>
      <c r="AG303" s="20">
        <f t="shared" si="4"/>
        <v>112.61028053190165</v>
      </c>
      <c r="AH303" s="20"/>
    </row>
    <row r="304" spans="1:34" s="18" customFormat="1" ht="16">
      <c r="A304" s="18">
        <f>'Bruker data input page'!A304</f>
        <v>358</v>
      </c>
      <c r="B304" s="82">
        <f>'Bruker data input page'!B304</f>
        <v>44877.929166666669</v>
      </c>
      <c r="C304" s="18" t="str">
        <f>'Bruker data input page'!G304</f>
        <v>GeoExploration</v>
      </c>
      <c r="D304" s="18" t="str">
        <f>'Bruker data input page'!H304</f>
        <v>Oxide3phase</v>
      </c>
      <c r="E304" s="22">
        <f>'Bruker data input page'!K304</f>
        <v>150</v>
      </c>
      <c r="F304" s="22"/>
      <c r="G304" s="22" t="str">
        <f>'Bruker data input page'!DJ304</f>
        <v>U1556B-38R-2A</v>
      </c>
      <c r="H304" s="22" t="str">
        <f>'Bruker data input page'!DK304</f>
        <v>SHLF11511491</v>
      </c>
      <c r="I304" s="22">
        <f>'Bruker data input page'!DL304</f>
        <v>92</v>
      </c>
      <c r="J304" s="22" t="str">
        <f>'Bruker data input page'!DM304</f>
        <v>B (Thin dark layer/dyke)</v>
      </c>
      <c r="K304" s="49">
        <f>'Bruker data input page'!X304*Calibrations!H$46+Calibrations!I$46</f>
        <v>50.167331737596086</v>
      </c>
      <c r="L304" s="50">
        <f>'Bruker data input page'!AJ304*Calibrations!O$46/0.5995+Calibrations!P$46</f>
        <v>2.3071430943568676</v>
      </c>
      <c r="M304" s="19">
        <f>'ICP corrections'!$S$75*L304^2+'ICP corrections'!$T$75*L304+'ICP corrections'!$U$75</f>
        <v>2.5638516571373482</v>
      </c>
      <c r="N304" s="49">
        <f>'Bruker data input page'!V304*Calibrations!V$46+Calibrations!W$46</f>
        <v>17.604061945272086</v>
      </c>
      <c r="O304" s="50">
        <f>'Bruker data input page'!AR304*Calibrations!AC$46/0.6994+Calibrations!AD$46</f>
        <v>8.7216260481542491</v>
      </c>
      <c r="P304" s="50">
        <f>'Bruker data input page'!T304*Calibrations!AQ$46+Calibrations!AR$46</f>
        <v>11.847971698688781</v>
      </c>
      <c r="Q304" s="50">
        <f>'Bruker data input page'!AP304*Calibrations!AJ$46/0.77446+Calibrations!AK$46</f>
        <v>0.13941894211864991</v>
      </c>
      <c r="R304" s="50">
        <f>'Bruker data input page'!AH304*Calibrations!AX$46/0.7147+Calibrations!AY$46</f>
        <v>10.630434046361611</v>
      </c>
      <c r="S304" s="50">
        <f>'Bruker data input page'!AF304*Calibrations!BE$46/0.83015+Calibrations!BF$46</f>
        <v>1.9757672418742316</v>
      </c>
      <c r="U304" s="20">
        <f>'Bruker data input page'!AL304*Calibrations!BS$46*10000+Calibrations!BT$46</f>
        <v>237.43957740540318</v>
      </c>
      <c r="V304" s="20">
        <f>('Bruker data input page'!AN304*10000)^2*Calibrations!BY$46+('Bruker data input page'!AN304*10000)*Calibrations!BZ$46+Calibrations!CA$46</f>
        <v>362.07704181859231</v>
      </c>
      <c r="W304" s="20">
        <f>'Bruker data input page'!AV304*Calibrations!CG$46*10000+Calibrations!CH$46</f>
        <v>143.54637194785033</v>
      </c>
      <c r="X304" s="20">
        <f>'Bruker data input page'!AX304*Calibrations!CN$46*10000+Calibrations!CO$46</f>
        <v>58.684686281148068</v>
      </c>
      <c r="Y304" s="20">
        <f>'Bruker data input page'!AZ304*Calibrations!CU$46*10000+Calibrations!CV$46</f>
        <v>62.159064728483401</v>
      </c>
      <c r="Z304" s="20">
        <f>'Bruker data input page'!BH304*Calibrations!DB$46*10000+Calibrations!DC$46</f>
        <v>38.013231586072379</v>
      </c>
      <c r="AA304" s="20">
        <f>'Bruker data input page'!BJ304*Calibrations!DI$46*10000+Calibrations!DJ$46</f>
        <v>518.38124810456702</v>
      </c>
      <c r="AB304" s="20">
        <f>'Bruker data input page'!BL304*Calibrations!DP$46*10000+Calibrations!DQ$46</f>
        <v>27.37197877655132</v>
      </c>
      <c r="AC304" s="20">
        <f>AB304*'ICP corrections'!Z$74+'ICP corrections'!AA$74</f>
        <v>31.220419157946274</v>
      </c>
      <c r="AD304" s="20">
        <f>((('Bruker data input page'!BN304*10000)^2)*Calibrations!DW$46)+(Calibrations!DX$46*('Bruker data input page'!BN304*10000))+Calibrations!DY$46</f>
        <v>174.95624663456044</v>
      </c>
      <c r="AE304" s="20">
        <f>AD304^2*'ICP corrections'!F$75+'ICP corrections'!G$75*AD304+'ICP corrections'!H$75</f>
        <v>217.1685381568916</v>
      </c>
      <c r="AF304" s="91">
        <f>A304^4*'ICP corrections'!K$75+A304^3*'ICP corrections'!L$75+'ICP corrections'!M$75*A304^2+'ICP corrections'!N$75*A304+'ICP corrections'!O$75</f>
        <v>1.0812314379185544</v>
      </c>
      <c r="AG304" s="20">
        <f t="shared" si="4"/>
        <v>234.80945078204635</v>
      </c>
      <c r="AH304" s="20"/>
    </row>
    <row r="305" spans="1:34" s="18" customFormat="1" ht="16">
      <c r="A305" s="18">
        <f>'Bruker data input page'!A305</f>
        <v>359</v>
      </c>
      <c r="B305" s="82">
        <f>'Bruker data input page'!B305</f>
        <v>44877.934027777781</v>
      </c>
      <c r="C305" s="18" t="str">
        <f>'Bruker data input page'!G305</f>
        <v>GeoExploration</v>
      </c>
      <c r="D305" s="18" t="str">
        <f>'Bruker data input page'!H305</f>
        <v>Oxide3phase</v>
      </c>
      <c r="E305" s="22">
        <f>'Bruker data input page'!K305</f>
        <v>150</v>
      </c>
      <c r="F305" s="22"/>
      <c r="G305" s="22" t="str">
        <f>'Bruker data input page'!DJ305</f>
        <v>U1556B-38R-3A</v>
      </c>
      <c r="H305" s="22" t="str">
        <f>'Bruker data input page'!DK305</f>
        <v>SHLF11511521</v>
      </c>
      <c r="I305" s="22">
        <f>'Bruker data input page'!DL305</f>
        <v>39</v>
      </c>
      <c r="J305" s="22" t="str">
        <f>'Bruker data input page'!DM305</f>
        <v>B</v>
      </c>
      <c r="K305" s="49">
        <f>'Bruker data input page'!X305*Calibrations!H$46+Calibrations!I$46</f>
        <v>55.282949359487951</v>
      </c>
      <c r="L305" s="50">
        <f>'Bruker data input page'!AJ305*Calibrations!O$46/0.5995+Calibrations!P$46</f>
        <v>1.3816074742312558</v>
      </c>
      <c r="M305" s="19">
        <f>'ICP corrections'!$S$75*L305^2+'ICP corrections'!$T$75*L305+'ICP corrections'!$U$75</f>
        <v>1.5059035368184217</v>
      </c>
      <c r="N305" s="49">
        <f>'Bruker data input page'!V305*Calibrations!V$46+Calibrations!W$46</f>
        <v>18.479200023506277</v>
      </c>
      <c r="O305" s="50">
        <f>'Bruker data input page'!AR305*Calibrations!AC$46/0.6994+Calibrations!AD$46</f>
        <v>9.9151880504572496</v>
      </c>
      <c r="P305" s="50">
        <f>'Bruker data input page'!T305*Calibrations!AQ$46+Calibrations!AR$46</f>
        <v>10.654423025153495</v>
      </c>
      <c r="Q305" s="50">
        <f>'Bruker data input page'!AP305*Calibrations!AJ$46/0.77446+Calibrations!AK$46</f>
        <v>0.12890141313582668</v>
      </c>
      <c r="R305" s="50">
        <f>'Bruker data input page'!AH305*Calibrations!AX$46/0.7147+Calibrations!AY$46</f>
        <v>11.052258798983324</v>
      </c>
      <c r="S305" s="50">
        <f>'Bruker data input page'!AF305*Calibrations!BE$46/0.83015+Calibrations!BF$46</f>
        <v>0.86317429390766143</v>
      </c>
      <c r="U305" s="20">
        <f>'Bruker data input page'!AL305*Calibrations!BS$46*10000+Calibrations!BT$46</f>
        <v>319.06576038113127</v>
      </c>
      <c r="V305" s="20">
        <f>('Bruker data input page'!AN305*10000)^2*Calibrations!BY$46+('Bruker data input page'!AN305*10000)*Calibrations!BZ$46+Calibrations!CA$46</f>
        <v>282.73881121929264</v>
      </c>
      <c r="W305" s="20">
        <f>'Bruker data input page'!AV305*Calibrations!CG$46*10000+Calibrations!CH$46</f>
        <v>137.55311900476553</v>
      </c>
      <c r="X305" s="20">
        <f>'Bruker data input page'!AX305*Calibrations!CN$46*10000+Calibrations!CO$46</f>
        <v>80.266901325391871</v>
      </c>
      <c r="Y305" s="20">
        <f>'Bruker data input page'!AZ305*Calibrations!CU$46*10000+Calibrations!CV$46</f>
        <v>88.967071783729835</v>
      </c>
      <c r="Z305" s="20">
        <f>'Bruker data input page'!BH305*Calibrations!DB$46*10000+Calibrations!DC$46</f>
        <v>11.279279339790206</v>
      </c>
      <c r="AA305" s="20">
        <f>'Bruker data input page'!BJ305*Calibrations!DI$46*10000+Calibrations!DJ$46</f>
        <v>244.05336088197754</v>
      </c>
      <c r="AB305" s="20">
        <f>'Bruker data input page'!BL305*Calibrations!DP$46*10000+Calibrations!DQ$46</f>
        <v>27.37197877655132</v>
      </c>
      <c r="AC305" s="20">
        <f>AB305*'ICP corrections'!Z$74+'ICP corrections'!AA$74</f>
        <v>31.220419157946274</v>
      </c>
      <c r="AD305" s="20">
        <f>((('Bruker data input page'!BN305*10000)^2)*Calibrations!DW$46)+(Calibrations!DX$46*('Bruker data input page'!BN305*10000))+Calibrations!DY$46</f>
        <v>72.668551920352087</v>
      </c>
      <c r="AE305" s="20">
        <f>AD305^2*'ICP corrections'!F$75+'ICP corrections'!G$75*AD305+'ICP corrections'!H$75</f>
        <v>107.09685404151423</v>
      </c>
      <c r="AF305" s="91">
        <f>A305^4*'ICP corrections'!K$75+A305^3*'ICP corrections'!L$75+'ICP corrections'!M$75*A305^2+'ICP corrections'!N$75*A305+'ICP corrections'!O$75</f>
        <v>1.0815418496912423</v>
      </c>
      <c r="AG305" s="20">
        <f t="shared" si="4"/>
        <v>115.8297296161723</v>
      </c>
      <c r="AH305" s="20"/>
    </row>
    <row r="306" spans="1:34" s="18" customFormat="1" ht="16">
      <c r="A306" s="18">
        <f>'Bruker data input page'!A306</f>
        <v>360</v>
      </c>
      <c r="B306" s="82">
        <f>'Bruker data input page'!B306</f>
        <v>44877.938194444447</v>
      </c>
      <c r="C306" s="18" t="str">
        <f>'Bruker data input page'!G306</f>
        <v>GeoExploration</v>
      </c>
      <c r="D306" s="18" t="str">
        <f>'Bruker data input page'!H306</f>
        <v>Oxide3phase</v>
      </c>
      <c r="E306" s="22">
        <f>'Bruker data input page'!K306</f>
        <v>150</v>
      </c>
      <c r="F306" s="22"/>
      <c r="G306" s="22" t="str">
        <f>'Bruker data input page'!DJ306</f>
        <v>U1556B-38R-3A</v>
      </c>
      <c r="H306" s="22" t="str">
        <f>'Bruker data input page'!DK306</f>
        <v>SHLF11511521</v>
      </c>
      <c r="I306" s="22">
        <f>'Bruker data input page'!DL306</f>
        <v>91</v>
      </c>
      <c r="J306" s="22" t="str">
        <f>'Bruker data input page'!DM306</f>
        <v>A</v>
      </c>
      <c r="K306" s="49">
        <f>'Bruker data input page'!X306*Calibrations!H$46+Calibrations!I$46</f>
        <v>49.218107306702855</v>
      </c>
      <c r="L306" s="50">
        <f>'Bruker data input page'!AJ306*Calibrations!O$46/0.5995+Calibrations!P$46</f>
        <v>1.4502023108555666</v>
      </c>
      <c r="M306" s="19">
        <f>'ICP corrections'!$S$75*L306^2+'ICP corrections'!$T$75*L306+'ICP corrections'!$U$75</f>
        <v>1.5848734059824818</v>
      </c>
      <c r="N306" s="49">
        <f>'Bruker data input page'!V306*Calibrations!V$46+Calibrations!W$46</f>
        <v>17.686244459752597</v>
      </c>
      <c r="O306" s="50">
        <f>'Bruker data input page'!AR306*Calibrations!AC$46/0.6994+Calibrations!AD$46</f>
        <v>11.064119789680243</v>
      </c>
      <c r="P306" s="50">
        <f>'Bruker data input page'!T306*Calibrations!AQ$46+Calibrations!AR$46</f>
        <v>8.5968782135620216</v>
      </c>
      <c r="Q306" s="50">
        <f>'Bruker data input page'!AP306*Calibrations!AJ$46/0.77446+Calibrations!AK$46</f>
        <v>0.14587288035810961</v>
      </c>
      <c r="R306" s="50">
        <f>'Bruker data input page'!AH306*Calibrations!AX$46/0.7147+Calibrations!AY$46</f>
        <v>11.616637264268963</v>
      </c>
      <c r="S306" s="50">
        <f>'Bruker data input page'!AF306*Calibrations!BE$46/0.83015+Calibrations!BF$46</f>
        <v>0.62311552994865682</v>
      </c>
      <c r="U306" s="20">
        <f>'Bruker data input page'!AL306*Calibrations!BS$46*10000+Calibrations!BT$46</f>
        <v>259.57549143271928</v>
      </c>
      <c r="V306" s="20">
        <f>('Bruker data input page'!AN306*10000)^2*Calibrations!BY$46+('Bruker data input page'!AN306*10000)*Calibrations!BZ$46+Calibrations!CA$46</f>
        <v>303.03975154768307</v>
      </c>
      <c r="W306" s="20">
        <f>'Bruker data input page'!AV306*Calibrations!CG$46*10000+Calibrations!CH$46</f>
        <v>101.59360134625669</v>
      </c>
      <c r="X306" s="20">
        <f>'Bruker data input page'!AX306*Calibrations!CN$46*10000+Calibrations!CO$46</f>
        <v>85.405523954973745</v>
      </c>
      <c r="Y306" s="20">
        <f>'Bruker data input page'!AZ306*Calibrations!CU$46*10000+Calibrations!CV$46</f>
        <v>108.46380418754543</v>
      </c>
      <c r="Z306" s="20">
        <f>'Bruker data input page'!BH306*Calibrations!DB$46*10000+Calibrations!DC$46</f>
        <v>8.0712050702363456</v>
      </c>
      <c r="AA306" s="20">
        <f>'Bruker data input page'!BJ306*Calibrations!DI$46*10000+Calibrations!DJ$46</f>
        <v>209.63199100233703</v>
      </c>
      <c r="AB306" s="20">
        <f>'Bruker data input page'!BL306*Calibrations!DP$46*10000+Calibrations!DQ$46</f>
        <v>29.787544611872303</v>
      </c>
      <c r="AC306" s="20">
        <f>AB306*'ICP corrections'!Z$74+'ICP corrections'!AA$74</f>
        <v>33.273891674552644</v>
      </c>
      <c r="AD306" s="20">
        <f>((('Bruker data input page'!BN306*10000)^2)*Calibrations!DW$46)+(Calibrations!DX$46*('Bruker data input page'!BN306*10000))+Calibrations!DY$46</f>
        <v>93.446649973836031</v>
      </c>
      <c r="AE306" s="20">
        <f>AD306^2*'ICP corrections'!F$75+'ICP corrections'!G$75*AD306+'ICP corrections'!H$75</f>
        <v>131.96940740724398</v>
      </c>
      <c r="AF306" s="91">
        <f>A306^4*'ICP corrections'!K$75+A306^3*'ICP corrections'!L$75+'ICP corrections'!M$75*A306^2+'ICP corrections'!N$75*A306+'ICP corrections'!O$75</f>
        <v>1.0818486388463506</v>
      </c>
      <c r="AG306" s="20">
        <f t="shared" si="4"/>
        <v>142.77092377288639</v>
      </c>
      <c r="AH306" s="20"/>
    </row>
    <row r="307" spans="1:34" s="18" customFormat="1" ht="16">
      <c r="A307" s="18">
        <f>'Bruker data input page'!A307</f>
        <v>361</v>
      </c>
      <c r="B307" s="82">
        <f>'Bruker data input page'!B307</f>
        <v>44877.94027777778</v>
      </c>
      <c r="C307" s="18" t="str">
        <f>'Bruker data input page'!G307</f>
        <v>GeoExploration</v>
      </c>
      <c r="D307" s="18" t="str">
        <f>'Bruker data input page'!H307</f>
        <v>Oxide3phase</v>
      </c>
      <c r="E307" s="22">
        <f>'Bruker data input page'!K307</f>
        <v>150</v>
      </c>
      <c r="F307" s="22"/>
      <c r="G307" s="22" t="str">
        <f>'Bruker data input page'!DJ307</f>
        <v>U1556B-38R-3A</v>
      </c>
      <c r="H307" s="22" t="str">
        <f>'Bruker data input page'!DK307</f>
        <v>SHLF11511521</v>
      </c>
      <c r="I307" s="22">
        <f>'Bruker data input page'!DL307</f>
        <v>135</v>
      </c>
      <c r="J307" s="22" t="str">
        <f>'Bruker data input page'!DM307</f>
        <v>A</v>
      </c>
      <c r="K307" s="49">
        <f>'Bruker data input page'!X307*Calibrations!H$46+Calibrations!I$46</f>
        <v>47.465167721911477</v>
      </c>
      <c r="L307" s="50">
        <f>'Bruker data input page'!AJ307*Calibrations!O$46/0.5995+Calibrations!P$46</f>
        <v>1.4945581066534979</v>
      </c>
      <c r="M307" s="19">
        <f>'ICP corrections'!$S$75*L307^2+'ICP corrections'!$T$75*L307+'ICP corrections'!$U$75</f>
        <v>1.6358902035094702</v>
      </c>
      <c r="N307" s="49">
        <f>'Bruker data input page'!V307*Calibrations!V$46+Calibrations!W$46</f>
        <v>17.088703588791002</v>
      </c>
      <c r="O307" s="50">
        <f>'Bruker data input page'!AR307*Calibrations!AC$46/0.6994+Calibrations!AD$46</f>
        <v>10.87101951808741</v>
      </c>
      <c r="P307" s="50">
        <f>'Bruker data input page'!T307*Calibrations!AQ$46+Calibrations!AR$46</f>
        <v>7.4206948340658156</v>
      </c>
      <c r="Q307" s="50">
        <f>'Bruker data input page'!AP307*Calibrations!AJ$46/0.77446+Calibrations!AK$46</f>
        <v>0.12722816988855934</v>
      </c>
      <c r="R307" s="50">
        <f>'Bruker data input page'!AH307*Calibrations!AX$46/0.7147+Calibrations!AY$46</f>
        <v>11.044963317270739</v>
      </c>
      <c r="S307" s="50">
        <f>'Bruker data input page'!AF307*Calibrations!BE$46/0.83015+Calibrations!BF$46</f>
        <v>0.96105473121620233</v>
      </c>
      <c r="U307" s="20">
        <f>'Bruker data input page'!AL307*Calibrations!BS$46*10000+Calibrations!BT$46</f>
        <v>279.6361635199745</v>
      </c>
      <c r="V307" s="20">
        <f>('Bruker data input page'!AN307*10000)^2*Calibrations!BY$46+('Bruker data input page'!AN307*10000)*Calibrations!BZ$46+Calibrations!CA$46</f>
        <v>297.50797637443748</v>
      </c>
      <c r="W307" s="20">
        <f>'Bruker data input page'!AV307*Calibrations!CG$46*10000+Calibrations!CH$46</f>
        <v>107.58685428934149</v>
      </c>
      <c r="X307" s="20">
        <f>'Bruker data input page'!AX307*Calibrations!CN$46*10000+Calibrations!CO$46</f>
        <v>79.239176799475501</v>
      </c>
      <c r="Y307" s="20">
        <f>'Bruker data input page'!AZ307*Calibrations!CU$46*10000+Calibrations!CV$46</f>
        <v>127.96053659136103</v>
      </c>
      <c r="Z307" s="20">
        <f>'Bruker data input page'!BH307*Calibrations!DB$46*10000+Calibrations!DC$46</f>
        <v>12.348637429641492</v>
      </c>
      <c r="AA307" s="20">
        <f>'Bruker data input page'!BJ307*Calibrations!DI$46*10000+Calibrations!DJ$46</f>
        <v>228.40728366395913</v>
      </c>
      <c r="AB307" s="20">
        <f>'Bruker data input page'!BL307*Calibrations!DP$46*10000+Calibrations!DQ$46</f>
        <v>26.164195858890835</v>
      </c>
      <c r="AC307" s="20">
        <f>AB307*'ICP corrections'!Z$74+'ICP corrections'!AA$74</f>
        <v>30.193682899643097</v>
      </c>
      <c r="AD307" s="20">
        <f>((('Bruker data input page'!BN307*10000)^2)*Calibrations!DW$46)+(Calibrations!DX$46*('Bruker data input page'!BN307*10000))+Calibrations!DY$46</f>
        <v>102.37031100264093</v>
      </c>
      <c r="AE307" s="20">
        <f>AD307^2*'ICP corrections'!F$75+'ICP corrections'!G$75*AD307+'ICP corrections'!H$75</f>
        <v>142.2582097473375</v>
      </c>
      <c r="AF307" s="91">
        <f>A307^4*'ICP corrections'!K$75+A307^3*'ICP corrections'!L$75+'ICP corrections'!M$75*A307^2+'ICP corrections'!N$75*A307+'ICP corrections'!O$75</f>
        <v>1.0821517553953144</v>
      </c>
      <c r="AG307" s="20">
        <f t="shared" si="4"/>
        <v>153.94497139747611</v>
      </c>
      <c r="AH307" s="20"/>
    </row>
    <row r="308" spans="1:34" s="18" customFormat="1" ht="16">
      <c r="A308" s="18">
        <f>'Bruker data input page'!A308</f>
        <v>362</v>
      </c>
      <c r="B308" s="82">
        <f>'Bruker data input page'!B308</f>
        <v>44877.944444444445</v>
      </c>
      <c r="C308" s="18" t="str">
        <f>'Bruker data input page'!G308</f>
        <v>GeoExploration</v>
      </c>
      <c r="D308" s="18" t="str">
        <f>'Bruker data input page'!H308</f>
        <v>Oxide3phase</v>
      </c>
      <c r="E308" s="22">
        <f>'Bruker data input page'!K308</f>
        <v>150</v>
      </c>
      <c r="F308" s="22"/>
      <c r="G308" s="22" t="str">
        <f>'Bruker data input page'!DJ308</f>
        <v>U1556B-38R-4A</v>
      </c>
      <c r="H308" s="22" t="str">
        <f>'Bruker data input page'!DK308</f>
        <v>SHLF11511551</v>
      </c>
      <c r="I308" s="22">
        <f>'Bruker data input page'!DL308</f>
        <v>14</v>
      </c>
      <c r="J308" s="22" t="str">
        <f>'Bruker data input page'!DM308</f>
        <v>A</v>
      </c>
      <c r="K308" s="49">
        <f>'Bruker data input page'!X308*Calibrations!H$46+Calibrations!I$46</f>
        <v>51.819770863392179</v>
      </c>
      <c r="L308" s="50">
        <f>'Bruker data input page'!AJ308*Calibrations!O$46/0.5995+Calibrations!P$46</f>
        <v>1.6084980876808983</v>
      </c>
      <c r="M308" s="19">
        <f>'ICP corrections'!$S$75*L308^2+'ICP corrections'!$T$75*L308+'ICP corrections'!$U$75</f>
        <v>1.7667685135244542</v>
      </c>
      <c r="N308" s="49">
        <f>'Bruker data input page'!V308*Calibrations!V$46+Calibrations!W$46</f>
        <v>19.290851448673127</v>
      </c>
      <c r="O308" s="50">
        <f>'Bruker data input page'!AR308*Calibrations!AC$46/0.6994+Calibrations!AD$46</f>
        <v>12.539447519561691</v>
      </c>
      <c r="P308" s="50">
        <f>'Bruker data input page'!T308*Calibrations!AQ$46+Calibrations!AR$46</f>
        <v>7.0755232352331285</v>
      </c>
      <c r="Q308" s="50">
        <f>'Bruker data input page'!AP308*Calibrations!AJ$46/0.77446+Calibrations!AK$46</f>
        <v>0.15937834371105308</v>
      </c>
      <c r="R308" s="50">
        <f>'Bruker data input page'!AH308*Calibrations!AX$46/0.7147+Calibrations!AY$46</f>
        <v>11.065682485334481</v>
      </c>
      <c r="S308" s="50">
        <f>'Bruker data input page'!AF308*Calibrations!BE$46/0.83015+Calibrations!BF$46</f>
        <v>1.3446341821087591</v>
      </c>
      <c r="U308" s="20">
        <f>'Bruker data input page'!AL308*Calibrations!BS$46*10000+Calibrations!BT$46</f>
        <v>329.44197008143573</v>
      </c>
      <c r="V308" s="20">
        <f>('Bruker data input page'!AN308*10000)^2*Calibrations!BY$46+('Bruker data input page'!AN308*10000)*Calibrations!BZ$46+Calibrations!CA$46</f>
        <v>342.38200261866132</v>
      </c>
      <c r="W308" s="20">
        <f>'Bruker data input page'!AV308*Calibrations!CG$46*10000+Calibrations!CH$46</f>
        <v>126.56548860911005</v>
      </c>
      <c r="X308" s="20">
        <f>'Bruker data input page'!AX308*Calibrations!CN$46*10000+Calibrations!CO$46</f>
        <v>102.87684089555205</v>
      </c>
      <c r="Y308" s="20">
        <f>'Bruker data input page'!AZ308*Calibrations!CU$46*10000+Calibrations!CV$46</f>
        <v>129.17908236659949</v>
      </c>
      <c r="Z308" s="20">
        <f>'Bruker data input page'!BH308*Calibrations!DB$46*10000+Calibrations!DC$46</f>
        <v>15.556711699195352</v>
      </c>
      <c r="AA308" s="20">
        <f>'Bruker data input page'!BJ308*Calibrations!DI$46*10000+Calibrations!DJ$46</f>
        <v>233.62264273663192</v>
      </c>
      <c r="AB308" s="20">
        <f>'Bruker data input page'!BL308*Calibrations!DP$46*10000+Calibrations!DQ$46</f>
        <v>30.995327529532794</v>
      </c>
      <c r="AC308" s="20">
        <f>AB308*'ICP corrections'!Z$74+'ICP corrections'!AA$74</f>
        <v>34.300627932855825</v>
      </c>
      <c r="AD308" s="20">
        <f>((('Bruker data input page'!BN308*10000)^2)*Calibrations!DW$46)+(Calibrations!DX$46*('Bruker data input page'!BN308*10000))+Calibrations!DY$46</f>
        <v>80.864071413112555</v>
      </c>
      <c r="AE308" s="20">
        <f>AD308^2*'ICP corrections'!F$75+'ICP corrections'!G$75*AD308+'ICP corrections'!H$75</f>
        <v>117.06037988947469</v>
      </c>
      <c r="AF308" s="91">
        <f>A308^4*'ICP corrections'!K$75+A308^3*'ICP corrections'!L$75+'ICP corrections'!M$75*A308^2+'ICP corrections'!N$75*A308+'ICP corrections'!O$75</f>
        <v>1.0824511494227771</v>
      </c>
      <c r="AG308" s="20">
        <f t="shared" si="4"/>
        <v>126.71214276322881</v>
      </c>
      <c r="AH308" s="20"/>
    </row>
    <row r="309" spans="1:34" s="18" customFormat="1" ht="16">
      <c r="A309" s="18">
        <f>'Bruker data input page'!A309</f>
        <v>363</v>
      </c>
      <c r="B309" s="82">
        <f>'Bruker data input page'!B309</f>
        <v>44877.946527777778</v>
      </c>
      <c r="C309" s="18" t="str">
        <f>'Bruker data input page'!G309</f>
        <v>GeoExploration</v>
      </c>
      <c r="D309" s="18" t="str">
        <f>'Bruker data input page'!H309</f>
        <v>Oxide3phase</v>
      </c>
      <c r="E309" s="22">
        <f>'Bruker data input page'!K309</f>
        <v>150</v>
      </c>
      <c r="F309" s="22"/>
      <c r="G309" s="22" t="str">
        <f>'Bruker data input page'!DJ309</f>
        <v>U1556B-38R-4A</v>
      </c>
      <c r="H309" s="22" t="str">
        <f>'Bruker data input page'!DK309</f>
        <v>SHLF11511551</v>
      </c>
      <c r="I309" s="22">
        <f>'Bruker data input page'!DL309</f>
        <v>74</v>
      </c>
      <c r="J309" s="22" t="str">
        <f>'Bruker data input page'!DM309</f>
        <v>A</v>
      </c>
      <c r="K309" s="49">
        <f>'Bruker data input page'!X309*Calibrations!H$46+Calibrations!I$46</f>
        <v>48.675885691568503</v>
      </c>
      <c r="L309" s="50">
        <f>'Bruker data input page'!AJ309*Calibrations!O$46/0.5995+Calibrations!P$46</f>
        <v>1.5440255369114142</v>
      </c>
      <c r="M309" s="19">
        <f>'ICP corrections'!$S$75*L309^2+'ICP corrections'!$T$75*L309+'ICP corrections'!$U$75</f>
        <v>1.6927419296018527</v>
      </c>
      <c r="N309" s="49">
        <f>'Bruker data input page'!V309*Calibrations!V$46+Calibrations!W$46</f>
        <v>18.252273225081389</v>
      </c>
      <c r="O309" s="50">
        <f>'Bruker data input page'!AR309*Calibrations!AC$46/0.6994+Calibrations!AD$46</f>
        <v>12.428466932036075</v>
      </c>
      <c r="P309" s="50">
        <f>'Bruker data input page'!T309*Calibrations!AQ$46+Calibrations!AR$46</f>
        <v>7.8414394164540573</v>
      </c>
      <c r="Q309" s="50">
        <f>'Bruker data input page'!AP309*Calibrations!AJ$46/0.77446+Calibrations!AK$46</f>
        <v>0.20826095000622019</v>
      </c>
      <c r="R309" s="50">
        <f>'Bruker data input page'!AH309*Calibrations!AX$46/0.7147+Calibrations!AY$46</f>
        <v>10.888402279718647</v>
      </c>
      <c r="S309" s="50">
        <f>'Bruker data input page'!AF309*Calibrations!BE$46/0.83015+Calibrations!BF$46</f>
        <v>1.0357794536414657</v>
      </c>
      <c r="U309" s="20">
        <f>'Bruker data input page'!AL309*Calibrations!BS$46*10000+Calibrations!BT$46</f>
        <v>290.01237322027896</v>
      </c>
      <c r="V309" s="20">
        <f>('Bruker data input page'!AN309*10000)^2*Calibrations!BY$46+('Bruker data input page'!AN309*10000)*Calibrations!BZ$46+Calibrations!CA$46</f>
        <v>338.46537439908059</v>
      </c>
      <c r="W309" s="20">
        <f>'Bruker data input page'!AV309*Calibrations!CG$46*10000+Calibrations!CH$46</f>
        <v>128.56323959013832</v>
      </c>
      <c r="X309" s="20">
        <f>'Bruker data input page'!AX309*Calibrations!CN$46*10000+Calibrations!CO$46</f>
        <v>94.655044688221068</v>
      </c>
      <c r="Y309" s="20">
        <f>'Bruker data input page'!AZ309*Calibrations!CU$46*10000+Calibrations!CV$46</f>
        <v>134.05326546755342</v>
      </c>
      <c r="Z309" s="20">
        <f>'Bruker data input page'!BH309*Calibrations!DB$46*10000+Calibrations!DC$46</f>
        <v>13.417995519492779</v>
      </c>
      <c r="AA309" s="20">
        <f>'Bruker data input page'!BJ309*Calibrations!DI$46*10000+Calibrations!DJ$46</f>
        <v>239.88107362383928</v>
      </c>
      <c r="AB309" s="20">
        <f>'Bruker data input page'!BL309*Calibrations!DP$46*10000+Calibrations!DQ$46</f>
        <v>29.787544611872303</v>
      </c>
      <c r="AC309" s="20">
        <f>AB309*'ICP corrections'!Z$74+'ICP corrections'!AA$74</f>
        <v>33.273891674552644</v>
      </c>
      <c r="AD309" s="20">
        <f>((('Bruker data input page'!BN309*10000)^2)*Calibrations!DW$46)+(Calibrations!DX$46*('Bruker data input page'!BN309*10000))+Calibrations!DY$46</f>
        <v>90.050927933384173</v>
      </c>
      <c r="AE309" s="20">
        <f>AD309^2*'ICP corrections'!F$75+'ICP corrections'!G$75*AD309+'ICP corrections'!H$75</f>
        <v>127.99212896917047</v>
      </c>
      <c r="AF309" s="91">
        <f>A309^4*'ICP corrections'!K$75+A309^3*'ICP corrections'!L$75+'ICP corrections'!M$75*A309^2+'ICP corrections'!N$75*A309+'ICP corrections'!O$75</f>
        <v>1.0827467710865908</v>
      </c>
      <c r="AG309" s="20">
        <f t="shared" si="4"/>
        <v>138.58306436586781</v>
      </c>
      <c r="AH309" s="20"/>
    </row>
    <row r="310" spans="1:34" s="18" customFormat="1" ht="16">
      <c r="A310" s="18">
        <f>'Bruker data input page'!A310</f>
        <v>364</v>
      </c>
      <c r="B310" s="82">
        <f>'Bruker data input page'!B310</f>
        <v>44877.95</v>
      </c>
      <c r="C310" s="18" t="str">
        <f>'Bruker data input page'!G310</f>
        <v>GeoExploration</v>
      </c>
      <c r="D310" s="18" t="str">
        <f>'Bruker data input page'!H310</f>
        <v>Oxide3phase</v>
      </c>
      <c r="E310" s="22">
        <f>'Bruker data input page'!K310</f>
        <v>150</v>
      </c>
      <c r="F310" s="22"/>
      <c r="G310" s="22" t="str">
        <f>'Bruker data input page'!DJ310</f>
        <v>U1556B-39R-1A</v>
      </c>
      <c r="H310" s="22" t="str">
        <f>'Bruker data input page'!DK310</f>
        <v>SHLF11511841</v>
      </c>
      <c r="I310" s="22">
        <f>'Bruker data input page'!DL310</f>
        <v>56</v>
      </c>
      <c r="J310" s="22" t="str">
        <f>'Bruker data input page'!DM310</f>
        <v>B</v>
      </c>
      <c r="K310" s="49">
        <f>'Bruker data input page'!X310*Calibrations!H$46+Calibrations!I$46</f>
        <v>52.903540884844645</v>
      </c>
      <c r="L310" s="50">
        <f>'Bruker data input page'!AJ310*Calibrations!O$46/0.5995+Calibrations!P$46</f>
        <v>1.4004050977292644</v>
      </c>
      <c r="M310" s="19">
        <f>'ICP corrections'!$S$75*L310^2+'ICP corrections'!$T$75*L310+'ICP corrections'!$U$75</f>
        <v>1.5275532591911967</v>
      </c>
      <c r="N310" s="49">
        <f>'Bruker data input page'!V310*Calibrations!V$46+Calibrations!W$46</f>
        <v>17.844795934634611</v>
      </c>
      <c r="O310" s="50">
        <f>'Bruker data input page'!AR310*Calibrations!AC$46/0.6994+Calibrations!AD$46</f>
        <v>10.526027584478953</v>
      </c>
      <c r="P310" s="50">
        <f>'Bruker data input page'!T310*Calibrations!AQ$46+Calibrations!AR$46</f>
        <v>9.9719378655728441</v>
      </c>
      <c r="Q310" s="50">
        <f>'Bruker data input page'!AP310*Calibrations!AJ$46/0.77446+Calibrations!AK$46</f>
        <v>0.14766564098018176</v>
      </c>
      <c r="R310" s="50">
        <f>'Bruker data input page'!AH310*Calibrations!AX$46/0.7147+Calibrations!AY$46</f>
        <v>10.804504240023906</v>
      </c>
      <c r="S310" s="50">
        <f>'Bruker data input page'!AF310*Calibrations!BE$46/0.83015+Calibrations!BF$46</f>
        <v>0.83655081495973826</v>
      </c>
      <c r="U310" s="20">
        <f>'Bruker data input page'!AL310*Calibrations!BS$46*10000+Calibrations!BT$46</f>
        <v>278.94441620662087</v>
      </c>
      <c r="V310" s="20">
        <f>('Bruker data input page'!AN310*10000)^2*Calibrations!BY$46+('Bruker data input page'!AN310*10000)*Calibrations!BZ$46+Calibrations!CA$46</f>
        <v>303.03975154768307</v>
      </c>
      <c r="W310" s="20">
        <f>'Bruker data input page'!AV310*Calibrations!CG$46*10000+Calibrations!CH$46</f>
        <v>180.50476509687329</v>
      </c>
      <c r="X310" s="20">
        <f>'Bruker data input page'!AX310*Calibrations!CN$46*10000+Calibrations!CO$46</f>
        <v>86.433248480890086</v>
      </c>
      <c r="Y310" s="20">
        <f>'Bruker data input page'!AZ310*Calibrations!CU$46*10000+Calibrations!CV$46</f>
        <v>88.967071783729835</v>
      </c>
      <c r="Z310" s="20">
        <f>'Bruker data input page'!BH310*Calibrations!DB$46*10000+Calibrations!DC$46</f>
        <v>15.556711699195352</v>
      </c>
      <c r="AA310" s="20">
        <f>'Bruker data input page'!BJ310*Calibrations!DI$46*10000+Calibrations!DJ$46</f>
        <v>207.54584737326786</v>
      </c>
      <c r="AB310" s="20">
        <f>'Bruker data input page'!BL310*Calibrations!DP$46*10000+Calibrations!DQ$46</f>
        <v>27.37197877655132</v>
      </c>
      <c r="AC310" s="20">
        <f>AB310*'ICP corrections'!Z$74+'ICP corrections'!AA$74</f>
        <v>31.220419157946274</v>
      </c>
      <c r="AD310" s="20">
        <f>((('Bruker data input page'!BN310*10000)^2)*Calibrations!DW$46)+(Calibrations!DX$46*('Bruker data input page'!BN310*10000))+Calibrations!DY$46</f>
        <v>76.198862564394886</v>
      </c>
      <c r="AE310" s="20">
        <f>AD310^2*'ICP corrections'!F$75+'ICP corrections'!G$75*AD310+'ICP corrections'!H$75</f>
        <v>111.41319332462048</v>
      </c>
      <c r="AF310" s="91">
        <f>A310^4*'ICP corrections'!K$75+A310^3*'ICP corrections'!L$75+'ICP corrections'!M$75*A310^2+'ICP corrections'!N$75*A310+'ICP corrections'!O$75</f>
        <v>1.0830385706178167</v>
      </c>
      <c r="AG310" s="20">
        <f t="shared" si="4"/>
        <v>120.66478564626344</v>
      </c>
      <c r="AH310" s="20"/>
    </row>
    <row r="311" spans="1:34" s="18" customFormat="1" ht="16">
      <c r="A311" s="18">
        <f>'Bruker data input page'!A311</f>
        <v>365</v>
      </c>
      <c r="B311" s="82">
        <f>'Bruker data input page'!B311</f>
        <v>44877.952777777777</v>
      </c>
      <c r="C311" s="18" t="str">
        <f>'Bruker data input page'!G311</f>
        <v>GeoExploration</v>
      </c>
      <c r="D311" s="18" t="str">
        <f>'Bruker data input page'!H311</f>
        <v>Oxide3phase</v>
      </c>
      <c r="E311" s="22">
        <f>'Bruker data input page'!K311</f>
        <v>150</v>
      </c>
      <c r="F311" s="22"/>
      <c r="G311" s="22" t="str">
        <f>'Bruker data input page'!DJ311</f>
        <v>U1556B-39R-1A</v>
      </c>
      <c r="H311" s="22" t="str">
        <f>'Bruker data input page'!DK311</f>
        <v>SHLF11511841</v>
      </c>
      <c r="I311" s="22">
        <f>'Bruker data input page'!DL311</f>
        <v>99</v>
      </c>
      <c r="J311" s="22" t="str">
        <f>'Bruker data input page'!DM311</f>
        <v>A</v>
      </c>
      <c r="K311" s="49">
        <f>'Bruker data input page'!X311*Calibrations!H$46+Calibrations!I$46</f>
        <v>49.172713797950927</v>
      </c>
      <c r="L311" s="50">
        <f>'Bruker data input page'!AJ311*Calibrations!O$46/0.5995+Calibrations!P$46</f>
        <v>1.7527780925998202</v>
      </c>
      <c r="M311" s="19">
        <f>'ICP corrections'!$S$75*L311^2+'ICP corrections'!$T$75*L311+'ICP corrections'!$U$75</f>
        <v>1.9321413457864627</v>
      </c>
      <c r="N311" s="49">
        <f>'Bruker data input page'!V311*Calibrations!V$46+Calibrations!W$46</f>
        <v>19.134480056570737</v>
      </c>
      <c r="O311" s="50">
        <f>'Bruker data input page'!AR311*Calibrations!AC$46/0.6994+Calibrations!AD$46</f>
        <v>13.763358100759097</v>
      </c>
      <c r="P311" s="50">
        <f>'Bruker data input page'!T311*Calibrations!AQ$46+Calibrations!AR$46</f>
        <v>6.0193447089567202</v>
      </c>
      <c r="Q311" s="50">
        <f>'Bruker data input page'!AP311*Calibrations!AJ$46/0.77446+Calibrations!AK$46</f>
        <v>0.18746492679018331</v>
      </c>
      <c r="R311" s="50">
        <f>'Bruker data input page'!AH311*Calibrations!AX$46/0.7147+Calibrations!AY$46</f>
        <v>9.9408651148879983</v>
      </c>
      <c r="S311" s="50">
        <f>'Bruker data input page'!AF311*Calibrations!BE$46/0.83015+Calibrations!BF$46</f>
        <v>1.6136655555110921</v>
      </c>
      <c r="U311" s="20">
        <f>'Bruker data input page'!AL311*Calibrations!BS$46*10000+Calibrations!BT$46</f>
        <v>351.57788410875179</v>
      </c>
      <c r="V311" s="20">
        <f>('Bruker data input page'!AN311*10000)^2*Calibrations!BY$46+('Bruker data input page'!AN311*10000)*Calibrations!BZ$46+Calibrations!CA$46</f>
        <v>343.35290006448156</v>
      </c>
      <c r="W311" s="20">
        <f>'Bruker data input page'!AV311*Calibrations!CG$46*10000+Calibrations!CH$46</f>
        <v>136.5542435142514</v>
      </c>
      <c r="X311" s="20">
        <f>'Bruker data input page'!AX311*Calibrations!CN$46*10000+Calibrations!CO$46</f>
        <v>87.460973006806455</v>
      </c>
      <c r="Y311" s="20">
        <f>'Bruker data input page'!AZ311*Calibrations!CU$46*10000+Calibrations!CV$46</f>
        <v>129.17908236659949</v>
      </c>
      <c r="Z311" s="20">
        <f>'Bruker data input page'!BH311*Calibrations!DB$46*10000+Calibrations!DC$46</f>
        <v>17.695427878897927</v>
      </c>
      <c r="AA311" s="20">
        <f>'Bruker data input page'!BJ311*Calibrations!DI$46*10000+Calibrations!DJ$46</f>
        <v>272.21629987441065</v>
      </c>
      <c r="AB311" s="20">
        <f>'Bruker data input page'!BL311*Calibrations!DP$46*10000+Calibrations!DQ$46</f>
        <v>30.995327529532794</v>
      </c>
      <c r="AC311" s="20">
        <f>AB311*'ICP corrections'!Z$74+'ICP corrections'!AA$74</f>
        <v>34.300627932855825</v>
      </c>
      <c r="AD311" s="20">
        <f>((('Bruker data input page'!BN311*10000)^2)*Calibrations!DW$46)+(Calibrations!DX$46*('Bruker data input page'!BN311*10000))+Calibrations!DY$46</f>
        <v>90.050927933384173</v>
      </c>
      <c r="AE311" s="20">
        <f>AD311^2*'ICP corrections'!F$75+'ICP corrections'!G$75*AD311+'ICP corrections'!H$75</f>
        <v>127.99212896917047</v>
      </c>
      <c r="AF311" s="91">
        <f>A311^4*'ICP corrections'!K$75+A311^3*'ICP corrections'!L$75+'ICP corrections'!M$75*A311^2+'ICP corrections'!N$75*A311+'ICP corrections'!O$75</f>
        <v>1.0833264983207247</v>
      </c>
      <c r="AG311" s="20">
        <f t="shared" si="4"/>
        <v>138.65726488878602</v>
      </c>
      <c r="AH311" s="20"/>
    </row>
    <row r="312" spans="1:34" s="18" customFormat="1" ht="16">
      <c r="A312" s="18">
        <f>'Bruker data input page'!A312</f>
        <v>366</v>
      </c>
      <c r="B312" s="82">
        <f>'Bruker data input page'!B312</f>
        <v>44877.956944444442</v>
      </c>
      <c r="C312" s="18" t="str">
        <f>'Bruker data input page'!G312</f>
        <v>GeoExploration</v>
      </c>
      <c r="D312" s="18" t="str">
        <f>'Bruker data input page'!H312</f>
        <v>Oxide3phase</v>
      </c>
      <c r="E312" s="22">
        <f>'Bruker data input page'!K312</f>
        <v>150</v>
      </c>
      <c r="F312" s="22"/>
      <c r="G312" s="22" t="str">
        <f>'Bruker data input page'!DJ312</f>
        <v>U1556B-39R-2A</v>
      </c>
      <c r="H312" s="22" t="str">
        <f>'Bruker data input page'!DK312</f>
        <v>SHLF11511871</v>
      </c>
      <c r="I312" s="22">
        <f>'Bruker data input page'!DL312</f>
        <v>31</v>
      </c>
      <c r="J312" s="22" t="str">
        <f>'Bruker data input page'!DM312</f>
        <v>A</v>
      </c>
      <c r="K312" s="49">
        <f>'Bruker data input page'!X312*Calibrations!H$46+Calibrations!I$46</f>
        <v>49.438054244236071</v>
      </c>
      <c r="L312" s="50">
        <f>'Bruker data input page'!AJ312*Calibrations!O$46/0.5995+Calibrations!P$46</f>
        <v>1.6225138595873079</v>
      </c>
      <c r="M312" s="19">
        <f>'ICP corrections'!$S$75*L312^2+'ICP corrections'!$T$75*L312+'ICP corrections'!$U$75</f>
        <v>1.7828507417359236</v>
      </c>
      <c r="N312" s="49">
        <f>'Bruker data input page'!V312*Calibrations!V$46+Calibrations!W$46</f>
        <v>18.630352429560467</v>
      </c>
      <c r="O312" s="50">
        <f>'Bruker data input page'!AR312*Calibrations!AC$46/0.6994+Calibrations!AD$46</f>
        <v>13.316460399784624</v>
      </c>
      <c r="P312" s="50">
        <f>'Bruker data input page'!T312*Calibrations!AQ$46+Calibrations!AR$46</f>
        <v>6.1347899598310587</v>
      </c>
      <c r="Q312" s="50">
        <f>'Bruker data input page'!AP312*Calibrations!AJ$46/0.77446+Calibrations!AK$46</f>
        <v>0.17073249431751</v>
      </c>
      <c r="R312" s="50">
        <f>'Bruker data input page'!AH312*Calibrations!AX$46/0.7147+Calibrations!AY$46</f>
        <v>12.566071254344884</v>
      </c>
      <c r="S312" s="50">
        <f>'Bruker data input page'!AF312*Calibrations!BE$46/0.83015+Calibrations!BF$46</f>
        <v>1.0691147340048315</v>
      </c>
      <c r="U312" s="20">
        <f>'Bruker data input page'!AL312*Calibrations!BS$46*10000+Calibrations!BT$46</f>
        <v>337.05119052832561</v>
      </c>
      <c r="V312" s="20">
        <f>('Bruker data input page'!AN312*10000)^2*Calibrations!BY$46+('Bruker data input page'!AN312*10000)*Calibrations!BZ$46+Calibrations!CA$46</f>
        <v>358.4379364639293</v>
      </c>
      <c r="W312" s="20">
        <f>'Bruker data input page'!AV312*Calibrations!CG$46*10000+Calibrations!CH$46</f>
        <v>111.58235625139802</v>
      </c>
      <c r="X312" s="20">
        <f>'Bruker data input page'!AX312*Calibrations!CN$46*10000+Calibrations!CO$46</f>
        <v>92.599595636388329</v>
      </c>
      <c r="Y312" s="20">
        <f>'Bruker data input page'!AZ312*Calibrations!CU$46*10000+Calibrations!CV$46</f>
        <v>114.55653306373782</v>
      </c>
      <c r="Z312" s="20">
        <f>'Bruker data input page'!BH312*Calibrations!DB$46*10000+Calibrations!DC$46</f>
        <v>15.556711699195352</v>
      </c>
      <c r="AA312" s="20">
        <f>'Bruker data input page'!BJ312*Calibrations!DI$46*10000+Calibrations!DJ$46</f>
        <v>238.83800180930473</v>
      </c>
      <c r="AB312" s="20">
        <f>'Bruker data input page'!BL312*Calibrations!DP$46*10000+Calibrations!DQ$46</f>
        <v>29.787544611872303</v>
      </c>
      <c r="AC312" s="20">
        <f>AB312*'ICP corrections'!Z$74+'ICP corrections'!AA$74</f>
        <v>33.273891674552644</v>
      </c>
      <c r="AD312" s="20">
        <f>((('Bruker data input page'!BN312*10000)^2)*Calibrations!DW$46)+(Calibrations!DX$46*('Bruker data input page'!BN312*10000))+Calibrations!DY$46</f>
        <v>86.628288172214127</v>
      </c>
      <c r="AE312" s="20">
        <f>AD312^2*'ICP corrections'!F$75+'ICP corrections'!G$75*AD312+'ICP corrections'!H$75</f>
        <v>123.94869187029263</v>
      </c>
      <c r="AF312" s="91">
        <f>A312^4*'ICP corrections'!K$75+A312^3*'ICP corrections'!L$75+'ICP corrections'!M$75*A312^2+'ICP corrections'!N$75*A312+'ICP corrections'!O$75</f>
        <v>1.083610504572794</v>
      </c>
      <c r="AG312" s="20">
        <f t="shared" si="4"/>
        <v>134.31210453870557</v>
      </c>
      <c r="AH312" s="20"/>
    </row>
    <row r="313" spans="1:34" s="18" customFormat="1" ht="16">
      <c r="A313" s="18">
        <f>'Bruker data input page'!A313</f>
        <v>367</v>
      </c>
      <c r="B313" s="82">
        <f>'Bruker data input page'!B313</f>
        <v>44877.959722222222</v>
      </c>
      <c r="C313" s="18" t="str">
        <f>'Bruker data input page'!G313</f>
        <v>GeoExploration</v>
      </c>
      <c r="D313" s="18" t="str">
        <f>'Bruker data input page'!H313</f>
        <v>Oxide3phase</v>
      </c>
      <c r="E313" s="22">
        <f>'Bruker data input page'!K313</f>
        <v>150</v>
      </c>
      <c r="F313" s="22"/>
      <c r="G313" s="22" t="str">
        <f>'Bruker data input page'!DJ313</f>
        <v>U1556B-39R-2A</v>
      </c>
      <c r="H313" s="22" t="str">
        <f>'Bruker data input page'!DK313</f>
        <v>SHLF11511871</v>
      </c>
      <c r="I313" s="22">
        <f>'Bruker data input page'!DL313</f>
        <v>102</v>
      </c>
      <c r="J313" s="22" t="str">
        <f>'Bruker data input page'!DM313</f>
        <v>B</v>
      </c>
      <c r="K313" s="49">
        <f>'Bruker data input page'!X313*Calibrations!H$46+Calibrations!I$46</f>
        <v>43.079596974883898</v>
      </c>
      <c r="L313" s="50">
        <f>'Bruker data input page'!AJ313*Calibrations!O$46/0.5995+Calibrations!P$46</f>
        <v>2.2901592766349834</v>
      </c>
      <c r="M313" s="19">
        <f>'ICP corrections'!$S$75*L313^2+'ICP corrections'!$T$75*L313+'ICP corrections'!$U$75</f>
        <v>2.5445854228372187</v>
      </c>
      <c r="N313" s="49">
        <f>'Bruker data input page'!V313*Calibrations!V$46+Calibrations!W$46</f>
        <v>17.09656509942057</v>
      </c>
      <c r="O313" s="50">
        <f>'Bruker data input page'!AR313*Calibrations!AC$46/0.6994+Calibrations!AD$46</f>
        <v>9.2446927314519378</v>
      </c>
      <c r="P313" s="50">
        <f>'Bruker data input page'!T313*Calibrations!AQ$46+Calibrations!AR$46</f>
        <v>7.2710040591926184</v>
      </c>
      <c r="Q313" s="50">
        <f>'Bruker data input page'!AP313*Calibrations!AJ$46/0.77446+Calibrations!AK$46</f>
        <v>0.13057465638309401</v>
      </c>
      <c r="R313" s="50">
        <f>'Bruker data input page'!AH313*Calibrations!AX$46/0.7147+Calibrations!AY$46</f>
        <v>10.511517694446461</v>
      </c>
      <c r="S313" s="50">
        <f>'Bruker data input page'!AF313*Calibrations!BE$46/0.83015+Calibrations!BF$46</f>
        <v>1.2306454214031555</v>
      </c>
      <c r="U313" s="20">
        <f>'Bruker data input page'!AL313*Calibrations!BS$46*10000+Calibrations!BT$46</f>
        <v>164.11436218991867</v>
      </c>
      <c r="V313" s="20">
        <f>('Bruker data input page'!AN313*10000)^2*Calibrations!BY$46+('Bruker data input page'!AN313*10000)*Calibrations!BZ$46+Calibrations!CA$46</f>
        <v>315.97901991321487</v>
      </c>
      <c r="W313" s="20">
        <f>'Bruker data input page'!AV313*Calibrations!CG$46*10000+Calibrations!CH$46</f>
        <v>93.602597422143617</v>
      </c>
      <c r="X313" s="20">
        <f>'Bruker data input page'!AX313*Calibrations!CN$46*10000+Calibrations!CO$46</f>
        <v>65.878757962562673</v>
      </c>
      <c r="Y313" s="20">
        <f>'Bruker data input page'!AZ313*Calibrations!CU$46*10000+Calibrations!CV$46</f>
        <v>63.377610503721868</v>
      </c>
      <c r="Z313" s="20">
        <f>'Bruker data input page'!BH313*Calibrations!DB$46*10000+Calibrations!DC$46</f>
        <v>20.903502148451786</v>
      </c>
      <c r="AA313" s="20">
        <f>'Bruker data input page'!BJ313*Calibrations!DI$46*10000+Calibrations!DJ$46</f>
        <v>591.39627512198626</v>
      </c>
      <c r="AB313" s="20">
        <f>'Bruker data input page'!BL313*Calibrations!DP$46*10000+Calibrations!DQ$46</f>
        <v>40.657590870816691</v>
      </c>
      <c r="AC313" s="20">
        <f>AB313*'ICP corrections'!Z$74+'ICP corrections'!AA$74</f>
        <v>42.514517999281267</v>
      </c>
      <c r="AD313" s="20">
        <f>((('Bruker data input page'!BN313*10000)^2)*Calibrations!DW$46)+(Calibrations!DX$46*('Bruker data input page'!BN313*10000))+Calibrations!DY$46</f>
        <v>213.99853391385849</v>
      </c>
      <c r="AE313" s="20">
        <f>AD313^2*'ICP corrections'!F$75+'ICP corrections'!G$75*AD313+'ICP corrections'!H$75</f>
        <v>250.993617898043</v>
      </c>
      <c r="AF313" s="91">
        <f>A313^4*'ICP corrections'!K$75+A313^3*'ICP corrections'!L$75+'ICP corrections'!M$75*A313^2+'ICP corrections'!N$75*A313+'ICP corrections'!O$75</f>
        <v>1.0838905398247118</v>
      </c>
      <c r="AG313" s="20">
        <f t="shared" si="4"/>
        <v>272.04960799606727</v>
      </c>
      <c r="AH313" s="20"/>
    </row>
    <row r="314" spans="1:34" s="18" customFormat="1" ht="16">
      <c r="A314" s="18">
        <f>'Bruker data input page'!A314</f>
        <v>368</v>
      </c>
      <c r="B314" s="82">
        <f>'Bruker data input page'!B314</f>
        <v>44877.963888888888</v>
      </c>
      <c r="C314" s="18" t="str">
        <f>'Bruker data input page'!G314</f>
        <v>GeoExploration</v>
      </c>
      <c r="D314" s="18" t="str">
        <f>'Bruker data input page'!H314</f>
        <v>Oxide3phase</v>
      </c>
      <c r="E314" s="22">
        <f>'Bruker data input page'!K314</f>
        <v>150</v>
      </c>
      <c r="F314" s="22"/>
      <c r="G314" s="22" t="str">
        <f>'Bruker data input page'!DJ314</f>
        <v>U1556B-40R-1A</v>
      </c>
      <c r="H314" s="22" t="str">
        <f>'Bruker data input page'!DK314</f>
        <v>SHLF11512771</v>
      </c>
      <c r="I314" s="22">
        <f>'Bruker data input page'!DL314</f>
        <v>28</v>
      </c>
      <c r="J314" s="22" t="str">
        <f>'Bruker data input page'!DM314</f>
        <v>A</v>
      </c>
      <c r="K314" s="49">
        <f>'Bruker data input page'!X314*Calibrations!H$46+Calibrations!I$46</f>
        <v>43.736744952218594</v>
      </c>
      <c r="L314" s="50">
        <f>'Bruker data input page'!AJ314*Calibrations!O$46/0.5995+Calibrations!P$46</f>
        <v>1.3489589702610314</v>
      </c>
      <c r="M314" s="19">
        <f>'ICP corrections'!$S$75*L314^2+'ICP corrections'!$T$75*L314+'ICP corrections'!$U$75</f>
        <v>1.4682853442651347</v>
      </c>
      <c r="N314" s="49">
        <f>'Bruker data input page'!V314*Calibrations!V$46+Calibrations!W$46</f>
        <v>15.261926345692048</v>
      </c>
      <c r="O314" s="50">
        <f>'Bruker data input page'!AR314*Calibrations!AC$46/0.6994+Calibrations!AD$46</f>
        <v>10.181333185957694</v>
      </c>
      <c r="P314" s="50">
        <f>'Bruker data input page'!T314*Calibrations!AQ$46+Calibrations!AR$46</f>
        <v>6.573190874705964</v>
      </c>
      <c r="Q314" s="50">
        <f>'Bruker data input page'!AP314*Calibrations!AJ$46/0.77446+Calibrations!AK$46</f>
        <v>0.14443867186045192</v>
      </c>
      <c r="R314" s="50">
        <f>'Bruker data input page'!AH314*Calibrations!AX$46/0.7147+Calibrations!AY$46</f>
        <v>8.3844470463249365</v>
      </c>
      <c r="S314" s="50">
        <f>'Bruker data input page'!AF314*Calibrations!BE$46/0.83015+Calibrations!BF$46</f>
        <v>1.2306454214031555</v>
      </c>
      <c r="U314" s="20">
        <f>'Bruker data input page'!AL314*Calibrations!BS$46*10000+Calibrations!BT$46</f>
        <v>168.26484607004039</v>
      </c>
      <c r="V314" s="20">
        <f>('Bruker data input page'!AN314*10000)^2*Calibrations!BY$46+('Bruker data input page'!AN314*10000)*Calibrations!BZ$46+Calibrations!CA$46</f>
        <v>321.22996837791277</v>
      </c>
      <c r="W314" s="20">
        <f>'Bruker data input page'!AV314*Calibrations!CG$46*10000+Calibrations!CH$46</f>
        <v>120.57223566602524</v>
      </c>
      <c r="X314" s="20">
        <f>'Bruker data input page'!AX314*Calibrations!CN$46*10000+Calibrations!CO$46</f>
        <v>77.183727747642763</v>
      </c>
      <c r="Y314" s="20">
        <f>'Bruker data input page'!AZ314*Calibrations!CU$46*10000+Calibrations!CV$46</f>
        <v>121.86780771516865</v>
      </c>
      <c r="Z314" s="20">
        <f>'Bruker data input page'!BH314*Calibrations!DB$46*10000+Calibrations!DC$46</f>
        <v>13.417995519492779</v>
      </c>
      <c r="AA314" s="20">
        <f>'Bruker data input page'!BJ314*Calibrations!DI$46*10000+Calibrations!DJ$46</f>
        <v>207.54584737326786</v>
      </c>
      <c r="AB314" s="20">
        <f>'Bruker data input page'!BL314*Calibrations!DP$46*10000+Calibrations!DQ$46</f>
        <v>27.37197877655132</v>
      </c>
      <c r="AC314" s="20">
        <f>AB314*'ICP corrections'!Z$74+'ICP corrections'!AA$74</f>
        <v>31.220419157946274</v>
      </c>
      <c r="AD314" s="20">
        <f>((('Bruker data input page'!BN314*10000)^2)*Calibrations!DW$46)+(Calibrations!DX$46*('Bruker data input page'!BN314*10000))+Calibrations!DY$46</f>
        <v>108.93744074422639</v>
      </c>
      <c r="AE314" s="20">
        <f>AD314^2*'ICP corrections'!F$75+'ICP corrections'!G$75*AD314+'ICP corrections'!H$75</f>
        <v>149.67901500530212</v>
      </c>
      <c r="AF314" s="91">
        <f>A314^4*'ICP corrections'!K$75+A314^3*'ICP corrections'!L$75+'ICP corrections'!M$75*A314^2+'ICP corrections'!N$75*A314+'ICP corrections'!O$75</f>
        <v>1.0841665546003751</v>
      </c>
      <c r="AG314" s="20">
        <f t="shared" si="4"/>
        <v>162.27698199427624</v>
      </c>
      <c r="AH314" s="20"/>
    </row>
    <row r="315" spans="1:34" s="18" customFormat="1" ht="16">
      <c r="A315" s="18">
        <f>'Bruker data input page'!A315</f>
        <v>369</v>
      </c>
      <c r="B315" s="82">
        <f>'Bruker data input page'!B315</f>
        <v>44877.966666666667</v>
      </c>
      <c r="C315" s="18" t="str">
        <f>'Bruker data input page'!G315</f>
        <v>GeoExploration</v>
      </c>
      <c r="D315" s="18" t="str">
        <f>'Bruker data input page'!H315</f>
        <v>Oxide3phase</v>
      </c>
      <c r="E315" s="22">
        <f>'Bruker data input page'!K315</f>
        <v>150</v>
      </c>
      <c r="F315" s="22"/>
      <c r="G315" s="22" t="str">
        <f>'Bruker data input page'!DJ315</f>
        <v>U1556B-40R-1A</v>
      </c>
      <c r="H315" s="22" t="str">
        <f>'Bruker data input page'!DK315</f>
        <v>SHLF11512771</v>
      </c>
      <c r="I315" s="22">
        <f>'Bruker data input page'!DL315</f>
        <v>80</v>
      </c>
      <c r="J315" s="22" t="str">
        <f>'Bruker data input page'!DM315</f>
        <v>B</v>
      </c>
      <c r="K315" s="49">
        <f>'Bruker data input page'!X315*Calibrations!H$46+Calibrations!I$46</f>
        <v>51.801786570729874</v>
      </c>
      <c r="L315" s="50">
        <f>'Bruker data input page'!AJ315*Calibrations!O$46/0.5995+Calibrations!P$46</f>
        <v>1.3128477461727526</v>
      </c>
      <c r="M315" s="19">
        <f>'ICP corrections'!$S$75*L315^2+'ICP corrections'!$T$75*L315+'ICP corrections'!$U$75</f>
        <v>1.4266536269136851</v>
      </c>
      <c r="N315" s="49">
        <f>'Bruker data input page'!V315*Calibrations!V$46+Calibrations!W$46</f>
        <v>17.081304519963176</v>
      </c>
      <c r="O315" s="50">
        <f>'Bruker data input page'!AR315*Calibrations!AC$46/0.6994+Calibrations!AD$46</f>
        <v>9.5205077572863832</v>
      </c>
      <c r="P315" s="50">
        <f>'Bruker data input page'!T315*Calibrations!AQ$46+Calibrations!AR$46</f>
        <v>10.527724287639302</v>
      </c>
      <c r="Q315" s="50">
        <f>'Bruker data input page'!AP315*Calibrations!AJ$46/0.77446+Calibrations!AK$46</f>
        <v>0.12961851738465552</v>
      </c>
      <c r="R315" s="50">
        <f>'Bruker data input page'!AH315*Calibrations!AX$46/0.7147+Calibrations!AY$46</f>
        <v>10.452570202208769</v>
      </c>
      <c r="S315" s="50">
        <f>'Bruker data input page'!AF315*Calibrations!BE$46/0.83015+Calibrations!BF$46</f>
        <v>0.73151112280805819</v>
      </c>
      <c r="U315" s="20">
        <f>'Bruker data input page'!AL315*Calibrations!BS$46*10000+Calibrations!BT$46</f>
        <v>204.23570636442906</v>
      </c>
      <c r="V315" s="20">
        <f>('Bruker data input page'!AN315*10000)^2*Calibrations!BY$46+('Bruker data input page'!AN315*10000)*Calibrations!BZ$46+Calibrations!CA$46</f>
        <v>262.58280742922955</v>
      </c>
      <c r="W315" s="20">
        <f>'Bruker data input page'!AV315*Calibrations!CG$46*10000+Calibrations!CH$46</f>
        <v>169.51713470121783</v>
      </c>
      <c r="X315" s="20">
        <f>'Bruker data input page'!AX315*Calibrations!CN$46*10000+Calibrations!CO$46</f>
        <v>81.29462585130824</v>
      </c>
      <c r="Y315" s="20">
        <f>'Bruker data input page'!AZ315*Calibrations!CU$46*10000+Calibrations!CV$46</f>
        <v>82.874342907537468</v>
      </c>
      <c r="Z315" s="20">
        <f>'Bruker data input page'!BH315*Calibrations!DB$46*10000+Calibrations!DC$46</f>
        <v>12.348637429641492</v>
      </c>
      <c r="AA315" s="20">
        <f>'Bruker data input page'!BJ315*Calibrations!DI$46*10000+Calibrations!DJ$46</f>
        <v>192.94284196978404</v>
      </c>
      <c r="AB315" s="20">
        <f>'Bruker data input page'!BL315*Calibrations!DP$46*10000+Calibrations!DQ$46</f>
        <v>24.956412941230354</v>
      </c>
      <c r="AC315" s="20">
        <f>AB315*'ICP corrections'!Z$74+'ICP corrections'!AA$74</f>
        <v>29.166946641339923</v>
      </c>
      <c r="AD315" s="20">
        <f>((('Bruker data input page'!BN315*10000)^2)*Calibrations!DW$46)+(Calibrations!DX$46*('Bruker data input page'!BN315*10000))+Calibrations!DY$46</f>
        <v>80.864071413112555</v>
      </c>
      <c r="AE315" s="20">
        <f>AD315^2*'ICP corrections'!F$75+'ICP corrections'!G$75*AD315+'ICP corrections'!H$75</f>
        <v>117.06037988947469</v>
      </c>
      <c r="AF315" s="91">
        <f>A315^4*'ICP corrections'!K$75+A315^3*'ICP corrections'!L$75+'ICP corrections'!M$75*A315^2+'ICP corrections'!N$75*A315+'ICP corrections'!O$75</f>
        <v>1.084438499496889</v>
      </c>
      <c r="AG315" s="20">
        <f t="shared" si="4"/>
        <v>126.94478271787773</v>
      </c>
      <c r="AH315" s="20"/>
    </row>
    <row r="316" spans="1:34" s="18" customFormat="1" ht="16">
      <c r="A316" s="18">
        <f>'Bruker data input page'!A316</f>
        <v>370</v>
      </c>
      <c r="B316" s="82">
        <f>'Bruker data input page'!B316</f>
        <v>44877.970138888886</v>
      </c>
      <c r="C316" s="18" t="str">
        <f>'Bruker data input page'!G316</f>
        <v>GeoExploration</v>
      </c>
      <c r="D316" s="18" t="str">
        <f>'Bruker data input page'!H316</f>
        <v>Oxide3phase</v>
      </c>
      <c r="E316" s="22">
        <f>'Bruker data input page'!K316</f>
        <v>150</v>
      </c>
      <c r="F316" s="22"/>
      <c r="G316" s="22" t="str">
        <f>'Bruker data input page'!DJ316</f>
        <v>U1556B-40R-2A</v>
      </c>
      <c r="H316" s="22" t="str">
        <f>'Bruker data input page'!DK316</f>
        <v>SHLF11512801</v>
      </c>
      <c r="I316" s="22">
        <f>'Bruker data input page'!DL316</f>
        <v>41</v>
      </c>
      <c r="J316" s="22" t="str">
        <f>'Bruker data input page'!DM316</f>
        <v>B</v>
      </c>
      <c r="K316" s="49">
        <f>'Bruker data input page'!X316*Calibrations!H$46+Calibrations!I$46</f>
        <v>52.419888436722857</v>
      </c>
      <c r="L316" s="50">
        <f>'Bruker data input page'!AJ316*Calibrations!O$46/0.5995+Calibrations!P$46</f>
        <v>1.5466637998585031</v>
      </c>
      <c r="M316" s="19">
        <f>'ICP corrections'!$S$75*L316^2+'ICP corrections'!$T$75*L316+'ICP corrections'!$U$75</f>
        <v>1.6957727086216767</v>
      </c>
      <c r="N316" s="49">
        <f>'Bruker data input page'!V316*Calibrations!V$46+Calibrations!W$46</f>
        <v>17.346680051046945</v>
      </c>
      <c r="O316" s="50">
        <f>'Bruker data input page'!AR316*Calibrations!AC$46/0.6994+Calibrations!AD$46</f>
        <v>11.212292263105867</v>
      </c>
      <c r="P316" s="50">
        <f>'Bruker data input page'!T316*Calibrations!AQ$46+Calibrations!AR$46</f>
        <v>12.214292091379118</v>
      </c>
      <c r="Q316" s="50">
        <f>'Bruker data input page'!AP316*Calibrations!AJ$46/0.77446+Calibrations!AK$46</f>
        <v>0.155673305092104</v>
      </c>
      <c r="R316" s="50">
        <f>'Bruker data input page'!AH316*Calibrations!AX$46/0.7147+Calibrations!AY$46</f>
        <v>11.555501127517495</v>
      </c>
      <c r="S316" s="50">
        <f>'Bruker data input page'!AF316*Calibrations!BE$46/0.83015+Calibrations!BF$46</f>
        <v>0.86820814496924359</v>
      </c>
      <c r="U316" s="20">
        <f>'Bruker data input page'!AL316*Calibrations!BS$46*10000+Calibrations!BT$46</f>
        <v>274.79393232649909</v>
      </c>
      <c r="V316" s="20">
        <f>('Bruker data input page'!AN316*10000)^2*Calibrations!BY$46+('Bruker data input page'!AN316*10000)*Calibrations!BZ$46+Calibrations!CA$46</f>
        <v>368.31827820949877</v>
      </c>
      <c r="W316" s="20">
        <f>'Bruker data input page'!AV316*Calibrations!CG$46*10000+Calibrations!CH$46</f>
        <v>142.54749645733619</v>
      </c>
      <c r="X316" s="20">
        <f>'Bruker data input page'!AX316*Calibrations!CN$46*10000+Calibrations!CO$46</f>
        <v>85.405523954973745</v>
      </c>
      <c r="Y316" s="20">
        <f>'Bruker data input page'!AZ316*Calibrations!CU$46*10000+Calibrations!CV$46</f>
        <v>92.622709109445267</v>
      </c>
      <c r="Z316" s="20">
        <f>'Bruker data input page'!BH316*Calibrations!DB$46*10000+Calibrations!DC$46</f>
        <v>13.417995519492779</v>
      </c>
      <c r="AA316" s="20">
        <f>'Bruker data input page'!BJ316*Calibrations!DI$46*10000+Calibrations!DJ$46</f>
        <v>161.65068753374723</v>
      </c>
      <c r="AB316" s="20">
        <f>'Bruker data input page'!BL316*Calibrations!DP$46*10000+Calibrations!DQ$46</f>
        <v>24.956412941230354</v>
      </c>
      <c r="AC316" s="20">
        <f>AB316*'ICP corrections'!Z$74+'ICP corrections'!AA$74</f>
        <v>29.166946641339923</v>
      </c>
      <c r="AD316" s="20">
        <f>((('Bruker data input page'!BN316*10000)^2)*Calibrations!DW$46)+(Calibrations!DX$46*('Bruker data input page'!BN316*10000))+Calibrations!DY$46</f>
        <v>77.369651063360664</v>
      </c>
      <c r="AE316" s="20">
        <f>AD316^2*'ICP corrections'!F$75+'ICP corrections'!G$75*AD316+'ICP corrections'!H$75</f>
        <v>112.83649180394904</v>
      </c>
      <c r="AF316" s="91">
        <f>A316^4*'ICP corrections'!K$75+A316^3*'ICP corrections'!L$75+'ICP corrections'!M$75*A316^2+'ICP corrections'!N$75*A316+'ICP corrections'!O$75</f>
        <v>1.0847063251845677</v>
      </c>
      <c r="AG316" s="20">
        <f t="shared" si="4"/>
        <v>122.39445637138016</v>
      </c>
      <c r="AH316" s="20"/>
    </row>
    <row r="317" spans="1:34" s="18" customFormat="1" ht="16">
      <c r="A317" s="18">
        <f>'Bruker data input page'!A317</f>
        <v>371</v>
      </c>
      <c r="B317" s="82">
        <f>'Bruker data input page'!B317</f>
        <v>44877.972222222219</v>
      </c>
      <c r="C317" s="18" t="str">
        <f>'Bruker data input page'!G317</f>
        <v>GeoExploration</v>
      </c>
      <c r="D317" s="18" t="str">
        <f>'Bruker data input page'!H317</f>
        <v>Oxide3phase</v>
      </c>
      <c r="E317" s="22">
        <f>'Bruker data input page'!K317</f>
        <v>150</v>
      </c>
      <c r="F317" s="22"/>
      <c r="G317" s="22" t="str">
        <f>'Bruker data input page'!DJ317</f>
        <v>U1556B-40R-2A</v>
      </c>
      <c r="H317" s="22" t="str">
        <f>'Bruker data input page'!DK317</f>
        <v>SHLF11512801</v>
      </c>
      <c r="I317" s="22">
        <f>'Bruker data input page'!DL317</f>
        <v>115</v>
      </c>
      <c r="J317" s="22" t="str">
        <f>'Bruker data input page'!DM317</f>
        <v>B</v>
      </c>
      <c r="K317" s="49">
        <f>'Bruker data input page'!X317*Calibrations!H$46+Calibrations!I$46</f>
        <v>49.291102376920477</v>
      </c>
      <c r="L317" s="50">
        <f>'Bruker data input page'!AJ317*Calibrations!O$46/0.5995+Calibrations!P$46</f>
        <v>1.4887869064567412</v>
      </c>
      <c r="M317" s="19">
        <f>'ICP corrections'!$S$75*L317^2+'ICP corrections'!$T$75*L317+'ICP corrections'!$U$75</f>
        <v>1.6292544571605732</v>
      </c>
      <c r="N317" s="49">
        <f>'Bruker data input page'!V317*Calibrations!V$46+Calibrations!W$46</f>
        <v>17.781177155338206</v>
      </c>
      <c r="O317" s="50">
        <f>'Bruker data input page'!AR317*Calibrations!AC$46/0.6994+Calibrations!AD$46</f>
        <v>11.302445394527483</v>
      </c>
      <c r="P317" s="50">
        <f>'Bruker data input page'!T317*Calibrations!AQ$46+Calibrations!AR$46</f>
        <v>7.7428743955394959</v>
      </c>
      <c r="Q317" s="50">
        <f>'Bruker data input page'!AP317*Calibrations!AJ$46/0.77446+Calibrations!AK$46</f>
        <v>0.13356259075321425</v>
      </c>
      <c r="R317" s="50">
        <f>'Bruker data input page'!AH317*Calibrations!AX$46/0.7147+Calibrations!AY$46</f>
        <v>11.078960262051389</v>
      </c>
      <c r="S317" s="50">
        <f>'Bruker data input page'!AF317*Calibrations!BE$46/0.83015+Calibrations!BF$46</f>
        <v>0.70969776820786912</v>
      </c>
      <c r="U317" s="20">
        <f>'Bruker data input page'!AL317*Calibrations!BS$46*10000+Calibrations!BT$46</f>
        <v>291.39586784698616</v>
      </c>
      <c r="V317" s="20">
        <f>('Bruker data input page'!AN317*10000)^2*Calibrations!BY$46+('Bruker data input page'!AN317*10000)*Calibrations!BZ$46+Calibrations!CA$46</f>
        <v>309.56885491578851</v>
      </c>
      <c r="W317" s="20">
        <f>'Bruker data input page'!AV317*Calibrations!CG$46*10000+Calibrations!CH$46</f>
        <v>95.600348403171893</v>
      </c>
      <c r="X317" s="20">
        <f>'Bruker data input page'!AX317*Calibrations!CN$46*10000+Calibrations!CO$46</f>
        <v>82.322350377224609</v>
      </c>
      <c r="Y317" s="20">
        <f>'Bruker data input page'!AZ317*Calibrations!CU$46*10000+Calibrations!CV$46</f>
        <v>99.933983760876117</v>
      </c>
      <c r="Z317" s="20">
        <f>'Bruker data input page'!BH317*Calibrations!DB$46*10000+Calibrations!DC$46</f>
        <v>11.279279339790206</v>
      </c>
      <c r="AA317" s="20">
        <f>'Bruker data input page'!BJ317*Calibrations!DI$46*10000+Calibrations!DJ$46</f>
        <v>222.14885277675177</v>
      </c>
      <c r="AB317" s="20">
        <f>'Bruker data input page'!BL317*Calibrations!DP$46*10000+Calibrations!DQ$46</f>
        <v>27.37197877655132</v>
      </c>
      <c r="AC317" s="20">
        <f>AB317*'ICP corrections'!Z$74+'ICP corrections'!AA$74</f>
        <v>31.220419157946274</v>
      </c>
      <c r="AD317" s="20">
        <f>((('Bruker data input page'!BN317*10000)^2)*Calibrations!DW$46)+(Calibrations!DX$46*('Bruker data input page'!BN317*10000))+Calibrations!DY$46</f>
        <v>95.695510378182718</v>
      </c>
      <c r="AE317" s="20">
        <f>AD317^2*'ICP corrections'!F$75+'ICP corrections'!G$75*AD317+'ICP corrections'!H$75</f>
        <v>134.58457372180669</v>
      </c>
      <c r="AF317" s="91">
        <f>A317^4*'ICP corrections'!K$75+A317^3*'ICP corrections'!L$75+'ICP corrections'!M$75*A317^2+'ICP corrections'!N$75*A317+'ICP corrections'!O$75</f>
        <v>1.0849699824069341</v>
      </c>
      <c r="AG317" s="20">
        <f t="shared" si="4"/>
        <v>146.02022258319334</v>
      </c>
      <c r="AH317" s="20"/>
    </row>
    <row r="318" spans="1:34" s="18" customFormat="1" ht="16">
      <c r="A318" s="18">
        <f>'Bruker data input page'!A318</f>
        <v>372</v>
      </c>
      <c r="B318" s="82">
        <f>'Bruker data input page'!B318</f>
        <v>44877.975694444445</v>
      </c>
      <c r="C318" s="18" t="str">
        <f>'Bruker data input page'!G318</f>
        <v>GeoExploration</v>
      </c>
      <c r="D318" s="18" t="str">
        <f>'Bruker data input page'!H318</f>
        <v>Oxide3phase</v>
      </c>
      <c r="E318" s="22">
        <f>'Bruker data input page'!K318</f>
        <v>150</v>
      </c>
      <c r="F318" s="22"/>
      <c r="G318" s="22" t="str">
        <f>'Bruker data input page'!DJ318</f>
        <v>U1556B-40R-3A</v>
      </c>
      <c r="H318" s="22" t="str">
        <f>'Bruker data input page'!DK318</f>
        <v>SHLF11512801</v>
      </c>
      <c r="I318" s="22">
        <f>'Bruker data input page'!DL318</f>
        <v>29</v>
      </c>
      <c r="J318" s="22" t="str">
        <f>'Bruker data input page'!DM318</f>
        <v>A</v>
      </c>
      <c r="K318" s="49">
        <f>'Bruker data input page'!X318*Calibrations!H$46+Calibrations!I$46</f>
        <v>53.342280687654664</v>
      </c>
      <c r="L318" s="50">
        <f>'Bruker data input page'!AJ318*Calibrations!O$46/0.5995+Calibrations!P$46</f>
        <v>1.6411465916511228</v>
      </c>
      <c r="M318" s="19">
        <f>'ICP corrections'!$S$75*L318^2+'ICP corrections'!$T$75*L318+'ICP corrections'!$U$75</f>
        <v>1.8042248346162164</v>
      </c>
      <c r="N318" s="49">
        <f>'Bruker data input page'!V318*Calibrations!V$46+Calibrations!W$46</f>
        <v>18.666819268783328</v>
      </c>
      <c r="O318" s="50">
        <f>'Bruker data input page'!AR318*Calibrations!AC$46/0.6994+Calibrations!AD$46</f>
        <v>11.996148450334399</v>
      </c>
      <c r="P318" s="50">
        <f>'Bruker data input page'!T318*Calibrations!AQ$46+Calibrations!AR$46</f>
        <v>8.0467185348154864</v>
      </c>
      <c r="Q318" s="50">
        <f>'Bruker data input page'!AP318*Calibrations!AJ$46/0.77446+Calibrations!AK$46</f>
        <v>0.14180928961474609</v>
      </c>
      <c r="R318" s="50">
        <f>'Bruker data input page'!AH318*Calibrations!AX$46/0.7147+Calibrations!AY$46</f>
        <v>10.885046358130857</v>
      </c>
      <c r="S318" s="50">
        <f>'Bruker data input page'!AF318*Calibrations!BE$46/0.83015+Calibrations!BF$46</f>
        <v>1.5075072297901713</v>
      </c>
      <c r="U318" s="20">
        <f>'Bruker data input page'!AL318*Calibrations!BS$46*10000+Calibrations!BT$46</f>
        <v>316.99051844107038</v>
      </c>
      <c r="V318" s="20">
        <f>('Bruker data input page'!AN318*10000)^2*Calibrations!BY$46+('Bruker data input page'!AN318*10000)*Calibrations!BZ$46+Calibrations!CA$46</f>
        <v>331.48407703506052</v>
      </c>
      <c r="W318" s="20">
        <f>'Bruker data input page'!AV318*Calibrations!CG$46*10000+Calibrations!CH$46</f>
        <v>131.55986606168071</v>
      </c>
      <c r="X318" s="20">
        <f>'Bruker data input page'!AX318*Calibrations!CN$46*10000+Calibrations!CO$46</f>
        <v>88.488697532722853</v>
      </c>
      <c r="Y318" s="20">
        <f>'Bruker data input page'!AZ318*Calibrations!CU$46*10000+Calibrations!CV$46</f>
        <v>127.96053659136103</v>
      </c>
      <c r="Z318" s="20">
        <f>'Bruker data input page'!BH318*Calibrations!DB$46*10000+Calibrations!DC$46</f>
        <v>12.348637429641492</v>
      </c>
      <c r="AA318" s="20">
        <f>'Bruker data input page'!BJ318*Calibrations!DI$46*10000+Calibrations!DJ$46</f>
        <v>234.6657145511665</v>
      </c>
      <c r="AB318" s="20">
        <f>'Bruker data input page'!BL318*Calibrations!DP$46*10000+Calibrations!DQ$46</f>
        <v>27.37197877655132</v>
      </c>
      <c r="AC318" s="20">
        <f>AB318*'ICP corrections'!Z$74+'ICP corrections'!AA$74</f>
        <v>31.220419157946274</v>
      </c>
      <c r="AD318" s="20">
        <f>((('Bruker data input page'!BN318*10000)^2)*Calibrations!DW$46)+(Calibrations!DX$46*('Bruker data input page'!BN318*10000))+Calibrations!DY$46</f>
        <v>77.369651063360664</v>
      </c>
      <c r="AE318" s="20">
        <f>AD318^2*'ICP corrections'!F$75+'ICP corrections'!G$75*AD318+'ICP corrections'!H$75</f>
        <v>112.83649180394904</v>
      </c>
      <c r="AF318" s="91">
        <f>A318^4*'ICP corrections'!K$75+A318^3*'ICP corrections'!L$75+'ICP corrections'!M$75*A318^2+'ICP corrections'!N$75*A318+'ICP corrections'!O$75</f>
        <v>1.0852294219807199</v>
      </c>
      <c r="AG318" s="20">
        <f t="shared" si="4"/>
        <v>122.45348077873186</v>
      </c>
      <c r="AH318" s="20"/>
    </row>
    <row r="319" spans="1:34" s="18" customFormat="1" ht="16">
      <c r="A319" s="18">
        <f>'Bruker data input page'!A319</f>
        <v>373</v>
      </c>
      <c r="B319" s="82">
        <f>'Bruker data input page'!B319</f>
        <v>44877.977777777778</v>
      </c>
      <c r="C319" s="18" t="str">
        <f>'Bruker data input page'!G319</f>
        <v>GeoExploration</v>
      </c>
      <c r="D319" s="18" t="str">
        <f>'Bruker data input page'!H319</f>
        <v>Oxide3phase</v>
      </c>
      <c r="E319" s="22">
        <f>'Bruker data input page'!K319</f>
        <v>150</v>
      </c>
      <c r="F319" s="22"/>
      <c r="G319" s="22" t="str">
        <f>'Bruker data input page'!DJ319</f>
        <v>U1556B-40R-3A</v>
      </c>
      <c r="H319" s="22" t="str">
        <f>'Bruker data input page'!DK319</f>
        <v>SHLF11512801</v>
      </c>
      <c r="I319" s="22">
        <f>'Bruker data input page'!DL319</f>
        <v>62</v>
      </c>
      <c r="J319" s="22" t="str">
        <f>'Bruker data input page'!DM319</f>
        <v>B</v>
      </c>
      <c r="K319" s="49">
        <f>'Bruker data input page'!X319*Calibrations!H$46+Calibrations!I$46</f>
        <v>57.106575869984141</v>
      </c>
      <c r="L319" s="50">
        <f>'Bruker data input page'!AJ319*Calibrations!O$46/0.5995+Calibrations!P$46</f>
        <v>1.4958772381270424</v>
      </c>
      <c r="M319" s="19">
        <f>'ICP corrections'!$S$75*L319^2+'ICP corrections'!$T$75*L319+'ICP corrections'!$U$75</f>
        <v>1.6374068561955997</v>
      </c>
      <c r="N319" s="49">
        <f>'Bruker data input page'!V319*Calibrations!V$46+Calibrations!W$46</f>
        <v>17.674881604052722</v>
      </c>
      <c r="O319" s="50">
        <f>'Bruker data input page'!AR319*Calibrations!AC$46/0.6994+Calibrations!AD$46</f>
        <v>10.902558237330616</v>
      </c>
      <c r="P319" s="50">
        <f>'Bruker data input page'!T319*Calibrations!AQ$46+Calibrations!AR$46</f>
        <v>13.120585817150609</v>
      </c>
      <c r="Q319" s="50">
        <f>'Bruker data input page'!AP319*Calibrations!AJ$46/0.77446+Calibrations!AK$46</f>
        <v>0.15913930896144346</v>
      </c>
      <c r="R319" s="50">
        <f>'Bruker data input page'!AH319*Calibrations!AX$46/0.7147+Calibrations!AY$46</f>
        <v>11.293593334035663</v>
      </c>
      <c r="S319" s="50">
        <f>'Bruker data input page'!AF319*Calibrations!BE$46/0.83015+Calibrations!BF$46</f>
        <v>0.83621522488896616</v>
      </c>
      <c r="U319" s="20">
        <f>'Bruker data input page'!AL319*Calibrations!BS$46*10000+Calibrations!BT$46</f>
        <v>294.85460441375432</v>
      </c>
      <c r="V319" s="20">
        <f>('Bruker data input page'!AN319*10000)^2*Calibrations!BY$46+('Bruker data input page'!AN319*10000)*Calibrations!BZ$46+Calibrations!CA$46</f>
        <v>325.37125796433145</v>
      </c>
      <c r="W319" s="20">
        <f>'Bruker data input page'!AV319*Calibrations!CG$46*10000+Calibrations!CH$46</f>
        <v>145.54412292887861</v>
      </c>
      <c r="X319" s="20">
        <f>'Bruker data input page'!AX319*Calibrations!CN$46*10000+Calibrations!CO$46</f>
        <v>89.516422058639222</v>
      </c>
      <c r="Y319" s="20">
        <f>'Bruker data input page'!AZ319*Calibrations!CU$46*10000+Calibrations!CV$46</f>
        <v>84.092888682775936</v>
      </c>
      <c r="Z319" s="20">
        <f>'Bruker data input page'!BH319*Calibrations!DB$46*10000+Calibrations!DC$46</f>
        <v>17.695427878897927</v>
      </c>
      <c r="AA319" s="20">
        <f>'Bruker data input page'!BJ319*Calibrations!DI$46*10000+Calibrations!DJ$46</f>
        <v>185.64133926804215</v>
      </c>
      <c r="AB319" s="20">
        <f>'Bruker data input page'!BL319*Calibrations!DP$46*10000+Calibrations!DQ$46</f>
        <v>26.164195858890835</v>
      </c>
      <c r="AC319" s="20">
        <f>AB319*'ICP corrections'!Z$74+'ICP corrections'!AA$74</f>
        <v>30.193682899643097</v>
      </c>
      <c r="AD319" s="20">
        <f>((('Bruker data input page'!BN319*10000)^2)*Calibrations!DW$46)+(Calibrations!DX$46*('Bruker data input page'!BN319*10000))+Calibrations!DY$46</f>
        <v>55.837856829767411</v>
      </c>
      <c r="AE319" s="20">
        <f>AD319^2*'ICP corrections'!F$75+'ICP corrections'!G$75*AD319+'ICP corrections'!H$75</f>
        <v>86.010241445191326</v>
      </c>
      <c r="AF319" s="91">
        <f>A319^4*'ICP corrections'!K$75+A319^3*'ICP corrections'!L$75+'ICP corrections'!M$75*A319^2+'ICP corrections'!N$75*A319+'ICP corrections'!O$75</f>
        <v>1.085484594795866</v>
      </c>
      <c r="AG319" s="20">
        <f t="shared" si="4"/>
        <v>93.362792083428104</v>
      </c>
      <c r="AH319" s="20"/>
    </row>
    <row r="320" spans="1:34" s="18" customFormat="1" ht="16">
      <c r="A320" s="18">
        <f>'Bruker data input page'!A320</f>
        <v>374</v>
      </c>
      <c r="B320" s="82">
        <f>'Bruker data input page'!B320</f>
        <v>44877.981944444444</v>
      </c>
      <c r="C320" s="18" t="str">
        <f>'Bruker data input page'!G320</f>
        <v>GeoExploration</v>
      </c>
      <c r="D320" s="18" t="str">
        <f>'Bruker data input page'!H320</f>
        <v>Oxide3phase</v>
      </c>
      <c r="E320" s="22">
        <f>'Bruker data input page'!K320</f>
        <v>150</v>
      </c>
      <c r="F320" s="22"/>
      <c r="G320" s="22" t="str">
        <f>'Bruker data input page'!DJ320</f>
        <v>U1556B-41R-1A</v>
      </c>
      <c r="H320" s="22" t="str">
        <f>'Bruker data input page'!DK320</f>
        <v>SHLF11513341</v>
      </c>
      <c r="I320" s="22">
        <f>'Bruker data input page'!DL320</f>
        <v>16</v>
      </c>
      <c r="J320" s="22" t="str">
        <f>'Bruker data input page'!DM320</f>
        <v>B</v>
      </c>
      <c r="K320" s="49">
        <f>'Bruker data input page'!X320*Calibrations!H$46+Calibrations!I$46</f>
        <v>54.528089931110955</v>
      </c>
      <c r="L320" s="50">
        <f>'Bruker data input page'!AJ320*Calibrations!O$46/0.5995+Calibrations!P$46</f>
        <v>1.4094741266098822</v>
      </c>
      <c r="M320" s="19">
        <f>'ICP corrections'!$S$75*L320^2+'ICP corrections'!$T$75*L320+'ICP corrections'!$U$75</f>
        <v>1.537995886784091</v>
      </c>
      <c r="N320" s="49">
        <f>'Bruker data input page'!V320*Calibrations!V$46+Calibrations!W$46</f>
        <v>18.274206179106738</v>
      </c>
      <c r="O320" s="50">
        <f>'Bruker data input page'!AR320*Calibrations!AC$46/0.6994+Calibrations!AD$46</f>
        <v>10.358812865472524</v>
      </c>
      <c r="P320" s="50">
        <f>'Bruker data input page'!T320*Calibrations!AQ$46+Calibrations!AR$46</f>
        <v>10.59999883545559</v>
      </c>
      <c r="Q320" s="50">
        <f>'Bruker data input page'!AP320*Calibrations!AJ$46/0.77446+Calibrations!AK$46</f>
        <v>0.13846280312021145</v>
      </c>
      <c r="R320" s="50">
        <f>'Bruker data input page'!AH320*Calibrations!AX$46/0.7147+Calibrations!AY$46</f>
        <v>11.343348519315498</v>
      </c>
      <c r="S320" s="50">
        <f>'Bruker data input page'!AF320*Calibrations!BE$46/0.83015+Calibrations!BF$46</f>
        <v>0.76764298709452539</v>
      </c>
      <c r="U320" s="20">
        <f>'Bruker data input page'!AL320*Calibrations!BS$46*10000+Calibrations!BT$46</f>
        <v>321.14100232119216</v>
      </c>
      <c r="V320" s="20">
        <f>('Bruker data input page'!AN320*10000)^2*Calibrations!BY$46+('Bruker data input page'!AN320*10000)*Calibrations!BZ$46+Calibrations!CA$46</f>
        <v>320.18638637223319</v>
      </c>
      <c r="W320" s="20">
        <f>'Bruker data input page'!AV320*Calibrations!CG$46*10000+Calibrations!CH$46</f>
        <v>159.52837979607648</v>
      </c>
      <c r="X320" s="20">
        <f>'Bruker data input page'!AX320*Calibrations!CN$46*10000+Calibrations!CO$46</f>
        <v>85.405523954973745</v>
      </c>
      <c r="Y320" s="20">
        <f>'Bruker data input page'!AZ320*Calibrations!CU$46*10000+Calibrations!CV$46</f>
        <v>86.529980233252886</v>
      </c>
      <c r="Z320" s="20">
        <f>'Bruker data input page'!BH320*Calibrations!DB$46*10000+Calibrations!DC$46</f>
        <v>13.417995519492779</v>
      </c>
      <c r="AA320" s="20">
        <f>'Bruker data input page'!BJ320*Calibrations!DI$46*10000+Calibrations!DJ$46</f>
        <v>207.54584737326786</v>
      </c>
      <c r="AB320" s="20">
        <f>'Bruker data input page'!BL320*Calibrations!DP$46*10000+Calibrations!DQ$46</f>
        <v>27.37197877655132</v>
      </c>
      <c r="AC320" s="20">
        <f>AB320*'ICP corrections'!Z$74+'ICP corrections'!AA$74</f>
        <v>31.220419157946274</v>
      </c>
      <c r="AD320" s="20">
        <f>((('Bruker data input page'!BN320*10000)^2)*Calibrations!DW$46)+(Calibrations!DX$46*('Bruker data input page'!BN320*10000))+Calibrations!DY$46</f>
        <v>70.300057201702344</v>
      </c>
      <c r="AE320" s="20">
        <f>AD320^2*'ICP corrections'!F$75+'ICP corrections'!G$75*AD320+'ICP corrections'!H$75</f>
        <v>104.18027774266025</v>
      </c>
      <c r="AF320" s="91">
        <f>A320^4*'ICP corrections'!K$75+A320^3*'ICP corrections'!L$75+'ICP corrections'!M$75*A320^2+'ICP corrections'!N$75*A320+'ICP corrections'!O$75</f>
        <v>1.0857354518155222</v>
      </c>
      <c r="AG320" s="20">
        <f t="shared" si="4"/>
        <v>113.11222092519382</v>
      </c>
      <c r="AH320" s="20"/>
    </row>
    <row r="321" spans="1:34" s="18" customFormat="1" ht="16">
      <c r="A321" s="18">
        <f>'Bruker data input page'!A321</f>
        <v>375</v>
      </c>
      <c r="B321" s="82">
        <f>'Bruker data input page'!B321</f>
        <v>44877.984027777777</v>
      </c>
      <c r="C321" s="18" t="str">
        <f>'Bruker data input page'!G321</f>
        <v>GeoExploration</v>
      </c>
      <c r="D321" s="18" t="str">
        <f>'Bruker data input page'!H321</f>
        <v>Oxide3phase</v>
      </c>
      <c r="E321" s="22">
        <f>'Bruker data input page'!K321</f>
        <v>150</v>
      </c>
      <c r="F321" s="22"/>
      <c r="G321" s="22" t="str">
        <f>'Bruker data input page'!DJ321</f>
        <v>U1556B-41R-1A</v>
      </c>
      <c r="H321" s="22" t="str">
        <f>'Bruker data input page'!DK321</f>
        <v>SHLF11513341</v>
      </c>
      <c r="I321" s="22">
        <f>'Bruker data input page'!DL321</f>
        <v>123</v>
      </c>
      <c r="J321" s="22" t="str">
        <f>'Bruker data input page'!DM321</f>
        <v>A</v>
      </c>
      <c r="K321" s="49">
        <f>'Bruker data input page'!X321*Calibrations!H$46+Calibrations!I$46</f>
        <v>52.268320280381644</v>
      </c>
      <c r="L321" s="50">
        <f>'Bruker data input page'!AJ321*Calibrations!O$46/0.5995+Calibrations!P$46</f>
        <v>1.5074196385205563</v>
      </c>
      <c r="M321" s="19">
        <f>'ICP corrections'!$S$75*L321^2+'ICP corrections'!$T$75*L321+'ICP corrections'!$U$75</f>
        <v>1.6506761492423749</v>
      </c>
      <c r="N321" s="49">
        <f>'Bruker data input page'!V321*Calibrations!V$46+Calibrations!W$46</f>
        <v>17.656582121326753</v>
      </c>
      <c r="O321" s="50">
        <f>'Bruker data input page'!AR321*Calibrations!AC$46/0.6994+Calibrations!AD$46</f>
        <v>11.454485824086706</v>
      </c>
      <c r="P321" s="50">
        <f>'Bruker data input page'!T321*Calibrations!AQ$46+Calibrations!AR$46</f>
        <v>8.8755960335300674</v>
      </c>
      <c r="Q321" s="50">
        <f>'Bruker data input page'!AP321*Calibrations!AJ$46/0.77446+Calibrations!AK$46</f>
        <v>0.11718871040495536</v>
      </c>
      <c r="R321" s="50">
        <f>'Bruker data input page'!AH321*Calibrations!AX$46/0.7147+Calibrations!AY$46</f>
        <v>10.761898626822408</v>
      </c>
      <c r="S321" s="50">
        <f>'Bruker data input page'!AF321*Calibrations!BE$46/0.83015+Calibrations!BF$46</f>
        <v>0.95445479315768367</v>
      </c>
      <c r="U321" s="20">
        <f>'Bruker data input page'!AL321*Calibrations!BS$46*10000+Calibrations!BT$46</f>
        <v>286.55363665351081</v>
      </c>
      <c r="V321" s="20">
        <f>('Bruker data input page'!AN321*10000)^2*Calibrations!BY$46+('Bruker data input page'!AN321*10000)*Calibrations!BZ$46+Calibrations!CA$46</f>
        <v>356.59856072481796</v>
      </c>
      <c r="W321" s="20">
        <f>'Bruker data input page'!AV321*Calibrations!CG$46*10000+Calibrations!CH$46</f>
        <v>126.56548860911005</v>
      </c>
      <c r="X321" s="20">
        <f>'Bruker data input page'!AX321*Calibrations!CN$46*10000+Calibrations!CO$46</f>
        <v>77.183727747642763</v>
      </c>
      <c r="Y321" s="20">
        <f>'Bruker data input page'!AZ321*Calibrations!CU$46*10000+Calibrations!CV$46</f>
        <v>145.02017744469967</v>
      </c>
      <c r="Z321" s="20">
        <f>'Bruker data input page'!BH321*Calibrations!DB$46*10000+Calibrations!DC$46</f>
        <v>10.209921249938919</v>
      </c>
      <c r="AA321" s="20">
        <f>'Bruker data input page'!BJ321*Calibrations!DI$46*10000+Calibrations!DJ$46</f>
        <v>220.0627091476826</v>
      </c>
      <c r="AB321" s="20">
        <f>'Bruker data input page'!BL321*Calibrations!DP$46*10000+Calibrations!DQ$46</f>
        <v>27.37197877655132</v>
      </c>
      <c r="AC321" s="20">
        <f>AB321*'ICP corrections'!Z$74+'ICP corrections'!AA$74</f>
        <v>31.220419157946274</v>
      </c>
      <c r="AD321" s="20">
        <f>((('Bruker data input page'!BN321*10000)^2)*Calibrations!DW$46)+(Calibrations!DX$46*('Bruker data input page'!BN321*10000))+Calibrations!DY$46</f>
        <v>86.628288172214127</v>
      </c>
      <c r="AE321" s="20">
        <f>AD321^2*'ICP corrections'!F$75+'ICP corrections'!G$75*AD321+'ICP corrections'!H$75</f>
        <v>123.94869187029263</v>
      </c>
      <c r="AF321" s="91">
        <f>A321^4*'ICP corrections'!K$75+A321^3*'ICP corrections'!L$75+'ICP corrections'!M$75*A321^2+'ICP corrections'!N$75*A321+'ICP corrections'!O$75</f>
        <v>1.0859819440760468</v>
      </c>
      <c r="AG321" s="20">
        <f t="shared" si="4"/>
        <v>134.60604136298329</v>
      </c>
      <c r="AH321" s="20"/>
    </row>
    <row r="322" spans="1:34" s="18" customFormat="1" ht="16">
      <c r="A322" s="18">
        <f>'Bruker data input page'!A322</f>
        <v>376</v>
      </c>
      <c r="B322" s="82">
        <f>'Bruker data input page'!B322</f>
        <v>44877.990277777775</v>
      </c>
      <c r="C322" s="18" t="str">
        <f>'Bruker data input page'!G322</f>
        <v>GeoExploration</v>
      </c>
      <c r="D322" s="18" t="str">
        <f>'Bruker data input page'!H322</f>
        <v>Oxide3phase</v>
      </c>
      <c r="E322" s="22">
        <f>'Bruker data input page'!K322</f>
        <v>150</v>
      </c>
      <c r="F322" s="22"/>
      <c r="G322" s="22" t="str">
        <f>'Bruker data input page'!DJ322</f>
        <v>U1556B-41R-2A</v>
      </c>
      <c r="H322" s="22" t="str">
        <f>'Bruker data input page'!DK322</f>
        <v>SHLF11513371</v>
      </c>
      <c r="I322" s="22">
        <f>'Bruker data input page'!DL322</f>
        <v>57</v>
      </c>
      <c r="J322" s="22" t="str">
        <f>'Bruker data input page'!DM322</f>
        <v>A</v>
      </c>
      <c r="K322" s="49">
        <f>'Bruker data input page'!X322*Calibrations!H$46+Calibrations!I$46</f>
        <v>51.995189846365761</v>
      </c>
      <c r="L322" s="50">
        <f>'Bruker data input page'!AJ322*Calibrations!O$46/0.5995+Calibrations!P$46</f>
        <v>1.6582953008072006</v>
      </c>
      <c r="M322" s="19">
        <f>'ICP corrections'!$S$75*L322^2+'ICP corrections'!$T$75*L322+'ICP corrections'!$U$75</f>
        <v>1.8238907052283269</v>
      </c>
      <c r="N322" s="49">
        <f>'Bruker data input page'!V322*Calibrations!V$46+Calibrations!W$46</f>
        <v>18.416241875355208</v>
      </c>
      <c r="O322" s="50">
        <f>'Bruker data input page'!AR322*Calibrations!AC$46/0.6994+Calibrations!AD$46</f>
        <v>12.061606169518411</v>
      </c>
      <c r="P322" s="50">
        <f>'Bruker data input page'!T322*Calibrations!AQ$46+Calibrations!AR$46</f>
        <v>6.9980099953603592</v>
      </c>
      <c r="Q322" s="50">
        <f>'Bruker data input page'!AP322*Calibrations!AJ$46/0.77446+Calibrations!AK$46</f>
        <v>0.15782461783859056</v>
      </c>
      <c r="R322" s="50">
        <f>'Bruker data input page'!AH322*Calibrations!AX$46/0.7147+Calibrations!AY$46</f>
        <v>10.233997570099696</v>
      </c>
      <c r="S322" s="50">
        <f>'Bruker data input page'!AF322*Calibrations!BE$46/0.83015+Calibrations!BF$46</f>
        <v>1.5556084732675115</v>
      </c>
      <c r="U322" s="20">
        <f>'Bruker data input page'!AL322*Calibrations!BS$46*10000+Calibrations!BT$46</f>
        <v>295.54635172710789</v>
      </c>
      <c r="V322" s="20">
        <f>('Bruker data input page'!AN322*10000)^2*Calibrations!BY$46+('Bruker data input page'!AN322*10000)*Calibrations!BZ$46+Calibrations!CA$46</f>
        <v>300.83695300927468</v>
      </c>
      <c r="W322" s="20">
        <f>'Bruker data input page'!AV322*Calibrations!CG$46*10000+Calibrations!CH$46</f>
        <v>106.58797879882736</v>
      </c>
      <c r="X322" s="20">
        <f>'Bruker data input page'!AX322*Calibrations!CN$46*10000+Calibrations!CO$46</f>
        <v>80.266901325391871</v>
      </c>
      <c r="Y322" s="20">
        <f>'Bruker data input page'!AZ322*Calibrations!CU$46*10000+Calibrations!CV$46</f>
        <v>137.70890279326883</v>
      </c>
      <c r="Z322" s="20">
        <f>'Bruker data input page'!BH322*Calibrations!DB$46*10000+Calibrations!DC$46</f>
        <v>14.487353609344066</v>
      </c>
      <c r="AA322" s="20">
        <f>'Bruker data input page'!BJ322*Calibrations!DI$46*10000+Calibrations!DJ$46</f>
        <v>237.79492999477014</v>
      </c>
      <c r="AB322" s="20">
        <f>'Bruker data input page'!BL322*Calibrations!DP$46*10000+Calibrations!DQ$46</f>
        <v>26.164195858890835</v>
      </c>
      <c r="AC322" s="20">
        <f>AB322*'ICP corrections'!Z$74+'ICP corrections'!AA$74</f>
        <v>30.193682899643097</v>
      </c>
      <c r="AD322" s="20">
        <f>((('Bruker data input page'!BN322*10000)^2)*Calibrations!DW$46)+(Calibrations!DX$46*('Bruker data input page'!BN322*10000))+Calibrations!DY$46</f>
        <v>87.772158950461716</v>
      </c>
      <c r="AE322" s="20">
        <f>AD322^2*'ICP corrections'!F$75+'ICP corrections'!G$75*AD322+'ICP corrections'!H$75</f>
        <v>125.30390570212448</v>
      </c>
      <c r="AF322" s="91">
        <f>A322^4*'ICP corrections'!K$75+A322^3*'ICP corrections'!L$75+'ICP corrections'!M$75*A322^2+'ICP corrections'!N$75*A322+'ICP corrections'!O$75</f>
        <v>1.0862240226870064</v>
      </c>
      <c r="AG322" s="20">
        <f t="shared" si="4"/>
        <v>136.10811251015497</v>
      </c>
      <c r="AH322" s="20"/>
    </row>
    <row r="323" spans="1:34" s="18" customFormat="1" ht="16">
      <c r="A323" s="18">
        <f>'Bruker data input page'!A323</f>
        <v>377</v>
      </c>
      <c r="B323" s="82">
        <f>'Bruker data input page'!B323</f>
        <v>44877.993055555555</v>
      </c>
      <c r="C323" s="18" t="str">
        <f>'Bruker data input page'!G323</f>
        <v>GeoExploration</v>
      </c>
      <c r="D323" s="18" t="str">
        <f>'Bruker data input page'!H323</f>
        <v>Oxide3phase</v>
      </c>
      <c r="E323" s="22">
        <f>'Bruker data input page'!K323</f>
        <v>150</v>
      </c>
      <c r="F323" s="22"/>
      <c r="G323" s="22" t="str">
        <f>'Bruker data input page'!DJ323</f>
        <v>U1556B-41R-2A</v>
      </c>
      <c r="H323" s="22" t="str">
        <f>'Bruker data input page'!DK323</f>
        <v>SHLF11513371</v>
      </c>
      <c r="I323" s="22">
        <f>'Bruker data input page'!DL323</f>
        <v>87</v>
      </c>
      <c r="J323" s="22" t="str">
        <f>'Bruker data input page'!DM323</f>
        <v>A</v>
      </c>
      <c r="K323" s="49">
        <f>'Bruker data input page'!X323*Calibrations!H$46+Calibrations!I$46</f>
        <v>46.437274032206631</v>
      </c>
      <c r="L323" s="50">
        <f>'Bruker data input page'!AJ323*Calibrations!O$46/0.5995+Calibrations!P$46</f>
        <v>1.8409950098931043</v>
      </c>
      <c r="M323" s="19">
        <f>'ICP corrections'!$S$75*L323^2+'ICP corrections'!$T$75*L323+'ICP corrections'!$U$75</f>
        <v>2.033059116385266</v>
      </c>
      <c r="N323" s="49">
        <f>'Bruker data input page'!V323*Calibrations!V$46+Calibrations!W$46</f>
        <v>17.948184708880593</v>
      </c>
      <c r="O323" s="50">
        <f>'Bruker data input page'!AR323*Calibrations!AC$46/0.6994+Calibrations!AD$46</f>
        <v>13.963301679357532</v>
      </c>
      <c r="P323" s="50">
        <f>'Bruker data input page'!T323*Calibrations!AQ$46+Calibrations!AR$46</f>
        <v>3.7697145219608852</v>
      </c>
      <c r="Q323" s="50">
        <f>'Bruker data input page'!AP323*Calibrations!AJ$46/0.77446+Calibrations!AK$46</f>
        <v>9.591461768969925E-2</v>
      </c>
      <c r="R323" s="50">
        <f>'Bruker data input page'!AH323*Calibrations!AX$46/0.7147+Calibrations!AY$46</f>
        <v>9.9828870895524915</v>
      </c>
      <c r="S323" s="50">
        <f>'Bruker data input page'!AF323*Calibrations!BE$46/0.83015+Calibrations!BF$46</f>
        <v>1.8224025795313632</v>
      </c>
      <c r="U323" s="20">
        <f>'Bruker data input page'!AL323*Calibrations!BS$46*10000+Calibrations!BT$46</f>
        <v>269.95170113302368</v>
      </c>
      <c r="V323" s="20">
        <f>('Bruker data input page'!AN323*10000)^2*Calibrations!BY$46+('Bruker data input page'!AN323*10000)*Calibrations!BZ$46+Calibrations!CA$46</f>
        <v>351.94230411351498</v>
      </c>
      <c r="W323" s="20">
        <f>'Bruker data input page'!AV323*Calibrations!CG$46*10000+Calibrations!CH$46</f>
        <v>137.55311900476553</v>
      </c>
      <c r="X323" s="20">
        <f>'Bruker data input page'!AX323*Calibrations!CN$46*10000+Calibrations!CO$46</f>
        <v>80.266901325391871</v>
      </c>
      <c r="Y323" s="20">
        <f>'Bruker data input page'!AZ323*Calibrations!CU$46*10000+Calibrations!CV$46</f>
        <v>119.43071616469173</v>
      </c>
      <c r="Z323" s="20">
        <f>'Bruker data input page'!BH323*Calibrations!DB$46*10000+Calibrations!DC$46</f>
        <v>17.695427878897927</v>
      </c>
      <c r="AA323" s="20">
        <f>'Bruker data input page'!BJ323*Calibrations!DI$46*10000+Calibrations!DJ$46</f>
        <v>282.64701801975627</v>
      </c>
      <c r="AB323" s="20">
        <f>'Bruker data input page'!BL323*Calibrations!DP$46*10000+Calibrations!DQ$46</f>
        <v>39.449807953156203</v>
      </c>
      <c r="AC323" s="20">
        <f>AB323*'ICP corrections'!Z$74+'ICP corrections'!AA$74</f>
        <v>41.487781740978086</v>
      </c>
      <c r="AD323" s="20">
        <f>((('Bruker data input page'!BN323*10000)^2)*Calibrations!DW$46)+(Calibrations!DX$46*('Bruker data input page'!BN323*10000))+Calibrations!DY$46</f>
        <v>101.26532137654183</v>
      </c>
      <c r="AE323" s="20">
        <f>AD323^2*'ICP corrections'!F$75+'ICP corrections'!G$75*AD323+'ICP corrections'!H$75</f>
        <v>140.99699963644196</v>
      </c>
      <c r="AF323" s="91">
        <f>A323^4*'ICP corrections'!K$75+A323^3*'ICP corrections'!L$75+'ICP corrections'!M$75*A323^2+'ICP corrections'!N$75*A323+'ICP corrections'!O$75</f>
        <v>1.0864616388311776</v>
      </c>
      <c r="AG323" s="20">
        <f t="shared" ref="AG323:AG386" si="5">AE323*AF323</f>
        <v>153.18783129528768</v>
      </c>
      <c r="AH323" s="20"/>
    </row>
    <row r="324" spans="1:34" s="18" customFormat="1" ht="16">
      <c r="A324" s="18">
        <f>'Bruker data input page'!A324</f>
        <v>378</v>
      </c>
      <c r="B324" s="82">
        <f>'Bruker data input page'!B324</f>
        <v>44877.995833333334</v>
      </c>
      <c r="C324" s="18" t="str">
        <f>'Bruker data input page'!G324</f>
        <v>GeoExploration</v>
      </c>
      <c r="D324" s="18" t="str">
        <f>'Bruker data input page'!H324</f>
        <v>Oxide3phase</v>
      </c>
      <c r="E324" s="22">
        <f>'Bruker data input page'!K324</f>
        <v>150</v>
      </c>
      <c r="F324" s="22"/>
      <c r="G324" s="22" t="str">
        <f>'Bruker data input page'!DJ324</f>
        <v>U1556B-41R-2A</v>
      </c>
      <c r="H324" s="22" t="str">
        <f>'Bruker data input page'!DK324</f>
        <v>SHLF11513371</v>
      </c>
      <c r="I324" s="22">
        <f>'Bruker data input page'!DL324</f>
        <v>122</v>
      </c>
      <c r="J324" s="22" t="str">
        <f>'Bruker data input page'!DM324</f>
        <v>A</v>
      </c>
      <c r="K324" s="49">
        <f>'Bruker data input page'!X324*Calibrations!H$46+Calibrations!I$46</f>
        <v>43.687023672505141</v>
      </c>
      <c r="L324" s="50">
        <f>'Bruker data input page'!AJ324*Calibrations!O$46/0.5995+Calibrations!P$46</f>
        <v>1.5735411036319709</v>
      </c>
      <c r="M324" s="19">
        <f>'ICP corrections'!$S$75*L324^2+'ICP corrections'!$T$75*L324+'ICP corrections'!$U$75</f>
        <v>1.7266411926467253</v>
      </c>
      <c r="N324" s="49">
        <f>'Bruker data input page'!V324*Calibrations!V$46+Calibrations!W$46</f>
        <v>17.184164789292883</v>
      </c>
      <c r="O324" s="50">
        <f>'Bruker data input page'!AR324*Calibrations!AC$46/0.6994+Calibrations!AD$46</f>
        <v>12.06592042828281</v>
      </c>
      <c r="P324" s="50">
        <f>'Bruker data input page'!T324*Calibrations!AQ$46+Calibrations!AR$46</f>
        <v>4.624106391246853</v>
      </c>
      <c r="Q324" s="50">
        <f>'Bruker data input page'!AP324*Calibrations!AJ$46/0.77446+Calibrations!AK$46</f>
        <v>0.33590550629775673</v>
      </c>
      <c r="R324" s="50">
        <f>'Bruker data input page'!AH324*Calibrations!AX$46/0.7147+Calibrations!AY$46</f>
        <v>14.663959975616066</v>
      </c>
      <c r="S324" s="50">
        <f>'Bruker data input page'!AF324*Calibrations!BE$46/0.83015+Calibrations!BF$46</f>
        <v>2.2560968143258933</v>
      </c>
      <c r="U324" s="20">
        <f>'Bruker data input page'!AL324*Calibrations!BS$46*10000+Calibrations!BT$46</f>
        <v>285.86188934015718</v>
      </c>
      <c r="V324" s="20">
        <f>('Bruker data input page'!AN324*10000)^2*Calibrations!BY$46+('Bruker data input page'!AN324*10000)*Calibrations!BZ$46+Calibrations!CA$46</f>
        <v>126.23305641085699</v>
      </c>
      <c r="W324" s="20">
        <f>'Bruker data input page'!AV324*Calibrations!CG$46*10000+Calibrations!CH$46</f>
        <v>204.47777686921253</v>
      </c>
      <c r="X324" s="20">
        <f>'Bruker data input page'!AX324*Calibrations!CN$46*10000+Calibrations!CO$46</f>
        <v>90.544146584555577</v>
      </c>
      <c r="Y324" s="20">
        <f>'Bruker data input page'!AZ324*Calibrations!CU$46*10000+Calibrations!CV$46</f>
        <v>85.311434458014432</v>
      </c>
      <c r="Z324" s="20">
        <f>'Bruker data input page'!BH324*Calibrations!DB$46*10000+Calibrations!DC$46</f>
        <v>20.903502148451786</v>
      </c>
      <c r="AA324" s="20">
        <f>'Bruker data input page'!BJ324*Calibrations!DI$46*10000+Calibrations!DJ$46</f>
        <v>259.69943809999592</v>
      </c>
      <c r="AB324" s="20">
        <f>'Bruker data input page'!BL324*Calibrations!DP$46*10000+Calibrations!DQ$46</f>
        <v>33.410893364853763</v>
      </c>
      <c r="AC324" s="20">
        <f>AB324*'ICP corrections'!Z$74+'ICP corrections'!AA$74</f>
        <v>36.354100449462187</v>
      </c>
      <c r="AD324" s="20">
        <f>((('Bruker data input page'!BN324*10000)^2)*Calibrations!DW$46)+(Calibrations!DX$46*('Bruker data input page'!BN324*10000))+Calibrations!DY$46</f>
        <v>113.25571008146517</v>
      </c>
      <c r="AE324" s="20">
        <f>AD324^2*'ICP corrections'!F$75+'ICP corrections'!G$75*AD324+'ICP corrections'!H$75</f>
        <v>154.48887024099849</v>
      </c>
      <c r="AF324" s="91">
        <f>A324^4*'ICP corrections'!K$75+A324^3*'ICP corrections'!L$75+'ICP corrections'!M$75*A324^2+'ICP corrections'!N$75*A324+'ICP corrections'!O$75</f>
        <v>1.0866947437645451</v>
      </c>
      <c r="AG324" s="20">
        <f t="shared" si="5"/>
        <v>167.88224326101593</v>
      </c>
      <c r="AH324" s="20"/>
    </row>
    <row r="325" spans="1:34" s="18" customFormat="1" ht="16">
      <c r="A325" s="18">
        <f>'Bruker data input page'!A325</f>
        <v>379</v>
      </c>
      <c r="B325" s="82">
        <f>'Bruker data input page'!B325</f>
        <v>44878</v>
      </c>
      <c r="C325" s="18" t="str">
        <f>'Bruker data input page'!G325</f>
        <v>GeoExploration</v>
      </c>
      <c r="D325" s="18" t="str">
        <f>'Bruker data input page'!H325</f>
        <v>Oxide3phase</v>
      </c>
      <c r="E325" s="22">
        <f>'Bruker data input page'!K325</f>
        <v>150</v>
      </c>
      <c r="F325" s="22"/>
      <c r="G325" s="22" t="str">
        <f>'Bruker data input page'!DJ325</f>
        <v>U1556B-41R-3A</v>
      </c>
      <c r="H325" s="22" t="str">
        <f>'Bruker data input page'!DK325</f>
        <v>SHLF11513401</v>
      </c>
      <c r="I325" s="22">
        <f>'Bruker data input page'!DL325</f>
        <v>33</v>
      </c>
      <c r="J325" s="22" t="str">
        <f>'Bruker data input page'!DM325</f>
        <v>A</v>
      </c>
      <c r="K325" s="49">
        <f>'Bruker data input page'!X325*Calibrations!H$46+Calibrations!I$46</f>
        <v>49.814666490576279</v>
      </c>
      <c r="L325" s="50">
        <f>'Bruker data input page'!AJ325*Calibrations!O$46/0.5995+Calibrations!P$46</f>
        <v>1.5753549094080945</v>
      </c>
      <c r="M325" s="19">
        <f>'ICP corrections'!$S$75*L325^2+'ICP corrections'!$T$75*L325+'ICP corrections'!$U$75</f>
        <v>1.7287238448114133</v>
      </c>
      <c r="N325" s="49">
        <f>'Bruker data input page'!V325*Calibrations!V$46+Calibrations!W$46</f>
        <v>17.3560610133108</v>
      </c>
      <c r="O325" s="50">
        <f>'Bruker data input page'!AR325*Calibrations!AC$46/0.6994+Calibrations!AD$46</f>
        <v>11.447940052168308</v>
      </c>
      <c r="P325" s="50">
        <f>'Bruker data input page'!T325*Calibrations!AQ$46+Calibrations!AR$46</f>
        <v>7.1807821404420853</v>
      </c>
      <c r="Q325" s="50">
        <f>'Bruker data input page'!AP325*Calibrations!AJ$46/0.77446+Calibrations!AK$46</f>
        <v>0.1871063746657689</v>
      </c>
      <c r="R325" s="50">
        <f>'Bruker data input page'!AH325*Calibrations!AX$46/0.7147+Calibrations!AY$46</f>
        <v>9.9453883135498025</v>
      </c>
      <c r="S325" s="50">
        <f>'Bruker data input page'!AF325*Calibrations!BE$46/0.83015+Calibrations!BF$46</f>
        <v>1.4303215135125791</v>
      </c>
      <c r="U325" s="20">
        <f>'Bruker data input page'!AL325*Calibrations!BS$46*10000+Calibrations!BT$46</f>
        <v>250.58277635912211</v>
      </c>
      <c r="V325" s="20">
        <f>('Bruker data input page'!AN325*10000)^2*Calibrations!BY$46+('Bruker data input page'!AN325*10000)*Calibrations!BZ$46+Calibrations!CA$46</f>
        <v>314.91891868938546</v>
      </c>
      <c r="W325" s="20">
        <f>'Bruker data input page'!AV325*Calibrations!CG$46*10000+Calibrations!CH$46</f>
        <v>114.57898272294044</v>
      </c>
      <c r="X325" s="20">
        <f>'Bruker data input page'!AX325*Calibrations!CN$46*10000+Calibrations!CO$46</f>
        <v>81.29462585130824</v>
      </c>
      <c r="Y325" s="20">
        <f>'Bruker data input page'!AZ325*Calibrations!CU$46*10000+Calibrations!CV$46</f>
        <v>138.92744856850732</v>
      </c>
      <c r="Z325" s="20">
        <f>'Bruker data input page'!BH325*Calibrations!DB$46*10000+Calibrations!DC$46</f>
        <v>14.487353609344066</v>
      </c>
      <c r="AA325" s="20">
        <f>'Bruker data input page'!BJ325*Calibrations!DI$46*10000+Calibrations!DJ$46</f>
        <v>248.22564814011577</v>
      </c>
      <c r="AB325" s="20">
        <f>'Bruker data input page'!BL325*Calibrations!DP$46*10000+Calibrations!DQ$46</f>
        <v>33.410893364853763</v>
      </c>
      <c r="AC325" s="20">
        <f>AB325*'ICP corrections'!Z$74+'ICP corrections'!AA$74</f>
        <v>36.354100449462187</v>
      </c>
      <c r="AD325" s="20">
        <f>((('Bruker data input page'!BN325*10000)^2)*Calibrations!DW$46)+(Calibrations!DX$46*('Bruker data input page'!BN325*10000))+Calibrations!DY$46</f>
        <v>101.26532137654183</v>
      </c>
      <c r="AE325" s="20">
        <f>AD325^2*'ICP corrections'!F$75+'ICP corrections'!G$75*AD325+'ICP corrections'!H$75</f>
        <v>140.99699963644196</v>
      </c>
      <c r="AF325" s="91">
        <f>A325^4*'ICP corrections'!K$75+A325^3*'ICP corrections'!L$75+'ICP corrections'!M$75*A325^2+'ICP corrections'!N$75*A325+'ICP corrections'!O$75</f>
        <v>1.0869232888163025</v>
      </c>
      <c r="AG325" s="20">
        <f t="shared" si="5"/>
        <v>153.2529225580725</v>
      </c>
      <c r="AH325" s="20"/>
    </row>
    <row r="326" spans="1:34" s="18" customFormat="1" ht="16">
      <c r="A326" s="18">
        <f>'Bruker data input page'!A326</f>
        <v>380</v>
      </c>
      <c r="B326" s="82">
        <f>'Bruker data input page'!B326</f>
        <v>44878.003472222219</v>
      </c>
      <c r="C326" s="18" t="str">
        <f>'Bruker data input page'!G326</f>
        <v>GeoExploration</v>
      </c>
      <c r="D326" s="18" t="str">
        <f>'Bruker data input page'!H326</f>
        <v>Oxide3phase</v>
      </c>
      <c r="E326" s="22">
        <f>'Bruker data input page'!K326</f>
        <v>150</v>
      </c>
      <c r="F326" s="22"/>
      <c r="G326" s="22" t="str">
        <f>'Bruker data input page'!DJ326</f>
        <v>U1556B-42R-1A</v>
      </c>
      <c r="H326" s="22" t="str">
        <f>'Bruker data input page'!DK326</f>
        <v>SHLF11513881</v>
      </c>
      <c r="I326" s="22">
        <f>'Bruker data input page'!DL326</f>
        <v>57</v>
      </c>
      <c r="J326" s="22" t="str">
        <f>'Bruker data input page'!DM326</f>
        <v>A</v>
      </c>
      <c r="K326" s="49">
        <f>'Bruker data input page'!X326*Calibrations!H$46+Calibrations!I$46</f>
        <v>52.161087733224001</v>
      </c>
      <c r="L326" s="50">
        <f>'Bruker data input page'!AJ326*Calibrations!O$46/0.5995+Calibrations!P$46</f>
        <v>1.5516105428842948</v>
      </c>
      <c r="M326" s="19">
        <f>'ICP corrections'!$S$75*L326^2+'ICP corrections'!$T$75*L326+'ICP corrections'!$U$75</f>
        <v>1.7014550608991474</v>
      </c>
      <c r="N326" s="49">
        <f>'Bruker data input page'!V326*Calibrations!V$46+Calibrations!W$46</f>
        <v>18.591771570672506</v>
      </c>
      <c r="O326" s="50">
        <f>'Bruker data input page'!AR326*Calibrations!AC$46/0.6994+Calibrations!AD$46</f>
        <v>10.374582225094128</v>
      </c>
      <c r="P326" s="50">
        <f>'Bruker data input page'!T326*Calibrations!AQ$46+Calibrations!AR$46</f>
        <v>8.3221379190442661</v>
      </c>
      <c r="Q326" s="50">
        <f>'Bruker data input page'!AP326*Calibrations!AJ$46/0.77446+Calibrations!AK$46</f>
        <v>0.11587401928210245</v>
      </c>
      <c r="R326" s="50">
        <f>'Bruker data input page'!AH326*Calibrations!AX$46/0.7147+Calibrations!AY$46</f>
        <v>12.115210484507077</v>
      </c>
      <c r="S326" s="50">
        <f>'Bruker data input page'!AF326*Calibrations!BE$46/0.83015+Calibrations!BF$46</f>
        <v>0.79896472703325849</v>
      </c>
      <c r="U326" s="20">
        <f>'Bruker data input page'!AL326*Calibrations!BS$46*10000+Calibrations!BT$46</f>
        <v>296.23809904046152</v>
      </c>
      <c r="V326" s="20">
        <f>('Bruker data input page'!AN326*10000)^2*Calibrations!BY$46+('Bruker data input page'!AN326*10000)*Calibrations!BZ$46+Calibrations!CA$46</f>
        <v>377.79885487584158</v>
      </c>
      <c r="W326" s="20">
        <f>'Bruker data input page'!AV326*Calibrations!CG$46*10000+Calibrations!CH$46</f>
        <v>114.57898272294044</v>
      </c>
      <c r="X326" s="20">
        <f>'Bruker data input page'!AX326*Calibrations!CN$46*10000+Calibrations!CO$46</f>
        <v>72.045105118060889</v>
      </c>
      <c r="Y326" s="20">
        <f>'Bruker data input page'!AZ326*Calibrations!CU$46*10000+Calibrations!CV$46</f>
        <v>145.02017744469967</v>
      </c>
      <c r="Z326" s="20">
        <f>'Bruker data input page'!BH326*Calibrations!DB$46*10000+Calibrations!DC$46</f>
        <v>11.279279339790206</v>
      </c>
      <c r="AA326" s="20">
        <f>'Bruker data input page'!BJ326*Calibrations!DI$46*10000+Calibrations!DJ$46</f>
        <v>223.19192459128629</v>
      </c>
      <c r="AB326" s="20">
        <f>'Bruker data input page'!BL326*Calibrations!DP$46*10000+Calibrations!DQ$46</f>
        <v>26.164195858890835</v>
      </c>
      <c r="AC326" s="20">
        <f>AB326*'ICP corrections'!Z$74+'ICP corrections'!AA$74</f>
        <v>30.193682899643097</v>
      </c>
      <c r="AD326" s="20">
        <f>((('Bruker data input page'!BN326*10000)^2)*Calibrations!DW$46)+(Calibrations!DX$46*('Bruker data input page'!BN326*10000))+Calibrations!DY$46</f>
        <v>90.050927933384173</v>
      </c>
      <c r="AE326" s="20">
        <f>AD326^2*'ICP corrections'!F$75+'ICP corrections'!G$75*AD326+'ICP corrections'!H$75</f>
        <v>127.99212896917047</v>
      </c>
      <c r="AF326" s="91">
        <f>A326^4*'ICP corrections'!K$75+A326^3*'ICP corrections'!L$75+'ICP corrections'!M$75*A326^2+'ICP corrections'!N$75*A326+'ICP corrections'!O$75</f>
        <v>1.0871472253888526</v>
      </c>
      <c r="AG326" s="20">
        <f t="shared" si="5"/>
        <v>139.14628788044584</v>
      </c>
      <c r="AH326" s="20"/>
    </row>
    <row r="327" spans="1:34" s="18" customFormat="1" ht="16">
      <c r="A327" s="18">
        <f>'Bruker data input page'!A327</f>
        <v>381</v>
      </c>
      <c r="B327" s="82">
        <f>'Bruker data input page'!B327</f>
        <v>44878.006249999999</v>
      </c>
      <c r="C327" s="18" t="str">
        <f>'Bruker data input page'!G327</f>
        <v>GeoExploration</v>
      </c>
      <c r="D327" s="18" t="str">
        <f>'Bruker data input page'!H327</f>
        <v>Oxide3phase</v>
      </c>
      <c r="E327" s="22">
        <f>'Bruker data input page'!K327</f>
        <v>150</v>
      </c>
      <c r="F327" s="22"/>
      <c r="G327" s="22" t="str">
        <f>'Bruker data input page'!DJ327</f>
        <v>U1556B-42R-1A</v>
      </c>
      <c r="H327" s="22" t="str">
        <f>'Bruker data input page'!DK327</f>
        <v>SHLF11513881</v>
      </c>
      <c r="I327" s="22">
        <f>'Bruker data input page'!DL327</f>
        <v>112</v>
      </c>
      <c r="J327" s="22" t="str">
        <f>'Bruker data input page'!DM327</f>
        <v>A</v>
      </c>
      <c r="K327" s="49">
        <f>'Bruker data input page'!X327*Calibrations!H$46+Calibrations!I$46</f>
        <v>51.106746554309872</v>
      </c>
      <c r="L327" s="50">
        <f>'Bruker data input page'!AJ327*Calibrations!O$46/0.5995+Calibrations!P$46</f>
        <v>1.6022322131815623</v>
      </c>
      <c r="M327" s="19">
        <f>'ICP corrections'!$S$75*L327^2+'ICP corrections'!$T$75*L327+'ICP corrections'!$U$75</f>
        <v>1.7595775976671069</v>
      </c>
      <c r="N327" s="49">
        <f>'Bruker data input page'!V327*Calibrations!V$46+Calibrations!W$46</f>
        <v>18.061086571619494</v>
      </c>
      <c r="O327" s="50">
        <f>'Bruker data input page'!AR327*Calibrations!AC$46/0.6994+Calibrations!AD$46</f>
        <v>12.328792677824056</v>
      </c>
      <c r="P327" s="50">
        <f>'Bruker data input page'!T327*Calibrations!AQ$46+Calibrations!AR$46</f>
        <v>6.7024119454325346</v>
      </c>
      <c r="Q327" s="50">
        <f>'Bruker data input page'!AP327*Calibrations!AJ$46/0.77446+Calibrations!AK$46</f>
        <v>0.12663058301453528</v>
      </c>
      <c r="R327" s="50">
        <f>'Bruker data input page'!AH327*Calibrations!AX$46/0.7147+Calibrations!AY$46</f>
        <v>11.032998727262097</v>
      </c>
      <c r="S327" s="50">
        <f>'Bruker data input page'!AF327*Calibrations!BE$46/0.83015+Calibrations!BF$46</f>
        <v>1.2711399566096604</v>
      </c>
      <c r="U327" s="20">
        <f>'Bruker data input page'!AL327*Calibrations!BS$46*10000+Calibrations!BT$46</f>
        <v>274.79393232649909</v>
      </c>
      <c r="V327" s="20">
        <f>('Bruker data input page'!AN327*10000)^2*Calibrations!BY$46+('Bruker data input page'!AN327*10000)*Calibrations!BZ$46+Calibrations!CA$46</f>
        <v>350.05667456358401</v>
      </c>
      <c r="W327" s="20">
        <f>'Bruker data input page'!AV327*Calibrations!CG$46*10000+Calibrations!CH$46</f>
        <v>125.56661311859591</v>
      </c>
      <c r="X327" s="20">
        <f>'Bruker data input page'!AX327*Calibrations!CN$46*10000+Calibrations!CO$46</f>
        <v>79.239176799475501</v>
      </c>
      <c r="Y327" s="20">
        <f>'Bruker data input page'!AZ327*Calibrations!CU$46*10000+Calibrations!CV$46</f>
        <v>123.08635349040713</v>
      </c>
      <c r="Z327" s="20">
        <f>'Bruker data input page'!BH327*Calibrations!DB$46*10000+Calibrations!DC$46</f>
        <v>12.348637429641492</v>
      </c>
      <c r="AA327" s="20">
        <f>'Bruker data input page'!BJ327*Calibrations!DI$46*10000+Calibrations!DJ$46</f>
        <v>225.27806822035544</v>
      </c>
      <c r="AB327" s="20">
        <f>'Bruker data input page'!BL327*Calibrations!DP$46*10000+Calibrations!DQ$46</f>
        <v>27.37197877655132</v>
      </c>
      <c r="AC327" s="20">
        <f>AB327*'ICP corrections'!Z$74+'ICP corrections'!AA$74</f>
        <v>31.220419157946274</v>
      </c>
      <c r="AD327" s="20">
        <f>((('Bruker data input page'!BN327*10000)^2)*Calibrations!DW$46)+(Calibrations!DX$46*('Bruker data input page'!BN327*10000))+Calibrations!DY$46</f>
        <v>90.050927933384173</v>
      </c>
      <c r="AE327" s="20">
        <f>AD327^2*'ICP corrections'!F$75+'ICP corrections'!G$75*AD327+'ICP corrections'!H$75</f>
        <v>127.99212896917047</v>
      </c>
      <c r="AF327" s="91">
        <f>A327^4*'ICP corrections'!K$75+A327^3*'ICP corrections'!L$75+'ICP corrections'!M$75*A327^2+'ICP corrections'!N$75*A327+'ICP corrections'!O$75</f>
        <v>1.087366504957807</v>
      </c>
      <c r="AG327" s="20">
        <f t="shared" si="5"/>
        <v>139.17435393931575</v>
      </c>
      <c r="AH327" s="20"/>
    </row>
    <row r="328" spans="1:34" s="18" customFormat="1" ht="16">
      <c r="A328" s="18">
        <f>'Bruker data input page'!A328</f>
        <v>382</v>
      </c>
      <c r="B328" s="82">
        <f>'Bruker data input page'!B328</f>
        <v>44878.009722222225</v>
      </c>
      <c r="C328" s="18" t="str">
        <f>'Bruker data input page'!G328</f>
        <v>GeoExploration</v>
      </c>
      <c r="D328" s="18" t="str">
        <f>'Bruker data input page'!H328</f>
        <v>Oxide3phase</v>
      </c>
      <c r="E328" s="22">
        <f>'Bruker data input page'!K328</f>
        <v>150</v>
      </c>
      <c r="F328" s="22"/>
      <c r="G328" s="22" t="str">
        <f>'Bruker data input page'!DJ328</f>
        <v>U1556B-42R-1A</v>
      </c>
      <c r="H328" s="22" t="str">
        <f>'Bruker data input page'!DK328</f>
        <v>SHLF11513881</v>
      </c>
      <c r="I328" s="22">
        <f>'Bruker data input page'!DL328</f>
        <v>141</v>
      </c>
      <c r="J328" s="22" t="str">
        <f>'Bruker data input page'!DM328</f>
        <v>Glass</v>
      </c>
      <c r="K328" s="49">
        <f>'Bruker data input page'!X328*Calibrations!H$46+Calibrations!I$46</f>
        <v>53.327470093697471</v>
      </c>
      <c r="L328" s="50">
        <f>'Bruker data input page'!AJ328*Calibrations!O$46/0.5995+Calibrations!P$46</f>
        <v>1.4713084144322774</v>
      </c>
      <c r="M328" s="19">
        <f>'ICP corrections'!$S$75*L328^2+'ICP corrections'!$T$75*L328+'ICP corrections'!$U$75</f>
        <v>1.6091537438989378</v>
      </c>
      <c r="N328" s="49">
        <f>'Bruker data input page'!V328*Calibrations!V$46+Calibrations!W$46</f>
        <v>16.422457078713869</v>
      </c>
      <c r="O328" s="50">
        <f>'Bruker data input page'!AR328*Calibrations!AC$46/0.6994+Calibrations!AD$46</f>
        <v>11.025291460800636</v>
      </c>
      <c r="P328" s="50">
        <f>'Bruker data input page'!T328*Calibrations!AQ$46+Calibrations!AR$46</f>
        <v>12.635327712214941</v>
      </c>
      <c r="Q328" s="50">
        <f>'Bruker data input page'!AP328*Calibrations!AJ$46/0.77446+Calibrations!AK$46</f>
        <v>0.16224676070636851</v>
      </c>
      <c r="R328" s="50">
        <f>'Bruker data input page'!AH328*Calibrations!AX$46/0.7147+Calibrations!AY$46</f>
        <v>11.042336943854206</v>
      </c>
      <c r="S328" s="50">
        <f>'Bruker data input page'!AF328*Calibrations!BE$46/0.83015+Calibrations!BF$46</f>
        <v>0.77368360836842387</v>
      </c>
      <c r="U328" s="20">
        <f>'Bruker data input page'!AL328*Calibrations!BS$46*10000+Calibrations!BT$46</f>
        <v>265.80121725290195</v>
      </c>
      <c r="V328" s="20">
        <f>('Bruker data input page'!AN328*10000)^2*Calibrations!BY$46+('Bruker data input page'!AN328*10000)*Calibrations!BZ$46+Calibrations!CA$46</f>
        <v>274.55491477396276</v>
      </c>
      <c r="W328" s="20">
        <f>'Bruker data input page'!AV328*Calibrations!CG$46*10000+Calibrations!CH$46</f>
        <v>146.54299841939275</v>
      </c>
      <c r="X328" s="20">
        <f>'Bruker data input page'!AX328*Calibrations!CN$46*10000+Calibrations!CO$46</f>
        <v>87.460973006806455</v>
      </c>
      <c r="Y328" s="20">
        <f>'Bruker data input page'!AZ328*Calibrations!CU$46*10000+Calibrations!CV$46</f>
        <v>86.529980233252886</v>
      </c>
      <c r="Z328" s="20">
        <f>'Bruker data input page'!BH328*Calibrations!DB$46*10000+Calibrations!DC$46</f>
        <v>16.626069789046639</v>
      </c>
      <c r="AA328" s="20">
        <f>'Bruker data input page'!BJ328*Calibrations!DI$46*10000+Calibrations!DJ$46</f>
        <v>196.07205741338771</v>
      </c>
      <c r="AB328" s="20">
        <f>'Bruker data input page'!BL328*Calibrations!DP$46*10000+Calibrations!DQ$46</f>
        <v>26.164195858890835</v>
      </c>
      <c r="AC328" s="20">
        <f>AB328*'ICP corrections'!Z$74+'ICP corrections'!AA$74</f>
        <v>30.193682899643097</v>
      </c>
      <c r="AD328" s="20">
        <f>((('Bruker data input page'!BN328*10000)^2)*Calibrations!DW$46)+(Calibrations!DX$46*('Bruker data input page'!BN328*10000))+Calibrations!DY$46</f>
        <v>76.198862564394886</v>
      </c>
      <c r="AE328" s="20">
        <f>AD328^2*'ICP corrections'!F$75+'ICP corrections'!G$75*AD328+'ICP corrections'!H$75</f>
        <v>111.41319332462048</v>
      </c>
      <c r="AF328" s="91">
        <f>A328^4*'ICP corrections'!K$75+A328^3*'ICP corrections'!L$75+'ICP corrections'!M$75*A328^2+'ICP corrections'!N$75*A328+'ICP corrections'!O$75</f>
        <v>1.0875810790719851</v>
      </c>
      <c r="AG328" s="20">
        <f t="shared" si="5"/>
        <v>121.17088101884643</v>
      </c>
      <c r="AH328" s="20"/>
    </row>
    <row r="329" spans="1:34" s="18" customFormat="1" ht="16">
      <c r="A329" s="18">
        <f>'Bruker data input page'!A329</f>
        <v>383</v>
      </c>
      <c r="B329" s="82">
        <f>'Bruker data input page'!B329</f>
        <v>44878.013194444444</v>
      </c>
      <c r="C329" s="18" t="str">
        <f>'Bruker data input page'!G329</f>
        <v>GeoExploration</v>
      </c>
      <c r="D329" s="18" t="str">
        <f>'Bruker data input page'!H329</f>
        <v>Oxide3phase</v>
      </c>
      <c r="E329" s="22">
        <f>'Bruker data input page'!K329</f>
        <v>150</v>
      </c>
      <c r="F329" s="22"/>
      <c r="G329" s="22" t="str">
        <f>'Bruker data input page'!DJ329</f>
        <v>U1556B-42R-2A</v>
      </c>
      <c r="H329" s="22" t="str">
        <f>'Bruker data input page'!DK329</f>
        <v>SHLF11513911</v>
      </c>
      <c r="I329" s="22">
        <f>'Bruker data input page'!DL329</f>
        <v>9</v>
      </c>
      <c r="J329" s="22" t="str">
        <f>'Bruker data input page'!DM329</f>
        <v>A</v>
      </c>
      <c r="K329" s="49">
        <f>'Bruker data input page'!X329*Calibrations!H$46+Calibrations!I$46</f>
        <v>52.529909991833485</v>
      </c>
      <c r="L329" s="50">
        <f>'Bruker data input page'!AJ329*Calibrations!O$46/0.5995+Calibrations!P$46</f>
        <v>1.6101470020228288</v>
      </c>
      <c r="M329" s="19">
        <f>'ICP corrections'!$S$75*L329^2+'ICP corrections'!$T$75*L329+'ICP corrections'!$U$75</f>
        <v>1.7686607351471557</v>
      </c>
      <c r="N329" s="49">
        <f>'Bruker data input page'!V329*Calibrations!V$46+Calibrations!W$46</f>
        <v>18.977249843979408</v>
      </c>
      <c r="O329" s="50">
        <f>'Bruker data input page'!AR329*Calibrations!AC$46/0.6994+Calibrations!AD$46</f>
        <v>11.357340618115892</v>
      </c>
      <c r="P329" s="50">
        <f>'Bruker data input page'!T329*Calibrations!AQ$46+Calibrations!AR$46</f>
        <v>7.9035276186049623</v>
      </c>
      <c r="Q329" s="50">
        <f>'Bruker data input page'!AP329*Calibrations!AJ$46/0.77446+Calibrations!AK$46</f>
        <v>0.21997365273709149</v>
      </c>
      <c r="R329" s="50">
        <f>'Bruker data input page'!AH329*Calibrations!AX$46/0.7147+Calibrations!AY$46</f>
        <v>11.053134256788834</v>
      </c>
      <c r="S329" s="50">
        <f>'Bruker data input page'!AF329*Calibrations!BE$46/0.83015+Calibrations!BF$46</f>
        <v>1.1190057911929565</v>
      </c>
      <c r="U329" s="20">
        <f>'Bruker data input page'!AL329*Calibrations!BS$46*10000+Calibrations!BT$46</f>
        <v>306.61430874076598</v>
      </c>
      <c r="V329" s="20">
        <f>('Bruker data input page'!AN329*10000)^2*Calibrations!BY$46+('Bruker data input page'!AN329*10000)*Calibrations!BZ$46+Calibrations!CA$46</f>
        <v>314.91891868938546</v>
      </c>
      <c r="W329" s="20">
        <f>'Bruker data input page'!AV329*Calibrations!CG$46*10000+Calibrations!CH$46</f>
        <v>154.53400234350582</v>
      </c>
      <c r="X329" s="20">
        <f>'Bruker data input page'!AX329*Calibrations!CN$46*10000+Calibrations!CO$46</f>
        <v>83.350074903140978</v>
      </c>
      <c r="Y329" s="20">
        <f>'Bruker data input page'!AZ329*Calibrations!CU$46*10000+Calibrations!CV$46</f>
        <v>146.23872321993815</v>
      </c>
      <c r="Z329" s="20">
        <f>'Bruker data input page'!BH329*Calibrations!DB$46*10000+Calibrations!DC$46</f>
        <v>13.417995519492779</v>
      </c>
      <c r="AA329" s="20">
        <f>'Bruker data input page'!BJ329*Calibrations!DI$46*10000+Calibrations!DJ$46</f>
        <v>232.57957092209736</v>
      </c>
      <c r="AB329" s="20">
        <f>'Bruker data input page'!BL329*Calibrations!DP$46*10000+Calibrations!DQ$46</f>
        <v>30.995327529532794</v>
      </c>
      <c r="AC329" s="20">
        <f>AB329*'ICP corrections'!Z$74+'ICP corrections'!AA$74</f>
        <v>34.300627932855825</v>
      </c>
      <c r="AD329" s="20">
        <f>((('Bruker data input page'!BN329*10000)^2)*Calibrations!DW$46)+(Calibrations!DX$46*('Bruker data input page'!BN329*10000))+Calibrations!DY$46</f>
        <v>85.481426536108984</v>
      </c>
      <c r="AE329" s="20">
        <f>AD329^2*'ICP corrections'!F$75+'ICP corrections'!G$75*AD329+'ICP corrections'!H$75</f>
        <v>122.58603598449777</v>
      </c>
      <c r="AF329" s="91">
        <f>A329^4*'ICP corrections'!K$75+A329^3*'ICP corrections'!L$75+'ICP corrections'!M$75*A329^2+'ICP corrections'!N$75*A329+'ICP corrections'!O$75</f>
        <v>1.0877908993534167</v>
      </c>
      <c r="AG329" s="20">
        <f t="shared" si="5"/>
        <v>133.34797433174714</v>
      </c>
      <c r="AH329" s="20"/>
    </row>
    <row r="330" spans="1:34" s="18" customFormat="1" ht="16">
      <c r="A330" s="18">
        <f>'Bruker data input page'!A330</f>
        <v>384</v>
      </c>
      <c r="B330" s="82">
        <f>'Bruker data input page'!B330</f>
        <v>44878.01666666667</v>
      </c>
      <c r="C330" s="18" t="str">
        <f>'Bruker data input page'!G330</f>
        <v>GeoExploration</v>
      </c>
      <c r="D330" s="18" t="str">
        <f>'Bruker data input page'!H330</f>
        <v>Oxide3phase</v>
      </c>
      <c r="E330" s="22">
        <f>'Bruker data input page'!K330</f>
        <v>150</v>
      </c>
      <c r="F330" s="22"/>
      <c r="G330" s="22" t="str">
        <f>'Bruker data input page'!DJ330</f>
        <v>U1556B-42R-2A</v>
      </c>
      <c r="H330" s="22" t="str">
        <f>'Bruker data input page'!DK330</f>
        <v>SHLF11513911</v>
      </c>
      <c r="I330" s="22">
        <f>'Bruker data input page'!DL330</f>
        <v>75</v>
      </c>
      <c r="J330" s="22" t="str">
        <f>'Bruker data input page'!DM330</f>
        <v>A</v>
      </c>
      <c r="K330" s="49">
        <f>'Bruker data input page'!X330*Calibrations!H$46+Calibrations!I$46</f>
        <v>53.08540343791649</v>
      </c>
      <c r="L330" s="50">
        <f>'Bruker data input page'!AJ330*Calibrations!O$46/0.5995+Calibrations!P$46</f>
        <v>1.6564814950310769</v>
      </c>
      <c r="M330" s="19">
        <f>'ICP corrections'!$S$75*L330^2+'ICP corrections'!$T$75*L330+'ICP corrections'!$U$75</f>
        <v>1.8218109268934128</v>
      </c>
      <c r="N330" s="49">
        <f>'Bruker data input page'!V330*Calibrations!V$46+Calibrations!W$46</f>
        <v>18.910261845841756</v>
      </c>
      <c r="O330" s="50">
        <f>'Bruker data input page'!AR330*Calibrations!AC$46/0.6994+Calibrations!AD$46</f>
        <v>12.400052331208467</v>
      </c>
      <c r="P330" s="50">
        <f>'Bruker data input page'!T330*Calibrations!AQ$46+Calibrations!AR$46</f>
        <v>7.0744560942586601</v>
      </c>
      <c r="Q330" s="50">
        <f>'Bruker data input page'!AP330*Calibrations!AJ$46/0.77446+Calibrations!AK$46</f>
        <v>0.10607359454810807</v>
      </c>
      <c r="R330" s="50">
        <f>'Bruker data input page'!AH330*Calibrations!AX$46/0.7147+Calibrations!AY$46</f>
        <v>10.816468830032548</v>
      </c>
      <c r="S330" s="50">
        <f>'Bruker data input page'!AF330*Calibrations!BE$46/0.83015+Calibrations!BF$46</f>
        <v>1.403921761278504</v>
      </c>
      <c r="U330" s="20">
        <f>'Bruker data input page'!AL330*Calibrations!BS$46*10000+Calibrations!BT$46</f>
        <v>316.29877112771675</v>
      </c>
      <c r="V330" s="20">
        <f>('Bruker data input page'!AN330*10000)^2*Calibrations!BY$46+('Bruker data input page'!AN330*10000)*Calibrations!BZ$46+Calibrations!CA$46</f>
        <v>347.20345141146288</v>
      </c>
      <c r="W330" s="20">
        <f>'Bruker data input page'!AV330*Calibrations!CG$46*10000+Calibrations!CH$46</f>
        <v>138.55199449527964</v>
      </c>
      <c r="X330" s="20">
        <f>'Bruker data input page'!AX330*Calibrations!CN$46*10000+Calibrations!CO$46</f>
        <v>91.57187111047196</v>
      </c>
      <c r="Y330" s="20">
        <f>'Bruker data input page'!AZ330*Calibrations!CU$46*10000+Calibrations!CV$46</f>
        <v>120.6492619399302</v>
      </c>
      <c r="Z330" s="20">
        <f>'Bruker data input page'!BH330*Calibrations!DB$46*10000+Calibrations!DC$46</f>
        <v>13.417995519492779</v>
      </c>
      <c r="AA330" s="20">
        <f>'Bruker data input page'!BJ330*Calibrations!DI$46*10000+Calibrations!DJ$46</f>
        <v>232.57957092209736</v>
      </c>
      <c r="AB330" s="20">
        <f>'Bruker data input page'!BL330*Calibrations!DP$46*10000+Calibrations!DQ$46</f>
        <v>28.579761694211815</v>
      </c>
      <c r="AC330" s="20">
        <f>AB330*'ICP corrections'!Z$74+'ICP corrections'!AA$74</f>
        <v>32.247155416249463</v>
      </c>
      <c r="AD330" s="20">
        <f>((('Bruker data input page'!BN330*10000)^2)*Calibrations!DW$46)+(Calibrations!DX$46*('Bruker data input page'!BN330*10000))+Calibrations!DY$46</f>
        <v>76.198862564394886</v>
      </c>
      <c r="AE330" s="20">
        <f>AD330^2*'ICP corrections'!F$75+'ICP corrections'!G$75*AD330+'ICP corrections'!H$75</f>
        <v>111.41319332462048</v>
      </c>
      <c r="AF330" s="91">
        <f>A330^4*'ICP corrections'!K$75+A330^3*'ICP corrections'!L$75+'ICP corrections'!M$75*A330^2+'ICP corrections'!N$75*A330+'ICP corrections'!O$75</f>
        <v>1.0879959174973388</v>
      </c>
      <c r="AG330" s="20">
        <f t="shared" si="5"/>
        <v>121.21709949252885</v>
      </c>
      <c r="AH330" s="20"/>
    </row>
    <row r="331" spans="1:34" s="18" customFormat="1" ht="16">
      <c r="A331" s="18">
        <f>'Bruker data input page'!A331</f>
        <v>385</v>
      </c>
      <c r="B331" s="82">
        <f>'Bruker data input page'!B331</f>
        <v>44878.018750000003</v>
      </c>
      <c r="C331" s="18" t="str">
        <f>'Bruker data input page'!G331</f>
        <v>GeoExploration</v>
      </c>
      <c r="D331" s="18" t="str">
        <f>'Bruker data input page'!H331</f>
        <v>Oxide3phase</v>
      </c>
      <c r="E331" s="22">
        <f>'Bruker data input page'!K331</f>
        <v>150</v>
      </c>
      <c r="F331" s="22"/>
      <c r="G331" s="22" t="str">
        <f>'Bruker data input page'!DJ331</f>
        <v>U1556B-42R-2A</v>
      </c>
      <c r="H331" s="22" t="str">
        <f>'Bruker data input page'!DK331</f>
        <v>SHLF11513911</v>
      </c>
      <c r="I331" s="22">
        <f>'Bruker data input page'!DL331</f>
        <v>108</v>
      </c>
      <c r="J331" s="22" t="str">
        <f>'Bruker data input page'!DM331</f>
        <v>A</v>
      </c>
      <c r="K331" s="49">
        <f>'Bruker data input page'!X331*Calibrations!H$46+Calibrations!I$46</f>
        <v>51.7332154441618</v>
      </c>
      <c r="L331" s="50">
        <f>'Bruker data input page'!AJ331*Calibrations!O$46/0.5995+Calibrations!P$46</f>
        <v>1.6929225019877421</v>
      </c>
      <c r="M331" s="19">
        <f>'ICP corrections'!$S$75*L331^2+'ICP corrections'!$T$75*L331+'ICP corrections'!$U$75</f>
        <v>1.8635835117161397</v>
      </c>
      <c r="N331" s="49">
        <f>'Bruker data input page'!V331*Calibrations!V$46+Calibrations!W$46</f>
        <v>18.632598575454626</v>
      </c>
      <c r="O331" s="50">
        <f>'Bruker data input page'!AR331*Calibrations!AC$46/0.6994+Calibrations!AD$46</f>
        <v>12.64760152375891</v>
      </c>
      <c r="P331" s="50">
        <f>'Bruker data input page'!T331*Calibrations!AQ$46+Calibrations!AR$46</f>
        <v>6.5452511837380563</v>
      </c>
      <c r="Q331" s="50">
        <f>'Bruker data input page'!AP331*Calibrations!AJ$46/0.77446+Calibrations!AK$46</f>
        <v>9.101440532270208E-2</v>
      </c>
      <c r="R331" s="50">
        <f>'Bruker data input page'!AH331*Calibrations!AX$46/0.7147+Calibrations!AY$46</f>
        <v>9.953851072336402</v>
      </c>
      <c r="S331" s="50">
        <f>'Bruker data input page'!AF331*Calibrations!BE$46/0.83015+Calibrations!BF$46</f>
        <v>1.7982400944357693</v>
      </c>
      <c r="U331" s="20">
        <f>'Bruker data input page'!AL331*Calibrations!BS$46*10000+Calibrations!BT$46</f>
        <v>285.17014202680355</v>
      </c>
      <c r="V331" s="20">
        <f>('Bruker data input page'!AN331*10000)^2*Calibrations!BY$46+('Bruker data input page'!AN331*10000)*Calibrations!BZ$46+Calibrations!CA$46</f>
        <v>333.4952526429305</v>
      </c>
      <c r="W331" s="20">
        <f>'Bruker data input page'!AV331*Calibrations!CG$46*10000+Calibrations!CH$46</f>
        <v>115.57785821345458</v>
      </c>
      <c r="X331" s="20">
        <f>'Bruker data input page'!AX331*Calibrations!CN$46*10000+Calibrations!CO$46</f>
        <v>93.627320162304684</v>
      </c>
      <c r="Y331" s="20">
        <f>'Bruker data input page'!AZ331*Calibrations!CU$46*10000+Calibrations!CV$46</f>
        <v>148.67581477041512</v>
      </c>
      <c r="Z331" s="20">
        <f>'Bruker data input page'!BH331*Calibrations!DB$46*10000+Calibrations!DC$46</f>
        <v>16.626069789046639</v>
      </c>
      <c r="AA331" s="20">
        <f>'Bruker data input page'!BJ331*Calibrations!DI$46*10000+Calibrations!DJ$46</f>
        <v>251.35486358371946</v>
      </c>
      <c r="AB331" s="20">
        <f>'Bruker data input page'!BL331*Calibrations!DP$46*10000+Calibrations!DQ$46</f>
        <v>30.995327529532794</v>
      </c>
      <c r="AC331" s="20">
        <f>AB331*'ICP corrections'!Z$74+'ICP corrections'!AA$74</f>
        <v>34.300627932855825</v>
      </c>
      <c r="AD331" s="20">
        <f>((('Bruker data input page'!BN331*10000)^2)*Calibrations!DW$46)+(Calibrations!DX$46*('Bruker data input page'!BN331*10000))+Calibrations!DY$46</f>
        <v>87.772158950461716</v>
      </c>
      <c r="AE331" s="20">
        <f>AD331^2*'ICP corrections'!F$75+'ICP corrections'!G$75*AD331+'ICP corrections'!H$75</f>
        <v>125.30390570212448</v>
      </c>
      <c r="AF331" s="91">
        <f>A331^4*'ICP corrections'!K$75+A331^3*'ICP corrections'!L$75+'ICP corrections'!M$75*A331^2+'ICP corrections'!N$75*A331+'ICP corrections'!O$75</f>
        <v>1.0881960852721995</v>
      </c>
      <c r="AG331" s="20">
        <f t="shared" si="5"/>
        <v>136.35521965436868</v>
      </c>
      <c r="AH331" s="20"/>
    </row>
    <row r="332" spans="1:34" s="18" customFormat="1" ht="16">
      <c r="A332" s="18">
        <f>'Bruker data input page'!A332</f>
        <v>386</v>
      </c>
      <c r="B332" s="82">
        <f>'Bruker data input page'!B332</f>
        <v>44878.022222222222</v>
      </c>
      <c r="C332" s="18" t="str">
        <f>'Bruker data input page'!G332</f>
        <v>GeoExploration</v>
      </c>
      <c r="D332" s="18" t="str">
        <f>'Bruker data input page'!H332</f>
        <v>Oxide3phase</v>
      </c>
      <c r="E332" s="22">
        <f>'Bruker data input page'!K332</f>
        <v>150</v>
      </c>
      <c r="F332" s="22"/>
      <c r="G332" s="22" t="str">
        <f>'Bruker data input page'!DJ332</f>
        <v>U1556B-42R-3A</v>
      </c>
      <c r="H332" s="22" t="str">
        <f>'Bruker data input page'!DK332</f>
        <v>SHLF11513941</v>
      </c>
      <c r="I332" s="22">
        <f>'Bruker data input page'!DL332</f>
        <v>13</v>
      </c>
      <c r="J332" s="22" t="str">
        <f>'Bruker data input page'!DM332</f>
        <v>A</v>
      </c>
      <c r="K332" s="49">
        <f>'Bruker data input page'!X332*Calibrations!H$46+Calibrations!I$46</f>
        <v>49.752058070666301</v>
      </c>
      <c r="L332" s="50">
        <f>'Bruker data input page'!AJ332*Calibrations!O$46/0.5995+Calibrations!P$46</f>
        <v>1.6729706384503824</v>
      </c>
      <c r="M332" s="19">
        <f>'ICP corrections'!$S$75*L332^2+'ICP corrections'!$T$75*L332+'ICP corrections'!$U$75</f>
        <v>1.8407156913437439</v>
      </c>
      <c r="N332" s="49">
        <f>'Bruker data input page'!V332*Calibrations!V$46+Calibrations!W$46</f>
        <v>17.048999656955964</v>
      </c>
      <c r="O332" s="50">
        <f>'Bruker data input page'!AR332*Calibrations!AC$46/0.6994+Calibrations!AD$46</f>
        <v>12.475477475813681</v>
      </c>
      <c r="P332" s="50">
        <f>'Bruker data input page'!T332*Calibrations!AQ$46+Calibrations!AR$46</f>
        <v>8.2146477190705127</v>
      </c>
      <c r="Q332" s="50">
        <f>'Bruker data input page'!AP332*Calibrations!AJ$46/0.77446+Calibrations!AK$46</f>
        <v>0.19630921252573921</v>
      </c>
      <c r="R332" s="50">
        <f>'Bruker data input page'!AH332*Calibrations!AX$46/0.7147+Calibrations!AY$46</f>
        <v>9.7600830780501227</v>
      </c>
      <c r="S332" s="50">
        <f>'Bruker data input page'!AF332*Calibrations!BE$46/0.83015+Calibrations!BF$46</f>
        <v>1.3450816355364552</v>
      </c>
      <c r="U332" s="20">
        <f>'Bruker data input page'!AL332*Calibrations!BS$46*10000+Calibrations!BT$46</f>
        <v>265.80121725290195</v>
      </c>
      <c r="V332" s="20">
        <f>('Bruker data input page'!AN332*10000)^2*Calibrations!BY$46+('Bruker data input page'!AN332*10000)*Calibrations!BZ$46+Calibrations!CA$46</f>
        <v>324.34089133317184</v>
      </c>
      <c r="W332" s="20">
        <f>'Bruker data input page'!AV332*Calibrations!CG$46*10000+Calibrations!CH$46</f>
        <v>147.54187390990685</v>
      </c>
      <c r="X332" s="20">
        <f>'Bruker data input page'!AX332*Calibrations!CN$46*10000+Calibrations!CO$46</f>
        <v>78.211452273559132</v>
      </c>
      <c r="Y332" s="20">
        <f>'Bruker data input page'!AZ332*Calibrations!CU$46*10000+Calibrations!CV$46</f>
        <v>134.05326546755342</v>
      </c>
      <c r="Z332" s="20">
        <f>'Bruker data input page'!BH332*Calibrations!DB$46*10000+Calibrations!DC$46</f>
        <v>15.556711699195352</v>
      </c>
      <c r="AA332" s="20">
        <f>'Bruker data input page'!BJ332*Calibrations!DI$46*10000+Calibrations!DJ$46</f>
        <v>204.41663192966419</v>
      </c>
      <c r="AB332" s="20">
        <f>'Bruker data input page'!BL332*Calibrations!DP$46*10000+Calibrations!DQ$46</f>
        <v>26.164195858890835</v>
      </c>
      <c r="AC332" s="20">
        <f>AB332*'ICP corrections'!Z$74+'ICP corrections'!AA$74</f>
        <v>30.193682899643097</v>
      </c>
      <c r="AD332" s="20">
        <f>((('Bruker data input page'!BN332*10000)^2)*Calibrations!DW$46)+(Calibrations!DX$46*('Bruker data input page'!BN332*10000))+Calibrations!DY$46</f>
        <v>95.695510378182718</v>
      </c>
      <c r="AE332" s="20">
        <f>AD332^2*'ICP corrections'!F$75+'ICP corrections'!G$75*AD332+'ICP corrections'!H$75</f>
        <v>134.58457372180669</v>
      </c>
      <c r="AF332" s="91">
        <f>A332^4*'ICP corrections'!K$75+A332^3*'ICP corrections'!L$75+'ICP corrections'!M$75*A332^2+'ICP corrections'!N$75*A332+'ICP corrections'!O$75</f>
        <v>1.0883913545196533</v>
      </c>
      <c r="AG332" s="20">
        <f t="shared" si="5"/>
        <v>146.48068649052732</v>
      </c>
      <c r="AH332" s="20"/>
    </row>
    <row r="333" spans="1:34" s="18" customFormat="1" ht="16">
      <c r="A333" s="18">
        <f>'Bruker data input page'!A333</f>
        <v>387</v>
      </c>
      <c r="B333" s="82">
        <f>'Bruker data input page'!B333</f>
        <v>44878.025000000001</v>
      </c>
      <c r="C333" s="18" t="str">
        <f>'Bruker data input page'!G333</f>
        <v>GeoExploration</v>
      </c>
      <c r="D333" s="18" t="str">
        <f>'Bruker data input page'!H333</f>
        <v>Oxide3phase</v>
      </c>
      <c r="E333" s="22">
        <f>'Bruker data input page'!K333</f>
        <v>150</v>
      </c>
      <c r="F333" s="22"/>
      <c r="G333" s="22" t="str">
        <f>'Bruker data input page'!DJ333</f>
        <v>U1556B-42R-3A</v>
      </c>
      <c r="H333" s="22" t="str">
        <f>'Bruker data input page'!DK333</f>
        <v>SHLF11513941</v>
      </c>
      <c r="I333" s="22">
        <f>'Bruker data input page'!DL333</f>
        <v>57</v>
      </c>
      <c r="J333" s="22" t="str">
        <f>'Bruker data input page'!DM333</f>
        <v>Glass</v>
      </c>
      <c r="K333" s="49">
        <f>'Bruker data input page'!X333*Calibrations!H$46+Calibrations!I$46</f>
        <v>47.712235357470206</v>
      </c>
      <c r="L333" s="50">
        <f>'Bruker data input page'!AJ333*Calibrations!O$46/0.5995+Calibrations!P$46</f>
        <v>1.4922496265747951</v>
      </c>
      <c r="M333" s="19">
        <f>'ICP corrections'!$S$75*L333^2+'ICP corrections'!$T$75*L333+'ICP corrections'!$U$75</f>
        <v>1.6332359813214343</v>
      </c>
      <c r="N333" s="49">
        <f>'Bruker data input page'!V333*Calibrations!V$46+Calibrations!W$46</f>
        <v>15.758588840759961</v>
      </c>
      <c r="O333" s="50">
        <f>'Bruker data input page'!AR333*Calibrations!AC$46/0.6994+Calibrations!AD$46</f>
        <v>11.414616122401902</v>
      </c>
      <c r="P333" s="50">
        <f>'Bruker data input page'!T333*Calibrations!AQ$46+Calibrations!AR$46</f>
        <v>9.9662141094370575</v>
      </c>
      <c r="Q333" s="50">
        <f>'Bruker data input page'!AP333*Calibrations!AJ$46/0.77446+Calibrations!AK$46</f>
        <v>0.20718529363297689</v>
      </c>
      <c r="R333" s="50">
        <f>'Bruker data input page'!AH333*Calibrations!AX$46/0.7147+Calibrations!AY$46</f>
        <v>7.1398378661577953</v>
      </c>
      <c r="S333" s="50">
        <f>'Bruker data input page'!AF333*Calibrations!BE$46/0.83015+Calibrations!BF$46</f>
        <v>1.4104098359800985</v>
      </c>
      <c r="U333" s="20">
        <f>'Bruker data input page'!AL333*Calibrations!BS$46*10000+Calibrations!BT$46</f>
        <v>128.14350189552999</v>
      </c>
      <c r="V333" s="20">
        <f>('Bruker data input page'!AN333*10000)^2*Calibrations!BY$46+('Bruker data input page'!AN333*10000)*Calibrations!BZ$46+Calibrations!CA$46</f>
        <v>335.4932128762805</v>
      </c>
      <c r="W333" s="20">
        <f>'Bruker data input page'!AV333*Calibrations!CG$46*10000+Calibrations!CH$46</f>
        <v>195.48789745458529</v>
      </c>
      <c r="X333" s="20">
        <f>'Bruker data input page'!AX333*Calibrations!CN$46*10000+Calibrations!CO$46</f>
        <v>90.544146584555577</v>
      </c>
      <c r="Y333" s="20">
        <f>'Bruker data input page'!AZ333*Calibrations!CU$46*10000+Calibrations!CV$46</f>
        <v>91.404163334206814</v>
      </c>
      <c r="Z333" s="20">
        <f>'Bruker data input page'!BH333*Calibrations!DB$46*10000+Calibrations!DC$46</f>
        <v>23.042218328154362</v>
      </c>
      <c r="AA333" s="20">
        <f>'Bruker data input page'!BJ333*Calibrations!DI$46*10000+Calibrations!DJ$46</f>
        <v>182.51212382443845</v>
      </c>
      <c r="AB333" s="20">
        <f>'Bruker data input page'!BL333*Calibrations!DP$46*10000+Calibrations!DQ$46</f>
        <v>26.164195858890835</v>
      </c>
      <c r="AC333" s="20">
        <f>AB333*'ICP corrections'!Z$74+'ICP corrections'!AA$74</f>
        <v>30.193682899643097</v>
      </c>
      <c r="AD333" s="20">
        <f>((('Bruker data input page'!BN333*10000)^2)*Calibrations!DW$46)+(Calibrations!DX$46*('Bruker data input page'!BN333*10000))+Calibrations!DY$46</f>
        <v>100.15734089258515</v>
      </c>
      <c r="AE333" s="20">
        <f>AD333^2*'ICP corrections'!F$75+'ICP corrections'!G$75*AD333+'ICP corrections'!H$75</f>
        <v>139.72873725514557</v>
      </c>
      <c r="AF333" s="91">
        <f>A333^4*'ICP corrections'!K$75+A333^3*'ICP corrections'!L$75+'ICP corrections'!M$75*A333^2+'ICP corrections'!N$75*A333+'ICP corrections'!O$75</f>
        <v>1.0885816771545649</v>
      </c>
      <c r="AG333" s="20">
        <f t="shared" si="5"/>
        <v>152.10614314789589</v>
      </c>
      <c r="AH333" s="20"/>
    </row>
    <row r="334" spans="1:34" s="18" customFormat="1" ht="16">
      <c r="A334" s="18">
        <f>'Bruker data input page'!A334</f>
        <v>388</v>
      </c>
      <c r="B334" s="82">
        <f>'Bruker data input page'!B334</f>
        <v>44878.02847222222</v>
      </c>
      <c r="C334" s="18" t="str">
        <f>'Bruker data input page'!G334</f>
        <v>GeoExploration</v>
      </c>
      <c r="D334" s="18" t="str">
        <f>'Bruker data input page'!H334</f>
        <v>Oxide3phase</v>
      </c>
      <c r="E334" s="22">
        <f>'Bruker data input page'!K334</f>
        <v>150</v>
      </c>
      <c r="F334" s="22"/>
      <c r="G334" s="22" t="str">
        <f>'Bruker data input page'!DJ334</f>
        <v>U1556B-42R-3A</v>
      </c>
      <c r="H334" s="22" t="str">
        <f>'Bruker data input page'!DK334</f>
        <v>SHLF11513941</v>
      </c>
      <c r="I334" s="22">
        <f>'Bruker data input page'!DL334</f>
        <v>108</v>
      </c>
      <c r="J334" s="22" t="str">
        <f>'Bruker data input page'!DM334</f>
        <v>A</v>
      </c>
      <c r="K334" s="49">
        <f>'Bruker data input page'!X334*Calibrations!H$46+Calibrations!I$46</f>
        <v>50.186470102514804</v>
      </c>
      <c r="L334" s="50">
        <f>'Bruker data input page'!AJ334*Calibrations!O$46/0.5995+Calibrations!P$46</f>
        <v>1.7224380687082985</v>
      </c>
      <c r="M334" s="19">
        <f>'ICP corrections'!$S$75*L334^2+'ICP corrections'!$T$75*L334+'ICP corrections'!$U$75</f>
        <v>1.8973988208078003</v>
      </c>
      <c r="N334" s="49">
        <f>'Bruker data input page'!V334*Calibrations!V$46+Calibrations!W$46</f>
        <v>18.640460086084193</v>
      </c>
      <c r="O334" s="50">
        <f>'Bruker data input page'!AR334*Calibrations!AC$46/0.6994+Calibrations!AD$46</f>
        <v>12.427276791687275</v>
      </c>
      <c r="P334" s="50">
        <f>'Bruker data input page'!T334*Calibrations!AQ$46+Calibrations!AR$46</f>
        <v>4.4911018207017115</v>
      </c>
      <c r="Q334" s="50">
        <f>'Bruker data input page'!AP334*Calibrations!AJ$46/0.77446+Calibrations!AK$46</f>
        <v>0.24232340182559087</v>
      </c>
      <c r="R334" s="50">
        <f>'Bruker data input page'!AH334*Calibrations!AX$46/0.7147+Calibrations!AY$46</f>
        <v>9.7843040773359036</v>
      </c>
      <c r="S334" s="50">
        <f>'Bruker data input page'!AF334*Calibrations!BE$46/0.83015+Calibrations!BF$46</f>
        <v>2.6445982529231076</v>
      </c>
      <c r="U334" s="20">
        <f>'Bruker data input page'!AL334*Calibrations!BS$46*10000+Calibrations!BT$46</f>
        <v>325.29148620131394</v>
      </c>
      <c r="V334" s="20">
        <f>('Bruker data input page'!AN334*10000)^2*Calibrations!BY$46+('Bruker data input page'!AN334*10000)*Calibrations!BZ$46+Calibrations!CA$46</f>
        <v>228.60784770527889</v>
      </c>
      <c r="W334" s="20">
        <f>'Bruker data input page'!AV334*Calibrations!CG$46*10000+Calibrations!CH$46</f>
        <v>168.51825921070369</v>
      </c>
      <c r="X334" s="20">
        <f>'Bruker data input page'!AX334*Calibrations!CN$46*10000+Calibrations!CO$46</f>
        <v>80.266901325391871</v>
      </c>
      <c r="Y334" s="20">
        <f>'Bruker data input page'!AZ334*Calibrations!CU$46*10000+Calibrations!CV$46</f>
        <v>93.84125488468375</v>
      </c>
      <c r="Z334" s="20">
        <f>'Bruker data input page'!BH334*Calibrations!DB$46*10000+Calibrations!DC$46</f>
        <v>17.695427878897927</v>
      </c>
      <c r="AA334" s="20">
        <f>'Bruker data input page'!BJ334*Calibrations!DI$46*10000+Calibrations!DJ$46</f>
        <v>267.00094080173784</v>
      </c>
      <c r="AB334" s="20">
        <f>'Bruker data input page'!BL334*Calibrations!DP$46*10000+Calibrations!DQ$46</f>
        <v>37.034242117835227</v>
      </c>
      <c r="AC334" s="20">
        <f>AB334*'ICP corrections'!Z$74+'ICP corrections'!AA$74</f>
        <v>39.434309224371724</v>
      </c>
      <c r="AD334" s="20">
        <f>((('Bruker data input page'!BN334*10000)^2)*Calibrations!DW$46)+(Calibrations!DX$46*('Bruker data input page'!BN334*10000))+Calibrations!DY$46</f>
        <v>93.446649973836031</v>
      </c>
      <c r="AE334" s="20">
        <f>AD334^2*'ICP corrections'!F$75+'ICP corrections'!G$75*AD334+'ICP corrections'!H$75</f>
        <v>131.96940740724398</v>
      </c>
      <c r="AF334" s="91">
        <f>A334^4*'ICP corrections'!K$75+A334^3*'ICP corrections'!L$75+'ICP corrections'!M$75*A334^2+'ICP corrections'!N$75*A334+'ICP corrections'!O$75</f>
        <v>1.0887670051650078</v>
      </c>
      <c r="AG334" s="20">
        <f t="shared" si="5"/>
        <v>143.68393647618583</v>
      </c>
      <c r="AH334" s="20"/>
    </row>
    <row r="335" spans="1:34" s="18" customFormat="1" ht="16">
      <c r="A335" s="18">
        <f>'Bruker data input page'!A335</f>
        <v>389</v>
      </c>
      <c r="B335" s="82">
        <f>'Bruker data input page'!B335</f>
        <v>44878.032638888886</v>
      </c>
      <c r="C335" s="18" t="str">
        <f>'Bruker data input page'!G335</f>
        <v>GeoExploration</v>
      </c>
      <c r="D335" s="18" t="str">
        <f>'Bruker data input page'!H335</f>
        <v>Oxide3phase</v>
      </c>
      <c r="E335" s="22">
        <f>'Bruker data input page'!K335</f>
        <v>150</v>
      </c>
      <c r="F335" s="22"/>
      <c r="G335" s="22" t="str">
        <f>'Bruker data input page'!DJ335</f>
        <v>U1556B-43R-1A</v>
      </c>
      <c r="H335" s="22" t="str">
        <f>'Bruker data input page'!DK335</f>
        <v>SHLF11514491</v>
      </c>
      <c r="I335" s="22">
        <f>'Bruker data input page'!DL335</f>
        <v>5</v>
      </c>
      <c r="J335" s="22" t="str">
        <f>'Bruker data input page'!DM335</f>
        <v>A</v>
      </c>
      <c r="K335" s="49">
        <f>'Bruker data input page'!X335*Calibrations!H$46+Calibrations!I$46</f>
        <v>48.575769923325353</v>
      </c>
      <c r="L335" s="50">
        <f>'Bruker data input page'!AJ335*Calibrations!O$46/0.5995+Calibrations!P$46</f>
        <v>1.6022322131815623</v>
      </c>
      <c r="M335" s="19">
        <f>'ICP corrections'!$S$75*L335^2+'ICP corrections'!$T$75*L335+'ICP corrections'!$U$75</f>
        <v>1.7595775976671069</v>
      </c>
      <c r="N335" s="49">
        <f>'Bruker data input page'!V335*Calibrations!V$46+Calibrations!W$46</f>
        <v>17.835547098599829</v>
      </c>
      <c r="O335" s="50">
        <f>'Bruker data input page'!AR335*Calibrations!AC$46/0.6994+Calibrations!AD$46</f>
        <v>12.393357791746467</v>
      </c>
      <c r="P335" s="50">
        <f>'Bruker data input page'!T335*Calibrations!AQ$46+Calibrations!AR$46</f>
        <v>7.4304931284677549</v>
      </c>
      <c r="Q335" s="50">
        <f>'Bruker data input page'!AP335*Calibrations!AJ$46/0.77446+Calibrations!AK$46</f>
        <v>0.25296044818321889</v>
      </c>
      <c r="R335" s="50">
        <f>'Bruker data input page'!AH335*Calibrations!AX$46/0.7147+Calibrations!AY$46</f>
        <v>10.982513993811004</v>
      </c>
      <c r="S335" s="50">
        <f>'Bruker data input page'!AF335*Calibrations!BE$46/0.83015+Calibrations!BF$46</f>
        <v>0.96989193641320204</v>
      </c>
      <c r="U335" s="20">
        <f>'Bruker data input page'!AL335*Calibrations!BS$46*10000+Calibrations!BT$46</f>
        <v>287.93713128021807</v>
      </c>
      <c r="V335" s="20">
        <f>('Bruker data input page'!AN335*10000)^2*Calibrations!BY$46+('Bruker data input page'!AN335*10000)*Calibrations!BZ$46+Calibrations!CA$46</f>
        <v>342.38200261866132</v>
      </c>
      <c r="W335" s="20">
        <f>'Bruker data input page'!AV335*Calibrations!CG$46*10000+Calibrations!CH$46</f>
        <v>105.58910330831323</v>
      </c>
      <c r="X335" s="20">
        <f>'Bruker data input page'!AX335*Calibrations!CN$46*10000+Calibrations!CO$46</f>
        <v>86.433248480890086</v>
      </c>
      <c r="Y335" s="20">
        <f>'Bruker data input page'!AZ335*Calibrations!CU$46*10000+Calibrations!CV$46</f>
        <v>131.61617391707648</v>
      </c>
      <c r="Z335" s="20">
        <f>'Bruker data input page'!BH335*Calibrations!DB$46*10000+Calibrations!DC$46</f>
        <v>13.417995519492779</v>
      </c>
      <c r="AA335" s="20">
        <f>'Bruker data input page'!BJ335*Calibrations!DI$46*10000+Calibrations!DJ$46</f>
        <v>245.0964326965121</v>
      </c>
      <c r="AB335" s="20">
        <f>'Bruker data input page'!BL335*Calibrations!DP$46*10000+Calibrations!DQ$46</f>
        <v>29.787544611872303</v>
      </c>
      <c r="AC335" s="20">
        <f>AB335*'ICP corrections'!Z$74+'ICP corrections'!AA$74</f>
        <v>33.273891674552644</v>
      </c>
      <c r="AD335" s="20">
        <f>((('Bruker data input page'!BN335*10000)^2)*Calibrations!DW$46)+(Calibrations!DX$46*('Bruker data input page'!BN335*10000))+Calibrations!DY$46</f>
        <v>97.932407351099101</v>
      </c>
      <c r="AE335" s="20">
        <f>AD335^2*'ICP corrections'!F$75+'ICP corrections'!G$75*AD335+'ICP corrections'!H$75</f>
        <v>137.17093757981419</v>
      </c>
      <c r="AF335" s="91">
        <f>A335^4*'ICP corrections'!K$75+A335^3*'ICP corrections'!L$75+'ICP corrections'!M$75*A335^2+'ICP corrections'!N$75*A335+'ICP corrections'!O$75</f>
        <v>1.0889472906122637</v>
      </c>
      <c r="AG335" s="20">
        <f t="shared" si="5"/>
        <v>149.37192082828261</v>
      </c>
      <c r="AH335" s="20"/>
    </row>
    <row r="336" spans="1:34" s="18" customFormat="1" ht="16">
      <c r="A336" s="18">
        <f>'Bruker data input page'!A336</f>
        <v>390</v>
      </c>
      <c r="B336" s="82">
        <f>'Bruker data input page'!B336</f>
        <v>44878.035416666666</v>
      </c>
      <c r="C336" s="18" t="str">
        <f>'Bruker data input page'!G336</f>
        <v>GeoExploration</v>
      </c>
      <c r="D336" s="18" t="str">
        <f>'Bruker data input page'!H336</f>
        <v>Oxide3phase</v>
      </c>
      <c r="E336" s="22">
        <f>'Bruker data input page'!K336</f>
        <v>150</v>
      </c>
      <c r="F336" s="22"/>
      <c r="G336" s="22" t="str">
        <f>'Bruker data input page'!DJ336</f>
        <v>U1556B-43R-1A</v>
      </c>
      <c r="H336" s="22" t="str">
        <f>'Bruker data input page'!DK336</f>
        <v>SHLF11514491</v>
      </c>
      <c r="I336" s="22">
        <f>'Bruker data input page'!DL336</f>
        <v>58</v>
      </c>
      <c r="J336" s="22" t="str">
        <f>'Bruker data input page'!DM336</f>
        <v>A</v>
      </c>
      <c r="K336" s="49">
        <f>'Bruker data input page'!X336*Calibrations!H$46+Calibrations!I$46</f>
        <v>50.971046891494233</v>
      </c>
      <c r="L336" s="50">
        <f>'Bruker data input page'!AJ336*Calibrations!O$46/0.5995+Calibrations!P$46</f>
        <v>1.7384325378250247</v>
      </c>
      <c r="M336" s="19">
        <f>'ICP corrections'!$S$75*L336^2+'ICP corrections'!$T$75*L336+'ICP corrections'!$U$75</f>
        <v>1.9157163652501614</v>
      </c>
      <c r="N336" s="49">
        <f>'Bruker data input page'!V336*Calibrations!V$46+Calibrations!W$46</f>
        <v>18.996606336537919</v>
      </c>
      <c r="O336" s="50">
        <f>'Bruker data input page'!AR336*Calibrations!AC$46/0.6994+Calibrations!AD$46</f>
        <v>13.166800250922998</v>
      </c>
      <c r="P336" s="50">
        <f>'Bruker data input page'!T336*Calibrations!AQ$46+Calibrations!AR$46</f>
        <v>4.7649689998767188</v>
      </c>
      <c r="Q336" s="50">
        <f>'Bruker data input page'!AP336*Calibrations!AJ$46/0.77446+Calibrations!AK$46</f>
        <v>0.26503170303850465</v>
      </c>
      <c r="R336" s="50">
        <f>'Bruker data input page'!AH336*Calibrations!AX$46/0.7147+Calibrations!AY$46</f>
        <v>9.5371331569134981</v>
      </c>
      <c r="S336" s="50">
        <f>'Bruker data input page'!AF336*Calibrations!BE$46/0.83015+Calibrations!BF$46</f>
        <v>2.3733296123822942</v>
      </c>
      <c r="U336" s="20">
        <f>'Bruker data input page'!AL336*Calibrations!BS$46*10000+Calibrations!BT$46</f>
        <v>288.62887859357159</v>
      </c>
      <c r="V336" s="20">
        <f>('Bruker data input page'!AN336*10000)^2*Calibrations!BY$46+('Bruker data input page'!AN336*10000)*Calibrations!BZ$46+Calibrations!CA$46</f>
        <v>279.25125009021679</v>
      </c>
      <c r="W336" s="20">
        <f>'Bruker data input page'!AV336*Calibrations!CG$46*10000+Calibrations!CH$46</f>
        <v>171.5148856822461</v>
      </c>
      <c r="X336" s="20">
        <f>'Bruker data input page'!AX336*Calibrations!CN$46*10000+Calibrations!CO$46</f>
        <v>88.488697532722853</v>
      </c>
      <c r="Y336" s="20">
        <f>'Bruker data input page'!AZ336*Calibrations!CU$46*10000+Calibrations!CV$46</f>
        <v>104.80816686183</v>
      </c>
      <c r="Z336" s="20">
        <f>'Bruker data input page'!BH336*Calibrations!DB$46*10000+Calibrations!DC$46</f>
        <v>19.834144058600501</v>
      </c>
      <c r="AA336" s="20">
        <f>'Bruker data input page'!BJ336*Calibrations!DI$46*10000+Calibrations!DJ$46</f>
        <v>261.78558172906503</v>
      </c>
      <c r="AB336" s="20">
        <f>'Bruker data input page'!BL336*Calibrations!DP$46*10000+Calibrations!DQ$46</f>
        <v>27.37197877655132</v>
      </c>
      <c r="AC336" s="20">
        <f>AB336*'ICP corrections'!Z$74+'ICP corrections'!AA$74</f>
        <v>31.220419157946274</v>
      </c>
      <c r="AD336" s="20">
        <f>((('Bruker data input page'!BN336*10000)^2)*Calibrations!DW$46)+(Calibrations!DX$46*('Bruker data input page'!BN336*10000))+Calibrations!DY$46</f>
        <v>88.91303887085175</v>
      </c>
      <c r="AE336" s="20">
        <f>AD336^2*'ICP corrections'!F$75+'ICP corrections'!G$75*AD336+'ICP corrections'!H$75</f>
        <v>126.65170794122278</v>
      </c>
      <c r="AF336" s="91">
        <f>A336^4*'ICP corrections'!K$75+A336^3*'ICP corrections'!L$75+'ICP corrections'!M$75*A336^2+'ICP corrections'!N$75*A336+'ICP corrections'!O$75</f>
        <v>1.0891224856308235</v>
      </c>
      <c r="AG336" s="20">
        <f t="shared" si="5"/>
        <v>137.93922296233367</v>
      </c>
      <c r="AH336" s="20"/>
    </row>
    <row r="337" spans="1:34" s="18" customFormat="1" ht="16">
      <c r="A337" s="18">
        <f>'Bruker data input page'!A337</f>
        <v>391</v>
      </c>
      <c r="B337" s="82">
        <f>'Bruker data input page'!B337</f>
        <v>44878.038194444445</v>
      </c>
      <c r="C337" s="18" t="str">
        <f>'Bruker data input page'!G337</f>
        <v>GeoExploration</v>
      </c>
      <c r="D337" s="18" t="str">
        <f>'Bruker data input page'!H337</f>
        <v>Oxide3phase</v>
      </c>
      <c r="E337" s="22">
        <f>'Bruker data input page'!K337</f>
        <v>150</v>
      </c>
      <c r="F337" s="22"/>
      <c r="G337" s="22" t="str">
        <f>'Bruker data input page'!DJ337</f>
        <v>U1556B-43R-1A</v>
      </c>
      <c r="H337" s="22" t="str">
        <f>'Bruker data input page'!DK337</f>
        <v>SHLF11514491</v>
      </c>
      <c r="I337" s="22">
        <f>'Bruker data input page'!DL337</f>
        <v>136</v>
      </c>
      <c r="J337" s="22" t="str">
        <f>'Bruker data input page'!DM337</f>
        <v>A</v>
      </c>
      <c r="K337" s="49">
        <f>'Bruker data input page'!X337*Calibrations!H$46+Calibrations!I$46</f>
        <v>48.7191634011837</v>
      </c>
      <c r="L337" s="50">
        <f>'Bruker data input page'!AJ337*Calibrations!O$46/0.5995+Calibrations!P$46</f>
        <v>1.5455095598191517</v>
      </c>
      <c r="M337" s="19">
        <f>'ICP corrections'!$S$75*L337^2+'ICP corrections'!$T$75*L337+'ICP corrections'!$U$75</f>
        <v>1.6944467591615444</v>
      </c>
      <c r="N337" s="49">
        <f>'Bruker data input page'!V337*Calibrations!V$46+Calibrations!W$46</f>
        <v>17.501531991515051</v>
      </c>
      <c r="O337" s="50">
        <f>'Bruker data input page'!AR337*Calibrations!AC$46/0.6994+Calibrations!AD$46</f>
        <v>12.049109695856007</v>
      </c>
      <c r="P337" s="50">
        <f>'Bruker data input page'!T337*Calibrations!AQ$46+Calibrations!AR$46</f>
        <v>7.9016843751036072</v>
      </c>
      <c r="Q337" s="50">
        <f>'Bruker data input page'!AP337*Calibrations!AJ$46/0.77446+Calibrations!AK$46</f>
        <v>0.15053405797549718</v>
      </c>
      <c r="R337" s="50">
        <f>'Bruker data input page'!AH337*Calibrations!AX$46/0.7147+Calibrations!AY$46</f>
        <v>11.084796647421456</v>
      </c>
      <c r="S337" s="50">
        <f>'Bruker data input page'!AF337*Calibrations!BE$46/0.83015+Calibrations!BF$46</f>
        <v>0.79538509961168902</v>
      </c>
      <c r="U337" s="20">
        <f>'Bruker data input page'!AL337*Calibrations!BS$46*10000+Calibrations!BT$46</f>
        <v>322.52449694789937</v>
      </c>
      <c r="V337" s="20">
        <f>('Bruker data input page'!AN337*10000)^2*Calibrations!BY$46+('Bruker data input page'!AN337*10000)*Calibrations!BZ$46+Calibrations!CA$46</f>
        <v>351.94230411351498</v>
      </c>
      <c r="W337" s="20">
        <f>'Bruker data input page'!AV337*Calibrations!CG$46*10000+Calibrations!CH$46</f>
        <v>102.59247683677083</v>
      </c>
      <c r="X337" s="20">
        <f>'Bruker data input page'!AX337*Calibrations!CN$46*10000+Calibrations!CO$46</f>
        <v>84.377799429057347</v>
      </c>
      <c r="Y337" s="20">
        <f>'Bruker data input page'!AZ337*Calibrations!CU$46*10000+Calibrations!CV$46</f>
        <v>103.58962108659155</v>
      </c>
      <c r="Z337" s="20">
        <f>'Bruker data input page'!BH337*Calibrations!DB$46*10000+Calibrations!DC$46</f>
        <v>10.209921249938919</v>
      </c>
      <c r="AA337" s="20">
        <f>'Bruker data input page'!BJ337*Calibrations!DI$46*10000+Calibrations!DJ$46</f>
        <v>236.75185818023559</v>
      </c>
      <c r="AB337" s="20">
        <f>'Bruker data input page'!BL337*Calibrations!DP$46*10000+Calibrations!DQ$46</f>
        <v>29.787544611872303</v>
      </c>
      <c r="AC337" s="20">
        <f>AB337*'ICP corrections'!Z$74+'ICP corrections'!AA$74</f>
        <v>33.273891674552644</v>
      </c>
      <c r="AD337" s="20">
        <f>((('Bruker data input page'!BN337*10000)^2)*Calibrations!DW$46)+(Calibrations!DX$46*('Bruker data input page'!BN337*10000))+Calibrations!DY$46</f>
        <v>97.932407351099101</v>
      </c>
      <c r="AE337" s="20">
        <f>AD337^2*'ICP corrections'!F$75+'ICP corrections'!G$75*AD337+'ICP corrections'!H$75</f>
        <v>137.17093757981419</v>
      </c>
      <c r="AF337" s="91">
        <f>A337^4*'ICP corrections'!K$75+A337^3*'ICP corrections'!L$75+'ICP corrections'!M$75*A337^2+'ICP corrections'!N$75*A337+'ICP corrections'!O$75</f>
        <v>1.0892925424283872</v>
      </c>
      <c r="AG337" s="20">
        <f t="shared" si="5"/>
        <v>149.4192793436014</v>
      </c>
      <c r="AH337" s="20"/>
    </row>
    <row r="338" spans="1:34" s="18" customFormat="1" ht="16">
      <c r="A338" s="18">
        <f>'Bruker data input page'!A338</f>
        <v>392</v>
      </c>
      <c r="B338" s="82">
        <f>'Bruker data input page'!B338</f>
        <v>44878.040972222225</v>
      </c>
      <c r="C338" s="18" t="str">
        <f>'Bruker data input page'!G338</f>
        <v>GeoExploration</v>
      </c>
      <c r="D338" s="18" t="str">
        <f>'Bruker data input page'!H338</f>
        <v>Oxide3phase</v>
      </c>
      <c r="E338" s="22">
        <f>'Bruker data input page'!K338</f>
        <v>150</v>
      </c>
      <c r="F338" s="22"/>
      <c r="G338" s="22" t="str">
        <f>'Bruker data input page'!DJ338</f>
        <v>U1556B-43R-2A</v>
      </c>
      <c r="H338" s="22" t="str">
        <f>'Bruker data input page'!DK338</f>
        <v>SHLF11514521</v>
      </c>
      <c r="I338" s="22">
        <f>'Bruker data input page'!DL338</f>
        <v>10</v>
      </c>
      <c r="J338" s="22" t="str">
        <f>'Bruker data input page'!DM338</f>
        <v>A</v>
      </c>
      <c r="K338" s="49">
        <f>'Bruker data input page'!X338*Calibrations!H$46+Calibrations!I$46</f>
        <v>47.222908720754432</v>
      </c>
      <c r="L338" s="50">
        <f>'Bruker data input page'!AJ338*Calibrations!O$46/0.5995+Calibrations!P$46</f>
        <v>1.6172373336931301</v>
      </c>
      <c r="M338" s="19">
        <f>'ICP corrections'!$S$75*L338^2+'ICP corrections'!$T$75*L338+'ICP corrections'!$U$75</f>
        <v>1.7767966962706194</v>
      </c>
      <c r="N338" s="49">
        <f>'Bruker data input page'!V338*Calibrations!V$46+Calibrations!W$46</f>
        <v>17.052633128255344</v>
      </c>
      <c r="O338" s="50">
        <f>'Bruker data input page'!AR338*Calibrations!AC$46/0.6994+Calibrations!AD$46</f>
        <v>12.998990461742171</v>
      </c>
      <c r="P338" s="50">
        <f>'Bruker data input page'!T338*Calibrations!AQ$46+Calibrations!AR$46</f>
        <v>6.3788742045368032</v>
      </c>
      <c r="Q338" s="50">
        <f>'Bruker data input page'!AP338*Calibrations!AJ$46/0.77446+Calibrations!AK$46</f>
        <v>0.50753245651746304</v>
      </c>
      <c r="R338" s="50">
        <f>'Bruker data input page'!AH338*Calibrations!AX$46/0.7147+Calibrations!AY$46</f>
        <v>9.4377686959880798</v>
      </c>
      <c r="S338" s="50">
        <f>'Bruker data input page'!AF338*Calibrations!BE$46/0.83015+Calibrations!BF$46</f>
        <v>1.2138659178645483</v>
      </c>
      <c r="U338" s="20">
        <f>'Bruker data input page'!AL338*Calibrations!BS$46*10000+Calibrations!BT$46</f>
        <v>258.19199680601201</v>
      </c>
      <c r="V338" s="20">
        <f>('Bruker data input page'!AN338*10000)^2*Calibrations!BY$46+('Bruker data input page'!AN338*10000)*Calibrations!BZ$46+Calibrations!CA$46</f>
        <v>367.43658454168769</v>
      </c>
      <c r="W338" s="20">
        <f>'Bruker data input page'!AV338*Calibrations!CG$46*10000+Calibrations!CH$46</f>
        <v>191.49239549252874</v>
      </c>
      <c r="X338" s="20">
        <f>'Bruker data input page'!AX338*Calibrations!CN$46*10000+Calibrations!CO$46</f>
        <v>106.98773899921753</v>
      </c>
      <c r="Y338" s="20">
        <f>'Bruker data input page'!AZ338*Calibrations!CU$46*10000+Calibrations!CV$46</f>
        <v>134.05326546755342</v>
      </c>
      <c r="Z338" s="20">
        <f>'Bruker data input page'!BH338*Calibrations!DB$46*10000+Calibrations!DC$46</f>
        <v>14.487353609344066</v>
      </c>
      <c r="AA338" s="20">
        <f>'Bruker data input page'!BJ338*Calibrations!DI$46*10000+Calibrations!DJ$46</f>
        <v>250.31179176918488</v>
      </c>
      <c r="AB338" s="20">
        <f>'Bruker data input page'!BL338*Calibrations!DP$46*10000+Calibrations!DQ$46</f>
        <v>32.203110447193275</v>
      </c>
      <c r="AC338" s="20">
        <f>AB338*'ICP corrections'!Z$74+'ICP corrections'!AA$74</f>
        <v>35.327364191159006</v>
      </c>
      <c r="AD338" s="20">
        <f>((('Bruker data input page'!BN338*10000)^2)*Calibrations!DW$46)+(Calibrations!DX$46*('Bruker data input page'!BN338*10000))+Calibrations!DY$46</f>
        <v>103.47230977088245</v>
      </c>
      <c r="AE338" s="20">
        <f>AD338^2*'ICP corrections'!F$75+'ICP corrections'!G$75*AD338+'ICP corrections'!H$75</f>
        <v>143.5123970136583</v>
      </c>
      <c r="AF338" s="91">
        <f>A338^4*'ICP corrections'!K$75+A338^3*'ICP corrections'!L$75+'ICP corrections'!M$75*A338^2+'ICP corrections'!N$75*A338+'ICP corrections'!O$75</f>
        <v>1.0894574132858637</v>
      </c>
      <c r="AG338" s="20">
        <f t="shared" si="5"/>
        <v>156.35064482495409</v>
      </c>
      <c r="AH338" s="20"/>
    </row>
    <row r="339" spans="1:34" s="18" customFormat="1" ht="16">
      <c r="A339" s="18">
        <f>'Bruker data input page'!A339</f>
        <v>393</v>
      </c>
      <c r="B339" s="82">
        <f>'Bruker data input page'!B339</f>
        <v>44878.044444444444</v>
      </c>
      <c r="C339" s="18" t="str">
        <f>'Bruker data input page'!G339</f>
        <v>GeoExploration</v>
      </c>
      <c r="D339" s="18" t="str">
        <f>'Bruker data input page'!H339</f>
        <v>Oxide3phase</v>
      </c>
      <c r="E339" s="22">
        <f>'Bruker data input page'!K339</f>
        <v>150</v>
      </c>
      <c r="F339" s="22"/>
      <c r="G339" s="22" t="str">
        <f>'Bruker data input page'!DJ339</f>
        <v>U1556B-43R-2A</v>
      </c>
      <c r="H339" s="22" t="str">
        <f>'Bruker data input page'!DK339</f>
        <v>SHLF11514521</v>
      </c>
      <c r="I339" s="22">
        <f>'Bruker data input page'!DL339</f>
        <v>39</v>
      </c>
      <c r="J339" s="22" t="str">
        <f>'Bruker data input page'!DM339</f>
        <v>A</v>
      </c>
      <c r="K339" s="49">
        <f>'Bruker data input page'!X339*Calibrations!H$46+Calibrations!I$46</f>
        <v>50.690703505875817</v>
      </c>
      <c r="L339" s="50">
        <f>'Bruker data input page'!AJ339*Calibrations!O$46/0.5995+Calibrations!P$46</f>
        <v>1.9260789899367201</v>
      </c>
      <c r="M339" s="19">
        <f>'ICP corrections'!$S$75*L339^2+'ICP corrections'!$T$75*L339+'ICP corrections'!$U$75</f>
        <v>2.130252052438478</v>
      </c>
      <c r="N339" s="49">
        <f>'Bruker data input page'!V339*Calibrations!V$46+Calibrations!W$46</f>
        <v>18.229151134994432</v>
      </c>
      <c r="O339" s="50">
        <f>'Bruker data input page'!AR339*Calibrations!AC$46/0.6994+Calibrations!AD$46</f>
        <v>8.852839021609471</v>
      </c>
      <c r="P339" s="50">
        <f>'Bruker data input page'!T339*Calibrations!AQ$46+Calibrations!AR$46</f>
        <v>7.6053102226488969</v>
      </c>
      <c r="Q339" s="50">
        <f>'Bruker data input page'!AP339*Calibrations!AJ$46/0.77446+Calibrations!AK$46</f>
        <v>0.10810538991978984</v>
      </c>
      <c r="R339" s="50">
        <f>'Bruker data input page'!AH339*Calibrations!AX$46/0.7147+Calibrations!AY$46</f>
        <v>11.414406511196084</v>
      </c>
      <c r="S339" s="50">
        <f>'Bruker data input page'!AF339*Calibrations!BE$46/0.83015+Calibrations!BF$46</f>
        <v>1.7845927648910354</v>
      </c>
      <c r="U339" s="20">
        <f>'Bruker data input page'!AL339*Calibrations!BS$46*10000+Calibrations!BT$46</f>
        <v>281.71140546003539</v>
      </c>
      <c r="V339" s="20">
        <f>('Bruker data input page'!AN339*10000)^2*Calibrations!BY$46+('Bruker data input page'!AN339*10000)*Calibrations!BZ$46+Calibrations!CA$46</f>
        <v>278.0821220265982</v>
      </c>
      <c r="W339" s="20">
        <f>'Bruker data input page'!AV339*Calibrations!CG$46*10000+Calibrations!CH$46</f>
        <v>89.607095460087066</v>
      </c>
      <c r="X339" s="20">
        <f>'Bruker data input page'!AX339*Calibrations!CN$46*10000+Calibrations!CO$46</f>
        <v>67.934207014395426</v>
      </c>
      <c r="Y339" s="20">
        <f>'Bruker data input page'!AZ339*Calibrations!CU$46*10000+Calibrations!CV$46</f>
        <v>108.46380418754543</v>
      </c>
      <c r="Z339" s="20">
        <f>'Bruker data input page'!BH339*Calibrations!DB$46*10000+Calibrations!DC$46</f>
        <v>20.903502148451786</v>
      </c>
      <c r="AA339" s="20">
        <f>'Bruker data input page'!BJ339*Calibrations!DI$46*10000+Calibrations!DJ$46</f>
        <v>406.77256394936893</v>
      </c>
      <c r="AB339" s="20">
        <f>'Bruker data input page'!BL339*Calibrations!DP$46*10000+Calibrations!DQ$46</f>
        <v>30.995327529532794</v>
      </c>
      <c r="AC339" s="20">
        <f>AB339*'ICP corrections'!Z$74+'ICP corrections'!AA$74</f>
        <v>34.300627932855825</v>
      </c>
      <c r="AD339" s="20">
        <f>((('Bruker data input page'!BN339*10000)^2)*Calibrations!DW$46)+(Calibrations!DX$46*('Bruker data input page'!BN339*10000))+Calibrations!DY$46</f>
        <v>148.99930629450839</v>
      </c>
      <c r="AE339" s="20">
        <f>AD339^2*'ICP corrections'!F$75+'ICP corrections'!G$75*AD339+'ICP corrections'!H$75</f>
        <v>192.17649850893514</v>
      </c>
      <c r="AF339" s="91">
        <f>A339^4*'ICP corrections'!K$75+A339^3*'ICP corrections'!L$75+'ICP corrections'!M$75*A339^2+'ICP corrections'!N$75*A339+'ICP corrections'!O$75</f>
        <v>1.0896170505573695</v>
      </c>
      <c r="AG339" s="20">
        <f t="shared" si="5"/>
        <v>209.39878949174863</v>
      </c>
      <c r="AH339" s="20"/>
    </row>
    <row r="340" spans="1:34" s="18" customFormat="1" ht="16">
      <c r="A340" s="18">
        <f>'Bruker data input page'!A340</f>
        <v>394</v>
      </c>
      <c r="B340" s="82">
        <f>'Bruker data input page'!B340</f>
        <v>44878.047222222223</v>
      </c>
      <c r="C340" s="18" t="str">
        <f>'Bruker data input page'!G340</f>
        <v>GeoExploration</v>
      </c>
      <c r="D340" s="18" t="str">
        <f>'Bruker data input page'!H340</f>
        <v>Oxide3phase</v>
      </c>
      <c r="E340" s="22">
        <f>'Bruker data input page'!K340</f>
        <v>150</v>
      </c>
      <c r="F340" s="22"/>
      <c r="G340" s="22" t="str">
        <f>'Bruker data input page'!DJ340</f>
        <v>U1556B-43R-2A</v>
      </c>
      <c r="H340" s="22" t="str">
        <f>'Bruker data input page'!DK340</f>
        <v>SHLF11514521</v>
      </c>
      <c r="I340" s="22">
        <f>'Bruker data input page'!DL340</f>
        <v>50</v>
      </c>
      <c r="J340" s="22" t="str">
        <f>'Bruker data input page'!DM340</f>
        <v>A</v>
      </c>
      <c r="K340" s="49">
        <f>'Bruker data input page'!X340*Calibrations!H$46+Calibrations!I$46</f>
        <v>48.364767045779288</v>
      </c>
      <c r="L340" s="50">
        <f>'Bruker data input page'!AJ340*Calibrations!O$46/0.5995+Calibrations!P$46</f>
        <v>1.6243276653634313</v>
      </c>
      <c r="M340" s="19">
        <f>'ICP corrections'!$S$75*L340^2+'ICP corrections'!$T$75*L340+'ICP corrections'!$U$75</f>
        <v>1.7849316970269675</v>
      </c>
      <c r="N340" s="49">
        <f>'Bruker data input page'!V340*Calibrations!V$46+Calibrations!W$46</f>
        <v>18.067428630614778</v>
      </c>
      <c r="O340" s="50">
        <f>'Bruker data input page'!AR340*Calibrations!AC$46/0.6994+Calibrations!AD$46</f>
        <v>12.386365717197263</v>
      </c>
      <c r="P340" s="50">
        <f>'Bruker data input page'!T340*Calibrations!AQ$46+Calibrations!AR$46</f>
        <v>6.3447256933538059</v>
      </c>
      <c r="Q340" s="50">
        <f>'Bruker data input page'!AP340*Calibrations!AJ$46/0.77446+Calibrations!AK$46</f>
        <v>0.18220616229877168</v>
      </c>
      <c r="R340" s="50">
        <f>'Bruker data input page'!AH340*Calibrations!AX$46/0.7147+Calibrations!AY$46</f>
        <v>10.522752736283842</v>
      </c>
      <c r="S340" s="50">
        <f>'Bruker data input page'!AF340*Calibrations!BE$46/0.83015+Calibrations!BF$46</f>
        <v>1.1926118800489796</v>
      </c>
      <c r="U340" s="20">
        <f>'Bruker data input page'!AL340*Calibrations!BS$46*10000+Calibrations!BT$46</f>
        <v>271.33519575973094</v>
      </c>
      <c r="V340" s="20">
        <f>('Bruker data input page'!AN340*10000)^2*Calibrations!BY$46+('Bruker data input page'!AN340*10000)*Calibrations!BZ$46+Calibrations!CA$46</f>
        <v>380.31508597770562</v>
      </c>
      <c r="W340" s="20">
        <f>'Bruker data input page'!AV340*Calibrations!CG$46*10000+Calibrations!CH$46</f>
        <v>100.59472585574255</v>
      </c>
      <c r="X340" s="20">
        <f>'Bruker data input page'!AX340*Calibrations!CN$46*10000+Calibrations!CO$46</f>
        <v>98.765942791886545</v>
      </c>
      <c r="Y340" s="20">
        <f>'Bruker data input page'!AZ340*Calibrations!CU$46*10000+Calibrations!CV$46</f>
        <v>152.33145209613053</v>
      </c>
      <c r="Z340" s="20">
        <f>'Bruker data input page'!BH340*Calibrations!DB$46*10000+Calibrations!DC$46</f>
        <v>12.348637429641492</v>
      </c>
      <c r="AA340" s="20">
        <f>'Bruker data input page'!BJ340*Calibrations!DI$46*10000+Calibrations!DJ$46</f>
        <v>248.22564814011577</v>
      </c>
      <c r="AB340" s="20">
        <f>'Bruker data input page'!BL340*Calibrations!DP$46*10000+Calibrations!DQ$46</f>
        <v>34.618676282514251</v>
      </c>
      <c r="AC340" s="20">
        <f>AB340*'ICP corrections'!Z$74+'ICP corrections'!AA$74</f>
        <v>37.380836707765361</v>
      </c>
      <c r="AD340" s="20">
        <f>((('Bruker data input page'!BN340*10000)^2)*Calibrations!DW$46)+(Calibrations!DX$46*('Bruker data input page'!BN340*10000))+Calibrations!DY$46</f>
        <v>103.47230977088245</v>
      </c>
      <c r="AE340" s="20">
        <f>AD340^2*'ICP corrections'!F$75+'ICP corrections'!G$75*AD340+'ICP corrections'!H$75</f>
        <v>143.5123970136583</v>
      </c>
      <c r="AF340" s="91">
        <f>A340^4*'ICP corrections'!K$75+A340^3*'ICP corrections'!L$75+'ICP corrections'!M$75*A340^2+'ICP corrections'!N$75*A340+'ICP corrections'!O$75</f>
        <v>1.0897714066702315</v>
      </c>
      <c r="AG340" s="20">
        <f t="shared" si="5"/>
        <v>156.39570676819113</v>
      </c>
      <c r="AH340" s="20"/>
    </row>
    <row r="341" spans="1:34" s="18" customFormat="1" ht="16">
      <c r="A341" s="18">
        <f>'Bruker data input page'!A341</f>
        <v>395</v>
      </c>
      <c r="B341" s="82">
        <f>'Bruker data input page'!B341</f>
        <v>44878.05</v>
      </c>
      <c r="C341" s="18" t="str">
        <f>'Bruker data input page'!G341</f>
        <v>GeoExploration</v>
      </c>
      <c r="D341" s="18" t="str">
        <f>'Bruker data input page'!H341</f>
        <v>Oxide3phase</v>
      </c>
      <c r="E341" s="22">
        <f>'Bruker data input page'!K341</f>
        <v>150</v>
      </c>
      <c r="F341" s="22"/>
      <c r="G341" s="22" t="str">
        <f>'Bruker data input page'!DJ341</f>
        <v>U1556B-43R-2A</v>
      </c>
      <c r="H341" s="22" t="str">
        <f>'Bruker data input page'!DK341</f>
        <v>SHLF11514521</v>
      </c>
      <c r="I341" s="22">
        <f>'Bruker data input page'!DL341</f>
        <v>140</v>
      </c>
      <c r="J341" s="22" t="str">
        <f>'Bruker data input page'!DM341</f>
        <v>A</v>
      </c>
      <c r="K341" s="49">
        <f>'Bruker data input page'!X341*Calibrations!H$46+Calibrations!I$46</f>
        <v>51.926907237861798</v>
      </c>
      <c r="L341" s="50">
        <f>'Bruker data input page'!AJ341*Calibrations!O$46/0.5995+Calibrations!P$46</f>
        <v>1.8297823923679766</v>
      </c>
      <c r="M341" s="19">
        <f>'ICP corrections'!$S$75*L341^2+'ICP corrections'!$T$75*L341+'ICP corrections'!$U$75</f>
        <v>2.0202404317984173</v>
      </c>
      <c r="N341" s="49">
        <f>'Bruker data input page'!V341*Calibrations!V$46+Calibrations!W$46</f>
        <v>18.118032976347951</v>
      </c>
      <c r="O341" s="50">
        <f>'Bruker data input page'!AR341*Calibrations!AC$46/0.6994+Calibrations!AD$46</f>
        <v>9.6896564543596106</v>
      </c>
      <c r="P341" s="50">
        <f>'Bruker data input page'!T341*Calibrations!AQ$46+Calibrations!AR$46</f>
        <v>8.9874518102175571</v>
      </c>
      <c r="Q341" s="50">
        <f>'Bruker data input page'!AP341*Calibrations!AJ$46/0.77446+Calibrations!AK$46</f>
        <v>0.11694967565534573</v>
      </c>
      <c r="R341" s="50">
        <f>'Bruker data input page'!AH341*Calibrations!AX$46/0.7147+Calibrations!AY$46</f>
        <v>10.379177656180154</v>
      </c>
      <c r="S341" s="50">
        <f>'Bruker data input page'!AF341*Calibrations!BE$46/0.83015+Calibrations!BF$46</f>
        <v>1.7738538826263273</v>
      </c>
      <c r="U341" s="20">
        <f>'Bruker data input page'!AL341*Calibrations!BS$46*10000+Calibrations!BT$46</f>
        <v>294.16285710040063</v>
      </c>
      <c r="V341" s="20">
        <f>('Bruker data input page'!AN341*10000)^2*Calibrations!BY$46+('Bruker data input page'!AN341*10000)*Calibrations!BZ$46+Calibrations!CA$46</f>
        <v>291.89360511044276</v>
      </c>
      <c r="W341" s="20">
        <f>'Bruker data input page'!AV341*Calibrations!CG$46*10000+Calibrations!CH$46</f>
        <v>119.57336017551111</v>
      </c>
      <c r="X341" s="20">
        <f>'Bruker data input page'!AX341*Calibrations!CN$46*10000+Calibrations!CO$46</f>
        <v>69.989656066228164</v>
      </c>
      <c r="Y341" s="20">
        <f>'Bruker data input page'!AZ341*Calibrations!CU$46*10000+Calibrations!CV$46</f>
        <v>82.874342907537468</v>
      </c>
      <c r="Z341" s="20">
        <f>'Bruker data input page'!BH341*Calibrations!DB$46*10000+Calibrations!DC$46</f>
        <v>27.319650687559509</v>
      </c>
      <c r="AA341" s="20">
        <f>'Bruker data input page'!BJ341*Calibrations!DI$46*10000+Calibrations!DJ$46</f>
        <v>368.17890681159031</v>
      </c>
      <c r="AB341" s="20">
        <f>'Bruker data input page'!BL341*Calibrations!DP$46*10000+Calibrations!DQ$46</f>
        <v>26.164195858890835</v>
      </c>
      <c r="AC341" s="20">
        <f>AB341*'ICP corrections'!Z$74+'ICP corrections'!AA$74</f>
        <v>30.193682899643097</v>
      </c>
      <c r="AD341" s="20">
        <f>((('Bruker data input page'!BN341*10000)^2)*Calibrations!DW$46)+(Calibrations!DX$46*('Bruker data input page'!BN341*10000))+Calibrations!DY$46</f>
        <v>131.07448663715252</v>
      </c>
      <c r="AE341" s="20">
        <f>AD341^2*'ICP corrections'!F$75+'ICP corrections'!G$75*AD341+'ICP corrections'!H$75</f>
        <v>173.75075481630091</v>
      </c>
      <c r="AF341" s="91">
        <f>A341^4*'ICP corrections'!K$75+A341^3*'ICP corrections'!L$75+'ICP corrections'!M$75*A341^2+'ICP corrections'!N$75*A341+'ICP corrections'!O$75</f>
        <v>1.0899204341249851</v>
      </c>
      <c r="AG341" s="20">
        <f t="shared" si="5"/>
        <v>189.37449811892654</v>
      </c>
      <c r="AH341" s="20"/>
    </row>
    <row r="342" spans="1:34" s="18" customFormat="1" ht="16">
      <c r="A342" s="18">
        <f>'Bruker data input page'!A342</f>
        <v>396</v>
      </c>
      <c r="B342" s="82">
        <f>'Bruker data input page'!B342</f>
        <v>44878.052777777775</v>
      </c>
      <c r="C342" s="18" t="str">
        <f>'Bruker data input page'!G342</f>
        <v>GeoExploration</v>
      </c>
      <c r="D342" s="18" t="str">
        <f>'Bruker data input page'!H342</f>
        <v>Oxide3phase</v>
      </c>
      <c r="E342" s="22">
        <f>'Bruker data input page'!K342</f>
        <v>150</v>
      </c>
      <c r="F342" s="22"/>
      <c r="G342" s="22" t="str">
        <f>'Bruker data input page'!DJ342</f>
        <v>U1556B-44R-1A</v>
      </c>
      <c r="H342" s="22" t="str">
        <f>'Bruker data input page'!DK342</f>
        <v>SHLF11514951</v>
      </c>
      <c r="I342" s="22">
        <f>'Bruker data input page'!DL342</f>
        <v>19</v>
      </c>
      <c r="J342" s="22" t="str">
        <f>'Bruker data input page'!DM342</f>
        <v>A</v>
      </c>
      <c r="K342" s="49">
        <f>'Bruker data input page'!X342*Calibrations!H$46+Calibrations!I$46</f>
        <v>52.084149582796996</v>
      </c>
      <c r="L342" s="50">
        <f>'Bruker data input page'!AJ342*Calibrations!O$46/0.5995+Calibrations!P$46</f>
        <v>1.5883813327093457</v>
      </c>
      <c r="M342" s="19">
        <f>'ICP corrections'!$S$75*L342^2+'ICP corrections'!$T$75*L342+'ICP corrections'!$U$75</f>
        <v>1.7436792275338686</v>
      </c>
      <c r="N342" s="49">
        <f>'Bruker data input page'!V342*Calibrations!V$46+Calibrations!W$46</f>
        <v>18.094514507573788</v>
      </c>
      <c r="O342" s="50">
        <f>'Bruker data input page'!AR342*Calibrations!AC$46/0.6994+Calibrations!AD$46</f>
        <v>11.373556280368296</v>
      </c>
      <c r="P342" s="50">
        <f>'Bruker data input page'!T342*Calibrations!AQ$46+Calibrations!AR$46</f>
        <v>8.3597788915982534</v>
      </c>
      <c r="Q342" s="50">
        <f>'Bruker data input page'!AP342*Calibrations!AJ$46/0.77446+Calibrations!AK$46</f>
        <v>0.2010899075179316</v>
      </c>
      <c r="R342" s="50">
        <f>'Bruker data input page'!AH342*Calibrations!AX$46/0.7147+Calibrations!AY$46</f>
        <v>10.533841868486974</v>
      </c>
      <c r="S342" s="50">
        <f>'Bruker data input page'!AF342*Calibrations!BE$46/0.83015+Calibrations!BF$46</f>
        <v>1.4048166681338963</v>
      </c>
      <c r="U342" s="20">
        <f>'Bruker data input page'!AL342*Calibrations!BS$46*10000+Calibrations!BT$46</f>
        <v>268.56820650631641</v>
      </c>
      <c r="V342" s="20">
        <f>('Bruker data input page'!AN342*10000)^2*Calibrations!BY$46+('Bruker data input page'!AN342*10000)*Calibrations!BZ$46+Calibrations!CA$46</f>
        <v>339.4494872194208</v>
      </c>
      <c r="W342" s="20">
        <f>'Bruker data input page'!AV342*Calibrations!CG$46*10000+Calibrations!CH$46</f>
        <v>130.56099057116657</v>
      </c>
      <c r="X342" s="20">
        <f>'Bruker data input page'!AX342*Calibrations!CN$46*10000+Calibrations!CO$46</f>
        <v>91.57187111047196</v>
      </c>
      <c r="Y342" s="20">
        <f>'Bruker data input page'!AZ342*Calibrations!CU$46*10000+Calibrations!CV$46</f>
        <v>140.1459943437458</v>
      </c>
      <c r="Z342" s="20">
        <f>'Bruker data input page'!BH342*Calibrations!DB$46*10000+Calibrations!DC$46</f>
        <v>13.417995519492779</v>
      </c>
      <c r="AA342" s="20">
        <f>'Bruker data input page'!BJ342*Calibrations!DI$46*10000+Calibrations!DJ$46</f>
        <v>228.40728366395913</v>
      </c>
      <c r="AB342" s="20">
        <f>'Bruker data input page'!BL342*Calibrations!DP$46*10000+Calibrations!DQ$46</f>
        <v>28.579761694211815</v>
      </c>
      <c r="AC342" s="20">
        <f>AB342*'ICP corrections'!Z$74+'ICP corrections'!AA$74</f>
        <v>32.247155416249463</v>
      </c>
      <c r="AD342" s="20">
        <f>((('Bruker data input page'!BN342*10000)^2)*Calibrations!DW$46)+(Calibrations!DX$46*('Bruker data input page'!BN342*10000))+Calibrations!DY$46</f>
        <v>87.772158950461716</v>
      </c>
      <c r="AE342" s="20">
        <f>AD342^2*'ICP corrections'!F$75+'ICP corrections'!G$75*AD342+'ICP corrections'!H$75</f>
        <v>125.30390570212448</v>
      </c>
      <c r="AF342" s="91">
        <f>A342^4*'ICP corrections'!K$75+A342^3*'ICP corrections'!L$75+'ICP corrections'!M$75*A342^2+'ICP corrections'!N$75*A342+'ICP corrections'!O$75</f>
        <v>1.0900640854953734</v>
      </c>
      <c r="AG342" s="20">
        <f t="shared" si="5"/>
        <v>136.58928737818482</v>
      </c>
      <c r="AH342" s="20"/>
    </row>
    <row r="343" spans="1:34" s="18" customFormat="1" ht="16">
      <c r="A343" s="18">
        <f>'Bruker data input page'!A343</f>
        <v>397</v>
      </c>
      <c r="B343" s="82">
        <f>'Bruker data input page'!B343</f>
        <v>44878.055555555555</v>
      </c>
      <c r="C343" s="18" t="str">
        <f>'Bruker data input page'!G343</f>
        <v>GeoExploration</v>
      </c>
      <c r="D343" s="18" t="str">
        <f>'Bruker data input page'!H343</f>
        <v>Oxide3phase</v>
      </c>
      <c r="E343" s="22">
        <f>'Bruker data input page'!K343</f>
        <v>150</v>
      </c>
      <c r="F343" s="22"/>
      <c r="G343" s="22" t="str">
        <f>'Bruker data input page'!DJ343</f>
        <v>U1556B-44R-1A</v>
      </c>
      <c r="H343" s="22" t="str">
        <f>'Bruker data input page'!DK343</f>
        <v>SHLF11514951</v>
      </c>
      <c r="I343" s="22">
        <f>'Bruker data input page'!DL343</f>
        <v>53</v>
      </c>
      <c r="J343" s="22" t="str">
        <f>'Bruker data input page'!DM343</f>
        <v>A</v>
      </c>
      <c r="K343" s="49">
        <f>'Bruker data input page'!X343*Calibrations!H$46+Calibrations!I$46</f>
        <v>49.229648029266905</v>
      </c>
      <c r="L343" s="50">
        <f>'Bruker data input page'!AJ343*Calibrations!O$46/0.5995+Calibrations!P$46</f>
        <v>1.5244034562424409</v>
      </c>
      <c r="M343" s="19">
        <f>'ICP corrections'!$S$75*L343^2+'ICP corrections'!$T$75*L343+'ICP corrections'!$U$75</f>
        <v>1.670196338576547</v>
      </c>
      <c r="N343" s="49">
        <f>'Bruker data input page'!V343*Calibrations!V$46+Calibrations!W$46</f>
        <v>17.412280723779382</v>
      </c>
      <c r="O343" s="50">
        <f>'Bruker data input page'!AR343*Calibrations!AC$46/0.6994+Calibrations!AD$46</f>
        <v>11.356448012854292</v>
      </c>
      <c r="P343" s="50">
        <f>'Bruker data input page'!T343*Calibrations!AQ$46+Calibrations!AR$46</f>
        <v>7.8753939020053343</v>
      </c>
      <c r="Q343" s="50">
        <f>'Bruker data input page'!AP343*Calibrations!AJ$46/0.77446+Calibrations!AK$46</f>
        <v>0.20192652914156528</v>
      </c>
      <c r="R343" s="50">
        <f>'Bruker data input page'!AH343*Calibrations!AX$46/0.7147+Calibrations!AY$46</f>
        <v>10.513852248594489</v>
      </c>
      <c r="S343" s="50">
        <f>'Bruker data input page'!AF343*Calibrations!BE$46/0.83015+Calibrations!BF$46</f>
        <v>0.90646541303726746</v>
      </c>
      <c r="U343" s="20">
        <f>'Bruker data input page'!AL343*Calibrations!BS$46*10000+Calibrations!BT$46</f>
        <v>272.02694307308457</v>
      </c>
      <c r="V343" s="20">
        <f>('Bruker data input page'!AN343*10000)^2*Calibrations!BY$46+('Bruker data input page'!AN343*10000)*Calibrations!BZ$46+Calibrations!CA$46</f>
        <v>351.94230411351498</v>
      </c>
      <c r="W343" s="20">
        <f>'Bruker data input page'!AV343*Calibrations!CG$46*10000+Calibrations!CH$46</f>
        <v>126.56548860911005</v>
      </c>
      <c r="X343" s="20">
        <f>'Bruker data input page'!AX343*Calibrations!CN$46*10000+Calibrations!CO$46</f>
        <v>84.377799429057347</v>
      </c>
      <c r="Y343" s="20">
        <f>'Bruker data input page'!AZ343*Calibrations!CU$46*10000+Calibrations!CV$46</f>
        <v>138.92744856850732</v>
      </c>
      <c r="Z343" s="20">
        <f>'Bruker data input page'!BH343*Calibrations!DB$46*10000+Calibrations!DC$46</f>
        <v>11.279279339790206</v>
      </c>
      <c r="AA343" s="20">
        <f>'Bruker data input page'!BJ343*Calibrations!DI$46*10000+Calibrations!DJ$46</f>
        <v>231.53649910756278</v>
      </c>
      <c r="AB343" s="20">
        <f>'Bruker data input page'!BL343*Calibrations!DP$46*10000+Calibrations!DQ$46</f>
        <v>28.579761694211815</v>
      </c>
      <c r="AC343" s="20">
        <f>AB343*'ICP corrections'!Z$74+'ICP corrections'!AA$74</f>
        <v>32.247155416249463</v>
      </c>
      <c r="AD343" s="20">
        <f>((('Bruker data input page'!BN343*10000)^2)*Calibrations!DW$46)+(Calibrations!DX$46*('Bruker data input page'!BN343*10000))+Calibrations!DY$46</f>
        <v>96.815454293569672</v>
      </c>
      <c r="AE343" s="20">
        <f>AD343^2*'ICP corrections'!F$75+'ICP corrections'!G$75*AD343+'ICP corrections'!H$75</f>
        <v>135.88134103589499</v>
      </c>
      <c r="AF343" s="91">
        <f>A343^4*'ICP corrections'!K$75+A343^3*'ICP corrections'!L$75+'ICP corrections'!M$75*A343^2+'ICP corrections'!N$75*A343+'ICP corrections'!O$75</f>
        <v>1.0902023134283496</v>
      </c>
      <c r="AG343" s="20">
        <f t="shared" si="5"/>
        <v>148.13815234907926</v>
      </c>
      <c r="AH343" s="20"/>
    </row>
    <row r="344" spans="1:34" s="18" customFormat="1" ht="16">
      <c r="A344" s="18">
        <f>'Bruker data input page'!A344</f>
        <v>398</v>
      </c>
      <c r="B344" s="82">
        <f>'Bruker data input page'!B344</f>
        <v>44878.057638888888</v>
      </c>
      <c r="C344" s="18" t="str">
        <f>'Bruker data input page'!G344</f>
        <v>GeoExploration</v>
      </c>
      <c r="D344" s="18" t="str">
        <f>'Bruker data input page'!H344</f>
        <v>Oxide3phase</v>
      </c>
      <c r="E344" s="22">
        <f>'Bruker data input page'!K344</f>
        <v>150</v>
      </c>
      <c r="F344" s="22"/>
      <c r="G344" s="22" t="str">
        <f>'Bruker data input page'!DJ344</f>
        <v>U1556B-44R-1A</v>
      </c>
      <c r="H344" s="22" t="str">
        <f>'Bruker data input page'!DK344</f>
        <v>SHLF11514951</v>
      </c>
      <c r="I344" s="22">
        <f>'Bruker data input page'!DL344</f>
        <v>110</v>
      </c>
      <c r="J344" s="22" t="str">
        <f>'Bruker data input page'!DM344</f>
        <v>A</v>
      </c>
      <c r="K344" s="49">
        <f>'Bruker data input page'!X344*Calibrations!H$46+Calibrations!I$46</f>
        <v>49.571253417162829</v>
      </c>
      <c r="L344" s="50">
        <f>'Bruker data input page'!AJ344*Calibrations!O$46/0.5995+Calibrations!P$46</f>
        <v>1.5735411036319709</v>
      </c>
      <c r="M344" s="19">
        <f>'ICP corrections'!$S$75*L344^2+'ICP corrections'!$T$75*L344+'ICP corrections'!$U$75</f>
        <v>1.7266411926467253</v>
      </c>
      <c r="N344" s="49">
        <f>'Bruker data input page'!V344*Calibrations!V$46+Calibrations!W$46</f>
        <v>18.421923303205148</v>
      </c>
      <c r="O344" s="50">
        <f>'Bruker data input page'!AR344*Calibrations!AC$46/0.6994+Calibrations!AD$46</f>
        <v>12.025009353792806</v>
      </c>
      <c r="P344" s="50">
        <f>'Bruker data input page'!T344*Calibrations!AQ$46+Calibrations!AR$46</f>
        <v>6.1749532655974253</v>
      </c>
      <c r="Q344" s="50">
        <f>'Bruker data input page'!AP344*Calibrations!AJ$46/0.77446+Calibrations!AK$46</f>
        <v>0.1268696177641449</v>
      </c>
      <c r="R344" s="50">
        <f>'Bruker data input page'!AH344*Calibrations!AX$46/0.7147+Calibrations!AY$46</f>
        <v>12.899182949341554</v>
      </c>
      <c r="S344" s="50">
        <f>'Bruker data input page'!AF344*Calibrations!BE$46/0.83015+Calibrations!BF$46</f>
        <v>0.83017460361506756</v>
      </c>
      <c r="U344" s="20">
        <f>'Bruker data input page'!AL344*Calibrations!BS$46*10000+Calibrations!BT$46</f>
        <v>294.16285710040063</v>
      </c>
      <c r="V344" s="20">
        <f>('Bruker data input page'!AN344*10000)^2*Calibrations!BY$46+('Bruker data input page'!AN344*10000)*Calibrations!BZ$46+Calibrations!CA$46</f>
        <v>329.4596860526708</v>
      </c>
      <c r="W344" s="20">
        <f>'Bruker data input page'!AV344*Calibrations!CG$46*10000+Calibrations!CH$46</f>
        <v>98.596974874714277</v>
      </c>
      <c r="X344" s="20">
        <f>'Bruker data input page'!AX344*Calibrations!CN$46*10000+Calibrations!CO$46</f>
        <v>78.211452273559132</v>
      </c>
      <c r="Y344" s="20">
        <f>'Bruker data input page'!AZ344*Calibrations!CU$46*10000+Calibrations!CV$46</f>
        <v>92.622709109445267</v>
      </c>
      <c r="Z344" s="20">
        <f>'Bruker data input page'!BH344*Calibrations!DB$46*10000+Calibrations!DC$46</f>
        <v>10.209921249938919</v>
      </c>
      <c r="AA344" s="20">
        <f>'Bruker data input page'!BJ344*Calibrations!DI$46*10000+Calibrations!DJ$46</f>
        <v>237.79492999477014</v>
      </c>
      <c r="AB344" s="20">
        <f>'Bruker data input page'!BL344*Calibrations!DP$46*10000+Calibrations!DQ$46</f>
        <v>30.995327529532794</v>
      </c>
      <c r="AC344" s="20">
        <f>AB344*'ICP corrections'!Z$74+'ICP corrections'!AA$74</f>
        <v>34.300627932855825</v>
      </c>
      <c r="AD344" s="20">
        <f>((('Bruker data input page'!BN344*10000)^2)*Calibrations!DW$46)+(Calibrations!DX$46*('Bruker data input page'!BN344*10000))+Calibrations!DY$46</f>
        <v>96.815454293569672</v>
      </c>
      <c r="AE344" s="20">
        <f>AD344^2*'ICP corrections'!F$75+'ICP corrections'!G$75*AD344+'ICP corrections'!H$75</f>
        <v>135.88134103589499</v>
      </c>
      <c r="AF344" s="91">
        <f>A344^4*'ICP corrections'!K$75+A344^3*'ICP corrections'!L$75+'ICP corrections'!M$75*A344^2+'ICP corrections'!N$75*A344+'ICP corrections'!O$75</f>
        <v>1.0903350706440755</v>
      </c>
      <c r="AG344" s="20">
        <f t="shared" si="5"/>
        <v>148.15619157758428</v>
      </c>
      <c r="AH344" s="20"/>
    </row>
    <row r="345" spans="1:34" s="18" customFormat="1" ht="16">
      <c r="B345" s="82"/>
      <c r="E345" s="22"/>
      <c r="F345" s="22"/>
      <c r="G345" s="22"/>
      <c r="H345" s="22"/>
      <c r="I345" s="22"/>
      <c r="J345" s="22"/>
      <c r="K345" s="49"/>
      <c r="L345" s="50"/>
      <c r="M345" s="19"/>
      <c r="N345" s="49"/>
      <c r="O345" s="50"/>
      <c r="P345" s="50"/>
      <c r="Q345" s="50"/>
      <c r="R345" s="50"/>
      <c r="S345" s="50"/>
      <c r="U345" s="20"/>
      <c r="V345" s="20"/>
      <c r="W345" s="20"/>
      <c r="X345" s="20"/>
      <c r="Y345" s="20"/>
      <c r="Z345" s="20"/>
      <c r="AA345" s="20"/>
      <c r="AB345" s="20"/>
      <c r="AC345" s="20"/>
      <c r="AD345" s="20"/>
      <c r="AE345" s="20"/>
      <c r="AF345" s="91"/>
      <c r="AG345" s="20"/>
      <c r="AH345" s="20"/>
    </row>
    <row r="346" spans="1:34" s="18" customFormat="1" ht="16">
      <c r="A346" s="18">
        <f>'Bruker data input page'!A346</f>
        <v>401</v>
      </c>
      <c r="B346" s="82">
        <f>'Bruker data input page'!B346</f>
        <v>44878.082638888889</v>
      </c>
      <c r="C346" s="18" t="str">
        <f>'Bruker data input page'!G346</f>
        <v>GeoExploration</v>
      </c>
      <c r="D346" s="18" t="str">
        <f>'Bruker data input page'!H346</f>
        <v>Oxide3phase</v>
      </c>
      <c r="E346" s="22">
        <f>'Bruker data input page'!K346</f>
        <v>150</v>
      </c>
      <c r="F346" s="22"/>
      <c r="G346" s="22" t="str">
        <f>'Bruker data input page'!DJ346</f>
        <v>U1556B-44R-2A</v>
      </c>
      <c r="H346" s="22" t="str">
        <f>'Bruker data input page'!DK346</f>
        <v>SHLF11514981</v>
      </c>
      <c r="I346" s="22">
        <f>'Bruker data input page'!DL346</f>
        <v>26</v>
      </c>
      <c r="J346" s="22" t="str">
        <f>'Bruker data input page'!DM346</f>
        <v>B</v>
      </c>
      <c r="K346" s="49">
        <f>'Bruker data input page'!X346*Calibrations!H$46+Calibrations!I$46</f>
        <v>52.51615729744465</v>
      </c>
      <c r="L346" s="50">
        <f>'Bruker data input page'!AJ346*Calibrations!O$46/0.5995+Calibrations!P$46</f>
        <v>1.4558086196181304</v>
      </c>
      <c r="M346" s="19">
        <f>'ICP corrections'!$S$75*L346^2+'ICP corrections'!$T$75*L346+'ICP corrections'!$U$75</f>
        <v>1.591323700739729</v>
      </c>
      <c r="N346" s="49">
        <f>'Bruker data input page'!V346*Calibrations!V$46+Calibrations!W$46</f>
        <v>16.432696861466663</v>
      </c>
      <c r="O346" s="50">
        <f>'Bruker data input page'!AR346*Calibrations!AC$46/0.6994+Calibrations!AD$46</f>
        <v>10.641917500943372</v>
      </c>
      <c r="P346" s="50">
        <f>'Bruker data input page'!T346*Calibrations!AQ$46+Calibrations!AR$46</f>
        <v>11.238828227898885</v>
      </c>
      <c r="Q346" s="50">
        <f>'Bruker data input page'!AP346*Calibrations!AJ$46/0.77446+Calibrations!AK$46</f>
        <v>0.15411957921964148</v>
      </c>
      <c r="R346" s="50">
        <f>'Bruker data input page'!AH346*Calibrations!AX$46/0.7147+Calibrations!AY$46</f>
        <v>11.439211149018874</v>
      </c>
      <c r="S346" s="50">
        <f>'Bruker data input page'!AF346*Calibrations!BE$46/0.83015+Calibrations!BF$46</f>
        <v>0.78173777006695522</v>
      </c>
      <c r="U346" s="20">
        <f>'Bruker data input page'!AL346*Calibrations!BS$46*10000+Calibrations!BT$46</f>
        <v>241.59006128552494</v>
      </c>
      <c r="V346" s="20">
        <f>('Bruker data input page'!AN346*10000)^2*Calibrations!BY$46+('Bruker data input page'!AN346*10000)*Calibrations!BZ$46+Calibrations!CA$46</f>
        <v>257.70145686969704</v>
      </c>
      <c r="W346" s="20">
        <f>'Bruker data input page'!AV346*Calibrations!CG$46*10000+Calibrations!CH$46</f>
        <v>136.5542435142514</v>
      </c>
      <c r="X346" s="20">
        <f>'Bruker data input page'!AX346*Calibrations!CN$46*10000+Calibrations!CO$46</f>
        <v>85.405523954973745</v>
      </c>
      <c r="Y346" s="20">
        <f>'Bruker data input page'!AZ346*Calibrations!CU$46*10000+Calibrations!CV$46</f>
        <v>90.185617558968318</v>
      </c>
      <c r="Z346" s="20">
        <f>'Bruker data input page'!BH346*Calibrations!DB$46*10000+Calibrations!DC$46</f>
        <v>15.556711699195352</v>
      </c>
      <c r="AA346" s="20">
        <f>'Bruker data input page'!BJ346*Calibrations!DI$46*10000+Calibrations!DJ$46</f>
        <v>193.9859137843186</v>
      </c>
      <c r="AB346" s="20">
        <f>'Bruker data input page'!BL346*Calibrations!DP$46*10000+Calibrations!DQ$46</f>
        <v>26.164195858890835</v>
      </c>
      <c r="AC346" s="20">
        <f>AB346*'ICP corrections'!Z$74+'ICP corrections'!AA$74</f>
        <v>30.193682899643097</v>
      </c>
      <c r="AD346" s="20">
        <f>((('Bruker data input page'!BN346*10000)^2)*Calibrations!DW$46)+(Calibrations!DX$46*('Bruker data input page'!BN346*10000))+Calibrations!DY$46</f>
        <v>82.022896480648001</v>
      </c>
      <c r="AE346" s="20">
        <f>AD346^2*'ICP corrections'!F$75+'ICP corrections'!G$75*AD346+'ICP corrections'!H$75</f>
        <v>118.45311019634431</v>
      </c>
      <c r="AF346" s="91">
        <f>A346^4*'ICP corrections'!K$75+A346^3*'ICP corrections'!L$75+'ICP corrections'!M$75*A346^2+'ICP corrections'!N$75*A346+'ICP corrections'!O$75</f>
        <v>1.0907000462874987</v>
      </c>
      <c r="AG346" s="20">
        <f t="shared" si="5"/>
        <v>129.19681277405093</v>
      </c>
      <c r="AH346" s="20"/>
    </row>
    <row r="347" spans="1:34" s="18" customFormat="1" ht="16">
      <c r="A347" s="18">
        <f>'Bruker data input page'!A347</f>
        <v>402</v>
      </c>
      <c r="B347" s="82">
        <f>'Bruker data input page'!B347</f>
        <v>44878.085416666669</v>
      </c>
      <c r="C347" s="18" t="str">
        <f>'Bruker data input page'!G347</f>
        <v>GeoExploration</v>
      </c>
      <c r="D347" s="18" t="str">
        <f>'Bruker data input page'!H347</f>
        <v>Oxide3phase</v>
      </c>
      <c r="E347" s="22">
        <f>'Bruker data input page'!K347</f>
        <v>150</v>
      </c>
      <c r="F347" s="22"/>
      <c r="G347" s="22" t="str">
        <f>'Bruker data input page'!DJ347</f>
        <v>U1556B-44R-2A</v>
      </c>
      <c r="H347" s="22" t="str">
        <f>'Bruker data input page'!DK347</f>
        <v>SHLF11514981</v>
      </c>
      <c r="I347" s="22">
        <f>'Bruker data input page'!DL347</f>
        <v>107</v>
      </c>
      <c r="J347" s="22" t="str">
        <f>'Bruker data input page'!DM347</f>
        <v>A</v>
      </c>
      <c r="K347" s="49">
        <f>'Bruker data input page'!X347*Calibrations!H$46+Calibrations!I$46</f>
        <v>43.870713506649622</v>
      </c>
      <c r="L347" s="50">
        <f>'Bruker data input page'!AJ347*Calibrations!O$46/0.5995+Calibrations!P$46</f>
        <v>1.3544003875894022</v>
      </c>
      <c r="M347" s="19">
        <f>'ICP corrections'!$S$75*L347^2+'ICP corrections'!$T$75*L347+'ICP corrections'!$U$75</f>
        <v>1.4745564570853855</v>
      </c>
      <c r="N347" s="49">
        <f>'Bruker data input page'!V347*Calibrations!V$46+Calibrations!W$46</f>
        <v>16.16117746073121</v>
      </c>
      <c r="O347" s="50">
        <f>'Bruker data input page'!AR347*Calibrations!AC$46/0.6994+Calibrations!AD$46</f>
        <v>10.239501295505304</v>
      </c>
      <c r="P347" s="50">
        <f>'Bruker data input page'!T347*Calibrations!AQ$46+Calibrations!AR$46</f>
        <v>6.1942588159537229</v>
      </c>
      <c r="Q347" s="50">
        <f>'Bruker data input page'!AP347*Calibrations!AJ$46/0.77446+Calibrations!AK$46</f>
        <v>0.11228849803795815</v>
      </c>
      <c r="R347" s="50">
        <f>'Bruker data input page'!AH347*Calibrations!AX$46/0.7147+Calibrations!AY$46</f>
        <v>10.702951134584715</v>
      </c>
      <c r="S347" s="50">
        <f>'Bruker data input page'!AF347*Calibrations!BE$46/0.83015+Calibrations!BF$46</f>
        <v>0.59168192665299957</v>
      </c>
      <c r="U347" s="20">
        <f>'Bruker data input page'!AL347*Calibrations!BS$46*10000+Calibrations!BT$46</f>
        <v>178.64105577034482</v>
      </c>
      <c r="V347" s="20">
        <f>('Bruker data input page'!AN347*10000)^2*Calibrations!BY$46+('Bruker data input page'!AN347*10000)*Calibrations!BZ$46+Calibrations!CA$46</f>
        <v>319.13950052292353</v>
      </c>
      <c r="W347" s="20">
        <f>'Bruker data input page'!AV347*Calibrations!CG$46*10000+Calibrations!CH$46</f>
        <v>90.605970950601204</v>
      </c>
      <c r="X347" s="20">
        <f>'Bruker data input page'!AX347*Calibrations!CN$46*10000+Calibrations!CO$46</f>
        <v>75.128278695809996</v>
      </c>
      <c r="Y347" s="20">
        <f>'Bruker data input page'!AZ347*Calibrations!CU$46*10000+Calibrations!CV$46</f>
        <v>82.874342907537468</v>
      </c>
      <c r="Z347" s="20">
        <f>'Bruker data input page'!BH347*Calibrations!DB$46*10000+Calibrations!DC$46</f>
        <v>7.001846980385058</v>
      </c>
      <c r="AA347" s="20">
        <f>'Bruker data input page'!BJ347*Calibrations!DI$46*10000+Calibrations!DJ$46</f>
        <v>213.80427826047523</v>
      </c>
      <c r="AB347" s="20">
        <f>'Bruker data input page'!BL347*Calibrations!DP$46*10000+Calibrations!DQ$46</f>
        <v>28.579761694211815</v>
      </c>
      <c r="AC347" s="20">
        <f>AB347*'ICP corrections'!Z$74+'ICP corrections'!AA$74</f>
        <v>32.247155416249463</v>
      </c>
      <c r="AD347" s="20">
        <f>((('Bruker data input page'!BN347*10000)^2)*Calibrations!DW$46)+(Calibrations!DX$46*('Bruker data input page'!BN347*10000))+Calibrations!DY$46</f>
        <v>114.32780027113091</v>
      </c>
      <c r="AE347" s="20">
        <f>AD347^2*'ICP corrections'!F$75+'ICP corrections'!G$75*AD347+'ICP corrections'!H$75</f>
        <v>155.6744299597915</v>
      </c>
      <c r="AF347" s="91">
        <f>A347^4*'ICP corrections'!K$75+A347^3*'ICP corrections'!L$75+'ICP corrections'!M$75*A347^2+'ICP corrections'!N$75*A347+'ICP corrections'!O$75</f>
        <v>1.0908104493000153</v>
      </c>
      <c r="AG347" s="20">
        <f t="shared" si="5"/>
        <v>169.81129488896391</v>
      </c>
      <c r="AH347" s="20"/>
    </row>
    <row r="348" spans="1:34" s="18" customFormat="1" ht="16">
      <c r="A348" s="18">
        <f>'Bruker data input page'!A348</f>
        <v>403</v>
      </c>
      <c r="B348" s="82">
        <f>'Bruker data input page'!B348</f>
        <v>44878.088888888888</v>
      </c>
      <c r="C348" s="18" t="str">
        <f>'Bruker data input page'!G348</f>
        <v>GeoExploration</v>
      </c>
      <c r="D348" s="18" t="str">
        <f>'Bruker data input page'!H348</f>
        <v>Oxide3phase</v>
      </c>
      <c r="E348" s="22">
        <f>'Bruker data input page'!K348</f>
        <v>150</v>
      </c>
      <c r="F348" s="22"/>
      <c r="G348" s="22" t="str">
        <f>'Bruker data input page'!DJ348</f>
        <v>U1556B-44R-3A</v>
      </c>
      <c r="H348" s="22" t="str">
        <f>'Bruker data input page'!DK348</f>
        <v>SHLF11515011</v>
      </c>
      <c r="I348" s="22">
        <f>'Bruker data input page'!DL348</f>
        <v>25</v>
      </c>
      <c r="J348" s="22" t="str">
        <f>'Bruker data input page'!DM348</f>
        <v>B</v>
      </c>
      <c r="K348" s="49">
        <f>'Bruker data input page'!X348*Calibrations!H$46+Calibrations!I$46</f>
        <v>53.389886168231385</v>
      </c>
      <c r="L348" s="50">
        <f>'Bruker data input page'!AJ348*Calibrations!O$46/0.5995+Calibrations!P$46</f>
        <v>1.4462449164349331</v>
      </c>
      <c r="M348" s="19">
        <f>'ICP corrections'!$S$75*L348^2+'ICP corrections'!$T$75*L348+'ICP corrections'!$U$75</f>
        <v>1.5803198952409832</v>
      </c>
      <c r="N348" s="49">
        <f>'Bruker data input page'!V348*Calibrations!V$46+Calibrations!W$46</f>
        <v>16.591644715035883</v>
      </c>
      <c r="O348" s="50">
        <f>'Bruker data input page'!AR348*Calibrations!AC$46/0.6994+Calibrations!AD$46</f>
        <v>10.645190386902573</v>
      </c>
      <c r="P348" s="50">
        <f>'Bruker data input page'!T348*Calibrations!AQ$46+Calibrations!AR$46</f>
        <v>11.325751710910154</v>
      </c>
      <c r="Q348" s="50">
        <f>'Bruker data input page'!AP348*Calibrations!AJ$46/0.77446+Calibrations!AK$46</f>
        <v>0.16212724333156373</v>
      </c>
      <c r="R348" s="50">
        <f>'Bruker data input page'!AH348*Calibrations!AX$46/0.7147+Calibrations!AY$46</f>
        <v>11.019283221642436</v>
      </c>
      <c r="S348" s="50">
        <f>'Bruker data input page'!AF348*Calibrations!BE$46/0.83015+Calibrations!BF$46</f>
        <v>0.77301242822687966</v>
      </c>
      <c r="U348" s="20">
        <f>'Bruker data input page'!AL348*Calibrations!BS$46*10000+Calibrations!BT$46</f>
        <v>202.8522117377218</v>
      </c>
      <c r="V348" s="20">
        <f>('Bruker data input page'!AN348*10000)^2*Calibrations!BY$46+('Bruker data input page'!AN348*10000)*Calibrations!BZ$46+Calibrations!CA$46</f>
        <v>327.42207969576111</v>
      </c>
      <c r="W348" s="20">
        <f>'Bruker data input page'!AV348*Calibrations!CG$46*10000+Calibrations!CH$46</f>
        <v>136.5542435142514</v>
      </c>
      <c r="X348" s="20">
        <f>'Bruker data input page'!AX348*Calibrations!CN$46*10000+Calibrations!CO$46</f>
        <v>88.488697532722853</v>
      </c>
      <c r="Y348" s="20">
        <f>'Bruker data input page'!AZ348*Calibrations!CU$46*10000+Calibrations!CV$46</f>
        <v>92.622709109445267</v>
      </c>
      <c r="Z348" s="20">
        <f>'Bruker data input page'!BH348*Calibrations!DB$46*10000+Calibrations!DC$46</f>
        <v>18.764785968749212</v>
      </c>
      <c r="AA348" s="20">
        <f>'Bruker data input page'!BJ348*Calibrations!DI$46*10000+Calibrations!DJ$46</f>
        <v>198.15820104245685</v>
      </c>
      <c r="AB348" s="20">
        <f>'Bruker data input page'!BL348*Calibrations!DP$46*10000+Calibrations!DQ$46</f>
        <v>27.37197877655132</v>
      </c>
      <c r="AC348" s="20">
        <f>AB348*'ICP corrections'!Z$74+'ICP corrections'!AA$74</f>
        <v>31.220419157946274</v>
      </c>
      <c r="AD348" s="20">
        <f>((('Bruker data input page'!BN348*10000)^2)*Calibrations!DW$46)+(Calibrations!DX$46*('Bruker data input page'!BN348*10000))+Calibrations!DY$46</f>
        <v>76.198862564394886</v>
      </c>
      <c r="AE348" s="20">
        <f>AD348^2*'ICP corrections'!F$75+'ICP corrections'!G$75*AD348+'ICP corrections'!H$75</f>
        <v>111.41319332462048</v>
      </c>
      <c r="AF348" s="91">
        <f>A348^4*'ICP corrections'!K$75+A348^3*'ICP corrections'!L$75+'ICP corrections'!M$75*A348^2+'ICP corrections'!N$75*A348+'ICP corrections'!O$75</f>
        <v>1.0909151462942219</v>
      </c>
      <c r="AG348" s="20">
        <f t="shared" si="5"/>
        <v>121.54234009483478</v>
      </c>
      <c r="AH348" s="20"/>
    </row>
    <row r="349" spans="1:34" s="18" customFormat="1" ht="16">
      <c r="A349" s="18">
        <f>'Bruker data input page'!A349</f>
        <v>404</v>
      </c>
      <c r="B349" s="82">
        <f>'Bruker data input page'!B349</f>
        <v>44878.091666666667</v>
      </c>
      <c r="C349" s="18" t="str">
        <f>'Bruker data input page'!G349</f>
        <v>GeoExploration</v>
      </c>
      <c r="D349" s="18" t="str">
        <f>'Bruker data input page'!H349</f>
        <v>Oxide3phase</v>
      </c>
      <c r="E349" s="22">
        <f>'Bruker data input page'!K349</f>
        <v>150</v>
      </c>
      <c r="F349" s="22"/>
      <c r="G349" s="22" t="str">
        <f>'Bruker data input page'!DJ349</f>
        <v>U1556B-44R-3A</v>
      </c>
      <c r="H349" s="22" t="str">
        <f>'Bruker data input page'!DK349</f>
        <v>SHLF11515011</v>
      </c>
      <c r="I349" s="22">
        <f>'Bruker data input page'!DL349</f>
        <v>74</v>
      </c>
      <c r="J349" s="22" t="str">
        <f>'Bruker data input page'!DM349</f>
        <v>B</v>
      </c>
      <c r="K349" s="49">
        <f>'Bruker data input page'!X349*Calibrations!H$46+Calibrations!I$46</f>
        <v>48.501909298915429</v>
      </c>
      <c r="L349" s="50">
        <f>'Bruker data input page'!AJ349*Calibrations!O$46/0.5995+Calibrations!P$46</f>
        <v>1.3792989941525533</v>
      </c>
      <c r="M349" s="19">
        <f>'ICP corrections'!$S$75*L349^2+'ICP corrections'!$T$75*L349+'ICP corrections'!$U$75</f>
        <v>1.5032443336024575</v>
      </c>
      <c r="N349" s="49">
        <f>'Bruker data input page'!V349*Calibrations!V$46+Calibrations!W$46</f>
        <v>15.482445022007118</v>
      </c>
      <c r="O349" s="50">
        <f>'Bruker data input page'!AR349*Calibrations!AC$46/0.6994+Calibrations!AD$46</f>
        <v>10.45491669863814</v>
      </c>
      <c r="P349" s="50">
        <f>'Bruker data input page'!T349*Calibrations!AQ$46+Calibrations!AR$46</f>
        <v>10.155777151629039</v>
      </c>
      <c r="Q349" s="50">
        <f>'Bruker data input page'!AP349*Calibrations!AJ$46/0.77446+Calibrations!AK$46</f>
        <v>0.17467656768606871</v>
      </c>
      <c r="R349" s="50">
        <f>'Bruker data input page'!AH349*Calibrations!AX$46/0.7147+Calibrations!AY$46</f>
        <v>10.985286276861785</v>
      </c>
      <c r="S349" s="50">
        <f>'Bruker data input page'!AF349*Calibrations!BE$46/0.83015+Calibrations!BF$46</f>
        <v>0.63284764200104882</v>
      </c>
      <c r="U349" s="20">
        <f>'Bruker data input page'!AL349*Calibrations!BS$46*10000+Calibrations!BT$46</f>
        <v>198.70172785760002</v>
      </c>
      <c r="V349" s="20">
        <f>('Bruker data input page'!AN349*10000)^2*Calibrations!BY$46+('Bruker data input page'!AN349*10000)*Calibrations!BZ$46+Calibrations!CA$46</f>
        <v>231.20710747928379</v>
      </c>
      <c r="W349" s="20">
        <f>'Bruker data input page'!AV349*Calibrations!CG$46*10000+Calibrations!CH$46</f>
        <v>164.52275724864717</v>
      </c>
      <c r="X349" s="20">
        <f>'Bruker data input page'!AX349*Calibrations!CN$46*10000+Calibrations!CO$46</f>
        <v>83.350074903140978</v>
      </c>
      <c r="Y349" s="20">
        <f>'Bruker data input page'!AZ349*Calibrations!CU$46*10000+Calibrations!CV$46</f>
        <v>96.278346435160699</v>
      </c>
      <c r="Z349" s="20">
        <f>'Bruker data input page'!BH349*Calibrations!DB$46*10000+Calibrations!DC$46</f>
        <v>7.001846980385058</v>
      </c>
      <c r="AA349" s="20">
        <f>'Bruker data input page'!BJ349*Calibrations!DI$46*10000+Calibrations!DJ$46</f>
        <v>212.7612064459407</v>
      </c>
      <c r="AB349" s="20">
        <f>'Bruker data input page'!BL349*Calibrations!DP$46*10000+Calibrations!DQ$46</f>
        <v>26.164195858890835</v>
      </c>
      <c r="AC349" s="20">
        <f>AB349*'ICP corrections'!Z$74+'ICP corrections'!AA$74</f>
        <v>30.193682899643097</v>
      </c>
      <c r="AD349" s="20">
        <f>((('Bruker data input page'!BN349*10000)^2)*Calibrations!DW$46)+(Calibrations!DX$46*('Bruker data input page'!BN349*10000))+Calibrations!DY$46</f>
        <v>100.15734089258515</v>
      </c>
      <c r="AE349" s="20">
        <f>AD349^2*'ICP corrections'!F$75+'ICP corrections'!G$75*AD349+'ICP corrections'!H$75</f>
        <v>139.72873725514557</v>
      </c>
      <c r="AF349" s="91">
        <f>A349^4*'ICP corrections'!K$75+A349^3*'ICP corrections'!L$75+'ICP corrections'!M$75*A349^2+'ICP corrections'!N$75*A349+'ICP corrections'!O$75</f>
        <v>1.0910140904295336</v>
      </c>
      <c r="AG349" s="20">
        <f t="shared" si="5"/>
        <v>152.44602118328993</v>
      </c>
      <c r="AH349" s="20"/>
    </row>
    <row r="350" spans="1:34" s="18" customFormat="1" ht="16">
      <c r="A350" s="18">
        <f>'Bruker data input page'!A350</f>
        <v>405</v>
      </c>
      <c r="B350" s="82">
        <f>'Bruker data input page'!B350</f>
        <v>44878.095138888886</v>
      </c>
      <c r="C350" s="18" t="str">
        <f>'Bruker data input page'!G350</f>
        <v>GeoExploration</v>
      </c>
      <c r="D350" s="18" t="str">
        <f>'Bruker data input page'!H350</f>
        <v>Oxide3phase</v>
      </c>
      <c r="E350" s="22">
        <f>'Bruker data input page'!K350</f>
        <v>150</v>
      </c>
      <c r="F350" s="22"/>
      <c r="G350" s="22" t="str">
        <f>'Bruker data input page'!DJ350</f>
        <v>U1556B-45R-1A</v>
      </c>
      <c r="H350" s="22" t="str">
        <f>'Bruker data input page'!DK350</f>
        <v>SHLF11515551</v>
      </c>
      <c r="I350" s="22">
        <f>'Bruker data input page'!DL350</f>
        <v>25</v>
      </c>
      <c r="J350" s="22" t="str">
        <f>'Bruker data input page'!DM350</f>
        <v>B</v>
      </c>
      <c r="K350" s="49">
        <f>'Bruker data input page'!X350*Calibrations!H$46+Calibrations!I$46</f>
        <v>52.590883476046884</v>
      </c>
      <c r="L350" s="50">
        <f>'Bruker data input page'!AJ350*Calibrations!O$46/0.5995+Calibrations!P$46</f>
        <v>1.4226654413453264</v>
      </c>
      <c r="M350" s="19">
        <f>'ICP corrections'!$S$75*L350^2+'ICP corrections'!$T$75*L350+'ICP corrections'!$U$75</f>
        <v>1.5531823585330224</v>
      </c>
      <c r="N350" s="49">
        <f>'Bruker data input page'!V350*Calibrations!V$46+Calibrations!W$46</f>
        <v>16.385858113261932</v>
      </c>
      <c r="O350" s="50">
        <f>'Bruker data input page'!AR350*Calibrations!AC$46/0.6994+Calibrations!AD$46</f>
        <v>10.784883110342996</v>
      </c>
      <c r="P350" s="50">
        <f>'Bruker data input page'!T350*Calibrations!AQ$46+Calibrations!AR$46</f>
        <v>11.966133308407219</v>
      </c>
      <c r="Q350" s="50">
        <f>'Bruker data input page'!AP350*Calibrations!AJ$46/0.77446+Calibrations!AK$46</f>
        <v>0.16929828581985226</v>
      </c>
      <c r="R350" s="50">
        <f>'Bruker data input page'!AH350*Calibrations!AX$46/0.7147+Calibrations!AY$46</f>
        <v>10.732862609606315</v>
      </c>
      <c r="S350" s="50">
        <f>'Bruker data input page'!AF350*Calibrations!BE$46/0.83015+Calibrations!BF$46</f>
        <v>0.79941218046095464</v>
      </c>
      <c r="U350" s="20">
        <f>'Bruker data input page'!AL350*Calibrations!BS$46*10000+Calibrations!BT$46</f>
        <v>231.9055988985742</v>
      </c>
      <c r="V350" s="20">
        <f>('Bruker data input page'!AN350*10000)^2*Calibrations!BY$46+('Bruker data input page'!AN350*10000)*Calibrations!BZ$46+Calibrations!CA$46</f>
        <v>330.4735334656807</v>
      </c>
      <c r="W350" s="20">
        <f>'Bruker data input page'!AV350*Calibrations!CG$46*10000+Calibrations!CH$46</f>
        <v>175.51038764430265</v>
      </c>
      <c r="X350" s="20">
        <f>'Bruker data input page'!AX350*Calibrations!CN$46*10000+Calibrations!CO$46</f>
        <v>84.377799429057347</v>
      </c>
      <c r="Y350" s="20">
        <f>'Bruker data input page'!AZ350*Calibrations!CU$46*10000+Calibrations!CV$46</f>
        <v>88.967071783729835</v>
      </c>
      <c r="Z350" s="20">
        <f>'Bruker data input page'!BH350*Calibrations!DB$46*10000+Calibrations!DC$46</f>
        <v>15.556711699195352</v>
      </c>
      <c r="AA350" s="20">
        <f>'Bruker data input page'!BJ350*Calibrations!DI$46*10000+Calibrations!DJ$46</f>
        <v>189.81362652618034</v>
      </c>
      <c r="AB350" s="20">
        <f>'Bruker data input page'!BL350*Calibrations!DP$46*10000+Calibrations!DQ$46</f>
        <v>26.164195858890835</v>
      </c>
      <c r="AC350" s="20">
        <f>AB350*'ICP corrections'!Z$74+'ICP corrections'!AA$74</f>
        <v>30.193682899643097</v>
      </c>
      <c r="AD350" s="20">
        <f>((('Bruker data input page'!BN350*10000)^2)*Calibrations!DW$46)+(Calibrations!DX$46*('Bruker data input page'!BN350*10000))+Calibrations!DY$46</f>
        <v>78.537448704468858</v>
      </c>
      <c r="AE350" s="20">
        <f>AD350^2*'ICP corrections'!F$75+'ICP corrections'!G$75*AD350+'ICP corrections'!H$75</f>
        <v>114.25210167220816</v>
      </c>
      <c r="AF350" s="91">
        <f>A350^4*'ICP corrections'!K$75+A350^3*'ICP corrections'!L$75+'ICP corrections'!M$75*A350^2+'ICP corrections'!N$75*A350+'ICP corrections'!O$75</f>
        <v>1.0911072349385731</v>
      </c>
      <c r="AG350" s="20">
        <f t="shared" si="5"/>
        <v>124.66129474148376</v>
      </c>
      <c r="AH350" s="20"/>
    </row>
    <row r="351" spans="1:34" s="18" customFormat="1" ht="16">
      <c r="A351" s="18">
        <f>'Bruker data input page'!A351</f>
        <v>406</v>
      </c>
      <c r="B351" s="82">
        <f>'Bruker data input page'!B351</f>
        <v>44878.097916666666</v>
      </c>
      <c r="C351" s="18" t="str">
        <f>'Bruker data input page'!G351</f>
        <v>GeoExploration</v>
      </c>
      <c r="D351" s="18" t="str">
        <f>'Bruker data input page'!H351</f>
        <v>Oxide3phase</v>
      </c>
      <c r="E351" s="22">
        <f>'Bruker data input page'!K351</f>
        <v>150</v>
      </c>
      <c r="F351" s="22"/>
      <c r="G351" s="22" t="str">
        <f>'Bruker data input page'!DJ351</f>
        <v>U1556B-45R-1A</v>
      </c>
      <c r="H351" s="22" t="str">
        <f>'Bruker data input page'!DK351</f>
        <v>SHLF11515551</v>
      </c>
      <c r="I351" s="22">
        <f>'Bruker data input page'!DL351</f>
        <v>74</v>
      </c>
      <c r="J351" s="22" t="str">
        <f>'Bruker data input page'!DM351</f>
        <v>A</v>
      </c>
      <c r="K351" s="49">
        <f>'Bruker data input page'!X351*Calibrations!H$46+Calibrations!I$46</f>
        <v>51.324096829266175</v>
      </c>
      <c r="L351" s="50">
        <f>'Bruker data input page'!AJ351*Calibrations!O$46/0.5995+Calibrations!P$46</f>
        <v>1.5326480279520935</v>
      </c>
      <c r="M351" s="19">
        <f>'ICP corrections'!$S$75*L351^2+'ICP corrections'!$T$75*L351+'ICP corrections'!$U$75</f>
        <v>1.6796701719438871</v>
      </c>
      <c r="N351" s="49">
        <f>'Bruker data input page'!V351*Calibrations!V$46+Calibrations!W$46</f>
        <v>17.45535387445566</v>
      </c>
      <c r="O351" s="50">
        <f>'Bruker data input page'!AR351*Calibrations!AC$46/0.6994+Calibrations!AD$46</f>
        <v>11.504322951192716</v>
      </c>
      <c r="P351" s="50">
        <f>'Bruker data input page'!T351*Calibrations!AQ$46+Calibrations!AR$46</f>
        <v>8.7819786662244077</v>
      </c>
      <c r="Q351" s="50">
        <f>'Bruker data input page'!AP351*Calibrations!AJ$46/0.77446+Calibrations!AK$46</f>
        <v>0.15268537072198377</v>
      </c>
      <c r="R351" s="50">
        <f>'Bruker data input page'!AH351*Calibrations!AX$46/0.7147+Calibrations!AY$46</f>
        <v>11.801358861231638</v>
      </c>
      <c r="S351" s="50">
        <f>'Bruker data input page'!AF351*Calibrations!BE$46/0.83015+Calibrations!BF$46</f>
        <v>0.72692472517417228</v>
      </c>
      <c r="U351" s="20">
        <f>'Bruker data input page'!AL351*Calibrations!BS$46*10000+Calibrations!BT$46</f>
        <v>298.31334098052241</v>
      </c>
      <c r="V351" s="20">
        <f>('Bruker data input page'!AN351*10000)^2*Calibrations!BY$46+('Bruker data input page'!AN351*10000)*Calibrations!BZ$46+Calibrations!CA$46</f>
        <v>327.42207969576111</v>
      </c>
      <c r="W351" s="20">
        <f>'Bruker data input page'!AV351*Calibrations!CG$46*10000+Calibrations!CH$46</f>
        <v>125.56661311859591</v>
      </c>
      <c r="X351" s="20">
        <f>'Bruker data input page'!AX351*Calibrations!CN$46*10000+Calibrations!CO$46</f>
        <v>78.211452273559132</v>
      </c>
      <c r="Y351" s="20">
        <f>'Bruker data input page'!AZ351*Calibrations!CU$46*10000+Calibrations!CV$46</f>
        <v>93.84125488468375</v>
      </c>
      <c r="Z351" s="20">
        <f>'Bruker data input page'!BH351*Calibrations!DB$46*10000+Calibrations!DC$46</f>
        <v>9.1405631600876323</v>
      </c>
      <c r="AA351" s="20">
        <f>'Bruker data input page'!BJ351*Calibrations!DI$46*10000+Calibrations!DJ$46</f>
        <v>223.19192459128629</v>
      </c>
      <c r="AB351" s="20">
        <f>'Bruker data input page'!BL351*Calibrations!DP$46*10000+Calibrations!DQ$46</f>
        <v>27.37197877655132</v>
      </c>
      <c r="AC351" s="20">
        <f>AB351*'ICP corrections'!Z$74+'ICP corrections'!AA$74</f>
        <v>31.220419157946274</v>
      </c>
      <c r="AD351" s="20">
        <f>((('Bruker data input page'!BN351*10000)^2)*Calibrations!DW$46)+(Calibrations!DX$46*('Bruker data input page'!BN351*10000))+Calibrations!DY$46</f>
        <v>86.628288172214127</v>
      </c>
      <c r="AE351" s="20">
        <f>AD351^2*'ICP corrections'!F$75+'ICP corrections'!G$75*AD351+'ICP corrections'!H$75</f>
        <v>123.94869187029263</v>
      </c>
      <c r="AF351" s="91">
        <f>A351^4*'ICP corrections'!K$75+A351^3*'ICP corrections'!L$75+'ICP corrections'!M$75*A351^2+'ICP corrections'!N$75*A351+'ICP corrections'!O$75</f>
        <v>1.0911945331271737</v>
      </c>
      <c r="AG351" s="20">
        <f t="shared" si="5"/>
        <v>135.25213495712788</v>
      </c>
      <c r="AH351" s="20"/>
    </row>
    <row r="352" spans="1:34" s="18" customFormat="1" ht="16">
      <c r="A352" s="18">
        <f>'Bruker data input page'!A352</f>
        <v>407</v>
      </c>
      <c r="B352" s="82">
        <f>'Bruker data input page'!B352</f>
        <v>44878.1</v>
      </c>
      <c r="C352" s="18" t="str">
        <f>'Bruker data input page'!G352</f>
        <v>GeoExploration</v>
      </c>
      <c r="D352" s="18" t="str">
        <f>'Bruker data input page'!H352</f>
        <v>Oxide3phase</v>
      </c>
      <c r="E352" s="22">
        <f>'Bruker data input page'!K352</f>
        <v>150</v>
      </c>
      <c r="F352" s="22"/>
      <c r="G352" s="22" t="str">
        <f>'Bruker data input page'!DJ352</f>
        <v>U1556B-45R-1A</v>
      </c>
      <c r="H352" s="22" t="str">
        <f>'Bruker data input page'!DK352</f>
        <v>SHLF11515551</v>
      </c>
      <c r="I352" s="22">
        <f>'Bruker data input page'!DL352</f>
        <v>127</v>
      </c>
      <c r="J352" s="22" t="str">
        <f>'Bruker data input page'!DM352</f>
        <v>B</v>
      </c>
      <c r="K352" s="49">
        <f>'Bruker data input page'!X352*Calibrations!H$46+Calibrations!I$46</f>
        <v>51.586840612974413</v>
      </c>
      <c r="L352" s="50">
        <f>'Bruker data input page'!AJ352*Calibrations!O$46/0.5995+Calibrations!P$46</f>
        <v>1.5733762121977779</v>
      </c>
      <c r="M352" s="19">
        <f>'ICP corrections'!$S$75*L352^2+'ICP corrections'!$T$75*L352+'ICP corrections'!$U$75</f>
        <v>1.7264518575153653</v>
      </c>
      <c r="N352" s="49">
        <f>'Bruker data input page'!V352*Calibrations!V$46+Calibrations!W$46</f>
        <v>17.054548958576834</v>
      </c>
      <c r="O352" s="50">
        <f>'Bruker data input page'!AR352*Calibrations!AC$46/0.6994+Calibrations!AD$46</f>
        <v>11.556391591452726</v>
      </c>
      <c r="P352" s="50">
        <f>'Bruker data input page'!T352*Calibrations!AQ$46+Calibrations!AR$46</f>
        <v>12.300148433415917</v>
      </c>
      <c r="Q352" s="50">
        <f>'Bruker data input page'!AP352*Calibrations!AJ$46/0.77446+Calibrations!AK$46</f>
        <v>0.15961737846066271</v>
      </c>
      <c r="R352" s="50">
        <f>'Bruker data input page'!AH352*Calibrations!AX$46/0.7147+Calibrations!AY$46</f>
        <v>10.980908987834233</v>
      </c>
      <c r="S352" s="50">
        <f>'Bruker data input page'!AF352*Calibrations!BE$46/0.83015+Calibrations!BF$46</f>
        <v>0.77950050292847417</v>
      </c>
      <c r="U352" s="20">
        <f>'Bruker data input page'!AL352*Calibrations!BS$46*10000+Calibrations!BT$46</f>
        <v>240.20656665881771</v>
      </c>
      <c r="V352" s="20">
        <f>('Bruker data input page'!AN352*10000)^2*Calibrations!BY$46+('Bruker data input page'!AN352*10000)*Calibrations!BZ$46+Calibrations!CA$46</f>
        <v>365.66328567517576</v>
      </c>
      <c r="W352" s="20">
        <f>'Bruker data input page'!AV352*Calibrations!CG$46*10000+Calibrations!CH$46</f>
        <v>151.53737587196338</v>
      </c>
      <c r="X352" s="20">
        <f>'Bruker data input page'!AX352*Calibrations!CN$46*10000+Calibrations!CO$46</f>
        <v>94.655044688221068</v>
      </c>
      <c r="Y352" s="20">
        <f>'Bruker data input page'!AZ352*Calibrations!CU$46*10000+Calibrations!CV$46</f>
        <v>96.278346435160699</v>
      </c>
      <c r="Z352" s="20">
        <f>'Bruker data input page'!BH352*Calibrations!DB$46*10000+Calibrations!DC$46</f>
        <v>9.1405631600876323</v>
      </c>
      <c r="AA352" s="20">
        <f>'Bruker data input page'!BJ352*Calibrations!DI$46*10000+Calibrations!DJ$46</f>
        <v>151.21996938840161</v>
      </c>
      <c r="AB352" s="20">
        <f>'Bruker data input page'!BL352*Calibrations!DP$46*10000+Calibrations!DQ$46</f>
        <v>26.164195858890835</v>
      </c>
      <c r="AC352" s="20">
        <f>AB352*'ICP corrections'!Z$74+'ICP corrections'!AA$74</f>
        <v>30.193682899643097</v>
      </c>
      <c r="AD352" s="20">
        <f>((('Bruker data input page'!BN352*10000)^2)*Calibrations!DW$46)+(Calibrations!DX$46*('Bruker data input page'!BN352*10000))+Calibrations!DY$46</f>
        <v>78.537448704468858</v>
      </c>
      <c r="AE352" s="20">
        <f>AD352^2*'ICP corrections'!F$75+'ICP corrections'!G$75*AD352+'ICP corrections'!H$75</f>
        <v>114.25210167220816</v>
      </c>
      <c r="AF352" s="91">
        <f>A352^4*'ICP corrections'!K$75+A352^3*'ICP corrections'!L$75+'ICP corrections'!M$75*A352^2+'ICP corrections'!N$75*A352+'ICP corrections'!O$75</f>
        <v>1.0912759383743755</v>
      </c>
      <c r="AG352" s="20">
        <f t="shared" si="5"/>
        <v>124.68056946358351</v>
      </c>
      <c r="AH352" s="20"/>
    </row>
    <row r="353" spans="1:34" s="18" customFormat="1" ht="16">
      <c r="A353" s="18">
        <f>'Bruker data input page'!A353</f>
        <v>408</v>
      </c>
      <c r="B353" s="82">
        <f>'Bruker data input page'!B353</f>
        <v>44878.104861111111</v>
      </c>
      <c r="C353" s="18" t="str">
        <f>'Bruker data input page'!G353</f>
        <v>GeoExploration</v>
      </c>
      <c r="D353" s="18" t="str">
        <f>'Bruker data input page'!H353</f>
        <v>Oxide3phase</v>
      </c>
      <c r="E353" s="22">
        <f>'Bruker data input page'!K353</f>
        <v>150</v>
      </c>
      <c r="F353" s="22"/>
      <c r="G353" s="22" t="str">
        <f>'Bruker data input page'!DJ353</f>
        <v>U1556B-45R-2A</v>
      </c>
      <c r="H353" s="22" t="str">
        <f>'Bruker data input page'!DK353</f>
        <v>SHLF11515581</v>
      </c>
      <c r="I353" s="22">
        <f>'Bruker data input page'!DL353</f>
        <v>33</v>
      </c>
      <c r="J353" s="22" t="str">
        <f>'Bruker data input page'!DM353</f>
        <v>B</v>
      </c>
      <c r="K353" s="49">
        <f>'Bruker data input page'!X353*Calibrations!H$46+Calibrations!I$46</f>
        <v>57.319406028602863</v>
      </c>
      <c r="L353" s="50">
        <f>'Bruker data input page'!AJ353*Calibrations!O$46/0.5995+Calibrations!P$46</f>
        <v>1.3811127999286767</v>
      </c>
      <c r="M353" s="19">
        <f>'ICP corrections'!$S$75*L353^2+'ICP corrections'!$T$75*L353+'ICP corrections'!$U$75</f>
        <v>1.5053337161279268</v>
      </c>
      <c r="N353" s="49">
        <f>'Bruker data input page'!V353*Calibrations!V$46+Calibrations!W$46</f>
        <v>19.503574677473164</v>
      </c>
      <c r="O353" s="50">
        <f>'Bruker data input page'!AR353*Calibrations!AC$46/0.6994+Calibrations!AD$46</f>
        <v>9.8512180067092388</v>
      </c>
      <c r="P353" s="50">
        <f>'Bruker data input page'!T353*Calibrations!AQ$46+Calibrations!AR$46</f>
        <v>13.855263871664363</v>
      </c>
      <c r="Q353" s="50">
        <f>'Bruker data input page'!AP353*Calibrations!AJ$46/0.77446+Calibrations!AK$46</f>
        <v>0.13272596912958057</v>
      </c>
      <c r="R353" s="50">
        <f>'Bruker data input page'!AH353*Calibrations!AX$46/0.7147+Calibrations!AY$46</f>
        <v>10.820846119060104</v>
      </c>
      <c r="S353" s="50">
        <f>'Bruker data input page'!AF353*Calibrations!BE$46/0.83015+Calibrations!BF$46</f>
        <v>0.69694534551852771</v>
      </c>
      <c r="U353" s="20">
        <f>'Bruker data input page'!AL353*Calibrations!BS$46*10000+Calibrations!BT$46</f>
        <v>327.36672814137478</v>
      </c>
      <c r="V353" s="20">
        <f>('Bruker data input page'!AN353*10000)^2*Calibrations!BY$46+('Bruker data input page'!AN353*10000)*Calibrations!BZ$46+Calibrations!CA$46</f>
        <v>304.1361950514422</v>
      </c>
      <c r="W353" s="20">
        <f>'Bruker data input page'!AV353*Calibrations!CG$46*10000+Calibrations!CH$46</f>
        <v>158.52950430556234</v>
      </c>
      <c r="X353" s="20">
        <f>'Bruker data input page'!AX353*Calibrations!CN$46*10000+Calibrations!CO$46</f>
        <v>78.211452273559132</v>
      </c>
      <c r="Y353" s="20">
        <f>'Bruker data input page'!AZ353*Calibrations!CU$46*10000+Calibrations!CV$46</f>
        <v>84.092888682775936</v>
      </c>
      <c r="Z353" s="20">
        <f>'Bruker data input page'!BH353*Calibrations!DB$46*10000+Calibrations!DC$46</f>
        <v>11.279279339790206</v>
      </c>
      <c r="AA353" s="20">
        <f>'Bruker data input page'!BJ353*Calibrations!DI$46*10000+Calibrations!DJ$46</f>
        <v>182.51212382443845</v>
      </c>
      <c r="AB353" s="20">
        <f>'Bruker data input page'!BL353*Calibrations!DP$46*10000+Calibrations!DQ$46</f>
        <v>21.333064188248887</v>
      </c>
      <c r="AC353" s="20">
        <f>AB353*'ICP corrections'!Z$74+'ICP corrections'!AA$74</f>
        <v>26.086737866430376</v>
      </c>
      <c r="AD353" s="20">
        <f>((('Bruker data input page'!BN353*10000)^2)*Calibrations!DW$46)+(Calibrations!DX$46*('Bruker data input page'!BN353*10000))+Calibrations!DY$46</f>
        <v>45.957121286538012</v>
      </c>
      <c r="AE353" s="20">
        <f>AD353^2*'ICP corrections'!F$75+'ICP corrections'!G$75*AD353+'ICP corrections'!H$75</f>
        <v>73.239339161260119</v>
      </c>
      <c r="AF353" s="91">
        <f>A353^4*'ICP corrections'!K$75+A353^3*'ICP corrections'!L$75+'ICP corrections'!M$75*A353^2+'ICP corrections'!N$75*A353+'ICP corrections'!O$75</f>
        <v>1.0913514041324293</v>
      </c>
      <c r="AG353" s="20">
        <f t="shared" si="5"/>
        <v>79.929855631372448</v>
      </c>
      <c r="AH353" s="20"/>
    </row>
    <row r="354" spans="1:34" s="18" customFormat="1" ht="16">
      <c r="A354" s="18">
        <f>'Bruker data input page'!A354</f>
        <v>409</v>
      </c>
      <c r="B354" s="82">
        <f>'Bruker data input page'!B354</f>
        <v>44878.107638888891</v>
      </c>
      <c r="C354" s="18" t="str">
        <f>'Bruker data input page'!G354</f>
        <v>GeoExploration</v>
      </c>
      <c r="D354" s="18" t="str">
        <f>'Bruker data input page'!H354</f>
        <v>Oxide3phase</v>
      </c>
      <c r="E354" s="22">
        <f>'Bruker data input page'!K354</f>
        <v>150</v>
      </c>
      <c r="F354" s="22"/>
      <c r="G354" s="22" t="str">
        <f>'Bruker data input page'!DJ354</f>
        <v>U1556B-45R-2A</v>
      </c>
      <c r="H354" s="22" t="str">
        <f>'Bruker data input page'!DK354</f>
        <v>SHLF11515581</v>
      </c>
      <c r="I354" s="22">
        <f>'Bruker data input page'!DL354</f>
        <v>98</v>
      </c>
      <c r="J354" s="22" t="str">
        <f>'Bruker data input page'!DM354</f>
        <v>A</v>
      </c>
      <c r="K354" s="49">
        <f>'Bruker data input page'!X354*Calibrations!H$46+Calibrations!I$46</f>
        <v>55.252654962757319</v>
      </c>
      <c r="L354" s="50">
        <f>'Bruker data input page'!AJ354*Calibrations!O$46/0.5995+Calibrations!P$46</f>
        <v>1.5893706813145041</v>
      </c>
      <c r="M354" s="19">
        <f>'ICP corrections'!$S$75*L354^2+'ICP corrections'!$T$75*L354+'ICP corrections'!$U$75</f>
        <v>1.7448149469396879</v>
      </c>
      <c r="N354" s="49">
        <f>'Bruker data input page'!V354*Calibrations!V$46+Calibrations!W$46</f>
        <v>20.113337224623578</v>
      </c>
      <c r="O354" s="50">
        <f>'Bruker data input page'!AR354*Calibrations!AC$46/0.6994+Calibrations!AD$46</f>
        <v>10.978875987197428</v>
      </c>
      <c r="P354" s="50">
        <f>'Bruker data input page'!T354*Calibrations!AQ$46+Calibrations!AR$46</f>
        <v>9.5413949887826632</v>
      </c>
      <c r="Q354" s="50">
        <f>'Bruker data input page'!AP354*Calibrations!AJ$46/0.77446+Calibrations!AK$46</f>
        <v>9.8304965185795457E-2</v>
      </c>
      <c r="R354" s="50">
        <f>'Bruker data input page'!AH354*Calibrations!AX$46/0.7147+Calibrations!AY$46</f>
        <v>10.860241720308064</v>
      </c>
      <c r="S354" s="50">
        <f>'Bruker data input page'!AF354*Calibrations!BE$46/0.83015+Calibrations!BF$46</f>
        <v>1.248543558511003</v>
      </c>
      <c r="U354" s="20">
        <f>'Bruker data input page'!AL354*Calibrations!BS$46*10000+Calibrations!BT$46</f>
        <v>325.98323351466752</v>
      </c>
      <c r="V354" s="20">
        <f>('Bruker data input page'!AN354*10000)^2*Calibrations!BY$46+('Bruker data input page'!AN354*10000)*Calibrations!BZ$46+Calibrations!CA$46</f>
        <v>357.51990051618861</v>
      </c>
      <c r="W354" s="20">
        <f>'Bruker data input page'!AV354*Calibrations!CG$46*10000+Calibrations!CH$46</f>
        <v>123.56886213756763</v>
      </c>
      <c r="X354" s="20">
        <f>'Bruker data input page'!AX354*Calibrations!CN$46*10000+Calibrations!CO$46</f>
        <v>84.377799429057347</v>
      </c>
      <c r="Y354" s="20">
        <f>'Bruker data input page'!AZ354*Calibrations!CU$46*10000+Calibrations!CV$46</f>
        <v>126.74199081612255</v>
      </c>
      <c r="Z354" s="20">
        <f>'Bruker data input page'!BH354*Calibrations!DB$46*10000+Calibrations!DC$46</f>
        <v>11.279279339790206</v>
      </c>
      <c r="AA354" s="20">
        <f>'Bruker data input page'!BJ354*Calibrations!DI$46*10000+Calibrations!DJ$46</f>
        <v>217.97656551861348</v>
      </c>
      <c r="AB354" s="20">
        <f>'Bruker data input page'!BL354*Calibrations!DP$46*10000+Calibrations!DQ$46</f>
        <v>23.748630023569859</v>
      </c>
      <c r="AC354" s="20">
        <f>AB354*'ICP corrections'!Z$74+'ICP corrections'!AA$74</f>
        <v>28.140210383036734</v>
      </c>
      <c r="AD354" s="20">
        <f>((('Bruker data input page'!BN354*10000)^2)*Calibrations!DW$46)+(Calibrations!DX$46*('Bruker data input page'!BN354*10000))+Calibrations!DY$46</f>
        <v>63.122792457171265</v>
      </c>
      <c r="AE354" s="20">
        <f>AD354^2*'ICP corrections'!F$75+'ICP corrections'!G$75*AD354+'ICP corrections'!H$75</f>
        <v>95.240487852743811</v>
      </c>
      <c r="AF354" s="91">
        <f>A354^4*'ICP corrections'!K$75+A354^3*'ICP corrections'!L$75+'ICP corrections'!M$75*A354^2+'ICP corrections'!N$75*A354+'ICP corrections'!O$75</f>
        <v>1.0914208839267929</v>
      </c>
      <c r="AG354" s="20">
        <f t="shared" si="5"/>
        <v>103.94745743786063</v>
      </c>
      <c r="AH354" s="20"/>
    </row>
    <row r="355" spans="1:34" s="18" customFormat="1" ht="16">
      <c r="A355" s="18">
        <f>'Bruker data input page'!A355</f>
        <v>410</v>
      </c>
      <c r="B355" s="82">
        <f>'Bruker data input page'!B355</f>
        <v>44878.111805555556</v>
      </c>
      <c r="C355" s="18" t="str">
        <f>'Bruker data input page'!G355</f>
        <v>GeoExploration</v>
      </c>
      <c r="D355" s="18" t="str">
        <f>'Bruker data input page'!H355</f>
        <v>Oxide3phase</v>
      </c>
      <c r="E355" s="22">
        <f>'Bruker data input page'!K355</f>
        <v>150</v>
      </c>
      <c r="F355" s="22"/>
      <c r="G355" s="22" t="str">
        <f>'Bruker data input page'!DJ355</f>
        <v>U1556B-46R-1A</v>
      </c>
      <c r="H355" s="22" t="str">
        <f>'Bruker data input page'!DK355</f>
        <v>SHLF11516151</v>
      </c>
      <c r="I355" s="22">
        <f>'Bruker data input page'!DL355</f>
        <v>26</v>
      </c>
      <c r="J355" s="22" t="str">
        <f>'Bruker data input page'!DM355</f>
        <v>B</v>
      </c>
      <c r="K355" s="49">
        <f>'Bruker data input page'!X355*Calibrations!H$46+Calibrations!I$46</f>
        <v>50.899013548156944</v>
      </c>
      <c r="L355" s="50">
        <f>'Bruker data input page'!AJ355*Calibrations!O$46/0.5995+Calibrations!P$46</f>
        <v>1.4129368467279364</v>
      </c>
      <c r="M355" s="19">
        <f>'ICP corrections'!$S$75*L355^2+'ICP corrections'!$T$75*L355+'ICP corrections'!$U$75</f>
        <v>1.5419826573853184</v>
      </c>
      <c r="N355" s="49">
        <f>'Bruker data input page'!V355*Calibrations!V$46+Calibrations!W$46</f>
        <v>18.477284193184786</v>
      </c>
      <c r="O355" s="50">
        <f>'Bruker data input page'!AR355*Calibrations!AC$46/0.6994+Calibrations!AD$46</f>
        <v>10.779378711229796</v>
      </c>
      <c r="P355" s="50">
        <f>'Bruker data input page'!T355*Calibrations!AQ$46+Calibrations!AR$46</f>
        <v>9.1830296469929085</v>
      </c>
      <c r="Q355" s="50">
        <f>'Bruker data input page'!AP355*Calibrations!AJ$46/0.77446+Calibrations!AK$46</f>
        <v>0.1340406602524335</v>
      </c>
      <c r="R355" s="50">
        <f>'Bruker data input page'!AH355*Calibrations!AX$46/0.7147+Calibrations!AY$46</f>
        <v>11.113394935734792</v>
      </c>
      <c r="S355" s="50">
        <f>'Bruker data input page'!AF355*Calibrations!BE$46/0.83015+Calibrations!BF$46</f>
        <v>0.66562360557979461</v>
      </c>
      <c r="U355" s="20">
        <f>'Bruker data input page'!AL355*Calibrations!BS$46*10000+Calibrations!BT$46</f>
        <v>282.40315277338902</v>
      </c>
      <c r="V355" s="20">
        <f>('Bruker data input page'!AN355*10000)^2*Calibrations!BY$46+('Bruker data input page'!AN355*10000)*Calibrations!BZ$46+Calibrations!CA$46</f>
        <v>279.25125009021679</v>
      </c>
      <c r="W355" s="20">
        <f>'Bruker data input page'!AV355*Calibrations!CG$46*10000+Calibrations!CH$46</f>
        <v>100.59472585574255</v>
      </c>
      <c r="X355" s="20">
        <f>'Bruker data input page'!AX355*Calibrations!CN$46*10000+Calibrations!CO$46</f>
        <v>79.239176799475501</v>
      </c>
      <c r="Y355" s="20">
        <f>'Bruker data input page'!AZ355*Calibrations!CU$46*10000+Calibrations!CV$46</f>
        <v>91.404163334206814</v>
      </c>
      <c r="Z355" s="20">
        <f>'Bruker data input page'!BH355*Calibrations!DB$46*10000+Calibrations!DC$46</f>
        <v>9.1405631600876323</v>
      </c>
      <c r="AA355" s="20">
        <f>'Bruker data input page'!BJ355*Calibrations!DI$46*10000+Calibrations!DJ$46</f>
        <v>206.50277555873333</v>
      </c>
      <c r="AB355" s="20">
        <f>'Bruker data input page'!BL355*Calibrations!DP$46*10000+Calibrations!DQ$46</f>
        <v>26.164195858890835</v>
      </c>
      <c r="AC355" s="20">
        <f>AB355*'ICP corrections'!Z$74+'ICP corrections'!AA$74</f>
        <v>30.193682899643097</v>
      </c>
      <c r="AD355" s="20">
        <f>((('Bruker data input page'!BN355*10000)^2)*Calibrations!DW$46)+(Calibrations!DX$46*('Bruker data input page'!BN355*10000))+Calibrations!DY$46</f>
        <v>80.864071413112555</v>
      </c>
      <c r="AE355" s="20">
        <f>AD355^2*'ICP corrections'!F$75+'ICP corrections'!G$75*AD355+'ICP corrections'!H$75</f>
        <v>117.06037988947469</v>
      </c>
      <c r="AF355" s="91">
        <f>A355^4*'ICP corrections'!K$75+A355^3*'ICP corrections'!L$75+'ICP corrections'!M$75*A355^2+'ICP corrections'!N$75*A355+'ICP corrections'!O$75</f>
        <v>1.0914843313561353</v>
      </c>
      <c r="AG355" s="20">
        <f t="shared" si="5"/>
        <v>127.76957047195847</v>
      </c>
      <c r="AH355" s="20"/>
    </row>
    <row r="356" spans="1:34" s="18" customFormat="1" ht="16">
      <c r="A356" s="18">
        <f>'Bruker data input page'!A356</f>
        <v>411</v>
      </c>
      <c r="B356" s="82">
        <f>'Bruker data input page'!B356</f>
        <v>44878.114583333336</v>
      </c>
      <c r="C356" s="18" t="str">
        <f>'Bruker data input page'!G356</f>
        <v>GeoExploration</v>
      </c>
      <c r="D356" s="18" t="str">
        <f>'Bruker data input page'!H356</f>
        <v>Oxide3phase</v>
      </c>
      <c r="E356" s="22">
        <f>'Bruker data input page'!K356</f>
        <v>150</v>
      </c>
      <c r="F356" s="22"/>
      <c r="G356" s="22" t="str">
        <f>'Bruker data input page'!DJ356</f>
        <v>U1556B-46R-1A</v>
      </c>
      <c r="H356" s="22" t="str">
        <f>'Bruker data input page'!DK356</f>
        <v>SHLF11516151</v>
      </c>
      <c r="I356" s="22">
        <f>'Bruker data input page'!DL356</f>
        <v>90</v>
      </c>
      <c r="J356" s="22" t="str">
        <f>'Bruker data input page'!DM356</f>
        <v>B</v>
      </c>
      <c r="K356" s="49">
        <f>'Bruker data input page'!X356*Calibrations!H$46+Calibrations!I$46</f>
        <v>55.266696175210242</v>
      </c>
      <c r="L356" s="50">
        <f>'Bruker data input page'!AJ356*Calibrations!O$46/0.5995+Calibrations!P$46</f>
        <v>1.3934796574931558</v>
      </c>
      <c r="M356" s="19">
        <f>'ICP corrections'!$S$75*L356^2+'ICP corrections'!$T$75*L356+'ICP corrections'!$U$75</f>
        <v>1.5195778310153882</v>
      </c>
      <c r="N356" s="49">
        <f>'Bruker data input page'!V356*Calibrations!V$46+Calibrations!W$46</f>
        <v>19.212698784179199</v>
      </c>
      <c r="O356" s="50">
        <f>'Bruker data input page'!AR356*Calibrations!AC$46/0.6994+Calibrations!AD$46</f>
        <v>10.353159698815725</v>
      </c>
      <c r="P356" s="50">
        <f>'Bruker data input page'!T356*Calibrations!AQ$46+Calibrations!AR$46</f>
        <v>13.098175856686765</v>
      </c>
      <c r="Q356" s="50">
        <f>'Bruker data input page'!AP356*Calibrations!AJ$46/0.77446+Calibrations!AK$46</f>
        <v>0.14563384560850001</v>
      </c>
      <c r="R356" s="50">
        <f>'Bruker data input page'!AH356*Calibrations!AX$46/0.7147+Calibrations!AY$46</f>
        <v>11.082024364370675</v>
      </c>
      <c r="S356" s="50">
        <f>'Bruker data input page'!AF356*Calibrations!BE$46/0.83015+Calibrations!BF$46</f>
        <v>0.78341572042081598</v>
      </c>
      <c r="U356" s="20">
        <f>'Bruker data input page'!AL356*Calibrations!BS$46*10000+Calibrations!BT$46</f>
        <v>307.30605605411961</v>
      </c>
      <c r="V356" s="20">
        <f>('Bruker data input page'!AN356*10000)^2*Calibrations!BY$46+('Bruker data input page'!AN356*10000)*Calibrations!BZ$46+Calibrations!CA$46</f>
        <v>293.02308705050166</v>
      </c>
      <c r="W356" s="20">
        <f>'Bruker data input page'!AV356*Calibrations!CG$46*10000+Calibrations!CH$46</f>
        <v>157.5306288150482</v>
      </c>
      <c r="X356" s="20">
        <f>'Bruker data input page'!AX356*Calibrations!CN$46*10000+Calibrations!CO$46</f>
        <v>89.516422058639222</v>
      </c>
      <c r="Y356" s="20">
        <f>'Bruker data input page'!AZ356*Calibrations!CU$46*10000+Calibrations!CV$46</f>
        <v>78.000159806583582</v>
      </c>
      <c r="Z356" s="20">
        <f>'Bruker data input page'!BH356*Calibrations!DB$46*10000+Calibrations!DC$46</f>
        <v>14.487353609344066</v>
      </c>
      <c r="AA356" s="20">
        <f>'Bruker data input page'!BJ356*Calibrations!DI$46*10000+Calibrations!DJ$46</f>
        <v>197.1151292279223</v>
      </c>
      <c r="AB356" s="20">
        <f>'Bruker data input page'!BL356*Calibrations!DP$46*10000+Calibrations!DQ$46</f>
        <v>24.956412941230354</v>
      </c>
      <c r="AC356" s="20">
        <f>AB356*'ICP corrections'!Z$74+'ICP corrections'!AA$74</f>
        <v>29.166946641339923</v>
      </c>
      <c r="AD356" s="20">
        <f>((('Bruker data input page'!BN356*10000)^2)*Calibrations!DW$46)+(Calibrations!DX$46*('Bruker data input page'!BN356*10000))+Calibrations!DY$46</f>
        <v>57.059489912312003</v>
      </c>
      <c r="AE356" s="20">
        <f>AD356^2*'ICP corrections'!F$75+'ICP corrections'!G$75*AD356+'ICP corrections'!H$75</f>
        <v>87.569081545393161</v>
      </c>
      <c r="AF356" s="91">
        <f>A356^4*'ICP corrections'!K$75+A356^3*'ICP corrections'!L$75+'ICP corrections'!M$75*A356^2+'ICP corrections'!N$75*A356+'ICP corrections'!O$75</f>
        <v>1.091541700092332</v>
      </c>
      <c r="AG356" s="20">
        <f t="shared" si="5"/>
        <v>95.585304145582498</v>
      </c>
      <c r="AH356" s="20"/>
    </row>
    <row r="357" spans="1:34" s="18" customFormat="1" ht="16">
      <c r="A357" s="18">
        <f>'Bruker data input page'!A357</f>
        <v>412</v>
      </c>
      <c r="B357" s="82">
        <f>'Bruker data input page'!B357</f>
        <v>44878.116666666669</v>
      </c>
      <c r="C357" s="18" t="str">
        <f>'Bruker data input page'!G357</f>
        <v>GeoExploration</v>
      </c>
      <c r="D357" s="18" t="str">
        <f>'Bruker data input page'!H357</f>
        <v>Oxide3phase</v>
      </c>
      <c r="E357" s="22">
        <f>'Bruker data input page'!K357</f>
        <v>150</v>
      </c>
      <c r="F357" s="22"/>
      <c r="G357" s="22" t="str">
        <f>'Bruker data input page'!DJ357</f>
        <v>U1556B-46R-1A</v>
      </c>
      <c r="H357" s="22" t="str">
        <f>'Bruker data input page'!DK357</f>
        <v>SHLF11516151</v>
      </c>
      <c r="I357" s="22">
        <f>'Bruker data input page'!DL357</f>
        <v>144</v>
      </c>
      <c r="J357" s="22" t="str">
        <f>'Bruker data input page'!DM357</f>
        <v>B</v>
      </c>
      <c r="K357" s="49">
        <f>'Bruker data input page'!X357*Calibrations!H$46+Calibrations!I$46</f>
        <v>57.066183341009967</v>
      </c>
      <c r="L357" s="50">
        <f>'Bruker data input page'!AJ357*Calibrations!O$46/0.5995+Calibrations!P$46</f>
        <v>1.4706488486955052</v>
      </c>
      <c r="M357" s="19">
        <f>'ICP corrections'!$S$75*L357^2+'ICP corrections'!$T$75*L357+'ICP corrections'!$U$75</f>
        <v>1.608395112149781</v>
      </c>
      <c r="N357" s="49">
        <f>'Bruker data input page'!V357*Calibrations!V$46+Calibrations!W$46</f>
        <v>17.999383622644579</v>
      </c>
      <c r="O357" s="50">
        <f>'Bruker data input page'!AR357*Calibrations!AC$46/0.6994+Calibrations!AD$46</f>
        <v>10.909401544336218</v>
      </c>
      <c r="P357" s="50">
        <f>'Bruker data input page'!T357*Calibrations!AQ$46+Calibrations!AR$46</f>
        <v>15.198503320072849</v>
      </c>
      <c r="Q357" s="50">
        <f>'Bruker data input page'!AP357*Calibrations!AJ$46/0.77446+Calibrations!AK$46</f>
        <v>0.15806365258820018</v>
      </c>
      <c r="R357" s="50">
        <f>'Bruker data input page'!AH357*Calibrations!AX$46/0.7147+Calibrations!AY$46</f>
        <v>10.963983470261034</v>
      </c>
      <c r="S357" s="50">
        <f>'Bruker data input page'!AF357*Calibrations!BE$46/0.83015+Calibrations!BF$46</f>
        <v>0.8145137336457009</v>
      </c>
      <c r="U357" s="20">
        <f>'Bruker data input page'!AL357*Calibrations!BS$46*10000+Calibrations!BT$46</f>
        <v>298.31334098052241</v>
      </c>
      <c r="V357" s="20">
        <f>('Bruker data input page'!AN357*10000)^2*Calibrations!BY$46+('Bruker data input page'!AN357*10000)*Calibrations!BZ$46+Calibrations!CA$46</f>
        <v>300.83695300927468</v>
      </c>
      <c r="W357" s="20">
        <f>'Bruker data input page'!AV357*Calibrations!CG$46*10000+Calibrations!CH$46</f>
        <v>168.51825921070369</v>
      </c>
      <c r="X357" s="20">
        <f>'Bruker data input page'!AX357*Calibrations!CN$46*10000+Calibrations!CO$46</f>
        <v>91.57187111047196</v>
      </c>
      <c r="Y357" s="20">
        <f>'Bruker data input page'!AZ357*Calibrations!CU$46*10000+Calibrations!CV$46</f>
        <v>86.529980233252886</v>
      </c>
      <c r="Z357" s="20">
        <f>'Bruker data input page'!BH357*Calibrations!DB$46*10000+Calibrations!DC$46</f>
        <v>15.556711699195352</v>
      </c>
      <c r="AA357" s="20">
        <f>'Bruker data input page'!BJ357*Calibrations!DI$46*10000+Calibrations!DJ$46</f>
        <v>167.9091184209546</v>
      </c>
      <c r="AB357" s="20">
        <f>'Bruker data input page'!BL357*Calibrations!DP$46*10000+Calibrations!DQ$46</f>
        <v>23.748630023569859</v>
      </c>
      <c r="AC357" s="20">
        <f>AB357*'ICP corrections'!Z$74+'ICP corrections'!AA$74</f>
        <v>28.140210383036734</v>
      </c>
      <c r="AD357" s="20">
        <f>((('Bruker data input page'!BN357*10000)^2)*Calibrations!DW$46)+(Calibrations!DX$46*('Bruker data input page'!BN357*10000))+Calibrations!DY$46</f>
        <v>48.445250319490818</v>
      </c>
      <c r="AE357" s="20">
        <f>AD357^2*'ICP corrections'!F$75+'ICP corrections'!G$75*AD357+'ICP corrections'!H$75</f>
        <v>76.482554609239841</v>
      </c>
      <c r="AF357" s="91">
        <f>A357^4*'ICP corrections'!K$75+A357^3*'ICP corrections'!L$75+'ICP corrections'!M$75*A357^2+'ICP corrections'!N$75*A357+'ICP corrections'!O$75</f>
        <v>1.0915929438804686</v>
      </c>
      <c r="AG357" s="20">
        <f t="shared" si="5"/>
        <v>83.487816941398819</v>
      </c>
      <c r="AH357" s="20"/>
    </row>
    <row r="358" spans="1:34" s="18" customFormat="1" ht="16">
      <c r="A358" s="18">
        <f>'Bruker data input page'!A358</f>
        <v>413</v>
      </c>
      <c r="B358" s="82">
        <f>'Bruker data input page'!B358</f>
        <v>44878.120833333334</v>
      </c>
      <c r="C358" s="18" t="str">
        <f>'Bruker data input page'!G358</f>
        <v>GeoExploration</v>
      </c>
      <c r="D358" s="18" t="str">
        <f>'Bruker data input page'!H358</f>
        <v>Oxide3phase</v>
      </c>
      <c r="E358" s="22">
        <f>'Bruker data input page'!K358</f>
        <v>150</v>
      </c>
      <c r="F358" s="22"/>
      <c r="G358" s="22" t="str">
        <f>'Bruker data input page'!DJ358</f>
        <v>U1556B-46R-2A</v>
      </c>
      <c r="H358" s="22" t="str">
        <f>'Bruker data input page'!DK358</f>
        <v>SHLF11516181</v>
      </c>
      <c r="I358" s="22">
        <f>'Bruker data input page'!DL358</f>
        <v>14</v>
      </c>
      <c r="J358" s="22" t="str">
        <f>'Bruker data input page'!DM358</f>
        <v>A</v>
      </c>
      <c r="K358" s="49">
        <f>'Bruker data input page'!X358*Calibrations!H$46+Calibrations!I$46</f>
        <v>49.267155377600076</v>
      </c>
      <c r="L358" s="50">
        <f>'Bruker data input page'!AJ358*Calibrations!O$46/0.5995+Calibrations!P$46</f>
        <v>1.4955474552586563</v>
      </c>
      <c r="M358" s="19">
        <f>'ICP corrections'!$S$75*L358^2+'ICP corrections'!$T$75*L358+'ICP corrections'!$U$75</f>
        <v>1.6370276961404562</v>
      </c>
      <c r="N358" s="49">
        <f>'Bruker data input page'!V358*Calibrations!V$46+Calibrations!W$46</f>
        <v>17.533770791407726</v>
      </c>
      <c r="O358" s="50">
        <f>'Bruker data input page'!AR358*Calibrations!AC$46/0.6994+Calibrations!AD$46</f>
        <v>11.226722714835072</v>
      </c>
      <c r="P358" s="50">
        <f>'Bruker data input page'!T358*Calibrations!AQ$46+Calibrations!AR$46</f>
        <v>8.4316653881510959</v>
      </c>
      <c r="Q358" s="50">
        <f>'Bruker data input page'!AP358*Calibrations!AJ$46/0.77446+Calibrations!AK$46</f>
        <v>0.14981695372666834</v>
      </c>
      <c r="R358" s="50">
        <f>'Bruker data input page'!AH358*Calibrations!AX$46/0.7147+Calibrations!AY$46</f>
        <v>9.918249121578981</v>
      </c>
      <c r="S358" s="50">
        <f>'Bruker data input page'!AF358*Calibrations!BE$46/0.83015+Calibrations!BF$46</f>
        <v>1.022467714167504</v>
      </c>
      <c r="U358" s="20">
        <f>'Bruker data input page'!AL358*Calibrations!BS$46*10000+Calibrations!BT$46</f>
        <v>284.47839471344992</v>
      </c>
      <c r="V358" s="20">
        <f>('Bruker data input page'!AN358*10000)^2*Calibrations!BY$46+('Bruker data input page'!AN358*10000)*Calibrations!BZ$46+Calibrations!CA$46</f>
        <v>318.08931082998402</v>
      </c>
      <c r="W358" s="20">
        <f>'Bruker data input page'!AV358*Calibrations!CG$46*10000+Calibrations!CH$46</f>
        <v>128.56323959013832</v>
      </c>
      <c r="X358" s="20">
        <f>'Bruker data input page'!AX358*Calibrations!CN$46*10000+Calibrations!CO$46</f>
        <v>90.544146584555577</v>
      </c>
      <c r="Y358" s="20">
        <f>'Bruker data input page'!AZ358*Calibrations!CU$46*10000+Calibrations!CV$46</f>
        <v>98.715437985637649</v>
      </c>
      <c r="Z358" s="20">
        <f>'Bruker data input page'!BH358*Calibrations!DB$46*10000+Calibrations!DC$46</f>
        <v>11.279279339790206</v>
      </c>
      <c r="AA358" s="20">
        <f>'Bruker data input page'!BJ358*Calibrations!DI$46*10000+Calibrations!DJ$46</f>
        <v>214.84735007500984</v>
      </c>
      <c r="AB358" s="20">
        <f>'Bruker data input page'!BL358*Calibrations!DP$46*10000+Calibrations!DQ$46</f>
        <v>26.164195858890835</v>
      </c>
      <c r="AC358" s="20">
        <f>AB358*'ICP corrections'!Z$74+'ICP corrections'!AA$74</f>
        <v>30.193682899643097</v>
      </c>
      <c r="AD358" s="20">
        <f>((('Bruker data input page'!BN358*10000)^2)*Calibrations!DW$46)+(Calibrations!DX$46*('Bruker data input page'!BN358*10000))+Calibrations!DY$46</f>
        <v>92.317733484876328</v>
      </c>
      <c r="AE358" s="20">
        <f>AD358^2*'ICP corrections'!F$75+'ICP corrections'!G$75*AD358+'ICP corrections'!H$75</f>
        <v>130.65094851971412</v>
      </c>
      <c r="AF358" s="91">
        <f>A358^4*'ICP corrections'!K$75+A358^3*'ICP corrections'!L$75+'ICP corrections'!M$75*A358^2+'ICP corrections'!N$75*A358+'ICP corrections'!O$75</f>
        <v>1.0916380165388393</v>
      </c>
      <c r="AG358" s="20">
        <f t="shared" si="5"/>
        <v>142.62354230097873</v>
      </c>
      <c r="AH358" s="20"/>
    </row>
    <row r="359" spans="1:34" s="18" customFormat="1" ht="16">
      <c r="A359" s="18">
        <f>'Bruker data input page'!A359</f>
        <v>414</v>
      </c>
      <c r="B359" s="82">
        <f>'Bruker data input page'!B359</f>
        <v>44878.123611111114</v>
      </c>
      <c r="C359" s="18" t="str">
        <f>'Bruker data input page'!G359</f>
        <v>GeoExploration</v>
      </c>
      <c r="D359" s="18" t="str">
        <f>'Bruker data input page'!H359</f>
        <v>Oxide3phase</v>
      </c>
      <c r="E359" s="22">
        <f>'Bruker data input page'!K359</f>
        <v>150</v>
      </c>
      <c r="F359" s="22"/>
      <c r="G359" s="22" t="str">
        <f>'Bruker data input page'!DJ359</f>
        <v>U1556B-46R-2A</v>
      </c>
      <c r="H359" s="22" t="str">
        <f>'Bruker data input page'!DK359</f>
        <v>SHLF11516181</v>
      </c>
      <c r="I359" s="22">
        <f>'Bruker data input page'!DL359</f>
        <v>50</v>
      </c>
      <c r="J359" s="22" t="str">
        <f>'Bruker data input page'!DM359</f>
        <v>B</v>
      </c>
      <c r="K359" s="49">
        <f>'Bruker data input page'!X359*Calibrations!H$46+Calibrations!I$46</f>
        <v>55.195336040689192</v>
      </c>
      <c r="L359" s="50">
        <f>'Bruker data input page'!AJ359*Calibrations!O$46/0.5995+Calibrations!P$46</f>
        <v>1.3811127999286767</v>
      </c>
      <c r="M359" s="19">
        <f>'ICP corrections'!$S$75*L359^2+'ICP corrections'!$T$75*L359+'ICP corrections'!$U$75</f>
        <v>1.5053337161279268</v>
      </c>
      <c r="N359" s="49">
        <f>'Bruker data input page'!V359*Calibrations!V$46+Calibrations!W$46</f>
        <v>18.674548653183827</v>
      </c>
      <c r="O359" s="50">
        <f>'Bruker data input page'!AR359*Calibrations!AC$46/0.6994+Calibrations!AD$46</f>
        <v>10.604725615043366</v>
      </c>
      <c r="P359" s="50">
        <f>'Bruker data input page'!T359*Calibrations!AQ$46+Calibrations!AR$46</f>
        <v>12.603216470165023</v>
      </c>
      <c r="Q359" s="50">
        <f>'Bruker data input page'!AP359*Calibrations!AJ$46/0.77446+Calibrations!AK$46</f>
        <v>0.1304551390082892</v>
      </c>
      <c r="R359" s="50">
        <f>'Bruker data input page'!AH359*Calibrations!AX$46/0.7147+Calibrations!AY$46</f>
        <v>10.983243541982262</v>
      </c>
      <c r="S359" s="50">
        <f>'Bruker data input page'!AF359*Calibrations!BE$46/0.83015+Calibrations!BF$46</f>
        <v>0.88230292794167342</v>
      </c>
      <c r="U359" s="20">
        <f>'Bruker data input page'!AL359*Calibrations!BS$46*10000+Calibrations!BT$46</f>
        <v>286.55363665351081</v>
      </c>
      <c r="V359" s="20">
        <f>('Bruker data input page'!AN359*10000)^2*Calibrations!BY$46+('Bruker data input page'!AN359*10000)*Calibrations!BZ$46+Calibrations!CA$46</f>
        <v>297.50797637443748</v>
      </c>
      <c r="W359" s="20">
        <f>'Bruker data input page'!AV359*Calibrations!CG$46*10000+Calibrations!CH$46</f>
        <v>163.52388175813303</v>
      </c>
      <c r="X359" s="20">
        <f>'Bruker data input page'!AX359*Calibrations!CN$46*10000+Calibrations!CO$46</f>
        <v>83.350074903140978</v>
      </c>
      <c r="Y359" s="20">
        <f>'Bruker data input page'!AZ359*Calibrations!CU$46*10000+Calibrations!CV$46</f>
        <v>82.874342907537468</v>
      </c>
      <c r="Z359" s="20">
        <f>'Bruker data input page'!BH359*Calibrations!DB$46*10000+Calibrations!DC$46</f>
        <v>17.695427878897927</v>
      </c>
      <c r="AA359" s="20">
        <f>'Bruker data input page'!BJ359*Calibrations!DI$46*10000+Calibrations!DJ$46</f>
        <v>192.94284196978404</v>
      </c>
      <c r="AB359" s="20">
        <f>'Bruker data input page'!BL359*Calibrations!DP$46*10000+Calibrations!DQ$46</f>
        <v>24.956412941230354</v>
      </c>
      <c r="AC359" s="20">
        <f>AB359*'ICP corrections'!Z$74+'ICP corrections'!AA$74</f>
        <v>29.166946641339923</v>
      </c>
      <c r="AD359" s="20">
        <f>((('Bruker data input page'!BN359*10000)^2)*Calibrations!DW$46)+(Calibrations!DX$46*('Bruker data input page'!BN359*10000))+Calibrations!DY$46</f>
        <v>57.059489912312003</v>
      </c>
      <c r="AE359" s="20">
        <f>AD359^2*'ICP corrections'!F$75+'ICP corrections'!G$75*AD359+'ICP corrections'!H$75</f>
        <v>87.569081545393161</v>
      </c>
      <c r="AF359" s="91">
        <f>A359^4*'ICP corrections'!K$75+A359^3*'ICP corrections'!L$75+'ICP corrections'!M$75*A359^2+'ICP corrections'!N$75*A359+'ICP corrections'!O$75</f>
        <v>1.0916768719589474</v>
      </c>
      <c r="AG359" s="20">
        <f t="shared" si="5"/>
        <v>95.597141021792794</v>
      </c>
      <c r="AH359" s="20"/>
    </row>
    <row r="360" spans="1:34" s="18" customFormat="1" ht="16">
      <c r="A360" s="18">
        <f>'Bruker data input page'!A360</f>
        <v>415</v>
      </c>
      <c r="B360" s="82">
        <f>'Bruker data input page'!B360</f>
        <v>44878.126388888886</v>
      </c>
      <c r="C360" s="18" t="str">
        <f>'Bruker data input page'!G360</f>
        <v>GeoExploration</v>
      </c>
      <c r="D360" s="18" t="str">
        <f>'Bruker data input page'!H360</f>
        <v>Oxide3phase</v>
      </c>
      <c r="E360" s="22">
        <f>'Bruker data input page'!K360</f>
        <v>150</v>
      </c>
      <c r="F360" s="22"/>
      <c r="G360" s="22" t="str">
        <f>'Bruker data input page'!DJ360</f>
        <v>U1556B-46R-2A</v>
      </c>
      <c r="H360" s="22" t="str">
        <f>'Bruker data input page'!DK360</f>
        <v>SHLF11516181</v>
      </c>
      <c r="I360" s="22">
        <f>'Bruker data input page'!DL360</f>
        <v>132</v>
      </c>
      <c r="J360" s="22" t="str">
        <f>'Bruker data input page'!DM360</f>
        <v>B</v>
      </c>
      <c r="K360" s="49">
        <f>'Bruker data input page'!X360*Calibrations!H$46+Calibrations!I$46</f>
        <v>49.311875677535774</v>
      </c>
      <c r="L360" s="50">
        <f>'Bruker data input page'!AJ360*Calibrations!O$46/0.5995+Calibrations!P$46</f>
        <v>1.2533219384290599</v>
      </c>
      <c r="M360" s="19">
        <f>'ICP corrections'!$S$75*L360^2+'ICP corrections'!$T$75*L360+'ICP corrections'!$U$75</f>
        <v>1.3579734522031666</v>
      </c>
      <c r="N360" s="49">
        <f>'Bruker data input page'!V360*Calibrations!V$46+Calibrations!W$46</f>
        <v>16.472995361332508</v>
      </c>
      <c r="O360" s="50">
        <f>'Bruker data input page'!AR360*Calibrations!AC$46/0.6994+Calibrations!AD$46</f>
        <v>9.43809053813197</v>
      </c>
      <c r="P360" s="50">
        <f>'Bruker data input page'!T360*Calibrations!AQ$46+Calibrations!AR$46</f>
        <v>11.010169020915004</v>
      </c>
      <c r="Q360" s="50">
        <f>'Bruker data input page'!AP360*Calibrations!AJ$46/0.77446+Calibrations!AK$46</f>
        <v>0.13810425099579701</v>
      </c>
      <c r="R360" s="50">
        <f>'Bruker data input page'!AH360*Calibrations!AX$46/0.7147+Calibrations!AY$46</f>
        <v>9.7685458368367222</v>
      </c>
      <c r="S360" s="50">
        <f>'Bruker data input page'!AF360*Calibrations!BE$46/0.83015+Calibrations!BF$46</f>
        <v>0.71987733368795737</v>
      </c>
      <c r="U360" s="20">
        <f>'Bruker data input page'!AL360*Calibrations!BS$46*10000+Calibrations!BT$46</f>
        <v>204.23570636442906</v>
      </c>
      <c r="V360" s="20">
        <f>('Bruker data input page'!AN360*10000)^2*Calibrations!BY$46+('Bruker data input page'!AN360*10000)*Calibrations!BZ$46+Calibrations!CA$46</f>
        <v>325.37125796433145</v>
      </c>
      <c r="W360" s="20">
        <f>'Bruker data input page'!AV360*Calibrations!CG$46*10000+Calibrations!CH$46</f>
        <v>175.51038764430265</v>
      </c>
      <c r="X360" s="20">
        <f>'Bruker data input page'!AX360*Calibrations!CN$46*10000+Calibrations!CO$46</f>
        <v>86.433248480890086</v>
      </c>
      <c r="Y360" s="20">
        <f>'Bruker data input page'!AZ360*Calibrations!CU$46*10000+Calibrations!CV$46</f>
        <v>74.34452248086815</v>
      </c>
      <c r="Z360" s="20">
        <f>'Bruker data input page'!BH360*Calibrations!DB$46*10000+Calibrations!DC$46</f>
        <v>14.487353609344066</v>
      </c>
      <c r="AA360" s="20">
        <f>'Bruker data input page'!BJ360*Calibrations!DI$46*10000+Calibrations!DJ$46</f>
        <v>180.42598019536933</v>
      </c>
      <c r="AB360" s="20">
        <f>'Bruker data input page'!BL360*Calibrations!DP$46*10000+Calibrations!DQ$46</f>
        <v>27.37197877655132</v>
      </c>
      <c r="AC360" s="20">
        <f>AB360*'ICP corrections'!Z$74+'ICP corrections'!AA$74</f>
        <v>31.220419157946274</v>
      </c>
      <c r="AD360" s="20">
        <f>((('Bruker data input page'!BN360*10000)^2)*Calibrations!DW$46)+(Calibrations!DX$46*('Bruker data input page'!BN360*10000))+Calibrations!DY$46</f>
        <v>92.317733484876328</v>
      </c>
      <c r="AE360" s="20">
        <f>AD360^2*'ICP corrections'!F$75+'ICP corrections'!G$75*AD360+'ICP corrections'!H$75</f>
        <v>130.65094851971412</v>
      </c>
      <c r="AF360" s="91">
        <f>A360^4*'ICP corrections'!K$75+A360^3*'ICP corrections'!L$75+'ICP corrections'!M$75*A360^2+'ICP corrections'!N$75*A360+'ICP corrections'!O$75</f>
        <v>1.0917094641055041</v>
      </c>
      <c r="AG360" s="20">
        <f t="shared" si="5"/>
        <v>142.6328769933329</v>
      </c>
      <c r="AH360" s="20"/>
    </row>
    <row r="361" spans="1:34" s="18" customFormat="1" ht="16">
      <c r="A361" s="18">
        <f>'Bruker data input page'!A361</f>
        <v>416</v>
      </c>
      <c r="B361" s="82">
        <f>'Bruker data input page'!B361</f>
        <v>44878.130555555559</v>
      </c>
      <c r="C361" s="18" t="str">
        <f>'Bruker data input page'!G361</f>
        <v>GeoExploration</v>
      </c>
      <c r="D361" s="18" t="str">
        <f>'Bruker data input page'!H361</f>
        <v>Oxide3phase</v>
      </c>
      <c r="E361" s="22">
        <f>'Bruker data input page'!K361</f>
        <v>150</v>
      </c>
      <c r="F361" s="22"/>
      <c r="G361" s="22" t="str">
        <f>'Bruker data input page'!DJ361</f>
        <v>U1556B-46R-3A</v>
      </c>
      <c r="H361" s="22" t="str">
        <f>'Bruker data input page'!DK361</f>
        <v>SHLF11516211</v>
      </c>
      <c r="I361" s="22">
        <f>'Bruker data input page'!DL361</f>
        <v>33</v>
      </c>
      <c r="J361" s="22" t="str">
        <f>'Bruker data input page'!DM361</f>
        <v>A</v>
      </c>
      <c r="K361" s="49">
        <f>'Bruker data input page'!X361*Calibrations!H$46+Calibrations!I$46</f>
        <v>52.868822544464457</v>
      </c>
      <c r="L361" s="50">
        <f>'Bruker data input page'!AJ361*Calibrations!O$46/0.5995+Calibrations!P$46</f>
        <v>1.5211056275585797</v>
      </c>
      <c r="M361" s="19">
        <f>'ICP corrections'!$S$75*L361^2+'ICP corrections'!$T$75*L361+'ICP corrections'!$U$75</f>
        <v>1.6664064416509303</v>
      </c>
      <c r="N361" s="49">
        <f>'Bruker data input page'!V361*Calibrations!V$46+Calibrations!W$46</f>
        <v>18.724426304657126</v>
      </c>
      <c r="O361" s="50">
        <f>'Bruker data input page'!AR361*Calibrations!AC$46/0.6994+Calibrations!AD$46</f>
        <v>11.680017420184345</v>
      </c>
      <c r="P361" s="50">
        <f>'Bruker data input page'!T361*Calibrations!AQ$46+Calibrations!AR$46</f>
        <v>8.6433473523593385</v>
      </c>
      <c r="Q361" s="50">
        <f>'Bruker data input page'!AP361*Calibrations!AJ$46/0.77446+Calibrations!AK$46</f>
        <v>0.16583228195051281</v>
      </c>
      <c r="R361" s="50">
        <f>'Bruker data input page'!AH361*Calibrations!AX$46/0.7147+Calibrations!AY$46</f>
        <v>11.208090288364158</v>
      </c>
      <c r="S361" s="50">
        <f>'Bruker data input page'!AF361*Calibrations!BE$46/0.83015+Calibrations!BF$46</f>
        <v>1.0216846706690359</v>
      </c>
      <c r="U361" s="20">
        <f>'Bruker data input page'!AL361*Calibrations!BS$46*10000+Calibrations!BT$46</f>
        <v>274.79393232649909</v>
      </c>
      <c r="V361" s="20">
        <f>('Bruker data input page'!AN361*10000)^2*Calibrations!BY$46+('Bruker data input page'!AN361*10000)*Calibrations!BZ$46+Calibrations!CA$46</f>
        <v>308.4889306301792</v>
      </c>
      <c r="W361" s="20">
        <f>'Bruker data input page'!AV361*Calibrations!CG$46*10000+Calibrations!CH$46</f>
        <v>132.55874155219485</v>
      </c>
      <c r="X361" s="20">
        <f>'Bruker data input page'!AX361*Calibrations!CN$46*10000+Calibrations!CO$46</f>
        <v>90.544146584555577</v>
      </c>
      <c r="Y361" s="20">
        <f>'Bruker data input page'!AZ361*Calibrations!CU$46*10000+Calibrations!CV$46</f>
        <v>101.15252953611459</v>
      </c>
      <c r="Z361" s="20">
        <f>'Bruker data input page'!BH361*Calibrations!DB$46*10000+Calibrations!DC$46</f>
        <v>12.348637429641492</v>
      </c>
      <c r="AA361" s="20">
        <f>'Bruker data input page'!BJ361*Calibrations!DI$46*10000+Calibrations!DJ$46</f>
        <v>226.32114003488999</v>
      </c>
      <c r="AB361" s="20">
        <f>'Bruker data input page'!BL361*Calibrations!DP$46*10000+Calibrations!DQ$46</f>
        <v>28.579761694211815</v>
      </c>
      <c r="AC361" s="20">
        <f>AB361*'ICP corrections'!Z$74+'ICP corrections'!AA$74</f>
        <v>32.247155416249463</v>
      </c>
      <c r="AD361" s="20">
        <f>((('Bruker data input page'!BN361*10000)^2)*Calibrations!DW$46)+(Calibrations!DX$46*('Bruker data input page'!BN361*10000))+Calibrations!DY$46</f>
        <v>72.668551920352087</v>
      </c>
      <c r="AE361" s="20">
        <f>AD361^2*'ICP corrections'!F$75+'ICP corrections'!G$75*AD361+'ICP corrections'!H$75</f>
        <v>107.09685404151423</v>
      </c>
      <c r="AF361" s="91">
        <f>A361^4*'ICP corrections'!K$75+A361^3*'ICP corrections'!L$75+'ICP corrections'!M$75*A361^2+'ICP corrections'!N$75*A361+'ICP corrections'!O$75</f>
        <v>1.0917357470164304</v>
      </c>
      <c r="AG361" s="20">
        <f t="shared" si="5"/>
        <v>116.92146395012216</v>
      </c>
      <c r="AH361" s="20"/>
    </row>
    <row r="362" spans="1:34" s="18" customFormat="1" ht="16">
      <c r="A362" s="18">
        <f>'Bruker data input page'!A362</f>
        <v>417</v>
      </c>
      <c r="B362" s="82">
        <f>'Bruker data input page'!B362</f>
        <v>44878.132638888892</v>
      </c>
      <c r="C362" s="18" t="str">
        <f>'Bruker data input page'!G362</f>
        <v>GeoExploration</v>
      </c>
      <c r="D362" s="18" t="str">
        <f>'Bruker data input page'!H362</f>
        <v>Oxide3phase</v>
      </c>
      <c r="E362" s="22">
        <f>'Bruker data input page'!K362</f>
        <v>150</v>
      </c>
      <c r="F362" s="22"/>
      <c r="G362" s="22" t="str">
        <f>'Bruker data input page'!DJ362</f>
        <v>U1556B-46R-3A</v>
      </c>
      <c r="H362" s="22" t="str">
        <f>'Bruker data input page'!DK362</f>
        <v>SHLF11516211</v>
      </c>
      <c r="I362" s="22">
        <f>'Bruker data input page'!DL362</f>
        <v>94</v>
      </c>
      <c r="J362" s="22" t="str">
        <f>'Bruker data input page'!DM362</f>
        <v>B</v>
      </c>
      <c r="K362" s="49">
        <f>'Bruker data input page'!X362*Calibrations!H$46+Calibrations!I$46</f>
        <v>57.122348190821683</v>
      </c>
      <c r="L362" s="50">
        <f>'Bruker data input page'!AJ362*Calibrations!O$46/0.5995+Calibrations!P$46</f>
        <v>1.4175538068853417</v>
      </c>
      <c r="M362" s="19">
        <f>'ICP corrections'!$S$75*L362^2+'ICP corrections'!$T$75*L362+'ICP corrections'!$U$75</f>
        <v>1.5472979952131802</v>
      </c>
      <c r="N362" s="49">
        <f>'Bruker data input page'!V362*Calibrations!V$46+Calibrations!W$46</f>
        <v>19.095172503422905</v>
      </c>
      <c r="O362" s="50">
        <f>'Bruker data input page'!AR362*Calibrations!AC$46/0.6994+Calibrations!AD$46</f>
        <v>10.555929860742557</v>
      </c>
      <c r="P362" s="50">
        <f>'Bruker data input page'!T362*Calibrations!AQ$46+Calibrations!AR$46</f>
        <v>12.330610457596205</v>
      </c>
      <c r="Q362" s="50">
        <f>'Bruker data input page'!AP362*Calibrations!AJ$46/0.77446+Calibrations!AK$46</f>
        <v>0.13212838225555654</v>
      </c>
      <c r="R362" s="50">
        <f>'Bruker data input page'!AH362*Calibrations!AX$46/0.7147+Calibrations!AY$46</f>
        <v>11.022055504693217</v>
      </c>
      <c r="S362" s="50">
        <f>'Bruker data input page'!AF362*Calibrations!BE$46/0.83015+Calibrations!BF$46</f>
        <v>0.8925943567786857</v>
      </c>
      <c r="U362" s="20">
        <f>'Bruker data input page'!AL362*Calibrations!BS$46*10000+Calibrations!BT$46</f>
        <v>321.14100232119216</v>
      </c>
      <c r="V362" s="20">
        <f>('Bruker data input page'!AN362*10000)^2*Calibrations!BY$46+('Bruker data input page'!AN362*10000)*Calibrations!BZ$46+Calibrations!CA$46</f>
        <v>293.02308705050166</v>
      </c>
      <c r="W362" s="20">
        <f>'Bruker data input page'!AV362*Calibrations!CG$46*10000+Calibrations!CH$46</f>
        <v>146.54299841939275</v>
      </c>
      <c r="X362" s="20">
        <f>'Bruker data input page'!AX362*Calibrations!CN$46*10000+Calibrations!CO$46</f>
        <v>83.350074903140978</v>
      </c>
      <c r="Y362" s="20">
        <f>'Bruker data input page'!AZ362*Calibrations!CU$46*10000+Calibrations!CV$46</f>
        <v>75.563068256106632</v>
      </c>
      <c r="Z362" s="20">
        <f>'Bruker data input page'!BH362*Calibrations!DB$46*10000+Calibrations!DC$46</f>
        <v>15.556711699195352</v>
      </c>
      <c r="AA362" s="20">
        <f>'Bruker data input page'!BJ362*Calibrations!DI$46*10000+Calibrations!DJ$46</f>
        <v>195.02898559885313</v>
      </c>
      <c r="AB362" s="20">
        <f>'Bruker data input page'!BL362*Calibrations!DP$46*10000+Calibrations!DQ$46</f>
        <v>22.540847105909371</v>
      </c>
      <c r="AC362" s="20">
        <f>AB362*'ICP corrections'!Z$74+'ICP corrections'!AA$74</f>
        <v>27.113474124733557</v>
      </c>
      <c r="AD362" s="20">
        <f>((('Bruker data input page'!BN362*10000)^2)*Calibrations!DW$46)+(Calibrations!DX$46*('Bruker data input page'!BN362*10000))+Calibrations!DY$46</f>
        <v>50.92141592101332</v>
      </c>
      <c r="AE362" s="20">
        <f>AD362^2*'ICP corrections'!F$75+'ICP corrections'!G$75*AD362+'ICP corrections'!H$75</f>
        <v>79.691934511123947</v>
      </c>
      <c r="AF362" s="91">
        <f>A362^4*'ICP corrections'!K$75+A362^3*'ICP corrections'!L$75+'ICP corrections'!M$75*A362^2+'ICP corrections'!N$75*A362+'ICP corrections'!O$75</f>
        <v>1.0917556748028558</v>
      </c>
      <c r="AG362" s="20">
        <f t="shared" si="5"/>
        <v>87.004121738537123</v>
      </c>
      <c r="AH362" s="20"/>
    </row>
    <row r="363" spans="1:34" s="18" customFormat="1" ht="16">
      <c r="A363" s="18">
        <f>'Bruker data input page'!A363</f>
        <v>418</v>
      </c>
      <c r="B363" s="82">
        <f>'Bruker data input page'!B363</f>
        <v>44878.136805555558</v>
      </c>
      <c r="C363" s="18" t="str">
        <f>'Bruker data input page'!G363</f>
        <v>GeoExploration</v>
      </c>
      <c r="D363" s="18" t="str">
        <f>'Bruker data input page'!H363</f>
        <v>Oxide3phase</v>
      </c>
      <c r="E363" s="22">
        <f>'Bruker data input page'!K363</f>
        <v>150</v>
      </c>
      <c r="F363" s="22"/>
      <c r="G363" s="22" t="str">
        <f>'Bruker data input page'!DJ363</f>
        <v>U1556B-47R-1A</v>
      </c>
      <c r="H363" s="22" t="str">
        <f>'Bruker data input page'!DK363</f>
        <v>SHLF11516551</v>
      </c>
      <c r="I363" s="22">
        <f>'Bruker data input page'!DL363</f>
        <v>30</v>
      </c>
      <c r="J363" s="22" t="str">
        <f>'Bruker data input page'!DM363</f>
        <v>A</v>
      </c>
      <c r="K363" s="49">
        <f>'Bruker data input page'!X363*Calibrations!H$46+Calibrations!I$46</f>
        <v>51.387089939928288</v>
      </c>
      <c r="L363" s="50">
        <f>'Bruker data input page'!AJ363*Calibrations!O$46/0.5995+Calibrations!P$46</f>
        <v>1.5649667490539321</v>
      </c>
      <c r="M363" s="19">
        <f>'ICP corrections'!$S$75*L363^2+'ICP corrections'!$T$75*L363+'ICP corrections'!$U$75</f>
        <v>1.7167950770940887</v>
      </c>
      <c r="N363" s="49">
        <f>'Bruker data input page'!V363*Calibrations!V$46+Calibrations!W$46</f>
        <v>18.666224700752519</v>
      </c>
      <c r="O363" s="50">
        <f>'Bruker data input page'!AR363*Calibrations!AC$46/0.6994+Calibrations!AD$46</f>
        <v>12.300824379627253</v>
      </c>
      <c r="P363" s="50">
        <f>'Bruker data input page'!T363*Calibrations!AQ$46+Calibrations!AR$46</f>
        <v>8.154111721973381</v>
      </c>
      <c r="Q363" s="50">
        <f>'Bruker data input page'!AP363*Calibrations!AJ$46/0.77446+Calibrations!AK$46</f>
        <v>0.133084521253995</v>
      </c>
      <c r="R363" s="50">
        <f>'Bruker data input page'!AH363*Calibrations!AX$46/0.7147+Calibrations!AY$46</f>
        <v>11.597377192547736</v>
      </c>
      <c r="S363" s="50">
        <f>'Bruker data input page'!AF363*Calibrations!BE$46/0.83015+Calibrations!BF$46</f>
        <v>0.78833770812547399</v>
      </c>
      <c r="U363" s="20">
        <f>'Bruker data input page'!AL363*Calibrations!BS$46*10000+Calibrations!BT$46</f>
        <v>302.46382486064419</v>
      </c>
      <c r="V363" s="20">
        <f>('Bruker data input page'!AN363*10000)^2*Calibrations!BY$46+('Bruker data input page'!AN363*10000)*Calibrations!BZ$46+Calibrations!CA$46</f>
        <v>329.4596860526708</v>
      </c>
      <c r="W363" s="20">
        <f>'Bruker data input page'!AV363*Calibrations!CG$46*10000+Calibrations!CH$46</f>
        <v>110.5834807608839</v>
      </c>
      <c r="X363" s="20">
        <f>'Bruker data input page'!AX363*Calibrations!CN$46*10000+Calibrations!CO$46</f>
        <v>88.488697532722853</v>
      </c>
      <c r="Y363" s="20">
        <f>'Bruker data input page'!AZ363*Calibrations!CU$46*10000+Calibrations!CV$46</f>
        <v>88.967071783729835</v>
      </c>
      <c r="Z363" s="20">
        <f>'Bruker data input page'!BH363*Calibrations!DB$46*10000+Calibrations!DC$46</f>
        <v>12.348637429641492</v>
      </c>
      <c r="AA363" s="20">
        <f>'Bruker data input page'!BJ363*Calibrations!DI$46*10000+Calibrations!DJ$46</f>
        <v>227.36421184942455</v>
      </c>
      <c r="AB363" s="20">
        <f>'Bruker data input page'!BL363*Calibrations!DP$46*10000+Calibrations!DQ$46</f>
        <v>27.37197877655132</v>
      </c>
      <c r="AC363" s="20">
        <f>AB363*'ICP corrections'!Z$74+'ICP corrections'!AA$74</f>
        <v>31.220419157946274</v>
      </c>
      <c r="AD363" s="20">
        <f>((('Bruker data input page'!BN363*10000)^2)*Calibrations!DW$46)+(Calibrations!DX$46*('Bruker data input page'!BN363*10000))+Calibrations!DY$46</f>
        <v>83.178730690325921</v>
      </c>
      <c r="AE363" s="20">
        <f>AD363^2*'ICP corrections'!F$75+'ICP corrections'!G$75*AD363+'ICP corrections'!H$75</f>
        <v>119.83827580786908</v>
      </c>
      <c r="AF363" s="91">
        <f>A363^4*'ICP corrections'!K$75+A363^3*'ICP corrections'!L$75+'ICP corrections'!M$75*A363^2+'ICP corrections'!N$75*A363+'ICP corrections'!O$75</f>
        <v>1.0917692016491187</v>
      </c>
      <c r="AG363" s="20">
        <f t="shared" si="5"/>
        <v>130.83573870576413</v>
      </c>
      <c r="AH363" s="20"/>
    </row>
    <row r="364" spans="1:34" s="18" customFormat="1" ht="16">
      <c r="A364" s="18">
        <f>'Bruker data input page'!A364</f>
        <v>419</v>
      </c>
      <c r="B364" s="82">
        <f>'Bruker data input page'!B364</f>
        <v>44878.13958333333</v>
      </c>
      <c r="C364" s="18" t="str">
        <f>'Bruker data input page'!G364</f>
        <v>GeoExploration</v>
      </c>
      <c r="D364" s="18" t="str">
        <f>'Bruker data input page'!H364</f>
        <v>Oxide3phase</v>
      </c>
      <c r="E364" s="22">
        <f>'Bruker data input page'!K364</f>
        <v>150</v>
      </c>
      <c r="F364" s="22"/>
      <c r="G364" s="22" t="str">
        <f>'Bruker data input page'!DJ364</f>
        <v>U1556B-47R-1A</v>
      </c>
      <c r="H364" s="22" t="str">
        <f>'Bruker data input page'!DK364</f>
        <v>SHLF11516551</v>
      </c>
      <c r="I364" s="22">
        <f>'Bruker data input page'!DL364</f>
        <v>122</v>
      </c>
      <c r="J364" s="22" t="str">
        <f>'Bruker data input page'!DM364</f>
        <v>A</v>
      </c>
      <c r="K364" s="49">
        <f>'Bruker data input page'!X364*Calibrations!H$46+Calibrations!I$46</f>
        <v>50.999129316400094</v>
      </c>
      <c r="L364" s="50">
        <f>'Bruker data input page'!AJ364*Calibrations!O$46/0.5995+Calibrations!P$46</f>
        <v>1.5214354104269656</v>
      </c>
      <c r="M364" s="19">
        <f>'ICP corrections'!$S$75*L364^2+'ICP corrections'!$T$75*L364+'ICP corrections'!$U$75</f>
        <v>1.6667854406926577</v>
      </c>
      <c r="N364" s="49">
        <f>'Bruker data input page'!V364*Calibrations!V$46+Calibrations!W$46</f>
        <v>18.770274106143845</v>
      </c>
      <c r="O364" s="50">
        <f>'Bruker data input page'!AR364*Calibrations!AC$46/0.6994+Calibrations!AD$46</f>
        <v>11.160074855302259</v>
      </c>
      <c r="P364" s="50">
        <f>'Bruker data input page'!T364*Calibrations!AQ$46+Calibrations!AR$46</f>
        <v>7.7118302944640433</v>
      </c>
      <c r="Q364" s="50">
        <f>'Bruker data input page'!AP364*Calibrations!AJ$46/0.77446+Calibrations!AK$46</f>
        <v>0.13105272588231326</v>
      </c>
      <c r="R364" s="50">
        <f>'Bruker data input page'!AH364*Calibrations!AX$46/0.7147+Calibrations!AY$46</f>
        <v>10.848568949567927</v>
      </c>
      <c r="S364" s="50">
        <f>'Bruker data input page'!AF364*Calibrations!BE$46/0.83015+Calibrations!BF$46</f>
        <v>0.96116659457312648</v>
      </c>
      <c r="U364" s="20">
        <f>'Bruker data input page'!AL364*Calibrations!BS$46*10000+Calibrations!BT$46</f>
        <v>333.59245396155751</v>
      </c>
      <c r="V364" s="20">
        <f>('Bruker data input page'!AN364*10000)^2*Calibrations!BY$46+('Bruker data input page'!AN364*10000)*Calibrations!BZ$46+Calibrations!CA$46</f>
        <v>324.34089133317184</v>
      </c>
      <c r="W364" s="20">
        <f>'Bruker data input page'!AV364*Calibrations!CG$46*10000+Calibrations!CH$46</f>
        <v>94.601472912657755</v>
      </c>
      <c r="X364" s="20">
        <f>'Bruker data input page'!AX364*Calibrations!CN$46*10000+Calibrations!CO$46</f>
        <v>83.350074903140978</v>
      </c>
      <c r="Y364" s="20">
        <f>'Bruker data input page'!AZ364*Calibrations!CU$46*10000+Calibrations!CV$46</f>
        <v>121.86780771516865</v>
      </c>
      <c r="Z364" s="20">
        <f>'Bruker data input page'!BH364*Calibrations!DB$46*10000+Calibrations!DC$46</f>
        <v>12.348637429641492</v>
      </c>
      <c r="AA364" s="20">
        <f>'Bruker data input page'!BJ364*Calibrations!DI$46*10000+Calibrations!DJ$46</f>
        <v>219.01963733314807</v>
      </c>
      <c r="AB364" s="20">
        <f>'Bruker data input page'!BL364*Calibrations!DP$46*10000+Calibrations!DQ$46</f>
        <v>23.748630023569859</v>
      </c>
      <c r="AC364" s="20">
        <f>AB364*'ICP corrections'!Z$74+'ICP corrections'!AA$74</f>
        <v>28.140210383036734</v>
      </c>
      <c r="AD364" s="20">
        <f>((('Bruker data input page'!BN364*10000)^2)*Calibrations!DW$46)+(Calibrations!DX$46*('Bruker data input page'!BN364*10000))+Calibrations!DY$46</f>
        <v>88.91303887085175</v>
      </c>
      <c r="AE364" s="20">
        <f>AD364^2*'ICP corrections'!F$75+'ICP corrections'!G$75*AD364+'ICP corrections'!H$75</f>
        <v>126.65170794122278</v>
      </c>
      <c r="AF364" s="91">
        <f>A364^4*'ICP corrections'!K$75+A364^3*'ICP corrections'!L$75+'ICP corrections'!M$75*A364^2+'ICP corrections'!N$75*A364+'ICP corrections'!O$75</f>
        <v>1.0917762818127659</v>
      </c>
      <c r="AG364" s="20">
        <f t="shared" si="5"/>
        <v>138.27533078130455</v>
      </c>
      <c r="AH364" s="20"/>
    </row>
    <row r="365" spans="1:34" s="18" customFormat="1" ht="16">
      <c r="A365" s="18">
        <f>'Bruker data input page'!A365</f>
        <v>420</v>
      </c>
      <c r="B365" s="82">
        <f>'Bruker data input page'!B365</f>
        <v>44878.143055555556</v>
      </c>
      <c r="C365" s="18" t="str">
        <f>'Bruker data input page'!G365</f>
        <v>GeoExploration</v>
      </c>
      <c r="D365" s="18" t="str">
        <f>'Bruker data input page'!H365</f>
        <v>Oxide3phase</v>
      </c>
      <c r="E365" s="22">
        <f>'Bruker data input page'!K365</f>
        <v>150</v>
      </c>
      <c r="F365" s="22"/>
      <c r="G365" s="22" t="str">
        <f>'Bruker data input page'!DJ365</f>
        <v>U1556B-47R-2A</v>
      </c>
      <c r="H365" s="22" t="str">
        <f>'Bruker data input page'!DK365</f>
        <v>SHLF11516581</v>
      </c>
      <c r="I365" s="22">
        <f>'Bruker data input page'!DL365</f>
        <v>4</v>
      </c>
      <c r="J365" s="22" t="str">
        <f>'Bruker data input page'!DM365</f>
        <v>A</v>
      </c>
      <c r="K365" s="49">
        <f>'Bruker data input page'!X365*Calibrations!H$46+Calibrations!I$46</f>
        <v>49.730996251986902</v>
      </c>
      <c r="L365" s="50">
        <f>'Bruker data input page'!AJ365*Calibrations!O$46/0.5995+Calibrations!P$46</f>
        <v>1.7155126284721902</v>
      </c>
      <c r="M365" s="19">
        <f>'ICP corrections'!$S$75*L365^2+'ICP corrections'!$T$75*L365+'ICP corrections'!$U$75</f>
        <v>1.8894659967818228</v>
      </c>
      <c r="N365" s="49">
        <f>'Bruker data input page'!V365*Calibrations!V$46+Calibrations!W$46</f>
        <v>17.806941770006532</v>
      </c>
      <c r="O365" s="50">
        <f>'Bruker data input page'!AR365*Calibrations!AC$46/0.6994+Calibrations!AD$46</f>
        <v>12.340396546224857</v>
      </c>
      <c r="P365" s="50">
        <f>'Bruker data input page'!T365*Calibrations!AQ$46+Calibrations!AR$46</f>
        <v>8.6471308521779093</v>
      </c>
      <c r="Q365" s="50">
        <f>'Bruker data input page'!AP365*Calibrations!AJ$46/0.77446+Calibrations!AK$46</f>
        <v>0.12292554439558621</v>
      </c>
      <c r="R365" s="50">
        <f>'Bruker data input page'!AH365*Calibrations!AX$46/0.7147+Calibrations!AY$46</f>
        <v>10.859366262502554</v>
      </c>
      <c r="S365" s="50">
        <f>'Bruker data input page'!AF365*Calibrations!BE$46/0.83015+Calibrations!BF$46</f>
        <v>1.3231564175793422</v>
      </c>
      <c r="U365" s="20">
        <f>'Bruker data input page'!AL365*Calibrations!BS$46*10000+Calibrations!BT$46</f>
        <v>247.81578710570764</v>
      </c>
      <c r="V365" s="20">
        <f>('Bruker data input page'!AN365*10000)^2*Calibrations!BY$46+('Bruker data input page'!AN365*10000)*Calibrations!BZ$46+Calibrations!CA$46</f>
        <v>293.02308705050166</v>
      </c>
      <c r="W365" s="20">
        <f>'Bruker data input page'!AV365*Calibrations!CG$46*10000+Calibrations!CH$46</f>
        <v>104.59022781779909</v>
      </c>
      <c r="X365" s="20">
        <f>'Bruker data input page'!AX365*Calibrations!CN$46*10000+Calibrations!CO$46</f>
        <v>84.377799429057347</v>
      </c>
      <c r="Y365" s="20">
        <f>'Bruker data input page'!AZ365*Calibrations!CU$46*10000+Calibrations!CV$46</f>
        <v>92.622709109445267</v>
      </c>
      <c r="Z365" s="20">
        <f>'Bruker data input page'!BH365*Calibrations!DB$46*10000+Calibrations!DC$46</f>
        <v>11.279279339790206</v>
      </c>
      <c r="AA365" s="20">
        <f>'Bruker data input page'!BJ365*Calibrations!DI$46*10000+Calibrations!DJ$46</f>
        <v>169.99526205002371</v>
      </c>
      <c r="AB365" s="20">
        <f>'Bruker data input page'!BL365*Calibrations!DP$46*10000+Calibrations!DQ$46</f>
        <v>29.787544611872303</v>
      </c>
      <c r="AC365" s="20">
        <f>AB365*'ICP corrections'!Z$74+'ICP corrections'!AA$74</f>
        <v>33.273891674552644</v>
      </c>
      <c r="AD365" s="20">
        <f>((('Bruker data input page'!BN365*10000)^2)*Calibrations!DW$46)+(Calibrations!DX$46*('Bruker data input page'!BN365*10000))+Calibrations!DY$46</f>
        <v>87.772158950461716</v>
      </c>
      <c r="AE365" s="20">
        <f>AD365^2*'ICP corrections'!F$75+'ICP corrections'!G$75*AD365+'ICP corrections'!H$75</f>
        <v>125.30390570212448</v>
      </c>
      <c r="AF365" s="91">
        <f>A365^4*'ICP corrections'!K$75+A365^3*'ICP corrections'!L$75+'ICP corrections'!M$75*A365^2+'ICP corrections'!N$75*A365+'ICP corrections'!O$75</f>
        <v>1.0917768696245544</v>
      </c>
      <c r="AG365" s="20">
        <f t="shared" si="5"/>
        <v>136.80390591919581</v>
      </c>
      <c r="AH365" s="20"/>
    </row>
    <row r="366" spans="1:34" s="18" customFormat="1" ht="16">
      <c r="A366" s="18">
        <f>'Bruker data input page'!A366</f>
        <v>421</v>
      </c>
      <c r="B366" s="82">
        <f>'Bruker data input page'!B366</f>
        <v>44878.145833333336</v>
      </c>
      <c r="C366" s="18" t="str">
        <f>'Bruker data input page'!G366</f>
        <v>GeoExploration</v>
      </c>
      <c r="D366" s="18" t="str">
        <f>'Bruker data input page'!H366</f>
        <v>Oxide3phase</v>
      </c>
      <c r="E366" s="22">
        <f>'Bruker data input page'!K366</f>
        <v>150</v>
      </c>
      <c r="F366" s="22"/>
      <c r="G366" s="22" t="str">
        <f>'Bruker data input page'!DJ366</f>
        <v>U1556B-47R-2A</v>
      </c>
      <c r="H366" s="22" t="str">
        <f>'Bruker data input page'!DK366</f>
        <v>SHLF11516581</v>
      </c>
      <c r="I366" s="22">
        <f>'Bruker data input page'!DL366</f>
        <v>84</v>
      </c>
      <c r="J366" s="22" t="str">
        <f>'Bruker data input page'!DM366</f>
        <v>B</v>
      </c>
      <c r="K366" s="49">
        <f>'Bruker data input page'!X366*Calibrations!H$46+Calibrations!I$46</f>
        <v>55.421149512192464</v>
      </c>
      <c r="L366" s="50">
        <f>'Bruker data input page'!AJ366*Calibrations!O$46/0.5995+Calibrations!P$46</f>
        <v>1.384080845744152</v>
      </c>
      <c r="M366" s="19">
        <f>'ICP corrections'!$S$75*L366^2+'ICP corrections'!$T$75*L366+'ICP corrections'!$U$75</f>
        <v>1.5087525701521514</v>
      </c>
      <c r="N366" s="49">
        <f>'Bruker data input page'!V366*Calibrations!V$46+Calibrations!W$46</f>
        <v>18.619121700089657</v>
      </c>
      <c r="O366" s="50">
        <f>'Bruker data input page'!AR366*Calibrations!AC$46/0.6994+Calibrations!AD$46</f>
        <v>10.293057611201313</v>
      </c>
      <c r="P366" s="50">
        <f>'Bruker data input page'!T366*Calibrations!AQ$46+Calibrations!AR$46</f>
        <v>11.423152578034387</v>
      </c>
      <c r="Q366" s="50">
        <f>'Bruker data input page'!AP366*Calibrations!AJ$46/0.77446+Calibrations!AK$46</f>
        <v>0.14694853673135289</v>
      </c>
      <c r="R366" s="50">
        <f>'Bruker data input page'!AH366*Calibrations!AX$46/0.7147+Calibrations!AY$46</f>
        <v>11.166068313699661</v>
      </c>
      <c r="S366" s="50">
        <f>'Bruker data input page'!AF366*Calibrations!BE$46/0.83015+Calibrations!BF$46</f>
        <v>0.81697472749803002</v>
      </c>
      <c r="U366" s="20">
        <f>'Bruker data input page'!AL366*Calibrations!BS$46*10000+Calibrations!BT$46</f>
        <v>267.87645919296284</v>
      </c>
      <c r="V366" s="20">
        <f>('Bruker data input page'!AN366*10000)^2*Calibrations!BY$46+('Bruker data input page'!AN366*10000)*Calibrations!BZ$46+Calibrations!CA$46</f>
        <v>333.4952526429305</v>
      </c>
      <c r="W366" s="20">
        <f>'Bruker data input page'!AV366*Calibrations!CG$46*10000+Calibrations!CH$46</f>
        <v>144.54524743836447</v>
      </c>
      <c r="X366" s="20">
        <f>'Bruker data input page'!AX366*Calibrations!CN$46*10000+Calibrations!CO$46</f>
        <v>87.460973006806455</v>
      </c>
      <c r="Y366" s="20">
        <f>'Bruker data input page'!AZ366*Calibrations!CU$46*10000+Calibrations!CV$46</f>
        <v>86.529980233252886</v>
      </c>
      <c r="Z366" s="20">
        <f>'Bruker data input page'!BH366*Calibrations!DB$46*10000+Calibrations!DC$46</f>
        <v>11.279279339790206</v>
      </c>
      <c r="AA366" s="20">
        <f>'Bruker data input page'!BJ366*Calibrations!DI$46*10000+Calibrations!DJ$46</f>
        <v>207.54584737326786</v>
      </c>
      <c r="AB366" s="20">
        <f>'Bruker data input page'!BL366*Calibrations!DP$46*10000+Calibrations!DQ$46</f>
        <v>26.164195858890835</v>
      </c>
      <c r="AC366" s="20">
        <f>AB366*'ICP corrections'!Z$74+'ICP corrections'!AA$74</f>
        <v>30.193682899643097</v>
      </c>
      <c r="AD366" s="20">
        <f>((('Bruker data input page'!BN366*10000)^2)*Calibrations!DW$46)+(Calibrations!DX$46*('Bruker data input page'!BN366*10000))+Calibrations!DY$46</f>
        <v>65.527177470111923</v>
      </c>
      <c r="AE366" s="20">
        <f>AD366^2*'ICP corrections'!F$75+'ICP corrections'!G$75*AD366+'ICP corrections'!H$75</f>
        <v>98.252348851437347</v>
      </c>
      <c r="AF366" s="91">
        <f>A366^4*'ICP corrections'!K$75+A366^3*'ICP corrections'!L$75+'ICP corrections'!M$75*A366^2+'ICP corrections'!N$75*A366+'ICP corrections'!O$75</f>
        <v>1.091770919488448</v>
      </c>
      <c r="AG366" s="20">
        <f t="shared" si="5"/>
        <v>107.26905724743351</v>
      </c>
      <c r="AH366" s="20"/>
    </row>
    <row r="367" spans="1:34" s="18" customFormat="1" ht="16">
      <c r="A367" s="18">
        <f>'Bruker data input page'!A367</f>
        <v>422</v>
      </c>
      <c r="B367" s="82">
        <f>'Bruker data input page'!B367</f>
        <v>44878.149305555555</v>
      </c>
      <c r="C367" s="18" t="str">
        <f>'Bruker data input page'!G367</f>
        <v>GeoExploration</v>
      </c>
      <c r="D367" s="18" t="str">
        <f>'Bruker data input page'!H367</f>
        <v>Oxide3phase</v>
      </c>
      <c r="E367" s="22">
        <f>'Bruker data input page'!K367</f>
        <v>150</v>
      </c>
      <c r="F367" s="22"/>
      <c r="G367" s="22" t="str">
        <f>'Bruker data input page'!DJ367</f>
        <v>U1556B-48R-1A</v>
      </c>
      <c r="H367" s="22" t="str">
        <f>'Bruker data input page'!DK367</f>
        <v>SHLF11517051</v>
      </c>
      <c r="I367" s="22">
        <f>'Bruker data input page'!DL367</f>
        <v>30</v>
      </c>
      <c r="J367" s="22" t="str">
        <f>'Bruker data input page'!DM367</f>
        <v>A</v>
      </c>
      <c r="K367" s="49">
        <f>'Bruker data input page'!X367*Calibrations!H$46+Calibrations!I$46</f>
        <v>48.645495122149839</v>
      </c>
      <c r="L367" s="50">
        <f>'Bruker data input page'!AJ367*Calibrations!O$46/0.5995+Calibrations!P$46</f>
        <v>1.5755198008422875</v>
      </c>
      <c r="M367" s="19">
        <f>'ICP corrections'!$S$75*L367^2+'ICP corrections'!$T$75*L367+'ICP corrections'!$U$75</f>
        <v>1.7289131737099961</v>
      </c>
      <c r="N367" s="49">
        <f>'Bruker data input page'!V367*Calibrations!V$46+Calibrations!W$46</f>
        <v>18.498028011148513</v>
      </c>
      <c r="O367" s="50">
        <f>'Bruker data input page'!AR367*Calibrations!AC$46/0.6994+Calibrations!AD$46</f>
        <v>11.862852731268777</v>
      </c>
      <c r="P367" s="50">
        <f>'Bruker data input page'!T367*Calibrations!AQ$46+Calibrations!AR$46</f>
        <v>6.2955401957123858</v>
      </c>
      <c r="Q367" s="50">
        <f>'Bruker data input page'!AP367*Calibrations!AJ$46/0.77446+Calibrations!AK$46</f>
        <v>0.1077468377953754</v>
      </c>
      <c r="R367" s="50">
        <f>'Bruker data input page'!AH367*Calibrations!AX$46/0.7147+Calibrations!AY$46</f>
        <v>12.838922270395592</v>
      </c>
      <c r="S367" s="50">
        <f>'Bruker data input page'!AF367*Calibrations!BE$46/0.83015+Calibrations!BF$46</f>
        <v>0.92760758749591243</v>
      </c>
      <c r="U367" s="20">
        <f>'Bruker data input page'!AL367*Calibrations!BS$46*10000+Calibrations!BT$46</f>
        <v>308.68955068082687</v>
      </c>
      <c r="V367" s="20">
        <f>('Bruker data input page'!AN367*10000)^2*Calibrations!BY$46+('Bruker data input page'!AN367*10000)*Calibrations!BZ$46+Calibrations!CA$46</f>
        <v>331.48407703506052</v>
      </c>
      <c r="W367" s="20">
        <f>'Bruker data input page'!AV367*Calibrations!CG$46*10000+Calibrations!CH$46</f>
        <v>140.54974547630792</v>
      </c>
      <c r="X367" s="20">
        <f>'Bruker data input page'!AX367*Calibrations!CN$46*10000+Calibrations!CO$46</f>
        <v>91.57187111047196</v>
      </c>
      <c r="Y367" s="20">
        <f>'Bruker data input page'!AZ367*Calibrations!CU$46*10000+Calibrations!CV$46</f>
        <v>98.715437985637649</v>
      </c>
      <c r="Z367" s="20">
        <f>'Bruker data input page'!BH367*Calibrations!DB$46*10000+Calibrations!DC$46</f>
        <v>12.348637429641492</v>
      </c>
      <c r="AA367" s="20">
        <f>'Bruker data input page'!BJ367*Calibrations!DI$46*10000+Calibrations!DJ$46</f>
        <v>234.6657145511665</v>
      </c>
      <c r="AB367" s="20">
        <f>'Bruker data input page'!BL367*Calibrations!DP$46*10000+Calibrations!DQ$46</f>
        <v>27.37197877655132</v>
      </c>
      <c r="AC367" s="20">
        <f>AB367*'ICP corrections'!Z$74+'ICP corrections'!AA$74</f>
        <v>31.220419157946274</v>
      </c>
      <c r="AD367" s="20">
        <f>((('Bruker data input page'!BN367*10000)^2)*Calibrations!DW$46)+(Calibrations!DX$46*('Bruker data input page'!BN367*10000))+Calibrations!DY$46</f>
        <v>92.317733484876328</v>
      </c>
      <c r="AE367" s="20">
        <f>AD367^2*'ICP corrections'!F$75+'ICP corrections'!G$75*AD367+'ICP corrections'!H$75</f>
        <v>130.65094851971412</v>
      </c>
      <c r="AF367" s="91">
        <f>A367^4*'ICP corrections'!K$75+A367^3*'ICP corrections'!L$75+'ICP corrections'!M$75*A367^2+'ICP corrections'!N$75*A367+'ICP corrections'!O$75</f>
        <v>1.0917583858816209</v>
      </c>
      <c r="AG367" s="20">
        <f t="shared" si="5"/>
        <v>142.63926866978582</v>
      </c>
      <c r="AH367" s="20"/>
    </row>
    <row r="368" spans="1:34" s="18" customFormat="1" ht="16">
      <c r="A368" s="18">
        <f>'Bruker data input page'!A368</f>
        <v>423</v>
      </c>
      <c r="B368" s="82">
        <f>'Bruker data input page'!B368</f>
        <v>44878.152083333334</v>
      </c>
      <c r="C368" s="18" t="str">
        <f>'Bruker data input page'!G368</f>
        <v>GeoExploration</v>
      </c>
      <c r="D368" s="18" t="str">
        <f>'Bruker data input page'!H368</f>
        <v>Oxide3phase</v>
      </c>
      <c r="E368" s="22">
        <f>'Bruker data input page'!K368</f>
        <v>150</v>
      </c>
      <c r="F368" s="22"/>
      <c r="G368" s="22" t="str">
        <f>'Bruker data input page'!DJ368</f>
        <v>U1556B-48R-1A</v>
      </c>
      <c r="H368" s="22" t="str">
        <f>'Bruker data input page'!DK368</f>
        <v>SHLF11517051</v>
      </c>
      <c r="I368" s="22">
        <f>'Bruker data input page'!DL368</f>
        <v>126</v>
      </c>
      <c r="J368" s="22" t="str">
        <f>'Bruker data input page'!DM368</f>
        <v>A</v>
      </c>
      <c r="K368" s="49">
        <f>'Bruker data input page'!X368*Calibrations!H$46+Calibrations!I$46</f>
        <v>51.02807729549825</v>
      </c>
      <c r="L368" s="50">
        <f>'Bruker data input page'!AJ368*Calibrations!O$46/0.5995+Calibrations!P$46</f>
        <v>1.5779931723551832</v>
      </c>
      <c r="M368" s="19">
        <f>'ICP corrections'!$S$75*L368^2+'ICP corrections'!$T$75*L368+'ICP corrections'!$U$75</f>
        <v>1.7317530448609655</v>
      </c>
      <c r="N368" s="49">
        <f>'Bruker data input page'!V368*Calibrations!V$46+Calibrations!W$46</f>
        <v>18.237607213654805</v>
      </c>
      <c r="O368" s="50">
        <f>'Bruker data input page'!AR368*Calibrations!AC$46/0.6994+Calibrations!AD$46</f>
        <v>11.902871200497184</v>
      </c>
      <c r="P368" s="50">
        <f>'Bruker data input page'!T368*Calibrations!AQ$46+Calibrations!AR$46</f>
        <v>7.4732757802623633</v>
      </c>
      <c r="Q368" s="50">
        <f>'Bruker data input page'!AP368*Calibrations!AJ$46/0.77446+Calibrations!AK$46</f>
        <v>0.1873454094153785</v>
      </c>
      <c r="R368" s="50">
        <f>'Bruker data input page'!AH368*Calibrations!AX$46/0.7147+Calibrations!AY$46</f>
        <v>10.472705731735505</v>
      </c>
      <c r="S368" s="50">
        <f>'Bruker data input page'!AF368*Calibrations!BE$46/0.83015+Calibrations!BF$46</f>
        <v>1.2380284029601425</v>
      </c>
      <c r="U368" s="20">
        <f>'Bruker data input page'!AL368*Calibrations!BS$46*10000+Calibrations!BT$46</f>
        <v>299.69683560722967</v>
      </c>
      <c r="V368" s="20">
        <f>('Bruker data input page'!AN368*10000)^2*Calibrations!BY$46+('Bruker data input page'!AN368*10000)*Calibrations!BZ$46+Calibrations!CA$46</f>
        <v>324.34089133317184</v>
      </c>
      <c r="W368" s="20">
        <f>'Bruker data input page'!AV368*Calibrations!CG$46*10000+Calibrations!CH$46</f>
        <v>144.54524743836447</v>
      </c>
      <c r="X368" s="20">
        <f>'Bruker data input page'!AX368*Calibrations!CN$46*10000+Calibrations!CO$46</f>
        <v>95.682769214137437</v>
      </c>
      <c r="Y368" s="20">
        <f>'Bruker data input page'!AZ368*Calibrations!CU$46*10000+Calibrations!CV$46</f>
        <v>110.90089573802238</v>
      </c>
      <c r="Z368" s="20">
        <f>'Bruker data input page'!BH368*Calibrations!DB$46*10000+Calibrations!DC$46</f>
        <v>13.417995519492779</v>
      </c>
      <c r="AA368" s="20">
        <f>'Bruker data input page'!BJ368*Calibrations!DI$46*10000+Calibrations!DJ$46</f>
        <v>223.19192459128629</v>
      </c>
      <c r="AB368" s="20">
        <f>'Bruker data input page'!BL368*Calibrations!DP$46*10000+Calibrations!DQ$46</f>
        <v>27.37197877655132</v>
      </c>
      <c r="AC368" s="20">
        <f>AB368*'ICP corrections'!Z$74+'ICP corrections'!AA$74</f>
        <v>31.220419157946274</v>
      </c>
      <c r="AD368" s="20">
        <f>((('Bruker data input page'!BN368*10000)^2)*Calibrations!DW$46)+(Calibrations!DX$46*('Bruker data input page'!BN368*10000))+Calibrations!DY$46</f>
        <v>87.772158950461716</v>
      </c>
      <c r="AE368" s="20">
        <f>AD368^2*'ICP corrections'!F$75+'ICP corrections'!G$75*AD368+'ICP corrections'!H$75</f>
        <v>125.30390570212448</v>
      </c>
      <c r="AF368" s="91">
        <f>A368^4*'ICP corrections'!K$75+A368^3*'ICP corrections'!L$75+'ICP corrections'!M$75*A368^2+'ICP corrections'!N$75*A368+'ICP corrections'!O$75</f>
        <v>1.0917392233544554</v>
      </c>
      <c r="AG368" s="20">
        <f t="shared" si="5"/>
        <v>136.79918869451728</v>
      </c>
      <c r="AH368" s="20"/>
    </row>
    <row r="369" spans="1:34" s="18" customFormat="1" ht="16">
      <c r="A369" s="18">
        <f>'Bruker data input page'!A369</f>
        <v>424</v>
      </c>
      <c r="B369" s="82">
        <f>'Bruker data input page'!B369</f>
        <v>44878.155555555553</v>
      </c>
      <c r="C369" s="18" t="str">
        <f>'Bruker data input page'!G369</f>
        <v>GeoExploration</v>
      </c>
      <c r="D369" s="18" t="str">
        <f>'Bruker data input page'!H369</f>
        <v>Oxide3phase</v>
      </c>
      <c r="E369" s="22">
        <f>'Bruker data input page'!K369</f>
        <v>150</v>
      </c>
      <c r="F369" s="22"/>
      <c r="G369" s="22" t="str">
        <f>'Bruker data input page'!DJ369</f>
        <v>U1556B-48R-2A</v>
      </c>
      <c r="H369" s="22" t="str">
        <f>'Bruker data input page'!DK369</f>
        <v>SHLF11517081</v>
      </c>
      <c r="I369" s="22">
        <f>'Bruker data input page'!DL369</f>
        <v>44</v>
      </c>
      <c r="J369" s="22" t="str">
        <f>'Bruker data input page'!DM369</f>
        <v>A</v>
      </c>
      <c r="K369" s="49">
        <f>'Bruker data input page'!X369*Calibrations!H$46+Calibrations!I$46</f>
        <v>54.076847678856545</v>
      </c>
      <c r="L369" s="50">
        <f>'Bruker data input page'!AJ369*Calibrations!O$46/0.5995+Calibrations!P$46</f>
        <v>1.6812152101600353</v>
      </c>
      <c r="M369" s="19">
        <f>'ICP corrections'!$S$75*L369^2+'ICP corrections'!$T$75*L369+'ICP corrections'!$U$75</f>
        <v>1.8501661258259761</v>
      </c>
      <c r="N369" s="49">
        <f>'Bruker data input page'!V369*Calibrations!V$46+Calibrations!W$46</f>
        <v>19.089028633771228</v>
      </c>
      <c r="O369" s="50">
        <f>'Bruker data input page'!AR369*Calibrations!AC$46/0.6994+Calibrations!AD$46</f>
        <v>13.008214049445371</v>
      </c>
      <c r="P369" s="50">
        <f>'Bruker data input page'!T369*Calibrations!AQ$46+Calibrations!AR$46</f>
        <v>7.8880055680672365</v>
      </c>
      <c r="Q369" s="50">
        <f>'Bruker data input page'!AP369*Calibrations!AJ$46/0.77446+Calibrations!AK$46</f>
        <v>0.26515122041330952</v>
      </c>
      <c r="R369" s="50">
        <f>'Bruker data input page'!AH369*Calibrations!AX$46/0.7147+Calibrations!AY$46</f>
        <v>9.4758511105277776</v>
      </c>
      <c r="S369" s="50">
        <f>'Bruker data input page'!AF369*Calibrations!BE$46/0.83015+Calibrations!BF$46</f>
        <v>2.1662705387158834</v>
      </c>
      <c r="U369" s="20">
        <f>'Bruker data input page'!AL369*Calibrations!BS$46*10000+Calibrations!BT$46</f>
        <v>303.15557217399783</v>
      </c>
      <c r="V369" s="20">
        <f>('Bruker data input page'!AN369*10000)^2*Calibrations!BY$46+('Bruker data input page'!AN369*10000)*Calibrations!BZ$46+Calibrations!CA$46</f>
        <v>310.64547535776774</v>
      </c>
      <c r="W369" s="20">
        <f>'Bruker data input page'!AV369*Calibrations!CG$46*10000+Calibrations!CH$46</f>
        <v>165.52163273916128</v>
      </c>
      <c r="X369" s="20">
        <f>'Bruker data input page'!AX369*Calibrations!CN$46*10000+Calibrations!CO$46</f>
        <v>89.516422058639222</v>
      </c>
      <c r="Y369" s="20">
        <f>'Bruker data input page'!AZ369*Calibrations!CU$46*10000+Calibrations!CV$46</f>
        <v>132.83471969231493</v>
      </c>
      <c r="Z369" s="20">
        <f>'Bruker data input page'!BH369*Calibrations!DB$46*10000+Calibrations!DC$46</f>
        <v>16.626069789046639</v>
      </c>
      <c r="AA369" s="20">
        <f>'Bruker data input page'!BJ369*Calibrations!DI$46*10000+Calibrations!DJ$46</f>
        <v>243.01028906744295</v>
      </c>
      <c r="AB369" s="20">
        <f>'Bruker data input page'!BL369*Calibrations!DP$46*10000+Calibrations!DQ$46</f>
        <v>28.579761694211815</v>
      </c>
      <c r="AC369" s="20">
        <f>AB369*'ICP corrections'!Z$74+'ICP corrections'!AA$74</f>
        <v>32.247155416249463</v>
      </c>
      <c r="AD369" s="20">
        <f>((('Bruker data input page'!BN369*10000)^2)*Calibrations!DW$46)+(Calibrations!DX$46*('Bruker data input page'!BN369*10000))+Calibrations!DY$46</f>
        <v>70.300057201702344</v>
      </c>
      <c r="AE369" s="20">
        <f>AD369^2*'ICP corrections'!F$75+'ICP corrections'!G$75*AD369+'ICP corrections'!H$75</f>
        <v>104.18027774266025</v>
      </c>
      <c r="AF369" s="91">
        <f>A369^4*'ICP corrections'!K$75+A369^3*'ICP corrections'!L$75+'ICP corrections'!M$75*A369^2+'ICP corrections'!N$75*A369+'ICP corrections'!O$75</f>
        <v>1.0917133865305435</v>
      </c>
      <c r="AG369" s="20">
        <f t="shared" si="5"/>
        <v>113.73500382413224</v>
      </c>
      <c r="AH369" s="20"/>
    </row>
    <row r="370" spans="1:34" s="18" customFormat="1" ht="16">
      <c r="A370" s="18">
        <f>'Bruker data input page'!A370</f>
        <v>425</v>
      </c>
      <c r="B370" s="82">
        <f>'Bruker data input page'!B370</f>
        <v>44878.157638888886</v>
      </c>
      <c r="C370" s="18" t="str">
        <f>'Bruker data input page'!G370</f>
        <v>GeoExploration</v>
      </c>
      <c r="D370" s="18" t="str">
        <f>'Bruker data input page'!H370</f>
        <v>Oxide3phase</v>
      </c>
      <c r="E370" s="22">
        <f>'Bruker data input page'!K370</f>
        <v>150</v>
      </c>
      <c r="F370" s="22"/>
      <c r="G370" s="22" t="str">
        <f>'Bruker data input page'!DJ370</f>
        <v>U1556B-48R-2A</v>
      </c>
      <c r="H370" s="22" t="str">
        <f>'Bruker data input page'!DK370</f>
        <v>SHLF11517081</v>
      </c>
      <c r="I370" s="22">
        <f>'Bruker data input page'!DL370</f>
        <v>87</v>
      </c>
      <c r="J370" s="22" t="str">
        <f>'Bruker data input page'!DM370</f>
        <v>A</v>
      </c>
      <c r="K370" s="49">
        <f>'Bruker data input page'!X370*Calibrations!H$46+Calibrations!I$46</f>
        <v>45.889859091918453</v>
      </c>
      <c r="L370" s="50">
        <f>'Bruker data input page'!AJ370*Calibrations!O$46/0.5995+Calibrations!P$46</f>
        <v>1.5471584741610822</v>
      </c>
      <c r="M370" s="19">
        <f>'ICP corrections'!$S$75*L370^2+'ICP corrections'!$T$75*L370+'ICP corrections'!$U$75</f>
        <v>1.6963409648850474</v>
      </c>
      <c r="N370" s="49">
        <f>'Bruker data input page'!V370*Calibrations!V$46+Calibrations!W$46</f>
        <v>17.940323198251029</v>
      </c>
      <c r="O370" s="50">
        <f>'Bruker data input page'!AR370*Calibrations!AC$46/0.6994+Calibrations!AD$46</f>
        <v>10.855993996183809</v>
      </c>
      <c r="P370" s="50">
        <f>'Bruker data input page'!T370*Calibrations!AQ$46+Calibrations!AR$46</f>
        <v>5.3353073443222971</v>
      </c>
      <c r="Q370" s="50">
        <f>'Bruker data input page'!AP370*Calibrations!AJ$46/0.77446+Calibrations!AK$46</f>
        <v>8.6950814579338551E-2</v>
      </c>
      <c r="R370" s="50">
        <f>'Bruker data input page'!AH370*Calibrations!AX$46/0.7147+Calibrations!AY$46</f>
        <v>10.2642008643898</v>
      </c>
      <c r="S370" s="50">
        <f>'Bruker data input page'!AF370*Calibrations!BE$46/0.83015+Calibrations!BF$46</f>
        <v>1.1202362881191212</v>
      </c>
      <c r="U370" s="20">
        <f>'Bruker data input page'!AL370*Calibrations!BS$46*10000+Calibrations!BT$46</f>
        <v>245.04879785229309</v>
      </c>
      <c r="V370" s="20">
        <f>('Bruker data input page'!AN370*10000)^2*Calibrations!BY$46+('Bruker data input page'!AN370*10000)*Calibrations!BZ$46+Calibrations!CA$46</f>
        <v>341.40780132921111</v>
      </c>
      <c r="W370" s="20">
        <f>'Bruker data input page'!AV370*Calibrations!CG$46*10000+Calibrations!CH$46</f>
        <v>96.59922389368603</v>
      </c>
      <c r="X370" s="20">
        <f>'Bruker data input page'!AX370*Calibrations!CN$46*10000+Calibrations!CO$46</f>
        <v>80.266901325391871</v>
      </c>
      <c r="Y370" s="20">
        <f>'Bruker data input page'!AZ370*Calibrations!CU$46*10000+Calibrations!CV$46</f>
        <v>101.15252953611459</v>
      </c>
      <c r="Z370" s="20">
        <f>'Bruker data input page'!BH370*Calibrations!DB$46*10000+Calibrations!DC$46</f>
        <v>11.279279339790206</v>
      </c>
      <c r="AA370" s="20">
        <f>'Bruker data input page'!BJ370*Calibrations!DI$46*10000+Calibrations!DJ$46</f>
        <v>235.70878636570103</v>
      </c>
      <c r="AB370" s="20">
        <f>'Bruker data input page'!BL370*Calibrations!DP$46*10000+Calibrations!DQ$46</f>
        <v>28.579761694211815</v>
      </c>
      <c r="AC370" s="20">
        <f>AB370*'ICP corrections'!Z$74+'ICP corrections'!AA$74</f>
        <v>32.247155416249463</v>
      </c>
      <c r="AD370" s="20">
        <f>((('Bruker data input page'!BN370*10000)^2)*Calibrations!DW$46)+(Calibrations!DX$46*('Bruker data input page'!BN370*10000))+Calibrations!DY$46</f>
        <v>110.02149436532244</v>
      </c>
      <c r="AE370" s="20">
        <f>AD370^2*'ICP corrections'!F$75+'ICP corrections'!G$75*AD370+'ICP corrections'!H$75</f>
        <v>150.89167868632143</v>
      </c>
      <c r="AF370" s="91">
        <f>A370^4*'ICP corrections'!K$75+A370^3*'ICP corrections'!L$75+'ICP corrections'!M$75*A370^2+'ICP corrections'!N$75*A370+'ICP corrections'!O$75</f>
        <v>1.0916808301066845</v>
      </c>
      <c r="AG370" s="20">
        <f t="shared" si="5"/>
        <v>164.72555304447448</v>
      </c>
      <c r="AH370" s="20"/>
    </row>
    <row r="371" spans="1:34" s="18" customFormat="1" ht="16">
      <c r="A371" s="18">
        <f>'Bruker data input page'!A371</f>
        <v>426</v>
      </c>
      <c r="B371" s="82">
        <f>'Bruker data input page'!B371</f>
        <v>44878.160416666666</v>
      </c>
      <c r="C371" s="18" t="str">
        <f>'Bruker data input page'!G371</f>
        <v>GeoExploration</v>
      </c>
      <c r="D371" s="18" t="str">
        <f>'Bruker data input page'!H371</f>
        <v>Oxide3phase</v>
      </c>
      <c r="E371" s="22">
        <f>'Bruker data input page'!K371</f>
        <v>150</v>
      </c>
      <c r="F371" s="22"/>
      <c r="G371" s="22" t="str">
        <f>'Bruker data input page'!DJ371</f>
        <v>U1556B-48R-2A</v>
      </c>
      <c r="H371" s="22" t="str">
        <f>'Bruker data input page'!DK371</f>
        <v>SHLF11517081</v>
      </c>
      <c r="I371" s="22">
        <f>'Bruker data input page'!DL371</f>
        <v>122</v>
      </c>
      <c r="J371" s="22" t="str">
        <f>'Bruker data input page'!DM371</f>
        <v>B</v>
      </c>
      <c r="K371" s="49">
        <f>'Bruker data input page'!X371*Calibrations!H$46+Calibrations!I$46</f>
        <v>48.052494327733662</v>
      </c>
      <c r="L371" s="50">
        <f>'Bruker data input page'!AJ371*Calibrations!O$46/0.5995+Calibrations!P$46</f>
        <v>1.5296799821366185</v>
      </c>
      <c r="M371" s="19">
        <f>'ICP corrections'!$S$75*L371^2+'ICP corrections'!$T$75*L371+'ICP corrections'!$U$75</f>
        <v>1.6762597415183018</v>
      </c>
      <c r="N371" s="49">
        <f>'Bruker data input page'!V371*Calibrations!V$46+Calibrations!W$46</f>
        <v>17.898373120521825</v>
      </c>
      <c r="O371" s="50">
        <f>'Bruker data input page'!AR371*Calibrations!AC$46/0.6994+Calibrations!AD$46</f>
        <v>11.965502336352795</v>
      </c>
      <c r="P371" s="50">
        <f>'Bruker data input page'!T371*Calibrations!AQ$46+Calibrations!AR$46</f>
        <v>7.6457645668628462</v>
      </c>
      <c r="Q371" s="50">
        <f>'Bruker data input page'!AP371*Calibrations!AJ$46/0.77446+Calibrations!AK$46</f>
        <v>0.20957564112907306</v>
      </c>
      <c r="R371" s="50">
        <f>'Bruker data input page'!AH371*Calibrations!AX$46/0.7147+Calibrations!AY$46</f>
        <v>10.437833329149345</v>
      </c>
      <c r="S371" s="50">
        <f>'Bruker data input page'!AF371*Calibrations!BE$46/0.83015+Calibrations!BF$46</f>
        <v>0.92235000972048209</v>
      </c>
      <c r="U371" s="20">
        <f>'Bruker data input page'!AL371*Calibrations!BS$46*10000+Calibrations!BT$46</f>
        <v>288.62887859357159</v>
      </c>
      <c r="V371" s="20">
        <f>('Bruker data input page'!AN371*10000)^2*Calibrations!BY$46+('Bruker data input page'!AN371*10000)*Calibrations!BZ$46+Calibrations!CA$46</f>
        <v>397.09613509600126</v>
      </c>
      <c r="W371" s="20">
        <f>'Bruker data input page'!AV371*Calibrations!CG$46*10000+Calibrations!CH$46</f>
        <v>121.57111115653937</v>
      </c>
      <c r="X371" s="20">
        <f>'Bruker data input page'!AX371*Calibrations!CN$46*10000+Calibrations!CO$46</f>
        <v>89.516422058639222</v>
      </c>
      <c r="Y371" s="20">
        <f>'Bruker data input page'!AZ371*Calibrations!CU$46*10000+Calibrations!CV$46</f>
        <v>130.397628141838</v>
      </c>
      <c r="Z371" s="20">
        <f>'Bruker data input page'!BH371*Calibrations!DB$46*10000+Calibrations!DC$46</f>
        <v>13.417995519492779</v>
      </c>
      <c r="AA371" s="20">
        <f>'Bruker data input page'!BJ371*Calibrations!DI$46*10000+Calibrations!DJ$46</f>
        <v>233.62264273663192</v>
      </c>
      <c r="AB371" s="20">
        <f>'Bruker data input page'!BL371*Calibrations!DP$46*10000+Calibrations!DQ$46</f>
        <v>27.37197877655132</v>
      </c>
      <c r="AC371" s="20">
        <f>AB371*'ICP corrections'!Z$74+'ICP corrections'!AA$74</f>
        <v>31.220419157946274</v>
      </c>
      <c r="AD371" s="20">
        <f>((('Bruker data input page'!BN371*10000)^2)*Calibrations!DW$46)+(Calibrations!DX$46*('Bruker data input page'!BN371*10000))+Calibrations!DY$46</f>
        <v>101.26532137654183</v>
      </c>
      <c r="AE371" s="20">
        <f>AD371^2*'ICP corrections'!F$75+'ICP corrections'!G$75*AD371+'ICP corrections'!H$75</f>
        <v>140.99699963644196</v>
      </c>
      <c r="AF371" s="91">
        <f>A371^4*'ICP corrections'!K$75+A371^3*'ICP corrections'!L$75+'ICP corrections'!M$75*A371^2+'ICP corrections'!N$75*A371+'ICP corrections'!O$75</f>
        <v>1.0916415088528879</v>
      </c>
      <c r="AG371" s="20">
        <f t="shared" si="5"/>
        <v>153.91817742685558</v>
      </c>
      <c r="AH371" s="20"/>
    </row>
    <row r="372" spans="1:34" s="18" customFormat="1" ht="16">
      <c r="A372" s="18">
        <f>'Bruker data input page'!A372</f>
        <v>427</v>
      </c>
      <c r="B372" s="82">
        <f>'Bruker data input page'!B372</f>
        <v>44878.163888888892</v>
      </c>
      <c r="C372" s="18" t="str">
        <f>'Bruker data input page'!G372</f>
        <v>GeoExploration</v>
      </c>
      <c r="D372" s="18" t="str">
        <f>'Bruker data input page'!H372</f>
        <v>Oxide3phase</v>
      </c>
      <c r="E372" s="22">
        <f>'Bruker data input page'!K372</f>
        <v>150</v>
      </c>
      <c r="F372" s="22"/>
      <c r="G372" s="22" t="str">
        <f>'Bruker data input page'!DJ372</f>
        <v>U1556B-49R-1A</v>
      </c>
      <c r="H372" s="22" t="str">
        <f>'Bruker data input page'!DK372</f>
        <v>SHLF11517411</v>
      </c>
      <c r="I372" s="22">
        <f>'Bruker data input page'!DL372</f>
        <v>48</v>
      </c>
      <c r="J372" s="22" t="str">
        <f>'Bruker data input page'!DM372</f>
        <v>B</v>
      </c>
      <c r="K372" s="49">
        <f>'Bruker data input page'!X372*Calibrations!H$46+Calibrations!I$46</f>
        <v>52.787941313828064</v>
      </c>
      <c r="L372" s="50">
        <f>'Bruker data input page'!AJ372*Calibrations!O$46/0.5995+Calibrations!P$46</f>
        <v>1.4286015329762765</v>
      </c>
      <c r="M372" s="19">
        <f>'ICP corrections'!$S$75*L372^2+'ICP corrections'!$T$75*L372+'ICP corrections'!$U$75</f>
        <v>1.5600151863167762</v>
      </c>
      <c r="N372" s="49">
        <f>'Bruker data input page'!V372*Calibrations!V$46+Calibrations!W$46</f>
        <v>18.393450100840919</v>
      </c>
      <c r="O372" s="50">
        <f>'Bruker data input page'!AR372*Calibrations!AC$46/0.6994+Calibrations!AD$46</f>
        <v>11.070516794055044</v>
      </c>
      <c r="P372" s="50">
        <f>'Bruker data input page'!T372*Calibrations!AQ$46+Calibrations!AR$46</f>
        <v>9.4533073519810671</v>
      </c>
      <c r="Q372" s="50">
        <f>'Bruker data input page'!AP372*Calibrations!AJ$46/0.77446+Calibrations!AK$46</f>
        <v>0.17049345956790035</v>
      </c>
      <c r="R372" s="50">
        <f>'Bruker data input page'!AH372*Calibrations!AX$46/0.7147+Calibrations!AY$46</f>
        <v>11.229393094964905</v>
      </c>
      <c r="S372" s="50">
        <f>'Bruker data input page'!AF372*Calibrations!BE$46/0.83015+Calibrations!BF$46</f>
        <v>0.69638602873390743</v>
      </c>
      <c r="U372" s="20">
        <f>'Bruker data input page'!AL372*Calibrations!BS$46*10000+Calibrations!BT$46</f>
        <v>310.76479262088776</v>
      </c>
      <c r="V372" s="20">
        <f>('Bruker data input page'!AN372*10000)^2*Calibrations!BY$46+('Bruker data input page'!AN372*10000)*Calibrations!BZ$46+Calibrations!CA$46</f>
        <v>296.39170980889855</v>
      </c>
      <c r="W372" s="20">
        <f>'Bruker data input page'!AV372*Calibrations!CG$46*10000+Calibrations!CH$46</f>
        <v>132.55874155219485</v>
      </c>
      <c r="X372" s="20">
        <f>'Bruker data input page'!AX372*Calibrations!CN$46*10000+Calibrations!CO$46</f>
        <v>88.488697532722853</v>
      </c>
      <c r="Y372" s="20">
        <f>'Bruker data input page'!AZ372*Calibrations!CU$46*10000+Calibrations!CV$46</f>
        <v>91.404163334206814</v>
      </c>
      <c r="Z372" s="20">
        <f>'Bruker data input page'!BH372*Calibrations!DB$46*10000+Calibrations!DC$46</f>
        <v>9.1405631600876323</v>
      </c>
      <c r="AA372" s="20">
        <f>'Bruker data input page'!BJ372*Calibrations!DI$46*10000+Calibrations!DJ$46</f>
        <v>210.67506281687156</v>
      </c>
      <c r="AB372" s="20">
        <f>'Bruker data input page'!BL372*Calibrations!DP$46*10000+Calibrations!DQ$46</f>
        <v>23.748630023569859</v>
      </c>
      <c r="AC372" s="20">
        <f>AB372*'ICP corrections'!Z$74+'ICP corrections'!AA$74</f>
        <v>28.140210383036734</v>
      </c>
      <c r="AD372" s="20">
        <f>((('Bruker data input page'!BN372*10000)^2)*Calibrations!DW$46)+(Calibrations!DX$46*('Bruker data input page'!BN372*10000))+Calibrations!DY$46</f>
        <v>78.537448704468858</v>
      </c>
      <c r="AE372" s="20">
        <f>AD372^2*'ICP corrections'!F$75+'ICP corrections'!G$75*AD372+'ICP corrections'!H$75</f>
        <v>114.25210167220816</v>
      </c>
      <c r="AF372" s="91">
        <f>A372^4*'ICP corrections'!K$75+A372^3*'ICP corrections'!L$75+'ICP corrections'!M$75*A372^2+'ICP corrections'!N$75*A372+'ICP corrections'!O$75</f>
        <v>1.0915953776123717</v>
      </c>
      <c r="AG372" s="20">
        <f t="shared" si="5"/>
        <v>124.71706606788115</v>
      </c>
      <c r="AH372" s="20"/>
    </row>
    <row r="373" spans="1:34" s="18" customFormat="1" ht="16">
      <c r="A373" s="18">
        <f>'Bruker data input page'!A373</f>
        <v>428</v>
      </c>
      <c r="B373" s="82">
        <f>'Bruker data input page'!B373</f>
        <v>44878.166666666664</v>
      </c>
      <c r="C373" s="18" t="str">
        <f>'Bruker data input page'!G373</f>
        <v>GeoExploration</v>
      </c>
      <c r="D373" s="18" t="str">
        <f>'Bruker data input page'!H373</f>
        <v>Oxide3phase</v>
      </c>
      <c r="E373" s="22">
        <f>'Bruker data input page'!K373</f>
        <v>150</v>
      </c>
      <c r="F373" s="22"/>
      <c r="G373" s="22" t="str">
        <f>'Bruker data input page'!DJ373</f>
        <v>U1556B-49R-1A</v>
      </c>
      <c r="H373" s="22" t="str">
        <f>'Bruker data input page'!DK373</f>
        <v>SHLF11517411</v>
      </c>
      <c r="I373" s="22">
        <f>'Bruker data input page'!DL373</f>
        <v>110</v>
      </c>
      <c r="J373" s="22" t="str">
        <f>'Bruker data input page'!DM373</f>
        <v>B</v>
      </c>
      <c r="K373" s="49">
        <f>'Bruker data input page'!X373*Calibrations!H$46+Calibrations!I$46</f>
        <v>50.697820284790318</v>
      </c>
      <c r="L373" s="50">
        <f>'Bruker data input page'!AJ373*Calibrations!O$46/0.5995+Calibrations!P$46</f>
        <v>1.3563790847997188</v>
      </c>
      <c r="M373" s="19">
        <f>'ICP corrections'!$S$75*L373^2+'ICP corrections'!$T$75*L373+'ICP corrections'!$U$75</f>
        <v>1.4768367215098039</v>
      </c>
      <c r="N373" s="49">
        <f>'Bruker data input page'!V373*Calibrations!V$46+Calibrations!W$46</f>
        <v>17.300039492185824</v>
      </c>
      <c r="O373" s="50">
        <f>'Bruker data input page'!AR373*Calibrations!AC$46/0.6994+Calibrations!AD$46</f>
        <v>10.052054190569274</v>
      </c>
      <c r="P373" s="50">
        <f>'Bruker data input page'!T373*Calibrations!AQ$46+Calibrations!AR$46</f>
        <v>10.507254583492678</v>
      </c>
      <c r="Q373" s="50">
        <f>'Bruker data input page'!AP373*Calibrations!AJ$46/0.77446+Calibrations!AK$46</f>
        <v>0.133084521253995</v>
      </c>
      <c r="R373" s="50">
        <f>'Bruker data input page'!AH373*Calibrations!AX$46/0.7147+Calibrations!AY$46</f>
        <v>10.822742944305372</v>
      </c>
      <c r="S373" s="50">
        <f>'Bruker data input page'!AF373*Calibrations!BE$46/0.83015+Calibrations!BF$46</f>
        <v>0.68665391668151543</v>
      </c>
      <c r="U373" s="20">
        <f>'Bruker data input page'!AL373*Calibrations!BS$46*10000+Calibrations!BT$46</f>
        <v>255.42500755259752</v>
      </c>
      <c r="V373" s="20">
        <f>('Bruker data input page'!AN373*10000)^2*Calibrations!BY$46+('Bruker data input page'!AN373*10000)*Calibrations!BZ$46+Calibrations!CA$46</f>
        <v>340.43029619613094</v>
      </c>
      <c r="W373" s="20">
        <f>'Bruker data input page'!AV373*Calibrations!CG$46*10000+Calibrations!CH$46</f>
        <v>129.56211508065243</v>
      </c>
      <c r="X373" s="20">
        <f>'Bruker data input page'!AX373*Calibrations!CN$46*10000+Calibrations!CO$46</f>
        <v>91.57187111047196</v>
      </c>
      <c r="Y373" s="20">
        <f>'Bruker data input page'!AZ373*Calibrations!CU$46*10000+Calibrations!CV$46</f>
        <v>96.278346435160699</v>
      </c>
      <c r="Z373" s="20">
        <f>'Bruker data input page'!BH373*Calibrations!DB$46*10000+Calibrations!DC$46</f>
        <v>11.279279339790206</v>
      </c>
      <c r="AA373" s="20">
        <f>'Bruker data input page'!BJ373*Calibrations!DI$46*10000+Calibrations!DJ$46</f>
        <v>195.02898559885313</v>
      </c>
      <c r="AB373" s="20">
        <f>'Bruker data input page'!BL373*Calibrations!DP$46*10000+Calibrations!DQ$46</f>
        <v>26.164195858890835</v>
      </c>
      <c r="AC373" s="20">
        <f>AB373*'ICP corrections'!Z$74+'ICP corrections'!AA$74</f>
        <v>30.193682899643097</v>
      </c>
      <c r="AD373" s="20">
        <f>((('Bruker data input page'!BN373*10000)^2)*Calibrations!DW$46)+(Calibrations!DX$46*('Bruker data input page'!BN373*10000))+Calibrations!DY$46</f>
        <v>80.864071413112555</v>
      </c>
      <c r="AE373" s="20">
        <f>AD373^2*'ICP corrections'!F$75+'ICP corrections'!G$75*AD373+'ICP corrections'!H$75</f>
        <v>117.06037988947469</v>
      </c>
      <c r="AF373" s="91">
        <f>A373^4*'ICP corrections'!K$75+A373^3*'ICP corrections'!L$75+'ICP corrections'!M$75*A373^2+'ICP corrections'!N$75*A373+'ICP corrections'!O$75</f>
        <v>1.0915423913015623</v>
      </c>
      <c r="AG373" s="20">
        <f t="shared" si="5"/>
        <v>127.77636699122651</v>
      </c>
      <c r="AH373" s="20"/>
    </row>
    <row r="374" spans="1:34" s="18" customFormat="1" ht="16">
      <c r="A374" s="18">
        <f>'Bruker data input page'!A374</f>
        <v>429</v>
      </c>
      <c r="B374" s="82">
        <f>'Bruker data input page'!B374</f>
        <v>44878.170138888891</v>
      </c>
      <c r="C374" s="18" t="str">
        <f>'Bruker data input page'!G374</f>
        <v>GeoExploration</v>
      </c>
      <c r="D374" s="18" t="str">
        <f>'Bruker data input page'!H374</f>
        <v>Oxide3phase</v>
      </c>
      <c r="E374" s="22">
        <f>'Bruker data input page'!K374</f>
        <v>150</v>
      </c>
      <c r="F374" s="22"/>
      <c r="G374" s="22" t="str">
        <f>'Bruker data input page'!DJ374</f>
        <v>U1556B-49R-2A</v>
      </c>
      <c r="H374" s="22" t="str">
        <f>'Bruker data input page'!DK374</f>
        <v>SHLF11517441</v>
      </c>
      <c r="I374" s="22">
        <f>'Bruker data input page'!DL374</f>
        <v>42</v>
      </c>
      <c r="J374" s="22" t="str">
        <f>'Bruker data input page'!DM374</f>
        <v>B</v>
      </c>
      <c r="K374" s="49">
        <f>'Bruker data input page'!X374*Calibrations!H$46+Calibrations!I$46</f>
        <v>54.816511822524205</v>
      </c>
      <c r="L374" s="50">
        <f>'Bruker data input page'!AJ374*Calibrations!O$46/0.5995+Calibrations!P$46</f>
        <v>1.464053191327783</v>
      </c>
      <c r="M374" s="19">
        <f>'ICP corrections'!$S$75*L374^2+'ICP corrections'!$T$75*L374+'ICP corrections'!$U$75</f>
        <v>1.6008083375878734</v>
      </c>
      <c r="N374" s="49">
        <f>'Bruker data input page'!V374*Calibrations!V$46+Calibrations!W$46</f>
        <v>17.657308815586632</v>
      </c>
      <c r="O374" s="50">
        <f>'Bruker data input page'!AR374*Calibrations!AC$46/0.6994+Calibrations!AD$46</f>
        <v>10.905384820659016</v>
      </c>
      <c r="P374" s="50">
        <f>'Bruker data input page'!T374*Calibrations!AQ$46+Calibrations!AR$46</f>
        <v>13.012707565913413</v>
      </c>
      <c r="Q374" s="50">
        <f>'Bruker data input page'!AP374*Calibrations!AJ$46/0.77446+Calibrations!AK$46</f>
        <v>0.15149019697393568</v>
      </c>
      <c r="R374" s="50">
        <f>'Bruker data input page'!AH374*Calibrations!AX$46/0.7147+Calibrations!AY$46</f>
        <v>11.744454103873469</v>
      </c>
      <c r="S374" s="50">
        <f>'Bruker data input page'!AF374*Calibrations!BE$46/0.83015+Calibrations!BF$46</f>
        <v>0.92481100357281121</v>
      </c>
      <c r="U374" s="20">
        <f>'Bruker data input page'!AL374*Calibrations!BS$46*10000+Calibrations!BT$46</f>
        <v>292.08761516033979</v>
      </c>
      <c r="V374" s="20">
        <f>('Bruker data input page'!AN374*10000)^2*Calibrations!BY$46+('Bruker data input page'!AN374*10000)*Calibrations!BZ$46+Calibrations!CA$46</f>
        <v>293.02308705050166</v>
      </c>
      <c r="W374" s="20">
        <f>'Bruker data input page'!AV374*Calibrations!CG$46*10000+Calibrations!CH$46</f>
        <v>153.53512685299168</v>
      </c>
      <c r="X374" s="20">
        <f>'Bruker data input page'!AX374*Calibrations!CN$46*10000+Calibrations!CO$46</f>
        <v>85.405523954973745</v>
      </c>
      <c r="Y374" s="20">
        <f>'Bruker data input page'!AZ374*Calibrations!CU$46*10000+Calibrations!CV$46</f>
        <v>109.68234996278393</v>
      </c>
      <c r="Z374" s="20">
        <f>'Bruker data input page'!BH374*Calibrations!DB$46*10000+Calibrations!DC$46</f>
        <v>12.348637429641492</v>
      </c>
      <c r="AA374" s="20">
        <f>'Bruker data input page'!BJ374*Calibrations!DI$46*10000+Calibrations!DJ$46</f>
        <v>189.81362652618034</v>
      </c>
      <c r="AB374" s="20">
        <f>'Bruker data input page'!BL374*Calibrations!DP$46*10000+Calibrations!DQ$46</f>
        <v>24.956412941230354</v>
      </c>
      <c r="AC374" s="20">
        <f>AB374*'ICP corrections'!Z$74+'ICP corrections'!AA$74</f>
        <v>29.166946641339923</v>
      </c>
      <c r="AD374" s="20">
        <f>((('Bruker data input page'!BN374*10000)^2)*Calibrations!DW$46)+(Calibrations!DX$46*('Bruker data input page'!BN374*10000))+Calibrations!DY$46</f>
        <v>63.122792457171265</v>
      </c>
      <c r="AE374" s="20">
        <f>AD374^2*'ICP corrections'!F$75+'ICP corrections'!G$75*AD374+'ICP corrections'!H$75</f>
        <v>95.240487852743811</v>
      </c>
      <c r="AF374" s="91">
        <f>A374^4*'ICP corrections'!K$75+A374^3*'ICP corrections'!L$75+'ICP corrections'!M$75*A374^2+'ICP corrections'!N$75*A374+'ICP corrections'!O$75</f>
        <v>1.0914825049100954</v>
      </c>
      <c r="AG374" s="20">
        <f t="shared" si="5"/>
        <v>103.95332625037233</v>
      </c>
      <c r="AH374" s="20"/>
    </row>
    <row r="375" spans="1:34" s="18" customFormat="1" ht="16">
      <c r="A375" s="18">
        <f>'Bruker data input page'!A375</f>
        <v>430</v>
      </c>
      <c r="B375" s="82">
        <f>'Bruker data input page'!B375</f>
        <v>44878.17291666667</v>
      </c>
      <c r="C375" s="18" t="str">
        <f>'Bruker data input page'!G375</f>
        <v>GeoExploration</v>
      </c>
      <c r="D375" s="18" t="str">
        <f>'Bruker data input page'!H375</f>
        <v>Oxide3phase</v>
      </c>
      <c r="E375" s="22">
        <f>'Bruker data input page'!K375</f>
        <v>150</v>
      </c>
      <c r="F375" s="22"/>
      <c r="G375" s="22" t="str">
        <f>'Bruker data input page'!DJ375</f>
        <v>U1556B-49R-2A</v>
      </c>
      <c r="H375" s="22" t="str">
        <f>'Bruker data input page'!DK375</f>
        <v>SHLF11517441</v>
      </c>
      <c r="I375" s="22">
        <f>'Bruker data input page'!DL375</f>
        <v>107</v>
      </c>
      <c r="J375" s="22" t="str">
        <f>'Bruker data input page'!DM375</f>
        <v>B</v>
      </c>
      <c r="K375" s="49">
        <f>'Bruker data input page'!X375*Calibrations!H$46+Calibrations!I$46</f>
        <v>50.830923285029044</v>
      </c>
      <c r="L375" s="50">
        <f>'Bruker data input page'!AJ375*Calibrations!O$46/0.5995+Calibrations!P$46</f>
        <v>1.5103876843360313</v>
      </c>
      <c r="M375" s="19">
        <f>'ICP corrections'!$S$75*L375^2+'ICP corrections'!$T$75*L375+'ICP corrections'!$U$75</f>
        <v>1.6540878418053808</v>
      </c>
      <c r="N375" s="49">
        <f>'Bruker data input page'!V375*Calibrations!V$46+Calibrations!W$46</f>
        <v>18.159784864733549</v>
      </c>
      <c r="O375" s="50">
        <f>'Bruker data input page'!AR375*Calibrations!AC$46/0.6994+Calibrations!AD$46</f>
        <v>12.05744067829761</v>
      </c>
      <c r="P375" s="50">
        <f>'Bruker data input page'!T375*Calibrations!AQ$46+Calibrations!AR$46</f>
        <v>8.8482384194573243</v>
      </c>
      <c r="Q375" s="50">
        <f>'Bruker data input page'!AP375*Calibrations!AJ$46/0.77446+Calibrations!AK$46</f>
        <v>0.15949786108585789</v>
      </c>
      <c r="R375" s="50">
        <f>'Bruker data input page'!AH375*Calibrations!AX$46/0.7147+Calibrations!AY$46</f>
        <v>10.686317436280017</v>
      </c>
      <c r="S375" s="50">
        <f>'Bruker data input page'!AF375*Calibrations!BE$46/0.83015+Calibrations!BF$46</f>
        <v>0.96966820969935397</v>
      </c>
      <c r="U375" s="20">
        <f>'Bruker data input page'!AL375*Calibrations!BS$46*10000+Calibrations!BT$46</f>
        <v>297.62159366716878</v>
      </c>
      <c r="V375" s="20">
        <f>('Bruker data input page'!AN375*10000)^2*Calibrations!BY$46+('Bruker data input page'!AN375*10000)*Calibrations!BZ$46+Calibrations!CA$46</f>
        <v>339.4494872194208</v>
      </c>
      <c r="W375" s="20">
        <f>'Bruker data input page'!AV375*Calibrations!CG$46*10000+Calibrations!CH$46</f>
        <v>108.58572977985564</v>
      </c>
      <c r="X375" s="20">
        <f>'Bruker data input page'!AX375*Calibrations!CN$46*10000+Calibrations!CO$46</f>
        <v>81.29462585130824</v>
      </c>
      <c r="Y375" s="20">
        <f>'Bruker data input page'!AZ375*Calibrations!CU$46*10000+Calibrations!CV$46</f>
        <v>143.80163166946122</v>
      </c>
      <c r="Z375" s="20">
        <f>'Bruker data input page'!BH375*Calibrations!DB$46*10000+Calibrations!DC$46</f>
        <v>11.279279339790206</v>
      </c>
      <c r="AA375" s="20">
        <f>'Bruker data input page'!BJ375*Calibrations!DI$46*10000+Calibrations!DJ$46</f>
        <v>232.57957092209736</v>
      </c>
      <c r="AB375" s="20">
        <f>'Bruker data input page'!BL375*Calibrations!DP$46*10000+Calibrations!DQ$46</f>
        <v>28.579761694211815</v>
      </c>
      <c r="AC375" s="20">
        <f>AB375*'ICP corrections'!Z$74+'ICP corrections'!AA$74</f>
        <v>32.247155416249463</v>
      </c>
      <c r="AD375" s="20">
        <f>((('Bruker data input page'!BN375*10000)^2)*Calibrations!DW$46)+(Calibrations!DX$46*('Bruker data input page'!BN375*10000))+Calibrations!DY$46</f>
        <v>84.331574042146229</v>
      </c>
      <c r="AE375" s="20">
        <f>AD375^2*'ICP corrections'!F$75+'ICP corrections'!G$75*AD375+'ICP corrections'!H$75</f>
        <v>121.21590750386397</v>
      </c>
      <c r="AF375" s="91">
        <f>A375^4*'ICP corrections'!K$75+A375^3*'ICP corrections'!L$75+'ICP corrections'!M$75*A375^2+'ICP corrections'!N$75*A375+'ICP corrections'!O$75</f>
        <v>1.0914156735008154</v>
      </c>
      <c r="AG375" s="20">
        <f t="shared" si="5"/>
        <v>132.29694132734224</v>
      </c>
      <c r="AH375" s="20"/>
    </row>
    <row r="376" spans="1:34" s="18" customFormat="1" ht="16">
      <c r="A376" s="18">
        <f>'Bruker data input page'!A376</f>
        <v>431</v>
      </c>
      <c r="B376" s="82">
        <f>'Bruker data input page'!B376</f>
        <v>44878.176388888889</v>
      </c>
      <c r="C376" s="18" t="str">
        <f>'Bruker data input page'!G376</f>
        <v>GeoExploration</v>
      </c>
      <c r="D376" s="18" t="str">
        <f>'Bruker data input page'!H376</f>
        <v>Oxide3phase</v>
      </c>
      <c r="E376" s="22">
        <f>'Bruker data input page'!K376</f>
        <v>150</v>
      </c>
      <c r="F376" s="22"/>
      <c r="G376" s="22" t="str">
        <f>'Bruker data input page'!DJ376</f>
        <v>U1556B-50R-1A</v>
      </c>
      <c r="H376" s="22" t="str">
        <f>'Bruker data input page'!DK376</f>
        <v>SHLF11518011</v>
      </c>
      <c r="I376" s="22">
        <f>'Bruker data input page'!DL376</f>
        <v>56</v>
      </c>
      <c r="J376" s="22" t="str">
        <f>'Bruker data input page'!DM376</f>
        <v>A</v>
      </c>
      <c r="K376" s="49">
        <f>'Bruker data input page'!X376*Calibrations!H$46+Calibrations!I$46</f>
        <v>48.972386088776595</v>
      </c>
      <c r="L376" s="50">
        <f>'Bruker data input page'!AJ376*Calibrations!O$46/0.5995+Calibrations!P$46</f>
        <v>1.6716515069768378</v>
      </c>
      <c r="M376" s="19">
        <f>'ICP corrections'!$S$75*L376^2+'ICP corrections'!$T$75*L376+'ICP corrections'!$U$75</f>
        <v>1.8392035013262238</v>
      </c>
      <c r="N376" s="49">
        <f>'Bruker data input page'!V376*Calibrations!V$46+Calibrations!W$46</f>
        <v>18.836601473136156</v>
      </c>
      <c r="O376" s="50">
        <f>'Bruker data input page'!AR376*Calibrations!AC$46/0.6994+Calibrations!AD$46</f>
        <v>12.64745275621531</v>
      </c>
      <c r="P376" s="50">
        <f>'Bruker data input page'!T376*Calibrations!AQ$46+Calibrations!AR$46</f>
        <v>5.9139887909319029</v>
      </c>
      <c r="Q376" s="50">
        <f>'Bruker data input page'!AP376*Calibrations!AJ$46/0.77446+Calibrations!AK$46</f>
        <v>0.10296614280318302</v>
      </c>
      <c r="R376" s="50">
        <f>'Bruker data input page'!AH376*Calibrations!AX$46/0.7147+Calibrations!AY$46</f>
        <v>11.61619953536621</v>
      </c>
      <c r="S376" s="50">
        <f>'Bruker data input page'!AF376*Calibrations!BE$46/0.83015+Calibrations!BF$46</f>
        <v>1.2856821930097864</v>
      </c>
      <c r="U376" s="20">
        <f>'Bruker data input page'!AL376*Calibrations!BS$46*10000+Calibrations!BT$46</f>
        <v>294.16285710040063</v>
      </c>
      <c r="V376" s="20">
        <f>('Bruker data input page'!AN376*10000)^2*Calibrations!BY$46+('Bruker data input page'!AN376*10000)*Calibrations!BZ$46+Calibrations!CA$46</f>
        <v>359.35266856804003</v>
      </c>
      <c r="W376" s="20">
        <f>'Bruker data input page'!AV376*Calibrations!CG$46*10000+Calibrations!CH$46</f>
        <v>120.57223566602524</v>
      </c>
      <c r="X376" s="20">
        <f>'Bruker data input page'!AX376*Calibrations!CN$46*10000+Calibrations!CO$46</f>
        <v>90.544146584555577</v>
      </c>
      <c r="Y376" s="20">
        <f>'Bruker data input page'!AZ376*Calibrations!CU$46*10000+Calibrations!CV$46</f>
        <v>97.496892210399167</v>
      </c>
      <c r="Z376" s="20">
        <f>'Bruker data input page'!BH376*Calibrations!DB$46*10000+Calibrations!DC$46</f>
        <v>11.279279339790206</v>
      </c>
      <c r="AA376" s="20">
        <f>'Bruker data input page'!BJ376*Calibrations!DI$46*10000+Calibrations!DJ$46</f>
        <v>246.13950451104665</v>
      </c>
      <c r="AB376" s="20">
        <f>'Bruker data input page'!BL376*Calibrations!DP$46*10000+Calibrations!DQ$46</f>
        <v>28.579761694211815</v>
      </c>
      <c r="AC376" s="20">
        <f>AB376*'ICP corrections'!Z$74+'ICP corrections'!AA$74</f>
        <v>32.247155416249463</v>
      </c>
      <c r="AD376" s="20">
        <f>((('Bruker data input page'!BN376*10000)^2)*Calibrations!DW$46)+(Calibrations!DX$46*('Bruker data input page'!BN376*10000))+Calibrations!DY$46</f>
        <v>94.572575604938152</v>
      </c>
      <c r="AE376" s="20">
        <f>AD376^2*'ICP corrections'!F$75+'ICP corrections'!G$75*AD376+'ICP corrections'!H$75</f>
        <v>133.28060581349121</v>
      </c>
      <c r="AF376" s="91">
        <f>A376^4*'ICP corrections'!K$75+A376^3*'ICP corrections'!L$75+'ICP corrections'!M$75*A376^2+'ICP corrections'!N$75*A376+'ICP corrections'!O$75</f>
        <v>1.0913418522097755</v>
      </c>
      <c r="AG376" s="20">
        <f t="shared" si="5"/>
        <v>145.45470321213648</v>
      </c>
      <c r="AH376" s="20"/>
    </row>
    <row r="377" spans="1:34" s="18" customFormat="1" ht="16">
      <c r="A377" s="18">
        <f>'Bruker data input page'!A377</f>
        <v>432</v>
      </c>
      <c r="B377" s="82">
        <f>'Bruker data input page'!B377</f>
        <v>44878.178472222222</v>
      </c>
      <c r="C377" s="18" t="str">
        <f>'Bruker data input page'!G377</f>
        <v>GeoExploration</v>
      </c>
      <c r="D377" s="18" t="str">
        <f>'Bruker data input page'!H377</f>
        <v>Oxide3phase</v>
      </c>
      <c r="E377" s="22">
        <f>'Bruker data input page'!K377</f>
        <v>150</v>
      </c>
      <c r="F377" s="22"/>
      <c r="G377" s="22" t="str">
        <f>'Bruker data input page'!DJ377</f>
        <v>U1556B-50R-1A</v>
      </c>
      <c r="H377" s="22" t="str">
        <f>'Bruker data input page'!DK377</f>
        <v>SHLF11518011</v>
      </c>
      <c r="I377" s="22">
        <f>'Bruker data input page'!DL377</f>
        <v>138</v>
      </c>
      <c r="J377" s="22" t="str">
        <f>'Bruker data input page'!DM377</f>
        <v>B</v>
      </c>
      <c r="K377" s="49">
        <f>'Bruker data input page'!X377*Calibrations!H$46+Calibrations!I$46</f>
        <v>52.238602919779218</v>
      </c>
      <c r="L377" s="50">
        <f>'Bruker data input page'!AJ377*Calibrations!O$46/0.5995+Calibrations!P$46</f>
        <v>1.351102558905541</v>
      </c>
      <c r="M377" s="19">
        <f>'ICP corrections'!$S$75*L377^2+'ICP corrections'!$T$75*L377+'ICP corrections'!$U$75</f>
        <v>1.4707558501706248</v>
      </c>
      <c r="N377" s="49">
        <f>'Bruker data input page'!V377*Calibrations!V$46+Calibrations!W$46</f>
        <v>17.812557134741937</v>
      </c>
      <c r="O377" s="50">
        <f>'Bruker data input page'!AR377*Calibrations!AC$46/0.6994+Calibrations!AD$46</f>
        <v>9.8152162611580334</v>
      </c>
      <c r="P377" s="50">
        <f>'Bruker data input page'!T377*Calibrations!AQ$46+Calibrations!AR$46</f>
        <v>11.5478140464155</v>
      </c>
      <c r="Q377" s="50">
        <f>'Bruker data input page'!AP377*Calibrations!AJ$46/0.77446+Calibrations!AK$46</f>
        <v>0.12985755213426517</v>
      </c>
      <c r="R377" s="50">
        <f>'Bruker data input page'!AH377*Calibrations!AX$46/0.7147+Calibrations!AY$46</f>
        <v>11.080273448759652</v>
      </c>
      <c r="S377" s="50">
        <f>'Bruker data input page'!AF377*Calibrations!BE$46/0.83015+Calibrations!BF$46</f>
        <v>0.77010398094685439</v>
      </c>
      <c r="U377" s="20">
        <f>'Bruker data input page'!AL377*Calibrations!BS$46*10000+Calibrations!BT$46</f>
        <v>259.57549143271928</v>
      </c>
      <c r="V377" s="20">
        <f>('Bruker data input page'!AN377*10000)^2*Calibrations!BY$46+('Bruker data input page'!AN377*10000)*Calibrations!BZ$46+Calibrations!CA$46</f>
        <v>308.4889306301792</v>
      </c>
      <c r="W377" s="20">
        <f>'Bruker data input page'!AV377*Calibrations!CG$46*10000+Calibrations!CH$46</f>
        <v>154.53400234350582</v>
      </c>
      <c r="X377" s="20">
        <f>'Bruker data input page'!AX377*Calibrations!CN$46*10000+Calibrations!CO$46</f>
        <v>86.433248480890086</v>
      </c>
      <c r="Y377" s="20">
        <f>'Bruker data input page'!AZ377*Calibrations!CU$46*10000+Calibrations!CV$46</f>
        <v>82.874342907537468</v>
      </c>
      <c r="Z377" s="20">
        <f>'Bruker data input page'!BH377*Calibrations!DB$46*10000+Calibrations!DC$46</f>
        <v>13.417995519492779</v>
      </c>
      <c r="AA377" s="20">
        <f>'Bruker data input page'!BJ377*Calibrations!DI$46*10000+Calibrations!DJ$46</f>
        <v>189.81362652618034</v>
      </c>
      <c r="AB377" s="20">
        <f>'Bruker data input page'!BL377*Calibrations!DP$46*10000+Calibrations!DQ$46</f>
        <v>26.164195858890835</v>
      </c>
      <c r="AC377" s="20">
        <f>AB377*'ICP corrections'!Z$74+'ICP corrections'!AA$74</f>
        <v>30.193682899643097</v>
      </c>
      <c r="AD377" s="20">
        <f>((('Bruker data input page'!BN377*10000)^2)*Calibrations!DW$46)+(Calibrations!DX$46*('Bruker data input page'!BN377*10000))+Calibrations!DY$46</f>
        <v>76.198862564394886</v>
      </c>
      <c r="AE377" s="20">
        <f>AD377^2*'ICP corrections'!F$75+'ICP corrections'!G$75*AD377+'ICP corrections'!H$75</f>
        <v>111.41319332462048</v>
      </c>
      <c r="AF377" s="91">
        <f>A377^4*'ICP corrections'!K$75+A377^3*'ICP corrections'!L$75+'ICP corrections'!M$75*A377^2+'ICP corrections'!N$75*A377+'ICP corrections'!O$75</f>
        <v>1.0912609962462381</v>
      </c>
      <c r="AG377" s="20">
        <f t="shared" si="5"/>
        <v>121.58087234240007</v>
      </c>
      <c r="AH377" s="20"/>
    </row>
    <row r="378" spans="1:34" s="18" customFormat="1" ht="16">
      <c r="B378" s="82"/>
      <c r="E378" s="22"/>
      <c r="F378" s="22"/>
      <c r="G378" s="22"/>
      <c r="H378" s="22"/>
      <c r="I378" s="22"/>
      <c r="J378" s="22"/>
      <c r="K378" s="49"/>
      <c r="L378" s="50"/>
      <c r="M378" s="19"/>
      <c r="N378" s="49"/>
      <c r="O378" s="50"/>
      <c r="P378" s="50"/>
      <c r="Q378" s="50"/>
      <c r="R378" s="50"/>
      <c r="S378" s="50"/>
      <c r="U378" s="20"/>
      <c r="V378" s="20"/>
      <c r="W378" s="20"/>
      <c r="X378" s="20"/>
      <c r="Y378" s="20"/>
      <c r="Z378" s="20"/>
      <c r="AA378" s="20"/>
      <c r="AB378" s="20"/>
      <c r="AC378" s="20"/>
      <c r="AD378" s="20"/>
      <c r="AE378" s="20"/>
      <c r="AF378" s="91"/>
      <c r="AG378" s="20"/>
      <c r="AH378" s="20"/>
    </row>
    <row r="379" spans="1:34" s="18" customFormat="1" ht="16">
      <c r="A379" s="18">
        <f>'Bruker data input page'!A379</f>
        <v>435</v>
      </c>
      <c r="B379" s="82">
        <f>'Bruker data input page'!B379</f>
        <v>44878.94027777778</v>
      </c>
      <c r="C379" s="18" t="str">
        <f>'Bruker data input page'!G379</f>
        <v>GeoExploration</v>
      </c>
      <c r="D379" s="18" t="str">
        <f>'Bruker data input page'!H379</f>
        <v>Oxide3phase</v>
      </c>
      <c r="E379" s="22">
        <f>'Bruker data input page'!K379</f>
        <v>150</v>
      </c>
      <c r="F379" s="22"/>
      <c r="G379" s="22" t="str">
        <f>'Bruker data input page'!DJ379</f>
        <v>BHVO-2</v>
      </c>
      <c r="H379" s="22">
        <f>'Bruker data input page'!DK379</f>
        <v>0</v>
      </c>
      <c r="I379" s="22">
        <f>'Bruker data input page'!DL379</f>
        <v>0</v>
      </c>
      <c r="J379" s="22" t="str">
        <f>'Bruker data input page'!DM379</f>
        <v>STD</v>
      </c>
      <c r="K379" s="49">
        <f>'Bruker data input page'!X379*Calibrations!H$46+Calibrations!I$46</f>
        <v>44.133361117669828</v>
      </c>
      <c r="L379" s="50">
        <f>'Bruker data input page'!AJ379*Calibrations!O$46/0.5995+Calibrations!P$46</f>
        <v>2.8249021977230573</v>
      </c>
      <c r="M379" s="19">
        <f>'ICP corrections'!$S$75*L379^2+'ICP corrections'!$T$75*L379+'ICP corrections'!$U$75</f>
        <v>3.1485467063640429</v>
      </c>
      <c r="N379" s="49">
        <f>'Bruker data input page'!V379*Calibrations!V$46+Calibrations!W$46</f>
        <v>14.579230120095904</v>
      </c>
      <c r="O379" s="50">
        <f>'Bruker data input page'!AR379*Calibrations!AC$46/0.6994+Calibrations!AD$46</f>
        <v>12.890836457544948</v>
      </c>
      <c r="P379" s="50">
        <f>'Bruker data input page'!T379*Calibrations!AQ$46+Calibrations!AR$46</f>
        <v>6.5193487619032258</v>
      </c>
      <c r="Q379" s="50">
        <f>'Bruker data input page'!AP379*Calibrations!AJ$46/0.77446+Calibrations!AK$46</f>
        <v>0.17838160630501781</v>
      </c>
      <c r="R379" s="50">
        <f>'Bruker data input page'!AH379*Calibrations!AX$46/0.7147+Calibrations!AY$46</f>
        <v>11.208236197998406</v>
      </c>
      <c r="S379" s="50">
        <f>'Bruker data input page'!AF379*Calibrations!BE$46/0.83015+Calibrations!BF$46</f>
        <v>0.52769608649244482</v>
      </c>
      <c r="U379" s="20">
        <f>'Bruker data input page'!AL379*Calibrations!BS$46*10000+Calibrations!BT$46</f>
        <v>184.86678159052749</v>
      </c>
      <c r="V379" s="20">
        <f>('Bruker data input page'!AN379*10000)^2*Calibrations!BY$46+('Bruker data input page'!AN379*10000)*Calibrations!BZ$46+Calibrations!CA$46</f>
        <v>301.94000420029386</v>
      </c>
      <c r="W379" s="20">
        <f>'Bruker data input page'!AV379*Calibrations!CG$46*10000+Calibrations!CH$46</f>
        <v>116.57673370396871</v>
      </c>
      <c r="X379" s="20">
        <f>'Bruker data input page'!AX379*Calibrations!CN$46*10000+Calibrations!CO$46</f>
        <v>128.56995404346134</v>
      </c>
      <c r="Y379" s="20">
        <f>'Bruker data input page'!AZ379*Calibrations!CU$46*10000+Calibrations!CV$46</f>
        <v>103.58962108659155</v>
      </c>
      <c r="Z379" s="20">
        <f>'Bruker data input page'!BH379*Calibrations!DB$46*10000+Calibrations!DC$46</f>
        <v>10.209921249938919</v>
      </c>
      <c r="AA379" s="20">
        <f>'Bruker data input page'!BJ379*Calibrations!DI$46*10000+Calibrations!DJ$46</f>
        <v>401.55720487669618</v>
      </c>
      <c r="AB379" s="20">
        <f>'Bruker data input page'!BL379*Calibrations!DP$46*10000+Calibrations!DQ$46</f>
        <v>26.164195858890835</v>
      </c>
      <c r="AC379" s="20">
        <f>AB379*'ICP corrections'!Z$74+'ICP corrections'!AA$74</f>
        <v>30.193682899643097</v>
      </c>
      <c r="AD379" s="20">
        <f>((('Bruker data input page'!BN379*10000)^2)*Calibrations!DW$46)+(Calibrations!DX$46*('Bruker data input page'!BN379*10000))+Calibrations!DY$46</f>
        <v>174.06958963206444</v>
      </c>
      <c r="AE379" s="20">
        <f>AD379^2*'ICP corrections'!F$75+'ICP corrections'!G$75*AD379+'ICP corrections'!H$75</f>
        <v>216.34782762839518</v>
      </c>
      <c r="AF379" s="91">
        <f>A379^4*'ICP corrections'!K$75+A379^3*'ICP corrections'!L$75+'ICP corrections'!M$75*A379^2+'ICP corrections'!N$75*A379+'ICP corrections'!O$75</f>
        <v>1.0909757735113912</v>
      </c>
      <c r="AG379" s="20">
        <f t="shared" si="5"/>
        <v>236.03023859439756</v>
      </c>
      <c r="AH379" s="20"/>
    </row>
    <row r="380" spans="1:34" s="18" customFormat="1" ht="16">
      <c r="A380" s="18">
        <f>'Bruker data input page'!A380</f>
        <v>436</v>
      </c>
      <c r="B380" s="82">
        <f>'Bruker data input page'!B380</f>
        <v>44878.942361111112</v>
      </c>
      <c r="C380" s="18" t="str">
        <f>'Bruker data input page'!G380</f>
        <v>GeoExploration</v>
      </c>
      <c r="D380" s="18" t="str">
        <f>'Bruker data input page'!H380</f>
        <v>Oxide3phase</v>
      </c>
      <c r="E380" s="22">
        <f>'Bruker data input page'!K380</f>
        <v>150</v>
      </c>
      <c r="F380" s="22"/>
      <c r="G380" s="22" t="str">
        <f>'Bruker data input page'!DJ380</f>
        <v>BHVO-2</v>
      </c>
      <c r="H380" s="22">
        <f>'Bruker data input page'!DK380</f>
        <v>0</v>
      </c>
      <c r="I380" s="22">
        <f>'Bruker data input page'!DL380</f>
        <v>0</v>
      </c>
      <c r="J380" s="22" t="str">
        <f>'Bruker data input page'!DM380</f>
        <v>STD</v>
      </c>
      <c r="K380" s="49">
        <f>'Bruker data input page'!X380*Calibrations!H$46+Calibrations!I$46</f>
        <v>44.23741996612236</v>
      </c>
      <c r="L380" s="50">
        <f>'Bruker data input page'!AJ380*Calibrations!O$46/0.5995+Calibrations!P$46</f>
        <v>2.8329818779985168</v>
      </c>
      <c r="M380" s="19">
        <f>'ICP corrections'!$S$75*L380^2+'ICP corrections'!$T$75*L380+'ICP corrections'!$U$75</f>
        <v>3.1576303476353376</v>
      </c>
      <c r="N380" s="49">
        <f>'Bruker data input page'!V380*Calibrations!V$46+Calibrations!W$46</f>
        <v>14.556900787383354</v>
      </c>
      <c r="O380" s="50">
        <f>'Bruker data input page'!AR380*Calibrations!AC$46/0.6994+Calibrations!AD$46</f>
        <v>12.987386593341368</v>
      </c>
      <c r="P380" s="50">
        <f>'Bruker data input page'!T380*Calibrations!AQ$46+Calibrations!AR$46</f>
        <v>6.1618565354562183</v>
      </c>
      <c r="Q380" s="50">
        <f>'Bruker data input page'!AP380*Calibrations!AJ$46/0.77446+Calibrations!AK$46</f>
        <v>0.17730594993177451</v>
      </c>
      <c r="R380" s="50">
        <f>'Bruker data input page'!AH380*Calibrations!AX$46/0.7147+Calibrations!AY$46</f>
        <v>11.247631799246371</v>
      </c>
      <c r="S380" s="50">
        <f>'Bruker data input page'!AF380*Calibrations!BE$46/0.83015+Calibrations!BF$46</f>
        <v>0.52355714228625505</v>
      </c>
      <c r="U380" s="20">
        <f>'Bruker data input page'!AL380*Calibrations!BS$46*10000+Calibrations!BT$46</f>
        <v>189.70901278400288</v>
      </c>
      <c r="V380" s="20">
        <f>('Bruker data input page'!AN380*10000)^2*Calibrations!BY$46+('Bruker data input page'!AN380*10000)*Calibrations!BZ$46+Calibrations!CA$46</f>
        <v>276.90969011934965</v>
      </c>
      <c r="W380" s="20">
        <f>'Bruker data input page'!AV380*Calibrations!CG$46*10000+Calibrations!CH$46</f>
        <v>126.56548860911005</v>
      </c>
      <c r="X380" s="20">
        <f>'Bruker data input page'!AX380*Calibrations!CN$46*10000+Calibrations!CO$46</f>
        <v>129.59767856937771</v>
      </c>
      <c r="Y380" s="20">
        <f>'Bruker data input page'!AZ380*Calibrations!CU$46*10000+Calibrations!CV$46</f>
        <v>108.46380418754543</v>
      </c>
      <c r="Z380" s="20">
        <f>'Bruker data input page'!BH380*Calibrations!DB$46*10000+Calibrations!DC$46</f>
        <v>8.0712050702363456</v>
      </c>
      <c r="AA380" s="20">
        <f>'Bruker data input page'!BJ380*Calibrations!DI$46*10000+Calibrations!DJ$46</f>
        <v>394.25570217495419</v>
      </c>
      <c r="AB380" s="20">
        <f>'Bruker data input page'!BL380*Calibrations!DP$46*10000+Calibrations!DQ$46</f>
        <v>28.579761694211815</v>
      </c>
      <c r="AC380" s="20">
        <f>AB380*'ICP corrections'!Z$74+'ICP corrections'!AA$74</f>
        <v>32.247155416249463</v>
      </c>
      <c r="AD380" s="20">
        <f>((('Bruker data input page'!BN380*10000)^2)*Calibrations!DW$46)+(Calibrations!DX$46*('Bruker data input page'!BN380*10000))+Calibrations!DY$46</f>
        <v>171.39167347743094</v>
      </c>
      <c r="AE380" s="20">
        <f>AD380^2*'ICP corrections'!F$75+'ICP corrections'!G$75*AD380+'ICP corrections'!H$75</f>
        <v>213.85492022283808</v>
      </c>
      <c r="AF380" s="91">
        <f>A380^4*'ICP corrections'!K$75+A380^3*'ICP corrections'!L$75+'ICP corrections'!M$75*A380^2+'ICP corrections'!N$75*A380+'ICP corrections'!O$75</f>
        <v>1.0908663324146597</v>
      </c>
      <c r="AG380" s="20">
        <f t="shared" si="5"/>
        <v>233.287132492317</v>
      </c>
      <c r="AH380" s="20"/>
    </row>
    <row r="381" spans="1:34" s="18" customFormat="1" ht="16">
      <c r="A381" s="18">
        <f>'Bruker data input page'!A381</f>
        <v>437</v>
      </c>
      <c r="B381" s="82">
        <f>'Bruker data input page'!B381</f>
        <v>44878.944444444445</v>
      </c>
      <c r="C381" s="18" t="str">
        <f>'Bruker data input page'!G381</f>
        <v>GeoExploration</v>
      </c>
      <c r="D381" s="18" t="str">
        <f>'Bruker data input page'!H381</f>
        <v>Oxide3phase</v>
      </c>
      <c r="E381" s="22">
        <f>'Bruker data input page'!K381</f>
        <v>150</v>
      </c>
      <c r="F381" s="22"/>
      <c r="G381" s="22" t="str">
        <f>'Bruker data input page'!DJ381</f>
        <v>AGV-1</v>
      </c>
      <c r="H381" s="22">
        <f>'Bruker data input page'!DK381</f>
        <v>0</v>
      </c>
      <c r="I381" s="22">
        <f>'Bruker data input page'!DL381</f>
        <v>0</v>
      </c>
      <c r="J381" s="22" t="str">
        <f>'Bruker data input page'!DM381</f>
        <v>STD</v>
      </c>
      <c r="K381" s="49">
        <f>'Bruker data input page'!X381*Calibrations!H$46+Calibrations!I$46</f>
        <v>57.749586462177881</v>
      </c>
      <c r="L381" s="50">
        <f>'Bruker data input page'!AJ381*Calibrations!O$46/0.5995+Calibrations!P$46</f>
        <v>1.0711169036457355</v>
      </c>
      <c r="M381" s="19">
        <f>'ICP corrections'!$S$75*L381^2+'ICP corrections'!$T$75*L381+'ICP corrections'!$U$75</f>
        <v>1.1473267383651833</v>
      </c>
      <c r="N381" s="49">
        <f>'Bruker data input page'!V381*Calibrations!V$46+Calibrations!W$46</f>
        <v>15.767705550565676</v>
      </c>
      <c r="O381" s="50">
        <f>'Bruker data input page'!AR381*Calibrations!AC$46/0.6994+Calibrations!AD$46</f>
        <v>6.791367169943924</v>
      </c>
      <c r="P381" s="50">
        <f>'Bruker data input page'!T381*Calibrations!AQ$46+Calibrations!AR$46</f>
        <v>2.7757212106512417</v>
      </c>
      <c r="Q381" s="50">
        <f>'Bruker data input page'!AP381*Calibrations!AJ$46/0.77446+Calibrations!AK$46</f>
        <v>0.10201000380474455</v>
      </c>
      <c r="R381" s="50">
        <f>'Bruker data input page'!AH381*Calibrations!AX$46/0.7147+Calibrations!AY$46</f>
        <v>5.2220016335532309</v>
      </c>
      <c r="S381" s="50">
        <f>'Bruker data input page'!AF381*Calibrations!BE$46/0.83015+Calibrations!BF$46</f>
        <v>3.1079362773025094</v>
      </c>
      <c r="U381" s="20">
        <f>'Bruker data input page'!AL381*Calibrations!BS$46*10000+Calibrations!BT$46</f>
        <v>162.73086756321138</v>
      </c>
      <c r="V381" s="20" t="e">
        <f>('Bruker data input page'!AN381*10000)^2*Calibrations!BY$46+('Bruker data input page'!AN381*10000)*Calibrations!BZ$46+Calibrations!CA$46</f>
        <v>#VALUE!</v>
      </c>
      <c r="W381" s="20">
        <f>'Bruker data input page'!AV381*Calibrations!CG$46*10000+Calibrations!CH$46</f>
        <v>15.690309162041142</v>
      </c>
      <c r="X381" s="20">
        <f>'Bruker data input page'!AX381*Calibrations!CN$46*10000+Calibrations!CO$46</f>
        <v>53.546063651566215</v>
      </c>
      <c r="Y381" s="20">
        <f>'Bruker data input page'!AZ381*Calibrations!CU$46*10000+Calibrations!CV$46</f>
        <v>93.84125488468375</v>
      </c>
      <c r="Z381" s="20">
        <f>'Bruker data input page'!BH381*Calibrations!DB$46*10000+Calibrations!DC$46</f>
        <v>67.955258101908413</v>
      </c>
      <c r="AA381" s="20">
        <f>'Bruker data input page'!BJ381*Calibrations!DI$46*10000+Calibrations!DJ$46</f>
        <v>693.61731294637332</v>
      </c>
      <c r="AB381" s="20">
        <f>'Bruker data input page'!BL381*Calibrations!DP$46*10000+Calibrations!DQ$46</f>
        <v>21.333064188248887</v>
      </c>
      <c r="AC381" s="20">
        <f>AB381*'ICP corrections'!Z$74+'ICP corrections'!AA$74</f>
        <v>26.086737866430376</v>
      </c>
      <c r="AD381" s="20">
        <f>((('Bruker data input page'!BN381*10000)^2)*Calibrations!DW$46)+(Calibrations!DX$46*('Bruker data input page'!BN381*10000))+Calibrations!DY$46</f>
        <v>239.39050637727826</v>
      </c>
      <c r="AE381" s="20">
        <f>AD381^2*'ICP corrections'!F$75+'ICP corrections'!G$75*AD381+'ICP corrections'!H$75</f>
        <v>270.56453661328493</v>
      </c>
      <c r="AF381" s="91">
        <f>A381^4*'ICP corrections'!K$75+A381^3*'ICP corrections'!L$75+'ICP corrections'!M$75*A381^2+'ICP corrections'!N$75*A381+'ICP corrections'!O$75</f>
        <v>1.0907496337898734</v>
      </c>
      <c r="AG381" s="20">
        <f t="shared" si="5"/>
        <v>295.11816922746732</v>
      </c>
      <c r="AH381" s="20"/>
    </row>
    <row r="382" spans="1:34" s="18" customFormat="1" ht="16">
      <c r="A382" s="18">
        <f>'Bruker data input page'!A382</f>
        <v>438</v>
      </c>
      <c r="B382" s="82">
        <f>'Bruker data input page'!B382</f>
        <v>44878.947916666664</v>
      </c>
      <c r="C382" s="18" t="str">
        <f>'Bruker data input page'!G382</f>
        <v>GeoExploration</v>
      </c>
      <c r="D382" s="18" t="str">
        <f>'Bruker data input page'!H382</f>
        <v>Oxide3phase</v>
      </c>
      <c r="E382" s="22">
        <f>'Bruker data input page'!K382</f>
        <v>150</v>
      </c>
      <c r="F382" s="22"/>
      <c r="G382" s="22" t="str">
        <f>'Bruker data input page'!DJ382</f>
        <v>RS-11R</v>
      </c>
      <c r="H382" s="22">
        <f>'Bruker data input page'!DK382</f>
        <v>0</v>
      </c>
      <c r="I382" s="22">
        <f>'Bruker data input page'!DL382</f>
        <v>0</v>
      </c>
      <c r="J382" s="22" t="str">
        <f>'Bruker data input page'!DM382</f>
        <v>STD</v>
      </c>
      <c r="K382" s="49">
        <f>'Bruker data input page'!X382*Calibrations!H$46+Calibrations!I$46</f>
        <v>50.595300199346326</v>
      </c>
      <c r="L382" s="50">
        <f>'Bruker data input page'!AJ382*Calibrations!O$46/0.5995+Calibrations!P$46</f>
        <v>0.92617733299004101</v>
      </c>
      <c r="M382" s="19">
        <f>'ICP corrections'!$S$75*L382^2+'ICP corrections'!$T$75*L382+'ICP corrections'!$U$75</f>
        <v>0.97930962131003052</v>
      </c>
      <c r="N382" s="49">
        <f>'Bruker data input page'!V382*Calibrations!V$46+Calibrations!W$46</f>
        <v>17.59415247809196</v>
      </c>
      <c r="O382" s="50">
        <f>'Bruker data input page'!AR382*Calibrations!AC$46/0.6994+Calibrations!AD$46</f>
        <v>8.0944220843365429</v>
      </c>
      <c r="P382" s="50">
        <f>'Bruker data input page'!T382*Calibrations!AQ$46+Calibrations!AR$46</f>
        <v>12.044713689254461</v>
      </c>
      <c r="Q382" s="50">
        <f>'Bruker data input page'!AP382*Calibrations!AJ$46/0.77446+Calibrations!AK$46</f>
        <v>0.11910098840183229</v>
      </c>
      <c r="R382" s="50">
        <f>'Bruker data input page'!AH382*Calibrations!AX$46/0.7147+Calibrations!AY$46</f>
        <v>11.19481251164725</v>
      </c>
      <c r="S382" s="50">
        <f>'Bruker data input page'!AF382*Calibrations!BE$46/0.83015+Calibrations!BF$46</f>
        <v>8.3262969433206588E-2</v>
      </c>
      <c r="U382" s="20">
        <f>'Bruker data input page'!AL382*Calibrations!BS$46*10000+Calibrations!BT$46</f>
        <v>229.83035695851331</v>
      </c>
      <c r="V382" s="20">
        <f>('Bruker data input page'!AN382*10000)^2*Calibrations!BY$46+('Bruker data input page'!AN382*10000)*Calibrations!BZ$46+Calibrations!CA$46</f>
        <v>274.55491477396276</v>
      </c>
      <c r="W382" s="20">
        <f>'Bruker data input page'!AV382*Calibrations!CG$46*10000+Calibrations!CH$46</f>
        <v>84.612718007516406</v>
      </c>
      <c r="X382" s="20">
        <f>'Bruker data input page'!AX382*Calibrations!CN$46*10000+Calibrations!CO$46</f>
        <v>78.211452273559132</v>
      </c>
      <c r="Y382" s="20">
        <f>'Bruker data input page'!AZ382*Calibrations!CU$46*10000+Calibrations!CV$46</f>
        <v>56.066335852291033</v>
      </c>
      <c r="Z382" s="20" t="e">
        <f>'Bruker data input page'!BH382*Calibrations!DB$46*10000+Calibrations!DC$46</f>
        <v>#VALUE!</v>
      </c>
      <c r="AA382" s="20">
        <f>'Bruker data input page'!BJ382*Calibrations!DI$46*10000+Calibrations!DJ$46</f>
        <v>81.33415781458605</v>
      </c>
      <c r="AB382" s="20">
        <f>'Bruker data input page'!BL382*Calibrations!DP$46*10000+Calibrations!DQ$46</f>
        <v>21.333064188248887</v>
      </c>
      <c r="AC382" s="20">
        <f>AB382*'ICP corrections'!Z$74+'ICP corrections'!AA$74</f>
        <v>26.086737866430376</v>
      </c>
      <c r="AD382" s="20">
        <f>((('Bruker data input page'!BN382*10000)^2)*Calibrations!DW$46)+(Calibrations!DX$46*('Bruker data input page'!BN382*10000))+Calibrations!DY$46</f>
        <v>43.457028822154896</v>
      </c>
      <c r="AE382" s="20">
        <f>AD382^2*'ICP corrections'!F$75+'ICP corrections'!G$75*AD382+'ICP corrections'!H$75</f>
        <v>69.962023132109891</v>
      </c>
      <c r="AF382" s="91">
        <f>A382^4*'ICP corrections'!K$75+A382^3*'ICP corrections'!L$75+'ICP corrections'!M$75*A382^2+'ICP corrections'!N$75*A382+'ICP corrections'!O$75</f>
        <v>1.0906256332855473</v>
      </c>
      <c r="AG382" s="20">
        <f t="shared" si="5"/>
        <v>76.302375784395466</v>
      </c>
      <c r="AH382" s="20"/>
    </row>
    <row r="383" spans="1:34" s="18" customFormat="1" ht="16">
      <c r="A383" s="18">
        <f>'Bruker data input page'!A383</f>
        <v>439</v>
      </c>
      <c r="B383" s="82">
        <f>'Bruker data input page'!B383</f>
        <v>44878.950694444444</v>
      </c>
      <c r="C383" s="18" t="str">
        <f>'Bruker data input page'!G383</f>
        <v>GeoExploration</v>
      </c>
      <c r="D383" s="18" t="str">
        <f>'Bruker data input page'!H383</f>
        <v>Oxide3phase</v>
      </c>
      <c r="E383" s="22">
        <f>'Bruker data input page'!K383</f>
        <v>150</v>
      </c>
      <c r="F383" s="22"/>
      <c r="G383" s="22" t="str">
        <f>'Bruker data input page'!DJ383</f>
        <v>RS-5R</v>
      </c>
      <c r="H383" s="22" t="str">
        <f>'Bruker data input page'!DK383</f>
        <v>SLAB11623441</v>
      </c>
      <c r="I383" s="22">
        <f>'Bruker data input page'!DL383</f>
        <v>0</v>
      </c>
      <c r="J383" s="22" t="str">
        <f>'Bruker data input page'!DM383</f>
        <v>STD</v>
      </c>
      <c r="K383" s="49">
        <f>'Bruker data input page'!X383*Calibrations!H$46+Calibrations!I$46</f>
        <v>54.612625723892634</v>
      </c>
      <c r="L383" s="50">
        <f>'Bruker data input page'!AJ383*Calibrations!O$46/0.5995+Calibrations!P$46</f>
        <v>1.0381386168071247</v>
      </c>
      <c r="M383" s="19">
        <f>'ICP corrections'!$S$75*L383^2+'ICP corrections'!$T$75*L383+'ICP corrections'!$U$75</f>
        <v>1.1091328548589729</v>
      </c>
      <c r="N383" s="49">
        <f>'Bruker data input page'!V383*Calibrations!V$46+Calibrations!W$46</f>
        <v>17.928167585176737</v>
      </c>
      <c r="O383" s="50">
        <f>'Bruker data input page'!AR383*Calibrations!AC$46/0.6994+Calibrations!AD$46</f>
        <v>8.6439693903950356</v>
      </c>
      <c r="P383" s="50">
        <f>'Bruker data input page'!T383*Calibrations!AQ$46+Calibrations!AR$46</f>
        <v>13.1933454290462</v>
      </c>
      <c r="Q383" s="50">
        <f>'Bruker data input page'!AP383*Calibrations!AJ$46/0.77446+Calibrations!AK$46</f>
        <v>0.1366700424981393</v>
      </c>
      <c r="R383" s="50">
        <f>'Bruker data input page'!AH383*Calibrations!AX$46/0.7147+Calibrations!AY$46</f>
        <v>12.278191545966244</v>
      </c>
      <c r="S383" s="50">
        <f>'Bruker data input page'!AF383*Calibrations!BE$46/0.83015+Calibrations!BF$46</f>
        <v>0.12744899541820509</v>
      </c>
      <c r="U383" s="20">
        <f>'Bruker data input page'!AL383*Calibrations!BS$46*10000+Calibrations!BT$46</f>
        <v>188.32551815729562</v>
      </c>
      <c r="V383" s="20">
        <f>('Bruker data input page'!AN383*10000)^2*Calibrations!BY$46+('Bruker data input page'!AN383*10000)*Calibrations!BZ$46+Calibrations!CA$46</f>
        <v>390.08266445846448</v>
      </c>
      <c r="W383" s="20">
        <f>'Bruker data input page'!AV383*Calibrations!CG$46*10000+Calibrations!CH$46</f>
        <v>103.59135232728497</v>
      </c>
      <c r="X383" s="20">
        <f>'Bruker data input page'!AX383*Calibrations!CN$46*10000+Calibrations!CO$46</f>
        <v>91.57187111047196</v>
      </c>
      <c r="Y383" s="20">
        <f>'Bruker data input page'!AZ383*Calibrations!CU$46*10000+Calibrations!CV$46</f>
        <v>78.000159806583582</v>
      </c>
      <c r="Z383" s="20" t="e">
        <f>'Bruker data input page'!BH383*Calibrations!DB$46*10000+Calibrations!DC$46</f>
        <v>#VALUE!</v>
      </c>
      <c r="AA383" s="20">
        <f>'Bruker data input page'!BJ383*Calibrations!DI$46*10000+Calibrations!DJ$46</f>
        <v>83.420301443655163</v>
      </c>
      <c r="AB383" s="20">
        <f>'Bruker data input page'!BL383*Calibrations!DP$46*10000+Calibrations!DQ$46</f>
        <v>22.540847105909371</v>
      </c>
      <c r="AC383" s="20">
        <f>AB383*'ICP corrections'!Z$74+'ICP corrections'!AA$74</f>
        <v>27.113474124733557</v>
      </c>
      <c r="AD383" s="20">
        <f>((('Bruker data input page'!BN383*10000)^2)*Calibrations!DW$46)+(Calibrations!DX$46*('Bruker data input page'!BN383*10000))+Calibrations!DY$46</f>
        <v>37.154457648689508</v>
      </c>
      <c r="AE383" s="20">
        <f>AD383^2*'ICP corrections'!F$75+'ICP corrections'!G$75*AD383+'ICP corrections'!H$75</f>
        <v>61.617792224983603</v>
      </c>
      <c r="AF383" s="91">
        <f>A383^4*'ICP corrections'!K$75+A383^3*'ICP corrections'!L$75+'ICP corrections'!M$75*A383^2+'ICP corrections'!N$75*A383+'ICP corrections'!O$75</f>
        <v>1.0904942866234046</v>
      </c>
      <c r="AG383" s="20">
        <f t="shared" si="5"/>
        <v>67.193850375692662</v>
      </c>
      <c r="AH383" s="20"/>
    </row>
    <row r="384" spans="1:34" s="18" customFormat="1" ht="16">
      <c r="A384" s="18">
        <f>'Bruker data input page'!A384</f>
        <v>440</v>
      </c>
      <c r="B384" s="82">
        <f>'Bruker data input page'!B384</f>
        <v>44878.957638888889</v>
      </c>
      <c r="C384" s="18" t="str">
        <f>'Bruker data input page'!G384</f>
        <v>GeoExploration</v>
      </c>
      <c r="D384" s="18" t="str">
        <f>'Bruker data input page'!H384</f>
        <v>Oxide3phase</v>
      </c>
      <c r="E384" s="22">
        <f>'Bruker data input page'!K384</f>
        <v>150</v>
      </c>
      <c r="F384" s="22"/>
      <c r="G384" s="22" t="str">
        <f>'Bruker data input page'!DJ384</f>
        <v>390-U1556B-50R-2A</v>
      </c>
      <c r="H384" s="22" t="str">
        <f>'Bruker data input page'!DK384</f>
        <v>SHLF11518041</v>
      </c>
      <c r="I384" s="22">
        <f>'Bruker data input page'!DL384</f>
        <v>22</v>
      </c>
      <c r="J384" s="22" t="str">
        <f>'Bruker data input page'!DM384</f>
        <v>B</v>
      </c>
      <c r="K384" s="49">
        <f>'Bruker data input page'!X384*Calibrations!H$46+Calibrations!I$46</f>
        <v>56.930195160130225</v>
      </c>
      <c r="L384" s="50">
        <f>'Bruker data input page'!AJ384*Calibrations!O$46/0.5995+Calibrations!P$46</f>
        <v>1.4272824015027319</v>
      </c>
      <c r="M384" s="19">
        <f>'ICP corrections'!$S$75*L384^2+'ICP corrections'!$T$75*L384+'ICP corrections'!$U$75</f>
        <v>1.5584968383151974</v>
      </c>
      <c r="N384" s="49">
        <f>'Bruker data input page'!V384*Calibrations!V$46+Calibrations!W$46</f>
        <v>19.033799870020658</v>
      </c>
      <c r="O384" s="50">
        <f>'Bruker data input page'!AR384*Calibrations!AC$46/0.6994+Calibrations!AD$46</f>
        <v>10.215400953442101</v>
      </c>
      <c r="P384" s="50">
        <f>'Bruker data input page'!T384*Calibrations!AQ$46+Calibrations!AR$46</f>
        <v>12.72487054125445</v>
      </c>
      <c r="Q384" s="50">
        <f>'Bruker data input page'!AP384*Calibrations!AJ$46/0.77446+Calibrations!AK$46</f>
        <v>0.14766564098018176</v>
      </c>
      <c r="R384" s="50">
        <f>'Bruker data input page'!AH384*Calibrations!AX$46/0.7147+Calibrations!AY$46</f>
        <v>11.114854032077311</v>
      </c>
      <c r="S384" s="50">
        <f>'Bruker data input page'!AF384*Calibrations!BE$46/0.83015+Calibrations!BF$46</f>
        <v>0.81026292608258721</v>
      </c>
      <c r="U384" s="20">
        <f>'Bruker data input page'!AL384*Calibrations!BS$46*10000+Calibrations!BT$46</f>
        <v>306.61430874076598</v>
      </c>
      <c r="V384" s="20">
        <f>('Bruker data input page'!AN384*10000)^2*Calibrations!BY$46+('Bruker data input page'!AN384*10000)*Calibrations!BZ$46+Calibrations!CA$46</f>
        <v>290.7608193267539</v>
      </c>
      <c r="W384" s="20">
        <f>'Bruker data input page'!AV384*Calibrations!CG$46*10000+Calibrations!CH$46</f>
        <v>152.53625136247754</v>
      </c>
      <c r="X384" s="20">
        <f>'Bruker data input page'!AX384*Calibrations!CN$46*10000+Calibrations!CO$46</f>
        <v>83.350074903140978</v>
      </c>
      <c r="Y384" s="20">
        <f>'Bruker data input page'!AZ384*Calibrations!CU$46*10000+Calibrations!CV$46</f>
        <v>79.21870558182205</v>
      </c>
      <c r="Z384" s="20">
        <f>'Bruker data input page'!BH384*Calibrations!DB$46*10000+Calibrations!DC$46</f>
        <v>14.487353609344066</v>
      </c>
      <c r="AA384" s="20">
        <f>'Bruker data input page'!BJ384*Calibrations!DI$46*10000+Calibrations!DJ$46</f>
        <v>195.02898559885313</v>
      </c>
      <c r="AB384" s="20">
        <f>'Bruker data input page'!BL384*Calibrations!DP$46*10000+Calibrations!DQ$46</f>
        <v>24.956412941230354</v>
      </c>
      <c r="AC384" s="20">
        <f>AB384*'ICP corrections'!Z$74+'ICP corrections'!AA$74</f>
        <v>29.166946641339923</v>
      </c>
      <c r="AD384" s="20">
        <f>((('Bruker data input page'!BN384*10000)^2)*Calibrations!DW$46)+(Calibrations!DX$46*('Bruker data input page'!BN384*10000))+Calibrations!DY$46</f>
        <v>54.613232889365264</v>
      </c>
      <c r="AE384" s="20">
        <f>AD384^2*'ICP corrections'!F$75+'ICP corrections'!G$75*AD384+'ICP corrections'!H$75</f>
        <v>84.443139343169378</v>
      </c>
      <c r="AF384" s="91">
        <f>A384^4*'ICP corrections'!K$75+A384^3*'ICP corrections'!L$75+'ICP corrections'!M$75*A384^2+'ICP corrections'!N$75*A384+'ICP corrections'!O$75</f>
        <v>1.0903555495983792</v>
      </c>
      <c r="AG384" s="20">
        <f t="shared" si="5"/>
        <v>92.07304560833397</v>
      </c>
      <c r="AH384" s="20"/>
    </row>
    <row r="385" spans="1:34" s="18" customFormat="1" ht="16">
      <c r="A385" s="18">
        <f>'Bruker data input page'!A385</f>
        <v>441</v>
      </c>
      <c r="B385" s="82">
        <f>'Bruker data input page'!B385</f>
        <v>44878.961111111108</v>
      </c>
      <c r="C385" s="18" t="str">
        <f>'Bruker data input page'!G385</f>
        <v>GeoExploration</v>
      </c>
      <c r="D385" s="18" t="str">
        <f>'Bruker data input page'!H385</f>
        <v>Oxide3phase</v>
      </c>
      <c r="E385" s="22">
        <f>'Bruker data input page'!K385</f>
        <v>150</v>
      </c>
      <c r="F385" s="22"/>
      <c r="G385" s="22" t="str">
        <f>'Bruker data input page'!DJ385</f>
        <v>390-U1556B-50R-2A</v>
      </c>
      <c r="H385" s="22" t="str">
        <f>'Bruker data input page'!DK385</f>
        <v>SHLF11518041</v>
      </c>
      <c r="I385" s="22">
        <f>'Bruker data input page'!DL385</f>
        <v>70</v>
      </c>
      <c r="J385" s="22" t="str">
        <f>'Bruker data input page'!DM385</f>
        <v>B</v>
      </c>
      <c r="K385" s="49">
        <f>'Bruker data input page'!X385*Calibrations!H$46+Calibrations!I$46</f>
        <v>56.750640751571197</v>
      </c>
      <c r="L385" s="50">
        <f>'Bruker data input page'!AJ385*Calibrations!O$46/0.5995+Calibrations!P$46</f>
        <v>1.4165644582801835</v>
      </c>
      <c r="M385" s="19">
        <f>'ICP corrections'!$S$75*L385^2+'ICP corrections'!$T$75*L385+'ICP corrections'!$U$75</f>
        <v>1.5461590285303426</v>
      </c>
      <c r="N385" s="49">
        <f>'Bruker data input page'!V385*Calibrations!V$46+Calibrations!W$46</f>
        <v>18.983657966089222</v>
      </c>
      <c r="O385" s="50">
        <f>'Bruker data input page'!AR385*Calibrations!AC$46/0.6994+Calibrations!AD$46</f>
        <v>9.847201283032037</v>
      </c>
      <c r="P385" s="50">
        <f>'Bruker data input page'!T385*Calibrations!AQ$46+Calibrations!AR$46</f>
        <v>11.365526965413075</v>
      </c>
      <c r="Q385" s="50">
        <f>'Bruker data input page'!AP385*Calibrations!AJ$46/0.77446+Calibrations!AK$46</f>
        <v>0.12770623938777859</v>
      </c>
      <c r="R385" s="50">
        <f>'Bruker data input page'!AH385*Calibrations!AX$46/0.7147+Calibrations!AY$46</f>
        <v>11.367861337869787</v>
      </c>
      <c r="S385" s="50">
        <f>'Bruker data input page'!AF385*Calibrations!BE$46/0.83015+Calibrations!BF$46</f>
        <v>0.86932677853848395</v>
      </c>
      <c r="U385" s="20">
        <f>'Bruker data input page'!AL385*Calibrations!BS$46*10000+Calibrations!BT$46</f>
        <v>319.7575076944849</v>
      </c>
      <c r="V385" s="20">
        <f>('Bruker data input page'!AN385*10000)^2*Calibrations!BY$46+('Bruker data input page'!AN385*10000)*Calibrations!BZ$46+Calibrations!CA$46</f>
        <v>299.73059797462565</v>
      </c>
      <c r="W385" s="20">
        <f>'Bruker data input page'!AV385*Calibrations!CG$46*10000+Calibrations!CH$46</f>
        <v>162.52500626761886</v>
      </c>
      <c r="X385" s="20">
        <f>'Bruker data input page'!AX385*Calibrations!CN$46*10000+Calibrations!CO$46</f>
        <v>87.460973006806455</v>
      </c>
      <c r="Y385" s="20">
        <f>'Bruker data input page'!AZ385*Calibrations!CU$46*10000+Calibrations!CV$46</f>
        <v>85.311434458014432</v>
      </c>
      <c r="Z385" s="20">
        <f>'Bruker data input page'!BH385*Calibrations!DB$46*10000+Calibrations!DC$46</f>
        <v>15.556711699195352</v>
      </c>
      <c r="AA385" s="20">
        <f>'Bruker data input page'!BJ385*Calibrations!DI$46*10000+Calibrations!DJ$46</f>
        <v>440.15086201447491</v>
      </c>
      <c r="AB385" s="20">
        <f>'Bruker data input page'!BL385*Calibrations!DP$46*10000+Calibrations!DQ$46</f>
        <v>24.956412941230354</v>
      </c>
      <c r="AC385" s="20">
        <f>AB385*'ICP corrections'!Z$74+'ICP corrections'!AA$74</f>
        <v>29.166946641339923</v>
      </c>
      <c r="AD385" s="20">
        <f>((('Bruker data input page'!BN385*10000)^2)*Calibrations!DW$46)+(Calibrations!DX$46*('Bruker data input page'!BN385*10000))+Calibrations!DY$46</f>
        <v>67.919599051622271</v>
      </c>
      <c r="AE385" s="20">
        <f>AD385^2*'ICP corrections'!F$75+'ICP corrections'!G$75*AD385+'ICP corrections'!H$75</f>
        <v>101.23219386796492</v>
      </c>
      <c r="AF385" s="91">
        <f>A385^4*'ICP corrections'!K$75+A385^3*'ICP corrections'!L$75+'ICP corrections'!M$75*A385^2+'ICP corrections'!N$75*A385+'ICP corrections'!O$75</f>
        <v>1.0902093780786122</v>
      </c>
      <c r="AG385" s="20">
        <f t="shared" si="5"/>
        <v>110.36428711832754</v>
      </c>
      <c r="AH385" s="20"/>
    </row>
    <row r="386" spans="1:34" s="18" customFormat="1" ht="16">
      <c r="A386" s="18">
        <f>'Bruker data input page'!A386</f>
        <v>442</v>
      </c>
      <c r="B386" s="82">
        <f>'Bruker data input page'!B386</f>
        <v>44878.963194444441</v>
      </c>
      <c r="C386" s="18" t="str">
        <f>'Bruker data input page'!G386</f>
        <v>GeoExploration</v>
      </c>
      <c r="D386" s="18" t="str">
        <f>'Bruker data input page'!H386</f>
        <v>Oxide3phase</v>
      </c>
      <c r="E386" s="22">
        <f>'Bruker data input page'!K386</f>
        <v>150</v>
      </c>
      <c r="F386" s="22"/>
      <c r="G386" s="22" t="str">
        <f>'Bruker data input page'!DJ386</f>
        <v>390-U1556B-50R-2A</v>
      </c>
      <c r="H386" s="22" t="str">
        <f>'Bruker data input page'!DK386</f>
        <v>SHLF11518041</v>
      </c>
      <c r="I386" s="22">
        <f>'Bruker data input page'!DL386</f>
        <v>129</v>
      </c>
      <c r="J386" s="22" t="str">
        <f>'Bruker data input page'!DM386</f>
        <v>B</v>
      </c>
      <c r="K386" s="49">
        <f>'Bruker data input page'!X386*Calibrations!H$46+Calibrations!I$46</f>
        <v>55.284488122496491</v>
      </c>
      <c r="L386" s="50">
        <f>'Bruker data input page'!AJ386*Calibrations!O$46/0.5995+Calibrations!P$46</f>
        <v>1.4051869493208629</v>
      </c>
      <c r="M386" s="19">
        <f>'ICP corrections'!$S$75*L386^2+'ICP corrections'!$T$75*L386+'ICP corrections'!$U$75</f>
        <v>1.5330595677350851</v>
      </c>
      <c r="N386" s="49">
        <f>'Bruker data input page'!V386*Calibrations!V$46+Calibrations!W$46</f>
        <v>17.415055374589816</v>
      </c>
      <c r="O386" s="50">
        <f>'Bruker data input page'!AR386*Calibrations!AC$46/0.6994+Calibrations!AD$46</f>
        <v>10.399128869788132</v>
      </c>
      <c r="P386" s="50">
        <f>'Bruker data input page'!T386*Calibrations!AQ$46+Calibrations!AR$46</f>
        <v>12.669864274661382</v>
      </c>
      <c r="Q386" s="50">
        <f>'Bruker data input page'!AP386*Calibrations!AJ$46/0.77446+Calibrations!AK$46</f>
        <v>0.15806365258820018</v>
      </c>
      <c r="R386" s="50">
        <f>'Bruker data input page'!AH386*Calibrations!AX$46/0.7147+Calibrations!AY$46</f>
        <v>10.506702676516156</v>
      </c>
      <c r="S386" s="50">
        <f>'Bruker data input page'!AF386*Calibrations!BE$46/0.83015+Calibrations!BF$46</f>
        <v>0.90232646883107781</v>
      </c>
      <c r="U386" s="20">
        <f>'Bruker data input page'!AL386*Calibrations!BS$46*10000+Calibrations!BT$46</f>
        <v>229.13860964515965</v>
      </c>
      <c r="V386" s="20">
        <f>('Bruker data input page'!AN386*10000)^2*Calibrations!BY$46+('Bruker data input page'!AN386*10000)*Calibrations!BZ$46+Calibrations!CA$46</f>
        <v>326.39832075186132</v>
      </c>
      <c r="W386" s="20">
        <f>'Bruker data input page'!AV386*Calibrations!CG$46*10000+Calibrations!CH$46</f>
        <v>165.52163273916128</v>
      </c>
      <c r="X386" s="20">
        <f>'Bruker data input page'!AX386*Calibrations!CN$46*10000+Calibrations!CO$46</f>
        <v>89.516422058639222</v>
      </c>
      <c r="Y386" s="20">
        <f>'Bruker data input page'!AZ386*Calibrations!CU$46*10000+Calibrations!CV$46</f>
        <v>87.748526008491382</v>
      </c>
      <c r="Z386" s="20">
        <f>'Bruker data input page'!BH386*Calibrations!DB$46*10000+Calibrations!DC$46</f>
        <v>16.626069789046639</v>
      </c>
      <c r="AA386" s="20">
        <f>'Bruker data input page'!BJ386*Calibrations!DI$46*10000+Calibrations!DJ$46</f>
        <v>179.38290838083478</v>
      </c>
      <c r="AB386" s="20">
        <f>'Bruker data input page'!BL386*Calibrations!DP$46*10000+Calibrations!DQ$46</f>
        <v>23.748630023569859</v>
      </c>
      <c r="AC386" s="20">
        <f>AB386*'ICP corrections'!Z$74+'ICP corrections'!AA$74</f>
        <v>28.140210383036734</v>
      </c>
      <c r="AD386" s="20">
        <f>((('Bruker data input page'!BN386*10000)^2)*Calibrations!DW$46)+(Calibrations!DX$46*('Bruker data input page'!BN386*10000))+Calibrations!DY$46</f>
        <v>64.326480392570375</v>
      </c>
      <c r="AE386" s="20">
        <f>AD386^2*'ICP corrections'!F$75+'ICP corrections'!G$75*AD386+'ICP corrections'!H$75</f>
        <v>96.750436327161182</v>
      </c>
      <c r="AF386" s="91">
        <f>A386^4*'ICP corrections'!K$75+A386^3*'ICP corrections'!L$75+'ICP corrections'!M$75*A386^2+'ICP corrections'!N$75*A386+'ICP corrections'!O$75</f>
        <v>1.0900557280054541</v>
      </c>
      <c r="AG386" s="20">
        <f t="shared" si="5"/>
        <v>105.46336730544903</v>
      </c>
      <c r="AH386" s="20"/>
    </row>
    <row r="387" spans="1:34" s="18" customFormat="1" ht="16">
      <c r="A387" s="18">
        <f>'Bruker data input page'!A387</f>
        <v>443</v>
      </c>
      <c r="B387" s="82">
        <f>'Bruker data input page'!B387</f>
        <v>44878.968055555553</v>
      </c>
      <c r="C387" s="18" t="str">
        <f>'Bruker data input page'!G387</f>
        <v>GeoExploration</v>
      </c>
      <c r="D387" s="18" t="str">
        <f>'Bruker data input page'!H387</f>
        <v>Oxide3phase</v>
      </c>
      <c r="E387" s="22">
        <f>'Bruker data input page'!K387</f>
        <v>150</v>
      </c>
      <c r="F387" s="22"/>
      <c r="G387" s="22" t="str">
        <f>'Bruker data input page'!DJ387</f>
        <v>U1556B-50R-3A</v>
      </c>
      <c r="H387" s="22" t="str">
        <f>'Bruker data input page'!DK387</f>
        <v>SHLF11518071</v>
      </c>
      <c r="I387" s="22">
        <f>'Bruker data input page'!DL387</f>
        <v>22</v>
      </c>
      <c r="J387" s="22" t="str">
        <f>'Bruker data input page'!DM387</f>
        <v>A</v>
      </c>
      <c r="K387" s="49">
        <f>'Bruker data input page'!X387*Calibrations!H$46+Calibrations!I$46</f>
        <v>50.513841932581727</v>
      </c>
      <c r="L387" s="50">
        <f>'Bruker data input page'!AJ387*Calibrations!O$46/0.5995+Calibrations!P$46</f>
        <v>1.7364538406147081</v>
      </c>
      <c r="M387" s="19">
        <f>'ICP corrections'!$S$75*L387^2+'ICP corrections'!$T$75*L387+'ICP corrections'!$U$75</f>
        <v>1.9134505421709496</v>
      </c>
      <c r="N387" s="49">
        <f>'Bruker data input page'!V387*Calibrations!V$46+Calibrations!W$46</f>
        <v>19.599035877975044</v>
      </c>
      <c r="O387" s="50">
        <f>'Bruker data input page'!AR387*Calibrations!AC$46/0.6994+Calibrations!AD$46</f>
        <v>12.999734299460169</v>
      </c>
      <c r="P387" s="50">
        <f>'Bruker data input page'!T387*Calibrations!AQ$46+Calibrations!AR$46</f>
        <v>6.5073191727364881</v>
      </c>
      <c r="Q387" s="50">
        <f>'Bruker data input page'!AP387*Calibrations!AJ$46/0.77446+Calibrations!AK$46</f>
        <v>0.22176641335916364</v>
      </c>
      <c r="R387" s="50">
        <f>'Bruker data input page'!AH387*Calibrations!AX$46/0.7147+Calibrations!AY$46</f>
        <v>10.728631230213018</v>
      </c>
      <c r="S387" s="50">
        <f>'Bruker data input page'!AF387*Calibrations!BE$46/0.83015+Calibrations!BF$46</f>
        <v>1.2818788388743687</v>
      </c>
      <c r="U387" s="20">
        <f>'Bruker data input page'!AL387*Calibrations!BS$46*10000+Calibrations!BT$46</f>
        <v>319.7575076944849</v>
      </c>
      <c r="V387" s="20">
        <f>('Bruker data input page'!AN387*10000)^2*Calibrations!BY$46+('Bruker data input page'!AN387*10000)*Calibrations!BZ$46+Calibrations!CA$46</f>
        <v>334.49588468142042</v>
      </c>
      <c r="W387" s="20">
        <f>'Bruker data input page'!AV387*Calibrations!CG$46*10000+Calibrations!CH$46</f>
        <v>174.51151215378849</v>
      </c>
      <c r="X387" s="20">
        <f>'Bruker data input page'!AX387*Calibrations!CN$46*10000+Calibrations!CO$46</f>
        <v>88.488697532722853</v>
      </c>
      <c r="Y387" s="20">
        <f>'Bruker data input page'!AZ387*Calibrations!CU$46*10000+Calibrations!CV$46</f>
        <v>107.24525841230695</v>
      </c>
      <c r="Z387" s="20">
        <f>'Bruker data input page'!BH387*Calibrations!DB$46*10000+Calibrations!DC$46</f>
        <v>13.417995519492779</v>
      </c>
      <c r="AA387" s="20">
        <f>'Bruker data input page'!BJ387*Calibrations!DI$46*10000+Calibrations!DJ$46</f>
        <v>250.31179176918488</v>
      </c>
      <c r="AB387" s="20">
        <f>'Bruker data input page'!BL387*Calibrations!DP$46*10000+Calibrations!DQ$46</f>
        <v>28.579761694211815</v>
      </c>
      <c r="AC387" s="20">
        <f>AB387*'ICP corrections'!Z$74+'ICP corrections'!AA$74</f>
        <v>32.247155416249463</v>
      </c>
      <c r="AD387" s="20">
        <f>((('Bruker data input page'!BN387*10000)^2)*Calibrations!DW$46)+(Calibrations!DX$46*('Bruker data input page'!BN387*10000))+Calibrations!DY$46</f>
        <v>85.481426536108984</v>
      </c>
      <c r="AE387" s="20">
        <f>AD387^2*'ICP corrections'!F$75+'ICP corrections'!G$75*AD387+'ICP corrections'!H$75</f>
        <v>122.58603598449777</v>
      </c>
      <c r="AF387" s="91">
        <f>A387^4*'ICP corrections'!K$75+A387^3*'ICP corrections'!L$75+'ICP corrections'!M$75*A387^2+'ICP corrections'!N$75*A387+'ICP corrections'!O$75</f>
        <v>1.0898945553934642</v>
      </c>
      <c r="AG387" s="20">
        <f t="shared" ref="AG387:AG450" si="6">AE387*AF387</f>
        <v>133.60585318677141</v>
      </c>
      <c r="AH387" s="20"/>
    </row>
    <row r="388" spans="1:34" s="18" customFormat="1" ht="16">
      <c r="A388" s="18">
        <f>'Bruker data input page'!A388</f>
        <v>444</v>
      </c>
      <c r="B388" s="82">
        <f>'Bruker data input page'!B388</f>
        <v>44878.970833333333</v>
      </c>
      <c r="C388" s="18" t="str">
        <f>'Bruker data input page'!G388</f>
        <v>GeoExploration</v>
      </c>
      <c r="D388" s="18" t="str">
        <f>'Bruker data input page'!H388</f>
        <v>Oxide3phase</v>
      </c>
      <c r="E388" s="22">
        <f>'Bruker data input page'!K388</f>
        <v>150</v>
      </c>
      <c r="F388" s="22"/>
      <c r="G388" s="22" t="str">
        <f>'Bruker data input page'!DJ388</f>
        <v>U1556B-50R-3A</v>
      </c>
      <c r="H388" s="22" t="str">
        <f>'Bruker data input page'!DK388</f>
        <v>SHLF11518071</v>
      </c>
      <c r="I388" s="22">
        <f>'Bruker data input page'!DL388</f>
        <v>50</v>
      </c>
      <c r="J388" s="22" t="str">
        <f>'Bruker data input page'!DM388</f>
        <v>A</v>
      </c>
      <c r="K388" s="49">
        <f>'Bruker data input page'!X388*Calibrations!H$46+Calibrations!I$46</f>
        <v>52.855550713515804</v>
      </c>
      <c r="L388" s="50">
        <f>'Bruker data input page'!AJ388*Calibrations!O$46/0.5995+Calibrations!P$46</f>
        <v>1.4869731006806175</v>
      </c>
      <c r="M388" s="19">
        <f>'ICP corrections'!$S$75*L388^2+'ICP corrections'!$T$75*L388+'ICP corrections'!$U$75</f>
        <v>1.6271688054717679</v>
      </c>
      <c r="N388" s="49">
        <f>'Bruker data input page'!V388*Calibrations!V$46+Calibrations!W$46</f>
        <v>18.768688591395023</v>
      </c>
      <c r="O388" s="50">
        <f>'Bruker data input page'!AR388*Calibrations!AC$46/0.6994+Calibrations!AD$46</f>
        <v>12.11426987995282</v>
      </c>
      <c r="P388" s="50">
        <f>'Bruker data input page'!T388*Calibrations!AQ$46+Calibrations!AR$46</f>
        <v>9.8832681518760808</v>
      </c>
      <c r="Q388" s="50">
        <f>'Bruker data input page'!AP388*Calibrations!AJ$46/0.77446+Calibrations!AK$46</f>
        <v>0.11742774515456497</v>
      </c>
      <c r="R388" s="50">
        <f>'Bruker data input page'!AH388*Calibrations!AX$46/0.7147+Calibrations!AY$46</f>
        <v>10.900075050458781</v>
      </c>
      <c r="S388" s="50">
        <f>'Bruker data input page'!AF388*Calibrations!BE$46/0.83015+Calibrations!BF$46</f>
        <v>0.89595025748640711</v>
      </c>
      <c r="U388" s="20">
        <f>'Bruker data input page'!AL388*Calibrations!BS$46*10000+Calibrations!BT$46</f>
        <v>309.3812979941805</v>
      </c>
      <c r="V388" s="20">
        <f>('Bruker data input page'!AN388*10000)^2*Calibrations!BY$46+('Bruker data input page'!AN388*10000)*Calibrations!BZ$46+Calibrations!CA$46</f>
        <v>289.62472969943508</v>
      </c>
      <c r="W388" s="20">
        <f>'Bruker data input page'!AV388*Calibrations!CG$46*10000+Calibrations!CH$46</f>
        <v>111.58235625139802</v>
      </c>
      <c r="X388" s="20">
        <f>'Bruker data input page'!AX388*Calibrations!CN$46*10000+Calibrations!CO$46</f>
        <v>95.682769214137437</v>
      </c>
      <c r="Y388" s="20">
        <f>'Bruker data input page'!AZ388*Calibrations!CU$46*10000+Calibrations!CV$46</f>
        <v>124.30489926564562</v>
      </c>
      <c r="Z388" s="20">
        <f>'Bruker data input page'!BH388*Calibrations!DB$46*10000+Calibrations!DC$46</f>
        <v>10.209921249938919</v>
      </c>
      <c r="AA388" s="20">
        <f>'Bruker data input page'!BJ388*Calibrations!DI$46*10000+Calibrations!DJ$46</f>
        <v>217.97656551861348</v>
      </c>
      <c r="AB388" s="20">
        <f>'Bruker data input page'!BL388*Calibrations!DP$46*10000+Calibrations!DQ$46</f>
        <v>24.956412941230354</v>
      </c>
      <c r="AC388" s="20">
        <f>AB388*'ICP corrections'!Z$74+'ICP corrections'!AA$74</f>
        <v>29.166946641339923</v>
      </c>
      <c r="AD388" s="20">
        <f>((('Bruker data input page'!BN388*10000)^2)*Calibrations!DW$46)+(Calibrations!DX$46*('Bruker data input page'!BN388*10000))+Calibrations!DY$46</f>
        <v>70.300057201702344</v>
      </c>
      <c r="AE388" s="20">
        <f>AD388^2*'ICP corrections'!F$75+'ICP corrections'!G$75*AD388+'ICP corrections'!H$75</f>
        <v>104.18027774266025</v>
      </c>
      <c r="AF388" s="91">
        <f>A388^4*'ICP corrections'!K$75+A388^3*'ICP corrections'!L$75+'ICP corrections'!M$75*A388^2+'ICP corrections'!N$75*A388+'ICP corrections'!O$75</f>
        <v>1.0897258163304102</v>
      </c>
      <c r="AG388" s="20">
        <f t="shared" si="6"/>
        <v>113.5279382086493</v>
      </c>
      <c r="AH388" s="20"/>
    </row>
    <row r="389" spans="1:34" s="18" customFormat="1" ht="16">
      <c r="A389" s="18">
        <f>'Bruker data input page'!A389</f>
        <v>445</v>
      </c>
      <c r="B389" s="82">
        <f>'Bruker data input page'!B389</f>
        <v>44878.973611111112</v>
      </c>
      <c r="C389" s="18" t="str">
        <f>'Bruker data input page'!G389</f>
        <v>GeoExploration</v>
      </c>
      <c r="D389" s="18" t="str">
        <f>'Bruker data input page'!H389</f>
        <v>Oxide3phase</v>
      </c>
      <c r="E389" s="22">
        <f>'Bruker data input page'!K389</f>
        <v>150</v>
      </c>
      <c r="F389" s="22"/>
      <c r="G389" s="22" t="str">
        <f>'Bruker data input page'!DJ389</f>
        <v>U1556B-50R-3A</v>
      </c>
      <c r="H389" s="22" t="str">
        <f>'Bruker data input page'!DK389</f>
        <v>SHLF11518071</v>
      </c>
      <c r="I389" s="22">
        <f>'Bruker data input page'!DL389</f>
        <v>57</v>
      </c>
      <c r="J389" s="22" t="str">
        <f>'Bruker data input page'!DM389</f>
        <v>A</v>
      </c>
      <c r="K389" s="49">
        <f>'Bruker data input page'!X389*Calibrations!H$46+Calibrations!I$46</f>
        <v>51.997497990878578</v>
      </c>
      <c r="L389" s="50">
        <f>'Bruker data input page'!AJ389*Calibrations!O$46/0.5995+Calibrations!P$46</f>
        <v>1.457622425394254</v>
      </c>
      <c r="M389" s="19">
        <f>'ICP corrections'!$S$75*L389^2+'ICP corrections'!$T$75*L389+'ICP corrections'!$U$75</f>
        <v>1.5934104322572167</v>
      </c>
      <c r="N389" s="49">
        <f>'Bruker data input page'!V389*Calibrations!V$46+Calibrations!W$46</f>
        <v>18.684722372822087</v>
      </c>
      <c r="O389" s="50">
        <f>'Bruker data input page'!AR389*Calibrations!AC$46/0.6994+Calibrations!AD$46</f>
        <v>12.361521537416063</v>
      </c>
      <c r="P389" s="50">
        <f>'Bruker data input page'!T389*Calibrations!AQ$46+Calibrations!AR$46</f>
        <v>8.9704745674419186</v>
      </c>
      <c r="Q389" s="50">
        <f>'Bruker data input page'!AP389*Calibrations!AJ$46/0.77446+Calibrations!AK$46</f>
        <v>0.16631035144973202</v>
      </c>
      <c r="R389" s="50">
        <f>'Bruker data input page'!AH389*Calibrations!AX$46/0.7147+Calibrations!AY$46</f>
        <v>11.649466931975599</v>
      </c>
      <c r="S389" s="50">
        <f>'Bruker data input page'!AF389*Calibrations!BE$46/0.83015+Calibrations!BF$46</f>
        <v>0.74325677528508305</v>
      </c>
      <c r="U389" s="20">
        <f>'Bruker data input page'!AL389*Calibrations!BS$46*10000+Calibrations!BT$46</f>
        <v>283.78664740009623</v>
      </c>
      <c r="V389" s="20">
        <f>('Bruker data input page'!AN389*10000)^2*Calibrations!BY$46+('Bruker data input page'!AN389*10000)*Calibrations!BZ$46+Calibrations!CA$46</f>
        <v>317.03581729341442</v>
      </c>
      <c r="W389" s="20">
        <f>'Bruker data input page'!AV389*Calibrations!CG$46*10000+Calibrations!CH$46</f>
        <v>124.56773762808177</v>
      </c>
      <c r="X389" s="20">
        <f>'Bruker data input page'!AX389*Calibrations!CN$46*10000+Calibrations!CO$46</f>
        <v>90.544146584555577</v>
      </c>
      <c r="Y389" s="20">
        <f>'Bruker data input page'!AZ389*Calibrations!CU$46*10000+Calibrations!CV$46</f>
        <v>92.622709109445267</v>
      </c>
      <c r="Z389" s="20">
        <f>'Bruker data input page'!BH389*Calibrations!DB$46*10000+Calibrations!DC$46</f>
        <v>10.209921249938919</v>
      </c>
      <c r="AA389" s="20">
        <f>'Bruker data input page'!BJ389*Calibrations!DI$46*10000+Calibrations!DJ$46</f>
        <v>223.19192459128629</v>
      </c>
      <c r="AB389" s="20">
        <f>'Bruker data input page'!BL389*Calibrations!DP$46*10000+Calibrations!DQ$46</f>
        <v>23.748630023569859</v>
      </c>
      <c r="AC389" s="20">
        <f>AB389*'ICP corrections'!Z$74+'ICP corrections'!AA$74</f>
        <v>28.140210383036734</v>
      </c>
      <c r="AD389" s="20">
        <f>((('Bruker data input page'!BN389*10000)^2)*Calibrations!DW$46)+(Calibrations!DX$46*('Bruker data input page'!BN389*10000))+Calibrations!DY$46</f>
        <v>72.668551920352087</v>
      </c>
      <c r="AE389" s="20">
        <f>AD389^2*'ICP corrections'!F$75+'ICP corrections'!G$75*AD389+'ICP corrections'!H$75</f>
        <v>107.09685404151423</v>
      </c>
      <c r="AF389" s="91">
        <f>A389^4*'ICP corrections'!K$75+A389^3*'ICP corrections'!L$75+'ICP corrections'!M$75*A389^2+'ICP corrections'!N$75*A389+'ICP corrections'!O$75</f>
        <v>1.0895494669772696</v>
      </c>
      <c r="AG389" s="20">
        <f t="shared" si="6"/>
        <v>116.68732023587428</v>
      </c>
      <c r="AH389" s="20"/>
    </row>
    <row r="390" spans="1:34" s="18" customFormat="1" ht="16">
      <c r="A390" s="18">
        <f>'Bruker data input page'!A390</f>
        <v>446</v>
      </c>
      <c r="B390" s="82">
        <f>'Bruker data input page'!B390</f>
        <v>44878.976388888892</v>
      </c>
      <c r="C390" s="18" t="str">
        <f>'Bruker data input page'!G390</f>
        <v>GeoExploration</v>
      </c>
      <c r="D390" s="18" t="str">
        <f>'Bruker data input page'!H390</f>
        <v>Oxide3phase</v>
      </c>
      <c r="E390" s="22">
        <f>'Bruker data input page'!K390</f>
        <v>150</v>
      </c>
      <c r="F390" s="22"/>
      <c r="G390" s="22" t="str">
        <f>'Bruker data input page'!DJ390</f>
        <v>U1556B-51R-1A</v>
      </c>
      <c r="H390" s="22" t="str">
        <f>'Bruker data input page'!DK390</f>
        <v>SHLF11519041</v>
      </c>
      <c r="I390" s="22">
        <f>'Bruker data input page'!DL390</f>
        <v>24</v>
      </c>
      <c r="J390" s="22" t="str">
        <f>'Bruker data input page'!DM390</f>
        <v>A</v>
      </c>
      <c r="K390" s="49">
        <f>'Bruker data input page'!X390*Calibrations!H$46+Calibrations!I$46</f>
        <v>52.541931577837701</v>
      </c>
      <c r="L390" s="50">
        <f>'Bruker data input page'!AJ390*Calibrations!O$46/0.5995+Calibrations!P$46</f>
        <v>1.6848428217122824</v>
      </c>
      <c r="M390" s="19">
        <f>'ICP corrections'!$S$75*L390^2+'ICP corrections'!$T$75*L390+'ICP corrections'!$U$75</f>
        <v>1.8543239056348504</v>
      </c>
      <c r="N390" s="49">
        <f>'Bruker data input page'!V390*Calibrations!V$46+Calibrations!W$46</f>
        <v>18.487986417739322</v>
      </c>
      <c r="O390" s="50">
        <f>'Bruker data input page'!AR390*Calibrations!AC$46/0.6994+Calibrations!AD$46</f>
        <v>8.9587615126526874</v>
      </c>
      <c r="P390" s="50">
        <f>'Bruker data input page'!T390*Calibrations!AQ$46+Calibrations!AR$46</f>
        <v>11.105047554826857</v>
      </c>
      <c r="Q390" s="50">
        <f>'Bruker data input page'!AP390*Calibrations!AJ$46/0.77446+Calibrations!AK$46</f>
        <v>0.11360318916081108</v>
      </c>
      <c r="R390" s="50">
        <f>'Bruker data input page'!AH390*Calibrations!AX$46/0.7147+Calibrations!AY$46</f>
        <v>9.6372271660101738</v>
      </c>
      <c r="S390" s="50">
        <f>'Bruker data input page'!AF390*Calibrations!BE$46/0.83015+Calibrations!BF$46</f>
        <v>1.8914222707535002</v>
      </c>
      <c r="U390" s="20">
        <f>'Bruker data input page'!AL390*Calibrations!BS$46*10000+Calibrations!BT$46</f>
        <v>332.90070664820382</v>
      </c>
      <c r="V390" s="20">
        <f>('Bruker data input page'!AN390*10000)^2*Calibrations!BY$46+('Bruker data input page'!AN390*10000)*Calibrations!BZ$46+Calibrations!CA$46</f>
        <v>160.79783062650876</v>
      </c>
      <c r="W390" s="20">
        <f>'Bruker data input page'!AV390*Calibrations!CG$46*10000+Calibrations!CH$46</f>
        <v>100.59472585574255</v>
      </c>
      <c r="X390" s="20">
        <f>'Bruker data input page'!AX390*Calibrations!CN$46*10000+Calibrations!CO$46</f>
        <v>81.29462585130824</v>
      </c>
      <c r="Y390" s="20">
        <f>'Bruker data input page'!AZ390*Calibrations!CU$46*10000+Calibrations!CV$46</f>
        <v>69.47033937991425</v>
      </c>
      <c r="Z390" s="20">
        <f>'Bruker data input page'!BH390*Calibrations!DB$46*10000+Calibrations!DC$46</f>
        <v>34.805157316518518</v>
      </c>
      <c r="AA390" s="20">
        <f>'Bruker data input page'!BJ390*Calibrations!DI$46*10000+Calibrations!DJ$46</f>
        <v>313.93917245579314</v>
      </c>
      <c r="AB390" s="20">
        <f>'Bruker data input page'!BL390*Calibrations!DP$46*10000+Calibrations!DQ$46</f>
        <v>27.37197877655132</v>
      </c>
      <c r="AC390" s="20">
        <f>AB390*'ICP corrections'!Z$74+'ICP corrections'!AA$74</f>
        <v>31.220419157946274</v>
      </c>
      <c r="AD390" s="20">
        <f>((('Bruker data input page'!BN390*10000)^2)*Calibrations!DW$46)+(Calibrations!DX$46*('Bruker data input page'!BN390*10000))+Calibrations!DY$46</f>
        <v>118.58625245121814</v>
      </c>
      <c r="AE390" s="20">
        <f>AD390^2*'ICP corrections'!F$75+'ICP corrections'!G$75*AD390+'ICP corrections'!H$75</f>
        <v>160.34990896590284</v>
      </c>
      <c r="AF390" s="91">
        <f>A390^4*'ICP corrections'!K$75+A390^3*'ICP corrections'!L$75+'ICP corrections'!M$75*A390^2+'ICP corrections'!N$75*A390+'ICP corrections'!O$75</f>
        <v>1.0893654635682282</v>
      </c>
      <c r="AG390" s="20">
        <f t="shared" si="6"/>
        <v>174.67965291376393</v>
      </c>
      <c r="AH390" s="20"/>
    </row>
    <row r="391" spans="1:34" s="18" customFormat="1" ht="16">
      <c r="A391" s="18">
        <f>'Bruker data input page'!A391</f>
        <v>447</v>
      </c>
      <c r="B391" s="82">
        <f>'Bruker data input page'!B391</f>
        <v>44878.979166666664</v>
      </c>
      <c r="C391" s="18" t="str">
        <f>'Bruker data input page'!G391</f>
        <v>GeoExploration</v>
      </c>
      <c r="D391" s="18" t="str">
        <f>'Bruker data input page'!H391</f>
        <v>Oxide3phase</v>
      </c>
      <c r="E391" s="22">
        <f>'Bruker data input page'!K391</f>
        <v>150</v>
      </c>
      <c r="F391" s="22"/>
      <c r="G391" s="22" t="str">
        <f>'Bruker data input page'!DJ391</f>
        <v>U1556B-51R-1A</v>
      </c>
      <c r="H391" s="22" t="str">
        <f>'Bruker data input page'!DK391</f>
        <v>SHLF11519041</v>
      </c>
      <c r="I391" s="22">
        <f>'Bruker data input page'!DL391</f>
        <v>94</v>
      </c>
      <c r="J391" s="22" t="str">
        <f>'Bruker data input page'!DM391</f>
        <v>A</v>
      </c>
      <c r="K391" s="49">
        <f>'Bruker data input page'!X391*Calibrations!H$46+Calibrations!I$46</f>
        <v>51.660797410072377</v>
      </c>
      <c r="L391" s="50">
        <f>'Bruker data input page'!AJ391*Calibrations!O$46/0.5995+Calibrations!P$46</f>
        <v>1.6813801015942282</v>
      </c>
      <c r="M391" s="19">
        <f>'ICP corrections'!$S$75*L391^2+'ICP corrections'!$T$75*L391+'ICP corrections'!$U$75</f>
        <v>1.8503551212709686</v>
      </c>
      <c r="N391" s="49">
        <f>'Bruker data input page'!V391*Calibrations!V$46+Calibrations!W$46</f>
        <v>18.347470173125135</v>
      </c>
      <c r="O391" s="50">
        <f>'Bruker data input page'!AR391*Calibrations!AC$46/0.6994+Calibrations!AD$46</f>
        <v>9.5608237616019913</v>
      </c>
      <c r="P391" s="50">
        <f>'Bruker data input page'!T391*Calibrations!AQ$46+Calibrations!AR$46</f>
        <v>10.738436123688938</v>
      </c>
      <c r="Q391" s="50">
        <f>'Bruker data input page'!AP391*Calibrations!AJ$46/0.77446+Calibrations!AK$46</f>
        <v>0.10607359454810807</v>
      </c>
      <c r="R391" s="50">
        <f>'Bruker data input page'!AH391*Calibrations!AX$46/0.7147+Calibrations!AY$46</f>
        <v>9.9971862337091579</v>
      </c>
      <c r="S391" s="50">
        <f>'Bruker data input page'!AF391*Calibrations!BE$46/0.83015+Calibrations!BF$46</f>
        <v>1.9329235761723216</v>
      </c>
      <c r="U391" s="20">
        <f>'Bruker data input page'!AL391*Calibrations!BS$46*10000+Calibrations!BT$46</f>
        <v>339.12643246838644</v>
      </c>
      <c r="V391" s="20">
        <f>('Bruker data input page'!AN391*10000)^2*Calibrations!BY$46+('Bruker data input page'!AN391*10000)*Calibrations!BZ$46+Calibrations!CA$46</f>
        <v>136.93778554585555</v>
      </c>
      <c r="W391" s="20">
        <f>'Bruker data input page'!AV391*Calibrations!CG$46*10000+Calibrations!CH$46</f>
        <v>99.595850365228429</v>
      </c>
      <c r="X391" s="20">
        <f>'Bruker data input page'!AX391*Calibrations!CN$46*10000+Calibrations!CO$46</f>
        <v>77.183727747642763</v>
      </c>
      <c r="Y391" s="20">
        <f>'Bruker data input page'!AZ391*Calibrations!CU$46*10000+Calibrations!CV$46</f>
        <v>88.967071783729835</v>
      </c>
      <c r="Z391" s="20">
        <f>'Bruker data input page'!BH391*Calibrations!DB$46*10000+Calibrations!DC$46</f>
        <v>33.735799226667233</v>
      </c>
      <c r="AA391" s="20">
        <f>'Bruker data input page'!BJ391*Calibrations!DI$46*10000+Calibrations!DJ$46</f>
        <v>325.41296241567329</v>
      </c>
      <c r="AB391" s="20">
        <f>'Bruker data input page'!BL391*Calibrations!DP$46*10000+Calibrations!DQ$46</f>
        <v>30.995327529532794</v>
      </c>
      <c r="AC391" s="20">
        <f>AB391*'ICP corrections'!Z$74+'ICP corrections'!AA$74</f>
        <v>34.300627932855825</v>
      </c>
      <c r="AD391" s="20">
        <f>((('Bruker data input page'!BN391*10000)^2)*Calibrations!DW$46)+(Calibrations!DX$46*('Bruker data input page'!BN391*10000))+Calibrations!DY$46</f>
        <v>120.69753339411631</v>
      </c>
      <c r="AE391" s="20">
        <f>AD391^2*'ICP corrections'!F$75+'ICP corrections'!G$75*AD391+'ICP corrections'!H$75</f>
        <v>162.64798917715154</v>
      </c>
      <c r="AF391" s="91">
        <f>A391^4*'ICP corrections'!K$75+A391^3*'ICP corrections'!L$75+'ICP corrections'!M$75*A391^2+'ICP corrections'!N$75*A391+'ICP corrections'!O$75</f>
        <v>1.0891737624106796</v>
      </c>
      <c r="AG391" s="20">
        <f t="shared" si="6"/>
        <v>177.15192232060966</v>
      </c>
      <c r="AH391" s="20"/>
    </row>
    <row r="392" spans="1:34" s="18" customFormat="1" ht="16">
      <c r="A392" s="18">
        <f>'Bruker data input page'!A392</f>
        <v>448</v>
      </c>
      <c r="B392" s="82">
        <f>'Bruker data input page'!B392</f>
        <v>44878.982638888891</v>
      </c>
      <c r="C392" s="18" t="str">
        <f>'Bruker data input page'!G392</f>
        <v>GeoExploration</v>
      </c>
      <c r="D392" s="18" t="str">
        <f>'Bruker data input page'!H392</f>
        <v>Oxide3phase</v>
      </c>
      <c r="E392" s="22">
        <f>'Bruker data input page'!K392</f>
        <v>150</v>
      </c>
      <c r="F392" s="22"/>
      <c r="G392" s="22" t="str">
        <f>'Bruker data input page'!DJ392</f>
        <v>U1556B-51R-1A</v>
      </c>
      <c r="H392" s="22" t="str">
        <f>'Bruker data input page'!DK392</f>
        <v>SHLF11519041</v>
      </c>
      <c r="I392" s="22">
        <f>'Bruker data input page'!DL392</f>
        <v>112</v>
      </c>
      <c r="J392" s="22" t="str">
        <f>'Bruker data input page'!DM392</f>
        <v>Breccia</v>
      </c>
      <c r="K392" s="49">
        <f>'Bruker data input page'!X392*Calibrations!H$46+Calibrations!I$46</f>
        <v>51.434887765881065</v>
      </c>
      <c r="L392" s="50">
        <f>'Bruker data input page'!AJ392*Calibrations!O$46/0.5995+Calibrations!P$46</f>
        <v>1.7583844013623844</v>
      </c>
      <c r="M392" s="19">
        <f>'ICP corrections'!$S$75*L392^2+'ICP corrections'!$T$75*L392+'ICP corrections'!$U$75</f>
        <v>1.9385592352952776</v>
      </c>
      <c r="N392" s="49">
        <f>'Bruker data input page'!V392*Calibrations!V$46+Calibrations!W$46</f>
        <v>18.499811715240938</v>
      </c>
      <c r="O392" s="50">
        <f>'Bruker data input page'!AR392*Calibrations!AC$46/0.6994+Calibrations!AD$46</f>
        <v>10.236377177089704</v>
      </c>
      <c r="P392" s="50">
        <f>'Bruker data input page'!T392*Calibrations!AQ$46+Calibrations!AR$46</f>
        <v>9.4696055050456778</v>
      </c>
      <c r="Q392" s="50">
        <f>'Bruker data input page'!AP392*Calibrations!AJ$46/0.77446+Calibrations!AK$46</f>
        <v>0.15411957921964148</v>
      </c>
      <c r="R392" s="50">
        <f>'Bruker data input page'!AH392*Calibrations!AX$46/0.7147+Calibrations!AY$46</f>
        <v>5.9309765463823219</v>
      </c>
      <c r="S392" s="50">
        <f>'Bruker data input page'!AF392*Calibrations!BE$46/0.83015+Calibrations!BF$46</f>
        <v>2.6513100543385502</v>
      </c>
      <c r="U392" s="20">
        <f>'Bruker data input page'!AL392*Calibrations!BS$46*10000+Calibrations!BT$46</f>
        <v>137.13621696912716</v>
      </c>
      <c r="V392" s="20">
        <f>('Bruker data input page'!AN392*10000)^2*Calibrations!BY$46+('Bruker data input page'!AN392*10000)*Calibrations!BZ$46+Calibrations!CA$46</f>
        <v>417.87467819906078</v>
      </c>
      <c r="W392" s="20">
        <f>'Bruker data input page'!AV392*Calibrations!CG$46*10000+Calibrations!CH$46</f>
        <v>153.53512685299168</v>
      </c>
      <c r="X392" s="20">
        <f>'Bruker data input page'!AX392*Calibrations!CN$46*10000+Calibrations!CO$46</f>
        <v>82.322350377224609</v>
      </c>
      <c r="Y392" s="20">
        <f>'Bruker data input page'!AZ392*Calibrations!CU$46*10000+Calibrations!CV$46</f>
        <v>112.11944151326088</v>
      </c>
      <c r="Z392" s="20">
        <f>'Bruker data input page'!BH392*Calibrations!DB$46*10000+Calibrations!DC$46</f>
        <v>44.42938012518011</v>
      </c>
      <c r="AA392" s="20">
        <f>'Bruker data input page'!BJ392*Calibrations!DI$46*10000+Calibrations!DJ$46</f>
        <v>241.9672172529084</v>
      </c>
      <c r="AB392" s="20">
        <f>'Bruker data input page'!BL392*Calibrations!DP$46*10000+Calibrations!DQ$46</f>
        <v>30.995327529532794</v>
      </c>
      <c r="AC392" s="20">
        <f>AB392*'ICP corrections'!Z$74+'ICP corrections'!AA$74</f>
        <v>34.300627932855825</v>
      </c>
      <c r="AD392" s="20">
        <f>((('Bruker data input page'!BN392*10000)^2)*Calibrations!DW$46)+(Calibrations!DX$46*('Bruker data input page'!BN392*10000))+Calibrations!DY$46</f>
        <v>129.02302285140587</v>
      </c>
      <c r="AE392" s="20">
        <f>AD392^2*'ICP corrections'!F$75+'ICP corrections'!G$75*AD392+'ICP corrections'!H$75</f>
        <v>171.58114738600108</v>
      </c>
      <c r="AF392" s="91">
        <f>A392^4*'ICP corrections'!K$75+A392^3*'ICP corrections'!L$75+'ICP corrections'!M$75*A392^2+'ICP corrections'!N$75*A392+'ICP corrections'!O$75</f>
        <v>1.0889743198852289</v>
      </c>
      <c r="AG392" s="20">
        <f t="shared" si="6"/>
        <v>186.84746327979775</v>
      </c>
      <c r="AH392" s="20"/>
    </row>
    <row r="393" spans="1:34" s="18" customFormat="1" ht="16">
      <c r="A393" s="18">
        <f>'Bruker data input page'!A393</f>
        <v>449</v>
      </c>
      <c r="B393" s="82">
        <f>'Bruker data input page'!B393</f>
        <v>44878.987500000003</v>
      </c>
      <c r="C393" s="18" t="str">
        <f>'Bruker data input page'!G393</f>
        <v>GeoExploration</v>
      </c>
      <c r="D393" s="18" t="str">
        <f>'Bruker data input page'!H393</f>
        <v>Oxide3phase</v>
      </c>
      <c r="E393" s="22">
        <f>'Bruker data input page'!K393</f>
        <v>150</v>
      </c>
      <c r="F393" s="22"/>
      <c r="G393" s="22" t="str">
        <f>'Bruker data input page'!DJ393</f>
        <v>U1556B-51R-2A</v>
      </c>
      <c r="H393" s="22" t="str">
        <f>'Bruker data input page'!DK393</f>
        <v>SHLF11519071</v>
      </c>
      <c r="I393" s="22">
        <f>'Bruker data input page'!DL393</f>
        <v>27</v>
      </c>
      <c r="J393" s="22" t="str">
        <f>'Bruker data input page'!DM393</f>
        <v>A</v>
      </c>
      <c r="K393" s="49">
        <f>'Bruker data input page'!X393*Calibrations!H$46+Calibrations!I$46</f>
        <v>52.696769605572058</v>
      </c>
      <c r="L393" s="50">
        <f>'Bruker data input page'!AJ393*Calibrations!O$46/0.5995+Calibrations!P$46</f>
        <v>1.8502289302079156</v>
      </c>
      <c r="M393" s="19">
        <f>'ICP corrections'!$S$75*L393^2+'ICP corrections'!$T$75*L393+'ICP corrections'!$U$75</f>
        <v>2.0436138768124139</v>
      </c>
      <c r="N393" s="49">
        <f>'Bruker data input page'!V393*Calibrations!V$46+Calibrations!W$46</f>
        <v>18.43540017857012</v>
      </c>
      <c r="O393" s="50">
        <f>'Bruker data input page'!AR393*Calibrations!AC$46/0.6994+Calibrations!AD$46</f>
        <v>8.7403707586478525</v>
      </c>
      <c r="P393" s="50">
        <f>'Bruker data input page'!T393*Calibrations!AQ$46+Calibrations!AR$46</f>
        <v>11.442070077127237</v>
      </c>
      <c r="Q393" s="50">
        <f>'Bruker data input page'!AP393*Calibrations!AJ$46/0.77446+Calibrations!AK$46</f>
        <v>9.9500138933843546E-2</v>
      </c>
      <c r="R393" s="50">
        <f>'Bruker data input page'!AH393*Calibrations!AX$46/0.7147+Calibrations!AY$46</f>
        <v>9.2228438047353016</v>
      </c>
      <c r="S393" s="50">
        <f>'Bruker data input page'!AF393*Calibrations!BE$46/0.83015+Calibrations!BF$46</f>
        <v>1.8372804060022616</v>
      </c>
      <c r="U393" s="20">
        <f>'Bruker data input page'!AL393*Calibrations!BS$46*10000+Calibrations!BT$46</f>
        <v>346.73565291527638</v>
      </c>
      <c r="V393" s="20">
        <f>('Bruker data input page'!AN393*10000)^2*Calibrations!BY$46+('Bruker data input page'!AN393*10000)*Calibrations!BZ$46+Calibrations!CA$46</f>
        <v>207.33801603052368</v>
      </c>
      <c r="W393" s="20">
        <f>'Bruker data input page'!AV393*Calibrations!CG$46*10000+Calibrations!CH$46</f>
        <v>116.57673370396871</v>
      </c>
      <c r="X393" s="20">
        <f>'Bruker data input page'!AX393*Calibrations!CN$46*10000+Calibrations!CO$46</f>
        <v>76.156003221726394</v>
      </c>
      <c r="Y393" s="20">
        <f>'Bruker data input page'!AZ393*Calibrations!CU$46*10000+Calibrations!CV$46</f>
        <v>79.21870558182205</v>
      </c>
      <c r="Z393" s="20">
        <f>'Bruker data input page'!BH393*Calibrations!DB$46*10000+Calibrations!DC$46</f>
        <v>32.666441136815941</v>
      </c>
      <c r="AA393" s="20">
        <f>'Bruker data input page'!BJ393*Calibrations!DI$46*10000+Calibrations!DJ$46</f>
        <v>319.1545315284659</v>
      </c>
      <c r="AB393" s="20">
        <f>'Bruker data input page'!BL393*Calibrations!DP$46*10000+Calibrations!DQ$46</f>
        <v>29.787544611872303</v>
      </c>
      <c r="AC393" s="20">
        <f>AB393*'ICP corrections'!Z$74+'ICP corrections'!AA$74</f>
        <v>33.273891674552644</v>
      </c>
      <c r="AD393" s="20">
        <f>((('Bruker data input page'!BN393*10000)^2)*Calibrations!DW$46)+(Calibrations!DX$46*('Bruker data input page'!BN393*10000))+Calibrations!DY$46</f>
        <v>129.02302285140587</v>
      </c>
      <c r="AE393" s="20">
        <f>AD393^2*'ICP corrections'!F$75+'ICP corrections'!G$75*AD393+'ICP corrections'!H$75</f>
        <v>171.58114738600108</v>
      </c>
      <c r="AF393" s="91">
        <f>A393^4*'ICP corrections'!K$75+A393^3*'ICP corrections'!L$75+'ICP corrections'!M$75*A393^2+'ICP corrections'!N$75*A393+'ICP corrections'!O$75</f>
        <v>1.0887670924456869</v>
      </c>
      <c r="AG393" s="20">
        <f t="shared" si="6"/>
        <v>186.81190695795127</v>
      </c>
      <c r="AH393" s="20"/>
    </row>
    <row r="394" spans="1:34" s="18" customFormat="1" ht="16">
      <c r="A394" s="18">
        <f>'Bruker data input page'!A394</f>
        <v>450</v>
      </c>
      <c r="B394" s="82">
        <f>'Bruker data input page'!B394</f>
        <v>44878.990277777775</v>
      </c>
      <c r="C394" s="18" t="str">
        <f>'Bruker data input page'!G394</f>
        <v>GeoExploration</v>
      </c>
      <c r="D394" s="18" t="str">
        <f>'Bruker data input page'!H394</f>
        <v>Oxide3phase</v>
      </c>
      <c r="E394" s="22">
        <f>'Bruker data input page'!K394</f>
        <v>150</v>
      </c>
      <c r="F394" s="22"/>
      <c r="G394" s="22" t="str">
        <f>'Bruker data input page'!DJ394</f>
        <v>U1556B-51R-2A</v>
      </c>
      <c r="H394" s="22" t="str">
        <f>'Bruker data input page'!DK394</f>
        <v>SHLF11519071</v>
      </c>
      <c r="I394" s="22">
        <f>'Bruker data input page'!DL394</f>
        <v>61</v>
      </c>
      <c r="J394" s="22" t="str">
        <f>'Bruker data input page'!DM394</f>
        <v>A</v>
      </c>
      <c r="K394" s="49">
        <f>'Bruker data input page'!X394*Calibrations!H$46+Calibrations!I$46</f>
        <v>53.01096577737836</v>
      </c>
      <c r="L394" s="50">
        <f>'Bruker data input page'!AJ394*Calibrations!O$46/0.5995+Calibrations!P$46</f>
        <v>1.616577767956358</v>
      </c>
      <c r="M394" s="19">
        <f>'ICP corrections'!$S$75*L394^2+'ICP corrections'!$T$75*L394+'ICP corrections'!$U$75</f>
        <v>1.7760399031907923</v>
      </c>
      <c r="N394" s="49">
        <f>'Bruker data input page'!V394*Calibrations!V$46+Calibrations!W$46</f>
        <v>18.385588590211356</v>
      </c>
      <c r="O394" s="50">
        <f>'Bruker data input page'!AR394*Calibrations!AC$46/0.6994+Calibrations!AD$46</f>
        <v>8.6841366271670424</v>
      </c>
      <c r="P394" s="50">
        <f>'Bruker data input page'!T394*Calibrations!AQ$46+Calibrations!AR$46</f>
        <v>12.811308960186413</v>
      </c>
      <c r="Q394" s="50">
        <f>'Bruker data input page'!AP394*Calibrations!AJ$46/0.77446+Calibrations!AK$46</f>
        <v>9.3285235443993447E-2</v>
      </c>
      <c r="R394" s="50">
        <f>'Bruker data input page'!AH394*Calibrations!AX$46/0.7147+Calibrations!AY$46</f>
        <v>8.871347495822917</v>
      </c>
      <c r="S394" s="50">
        <f>'Bruker data input page'!AF394*Calibrations!BE$46/0.83015+Calibrations!BF$46</f>
        <v>1.6930885389271653</v>
      </c>
      <c r="U394" s="20">
        <f>'Bruker data input page'!AL394*Calibrations!BS$46*10000+Calibrations!BT$46</f>
        <v>290.01237322027896</v>
      </c>
      <c r="V394" s="20">
        <f>('Bruker data input page'!AN394*10000)^2*Calibrations!BY$46+('Bruker data input page'!AN394*10000)*Calibrations!BZ$46+Calibrations!CA$46</f>
        <v>303.03975154768307</v>
      </c>
      <c r="W394" s="20">
        <f>'Bruker data input page'!AV394*Calibrations!CG$46*10000+Calibrations!CH$46</f>
        <v>175.51038764430265</v>
      </c>
      <c r="X394" s="20">
        <f>'Bruker data input page'!AX394*Calibrations!CN$46*10000+Calibrations!CO$46</f>
        <v>87.460973006806455</v>
      </c>
      <c r="Y394" s="20">
        <f>'Bruker data input page'!AZ394*Calibrations!CU$46*10000+Calibrations!CV$46</f>
        <v>69.47033937991425</v>
      </c>
      <c r="Z394" s="20">
        <f>'Bruker data input page'!BH394*Calibrations!DB$46*10000+Calibrations!DC$46</f>
        <v>24.111576418005647</v>
      </c>
      <c r="AA394" s="20">
        <f>'Bruker data input page'!BJ394*Calibrations!DI$46*10000+Calibrations!DJ$46</f>
        <v>318.11145971393137</v>
      </c>
      <c r="AB394" s="20">
        <f>'Bruker data input page'!BL394*Calibrations!DP$46*10000+Calibrations!DQ$46</f>
        <v>26.164195858890835</v>
      </c>
      <c r="AC394" s="20">
        <f>AB394*'ICP corrections'!Z$74+'ICP corrections'!AA$74</f>
        <v>30.193682899643097</v>
      </c>
      <c r="AD394" s="20">
        <f>((('Bruker data input page'!BN394*10000)^2)*Calibrations!DW$46)+(Calibrations!DX$46*('Bruker data input page'!BN394*10000))+Calibrations!DY$46</f>
        <v>115.39689960293907</v>
      </c>
      <c r="AE394" s="20">
        <f>AD394^2*'ICP corrections'!F$75+'ICP corrections'!G$75*AD394+'ICP corrections'!H$75</f>
        <v>156.85328526143257</v>
      </c>
      <c r="AF394" s="91">
        <f>A394^4*'ICP corrections'!K$75+A394^3*'ICP corrections'!L$75+'ICP corrections'!M$75*A394^2+'ICP corrections'!N$75*A394+'ICP corrections'!O$75</f>
        <v>1.0885520366190757</v>
      </c>
      <c r="AG394" s="20">
        <f t="shared" si="6"/>
        <v>170.7429631217253</v>
      </c>
      <c r="AH394" s="20"/>
    </row>
    <row r="395" spans="1:34" s="18" customFormat="1" ht="16">
      <c r="A395" s="18">
        <f>'Bruker data input page'!A395</f>
        <v>451</v>
      </c>
      <c r="B395" s="82">
        <f>'Bruker data input page'!B395</f>
        <v>44878.993750000001</v>
      </c>
      <c r="C395" s="18" t="str">
        <f>'Bruker data input page'!G395</f>
        <v>GeoExploration</v>
      </c>
      <c r="D395" s="18" t="str">
        <f>'Bruker data input page'!H395</f>
        <v>Oxide3phase</v>
      </c>
      <c r="E395" s="22">
        <f>'Bruker data input page'!K395</f>
        <v>150</v>
      </c>
      <c r="F395" s="22"/>
      <c r="G395" s="22" t="str">
        <f>'Bruker data input page'!DJ395</f>
        <v>U1556B-51R-2A</v>
      </c>
      <c r="H395" s="22" t="str">
        <f>'Bruker data input page'!DK395</f>
        <v>SHLF11519071</v>
      </c>
      <c r="I395" s="22">
        <f>'Bruker data input page'!DL395</f>
        <v>120</v>
      </c>
      <c r="J395" s="22" t="str">
        <f>'Bruker data input page'!DM395</f>
        <v>A</v>
      </c>
      <c r="K395" s="49">
        <f>'Bruker data input page'!X395*Calibrations!H$46+Calibrations!I$46</f>
        <v>51.875070159011599</v>
      </c>
      <c r="L395" s="50">
        <f>'Bruker data input page'!AJ395*Calibrations!O$46/0.5995+Calibrations!P$46</f>
        <v>1.6762684671342436</v>
      </c>
      <c r="M395" s="19">
        <f>'ICP corrections'!$S$75*L395^2+'ICP corrections'!$T$75*L395+'ICP corrections'!$U$75</f>
        <v>1.8444960209560715</v>
      </c>
      <c r="N395" s="49">
        <f>'Bruker data input page'!V395*Calibrations!V$46+Calibrations!W$46</f>
        <v>18.789168156900615</v>
      </c>
      <c r="O395" s="50">
        <f>'Bruker data input page'!AR395*Calibrations!AC$46/0.6994+Calibrations!AD$46</f>
        <v>7.1719145464727889</v>
      </c>
      <c r="P395" s="50">
        <f>'Bruker data input page'!T395*Calibrations!AQ$46+Calibrations!AR$46</f>
        <v>7.9756081407895287</v>
      </c>
      <c r="Q395" s="50">
        <f>'Bruker data input page'!AP395*Calibrations!AJ$46/0.77446+Calibrations!AK$46</f>
        <v>0.1909309306595228</v>
      </c>
      <c r="R395" s="50">
        <f>'Bruker data input page'!AH395*Calibrations!AX$46/0.7147+Calibrations!AY$46</f>
        <v>13.112065105714805</v>
      </c>
      <c r="S395" s="50">
        <f>'Bruker data input page'!AF395*Calibrations!BE$46/0.83015+Calibrations!BF$46</f>
        <v>2.0517224612256593</v>
      </c>
      <c r="U395" s="20">
        <f>'Bruker data input page'!AL395*Calibrations!BS$46*10000+Calibrations!BT$46</f>
        <v>323.90799157460663</v>
      </c>
      <c r="V395" s="20">
        <f>('Bruker data input page'!AN395*10000)^2*Calibrations!BY$46+('Bruker data input page'!AN395*10000)*Calibrations!BZ$46+Calibrations!CA$46</f>
        <v>185.22240038649565</v>
      </c>
      <c r="W395" s="20">
        <f>'Bruker data input page'!AV395*Calibrations!CG$46*10000+Calibrations!CH$46</f>
        <v>87.609344479058805</v>
      </c>
      <c r="X395" s="20">
        <f>'Bruker data input page'!AX395*Calibrations!CN$46*10000+Calibrations!CO$46</f>
        <v>68.961931540311781</v>
      </c>
      <c r="Y395" s="20">
        <f>'Bruker data input page'!AZ395*Calibrations!CU$46*10000+Calibrations!CV$46</f>
        <v>85.311434458014432</v>
      </c>
      <c r="Z395" s="20">
        <f>'Bruker data input page'!BH395*Calibrations!DB$46*10000+Calibrations!DC$46</f>
        <v>30.527724957113367</v>
      </c>
      <c r="AA395" s="20">
        <f>'Bruker data input page'!BJ395*Calibrations!DI$46*10000+Calibrations!DJ$46</f>
        <v>344.18825507729537</v>
      </c>
      <c r="AB395" s="20">
        <f>'Bruker data input page'!BL395*Calibrations!DP$46*10000+Calibrations!DQ$46</f>
        <v>30.995327529532794</v>
      </c>
      <c r="AC395" s="20">
        <f>AB395*'ICP corrections'!Z$74+'ICP corrections'!AA$74</f>
        <v>34.300627932855825</v>
      </c>
      <c r="AD395" s="20">
        <f>((('Bruker data input page'!BN395*10000)^2)*Calibrations!DW$46)+(Calibrations!DX$46*('Bruker data input page'!BN395*10000))+Calibrations!DY$46</f>
        <v>158.53881933742318</v>
      </c>
      <c r="AE395" s="20">
        <f>AD395^2*'ICP corrections'!F$75+'ICP corrections'!G$75*AD395+'ICP corrections'!H$75</f>
        <v>201.59380796832244</v>
      </c>
      <c r="AF395" s="91">
        <f>A395^4*'ICP corrections'!K$75+A395^3*'ICP corrections'!L$75+'ICP corrections'!M$75*A395^2+'ICP corrections'!N$75*A395+'ICP corrections'!O$75</f>
        <v>1.0883291090056246</v>
      </c>
      <c r="AG395" s="20">
        <f t="shared" si="6"/>
        <v>219.40040940721534</v>
      </c>
      <c r="AH395" s="20"/>
    </row>
    <row r="396" spans="1:34" s="18" customFormat="1" ht="16">
      <c r="A396" s="18">
        <f>'Bruker data input page'!A396</f>
        <v>452</v>
      </c>
      <c r="B396" s="82">
        <f>'Bruker data input page'!B396</f>
        <v>44878.99722222222</v>
      </c>
      <c r="C396" s="18" t="str">
        <f>'Bruker data input page'!G396</f>
        <v>GeoExploration</v>
      </c>
      <c r="D396" s="18" t="str">
        <f>'Bruker data input page'!H396</f>
        <v>Oxide3phase</v>
      </c>
      <c r="E396" s="22">
        <f>'Bruker data input page'!K396</f>
        <v>150</v>
      </c>
      <c r="F396" s="22"/>
      <c r="G396" s="22" t="str">
        <f>'Bruker data input page'!DJ396</f>
        <v>U1556B-52R-1A</v>
      </c>
      <c r="H396" s="22" t="str">
        <f>'Bruker data input page'!DK396</f>
        <v>SHLF11519441</v>
      </c>
      <c r="I396" s="22">
        <f>'Bruker data input page'!DL396</f>
        <v>14</v>
      </c>
      <c r="J396" s="22" t="str">
        <f>'Bruker data input page'!DM396</f>
        <v>B</v>
      </c>
      <c r="K396" s="49">
        <f>'Bruker data input page'!X396*Calibrations!H$46+Calibrations!I$46</f>
        <v>57.126387443719096</v>
      </c>
      <c r="L396" s="50">
        <f>'Bruker data input page'!AJ396*Calibrations!O$46/0.5995+Calibrations!P$46</f>
        <v>1.4787285289709649</v>
      </c>
      <c r="M396" s="19">
        <f>'ICP corrections'!$S$75*L396^2+'ICP corrections'!$T$75*L396+'ICP corrections'!$U$75</f>
        <v>1.617687778440527</v>
      </c>
      <c r="N396" s="49">
        <f>'Bruker data input page'!V396*Calibrations!V$46+Calibrations!W$46</f>
        <v>18.017154600454269</v>
      </c>
      <c r="O396" s="50">
        <f>'Bruker data input page'!AR396*Calibrations!AC$46/0.6994+Calibrations!AD$46</f>
        <v>10.804371658554601</v>
      </c>
      <c r="P396" s="50">
        <f>'Bruker data input page'!T396*Calibrations!AQ$46+Calibrations!AR$46</f>
        <v>15.007388072827094</v>
      </c>
      <c r="Q396" s="50">
        <f>'Bruker data input page'!AP396*Calibrations!AJ$46/0.77446+Calibrations!AK$46</f>
        <v>0.14981695372666834</v>
      </c>
      <c r="R396" s="50">
        <f>'Bruker data input page'!AH396*Calibrations!AX$46/0.7147+Calibrations!AY$46</f>
        <v>10.983389451616514</v>
      </c>
      <c r="S396" s="50">
        <f>'Bruker data input page'!AF396*Calibrations!BE$46/0.83015+Calibrations!BF$46</f>
        <v>0.86239125040919307</v>
      </c>
      <c r="U396" s="20">
        <f>'Bruker data input page'!AL396*Calibrations!BS$46*10000+Calibrations!BT$46</f>
        <v>290.01237322027896</v>
      </c>
      <c r="V396" s="20">
        <f>('Bruker data input page'!AN396*10000)^2*Calibrations!BY$46+('Bruker data input page'!AN396*10000)*Calibrations!BZ$46+Calibrations!CA$46</f>
        <v>326.39832075186132</v>
      </c>
      <c r="W396" s="20">
        <f>'Bruker data input page'!AV396*Calibrations!CG$46*10000+Calibrations!CH$46</f>
        <v>185.49914254944397</v>
      </c>
      <c r="X396" s="20">
        <f>'Bruker data input page'!AX396*Calibrations!CN$46*10000+Calibrations!CO$46</f>
        <v>96.710493740053835</v>
      </c>
      <c r="Y396" s="20">
        <f>'Bruker data input page'!AZ396*Calibrations!CU$46*10000+Calibrations!CV$46</f>
        <v>88.967071783729835</v>
      </c>
      <c r="Z396" s="20">
        <f>'Bruker data input page'!BH396*Calibrations!DB$46*10000+Calibrations!DC$46</f>
        <v>16.626069789046639</v>
      </c>
      <c r="AA396" s="20">
        <f>'Bruker data input page'!BJ396*Calibrations!DI$46*10000+Calibrations!DJ$46</f>
        <v>192.94284196978404</v>
      </c>
      <c r="AB396" s="20">
        <f>'Bruker data input page'!BL396*Calibrations!DP$46*10000+Calibrations!DQ$46</f>
        <v>23.748630023569859</v>
      </c>
      <c r="AC396" s="20">
        <f>AB396*'ICP corrections'!Z$74+'ICP corrections'!AA$74</f>
        <v>28.140210383036734</v>
      </c>
      <c r="AD396" s="20">
        <f>((('Bruker data input page'!BN396*10000)^2)*Calibrations!DW$46)+(Calibrations!DX$46*('Bruker data input page'!BN396*10000))+Calibrations!DY$46</f>
        <v>49.684828549180857</v>
      </c>
      <c r="AE396" s="20">
        <f>AD396^2*'ICP corrections'!F$75+'ICP corrections'!G$75*AD396+'ICP corrections'!H$75</f>
        <v>78.091457488530679</v>
      </c>
      <c r="AF396" s="91">
        <f>A396^4*'ICP corrections'!K$75+A396^3*'ICP corrections'!L$75+'ICP corrections'!M$75*A396^2+'ICP corrections'!N$75*A396+'ICP corrections'!O$75</f>
        <v>1.088098266278773</v>
      </c>
      <c r="AG396" s="20">
        <f t="shared" si="6"/>
        <v>84.971179504452735</v>
      </c>
      <c r="AH396" s="20"/>
    </row>
    <row r="397" spans="1:34" s="18" customFormat="1" ht="16">
      <c r="A397" s="18">
        <f>'Bruker data input page'!A397</f>
        <v>453</v>
      </c>
      <c r="B397" s="82">
        <f>'Bruker data input page'!B397</f>
        <v>44879</v>
      </c>
      <c r="C397" s="18" t="str">
        <f>'Bruker data input page'!G397</f>
        <v>GeoExploration</v>
      </c>
      <c r="D397" s="18" t="str">
        <f>'Bruker data input page'!H397</f>
        <v>Oxide3phase</v>
      </c>
      <c r="E397" s="22">
        <f>'Bruker data input page'!K397</f>
        <v>150</v>
      </c>
      <c r="F397" s="22"/>
      <c r="G397" s="22" t="str">
        <f>'Bruker data input page'!DJ397</f>
        <v>U1556B-52R-1A</v>
      </c>
      <c r="H397" s="22" t="str">
        <f>'Bruker data input page'!DK397</f>
        <v>SHLF11519441</v>
      </c>
      <c r="I397" s="22">
        <f>'Bruker data input page'!DL397</f>
        <v>101</v>
      </c>
      <c r="J397" s="22" t="str">
        <f>'Bruker data input page'!DM397</f>
        <v>A</v>
      </c>
      <c r="K397" s="49">
        <f>'Bruker data input page'!X397*Calibrations!H$46+Calibrations!I$46</f>
        <v>47.160781164284614</v>
      </c>
      <c r="L397" s="50">
        <f>'Bruker data input page'!AJ397*Calibrations!O$46/0.5995+Calibrations!P$46</f>
        <v>1.6023971046157552</v>
      </c>
      <c r="M397" s="19">
        <f>'ICP corrections'!$S$75*L397^2+'ICP corrections'!$T$75*L397+'ICP corrections'!$U$75</f>
        <v>1.7597668419037968</v>
      </c>
      <c r="N397" s="49">
        <f>'Bruker data input page'!V397*Calibrations!V$46+Calibrations!W$46</f>
        <v>18.365967845194703</v>
      </c>
      <c r="O397" s="50">
        <f>'Bruker data input page'!AR397*Calibrations!AC$46/0.6994+Calibrations!AD$46</f>
        <v>12.226886910458038</v>
      </c>
      <c r="P397" s="50">
        <f>'Bruker data input page'!T397*Calibrations!AQ$46+Calibrations!AR$46</f>
        <v>5.9581296221485616</v>
      </c>
      <c r="Q397" s="50">
        <f>'Bruker data input page'!AP397*Calibrations!AJ$46/0.77446+Calibrations!AK$46</f>
        <v>0.26957336328108739</v>
      </c>
      <c r="R397" s="50">
        <f>'Bruker data input page'!AH397*Calibrations!AX$46/0.7147+Calibrations!AY$46</f>
        <v>11.164609217357146</v>
      </c>
      <c r="S397" s="50">
        <f>'Bruker data input page'!AF397*Calibrations!BE$46/0.83015+Calibrations!BF$46</f>
        <v>1.0924941756019575</v>
      </c>
      <c r="U397" s="20">
        <f>'Bruker data input page'!AL397*Calibrations!BS$46*10000+Calibrations!BT$46</f>
        <v>329.44197008143573</v>
      </c>
      <c r="V397" s="20">
        <f>('Bruker data input page'!AN397*10000)^2*Calibrations!BY$46+('Bruker data input page'!AN397*10000)*Calibrations!BZ$46+Calibrations!CA$46</f>
        <v>367.43658454168769</v>
      </c>
      <c r="W397" s="20">
        <f>'Bruker data input page'!AV397*Calibrations!CG$46*10000+Calibrations!CH$46</f>
        <v>196.48677294509946</v>
      </c>
      <c r="X397" s="20">
        <f>'Bruker data input page'!AX397*Calibrations!CN$46*10000+Calibrations!CO$46</f>
        <v>86.433248480890086</v>
      </c>
      <c r="Y397" s="20">
        <f>'Bruker data input page'!AZ397*Calibrations!CU$46*10000+Calibrations!CV$46</f>
        <v>101.15252953611459</v>
      </c>
      <c r="Z397" s="20">
        <f>'Bruker data input page'!BH397*Calibrations!DB$46*10000+Calibrations!DC$46</f>
        <v>11.279279339790206</v>
      </c>
      <c r="AA397" s="20">
        <f>'Bruker data input page'!BJ397*Calibrations!DI$46*10000+Calibrations!DJ$46</f>
        <v>274.30244350347982</v>
      </c>
      <c r="AB397" s="20">
        <f>'Bruker data input page'!BL397*Calibrations!DP$46*10000+Calibrations!DQ$46</f>
        <v>32.203110447193275</v>
      </c>
      <c r="AC397" s="20">
        <f>AB397*'ICP corrections'!Z$74+'ICP corrections'!AA$74</f>
        <v>35.327364191159006</v>
      </c>
      <c r="AD397" s="20">
        <f>((('Bruker data input page'!BN397*10000)^2)*Calibrations!DW$46)+(Calibrations!DX$46*('Bruker data input page'!BN397*10000))+Calibrations!DY$46</f>
        <v>104.57131768126638</v>
      </c>
      <c r="AE397" s="20">
        <f>AD397^2*'ICP corrections'!F$75+'ICP corrections'!G$75*AD397+'ICP corrections'!H$75</f>
        <v>144.75959078158382</v>
      </c>
      <c r="AF397" s="91">
        <f>A397^4*'ICP corrections'!K$75+A397^3*'ICP corrections'!L$75+'ICP corrections'!M$75*A397^2+'ICP corrections'!N$75*A397+'ICP corrections'!O$75</f>
        <v>1.0878594651851679</v>
      </c>
      <c r="AG397" s="20">
        <f t="shared" si="6"/>
        <v>157.47809100807754</v>
      </c>
      <c r="AH397" s="20"/>
    </row>
    <row r="398" spans="1:34" s="18" customFormat="1" ht="16">
      <c r="A398" s="18">
        <f>'Bruker data input page'!A398</f>
        <v>454</v>
      </c>
      <c r="B398" s="82">
        <f>'Bruker data input page'!B398</f>
        <v>44879.00277777778</v>
      </c>
      <c r="C398" s="18" t="str">
        <f>'Bruker data input page'!G398</f>
        <v>GeoExploration</v>
      </c>
      <c r="D398" s="18" t="str">
        <f>'Bruker data input page'!H398</f>
        <v>Oxide3phase</v>
      </c>
      <c r="E398" s="22">
        <f>'Bruker data input page'!K398</f>
        <v>150</v>
      </c>
      <c r="F398" s="22"/>
      <c r="G398" s="22" t="str">
        <f>'Bruker data input page'!DJ398</f>
        <v>U1556B-52R-1A</v>
      </c>
      <c r="H398" s="22" t="str">
        <f>'Bruker data input page'!DK398</f>
        <v>SHLF11519441</v>
      </c>
      <c r="I398" s="22">
        <f>'Bruker data input page'!DL398</f>
        <v>115</v>
      </c>
      <c r="J398" s="22" t="str">
        <f>'Bruker data input page'!DM398</f>
        <v>A</v>
      </c>
      <c r="K398" s="49">
        <f>'Bruker data input page'!X398*Calibrations!H$46+Calibrations!I$46</f>
        <v>51.719078059020838</v>
      </c>
      <c r="L398" s="50">
        <f>'Bruker data input page'!AJ398*Calibrations!O$46/0.5995+Calibrations!P$46</f>
        <v>1.5329778108204797</v>
      </c>
      <c r="M398" s="19">
        <f>'ICP corrections'!$S$75*L398^2+'ICP corrections'!$T$75*L398+'ICP corrections'!$U$75</f>
        <v>1.6800490982698788</v>
      </c>
      <c r="N398" s="49">
        <f>'Bruker data input page'!V398*Calibrations!V$46+Calibrations!W$46</f>
        <v>19.27539267987213</v>
      </c>
      <c r="O398" s="50">
        <f>'Bruker data input page'!AR398*Calibrations!AC$46/0.6994+Calibrations!AD$46</f>
        <v>11.430385482023505</v>
      </c>
      <c r="P398" s="50">
        <f>'Bruker data input page'!T398*Calibrations!AQ$46+Calibrations!AR$46</f>
        <v>8.4572767715383463</v>
      </c>
      <c r="Q398" s="50">
        <f>'Bruker data input page'!AP398*Calibrations!AJ$46/0.77446+Calibrations!AK$46</f>
        <v>0.10320517755279264</v>
      </c>
      <c r="R398" s="50">
        <f>'Bruker data input page'!AH398*Calibrations!AX$46/0.7147+Calibrations!AY$46</f>
        <v>11.184890656518132</v>
      </c>
      <c r="S398" s="50">
        <f>'Bruker data input page'!AF398*Calibrations!BE$46/0.83015+Calibrations!BF$46</f>
        <v>0.96049541443158215</v>
      </c>
      <c r="U398" s="20">
        <f>'Bruker data input page'!AL398*Calibrations!BS$46*10000+Calibrations!BT$46</f>
        <v>323.90799157460663</v>
      </c>
      <c r="V398" s="20">
        <f>('Bruker data input page'!AN398*10000)^2*Calibrations!BY$46+('Bruker data input page'!AN398*10000)*Calibrations!BZ$46+Calibrations!CA$46</f>
        <v>385.25834440342453</v>
      </c>
      <c r="W398" s="20">
        <f>'Bruker data input page'!AV398*Calibrations!CG$46*10000+Calibrations!CH$46</f>
        <v>88.608219969572957</v>
      </c>
      <c r="X398" s="20">
        <f>'Bruker data input page'!AX398*Calibrations!CN$46*10000+Calibrations!CO$46</f>
        <v>84.377799429057347</v>
      </c>
      <c r="Y398" s="20">
        <f>'Bruker data input page'!AZ398*Calibrations!CU$46*10000+Calibrations!CV$46</f>
        <v>110.90089573802238</v>
      </c>
      <c r="Z398" s="20">
        <f>'Bruker data input page'!BH398*Calibrations!DB$46*10000+Calibrations!DC$46</f>
        <v>13.417995519492779</v>
      </c>
      <c r="AA398" s="20">
        <f>'Bruker data input page'!BJ398*Calibrations!DI$46*10000+Calibrations!DJ$46</f>
        <v>231.53649910756278</v>
      </c>
      <c r="AB398" s="20">
        <f>'Bruker data input page'!BL398*Calibrations!DP$46*10000+Calibrations!DQ$46</f>
        <v>27.37197877655132</v>
      </c>
      <c r="AC398" s="20">
        <f>AB398*'ICP corrections'!Z$74+'ICP corrections'!AA$74</f>
        <v>31.220419157946274</v>
      </c>
      <c r="AD398" s="20">
        <f>((('Bruker data input page'!BN398*10000)^2)*Calibrations!DW$46)+(Calibrations!DX$46*('Bruker data input page'!BN398*10000))+Calibrations!DY$46</f>
        <v>83.178730690325921</v>
      </c>
      <c r="AE398" s="20">
        <f>AD398^2*'ICP corrections'!F$75+'ICP corrections'!G$75*AD398+'ICP corrections'!H$75</f>
        <v>119.83827580786908</v>
      </c>
      <c r="AF398" s="91">
        <f>A398^4*'ICP corrections'!K$75+A398^3*'ICP corrections'!L$75+'ICP corrections'!M$75*A398^2+'ICP corrections'!N$75*A398+'ICP corrections'!O$75</f>
        <v>1.0876126625446663</v>
      </c>
      <c r="AG398" s="20">
        <f t="shared" si="6"/>
        <v>130.33762622615856</v>
      </c>
      <c r="AH398" s="20"/>
    </row>
    <row r="399" spans="1:34" s="18" customFormat="1" ht="16">
      <c r="A399" s="18">
        <f>'Bruker data input page'!A399</f>
        <v>455</v>
      </c>
      <c r="B399" s="82">
        <f>'Bruker data input page'!B399</f>
        <v>44879.006249999999</v>
      </c>
      <c r="C399" s="18" t="str">
        <f>'Bruker data input page'!G399</f>
        <v>GeoExploration</v>
      </c>
      <c r="D399" s="18" t="str">
        <f>'Bruker data input page'!H399</f>
        <v>Oxide3phase</v>
      </c>
      <c r="E399" s="22">
        <f>'Bruker data input page'!K399</f>
        <v>150</v>
      </c>
      <c r="F399" s="22"/>
      <c r="G399" s="22" t="str">
        <f>'Bruker data input page'!DJ399</f>
        <v>U1556B-53R-1A</v>
      </c>
      <c r="H399" s="22" t="str">
        <f>'Bruker data input page'!DK399</f>
        <v>SHLF11519891</v>
      </c>
      <c r="I399" s="22">
        <f>'Bruker data input page'!DL399</f>
        <v>14</v>
      </c>
      <c r="J399" s="22" t="str">
        <f>'Bruker data input page'!DM399</f>
        <v>B</v>
      </c>
      <c r="K399" s="49">
        <f>'Bruker data input page'!X399*Calibrations!H$46+Calibrations!I$46</f>
        <v>52.921044314066791</v>
      </c>
      <c r="L399" s="50">
        <f>'Bruker data input page'!AJ399*Calibrations!O$46/0.5995+Calibrations!P$46</f>
        <v>1.4040327092815115</v>
      </c>
      <c r="M399" s="19">
        <f>'ICP corrections'!$S$75*L399^2+'ICP corrections'!$T$75*L399+'ICP corrections'!$U$75</f>
        <v>1.5317304987698703</v>
      </c>
      <c r="N399" s="49">
        <f>'Bruker data input page'!V399*Calibrations!V$46+Calibrations!W$46</f>
        <v>18.55219976506654</v>
      </c>
      <c r="O399" s="50">
        <f>'Bruker data input page'!AR399*Calibrations!AC$46/0.6994+Calibrations!AD$46</f>
        <v>9.8592514540636405</v>
      </c>
      <c r="P399" s="50">
        <f>'Bruker data input page'!T399*Calibrations!AQ$46+Calibrations!AR$46</f>
        <v>10.465636085488399</v>
      </c>
      <c r="Q399" s="50">
        <f>'Bruker data input page'!AP399*Calibrations!AJ$46/0.77446+Calibrations!AK$46</f>
        <v>0.13069417375789882</v>
      </c>
      <c r="R399" s="50">
        <f>'Bruker data input page'!AH399*Calibrations!AX$46/0.7147+Calibrations!AY$46</f>
        <v>11.185182475786636</v>
      </c>
      <c r="S399" s="50">
        <f>'Bruker data input page'!AF399*Calibrations!BE$46/0.83015+Calibrations!BF$46</f>
        <v>0.69593857530621117</v>
      </c>
      <c r="U399" s="20">
        <f>'Bruker data input page'!AL399*Calibrations!BS$46*10000+Calibrations!BT$46</f>
        <v>306.61430874076598</v>
      </c>
      <c r="V399" s="20">
        <f>('Bruker data input page'!AN399*10000)^2*Calibrations!BY$46+('Bruker data input page'!AN399*10000)*Calibrations!BZ$46+Calibrations!CA$46</f>
        <v>323.30722085838215</v>
      </c>
      <c r="W399" s="20">
        <f>'Bruker data input page'!AV399*Calibrations!CG$46*10000+Calibrations!CH$46</f>
        <v>143.54637194785033</v>
      </c>
      <c r="X399" s="20">
        <f>'Bruker data input page'!AX399*Calibrations!CN$46*10000+Calibrations!CO$46</f>
        <v>87.460973006806455</v>
      </c>
      <c r="Y399" s="20">
        <f>'Bruker data input page'!AZ399*Calibrations!CU$46*10000+Calibrations!CV$46</f>
        <v>88.967071783729835</v>
      </c>
      <c r="Z399" s="20">
        <f>'Bruker data input page'!BH399*Calibrations!DB$46*10000+Calibrations!DC$46</f>
        <v>12.348637429641492</v>
      </c>
      <c r="AA399" s="20">
        <f>'Bruker data input page'!BJ399*Calibrations!DI$46*10000+Calibrations!DJ$46</f>
        <v>203.37356011512966</v>
      </c>
      <c r="AB399" s="20">
        <f>'Bruker data input page'!BL399*Calibrations!DP$46*10000+Calibrations!DQ$46</f>
        <v>24.956412941230354</v>
      </c>
      <c r="AC399" s="20">
        <f>AB399*'ICP corrections'!Z$74+'ICP corrections'!AA$74</f>
        <v>29.166946641339923</v>
      </c>
      <c r="AD399" s="20">
        <f>((('Bruker data input page'!BN399*10000)^2)*Calibrations!DW$46)+(Calibrations!DX$46*('Bruker data input page'!BN399*10000))+Calibrations!DY$46</f>
        <v>77.369651063360664</v>
      </c>
      <c r="AE399" s="20">
        <f>AD399^2*'ICP corrections'!F$75+'ICP corrections'!G$75*AD399+'ICP corrections'!H$75</f>
        <v>112.83649180394904</v>
      </c>
      <c r="AF399" s="91">
        <f>A399^4*'ICP corrections'!K$75+A399^3*'ICP corrections'!L$75+'ICP corrections'!M$75*A399^2+'ICP corrections'!N$75*A399+'ICP corrections'!O$75</f>
        <v>1.0873578152503334</v>
      </c>
      <c r="AG399" s="20">
        <f t="shared" si="6"/>
        <v>122.69364120845418</v>
      </c>
      <c r="AH399" s="20"/>
    </row>
    <row r="400" spans="1:34" s="18" customFormat="1" ht="16">
      <c r="A400" s="18">
        <f>'Bruker data input page'!A400</f>
        <v>456</v>
      </c>
      <c r="B400" s="82">
        <f>'Bruker data input page'!B400</f>
        <v>44879.009027777778</v>
      </c>
      <c r="C400" s="18" t="str">
        <f>'Bruker data input page'!G400</f>
        <v>GeoExploration</v>
      </c>
      <c r="D400" s="18" t="str">
        <f>'Bruker data input page'!H400</f>
        <v>Oxide3phase</v>
      </c>
      <c r="E400" s="22">
        <f>'Bruker data input page'!K400</f>
        <v>150</v>
      </c>
      <c r="F400" s="22"/>
      <c r="G400" s="22" t="str">
        <f>'Bruker data input page'!DJ400</f>
        <v>U1556B-53R-1A</v>
      </c>
      <c r="H400" s="22" t="str">
        <f>'Bruker data input page'!DK400</f>
        <v>SHLF11519891</v>
      </c>
      <c r="I400" s="22">
        <f>'Bruker data input page'!DL400</f>
        <v>103</v>
      </c>
      <c r="J400" s="22" t="str">
        <f>'Bruker data input page'!DM400</f>
        <v>A</v>
      </c>
      <c r="K400" s="49">
        <f>'Bruker data input page'!X400*Calibrations!H$46+Calibrations!I$46</f>
        <v>48.826972984469542</v>
      </c>
      <c r="L400" s="50">
        <f>'Bruker data input page'!AJ400*Calibrations!O$46/0.5995+Calibrations!P$46</f>
        <v>1.6477422490188449</v>
      </c>
      <c r="M400" s="19">
        <f>'ICP corrections'!$S$75*L400^2+'ICP corrections'!$T$75*L400+'ICP corrections'!$U$75</f>
        <v>1.8117892958350776</v>
      </c>
      <c r="N400" s="49">
        <f>'Bruker data input page'!V400*Calibrations!V$46+Calibrations!W$46</f>
        <v>17.036777980767141</v>
      </c>
      <c r="O400" s="50">
        <f>'Bruker data input page'!AR400*Calibrations!AC$46/0.6994+Calibrations!AD$46</f>
        <v>11.812420533988368</v>
      </c>
      <c r="P400" s="50">
        <f>'Bruker data input page'!T400*Calibrations!AQ$46+Calibrations!AR$46</f>
        <v>11.212634767616471</v>
      </c>
      <c r="Q400" s="50">
        <f>'Bruker data input page'!AP400*Calibrations!AJ$46/0.77446+Calibrations!AK$46</f>
        <v>0.17790353680579857</v>
      </c>
      <c r="R400" s="50">
        <f>'Bruker data input page'!AH400*Calibrations!AX$46/0.7147+Calibrations!AY$46</f>
        <v>16.239929935168856</v>
      </c>
      <c r="S400" s="50">
        <f>'Bruker data input page'!AF400*Calibrations!BE$46/0.83015+Calibrations!BF$46</f>
        <v>0.79214106226089165</v>
      </c>
      <c r="U400" s="20">
        <f>'Bruker data input page'!AL400*Calibrations!BS$46*10000+Calibrations!BT$46</f>
        <v>296.23809904046152</v>
      </c>
      <c r="V400" s="20">
        <f>('Bruker data input page'!AN400*10000)^2*Calibrations!BY$46+('Bruker data input page'!AN400*10000)*Calibrations!BZ$46+Calibrations!CA$46</f>
        <v>282.73881121929264</v>
      </c>
      <c r="W400" s="20">
        <f>'Bruker data input page'!AV400*Calibrations!CG$46*10000+Calibrations!CH$46</f>
        <v>126.56548860911005</v>
      </c>
      <c r="X400" s="20">
        <f>'Bruker data input page'!AX400*Calibrations!CN$46*10000+Calibrations!CO$46</f>
        <v>75.128278695809996</v>
      </c>
      <c r="Y400" s="20">
        <f>'Bruker data input page'!AZ400*Calibrations!CU$46*10000+Calibrations!CV$46</f>
        <v>91.404163334206814</v>
      </c>
      <c r="Z400" s="20">
        <f>'Bruker data input page'!BH400*Calibrations!DB$46*10000+Calibrations!DC$46</f>
        <v>8.0712050702363456</v>
      </c>
      <c r="AA400" s="20">
        <f>'Bruker data input page'!BJ400*Calibrations!DI$46*10000+Calibrations!DJ$46</f>
        <v>177.29676475176561</v>
      </c>
      <c r="AB400" s="20">
        <f>'Bruker data input page'!BL400*Calibrations!DP$46*10000+Calibrations!DQ$46</f>
        <v>30.995327529532794</v>
      </c>
      <c r="AC400" s="20">
        <f>AB400*'ICP corrections'!Z$74+'ICP corrections'!AA$74</f>
        <v>34.300627932855825</v>
      </c>
      <c r="AD400" s="20">
        <f>((('Bruker data input page'!BN400*10000)^2)*Calibrations!DW$46)+(Calibrations!DX$46*('Bruker data input page'!BN400*10000))+Calibrations!DY$46</f>
        <v>79.702255487719498</v>
      </c>
      <c r="AE400" s="20">
        <f>AD400^2*'ICP corrections'!F$75+'ICP corrections'!G$75*AD400+'ICP corrections'!H$75</f>
        <v>115.66005402779861</v>
      </c>
      <c r="AF400" s="91">
        <f>A400^4*'ICP corrections'!K$75+A400^3*'ICP corrections'!L$75+'ICP corrections'!M$75*A400^2+'ICP corrections'!N$75*A400+'ICP corrections'!O$75</f>
        <v>1.0870948802684435</v>
      </c>
      <c r="AG400" s="20">
        <f t="shared" si="6"/>
        <v>125.73345258519143</v>
      </c>
      <c r="AH400" s="20"/>
    </row>
    <row r="401" spans="1:34" s="18" customFormat="1" ht="16">
      <c r="A401" s="18">
        <f>'Bruker data input page'!A401</f>
        <v>457</v>
      </c>
      <c r="B401" s="82">
        <f>'Bruker data input page'!B401</f>
        <v>44879.011805555558</v>
      </c>
      <c r="C401" s="18" t="str">
        <f>'Bruker data input page'!G401</f>
        <v>GeoExploration</v>
      </c>
      <c r="D401" s="18" t="str">
        <f>'Bruker data input page'!H401</f>
        <v>Oxide3phase</v>
      </c>
      <c r="E401" s="22">
        <f>'Bruker data input page'!K401</f>
        <v>150</v>
      </c>
      <c r="F401" s="22"/>
      <c r="G401" s="22" t="str">
        <f>'Bruker data input page'!DJ401</f>
        <v>U1556B-53R-1A</v>
      </c>
      <c r="H401" s="22" t="str">
        <f>'Bruker data input page'!DK401</f>
        <v>SHLF11519891</v>
      </c>
      <c r="I401" s="22">
        <f>'Bruker data input page'!DL401</f>
        <v>129</v>
      </c>
      <c r="J401" s="22" t="str">
        <f>'Bruker data input page'!DM401</f>
        <v>A</v>
      </c>
      <c r="K401" s="49">
        <f>'Bruker data input page'!X401*Calibrations!H$46+Calibrations!I$46</f>
        <v>51.264181244621142</v>
      </c>
      <c r="L401" s="50">
        <f>'Bruker data input page'!AJ401*Calibrations!O$46/0.5995+Calibrations!P$46</f>
        <v>1.5519403257526807</v>
      </c>
      <c r="M401" s="19">
        <f>'ICP corrections'!$S$75*L401^2+'ICP corrections'!$T$75*L401+'ICP corrections'!$U$75</f>
        <v>1.701833867763572</v>
      </c>
      <c r="N401" s="49">
        <f>'Bruker data input page'!V401*Calibrations!V$46+Calibrations!W$46</f>
        <v>18.882052895935665</v>
      </c>
      <c r="O401" s="50">
        <f>'Bruker data input page'!AR401*Calibrations!AC$46/0.6994+Calibrations!AD$46</f>
        <v>11.476503420539514</v>
      </c>
      <c r="P401" s="50">
        <f>'Bruker data input page'!T401*Calibrations!AQ$46+Calibrations!AR$46</f>
        <v>8.1877751690770744</v>
      </c>
      <c r="Q401" s="50">
        <f>'Bruker data input page'!AP401*Calibrations!AJ$46/0.77446+Calibrations!AK$46</f>
        <v>0.25319948293282851</v>
      </c>
      <c r="R401" s="50">
        <f>'Bruker data input page'!AH401*Calibrations!AX$46/0.7147+Calibrations!AY$46</f>
        <v>12.879776967986075</v>
      </c>
      <c r="S401" s="50">
        <f>'Bruker data input page'!AF401*Calibrations!BE$46/0.83015+Calibrations!BF$46</f>
        <v>0.82637124947964991</v>
      </c>
      <c r="U401" s="20">
        <f>'Bruker data input page'!AL401*Calibrations!BS$46*10000+Calibrations!BT$46</f>
        <v>285.17014202680355</v>
      </c>
      <c r="V401" s="20">
        <f>('Bruker data input page'!AN401*10000)^2*Calibrations!BY$46+('Bruker data input page'!AN401*10000)*Calibrations!BZ$46+Calibrations!CA$46</f>
        <v>287.34263891390754</v>
      </c>
      <c r="W401" s="20">
        <f>'Bruker data input page'!AV401*Calibrations!CG$46*10000+Calibrations!CH$46</f>
        <v>127.56436409962419</v>
      </c>
      <c r="X401" s="20">
        <f>'Bruker data input page'!AX401*Calibrations!CN$46*10000+Calibrations!CO$46</f>
        <v>83.350074903140978</v>
      </c>
      <c r="Y401" s="20">
        <f>'Bruker data input page'!AZ401*Calibrations!CU$46*10000+Calibrations!CV$46</f>
        <v>90.185617558968318</v>
      </c>
      <c r="Z401" s="20">
        <f>'Bruker data input page'!BH401*Calibrations!DB$46*10000+Calibrations!DC$46</f>
        <v>8.0712050702363456</v>
      </c>
      <c r="AA401" s="20">
        <f>'Bruker data input page'!BJ401*Calibrations!DI$46*10000+Calibrations!DJ$46</f>
        <v>232.57957092209736</v>
      </c>
      <c r="AB401" s="20">
        <f>'Bruker data input page'!BL401*Calibrations!DP$46*10000+Calibrations!DQ$46</f>
        <v>27.37197877655132</v>
      </c>
      <c r="AC401" s="20">
        <f>AB401*'ICP corrections'!Z$74+'ICP corrections'!AA$74</f>
        <v>31.220419157946274</v>
      </c>
      <c r="AD401" s="20">
        <f>((('Bruker data input page'!BN401*10000)^2)*Calibrations!DW$46)+(Calibrations!DX$46*('Bruker data input page'!BN401*10000))+Calibrations!DY$46</f>
        <v>83.178730690325921</v>
      </c>
      <c r="AE401" s="20">
        <f>AD401^2*'ICP corrections'!F$75+'ICP corrections'!G$75*AD401+'ICP corrections'!H$75</f>
        <v>119.83827580786908</v>
      </c>
      <c r="AF401" s="91">
        <f>A401^4*'ICP corrections'!K$75+A401^3*'ICP corrections'!L$75+'ICP corrections'!M$75*A401^2+'ICP corrections'!N$75*A401+'ICP corrections'!O$75</f>
        <v>1.0868238146384788</v>
      </c>
      <c r="AG401" s="20">
        <f t="shared" si="6"/>
        <v>130.2430920532064</v>
      </c>
      <c r="AH401" s="20"/>
    </row>
    <row r="402" spans="1:34" s="18" customFormat="1" ht="16">
      <c r="A402" s="18">
        <f>'Bruker data input page'!A402</f>
        <v>458</v>
      </c>
      <c r="B402" s="82">
        <f>'Bruker data input page'!B402</f>
        <v>44879.01458333333</v>
      </c>
      <c r="C402" s="18" t="str">
        <f>'Bruker data input page'!G402</f>
        <v>GeoExploration</v>
      </c>
      <c r="D402" s="18" t="str">
        <f>'Bruker data input page'!H402</f>
        <v>Oxide3phase</v>
      </c>
      <c r="E402" s="22">
        <f>'Bruker data input page'!K402</f>
        <v>150</v>
      </c>
      <c r="F402" s="22"/>
      <c r="G402" s="22" t="str">
        <f>'Bruker data input page'!DJ402</f>
        <v>U1556B-53R-2A</v>
      </c>
      <c r="H402" s="22" t="str">
        <f>'Bruker data input page'!DK402</f>
        <v>SHLF11519921</v>
      </c>
      <c r="I402" s="22">
        <f>'Bruker data input page'!DL402</f>
        <v>77</v>
      </c>
      <c r="J402" s="22" t="str">
        <f>'Bruker data input page'!DM402</f>
        <v>A</v>
      </c>
      <c r="K402" s="49">
        <f>'Bruker data input page'!X402*Calibrations!H$46+Calibrations!I$46</f>
        <v>47.224255138386901</v>
      </c>
      <c r="L402" s="50">
        <f>'Bruker data input page'!AJ402*Calibrations!O$46/0.5995+Calibrations!P$46</f>
        <v>1.2691515161115934</v>
      </c>
      <c r="M402" s="19">
        <f>'ICP corrections'!$S$75*L402^2+'ICP corrections'!$T$75*L402+'ICP corrections'!$U$75</f>
        <v>1.3762440389256176</v>
      </c>
      <c r="N402" s="49">
        <f>'Bruker data input page'!V402*Calibrations!V$46+Calibrations!W$46</f>
        <v>16.607037420722346</v>
      </c>
      <c r="O402" s="50">
        <f>'Bruker data input page'!AR402*Calibrations!AC$46/0.6994+Calibrations!AD$46</f>
        <v>11.185514105257864</v>
      </c>
      <c r="P402" s="50">
        <f>'Bruker data input page'!T402*Calibrations!AQ$46+Calibrations!AR$46</f>
        <v>10.779666570429772</v>
      </c>
      <c r="Q402" s="50">
        <f>'Bruker data input page'!AP402*Calibrations!AJ$46/0.77446+Calibrations!AK$46</f>
        <v>0.78170531431969592</v>
      </c>
      <c r="R402" s="50">
        <f>'Bruker data input page'!AH402*Calibrations!AX$46/0.7147+Calibrations!AY$46</f>
        <v>13.127385617311237</v>
      </c>
      <c r="S402" s="50">
        <f>'Bruker data input page'!AF402*Calibrations!BE$46/0.83015+Calibrations!BF$46</f>
        <v>1.0289557888690988</v>
      </c>
      <c r="U402" s="20">
        <f>'Bruker data input page'!AL402*Calibrations!BS$46*10000+Calibrations!BT$46</f>
        <v>247.12403979235398</v>
      </c>
      <c r="V402" s="20">
        <f>('Bruker data input page'!AN402*10000)^2*Calibrations!BY$46+('Bruker data input page'!AN402*10000)*Calibrations!BZ$46+Calibrations!CA$46</f>
        <v>244.00517573150998</v>
      </c>
      <c r="W402" s="20">
        <f>'Bruker data input page'!AV402*Calibrations!CG$46*10000+Calibrations!CH$46</f>
        <v>265.40918179057473</v>
      </c>
      <c r="X402" s="20">
        <f>'Bruker data input page'!AX402*Calibrations!CN$46*10000+Calibrations!CO$46</f>
        <v>132.68085214712681</v>
      </c>
      <c r="Y402" s="20">
        <f>'Bruker data input page'!AZ402*Calibrations!CU$46*10000+Calibrations!CV$46</f>
        <v>88.967071783729835</v>
      </c>
      <c r="Z402" s="20">
        <f>'Bruker data input page'!BH402*Calibrations!DB$46*10000+Calibrations!DC$46</f>
        <v>15.556711699195352</v>
      </c>
      <c r="AA402" s="20">
        <f>'Bruker data input page'!BJ402*Calibrations!DI$46*10000+Calibrations!DJ$46</f>
        <v>233.62264273663192</v>
      </c>
      <c r="AB402" s="20">
        <f>'Bruker data input page'!BL402*Calibrations!DP$46*10000+Calibrations!DQ$46</f>
        <v>23.748630023569859</v>
      </c>
      <c r="AC402" s="20">
        <f>AB402*'ICP corrections'!Z$74+'ICP corrections'!AA$74</f>
        <v>28.140210383036734</v>
      </c>
      <c r="AD402" s="20">
        <f>((('Bruker data input page'!BN402*10000)^2)*Calibrations!DW$46)+(Calibrations!DX$46*('Bruker data input page'!BN402*10000))+Calibrations!DY$46</f>
        <v>93.446649973836031</v>
      </c>
      <c r="AE402" s="20">
        <f>AD402^2*'ICP corrections'!F$75+'ICP corrections'!G$75*AD402+'ICP corrections'!H$75</f>
        <v>131.96940740724398</v>
      </c>
      <c r="AF402" s="91">
        <f>A402^4*'ICP corrections'!K$75+A402^3*'ICP corrections'!L$75+'ICP corrections'!M$75*A402^2+'ICP corrections'!N$75*A402+'ICP corrections'!O$75</f>
        <v>1.0865445754731318</v>
      </c>
      <c r="AG402" s="20">
        <f t="shared" si="6"/>
        <v>143.39064374674467</v>
      </c>
      <c r="AH402" s="20"/>
    </row>
    <row r="403" spans="1:34" s="18" customFormat="1" ht="16">
      <c r="A403" s="18">
        <f>'Bruker data input page'!A403</f>
        <v>459</v>
      </c>
      <c r="B403" s="82">
        <f>'Bruker data input page'!B403</f>
        <v>44879.017361111109</v>
      </c>
      <c r="C403" s="18" t="str">
        <f>'Bruker data input page'!G403</f>
        <v>GeoExploration</v>
      </c>
      <c r="D403" s="18" t="str">
        <f>'Bruker data input page'!H403</f>
        <v>Oxide3phase</v>
      </c>
      <c r="E403" s="22">
        <f>'Bruker data input page'!K403</f>
        <v>150</v>
      </c>
      <c r="F403" s="22"/>
      <c r="G403" s="22" t="str">
        <f>'Bruker data input page'!DJ403</f>
        <v>U1556B-53R-2A</v>
      </c>
      <c r="H403" s="22" t="str">
        <f>'Bruker data input page'!DK403</f>
        <v>SHLF11519921</v>
      </c>
      <c r="I403" s="22">
        <f>'Bruker data input page'!DL403</f>
        <v>113</v>
      </c>
      <c r="J403" s="22" t="str">
        <f>'Bruker data input page'!DM403</f>
        <v>A</v>
      </c>
      <c r="K403" s="49">
        <f>'Bruker data input page'!X403*Calibrations!H$46+Calibrations!I$46</f>
        <v>55.560696082529454</v>
      </c>
      <c r="L403" s="50">
        <f>'Bruker data input page'!AJ403*Calibrations!O$46/0.5995+Calibrations!P$46</f>
        <v>1.40881456087311</v>
      </c>
      <c r="M403" s="19">
        <f>'ICP corrections'!$S$75*L403^2+'ICP corrections'!$T$75*L403+'ICP corrections'!$U$75</f>
        <v>1.537236475937761</v>
      </c>
      <c r="N403" s="49">
        <f>'Bruker data input page'!V403*Calibrations!V$46+Calibrations!W$46</f>
        <v>18.327519112535814</v>
      </c>
      <c r="O403" s="50">
        <f>'Bruker data input page'!AR403*Calibrations!AC$46/0.6994+Calibrations!AD$46</f>
        <v>11.122287899227853</v>
      </c>
      <c r="P403" s="50">
        <f>'Bruker data input page'!T403*Calibrations!AQ$46+Calibrations!AR$46</f>
        <v>13.098175856686765</v>
      </c>
      <c r="Q403" s="50">
        <f>'Bruker data input page'!AP403*Calibrations!AJ$46/0.77446+Calibrations!AK$46</f>
        <v>0.13427969500204309</v>
      </c>
      <c r="R403" s="50">
        <f>'Bruker data input page'!AH403*Calibrations!AX$46/0.7147+Calibrations!AY$46</f>
        <v>10.891466382037933</v>
      </c>
      <c r="S403" s="50">
        <f>'Bruker data input page'!AF403*Calibrations!BE$46/0.83015+Calibrations!BF$46</f>
        <v>0.86887932511078791</v>
      </c>
      <c r="U403" s="20">
        <f>'Bruker data input page'!AL403*Calibrations!BS$46*10000+Calibrations!BT$46</f>
        <v>326.67498082802121</v>
      </c>
      <c r="V403" s="20">
        <f>('Bruker data input page'!AN403*10000)^2*Calibrations!BY$46+('Bruker data input page'!AN403*10000)*Calibrations!BZ$46+Calibrations!CA$46</f>
        <v>325.37125796433145</v>
      </c>
      <c r="W403" s="20">
        <f>'Bruker data input page'!AV403*Calibrations!CG$46*10000+Calibrations!CH$46</f>
        <v>189.49464451150052</v>
      </c>
      <c r="X403" s="20">
        <f>'Bruker data input page'!AX403*Calibrations!CN$46*10000+Calibrations!CO$46</f>
        <v>87.460973006806455</v>
      </c>
      <c r="Y403" s="20">
        <f>'Bruker data input page'!AZ403*Calibrations!CU$46*10000+Calibrations!CV$46</f>
        <v>93.84125488468375</v>
      </c>
      <c r="Z403" s="20">
        <f>'Bruker data input page'!BH403*Calibrations!DB$46*10000+Calibrations!DC$46</f>
        <v>15.556711699195352</v>
      </c>
      <c r="AA403" s="20">
        <f>'Bruker data input page'!BJ403*Calibrations!DI$46*10000+Calibrations!DJ$46</f>
        <v>202.33048830059511</v>
      </c>
      <c r="AB403" s="20">
        <f>'Bruker data input page'!BL403*Calibrations!DP$46*10000+Calibrations!DQ$46</f>
        <v>26.164195858890835</v>
      </c>
      <c r="AC403" s="20">
        <f>AB403*'ICP corrections'!Z$74+'ICP corrections'!AA$74</f>
        <v>30.193682899643097</v>
      </c>
      <c r="AD403" s="20">
        <f>((('Bruker data input page'!BN403*10000)^2)*Calibrations!DW$46)+(Calibrations!DX$46*('Bruker data input page'!BN403*10000))+Calibrations!DY$46</f>
        <v>58.278132136998998</v>
      </c>
      <c r="AE403" s="20">
        <f>AD403^2*'ICP corrections'!F$75+'ICP corrections'!G$75*AD403+'ICP corrections'!H$75</f>
        <v>89.119692175811068</v>
      </c>
      <c r="AF403" s="91">
        <f>A403^4*'ICP corrections'!K$75+A403^3*'ICP corrections'!L$75+'ICP corrections'!M$75*A403^2+'ICP corrections'!N$75*A403+'ICP corrections'!O$75</f>
        <v>1.0862571199583031</v>
      </c>
      <c r="AG403" s="20">
        <f t="shared" si="6"/>
        <v>96.806900154467044</v>
      </c>
      <c r="AH403" s="20"/>
    </row>
    <row r="404" spans="1:34" s="18" customFormat="1" ht="16">
      <c r="A404" s="18">
        <f>'Bruker data input page'!A404</f>
        <v>460</v>
      </c>
      <c r="B404" s="82">
        <f>'Bruker data input page'!B404</f>
        <v>44879.020833333336</v>
      </c>
      <c r="C404" s="18" t="str">
        <f>'Bruker data input page'!G404</f>
        <v>GeoExploration</v>
      </c>
      <c r="D404" s="18" t="str">
        <f>'Bruker data input page'!H404</f>
        <v>Oxide3phase</v>
      </c>
      <c r="E404" s="22">
        <f>'Bruker data input page'!K404</f>
        <v>150</v>
      </c>
      <c r="F404" s="22"/>
      <c r="G404" s="22" t="str">
        <f>'Bruker data input page'!DJ404</f>
        <v>U1556B-53R-2A</v>
      </c>
      <c r="H404" s="22" t="str">
        <f>'Bruker data input page'!DK404</f>
        <v>SHLF11519921</v>
      </c>
      <c r="I404" s="22">
        <f>'Bruker data input page'!DL404</f>
        <v>136</v>
      </c>
      <c r="J404" s="22" t="str">
        <f>'Bruker data input page'!DM404</f>
        <v>B</v>
      </c>
      <c r="K404" s="49">
        <f>'Bruker data input page'!X404*Calibrations!H$46+Calibrations!I$46</f>
        <v>56.133789130522644</v>
      </c>
      <c r="L404" s="50">
        <f>'Bruker data input page'!AJ404*Calibrations!O$46/0.5995+Calibrations!P$46</f>
        <v>1.359841804917773</v>
      </c>
      <c r="M404" s="19">
        <f>'ICP corrections'!$S$75*L404^2+'ICP corrections'!$T$75*L404+'ICP corrections'!$U$75</f>
        <v>1.4808270042810887</v>
      </c>
      <c r="N404" s="49">
        <f>'Bruker data input page'!V404*Calibrations!V$46+Calibrations!W$46</f>
        <v>18.680956775293641</v>
      </c>
      <c r="O404" s="50">
        <f>'Bruker data input page'!AR404*Calibrations!AC$46/0.6994+Calibrations!AD$46</f>
        <v>9.8940630592660472</v>
      </c>
      <c r="P404" s="50">
        <f>'Bruker data input page'!T404*Calibrations!AQ$46+Calibrations!AR$46</f>
        <v>14.485071072232607</v>
      </c>
      <c r="Q404" s="50">
        <f>'Bruker data input page'!AP404*Calibrations!AJ$46/0.77446+Calibrations!AK$46</f>
        <v>0.13224789963036135</v>
      </c>
      <c r="R404" s="50">
        <f>'Bruker data input page'!AH404*Calibrations!AX$46/0.7147+Calibrations!AY$46</f>
        <v>10.810048806125472</v>
      </c>
      <c r="S404" s="50">
        <f>'Bruker data input page'!AF404*Calibrations!BE$46/0.83015+Calibrations!BF$46</f>
        <v>0.74314491192815912</v>
      </c>
      <c r="U404" s="20">
        <f>'Bruker data input page'!AL404*Calibrations!BS$46*10000+Calibrations!BT$46</f>
        <v>257.50024949265838</v>
      </c>
      <c r="V404" s="20">
        <f>('Bruker data input page'!AN404*10000)^2*Calibrations!BY$46+('Bruker data input page'!AN404*10000)*Calibrations!BZ$46+Calibrations!CA$46</f>
        <v>317.03581729341442</v>
      </c>
      <c r="W404" s="20">
        <f>'Bruker data input page'!AV404*Calibrations!CG$46*10000+Calibrations!CH$46</f>
        <v>156.53175332453409</v>
      </c>
      <c r="X404" s="20">
        <f>'Bruker data input page'!AX404*Calibrations!CN$46*10000+Calibrations!CO$46</f>
        <v>89.516422058639222</v>
      </c>
      <c r="Y404" s="20">
        <f>'Bruker data input page'!AZ404*Calibrations!CU$46*10000+Calibrations!CV$46</f>
        <v>92.622709109445267</v>
      </c>
      <c r="Z404" s="20">
        <f>'Bruker data input page'!BH404*Calibrations!DB$46*10000+Calibrations!DC$46</f>
        <v>12.348637429641492</v>
      </c>
      <c r="AA404" s="20">
        <f>'Bruker data input page'!BJ404*Calibrations!DI$46*10000+Calibrations!DJ$46</f>
        <v>195.02898559885313</v>
      </c>
      <c r="AB404" s="20">
        <f>'Bruker data input page'!BL404*Calibrations!DP$46*10000+Calibrations!DQ$46</f>
        <v>23.748630023569859</v>
      </c>
      <c r="AC404" s="20">
        <f>AB404*'ICP corrections'!Z$74+'ICP corrections'!AA$74</f>
        <v>28.140210383036734</v>
      </c>
      <c r="AD404" s="20">
        <f>((('Bruker data input page'!BN404*10000)^2)*Calibrations!DW$46)+(Calibrations!DX$46*('Bruker data input page'!BN404*10000))+Calibrations!DY$46</f>
        <v>54.613232889365264</v>
      </c>
      <c r="AE404" s="20">
        <f>AD404^2*'ICP corrections'!F$75+'ICP corrections'!G$75*AD404+'ICP corrections'!H$75</f>
        <v>84.443139343169378</v>
      </c>
      <c r="AF404" s="91">
        <f>A404^4*'ICP corrections'!K$75+A404^3*'ICP corrections'!L$75+'ICP corrections'!M$75*A404^2+'ICP corrections'!N$75*A404+'ICP corrections'!O$75</f>
        <v>1.0859614053531026</v>
      </c>
      <c r="AG404" s="20">
        <f t="shared" si="6"/>
        <v>91.701990273536083</v>
      </c>
      <c r="AH404" s="20"/>
    </row>
    <row r="405" spans="1:34" s="18" customFormat="1" ht="16">
      <c r="A405" s="18">
        <f>'Bruker data input page'!A405</f>
        <v>461</v>
      </c>
      <c r="B405" s="82">
        <f>'Bruker data input page'!B405</f>
        <v>44879.023611111108</v>
      </c>
      <c r="C405" s="18" t="str">
        <f>'Bruker data input page'!G405</f>
        <v>GeoExploration</v>
      </c>
      <c r="D405" s="18" t="str">
        <f>'Bruker data input page'!H405</f>
        <v>Oxide3phase</v>
      </c>
      <c r="E405" s="22">
        <f>'Bruker data input page'!K405</f>
        <v>150</v>
      </c>
      <c r="F405" s="22"/>
      <c r="G405" s="22" t="str">
        <f>'Bruker data input page'!DJ405</f>
        <v>U1556B-54R-1A</v>
      </c>
      <c r="H405" s="22" t="str">
        <f>'Bruker data input page'!DK405</f>
        <v>SHLF11520311</v>
      </c>
      <c r="I405" s="22">
        <f>'Bruker data input page'!DL405</f>
        <v>19</v>
      </c>
      <c r="J405" s="22" t="str">
        <f>'Bruker data input page'!DM405</f>
        <v>B</v>
      </c>
      <c r="K405" s="49">
        <f>'Bruker data input page'!X405*Calibrations!H$46+Calibrations!I$46</f>
        <v>58.048875867338943</v>
      </c>
      <c r="L405" s="50">
        <f>'Bruker data input page'!AJ405*Calibrations!O$46/0.5995+Calibrations!P$46</f>
        <v>1.4645478656303623</v>
      </c>
      <c r="M405" s="19">
        <f>'ICP corrections'!$S$75*L405^2+'ICP corrections'!$T$75*L405+'ICP corrections'!$U$75</f>
        <v>1.601377374506612</v>
      </c>
      <c r="N405" s="49">
        <f>'Bruker data input page'!V405*Calibrations!V$46+Calibrations!W$46</f>
        <v>20.076077628026304</v>
      </c>
      <c r="O405" s="50">
        <f>'Bruker data input page'!AR405*Calibrations!AC$46/0.6994+Calibrations!AD$46</f>
        <v>9.7057233490684141</v>
      </c>
      <c r="P405" s="50">
        <f>'Bruker data input page'!T405*Calibrations!AQ$46+Calibrations!AR$46</f>
        <v>12.524927127765366</v>
      </c>
      <c r="Q405" s="50">
        <f>'Bruker data input page'!AP405*Calibrations!AJ$46/0.77446+Calibrations!AK$46</f>
        <v>0.13380162550282387</v>
      </c>
      <c r="R405" s="50">
        <f>'Bruker data input page'!AH405*Calibrations!AX$46/0.7147+Calibrations!AY$46</f>
        <v>11.319419339298214</v>
      </c>
      <c r="S405" s="50">
        <f>'Bruker data input page'!AF405*Calibrations!BE$46/0.83015+Calibrations!BF$46</f>
        <v>0.87782839366471155</v>
      </c>
      <c r="U405" s="20">
        <f>'Bruker data input page'!AL405*Calibrations!BS$46*10000+Calibrations!BT$46</f>
        <v>314.91527650100954</v>
      </c>
      <c r="V405" s="20">
        <f>('Bruker data input page'!AN405*10000)^2*Calibrations!BY$46+('Bruker data input page'!AN405*10000)*Calibrations!BZ$46+Calibrations!CA$46</f>
        <v>267.4112964906825</v>
      </c>
      <c r="W405" s="20">
        <f>'Bruker data input page'!AV405*Calibrations!CG$46*10000+Calibrations!CH$46</f>
        <v>138.55199449527964</v>
      </c>
      <c r="X405" s="20">
        <f>'Bruker data input page'!AX405*Calibrations!CN$46*10000+Calibrations!CO$46</f>
        <v>79.239176799475501</v>
      </c>
      <c r="Y405" s="20">
        <f>'Bruker data input page'!AZ405*Calibrations!CU$46*10000+Calibrations!CV$46</f>
        <v>81.655797132299</v>
      </c>
      <c r="Z405" s="20">
        <f>'Bruker data input page'!BH405*Calibrations!DB$46*10000+Calibrations!DC$46</f>
        <v>14.487353609344066</v>
      </c>
      <c r="AA405" s="20">
        <f>'Bruker data input page'!BJ405*Calibrations!DI$46*10000+Calibrations!DJ$46</f>
        <v>203.37356011512966</v>
      </c>
      <c r="AB405" s="20">
        <f>'Bruker data input page'!BL405*Calibrations!DP$46*10000+Calibrations!DQ$46</f>
        <v>23.748630023569859</v>
      </c>
      <c r="AC405" s="20">
        <f>AB405*'ICP corrections'!Z$74+'ICP corrections'!AA$74</f>
        <v>28.140210383036734</v>
      </c>
      <c r="AD405" s="20">
        <f>((('Bruker data input page'!BN405*10000)^2)*Calibrations!DW$46)+(Calibrations!DX$46*('Bruker data input page'!BN405*10000))+Calibrations!DY$46</f>
        <v>49.684828549180857</v>
      </c>
      <c r="AE405" s="20">
        <f>AD405^2*'ICP corrections'!F$75+'ICP corrections'!G$75*AD405+'ICP corrections'!H$75</f>
        <v>78.091457488530679</v>
      </c>
      <c r="AF405" s="91">
        <f>A405^4*'ICP corrections'!K$75+A405^3*'ICP corrections'!L$75+'ICP corrections'!M$75*A405^2+'ICP corrections'!N$75*A405+'ICP corrections'!O$75</f>
        <v>1.0856573889898478</v>
      </c>
      <c r="AG405" s="20">
        <f t="shared" si="6"/>
        <v>84.780567839409912</v>
      </c>
      <c r="AH405" s="20"/>
    </row>
    <row r="406" spans="1:34" s="18" customFormat="1" ht="16">
      <c r="A406" s="18">
        <f>'Bruker data input page'!A406</f>
        <v>462</v>
      </c>
      <c r="B406" s="82">
        <f>'Bruker data input page'!B406</f>
        <v>44879.026388888888</v>
      </c>
      <c r="C406" s="18" t="str">
        <f>'Bruker data input page'!G406</f>
        <v>GeoExploration</v>
      </c>
      <c r="D406" s="18" t="str">
        <f>'Bruker data input page'!H406</f>
        <v>Oxide3phase</v>
      </c>
      <c r="E406" s="22">
        <f>'Bruker data input page'!K406</f>
        <v>150</v>
      </c>
      <c r="F406" s="22"/>
      <c r="G406" s="22" t="str">
        <f>'Bruker data input page'!DJ406</f>
        <v>U1556B-54R-1A</v>
      </c>
      <c r="H406" s="22" t="str">
        <f>'Bruker data input page'!DK406</f>
        <v>SHLF11520311</v>
      </c>
      <c r="I406" s="22">
        <f>'Bruker data input page'!DL406</f>
        <v>66</v>
      </c>
      <c r="J406" s="22" t="str">
        <f>'Bruker data input page'!DM406</f>
        <v>B</v>
      </c>
      <c r="K406" s="49">
        <f>'Bruker data input page'!X406*Calibrations!H$46+Calibrations!I$46</f>
        <v>57.653221428768049</v>
      </c>
      <c r="L406" s="50">
        <f>'Bruker data input page'!AJ406*Calibrations!O$46/0.5995+Calibrations!P$46</f>
        <v>1.3797936684551324</v>
      </c>
      <c r="M406" s="19">
        <f>'ICP corrections'!$S$75*L406^2+'ICP corrections'!$T$75*L406+'ICP corrections'!$U$75</f>
        <v>1.5038141714330899</v>
      </c>
      <c r="N406" s="49">
        <f>'Bruker data input page'!V406*Calibrations!V$46+Calibrations!W$46</f>
        <v>19.599498319776785</v>
      </c>
      <c r="O406" s="50">
        <f>'Bruker data input page'!AR406*Calibrations!AC$46/0.6994+Calibrations!AD$46</f>
        <v>10.584195694026562</v>
      </c>
      <c r="P406" s="50">
        <f>'Bruker data input page'!T406*Calibrations!AQ$46+Calibrations!AR$46</f>
        <v>14.739632701051317</v>
      </c>
      <c r="Q406" s="50">
        <f>'Bruker data input page'!AP406*Calibrations!AJ$46/0.77446+Calibrations!AK$46</f>
        <v>0.14527529348408558</v>
      </c>
      <c r="R406" s="50">
        <f>'Bruker data input page'!AH406*Calibrations!AX$46/0.7147+Calibrations!AY$46</f>
        <v>11.434833859991326</v>
      </c>
      <c r="S406" s="50">
        <f>'Bruker data input page'!AF406*Calibrations!BE$46/0.83015+Calibrations!BF$46</f>
        <v>0.80198503767020768</v>
      </c>
      <c r="U406" s="20">
        <f>'Bruker data input page'!AL406*Calibrations!BS$46*10000+Calibrations!BT$46</f>
        <v>300.3885829205833</v>
      </c>
      <c r="V406" s="20">
        <f>('Bruker data input page'!AN406*10000)^2*Calibrations!BY$46+('Bruker data input page'!AN406*10000)*Calibrations!BZ$46+Calibrations!CA$46</f>
        <v>317.03581729341442</v>
      </c>
      <c r="W406" s="20">
        <f>'Bruker data input page'!AV406*Calibrations!CG$46*10000+Calibrations!CH$46</f>
        <v>194.48902196407118</v>
      </c>
      <c r="X406" s="20">
        <f>'Bruker data input page'!AX406*Calibrations!CN$46*10000+Calibrations!CO$46</f>
        <v>77.183727747642763</v>
      </c>
      <c r="Y406" s="20">
        <f>'Bruker data input page'!AZ406*Calibrations!CU$46*10000+Calibrations!CV$46</f>
        <v>81.655797132299</v>
      </c>
      <c r="Z406" s="20">
        <f>'Bruker data input page'!BH406*Calibrations!DB$46*10000+Calibrations!DC$46</f>
        <v>14.487353609344066</v>
      </c>
      <c r="AA406" s="20">
        <f>'Bruker data input page'!BJ406*Calibrations!DI$46*10000+Calibrations!DJ$46</f>
        <v>190.85669834071493</v>
      </c>
      <c r="AB406" s="20">
        <f>'Bruker data input page'!BL406*Calibrations!DP$46*10000+Calibrations!DQ$46</f>
        <v>21.333064188248887</v>
      </c>
      <c r="AC406" s="20">
        <f>AB406*'ICP corrections'!Z$74+'ICP corrections'!AA$74</f>
        <v>26.086737866430376</v>
      </c>
      <c r="AD406" s="20">
        <f>((('Bruker data input page'!BN406*10000)^2)*Calibrations!DW$46)+(Calibrations!DX$46*('Bruker data input page'!BN406*10000))+Calibrations!DY$46</f>
        <v>39.684458691648388</v>
      </c>
      <c r="AE406" s="20">
        <f>AD406^2*'ICP corrections'!F$75+'ICP corrections'!G$75*AD406+'ICP corrections'!H$75</f>
        <v>64.98152759838608</v>
      </c>
      <c r="AF406" s="91">
        <f>A406^4*'ICP corrections'!K$75+A406^3*'ICP corrections'!L$75+'ICP corrections'!M$75*A406^2+'ICP corrections'!N$75*A406+'ICP corrections'!O$75</f>
        <v>1.085345028274066</v>
      </c>
      <c r="AG406" s="20">
        <f t="shared" si="6"/>
        <v>70.527377908562343</v>
      </c>
      <c r="AH406" s="20"/>
    </row>
    <row r="407" spans="1:34" s="18" customFormat="1" ht="16">
      <c r="A407" s="18">
        <f>'Bruker data input page'!A407</f>
        <v>463</v>
      </c>
      <c r="B407" s="82">
        <f>'Bruker data input page'!B407</f>
        <v>44879.029166666667</v>
      </c>
      <c r="C407" s="18" t="str">
        <f>'Bruker data input page'!G407</f>
        <v>GeoExploration</v>
      </c>
      <c r="D407" s="18" t="str">
        <f>'Bruker data input page'!H407</f>
        <v>Oxide3phase</v>
      </c>
      <c r="E407" s="22">
        <f>'Bruker data input page'!K407</f>
        <v>150</v>
      </c>
      <c r="F407" s="22"/>
      <c r="G407" s="22" t="str">
        <f>'Bruker data input page'!DJ407</f>
        <v>U1556B-54R-1A</v>
      </c>
      <c r="H407" s="22" t="str">
        <f>'Bruker data input page'!DK407</f>
        <v>SHLF11520311</v>
      </c>
      <c r="I407" s="22">
        <f>'Bruker data input page'!DL407</f>
        <v>120</v>
      </c>
      <c r="J407" s="22" t="str">
        <f>'Bruker data input page'!DM407</f>
        <v>A</v>
      </c>
      <c r="K407" s="49">
        <f>'Bruker data input page'!X407*Calibrations!H$46+Calibrations!I$46</f>
        <v>55.586181844858402</v>
      </c>
      <c r="L407" s="50">
        <f>'Bruker data input page'!AJ407*Calibrations!O$46/0.5995+Calibrations!P$46</f>
        <v>1.5713975149874613</v>
      </c>
      <c r="M407" s="19">
        <f>'ICP corrections'!$S$75*L407^2+'ICP corrections'!$T$75*L407+'ICP corrections'!$U$75</f>
        <v>1.7241797954259888</v>
      </c>
      <c r="N407" s="49">
        <f>'Bruker data input page'!V407*Calibrations!V$46+Calibrations!W$46</f>
        <v>18.765385435668314</v>
      </c>
      <c r="O407" s="50">
        <f>'Bruker data input page'!AR407*Calibrations!AC$46/0.6994+Calibrations!AD$46</f>
        <v>9.5713862571975916</v>
      </c>
      <c r="P407" s="50">
        <f>'Bruker data input page'!T407*Calibrations!AQ$46+Calibrations!AR$46</f>
        <v>13.039677128722712</v>
      </c>
      <c r="Q407" s="50">
        <f>'Bruker data input page'!AP407*Calibrations!AJ$46/0.77446+Calibrations!AK$46</f>
        <v>0.1490998494778395</v>
      </c>
      <c r="R407" s="50">
        <f>'Bruker data input page'!AH407*Calibrations!AX$46/0.7147+Calibrations!AY$46</f>
        <v>11.571405277650928</v>
      </c>
      <c r="S407" s="50">
        <f>'Bruker data input page'!AF407*Calibrations!BE$46/0.83015+Calibrations!BF$46</f>
        <v>0.7789411861438541</v>
      </c>
      <c r="U407" s="20">
        <f>'Bruker data input page'!AL407*Calibrations!BS$46*10000+Calibrations!BT$46</f>
        <v>316.29877112771675</v>
      </c>
      <c r="V407" s="20">
        <f>('Bruker data input page'!AN407*10000)^2*Calibrations!BY$46+('Bruker data input page'!AN407*10000)*Calibrations!BZ$46+Calibrations!CA$46</f>
        <v>351.94230411351498</v>
      </c>
      <c r="W407" s="20">
        <f>'Bruker data input page'!AV407*Calibrations!CG$46*10000+Calibrations!CH$46</f>
        <v>161.52613077710475</v>
      </c>
      <c r="X407" s="20">
        <f>'Bruker data input page'!AX407*Calibrations!CN$46*10000+Calibrations!CO$46</f>
        <v>77.183727747642763</v>
      </c>
      <c r="Y407" s="20">
        <f>'Bruker data input page'!AZ407*Calibrations!CU$46*10000+Calibrations!CV$46</f>
        <v>92.622709109445267</v>
      </c>
      <c r="Z407" s="20">
        <f>'Bruker data input page'!BH407*Calibrations!DB$46*10000+Calibrations!DC$46</f>
        <v>4.8631308006824847</v>
      </c>
      <c r="AA407" s="20">
        <f>'Bruker data input page'!BJ407*Calibrations!DI$46*10000+Calibrations!DJ$46</f>
        <v>210.67506281687156</v>
      </c>
      <c r="AB407" s="20">
        <f>'Bruker data input page'!BL407*Calibrations!DP$46*10000+Calibrations!DQ$46</f>
        <v>24.956412941230354</v>
      </c>
      <c r="AC407" s="20">
        <f>AB407*'ICP corrections'!Z$74+'ICP corrections'!AA$74</f>
        <v>29.166946641339923</v>
      </c>
      <c r="AD407" s="20">
        <f>((('Bruker data input page'!BN407*10000)^2)*Calibrations!DW$46)+(Calibrations!DX$46*('Bruker data input page'!BN407*10000))+Calibrations!DY$46</f>
        <v>67.919599051622271</v>
      </c>
      <c r="AE407" s="20">
        <f>AD407^2*'ICP corrections'!F$75+'ICP corrections'!G$75*AD407+'ICP corrections'!H$75</f>
        <v>101.23219386796492</v>
      </c>
      <c r="AF407" s="91">
        <f>A407^4*'ICP corrections'!K$75+A407^3*'ICP corrections'!L$75+'ICP corrections'!M$75*A407^2+'ICP corrections'!N$75*A407+'ICP corrections'!O$75</f>
        <v>1.0850242806844936</v>
      </c>
      <c r="AG407" s="20">
        <f t="shared" si="6"/>
        <v>109.83938833370185</v>
      </c>
      <c r="AH407" s="20"/>
    </row>
    <row r="408" spans="1:34" s="18" customFormat="1" ht="16">
      <c r="A408" s="18">
        <f>'Bruker data input page'!A408</f>
        <v>464</v>
      </c>
      <c r="B408" s="82">
        <f>'Bruker data input page'!B408</f>
        <v>44879.031944444447</v>
      </c>
      <c r="C408" s="18" t="str">
        <f>'Bruker data input page'!G408</f>
        <v>GeoExploration</v>
      </c>
      <c r="D408" s="18" t="str">
        <f>'Bruker data input page'!H408</f>
        <v>Oxide3phase</v>
      </c>
      <c r="E408" s="22">
        <f>'Bruker data input page'!K408</f>
        <v>150</v>
      </c>
      <c r="F408" s="22"/>
      <c r="G408" s="22" t="str">
        <f>'Bruker data input page'!DJ408</f>
        <v>U1556B-54R-2A</v>
      </c>
      <c r="H408" s="22" t="str">
        <f>'Bruker data input page'!DK408</f>
        <v>SHLF11520341</v>
      </c>
      <c r="I408" s="22">
        <f>'Bruker data input page'!DL408</f>
        <v>6</v>
      </c>
      <c r="J408" s="22" t="str">
        <f>'Bruker data input page'!DM408</f>
        <v>A</v>
      </c>
      <c r="K408" s="49">
        <f>'Bruker data input page'!X408*Calibrations!H$46+Calibrations!I$46</f>
        <v>54.160421744757883</v>
      </c>
      <c r="L408" s="50">
        <f>'Bruker data input page'!AJ408*Calibrations!O$46/0.5995+Calibrations!P$46</f>
        <v>1.6467529004136869</v>
      </c>
      <c r="M408" s="19">
        <f>'ICP corrections'!$S$75*L408^2+'ICP corrections'!$T$75*L408+'ICP corrections'!$U$75</f>
        <v>1.8106546796308565</v>
      </c>
      <c r="N408" s="49">
        <f>'Bruker data input page'!V408*Calibrations!V$46+Calibrations!W$46</f>
        <v>17.655789363952344</v>
      </c>
      <c r="O408" s="50">
        <f>'Bruker data input page'!AR408*Calibrations!AC$46/0.6994+Calibrations!AD$46</f>
        <v>8.9459675039030877</v>
      </c>
      <c r="P408" s="50">
        <f>'Bruker data input page'!T408*Calibrations!AQ$46+Calibrations!AR$46</f>
        <v>12.002222075907433</v>
      </c>
      <c r="Q408" s="50">
        <f>'Bruker data input page'!AP408*Calibrations!AJ$46/0.77446+Calibrations!AK$46</f>
        <v>0.13858232049501626</v>
      </c>
      <c r="R408" s="50">
        <f>'Bruker data input page'!AH408*Calibrations!AX$46/0.7147+Calibrations!AY$46</f>
        <v>10.530048217996431</v>
      </c>
      <c r="S408" s="50">
        <f>'Bruker data input page'!AF408*Calibrations!BE$46/0.83015+Calibrations!BF$46</f>
        <v>1.8452227043438687</v>
      </c>
      <c r="U408" s="20">
        <f>'Bruker data input page'!AL408*Calibrations!BS$46*10000+Calibrations!BT$46</f>
        <v>272.7186903864382</v>
      </c>
      <c r="V408" s="20">
        <f>('Bruker data input page'!AN408*10000)^2*Calibrations!BY$46+('Bruker data input page'!AN408*10000)*Calibrations!BZ$46+Calibrations!CA$46</f>
        <v>396.33007595523929</v>
      </c>
      <c r="W408" s="20">
        <f>'Bruker data input page'!AV408*Calibrations!CG$46*10000+Calibrations!CH$46</f>
        <v>182.50251607790159</v>
      </c>
      <c r="X408" s="20">
        <f>'Bruker data input page'!AX408*Calibrations!CN$46*10000+Calibrations!CO$46</f>
        <v>89.516422058639222</v>
      </c>
      <c r="Y408" s="20">
        <f>'Bruker data input page'!AZ408*Calibrations!CU$46*10000+Calibrations!CV$46</f>
        <v>68.251793604675768</v>
      </c>
      <c r="Z408" s="20">
        <f>'Bruker data input page'!BH408*Calibrations!DB$46*10000+Calibrations!DC$46</f>
        <v>9.1405631600876323</v>
      </c>
      <c r="AA408" s="20">
        <f>'Bruker data input page'!BJ408*Calibrations!DI$46*10000+Calibrations!DJ$46</f>
        <v>108.45402499248462</v>
      </c>
      <c r="AB408" s="20">
        <f>'Bruker data input page'!BL408*Calibrations!DP$46*10000+Calibrations!DQ$46</f>
        <v>29.787544611872303</v>
      </c>
      <c r="AC408" s="20">
        <f>AB408*'ICP corrections'!Z$74+'ICP corrections'!AA$74</f>
        <v>33.273891674552644</v>
      </c>
      <c r="AD408" s="20">
        <f>((('Bruker data input page'!BN408*10000)^2)*Calibrations!DW$46)+(Calibrations!DX$46*('Bruker data input page'!BN408*10000))+Calibrations!DY$46</f>
        <v>91.185826138059042</v>
      </c>
      <c r="AE408" s="20">
        <f>AD408^2*'ICP corrections'!F$75+'ICP corrections'!G$75*AD408+'ICP corrections'!H$75</f>
        <v>129.32519908790417</v>
      </c>
      <c r="AF408" s="91">
        <f>A408^4*'ICP corrections'!K$75+A408^3*'ICP corrections'!L$75+'ICP corrections'!M$75*A408^2+'ICP corrections'!N$75*A408+'ICP corrections'!O$75</f>
        <v>1.0846951037730754</v>
      </c>
      <c r="AG408" s="20">
        <f t="shared" si="6"/>
        <v>140.27841024512784</v>
      </c>
      <c r="AH408" s="20"/>
    </row>
    <row r="409" spans="1:34" s="18" customFormat="1" ht="16">
      <c r="A409" s="18">
        <f>'Bruker data input page'!A409</f>
        <v>465</v>
      </c>
      <c r="B409" s="82">
        <f>'Bruker data input page'!B409</f>
        <v>44879.034722222219</v>
      </c>
      <c r="C409" s="18" t="str">
        <f>'Bruker data input page'!G409</f>
        <v>GeoExploration</v>
      </c>
      <c r="D409" s="18" t="str">
        <f>'Bruker data input page'!H409</f>
        <v>Oxide3phase</v>
      </c>
      <c r="E409" s="22">
        <f>'Bruker data input page'!K409</f>
        <v>95</v>
      </c>
      <c r="F409" s="22"/>
      <c r="G409" s="22" t="str">
        <f>'Bruker data input page'!DJ409</f>
        <v>U1556B-54R-2A</v>
      </c>
      <c r="H409" s="22" t="str">
        <f>'Bruker data input page'!DK409</f>
        <v>SHLF11520341</v>
      </c>
      <c r="I409" s="22">
        <f>'Bruker data input page'!DL409</f>
        <v>57</v>
      </c>
      <c r="J409" s="22" t="str">
        <f>'Bruker data input page'!DM409</f>
        <v>A</v>
      </c>
      <c r="K409" s="49">
        <f>'Bruker data input page'!X409*Calibrations!H$46+Calibrations!I$46</f>
        <v>44.442652482386407</v>
      </c>
      <c r="L409" s="50">
        <f>'Bruker data input page'!AJ409*Calibrations!O$46/0.5995+Calibrations!P$46</f>
        <v>1.1126695450623851</v>
      </c>
      <c r="M409" s="19">
        <f>'ICP corrections'!$S$75*L409^2+'ICP corrections'!$T$75*L409+'ICP corrections'!$U$75</f>
        <v>1.1954214508215282</v>
      </c>
      <c r="N409" s="49">
        <f>'Bruker data input page'!V409*Calibrations!V$46+Calibrations!W$46</f>
        <v>14.097630015141782</v>
      </c>
      <c r="O409" s="50">
        <f>'Bruker data input page'!AR409*Calibrations!AC$46/0.6994+Calibrations!AD$46</f>
        <v>10.586427207180563</v>
      </c>
      <c r="P409" s="50">
        <f>'Bruker data input page'!T409*Calibrations!AQ$46+Calibrations!AR$46</f>
        <v>9.6686758031920164</v>
      </c>
      <c r="Q409" s="50">
        <f>'Bruker data input page'!AP409*Calibrations!AJ$46/0.77446+Calibrations!AK$46</f>
        <v>0.17969629742787072</v>
      </c>
      <c r="R409" s="50">
        <f>'Bruker data input page'!AH409*Calibrations!AX$46/0.7147+Calibrations!AY$46</f>
        <v>8.7388615479223546</v>
      </c>
      <c r="S409" s="50">
        <f>'Bruker data input page'!AF409*Calibrations!BE$46/0.83015+Calibrations!BF$46</f>
        <v>0.58329217488369611</v>
      </c>
      <c r="U409" s="20">
        <f>'Bruker data input page'!AL409*Calibrations!BS$46*10000+Calibrations!BT$46</f>
        <v>278.94441620662087</v>
      </c>
      <c r="V409" s="20">
        <f>('Bruker data input page'!AN409*10000)^2*Calibrations!BY$46+('Bruker data input page'!AN409*10000)*Calibrations!BZ$46+Calibrations!CA$46</f>
        <v>314.91891868938546</v>
      </c>
      <c r="W409" s="20">
        <f>'Bruker data input page'!AV409*Calibrations!CG$46*10000+Calibrations!CH$46</f>
        <v>145.54412292887861</v>
      </c>
      <c r="X409" s="20">
        <f>'Bruker data input page'!AX409*Calibrations!CN$46*10000+Calibrations!CO$46</f>
        <v>92.599595636388329</v>
      </c>
      <c r="Y409" s="20">
        <f>'Bruker data input page'!AZ409*Calibrations!CU$46*10000+Calibrations!CV$46</f>
        <v>75.563068256106632</v>
      </c>
      <c r="Z409" s="20">
        <f>'Bruker data input page'!BH409*Calibrations!DB$46*10000+Calibrations!DC$46</f>
        <v>12.348637429641492</v>
      </c>
      <c r="AA409" s="20">
        <f>'Bruker data input page'!BJ409*Calibrations!DI$46*10000+Calibrations!DJ$46</f>
        <v>224.23499640582085</v>
      </c>
      <c r="AB409" s="20">
        <f>'Bruker data input page'!BL409*Calibrations!DP$46*10000+Calibrations!DQ$46</f>
        <v>32.203110447193275</v>
      </c>
      <c r="AC409" s="20">
        <f>AB409*'ICP corrections'!Z$74+'ICP corrections'!AA$74</f>
        <v>35.327364191159006</v>
      </c>
      <c r="AD409" s="20">
        <f>((('Bruker data input page'!BN409*10000)^2)*Calibrations!DW$46)+(Calibrations!DX$46*('Bruker data input page'!BN409*10000))+Calibrations!DY$46</f>
        <v>119.643388351596</v>
      </c>
      <c r="AE409" s="20">
        <f>AD409^2*'ICP corrections'!F$75+'ICP corrections'!G$75*AD409+'ICP corrections'!H$75</f>
        <v>161.50223050316259</v>
      </c>
      <c r="AF409" s="91">
        <f>A409^4*'ICP corrections'!K$75+A409^3*'ICP corrections'!L$75+'ICP corrections'!M$75*A409^2+'ICP corrections'!N$75*A409+'ICP corrections'!O$75</f>
        <v>1.0843574551649651</v>
      </c>
      <c r="AG409" s="20">
        <f t="shared" si="6"/>
        <v>175.12614767187497</v>
      </c>
      <c r="AH409" s="20"/>
    </row>
    <row r="410" spans="1:34" s="18" customFormat="1" ht="16">
      <c r="A410" s="18">
        <f>'Bruker data input page'!A410</f>
        <v>466</v>
      </c>
      <c r="B410" s="82">
        <f>'Bruker data input page'!B410</f>
        <v>44879.036805555559</v>
      </c>
      <c r="C410" s="18" t="str">
        <f>'Bruker data input page'!G410</f>
        <v>GeoExploration</v>
      </c>
      <c r="D410" s="18" t="str">
        <f>'Bruker data input page'!H410</f>
        <v>Oxide3phase</v>
      </c>
      <c r="E410" s="22">
        <f>'Bruker data input page'!K410</f>
        <v>150</v>
      </c>
      <c r="F410" s="22"/>
      <c r="G410" s="22" t="str">
        <f>'Bruker data input page'!DJ410</f>
        <v>U1556B-54R-2A</v>
      </c>
      <c r="H410" s="22" t="str">
        <f>'Bruker data input page'!DK410</f>
        <v>SHLF11520341</v>
      </c>
      <c r="I410" s="22">
        <f>'Bruker data input page'!DL410</f>
        <v>97</v>
      </c>
      <c r="J410" s="22" t="str">
        <f>'Bruker data input page'!DM410</f>
        <v>B</v>
      </c>
      <c r="K410" s="49">
        <f>'Bruker data input page'!X410*Calibrations!H$46+Calibrations!I$46</f>
        <v>57.385572837970088</v>
      </c>
      <c r="L410" s="50">
        <f>'Bruker data input page'!AJ410*Calibrations!O$46/0.5995+Calibrations!P$46</f>
        <v>1.4139261953330946</v>
      </c>
      <c r="M410" s="19">
        <f>'ICP corrections'!$S$75*L410^2+'ICP corrections'!$T$75*L410+'ICP corrections'!$U$75</f>
        <v>1.543121692628707</v>
      </c>
      <c r="N410" s="49">
        <f>'Bruker data input page'!V410*Calibrations!V$46+Calibrations!W$46</f>
        <v>19.21719107596752</v>
      </c>
      <c r="O410" s="50">
        <f>'Bruker data input page'!AR410*Calibrations!AC$46/0.6994+Calibrations!AD$46</f>
        <v>10.234591966566505</v>
      </c>
      <c r="P410" s="50">
        <f>'Bruker data input page'!T410*Calibrations!AQ$46+Calibrations!AR$46</f>
        <v>12.327506047488658</v>
      </c>
      <c r="Q410" s="50">
        <f>'Bruker data input page'!AP410*Calibrations!AJ$46/0.77446+Calibrations!AK$46</f>
        <v>0.1530439228463982</v>
      </c>
      <c r="R410" s="50">
        <f>'Bruker data input page'!AH410*Calibrations!AX$46/0.7147+Calibrations!AY$46</f>
        <v>11.177303355537045</v>
      </c>
      <c r="S410" s="50">
        <f>'Bruker data input page'!AF410*Calibrations!BE$46/0.83015+Calibrations!BF$46</f>
        <v>0.72479932139261538</v>
      </c>
      <c r="U410" s="20">
        <f>'Bruker data input page'!AL410*Calibrations!BS$46*10000+Calibrations!BT$46</f>
        <v>276.17742695320635</v>
      </c>
      <c r="V410" s="20">
        <f>('Bruker data input page'!AN410*10000)^2*Calibrations!BY$46+('Bruker data input page'!AN410*10000)*Calibrations!BZ$46+Calibrations!CA$46</f>
        <v>334.49588468142042</v>
      </c>
      <c r="W410" s="20">
        <f>'Bruker data input page'!AV410*Calibrations!CG$46*10000+Calibrations!CH$46</f>
        <v>149.53962489093513</v>
      </c>
      <c r="X410" s="20">
        <f>'Bruker data input page'!AX410*Calibrations!CN$46*10000+Calibrations!CO$46</f>
        <v>88.488697532722853</v>
      </c>
      <c r="Y410" s="20">
        <f>'Bruker data input page'!AZ410*Calibrations!CU$46*10000+Calibrations!CV$46</f>
        <v>87.748526008491382</v>
      </c>
      <c r="Z410" s="20">
        <f>'Bruker data input page'!BH410*Calibrations!DB$46*10000+Calibrations!DC$46</f>
        <v>12.348637429641492</v>
      </c>
      <c r="AA410" s="20">
        <f>'Bruker data input page'!BJ410*Calibrations!DI$46*10000+Calibrations!DJ$46</f>
        <v>199.20127285699141</v>
      </c>
      <c r="AB410" s="20">
        <f>'Bruker data input page'!BL410*Calibrations!DP$46*10000+Calibrations!DQ$46</f>
        <v>23.748630023569859</v>
      </c>
      <c r="AC410" s="20">
        <f>AB410*'ICP corrections'!Z$74+'ICP corrections'!AA$74</f>
        <v>28.140210383036734</v>
      </c>
      <c r="AD410" s="20">
        <f>((('Bruker data input page'!BN410*10000)^2)*Calibrations!DW$46)+(Calibrations!DX$46*('Bruker data input page'!BN410*10000))+Calibrations!DY$46</f>
        <v>52.155012434988208</v>
      </c>
      <c r="AE410" s="20">
        <f>AD410^2*'ICP corrections'!F$75+'ICP corrections'!G$75*AD410+'ICP corrections'!H$75</f>
        <v>81.284018607287948</v>
      </c>
      <c r="AF410" s="91">
        <f>A410^4*'ICP corrections'!K$75+A410^3*'ICP corrections'!L$75+'ICP corrections'!M$75*A410^2+'ICP corrections'!N$75*A410+'ICP corrections'!O$75</f>
        <v>1.0840112925585246</v>
      </c>
      <c r="AG410" s="20">
        <f t="shared" si="6"/>
        <v>88.112794074837367</v>
      </c>
      <c r="AH410" s="20"/>
    </row>
    <row r="411" spans="1:34" s="18" customFormat="1" ht="16">
      <c r="A411" s="18">
        <f>'Bruker data input page'!A411</f>
        <v>468</v>
      </c>
      <c r="B411" s="82">
        <f>'Bruker data input page'!B411</f>
        <v>44879.956944444442</v>
      </c>
      <c r="C411" s="18" t="str">
        <f>'Bruker data input page'!G411</f>
        <v>GeoExploration</v>
      </c>
      <c r="D411" s="18" t="str">
        <f>'Bruker data input page'!H411</f>
        <v>Oxide3phase</v>
      </c>
      <c r="E411" s="22">
        <f>'Bruker data input page'!K411</f>
        <v>150</v>
      </c>
      <c r="F411" s="22"/>
      <c r="G411" s="22" t="str">
        <f>'Bruker data input page'!DJ411</f>
        <v>U1556B-54R-3A</v>
      </c>
      <c r="H411" s="22" t="str">
        <f>'Bruker data input page'!DK411</f>
        <v>SHLF11520371</v>
      </c>
      <c r="I411" s="22">
        <f>'Bruker data input page'!DL411</f>
        <v>35</v>
      </c>
      <c r="J411" s="22" t="str">
        <f>'Bruker data input page'!DM411</f>
        <v>B</v>
      </c>
      <c r="K411" s="49">
        <f>'Bruker data input page'!X411*Calibrations!H$46+Calibrations!I$46</f>
        <v>53.690521991024916</v>
      </c>
      <c r="L411" s="50">
        <f>'Bruker data input page'!AJ411*Calibrations!O$46/0.5995+Calibrations!P$46</f>
        <v>1.4286015329762765</v>
      </c>
      <c r="M411" s="19">
        <f>'ICP corrections'!$S$75*L411^2+'ICP corrections'!$T$75*L411+'ICP corrections'!$U$75</f>
        <v>1.5600151863167762</v>
      </c>
      <c r="N411" s="49">
        <f>'Bruker data input page'!V411*Calibrations!V$46+Calibrations!W$46</f>
        <v>17.044903743854846</v>
      </c>
      <c r="O411" s="50">
        <f>'Bruker data input page'!AR411*Calibrations!AC$46/0.6994+Calibrations!AD$46</f>
        <v>11.357638153203093</v>
      </c>
      <c r="P411" s="50">
        <f>'Bruker data input page'!T411*Calibrations!AQ$46+Calibrations!AR$46</f>
        <v>11.382698233820435</v>
      </c>
      <c r="Q411" s="50">
        <f>'Bruker data input page'!AP411*Calibrations!AJ$46/0.77446+Calibrations!AK$46</f>
        <v>0.12734768726336415</v>
      </c>
      <c r="R411" s="50">
        <f>'Bruker data input page'!AH411*Calibrations!AX$46/0.7147+Calibrations!AY$46</f>
        <v>10.90065868899579</v>
      </c>
      <c r="S411" s="50">
        <f>'Bruker data input page'!AF411*Calibrations!BE$46/0.83015+Calibrations!BF$46</f>
        <v>0.92738386078206436</v>
      </c>
      <c r="U411" s="20">
        <f>'Bruker data input page'!AL411*Calibrations!BS$46*10000+Calibrations!BT$46</f>
        <v>280.32791083332813</v>
      </c>
      <c r="V411" s="20">
        <f>('Bruker data input page'!AN411*10000)^2*Calibrations!BY$46+('Bruker data input page'!AN411*10000)*Calibrations!BZ$46+Calibrations!CA$46</f>
        <v>210.04299880068768</v>
      </c>
      <c r="W411" s="20">
        <f>'Bruker data input page'!AV411*Calibrations!CG$46*10000+Calibrations!CH$46</f>
        <v>142.54749645733619</v>
      </c>
      <c r="X411" s="20">
        <f>'Bruker data input page'!AX411*Calibrations!CN$46*10000+Calibrations!CO$46</f>
        <v>84.377799429057347</v>
      </c>
      <c r="Y411" s="20">
        <f>'Bruker data input page'!AZ411*Calibrations!CU$46*10000+Calibrations!CV$46</f>
        <v>82.874342907537468</v>
      </c>
      <c r="Z411" s="20">
        <f>'Bruker data input page'!BH411*Calibrations!DB$46*10000+Calibrations!DC$46</f>
        <v>10.209921249938919</v>
      </c>
      <c r="AA411" s="20">
        <f>'Bruker data input page'!BJ411*Calibrations!DI$46*10000+Calibrations!DJ$46</f>
        <v>198.15820104245685</v>
      </c>
      <c r="AB411" s="20">
        <f>'Bruker data input page'!BL411*Calibrations!DP$46*10000+Calibrations!DQ$46</f>
        <v>26.164195858890835</v>
      </c>
      <c r="AC411" s="20">
        <f>AB411*'ICP corrections'!Z$74+'ICP corrections'!AA$74</f>
        <v>30.193682899643097</v>
      </c>
      <c r="AD411" s="20">
        <f>((('Bruker data input page'!BN411*10000)^2)*Calibrations!DW$46)+(Calibrations!DX$46*('Bruker data input page'!BN411*10000))+Calibrations!DY$46</f>
        <v>69.111323555591099</v>
      </c>
      <c r="AE411" s="20">
        <f>AD411^2*'ICP corrections'!F$75+'ICP corrections'!G$75*AD411+'ICP corrections'!H$75</f>
        <v>102.71019007029979</v>
      </c>
      <c r="AF411" s="91">
        <f>A411^4*'ICP corrections'!K$75+A411^3*'ICP corrections'!L$75+'ICP corrections'!M$75*A411^2+'ICP corrections'!N$75*A411+'ICP corrections'!O$75</f>
        <v>1.0832932565101494</v>
      </c>
      <c r="AG411" s="20">
        <f t="shared" si="6"/>
        <v>111.26525627803147</v>
      </c>
      <c r="AH411" s="20"/>
    </row>
    <row r="412" spans="1:34" s="18" customFormat="1" ht="16">
      <c r="A412" s="18">
        <f>'Bruker data input page'!A412</f>
        <v>469</v>
      </c>
      <c r="B412" s="82">
        <f>'Bruker data input page'!B412</f>
        <v>44879.960416666669</v>
      </c>
      <c r="C412" s="18" t="str">
        <f>'Bruker data input page'!G412</f>
        <v>GeoExploration</v>
      </c>
      <c r="D412" s="18" t="str">
        <f>'Bruker data input page'!H412</f>
        <v>Oxide3phase</v>
      </c>
      <c r="E412" s="22">
        <f>'Bruker data input page'!K412</f>
        <v>150</v>
      </c>
      <c r="F412" s="22"/>
      <c r="G412" s="22" t="str">
        <f>'Bruker data input page'!DJ412</f>
        <v>U1556B-54R-3A</v>
      </c>
      <c r="H412" s="22" t="str">
        <f>'Bruker data input page'!DK412</f>
        <v>SHLF11520371</v>
      </c>
      <c r="I412" s="22">
        <f>'Bruker data input page'!DL412</f>
        <v>86</v>
      </c>
      <c r="J412" s="22" t="str">
        <f>'Bruker data input page'!DM412</f>
        <v>B</v>
      </c>
      <c r="K412" s="49">
        <f>'Bruker data input page'!X412*Calibrations!H$46+Calibrations!I$46</f>
        <v>48.813508808144825</v>
      </c>
      <c r="L412" s="50">
        <f>'Bruker data input page'!AJ412*Calibrations!O$46/0.5995+Calibrations!P$46</f>
        <v>1.5164886674011739</v>
      </c>
      <c r="M412" s="19">
        <f>'ICP corrections'!$S$75*L412^2+'ICP corrections'!$T$75*L412+'ICP corrections'!$U$75</f>
        <v>1.6611002369195325</v>
      </c>
      <c r="N412" s="49">
        <f>'Bruker data input page'!V412*Calibrations!V$46+Calibrations!W$46</f>
        <v>15.693516672943801</v>
      </c>
      <c r="O412" s="50">
        <f>'Bruker data input page'!AR412*Calibrations!AC$46/0.6994+Calibrations!AD$46</f>
        <v>11.061293206351843</v>
      </c>
      <c r="P412" s="50">
        <f>'Bruker data input page'!T412*Calibrations!AQ$46+Calibrations!AR$46</f>
        <v>12.764548782941514</v>
      </c>
      <c r="Q412" s="50">
        <f>'Bruker data input page'!AP412*Calibrations!AJ$46/0.77446+Calibrations!AK$46</f>
        <v>0.20718529363297689</v>
      </c>
      <c r="R412" s="50">
        <f>'Bruker data input page'!AH412*Calibrations!AX$46/0.7147+Calibrations!AY$46</f>
        <v>14.725242022001783</v>
      </c>
      <c r="S412" s="50">
        <f>'Bruker data input page'!AF412*Calibrations!BE$46/0.83015+Calibrations!BF$46</f>
        <v>0.93991255675755758</v>
      </c>
      <c r="U412" s="20">
        <f>'Bruker data input page'!AL412*Calibrations!BS$46*10000+Calibrations!BT$46</f>
        <v>220.14589457156251</v>
      </c>
      <c r="V412" s="20">
        <f>('Bruker data input page'!AN412*10000)^2*Calibrations!BY$46+('Bruker data input page'!AN412*10000)*Calibrations!BZ$46+Calibrations!CA$46</f>
        <v>254.00575359193297</v>
      </c>
      <c r="W412" s="20">
        <f>'Bruker data input page'!AV412*Calibrations!CG$46*10000+Calibrations!CH$46</f>
        <v>126.56548860911005</v>
      </c>
      <c r="X412" s="20">
        <f>'Bruker data input page'!AX412*Calibrations!CN$46*10000+Calibrations!CO$46</f>
        <v>74.100554169893655</v>
      </c>
      <c r="Y412" s="20">
        <f>'Bruker data input page'!AZ412*Calibrations!CU$46*10000+Calibrations!CV$46</f>
        <v>73.125976705629682</v>
      </c>
      <c r="Z412" s="20">
        <f>'Bruker data input page'!BH412*Calibrations!DB$46*10000+Calibrations!DC$46</f>
        <v>14.487353609344066</v>
      </c>
      <c r="AA412" s="20">
        <f>'Bruker data input page'!BJ412*Calibrations!DI$46*10000+Calibrations!DJ$46</f>
        <v>154.34918483200528</v>
      </c>
      <c r="AB412" s="20">
        <f>'Bruker data input page'!BL412*Calibrations!DP$46*10000+Calibrations!DQ$46</f>
        <v>28.579761694211815</v>
      </c>
      <c r="AC412" s="20">
        <f>AB412*'ICP corrections'!Z$74+'ICP corrections'!AA$74</f>
        <v>32.247155416249463</v>
      </c>
      <c r="AD412" s="20">
        <f>((('Bruker data input page'!BN412*10000)^2)*Calibrations!DW$46)+(Calibrations!DX$46*('Bruker data input page'!BN412*10000))+Calibrations!DY$46</f>
        <v>80.864071413112555</v>
      </c>
      <c r="AE412" s="20">
        <f>AD412^2*'ICP corrections'!F$75+'ICP corrections'!G$75*AD412+'ICP corrections'!H$75</f>
        <v>117.06037988947469</v>
      </c>
      <c r="AF412" s="91">
        <f>A412^4*'ICP corrections'!K$75+A412^3*'ICP corrections'!L$75+'ICP corrections'!M$75*A412^2+'ICP corrections'!N$75*A412+'ICP corrections'!O$75</f>
        <v>1.0829212988309833</v>
      </c>
      <c r="AG412" s="20">
        <f t="shared" si="6"/>
        <v>126.76717863155825</v>
      </c>
      <c r="AH412" s="20"/>
    </row>
    <row r="413" spans="1:34" s="18" customFormat="1" ht="16">
      <c r="A413" s="18">
        <f>'Bruker data input page'!A413</f>
        <v>470</v>
      </c>
      <c r="B413" s="82">
        <f>'Bruker data input page'!B413</f>
        <v>44879.963888888888</v>
      </c>
      <c r="C413" s="18" t="str">
        <f>'Bruker data input page'!G413</f>
        <v>GeoExploration</v>
      </c>
      <c r="D413" s="18" t="str">
        <f>'Bruker data input page'!H413</f>
        <v>Oxide3phase</v>
      </c>
      <c r="E413" s="22">
        <f>'Bruker data input page'!K413</f>
        <v>150</v>
      </c>
      <c r="F413" s="22"/>
      <c r="G413" s="22" t="str">
        <f>'Bruker data input page'!DJ413</f>
        <v>U1556B-54R-3A</v>
      </c>
      <c r="H413" s="22" t="str">
        <f>'Bruker data input page'!DK413</f>
        <v>SHLF11520371</v>
      </c>
      <c r="I413" s="22">
        <f>'Bruker data input page'!DL413</f>
        <v>101</v>
      </c>
      <c r="J413" s="22" t="str">
        <f>'Bruker data input page'!DM413</f>
        <v>A</v>
      </c>
      <c r="K413" s="49">
        <f>'Bruker data input page'!X413*Calibrations!H$46+Calibrations!I$46</f>
        <v>45.66029488558187</v>
      </c>
      <c r="L413" s="50">
        <f>'Bruker data input page'!AJ413*Calibrations!O$46/0.5995+Calibrations!P$46</f>
        <v>1.2927309912011999</v>
      </c>
      <c r="M413" s="19">
        <f>'ICP corrections'!$S$75*L413^2+'ICP corrections'!$T$75*L413+'ICP corrections'!$U$75</f>
        <v>1.4034507246629033</v>
      </c>
      <c r="N413" s="49">
        <f>'Bruker data input page'!V413*Calibrations!V$46+Calibrations!W$46</f>
        <v>16.034138091481996</v>
      </c>
      <c r="O413" s="50">
        <f>'Bruker data input page'!AR413*Calibrations!AC$46/0.6994+Calibrations!AD$46</f>
        <v>9.0813459685791091</v>
      </c>
      <c r="P413" s="50">
        <f>'Bruker data input page'!T413*Calibrations!AQ$46+Calibrations!AR$46</f>
        <v>9.3430037803473489</v>
      </c>
      <c r="Q413" s="50">
        <f>'Bruker data input page'!AP413*Calibrations!AJ$46/0.77446+Calibrations!AK$46</f>
        <v>0.10451986867564556</v>
      </c>
      <c r="R413" s="50">
        <f>'Bruker data input page'!AH413*Calibrations!AX$46/0.7147+Calibrations!AY$46</f>
        <v>12.981038254156765</v>
      </c>
      <c r="S413" s="50">
        <f>'Bruker data input page'!AF413*Calibrations!BE$46/0.83015+Calibrations!BF$46</f>
        <v>0.63016292143487174</v>
      </c>
      <c r="U413" s="20">
        <f>'Bruker data input page'!AL413*Calibrations!BS$46*10000+Calibrations!BT$46</f>
        <v>218.76239994485525</v>
      </c>
      <c r="V413" s="20">
        <f>('Bruker data input page'!AN413*10000)^2*Calibrations!BY$46+('Bruker data input page'!AN413*10000)*Calibrations!BZ$46+Calibrations!CA$46</f>
        <v>172.41068417835808</v>
      </c>
      <c r="W413" s="20">
        <f>'Bruker data input page'!AV413*Calibrations!CG$46*10000+Calibrations!CH$46</f>
        <v>114.57898272294044</v>
      </c>
      <c r="X413" s="20">
        <f>'Bruker data input page'!AX413*Calibrations!CN$46*10000+Calibrations!CO$46</f>
        <v>81.29462585130824</v>
      </c>
      <c r="Y413" s="20">
        <f>'Bruker data input page'!AZ413*Calibrations!CU$46*10000+Calibrations!CV$46</f>
        <v>75.563068256106632</v>
      </c>
      <c r="Z413" s="20">
        <f>'Bruker data input page'!BH413*Calibrations!DB$46*10000+Calibrations!DC$46</f>
        <v>10.209921249938919</v>
      </c>
      <c r="AA413" s="20">
        <f>'Bruker data input page'!BJ413*Calibrations!DI$46*10000+Calibrations!DJ$46</f>
        <v>216.93349370407893</v>
      </c>
      <c r="AB413" s="20">
        <f>'Bruker data input page'!BL413*Calibrations!DP$46*10000+Calibrations!DQ$46</f>
        <v>26.164195858890835</v>
      </c>
      <c r="AC413" s="20">
        <f>AB413*'ICP corrections'!Z$74+'ICP corrections'!AA$74</f>
        <v>30.193682899643097</v>
      </c>
      <c r="AD413" s="20">
        <f>((('Bruker data input page'!BN413*10000)^2)*Calibrations!DW$46)+(Calibrations!DX$46*('Bruker data input page'!BN413*10000))+Calibrations!DY$46</f>
        <v>101.26532137654183</v>
      </c>
      <c r="AE413" s="20">
        <f>AD413^2*'ICP corrections'!F$75+'ICP corrections'!G$75*AD413+'ICP corrections'!H$75</f>
        <v>140.99699963644196</v>
      </c>
      <c r="AF413" s="91">
        <f>A413^4*'ICP corrections'!K$75+A413^3*'ICP corrections'!L$75+'ICP corrections'!M$75*A413^2+'ICP corrections'!N$75*A413+'ICP corrections'!O$75</f>
        <v>1.0825406586790265</v>
      </c>
      <c r="AG413" s="20">
        <f t="shared" si="6"/>
        <v>152.63498485820034</v>
      </c>
      <c r="AH413" s="20"/>
    </row>
    <row r="414" spans="1:34" s="18" customFormat="1" ht="16">
      <c r="A414" s="18">
        <f>'Bruker data input page'!A414</f>
        <v>471</v>
      </c>
      <c r="B414" s="82">
        <f>'Bruker data input page'!B414</f>
        <v>44879.968055555553</v>
      </c>
      <c r="C414" s="18" t="str">
        <f>'Bruker data input page'!G414</f>
        <v>GeoExploration</v>
      </c>
      <c r="D414" s="18" t="str">
        <f>'Bruker data input page'!H414</f>
        <v>Oxide3phase</v>
      </c>
      <c r="E414" s="22">
        <f>'Bruker data input page'!K414</f>
        <v>150</v>
      </c>
      <c r="F414" s="22"/>
      <c r="G414" s="22" t="str">
        <f>'Bruker data input page'!DJ414</f>
        <v>U1556B-54R-4A</v>
      </c>
      <c r="H414" s="22" t="str">
        <f>'Bruker data input page'!DK414</f>
        <v>SHLF11520401</v>
      </c>
      <c r="I414" s="22">
        <f>'Bruker data input page'!DL414</f>
        <v>43</v>
      </c>
      <c r="J414" s="22" t="str">
        <f>'Bruker data input page'!DM414</f>
        <v>A</v>
      </c>
      <c r="K414" s="49">
        <f>'Bruker data input page'!X414*Calibrations!H$46+Calibrations!I$46</f>
        <v>55.272370363804235</v>
      </c>
      <c r="L414" s="50">
        <f>'Bruker data input page'!AJ414*Calibrations!O$46/0.5995+Calibrations!P$46</f>
        <v>0.77843460795306474</v>
      </c>
      <c r="M414" s="19">
        <f>'ICP corrections'!$S$75*L414^2+'ICP corrections'!$T$75*L414+'ICP corrections'!$U$75</f>
        <v>0.80763000106909599</v>
      </c>
      <c r="N414" s="49">
        <f>'Bruker data input page'!V414*Calibrations!V$46+Calibrations!W$46</f>
        <v>20.671702668666413</v>
      </c>
      <c r="O414" s="50">
        <f>'Bruker data input page'!AR414*Calibrations!AC$46/0.6994+Calibrations!AD$46</f>
        <v>9.3718889812299579</v>
      </c>
      <c r="P414" s="50">
        <f>'Bruker data input page'!T414*Calibrations!AQ$46+Calibrations!AR$46</f>
        <v>12.669670249029664</v>
      </c>
      <c r="Q414" s="50">
        <f>'Bruker data input page'!AP414*Calibrations!AJ$46/0.77446+Calibrations!AK$46</f>
        <v>0.12746720463816896</v>
      </c>
      <c r="R414" s="50">
        <f>'Bruker data input page'!AH414*Calibrations!AX$46/0.7147+Calibrations!AY$46</f>
        <v>12.767864278515006</v>
      </c>
      <c r="S414" s="50">
        <f>'Bruker data input page'!AF414*Calibrations!BE$46/0.83015+Calibrations!BF$46</f>
        <v>0.34893844212781788</v>
      </c>
      <c r="U414" s="20">
        <f>'Bruker data input page'!AL414*Calibrations!BS$46*10000+Calibrations!BT$46</f>
        <v>221.52938919826974</v>
      </c>
      <c r="V414" s="20">
        <f>('Bruker data input page'!AN414*10000)^2*Calibrations!BY$46+('Bruker data input page'!AN414*10000)*Calibrations!BZ$46+Calibrations!CA$46</f>
        <v>262.58280742922955</v>
      </c>
      <c r="W414" s="20">
        <f>'Bruker data input page'!AV414*Calibrations!CG$46*10000+Calibrations!CH$46</f>
        <v>102.59247683677083</v>
      </c>
      <c r="X414" s="20">
        <f>'Bruker data input page'!AX414*Calibrations!CN$46*10000+Calibrations!CO$46</f>
        <v>77.183727747642763</v>
      </c>
      <c r="Y414" s="20">
        <f>'Bruker data input page'!AZ414*Calibrations!CU$46*10000+Calibrations!CV$46</f>
        <v>74.34452248086815</v>
      </c>
      <c r="Z414" s="20">
        <f>'Bruker data input page'!BH414*Calibrations!DB$46*10000+Calibrations!DC$46</f>
        <v>4.8631308006824847</v>
      </c>
      <c r="AA414" s="20">
        <f>'Bruker data input page'!BJ414*Calibrations!DI$46*10000+Calibrations!DJ$46</f>
        <v>62.558865152963946</v>
      </c>
      <c r="AB414" s="20">
        <f>'Bruker data input page'!BL414*Calibrations!DP$46*10000+Calibrations!DQ$46</f>
        <v>16.501932517606935</v>
      </c>
      <c r="AC414" s="20">
        <f>AB414*'ICP corrections'!Z$74+'ICP corrections'!AA$74</f>
        <v>21.979792833217655</v>
      </c>
      <c r="AD414" s="20">
        <f>((('Bruker data input page'!BN414*10000)^2)*Calibrations!DW$46)+(Calibrations!DX$46*('Bruker data input page'!BN414*10000))+Calibrations!DY$46</f>
        <v>15.166425239540377</v>
      </c>
      <c r="AE414" s="20">
        <f>AD414^2*'ICP corrections'!F$75+'ICP corrections'!G$75*AD414+'ICP corrections'!H$75</f>
        <v>31.583832805808967</v>
      </c>
      <c r="AF414" s="91">
        <f>A414^4*'ICP corrections'!K$75+A414^3*'ICP corrections'!L$75+'ICP corrections'!M$75*A414^2+'ICP corrections'!N$75*A414+'ICP corrections'!O$75</f>
        <v>1.082151294118685</v>
      </c>
      <c r="AG414" s="20">
        <f t="shared" si="6"/>
        <v>34.178485544034352</v>
      </c>
      <c r="AH414" s="20"/>
    </row>
    <row r="415" spans="1:34" s="18" customFormat="1" ht="16">
      <c r="A415" s="18">
        <f>'Bruker data input page'!A415</f>
        <v>472</v>
      </c>
      <c r="B415" s="82">
        <f>'Bruker data input page'!B415</f>
        <v>44879.97152777778</v>
      </c>
      <c r="C415" s="18" t="str">
        <f>'Bruker data input page'!G415</f>
        <v>GeoExploration</v>
      </c>
      <c r="D415" s="18" t="str">
        <f>'Bruker data input page'!H415</f>
        <v>Oxide3phase</v>
      </c>
      <c r="E415" s="22">
        <f>'Bruker data input page'!K415</f>
        <v>150</v>
      </c>
      <c r="F415" s="22"/>
      <c r="G415" s="22" t="str">
        <f>'Bruker data input page'!DJ415</f>
        <v>U1556B-54R-4A</v>
      </c>
      <c r="H415" s="22" t="str">
        <f>'Bruker data input page'!DK415</f>
        <v>SHLF11520401</v>
      </c>
      <c r="I415" s="22">
        <f>'Bruker data input page'!DL415</f>
        <v>74</v>
      </c>
      <c r="J415" s="22" t="str">
        <f>'Bruker data input page'!DM415</f>
        <v>B</v>
      </c>
      <c r="K415" s="49">
        <f>'Bruker data input page'!X415*Calibrations!H$46+Calibrations!I$46</f>
        <v>55.437691214534276</v>
      </c>
      <c r="L415" s="50">
        <f>'Bruker data input page'!AJ415*Calibrations!O$46/0.5995+Calibrations!P$46</f>
        <v>0.87670990273212479</v>
      </c>
      <c r="M415" s="19">
        <f>'ICP corrections'!$S$75*L415^2+'ICP corrections'!$T$75*L415+'ICP corrections'!$U$75</f>
        <v>0.92187403979589555</v>
      </c>
      <c r="N415" s="49">
        <f>'Bruker data input page'!V415*Calibrations!V$46+Calibrations!W$46</f>
        <v>20.265810892968453</v>
      </c>
      <c r="O415" s="50">
        <f>'Bruker data input page'!AR415*Calibrations!AC$46/0.6994+Calibrations!AD$46</f>
        <v>9.9543139144240556</v>
      </c>
      <c r="P415" s="50">
        <f>'Bruker data input page'!T415*Calibrations!AQ$46+Calibrations!AR$46</f>
        <v>12.668700120871055</v>
      </c>
      <c r="Q415" s="50">
        <f>'Bruker data input page'!AP415*Calibrations!AJ$46/0.77446+Calibrations!AK$46</f>
        <v>0.12125230114831888</v>
      </c>
      <c r="R415" s="50">
        <f>'Bruker data input page'!AH415*Calibrations!AX$46/0.7147+Calibrations!AY$46</f>
        <v>12.633335595734923</v>
      </c>
      <c r="S415" s="50">
        <f>'Bruker data input page'!AF415*Calibrations!BE$46/0.83015+Calibrations!BF$46</f>
        <v>0.53944173896946979</v>
      </c>
      <c r="U415" s="20">
        <f>'Bruker data input page'!AL415*Calibrations!BS$46*10000+Calibrations!BT$46</f>
        <v>283.78664740009623</v>
      </c>
      <c r="V415" s="20">
        <f>('Bruker data input page'!AN415*10000)^2*Calibrations!BY$46+('Bruker data input page'!AN415*10000)*Calibrations!BZ$46+Calibrations!CA$46</f>
        <v>291.89360511044276</v>
      </c>
      <c r="W415" s="20">
        <f>'Bruker data input page'!AV415*Calibrations!CG$46*10000+Calibrations!CH$46</f>
        <v>119.57336017551111</v>
      </c>
      <c r="X415" s="20">
        <f>'Bruker data input page'!AX415*Calibrations!CN$46*10000+Calibrations!CO$46</f>
        <v>89.516422058639222</v>
      </c>
      <c r="Y415" s="20">
        <f>'Bruker data input page'!AZ415*Calibrations!CU$46*10000+Calibrations!CV$46</f>
        <v>75.563068256106632</v>
      </c>
      <c r="Z415" s="20">
        <f>'Bruker data input page'!BH415*Calibrations!DB$46*10000+Calibrations!DC$46</f>
        <v>10.209921249938919</v>
      </c>
      <c r="AA415" s="20">
        <f>'Bruker data input page'!BJ415*Calibrations!DI$46*10000+Calibrations!DJ$46</f>
        <v>57.343506080291142</v>
      </c>
      <c r="AB415" s="20">
        <f>'Bruker data input page'!BL415*Calibrations!DP$46*10000+Calibrations!DQ$46</f>
        <v>18.917498352927911</v>
      </c>
      <c r="AC415" s="20">
        <f>AB415*'ICP corrections'!Z$74+'ICP corrections'!AA$74</f>
        <v>24.033265349824017</v>
      </c>
      <c r="AD415" s="20">
        <f>((('Bruker data input page'!BN415*10000)^2)*Calibrations!DW$46)+(Calibrations!DX$46*('Bruker data input page'!BN415*10000))+Calibrations!DY$46</f>
        <v>19.109474267928743</v>
      </c>
      <c r="AE415" s="20">
        <f>AD415^2*'ICP corrections'!F$75+'ICP corrections'!G$75*AD415+'ICP corrections'!H$75</f>
        <v>37.075321605979795</v>
      </c>
      <c r="AF415" s="91">
        <f>A415^4*'ICP corrections'!K$75+A415^3*'ICP corrections'!L$75+'ICP corrections'!M$75*A415^2+'ICP corrections'!N$75*A415+'ICP corrections'!O$75</f>
        <v>1.0817531632875739</v>
      </c>
      <c r="AG415" s="20">
        <f t="shared" si="6"/>
        <v>40.106346427172774</v>
      </c>
      <c r="AH415" s="20"/>
    </row>
    <row r="416" spans="1:34" s="18" customFormat="1" ht="16">
      <c r="A416" s="18">
        <f>'Bruker data input page'!A416</f>
        <v>473</v>
      </c>
      <c r="B416" s="82">
        <f>'Bruker data input page'!B416</f>
        <v>44879.974999999999</v>
      </c>
      <c r="C416" s="18" t="str">
        <f>'Bruker data input page'!G416</f>
        <v>GeoExploration</v>
      </c>
      <c r="D416" s="18" t="str">
        <f>'Bruker data input page'!H416</f>
        <v>Oxide3phase</v>
      </c>
      <c r="E416" s="22">
        <f>'Bruker data input page'!K416</f>
        <v>150</v>
      </c>
      <c r="F416" s="22"/>
      <c r="G416" s="22" t="str">
        <f>'Bruker data input page'!DJ416</f>
        <v>U1556B-54R-4A</v>
      </c>
      <c r="H416" s="22" t="str">
        <f>'Bruker data input page'!DK416</f>
        <v>SHLF11520401</v>
      </c>
      <c r="I416" s="22">
        <f>'Bruker data input page'!DL416</f>
        <v>107</v>
      </c>
      <c r="J416" s="22" t="str">
        <f>'Bruker data input page'!DM416</f>
        <v>B</v>
      </c>
      <c r="K416" s="49">
        <f>'Bruker data input page'!X416*Calibrations!H$46+Calibrations!I$46</f>
        <v>48.445455931039618</v>
      </c>
      <c r="L416" s="50">
        <f>'Bruker data input page'!AJ416*Calibrations!O$46/0.5995+Calibrations!P$46</f>
        <v>0.68807410201527119</v>
      </c>
      <c r="M416" s="19">
        <f>'ICP corrections'!$S$75*L416^2+'ICP corrections'!$T$75*L416+'ICP corrections'!$U$75</f>
        <v>0.70242401606591032</v>
      </c>
      <c r="N416" s="49">
        <f>'Bruker data input page'!V416*Calibrations!V$46+Calibrations!W$46</f>
        <v>18.736251602158745</v>
      </c>
      <c r="O416" s="50">
        <f>'Bruker data input page'!AR416*Calibrations!AC$46/0.6994+Calibrations!AD$46</f>
        <v>7.6304161158480648</v>
      </c>
      <c r="P416" s="50">
        <f>'Bruker data input page'!T416*Calibrations!AQ$46+Calibrations!AR$46</f>
        <v>12.19847900239381</v>
      </c>
      <c r="Q416" s="50">
        <f>'Bruker data input page'!AP416*Calibrations!AJ$46/0.77446+Calibrations!AK$46</f>
        <v>0.10798587254498503</v>
      </c>
      <c r="R416" s="50">
        <f>'Bruker data input page'!AH416*Calibrations!AX$46/0.7147+Calibrations!AY$46</f>
        <v>11.698784388352681</v>
      </c>
      <c r="S416" s="50">
        <f>'Bruker data input page'!AF416*Calibrations!BE$46/0.83015+Calibrations!BF$46</f>
        <v>0.22711924643753084</v>
      </c>
      <c r="U416" s="20">
        <f>'Bruker data input page'!AL416*Calibrations!BS$46*10000+Calibrations!BT$46</f>
        <v>190.40076009735648</v>
      </c>
      <c r="V416" s="20">
        <f>('Bruker data input page'!AN416*10000)^2*Calibrations!BY$46+('Bruker data input page'!AN416*10000)*Calibrations!BZ$46+Calibrations!CA$46</f>
        <v>450.13561359322193</v>
      </c>
      <c r="W416" s="20">
        <f>'Bruker data input page'!AV416*Calibrations!CG$46*10000+Calibrations!CH$46</f>
        <v>134.55649253322312</v>
      </c>
      <c r="X416" s="20">
        <f>'Bruker data input page'!AX416*Calibrations!CN$46*10000+Calibrations!CO$46</f>
        <v>83.350074903140978</v>
      </c>
      <c r="Y416" s="20">
        <f>'Bruker data input page'!AZ416*Calibrations!CU$46*10000+Calibrations!CV$46</f>
        <v>63.377610503721868</v>
      </c>
      <c r="Z416" s="20">
        <f>'Bruker data input page'!BH416*Calibrations!DB$46*10000+Calibrations!DC$46</f>
        <v>3.7937727108311976</v>
      </c>
      <c r="AA416" s="20">
        <f>'Bruker data input page'!BJ416*Calibrations!DI$46*10000+Calibrations!DJ$46</f>
        <v>56.300434265756579</v>
      </c>
      <c r="AB416" s="20">
        <f>'Bruker data input page'!BL416*Calibrations!DP$46*10000+Calibrations!DQ$46</f>
        <v>15.294149599946447</v>
      </c>
      <c r="AC416" s="20">
        <f>AB416*'ICP corrections'!Z$74+'ICP corrections'!AA$74</f>
        <v>20.953056574914473</v>
      </c>
      <c r="AD416" s="20">
        <f>((('Bruker data input page'!BN416*10000)^2)*Calibrations!DW$46)+(Calibrations!DX$46*('Bruker data input page'!BN416*10000))+Calibrations!DY$46</f>
        <v>23.02560557559892</v>
      </c>
      <c r="AE416" s="20">
        <f>AD416^2*'ICP corrections'!F$75+'ICP corrections'!G$75*AD416+'ICP corrections'!H$75</f>
        <v>42.48364923471555</v>
      </c>
      <c r="AF416" s="91">
        <f>A416^4*'ICP corrections'!K$75+A416^3*'ICP corrections'!L$75+'ICP corrections'!M$75*A416^2+'ICP corrections'!N$75*A416+'ICP corrections'!O$75</f>
        <v>1.0813462243965186</v>
      </c>
      <c r="AG416" s="20">
        <f t="shared" si="6"/>
        <v>45.939533698545709</v>
      </c>
      <c r="AH416" s="20"/>
    </row>
    <row r="417" spans="1:34" s="18" customFormat="1" ht="16">
      <c r="A417" s="18">
        <f>'Bruker data input page'!A417</f>
        <v>474</v>
      </c>
      <c r="B417" s="82">
        <f>'Bruker data input page'!B417</f>
        <v>44879.982638888891</v>
      </c>
      <c r="C417" s="18" t="str">
        <f>'Bruker data input page'!G417</f>
        <v>GeoExploration</v>
      </c>
      <c r="D417" s="18" t="str">
        <f>'Bruker data input page'!H417</f>
        <v>Oxide3phase</v>
      </c>
      <c r="E417" s="22">
        <f>'Bruker data input page'!K417</f>
        <v>150</v>
      </c>
      <c r="F417" s="22"/>
      <c r="G417" s="22" t="str">
        <f>'Bruker data input page'!DJ417</f>
        <v>U1556B-55R-1A</v>
      </c>
      <c r="H417" s="22" t="str">
        <f>'Bruker data input page'!DK417</f>
        <v>SHLF11521161</v>
      </c>
      <c r="I417" s="22">
        <f>'Bruker data input page'!DL417</f>
        <v>18</v>
      </c>
      <c r="J417" s="22" t="str">
        <f>'Bruker data input page'!DM417</f>
        <v>B</v>
      </c>
      <c r="K417" s="49">
        <f>'Bruker data input page'!X417*Calibrations!H$46+Calibrations!I$46</f>
        <v>50.462101026419568</v>
      </c>
      <c r="L417" s="50">
        <f>'Bruker data input page'!AJ417*Calibrations!O$46/0.5995+Calibrations!P$46</f>
        <v>0.71313760001261539</v>
      </c>
      <c r="M417" s="19">
        <f>'ICP corrections'!$S$75*L417^2+'ICP corrections'!$T$75*L417+'ICP corrections'!$U$75</f>
        <v>0.73162086998926967</v>
      </c>
      <c r="N417" s="49">
        <f>'Bruker data input page'!V417*Calibrations!V$46+Calibrations!W$46</f>
        <v>17.867521646034369</v>
      </c>
      <c r="O417" s="50">
        <f>'Bruker data input page'!AR417*Calibrations!AC$46/0.6994+Calibrations!AD$46</f>
        <v>7.8855524531221084</v>
      </c>
      <c r="P417" s="50">
        <f>'Bruker data input page'!T417*Calibrations!AQ$46+Calibrations!AR$46</f>
        <v>12.9694398500395</v>
      </c>
      <c r="Q417" s="50">
        <f>'Bruker data input page'!AP417*Calibrations!AJ$46/0.77446+Calibrations!AK$46</f>
        <v>0.12220844014675734</v>
      </c>
      <c r="R417" s="50">
        <f>'Bruker data input page'!AH417*Calibrations!AX$46/0.7147+Calibrations!AY$46</f>
        <v>12.040942480672953</v>
      </c>
      <c r="S417" s="50">
        <f>'Bruker data input page'!AF417*Calibrations!BE$46/0.83015+Calibrations!BF$46</f>
        <v>0.19803477363727867</v>
      </c>
      <c r="U417" s="20">
        <f>'Bruker data input page'!AL417*Calibrations!BS$46*10000+Calibrations!BT$46</f>
        <v>211.84492681131897</v>
      </c>
      <c r="V417" s="20">
        <f>('Bruker data input page'!AN417*10000)^2*Calibrations!BY$46+('Bruker data input page'!AN417*10000)*Calibrations!BZ$46+Calibrations!CA$46</f>
        <v>432.37851389352272</v>
      </c>
      <c r="W417" s="20">
        <f>'Bruker data input page'!AV417*Calibrations!CG$46*10000+Calibrations!CH$46</f>
        <v>160.52725528659062</v>
      </c>
      <c r="X417" s="20">
        <f>'Bruker data input page'!AX417*Calibrations!CN$46*10000+Calibrations!CO$46</f>
        <v>89.516422058639222</v>
      </c>
      <c r="Y417" s="20">
        <f>'Bruker data input page'!AZ417*Calibrations!CU$46*10000+Calibrations!CV$46</f>
        <v>71.9074309303912</v>
      </c>
      <c r="Z417" s="20">
        <f>'Bruker data input page'!BH417*Calibrations!DB$46*10000+Calibrations!DC$46</f>
        <v>3.7937727108311976</v>
      </c>
      <c r="AA417" s="20">
        <f>'Bruker data input page'!BJ417*Calibrations!DI$46*10000+Calibrations!DJ$46</f>
        <v>56.300434265756579</v>
      </c>
      <c r="AB417" s="20">
        <f>'Bruker data input page'!BL417*Calibrations!DP$46*10000+Calibrations!DQ$46</f>
        <v>16.501932517606935</v>
      </c>
      <c r="AC417" s="20">
        <f>AB417*'ICP corrections'!Z$74+'ICP corrections'!AA$74</f>
        <v>21.979792833217655</v>
      </c>
      <c r="AD417" s="20">
        <f>((('Bruker data input page'!BN417*10000)^2)*Calibrations!DW$46)+(Calibrations!DX$46*('Bruker data input page'!BN417*10000))+Calibrations!DY$46</f>
        <v>24.325000962440491</v>
      </c>
      <c r="AE417" s="20">
        <f>AD417^2*'ICP corrections'!F$75+'ICP corrections'!G$75*AD417+'ICP corrections'!H$75</f>
        <v>44.268107259784273</v>
      </c>
      <c r="AF417" s="91">
        <f>A417^4*'ICP corrections'!K$75+A417^3*'ICP corrections'!L$75+'ICP corrections'!M$75*A417^2+'ICP corrections'!N$75*A417+'ICP corrections'!O$75</f>
        <v>1.0809304357295519</v>
      </c>
      <c r="AG417" s="20">
        <f t="shared" si="6"/>
        <v>47.850744469241157</v>
      </c>
      <c r="AH417" s="20"/>
    </row>
    <row r="418" spans="1:34" s="18" customFormat="1" ht="16">
      <c r="A418" s="18">
        <f>'Bruker data input page'!A418</f>
        <v>475</v>
      </c>
      <c r="B418" s="82">
        <f>'Bruker data input page'!B418</f>
        <v>44879.986805555556</v>
      </c>
      <c r="C418" s="18" t="str">
        <f>'Bruker data input page'!G418</f>
        <v>GeoExploration</v>
      </c>
      <c r="D418" s="18" t="str">
        <f>'Bruker data input page'!H418</f>
        <v>Oxide3phase</v>
      </c>
      <c r="E418" s="22">
        <f>'Bruker data input page'!K418</f>
        <v>150</v>
      </c>
      <c r="F418" s="22"/>
      <c r="G418" s="22" t="str">
        <f>'Bruker data input page'!DJ418</f>
        <v>U1556B-55R-1A</v>
      </c>
      <c r="H418" s="22" t="str">
        <f>'Bruker data input page'!DK418</f>
        <v>SHLF11521161</v>
      </c>
      <c r="I418" s="22">
        <f>'Bruker data input page'!DL418</f>
        <v>70</v>
      </c>
      <c r="J418" s="22" t="str">
        <f>'Bruker data input page'!DM418</f>
        <v>B</v>
      </c>
      <c r="K418" s="49">
        <f>'Bruker data input page'!X418*Calibrations!H$46+Calibrations!I$46</f>
        <v>54.854403861609505</v>
      </c>
      <c r="L418" s="50">
        <f>'Bruker data input page'!AJ418*Calibrations!O$46/0.5995+Calibrations!P$46</f>
        <v>0.86236434795732919</v>
      </c>
      <c r="M418" s="19">
        <f>'ICP corrections'!$S$75*L418^2+'ICP corrections'!$T$75*L418+'ICP corrections'!$U$75</f>
        <v>0.90520897734921935</v>
      </c>
      <c r="N418" s="49">
        <f>'Bruker data input page'!V418*Calibrations!V$46+Calibrations!W$46</f>
        <v>17.851534372317097</v>
      </c>
      <c r="O418" s="50">
        <f>'Bruker data input page'!AR418*Calibrations!AC$46/0.6994+Calibrations!AD$46</f>
        <v>10.33307608042972</v>
      </c>
      <c r="P418" s="50">
        <f>'Bruker data input page'!T418*Calibrations!AQ$46+Calibrations!AR$46</f>
        <v>15.457042474341851</v>
      </c>
      <c r="Q418" s="50">
        <f>'Bruker data input page'!AP418*Calibrations!AJ$46/0.77446+Calibrations!AK$46</f>
        <v>0.1340406602524335</v>
      </c>
      <c r="R418" s="50">
        <f>'Bruker data input page'!AH418*Calibrations!AX$46/0.7147+Calibrations!AY$46</f>
        <v>11.824120764174904</v>
      </c>
      <c r="S418" s="50">
        <f>'Bruker data input page'!AF418*Calibrations!BE$46/0.83015+Calibrations!BF$46</f>
        <v>0.27018663885328886</v>
      </c>
      <c r="U418" s="20">
        <f>'Bruker data input page'!AL418*Calibrations!BS$46*10000+Calibrations!BT$46</f>
        <v>230.52210427186691</v>
      </c>
      <c r="V418" s="20">
        <f>('Bruker data input page'!AN418*10000)^2*Calibrations!BY$46+('Bruker data input page'!AN418*10000)*Calibrations!BZ$46+Calibrations!CA$46</f>
        <v>362.97855854818306</v>
      </c>
      <c r="W418" s="20">
        <f>'Bruker data input page'!AV418*Calibrations!CG$46*10000+Calibrations!CH$46</f>
        <v>165.52163273916128</v>
      </c>
      <c r="X418" s="20">
        <f>'Bruker data input page'!AX418*Calibrations!CN$46*10000+Calibrations!CO$46</f>
        <v>105.96001447330116</v>
      </c>
      <c r="Y418" s="20">
        <f>'Bruker data input page'!AZ418*Calibrations!CU$46*10000+Calibrations!CV$46</f>
        <v>87.748526008491382</v>
      </c>
      <c r="Z418" s="20">
        <f>'Bruker data input page'!BH418*Calibrations!DB$46*10000+Calibrations!DC$46</f>
        <v>3.7937727108311976</v>
      </c>
      <c r="AA418" s="20">
        <f>'Bruker data input page'!BJ418*Calibrations!DI$46*10000+Calibrations!DJ$46</f>
        <v>56.300434265756579</v>
      </c>
      <c r="AB418" s="20">
        <f>'Bruker data input page'!BL418*Calibrations!DP$46*10000+Calibrations!DQ$46</f>
        <v>18.917498352927911</v>
      </c>
      <c r="AC418" s="20">
        <f>AB418*'ICP corrections'!Z$74+'ICP corrections'!AA$74</f>
        <v>24.033265349824017</v>
      </c>
      <c r="AD418" s="20">
        <f>((('Bruker data input page'!BN418*10000)^2)*Calibrations!DW$46)+(Calibrations!DX$46*('Bruker data input page'!BN418*10000))+Calibrations!DY$46</f>
        <v>19.109474267928743</v>
      </c>
      <c r="AE418" s="20">
        <f>AD418^2*'ICP corrections'!F$75+'ICP corrections'!G$75*AD418+'ICP corrections'!H$75</f>
        <v>37.075321605979795</v>
      </c>
      <c r="AF418" s="91">
        <f>A418^4*'ICP corrections'!K$75+A418^3*'ICP corrections'!L$75+'ICP corrections'!M$75*A418^2+'ICP corrections'!N$75*A418+'ICP corrections'!O$75</f>
        <v>1.0805057556439155</v>
      </c>
      <c r="AG418" s="20">
        <f t="shared" si="6"/>
        <v>40.060098387610388</v>
      </c>
      <c r="AH418" s="20"/>
    </row>
    <row r="419" spans="1:34" s="18" customFormat="1" ht="16">
      <c r="A419" s="18">
        <f>'Bruker data input page'!A419</f>
        <v>476</v>
      </c>
      <c r="B419" s="82">
        <f>'Bruker data input page'!B419</f>
        <v>44879.989583333336</v>
      </c>
      <c r="C419" s="18" t="str">
        <f>'Bruker data input page'!G419</f>
        <v>GeoExploration</v>
      </c>
      <c r="D419" s="18" t="str">
        <f>'Bruker data input page'!H419</f>
        <v>Oxide3phase</v>
      </c>
      <c r="E419" s="22">
        <f>'Bruker data input page'!K419</f>
        <v>150</v>
      </c>
      <c r="F419" s="22"/>
      <c r="G419" s="22" t="str">
        <f>'Bruker data input page'!DJ419</f>
        <v>U1556B-55R-1A</v>
      </c>
      <c r="H419" s="22" t="str">
        <f>'Bruker data input page'!DK419</f>
        <v>SHLF11521161</v>
      </c>
      <c r="I419" s="22">
        <f>'Bruker data input page'!DL419</f>
        <v>134</v>
      </c>
      <c r="J419" s="22" t="str">
        <f>'Bruker data input page'!DM419</f>
        <v>B</v>
      </c>
      <c r="K419" s="49">
        <f>'Bruker data input page'!X419*Calibrations!H$46+Calibrations!I$46</f>
        <v>50.098856783716045</v>
      </c>
      <c r="L419" s="50">
        <f>'Bruker data input page'!AJ419*Calibrations!O$46/0.5995+Calibrations!P$46</f>
        <v>0.8175138778568185</v>
      </c>
      <c r="M419" s="19">
        <f>'ICP corrections'!$S$75*L419^2+'ICP corrections'!$T$75*L419+'ICP corrections'!$U$75</f>
        <v>0.85308135405452035</v>
      </c>
      <c r="N419" s="49">
        <f>'Bruker data input page'!V419*Calibrations!V$46+Calibrations!W$46</f>
        <v>17.787585277448017</v>
      </c>
      <c r="O419" s="50">
        <f>'Bruker data input page'!AR419*Calibrations!AC$46/0.6994+Calibrations!AD$46</f>
        <v>9.6472577044336063</v>
      </c>
      <c r="P419" s="50">
        <f>'Bruker data input page'!T419*Calibrations!AQ$46+Calibrations!AR$46</f>
        <v>14.507869083959893</v>
      </c>
      <c r="Q419" s="50">
        <f>'Bruker data input page'!AP419*Calibrations!AJ$46/0.77446+Calibrations!AK$46</f>
        <v>0.13296500387919019</v>
      </c>
      <c r="R419" s="50">
        <f>'Bruker data input page'!AH419*Calibrations!AX$46/0.7147+Calibrations!AY$46</f>
        <v>12.969219573782375</v>
      </c>
      <c r="S419" s="50">
        <f>'Bruker data input page'!AF419*Calibrations!BE$46/0.83015+Calibrations!BF$46</f>
        <v>0.41751067992225865</v>
      </c>
      <c r="U419" s="20">
        <f>'Bruker data input page'!AL419*Calibrations!BS$46*10000+Calibrations!BT$46</f>
        <v>218.07065263150162</v>
      </c>
      <c r="V419" s="20">
        <f>('Bruker data input page'!AN419*10000)^2*Calibrations!BY$46+('Bruker data input page'!AN419*10000)*Calibrations!BZ$46+Calibrations!CA$46</f>
        <v>303.03975154768307</v>
      </c>
      <c r="W419" s="20">
        <f>'Bruker data input page'!AV419*Calibrations!CG$46*10000+Calibrations!CH$46</f>
        <v>198.48452392612774</v>
      </c>
      <c r="X419" s="20">
        <f>'Bruker data input page'!AX419*Calibrations!CN$46*10000+Calibrations!CO$46</f>
        <v>114.18181068063213</v>
      </c>
      <c r="Y419" s="20">
        <f>'Bruker data input page'!AZ419*Calibrations!CU$46*10000+Calibrations!CV$46</f>
        <v>81.655797132299</v>
      </c>
      <c r="Z419" s="20">
        <f>'Bruker data input page'!BH419*Calibrations!DB$46*10000+Calibrations!DC$46</f>
        <v>4.8631308006824847</v>
      </c>
      <c r="AA419" s="20">
        <f>'Bruker data input page'!BJ419*Calibrations!DI$46*10000+Calibrations!DJ$46</f>
        <v>61.51579333842939</v>
      </c>
      <c r="AB419" s="20">
        <f>'Bruker data input page'!BL419*Calibrations!DP$46*10000+Calibrations!DQ$46</f>
        <v>22.540847105909371</v>
      </c>
      <c r="AC419" s="20">
        <f>AB419*'ICP corrections'!Z$74+'ICP corrections'!AA$74</f>
        <v>27.113474124733557</v>
      </c>
      <c r="AD419" s="20">
        <f>((('Bruker data input page'!BN419*10000)^2)*Calibrations!DW$46)+(Calibrations!DX$46*('Bruker data input page'!BN419*10000))+Calibrations!DY$46</f>
        <v>24.325000962440491</v>
      </c>
      <c r="AE419" s="20">
        <f>AD419^2*'ICP corrections'!F$75+'ICP corrections'!G$75*AD419+'ICP corrections'!H$75</f>
        <v>44.268107259784273</v>
      </c>
      <c r="AF419" s="91">
        <f>A419^4*'ICP corrections'!K$75+A419^3*'ICP corrections'!L$75+'ICP corrections'!M$75*A419^2+'ICP corrections'!N$75*A419+'ICP corrections'!O$75</f>
        <v>1.080072142570061</v>
      </c>
      <c r="AG419" s="20">
        <f t="shared" si="6"/>
        <v>47.812749455596474</v>
      </c>
      <c r="AH419" s="20"/>
    </row>
    <row r="420" spans="1:34" s="18" customFormat="1" ht="16">
      <c r="A420" s="18">
        <f>'Bruker data input page'!A420</f>
        <v>477</v>
      </c>
      <c r="B420" s="82">
        <f>'Bruker data input page'!B420</f>
        <v>44879.994444444441</v>
      </c>
      <c r="C420" s="18" t="str">
        <f>'Bruker data input page'!G420</f>
        <v>GeoExploration</v>
      </c>
      <c r="D420" s="18" t="str">
        <f>'Bruker data input page'!H420</f>
        <v>Oxide3phase</v>
      </c>
      <c r="E420" s="22">
        <f>'Bruker data input page'!K420</f>
        <v>150</v>
      </c>
      <c r="F420" s="22"/>
      <c r="G420" s="22" t="str">
        <f>'Bruker data input page'!DJ420</f>
        <v>U1556B-55R-2A</v>
      </c>
      <c r="H420" s="22" t="str">
        <f>'Bruker data input page'!DK420</f>
        <v>SHLF11521191</v>
      </c>
      <c r="I420" s="22">
        <f>'Bruker data input page'!DL420</f>
        <v>18</v>
      </c>
      <c r="J420" s="22" t="str">
        <f>'Bruker data input page'!DM420</f>
        <v>B</v>
      </c>
      <c r="K420" s="49">
        <f>'Bruker data input page'!X420*Calibrations!H$46+Calibrations!I$46</f>
        <v>56.443080495239222</v>
      </c>
      <c r="L420" s="50">
        <f>'Bruker data input page'!AJ420*Calibrations!O$46/0.5995+Calibrations!P$46</f>
        <v>0.79475885993817708</v>
      </c>
      <c r="M420" s="19">
        <f>'ICP corrections'!$S$75*L420^2+'ICP corrections'!$T$75*L420+'ICP corrections'!$U$75</f>
        <v>0.82661955728672498</v>
      </c>
      <c r="N420" s="49">
        <f>'Bruker data input page'!V420*Calibrations!V$46+Calibrations!W$46</f>
        <v>19.435265417044828</v>
      </c>
      <c r="O420" s="50">
        <f>'Bruker data input page'!AR420*Calibrations!AC$46/0.6994+Calibrations!AD$46</f>
        <v>9.67522600263041</v>
      </c>
      <c r="P420" s="50">
        <f>'Bruker data input page'!T420*Calibrations!AQ$46+Calibrations!AR$46</f>
        <v>14.83460824777903</v>
      </c>
      <c r="Q420" s="50">
        <f>'Bruker data input page'!AP420*Calibrations!AJ$46/0.77446+Calibrations!AK$46</f>
        <v>0.12220844014675734</v>
      </c>
      <c r="R420" s="50">
        <f>'Bruker data input page'!AH420*Calibrations!AX$46/0.7147+Calibrations!AY$46</f>
        <v>12.519380171384334</v>
      </c>
      <c r="S420" s="50">
        <f>'Bruker data input page'!AF420*Calibrations!BE$46/0.83015+Calibrations!BF$46</f>
        <v>0.33663347286617273</v>
      </c>
      <c r="U420" s="20">
        <f>'Bruker data input page'!AL420*Calibrations!BS$46*10000+Calibrations!BT$46</f>
        <v>220.83764188491614</v>
      </c>
      <c r="V420" s="20">
        <f>('Bruker data input page'!AN420*10000)^2*Calibrations!BY$46+('Bruker data input page'!AN420*10000)*Calibrations!BZ$46+Calibrations!CA$46</f>
        <v>342.38200261866132</v>
      </c>
      <c r="W420" s="20">
        <f>'Bruker data input page'!AV420*Calibrations!CG$46*10000+Calibrations!CH$46</f>
        <v>176.50926313481676</v>
      </c>
      <c r="X420" s="20">
        <f>'Bruker data input page'!AX420*Calibrations!CN$46*10000+Calibrations!CO$46</f>
        <v>135.76402572487592</v>
      </c>
      <c r="Y420" s="20">
        <f>'Bruker data input page'!AZ420*Calibrations!CU$46*10000+Calibrations!CV$46</f>
        <v>80.437251357060532</v>
      </c>
      <c r="Z420" s="20">
        <f>'Bruker data input page'!BH420*Calibrations!DB$46*10000+Calibrations!DC$46</f>
        <v>4.8631308006824847</v>
      </c>
      <c r="AA420" s="20">
        <f>'Bruker data input page'!BJ420*Calibrations!DI$46*10000+Calibrations!DJ$46</f>
        <v>58.386577894825706</v>
      </c>
      <c r="AB420" s="20">
        <f>'Bruker data input page'!BL420*Calibrations!DP$46*10000+Calibrations!DQ$46</f>
        <v>17.709715435267423</v>
      </c>
      <c r="AC420" s="20">
        <f>AB420*'ICP corrections'!Z$74+'ICP corrections'!AA$74</f>
        <v>23.006529091520836</v>
      </c>
      <c r="AD420" s="20">
        <f>((('Bruker data input page'!BN420*10000)^2)*Calibrations!DW$46)+(Calibrations!DX$46*('Bruker data input page'!BN420*10000))+Calibrations!DY$46</f>
        <v>15.166425239540377</v>
      </c>
      <c r="AE420" s="20">
        <f>AD420^2*'ICP corrections'!F$75+'ICP corrections'!G$75*AD420+'ICP corrections'!H$75</f>
        <v>31.583832805808967</v>
      </c>
      <c r="AF420" s="91">
        <f>A420^4*'ICP corrections'!K$75+A420^3*'ICP corrections'!L$75+'ICP corrections'!M$75*A420^2+'ICP corrections'!N$75*A420+'ICP corrections'!O$75</f>
        <v>1.079629555011647</v>
      </c>
      <c r="AG420" s="20">
        <f t="shared" si="6"/>
        <v>34.098839357697791</v>
      </c>
      <c r="AH420" s="20"/>
    </row>
    <row r="421" spans="1:34" s="18" customFormat="1" ht="16">
      <c r="A421" s="18">
        <f>'Bruker data input page'!A421</f>
        <v>478</v>
      </c>
      <c r="B421" s="82">
        <f>'Bruker data input page'!B421</f>
        <v>44879.99722222222</v>
      </c>
      <c r="C421" s="18" t="str">
        <f>'Bruker data input page'!G421</f>
        <v>GeoExploration</v>
      </c>
      <c r="D421" s="18" t="str">
        <f>'Bruker data input page'!H421</f>
        <v>Oxide3phase</v>
      </c>
      <c r="E421" s="22">
        <f>'Bruker data input page'!K421</f>
        <v>150</v>
      </c>
      <c r="F421" s="22"/>
      <c r="G421" s="22" t="str">
        <f>'Bruker data input page'!DJ421</f>
        <v>U1556B-55R-2A</v>
      </c>
      <c r="H421" s="22" t="str">
        <f>'Bruker data input page'!DK421</f>
        <v>SHLF11521191</v>
      </c>
      <c r="I421" s="22">
        <f>'Bruker data input page'!DL421</f>
        <v>98</v>
      </c>
      <c r="J421" s="22" t="str">
        <f>'Bruker data input page'!DM421</f>
        <v>B</v>
      </c>
      <c r="K421" s="49">
        <f>'Bruker data input page'!X421*Calibrations!H$46+Calibrations!I$46</f>
        <v>54.542708179692092</v>
      </c>
      <c r="L421" s="50">
        <f>'Bruker data input page'!AJ421*Calibrations!O$46/0.5995+Calibrations!P$46</f>
        <v>0.87769925133728321</v>
      </c>
      <c r="M421" s="19">
        <f>'ICP corrections'!$S$75*L421^2+'ICP corrections'!$T$75*L421+'ICP corrections'!$U$75</f>
        <v>0.92302320953531636</v>
      </c>
      <c r="N421" s="49">
        <f>'Bruker data input page'!V421*Calibrations!V$46+Calibrations!W$46</f>
        <v>19.145710786041548</v>
      </c>
      <c r="O421" s="50">
        <f>'Bruker data input page'!AR421*Calibrations!AC$46/0.6994+Calibrations!AD$46</f>
        <v>9.4929857617203783</v>
      </c>
      <c r="P421" s="50">
        <f>'Bruker data input page'!T421*Calibrations!AQ$46+Calibrations!AR$46</f>
        <v>13.432579032958905</v>
      </c>
      <c r="Q421" s="50">
        <f>'Bruker data input page'!AP421*Calibrations!AJ$46/0.77446+Calibrations!AK$46</f>
        <v>0.13834328574540664</v>
      </c>
      <c r="R421" s="50">
        <f>'Bruker data input page'!AH421*Calibrations!AX$46/0.7147+Calibrations!AY$46</f>
        <v>12.675649389667921</v>
      </c>
      <c r="S421" s="50">
        <f>'Bruker data input page'!AF421*Calibrations!BE$46/0.83015+Calibrations!BF$46</f>
        <v>0.2508342781054288</v>
      </c>
      <c r="U421" s="20">
        <f>'Bruker data input page'!AL421*Calibrations!BS$46*10000+Calibrations!BT$46</f>
        <v>283.78664740009623</v>
      </c>
      <c r="V421" s="20">
        <f>('Bruker data input page'!AN421*10000)^2*Calibrations!BY$46+('Bruker data input page'!AN421*10000)*Calibrations!BZ$46+Calibrations!CA$46</f>
        <v>293.02308705050166</v>
      </c>
      <c r="W421" s="20">
        <f>'Bruker data input page'!AV421*Calibrations!CG$46*10000+Calibrations!CH$46</f>
        <v>182.50251607790159</v>
      </c>
      <c r="X421" s="20">
        <f>'Bruker data input page'!AX421*Calibrations!CN$46*10000+Calibrations!CO$46</f>
        <v>110.07091257696663</v>
      </c>
      <c r="Y421" s="20">
        <f>'Bruker data input page'!AZ421*Calibrations!CU$46*10000+Calibrations!CV$46</f>
        <v>79.21870558182205</v>
      </c>
      <c r="Z421" s="20">
        <f>'Bruker data input page'!BH421*Calibrations!DB$46*10000+Calibrations!DC$46</f>
        <v>3.7937727108311976</v>
      </c>
      <c r="AA421" s="20">
        <f>'Bruker data input page'!BJ421*Calibrations!DI$46*10000+Calibrations!DJ$46</f>
        <v>56.300434265756579</v>
      </c>
      <c r="AB421" s="20">
        <f>'Bruker data input page'!BL421*Calibrations!DP$46*10000+Calibrations!DQ$46</f>
        <v>20.125281270588395</v>
      </c>
      <c r="AC421" s="20">
        <f>AB421*'ICP corrections'!Z$74+'ICP corrections'!AA$74</f>
        <v>25.060001608127195</v>
      </c>
      <c r="AD421" s="20">
        <f>((('Bruker data input page'!BN421*10000)^2)*Calibrations!DW$46)+(Calibrations!DX$46*('Bruker data input page'!BN421*10000))+Calibrations!DY$46</f>
        <v>23.02560557559892</v>
      </c>
      <c r="AE421" s="20">
        <f>AD421^2*'ICP corrections'!F$75+'ICP corrections'!G$75*AD421+'ICP corrections'!H$75</f>
        <v>42.48364923471555</v>
      </c>
      <c r="AF421" s="91">
        <f>A421^4*'ICP corrections'!K$75+A421^3*'ICP corrections'!L$75+'ICP corrections'!M$75*A421^2+'ICP corrections'!N$75*A421+'ICP corrections'!O$75</f>
        <v>1.0791779515455435</v>
      </c>
      <c r="AG421" s="20">
        <f t="shared" si="6"/>
        <v>45.847417555299728</v>
      </c>
      <c r="AH421" s="20"/>
    </row>
    <row r="422" spans="1:34" s="18" customFormat="1" ht="16">
      <c r="A422" s="18">
        <f>'Bruker data input page'!A422</f>
        <v>479</v>
      </c>
      <c r="B422" s="82">
        <f>'Bruker data input page'!B422</f>
        <v>44880</v>
      </c>
      <c r="C422" s="18" t="str">
        <f>'Bruker data input page'!G422</f>
        <v>GeoExploration</v>
      </c>
      <c r="D422" s="18" t="str">
        <f>'Bruker data input page'!H422</f>
        <v>Oxide3phase</v>
      </c>
      <c r="E422" s="22">
        <f>'Bruker data input page'!K422</f>
        <v>150</v>
      </c>
      <c r="F422" s="22"/>
      <c r="G422" s="22" t="str">
        <f>'Bruker data input page'!DJ422</f>
        <v>U1556B-55R-2A</v>
      </c>
      <c r="H422" s="22" t="str">
        <f>'Bruker data input page'!DK422</f>
        <v>SHLF11521191</v>
      </c>
      <c r="I422" s="22">
        <f>'Bruker data input page'!DL422</f>
        <v>139</v>
      </c>
      <c r="J422" s="22" t="str">
        <f>'Bruker data input page'!DM422</f>
        <v>B</v>
      </c>
      <c r="K422" s="49">
        <f>'Bruker data input page'!X422*Calibrations!H$46+Calibrations!I$46</f>
        <v>46.813020724354537</v>
      </c>
      <c r="L422" s="50">
        <f>'Bruker data input page'!AJ422*Calibrations!O$46/0.5995+Calibrations!P$46</f>
        <v>0.74298294960155808</v>
      </c>
      <c r="M422" s="19">
        <f>'ICP corrections'!$S$75*L422^2+'ICP corrections'!$T$75*L422+'ICP corrections'!$U$75</f>
        <v>0.76637252346459017</v>
      </c>
      <c r="N422" s="49">
        <f>'Bruker data input page'!V422*Calibrations!V$46+Calibrations!W$46</f>
        <v>16.072190445453678</v>
      </c>
      <c r="O422" s="50">
        <f>'Bruker data input page'!AR422*Calibrations!AC$46/0.6994+Calibrations!AD$46</f>
        <v>8.0234599660393311</v>
      </c>
      <c r="P422" s="50">
        <f>'Bruker data input page'!T422*Calibrations!AQ$46+Calibrations!AR$46</f>
        <v>10.911409974368723</v>
      </c>
      <c r="Q422" s="50">
        <f>'Bruker data input page'!AP422*Calibrations!AJ$46/0.77446+Calibrations!AK$46</f>
        <v>0.11001766791666678</v>
      </c>
      <c r="R422" s="50">
        <f>'Bruker data input page'!AH422*Calibrations!AX$46/0.7147+Calibrations!AY$46</f>
        <v>9.8629493701975797</v>
      </c>
      <c r="S422" s="50">
        <f>'Bruker data input page'!AF422*Calibrations!BE$46/0.83015+Calibrations!BF$46</f>
        <v>0.79896472703325849</v>
      </c>
      <c r="U422" s="20">
        <f>'Bruker data input page'!AL422*Calibrations!BS$46*10000+Calibrations!BT$46</f>
        <v>166.88135144333316</v>
      </c>
      <c r="V422" s="20">
        <f>('Bruker data input page'!AN422*10000)^2*Calibrations!BY$46+('Bruker data input page'!AN422*10000)*Calibrations!BZ$46+Calibrations!CA$46</f>
        <v>288.48533622848629</v>
      </c>
      <c r="W422" s="20">
        <f>'Bruker data input page'!AV422*Calibrations!CG$46*10000+Calibrations!CH$46</f>
        <v>136.5542435142514</v>
      </c>
      <c r="X422" s="20">
        <f>'Bruker data input page'!AX422*Calibrations!CN$46*10000+Calibrations!CO$46</f>
        <v>73.072829643977272</v>
      </c>
      <c r="Y422" s="20">
        <f>'Bruker data input page'!AZ422*Calibrations!CU$46*10000+Calibrations!CV$46</f>
        <v>69.47033937991425</v>
      </c>
      <c r="Z422" s="20">
        <f>'Bruker data input page'!BH422*Calibrations!DB$46*10000+Calibrations!DC$46</f>
        <v>9.1405631600876323</v>
      </c>
      <c r="AA422" s="20">
        <f>'Bruker data input page'!BJ422*Calibrations!DI$46*10000+Calibrations!DJ$46</f>
        <v>61.51579333842939</v>
      </c>
      <c r="AB422" s="20">
        <f>'Bruker data input page'!BL422*Calibrations!DP$46*10000+Calibrations!DQ$46</f>
        <v>16.501932517606935</v>
      </c>
      <c r="AC422" s="20">
        <f>AB422*'ICP corrections'!Z$74+'ICP corrections'!AA$74</f>
        <v>21.979792833217655</v>
      </c>
      <c r="AD422" s="20">
        <f>((('Bruker data input page'!BN422*10000)^2)*Calibrations!DW$46)+(Calibrations!DX$46*('Bruker data input page'!BN422*10000))+Calibrations!DY$46</f>
        <v>32.058565268480812</v>
      </c>
      <c r="AE422" s="20">
        <f>AD422^2*'ICP corrections'!F$75+'ICP corrections'!G$75*AD422+'ICP corrections'!H$75</f>
        <v>54.784935990419477</v>
      </c>
      <c r="AF422" s="91">
        <f>A422^4*'ICP corrections'!K$75+A422^3*'ICP corrections'!L$75+'ICP corrections'!M$75*A422^2+'ICP corrections'!N$75*A422+'ICP corrections'!O$75</f>
        <v>1.0787172908218265</v>
      </c>
      <c r="AG422" s="20">
        <f t="shared" si="6"/>
        <v>59.097457729432477</v>
      </c>
      <c r="AH422" s="20"/>
    </row>
    <row r="423" spans="1:34" s="18" customFormat="1" ht="16">
      <c r="A423" s="18">
        <f>'Bruker data input page'!A423</f>
        <v>480</v>
      </c>
      <c r="B423" s="82">
        <f>'Bruker data input page'!B423</f>
        <v>44880.004861111112</v>
      </c>
      <c r="C423" s="18" t="str">
        <f>'Bruker data input page'!G423</f>
        <v>GeoExploration</v>
      </c>
      <c r="D423" s="18" t="str">
        <f>'Bruker data input page'!H423</f>
        <v>Oxide3phase</v>
      </c>
      <c r="E423" s="22">
        <f>'Bruker data input page'!K423</f>
        <v>150</v>
      </c>
      <c r="F423" s="22"/>
      <c r="G423" s="22" t="str">
        <f>'Bruker data input page'!DJ423</f>
        <v>U1556B-55R-3A</v>
      </c>
      <c r="H423" s="22" t="str">
        <f>'Bruker data input page'!DK423</f>
        <v>SHLF11521221</v>
      </c>
      <c r="I423" s="22">
        <f>'Bruker data input page'!DL423</f>
        <v>35</v>
      </c>
      <c r="J423" s="22" t="str">
        <f>'Bruker data input page'!DM423</f>
        <v>B</v>
      </c>
      <c r="K423" s="49">
        <f>'Bruker data input page'!X423*Calibrations!H$46+Calibrations!I$46</f>
        <v>49.294660766377731</v>
      </c>
      <c r="L423" s="50">
        <f>'Bruker data input page'!AJ423*Calibrations!O$46/0.5995+Calibrations!P$46</f>
        <v>0.83433280414451005</v>
      </c>
      <c r="M423" s="19">
        <f>'ICP corrections'!$S$75*L423^2+'ICP corrections'!$T$75*L423+'ICP corrections'!$U$75</f>
        <v>0.87263371597169481</v>
      </c>
      <c r="N423" s="49">
        <f>'Bruker data input page'!V423*Calibrations!V$46+Calibrations!W$46</f>
        <v>16.64304181814347</v>
      </c>
      <c r="O423" s="50">
        <f>'Bruker data input page'!AR423*Calibrations!AC$46/0.6994+Calibrations!AD$46</f>
        <v>8.73263484638065</v>
      </c>
      <c r="P423" s="50">
        <f>'Bruker data input page'!T423*Calibrations!AQ$46+Calibrations!AR$46</f>
        <v>11.340012594841689</v>
      </c>
      <c r="Q423" s="50">
        <f>'Bruker data input page'!AP423*Calibrations!AJ$46/0.77446+Calibrations!AK$46</f>
        <v>0.12746720463816896</v>
      </c>
      <c r="R423" s="50">
        <f>'Bruker data input page'!AH423*Calibrations!AX$46/0.7147+Calibrations!AY$46</f>
        <v>10.807714251977448</v>
      </c>
      <c r="S423" s="50">
        <f>'Bruker data input page'!AF423*Calibrations!BE$46/0.83015+Calibrations!BF$46</f>
        <v>0.30441682607204723</v>
      </c>
      <c r="U423" s="20">
        <f>'Bruker data input page'!AL423*Calibrations!BS$46*10000+Calibrations!BT$46</f>
        <v>214.61191606473346</v>
      </c>
      <c r="V423" s="20">
        <f>('Bruker data input page'!AN423*10000)^2*Calibrations!BY$46+('Bruker data input page'!AN423*10000)*Calibrations!BZ$46+Calibrations!CA$46</f>
        <v>299.73059797462565</v>
      </c>
      <c r="W423" s="20">
        <f>'Bruker data input page'!AV423*Calibrations!CG$46*10000+Calibrations!CH$46</f>
        <v>107.58685428934149</v>
      </c>
      <c r="X423" s="20">
        <f>'Bruker data input page'!AX423*Calibrations!CN$46*10000+Calibrations!CO$46</f>
        <v>103.90456542146842</v>
      </c>
      <c r="Y423" s="20">
        <f>'Bruker data input page'!AZ423*Calibrations!CU$46*10000+Calibrations!CV$46</f>
        <v>80.437251357060532</v>
      </c>
      <c r="Z423" s="20">
        <f>'Bruker data input page'!BH423*Calibrations!DB$46*10000+Calibrations!DC$46</f>
        <v>3.7937727108311976</v>
      </c>
      <c r="AA423" s="20">
        <f>'Bruker data input page'!BJ423*Calibrations!DI$46*10000+Calibrations!DJ$46</f>
        <v>53.171218822152902</v>
      </c>
      <c r="AB423" s="20">
        <f>'Bruker data input page'!BL423*Calibrations!DP$46*10000+Calibrations!DQ$46</f>
        <v>22.540847105909371</v>
      </c>
      <c r="AC423" s="20">
        <f>AB423*'ICP corrections'!Z$74+'ICP corrections'!AA$74</f>
        <v>27.113474124733557</v>
      </c>
      <c r="AD423" s="20">
        <f>((('Bruker data input page'!BN423*10000)^2)*Calibrations!DW$46)+(Calibrations!DX$46*('Bruker data input page'!BN423*10000))+Calibrations!DY$46</f>
        <v>34.612493174300319</v>
      </c>
      <c r="AE423" s="20">
        <f>AD423^2*'ICP corrections'!F$75+'ICP corrections'!G$75*AD423+'ICP corrections'!H$75</f>
        <v>58.219018612200323</v>
      </c>
      <c r="AF423" s="91">
        <f>A423^4*'ICP corrections'!K$75+A423^3*'ICP corrections'!L$75+'ICP corrections'!M$75*A423^2+'ICP corrections'!N$75*A423+'ICP corrections'!O$75</f>
        <v>1.0782475315637834</v>
      </c>
      <c r="AG423" s="20">
        <f t="shared" si="6"/>
        <v>62.774513108670959</v>
      </c>
      <c r="AH423" s="20"/>
    </row>
    <row r="424" spans="1:34" s="18" customFormat="1" ht="16">
      <c r="A424" s="18">
        <f>'Bruker data input page'!A424</f>
        <v>481</v>
      </c>
      <c r="B424" s="82">
        <f>'Bruker data input page'!B424</f>
        <v>44880.009722222225</v>
      </c>
      <c r="C424" s="18" t="str">
        <f>'Bruker data input page'!G424</f>
        <v>GeoExploration</v>
      </c>
      <c r="D424" s="18" t="str">
        <f>'Bruker data input page'!H424</f>
        <v>Oxide3phase</v>
      </c>
      <c r="E424" s="22">
        <f>'Bruker data input page'!K424</f>
        <v>150</v>
      </c>
      <c r="F424" s="22"/>
      <c r="G424" s="22" t="str">
        <f>'Bruker data input page'!DJ424</f>
        <v>U1556B-55R-3A</v>
      </c>
      <c r="H424" s="22" t="str">
        <f>'Bruker data input page'!DK424</f>
        <v>SHLF11521221</v>
      </c>
      <c r="I424" s="22">
        <f>'Bruker data input page'!DL424</f>
        <v>103</v>
      </c>
      <c r="J424" s="22" t="str">
        <f>'Bruker data input page'!DM424</f>
        <v>B</v>
      </c>
      <c r="K424" s="49">
        <f>'Bruker data input page'!X424*Calibrations!H$46+Calibrations!I$46</f>
        <v>51.14608118371568</v>
      </c>
      <c r="L424" s="50">
        <f>'Bruker data input page'!AJ424*Calibrations!O$46/0.5995+Calibrations!P$46</f>
        <v>0.82460420952711977</v>
      </c>
      <c r="M424" s="19">
        <f>'ICP corrections'!$S$75*L424^2+'ICP corrections'!$T$75*L424+'ICP corrections'!$U$75</f>
        <v>0.86132467528787782</v>
      </c>
      <c r="N424" s="49">
        <f>'Bruker data input page'!V424*Calibrations!V$46+Calibrations!W$46</f>
        <v>17.99456101528358</v>
      </c>
      <c r="O424" s="50">
        <f>'Bruker data input page'!AR424*Calibrations!AC$46/0.6994+Calibrations!AD$46</f>
        <v>9.0263019774470994</v>
      </c>
      <c r="P424" s="50">
        <f>'Bruker data input page'!T424*Calibrations!AQ$46+Calibrations!AR$46</f>
        <v>12.773765000448289</v>
      </c>
      <c r="Q424" s="50">
        <f>'Bruker data input page'!AP424*Calibrations!AJ$46/0.77446+Calibrations!AK$46</f>
        <v>0.13392114287762868</v>
      </c>
      <c r="R424" s="50">
        <f>'Bruker data input page'!AH424*Calibrations!AX$46/0.7147+Calibrations!AY$46</f>
        <v>11.999504144545469</v>
      </c>
      <c r="S424" s="50">
        <f>'Bruker data input page'!AF424*Calibrations!BE$46/0.83015+Calibrations!BF$46</f>
        <v>0.20597707197888598</v>
      </c>
      <c r="U424" s="20">
        <f>'Bruker data input page'!AL424*Calibrations!BS$46*10000+Calibrations!BT$46</f>
        <v>240.20656665881771</v>
      </c>
      <c r="V424" s="20">
        <f>('Bruker data input page'!AN424*10000)^2*Calibrations!BY$46+('Bruker data input page'!AN424*10000)*Calibrations!BZ$46+Calibrations!CA$46</f>
        <v>285.04733275386002</v>
      </c>
      <c r="W424" s="20">
        <f>'Bruker data input page'!AV424*Calibrations!CG$46*10000+Calibrations!CH$46</f>
        <v>139.55086998579381</v>
      </c>
      <c r="X424" s="20">
        <f>'Bruker data input page'!AX424*Calibrations!CN$46*10000+Calibrations!CO$46</f>
        <v>96.710493740053835</v>
      </c>
      <c r="Y424" s="20">
        <f>'Bruker data input page'!AZ424*Calibrations!CU$46*10000+Calibrations!CV$46</f>
        <v>76.7816140313451</v>
      </c>
      <c r="Z424" s="20">
        <f>'Bruker data input page'!BH424*Calibrations!DB$46*10000+Calibrations!DC$46</f>
        <v>3.7937727108311976</v>
      </c>
      <c r="AA424" s="20">
        <f>'Bruker data input page'!BJ424*Calibrations!DI$46*10000+Calibrations!DJ$46</f>
        <v>56.300434265756579</v>
      </c>
      <c r="AB424" s="20">
        <f>'Bruker data input page'!BL424*Calibrations!DP$46*10000+Calibrations!DQ$46</f>
        <v>21.333064188248887</v>
      </c>
      <c r="AC424" s="20">
        <f>AB424*'ICP corrections'!Z$74+'ICP corrections'!AA$74</f>
        <v>26.086737866430376</v>
      </c>
      <c r="AD424" s="20">
        <f>((('Bruker data input page'!BN424*10000)^2)*Calibrations!DW$46)+(Calibrations!DX$46*('Bruker data input page'!BN424*10000))+Calibrations!DY$46</f>
        <v>28.205241975819746</v>
      </c>
      <c r="AE424" s="20">
        <f>AD424^2*'ICP corrections'!F$75+'ICP corrections'!G$75*AD424+'ICP corrections'!H$75</f>
        <v>49.567012221263532</v>
      </c>
      <c r="AF424" s="91">
        <f>A424^4*'ICP corrections'!K$75+A424^3*'ICP corrections'!L$75+'ICP corrections'!M$75*A424^2+'ICP corrections'!N$75*A424+'ICP corrections'!O$75</f>
        <v>1.0777686325679086</v>
      </c>
      <c r="AG424" s="20">
        <f t="shared" si="6"/>
        <v>53.421770982188008</v>
      </c>
      <c r="AH424" s="20"/>
    </row>
    <row r="425" spans="1:34" s="18" customFormat="1" ht="16">
      <c r="A425" s="18">
        <f>'Bruker data input page'!A425</f>
        <v>482</v>
      </c>
      <c r="B425" s="82">
        <f>'Bruker data input page'!B425</f>
        <v>44880.01458333333</v>
      </c>
      <c r="C425" s="18" t="str">
        <f>'Bruker data input page'!G425</f>
        <v>GeoExploration</v>
      </c>
      <c r="D425" s="18" t="str">
        <f>'Bruker data input page'!H425</f>
        <v>Oxide3phase</v>
      </c>
      <c r="E425" s="22">
        <f>'Bruker data input page'!K425</f>
        <v>150</v>
      </c>
      <c r="F425" s="22"/>
      <c r="G425" s="22" t="str">
        <f>'Bruker data input page'!DJ425</f>
        <v>U1556B-55R-4A</v>
      </c>
      <c r="H425" s="22" t="str">
        <f>'Bruker data input page'!DK425</f>
        <v>SHLF11521251</v>
      </c>
      <c r="I425" s="22">
        <f>'Bruker data input page'!DL425</f>
        <v>12</v>
      </c>
      <c r="J425" s="22" t="str">
        <f>'Bruker data input page'!DM425</f>
        <v>B</v>
      </c>
      <c r="K425" s="49">
        <f>'Bruker data input page'!X425*Calibrations!H$46+Calibrations!I$46</f>
        <v>52.747548784853883</v>
      </c>
      <c r="L425" s="50">
        <f>'Bruker data input page'!AJ425*Calibrations!O$46/0.5995+Calibrations!P$46</f>
        <v>0.68873366775204337</v>
      </c>
      <c r="M425" s="19">
        <f>'ICP corrections'!$S$75*L425^2+'ICP corrections'!$T$75*L425+'ICP corrections'!$U$75</f>
        <v>0.70319250806889366</v>
      </c>
      <c r="N425" s="49">
        <f>'Bruker data input page'!V425*Calibrations!V$46+Calibrations!W$46</f>
        <v>17.398539595956272</v>
      </c>
      <c r="O425" s="50">
        <f>'Bruker data input page'!AR425*Calibrations!AC$46/0.6994+Calibrations!AD$46</f>
        <v>8.304333088356179</v>
      </c>
      <c r="P425" s="50">
        <f>'Bruker data input page'!T425*Calibrations!AQ$46+Calibrations!AR$46</f>
        <v>14.756609943826955</v>
      </c>
      <c r="Q425" s="50">
        <f>'Bruker data input page'!AP425*Calibrations!AJ$46/0.77446+Calibrations!AK$46</f>
        <v>0.12663058301453528</v>
      </c>
      <c r="R425" s="50">
        <f>'Bruker data input page'!AH425*Calibrations!AX$46/0.7147+Calibrations!AY$46</f>
        <v>11.570675729479674</v>
      </c>
      <c r="S425" s="50">
        <f>'Bruker data input page'!AF425*Calibrations!BE$46/0.83015+Calibrations!BF$46</f>
        <v>0.23819371877301149</v>
      </c>
      <c r="U425" s="20">
        <f>'Bruker data input page'!AL425*Calibrations!BS$46*10000+Calibrations!BT$46</f>
        <v>243.66530322558583</v>
      </c>
      <c r="V425" s="20">
        <f>('Bruker data input page'!AN425*10000)^2*Calibrations!BY$46+('Bruker data input page'!AN425*10000)*Calibrations!BZ$46+Calibrations!CA$46</f>
        <v>462.38076118145523</v>
      </c>
      <c r="W425" s="20">
        <f>'Bruker data input page'!AV425*Calibrations!CG$46*10000+Calibrations!CH$46</f>
        <v>179.50588960635915</v>
      </c>
      <c r="X425" s="20">
        <f>'Bruker data input page'!AX425*Calibrations!CN$46*10000+Calibrations!CO$46</f>
        <v>98.765942791886545</v>
      </c>
      <c r="Y425" s="20">
        <f>'Bruker data input page'!AZ425*Calibrations!CU$46*10000+Calibrations!CV$46</f>
        <v>59.721973178006451</v>
      </c>
      <c r="Z425" s="20">
        <f>'Bruker data input page'!BH425*Calibrations!DB$46*10000+Calibrations!DC$46</f>
        <v>2.7244146209799109</v>
      </c>
      <c r="AA425" s="20">
        <f>'Bruker data input page'!BJ425*Calibrations!DI$46*10000+Calibrations!DJ$46</f>
        <v>53.171218822152902</v>
      </c>
      <c r="AB425" s="20">
        <f>'Bruker data input page'!BL425*Calibrations!DP$46*10000+Calibrations!DQ$46</f>
        <v>18.917498352927911</v>
      </c>
      <c r="AC425" s="20">
        <f>AB425*'ICP corrections'!Z$74+'ICP corrections'!AA$74</f>
        <v>24.033265349824017</v>
      </c>
      <c r="AD425" s="20">
        <f>((('Bruker data input page'!BN425*10000)^2)*Calibrations!DW$46)+(Calibrations!DX$46*('Bruker data input page'!BN425*10000))+Calibrations!DY$46</f>
        <v>23.02560557559892</v>
      </c>
      <c r="AE425" s="20">
        <f>AD425^2*'ICP corrections'!F$75+'ICP corrections'!G$75*AD425+'ICP corrections'!H$75</f>
        <v>42.48364923471555</v>
      </c>
      <c r="AF425" s="91">
        <f>A425^4*'ICP corrections'!K$75+A425^3*'ICP corrections'!L$75+'ICP corrections'!M$75*A425^2+'ICP corrections'!N$75*A425+'ICP corrections'!O$75</f>
        <v>1.0772805527039067</v>
      </c>
      <c r="AG425" s="20">
        <f t="shared" si="6"/>
        <v>45.766809128453268</v>
      </c>
      <c r="AH425" s="20"/>
    </row>
    <row r="426" spans="1:34" s="18" customFormat="1" ht="16">
      <c r="A426" s="18">
        <f>'Bruker data input page'!A426</f>
        <v>483</v>
      </c>
      <c r="B426" s="82">
        <f>'Bruker data input page'!B426</f>
        <v>44880.018750000003</v>
      </c>
      <c r="C426" s="18" t="str">
        <f>'Bruker data input page'!G426</f>
        <v>GeoExploration</v>
      </c>
      <c r="D426" s="18" t="str">
        <f>'Bruker data input page'!H426</f>
        <v>Oxide3phase</v>
      </c>
      <c r="E426" s="22">
        <f>'Bruker data input page'!K426</f>
        <v>150</v>
      </c>
      <c r="F426" s="22"/>
      <c r="G426" s="22" t="str">
        <f>'Bruker data input page'!DJ426</f>
        <v>U1556B-55R-4A</v>
      </c>
      <c r="H426" s="22" t="str">
        <f>'Bruker data input page'!DK426</f>
        <v>SHLF11521251</v>
      </c>
      <c r="I426" s="22">
        <f>'Bruker data input page'!DL426</f>
        <v>50</v>
      </c>
      <c r="J426" s="22" t="str">
        <f>'Bruker data input page'!DM426</f>
        <v>B</v>
      </c>
      <c r="K426" s="49">
        <f>'Bruker data input page'!X426*Calibrations!H$46+Calibrations!I$46</f>
        <v>50.267543678527268</v>
      </c>
      <c r="L426" s="50">
        <f>'Bruker data input page'!AJ426*Calibrations!O$46/0.5995+Calibrations!P$46</f>
        <v>0.74446697250929561</v>
      </c>
      <c r="M426" s="19">
        <f>'ICP corrections'!$S$75*L426^2+'ICP corrections'!$T$75*L426+'ICP corrections'!$U$75</f>
        <v>0.76810006214869242</v>
      </c>
      <c r="N426" s="49">
        <f>'Bruker data input page'!V426*Calibrations!V$46+Calibrations!W$46</f>
        <v>17.61740669440799</v>
      </c>
      <c r="O426" s="50">
        <f>'Bruker data input page'!AR426*Calibrations!AC$46/0.6994+Calibrations!AD$46</f>
        <v>8.491780193292211</v>
      </c>
      <c r="P426" s="50">
        <f>'Bruker data input page'!T426*Calibrations!AQ$46+Calibrations!AR$46</f>
        <v>12.318095804350161</v>
      </c>
      <c r="Q426" s="50">
        <f>'Bruker data input page'!AP426*Calibrations!AJ$46/0.77446+Calibrations!AK$46</f>
        <v>0.12459878764285354</v>
      </c>
      <c r="R426" s="50">
        <f>'Bruker data input page'!AH426*Calibrations!AX$46/0.7147+Calibrations!AY$46</f>
        <v>11.003087252240494</v>
      </c>
      <c r="S426" s="50">
        <f>'Bruker data input page'!AF426*Calibrations!BE$46/0.83015+Calibrations!BF$46</f>
        <v>0.23058701050217631</v>
      </c>
      <c r="U426" s="20">
        <f>'Bruker data input page'!AL426*Calibrations!BS$46*10000+Calibrations!BT$46</f>
        <v>200.08522248430728</v>
      </c>
      <c r="V426" s="20">
        <f>('Bruker data input page'!AN426*10000)^2*Calibrations!BY$46+('Bruker data input page'!AN426*10000)*Calibrations!BZ$46+Calibrations!CA$46</f>
        <v>336.4872372275106</v>
      </c>
      <c r="W426" s="20">
        <f>'Bruker data input page'!AV426*Calibrations!CG$46*10000+Calibrations!CH$46</f>
        <v>153.53512685299168</v>
      </c>
      <c r="X426" s="20">
        <f>'Bruker data input page'!AX426*Calibrations!CN$46*10000+Calibrations!CO$46</f>
        <v>95.682769214137437</v>
      </c>
      <c r="Y426" s="20">
        <f>'Bruker data input page'!AZ426*Calibrations!CU$46*10000+Calibrations!CV$46</f>
        <v>75.563068256106632</v>
      </c>
      <c r="Z426" s="20">
        <f>'Bruker data input page'!BH426*Calibrations!DB$46*10000+Calibrations!DC$46</f>
        <v>5.9324888905337714</v>
      </c>
      <c r="AA426" s="20">
        <f>'Bruker data input page'!BJ426*Calibrations!DI$46*10000+Calibrations!DJ$46</f>
        <v>54.214290636687458</v>
      </c>
      <c r="AB426" s="20">
        <f>'Bruker data input page'!BL426*Calibrations!DP$46*10000+Calibrations!DQ$46</f>
        <v>18.917498352927911</v>
      </c>
      <c r="AC426" s="20">
        <f>AB426*'ICP corrections'!Z$74+'ICP corrections'!AA$74</f>
        <v>24.033265349824017</v>
      </c>
      <c r="AD426" s="20">
        <f>((('Bruker data input page'!BN426*10000)^2)*Calibrations!DW$46)+(Calibrations!DX$46*('Bruker data input page'!BN426*10000))+Calibrations!DY$46</f>
        <v>26.914819162550906</v>
      </c>
      <c r="AE426" s="20">
        <f>AD426^2*'ICP corrections'!F$75+'ICP corrections'!G$75*AD426+'ICP corrections'!H$75</f>
        <v>47.809754269684859</v>
      </c>
      <c r="AF426" s="91">
        <f>A426^4*'ICP corrections'!K$75+A426^3*'ICP corrections'!L$75+'ICP corrections'!M$75*A426^2+'ICP corrections'!N$75*A426+'ICP corrections'!O$75</f>
        <v>1.0767832509146888</v>
      </c>
      <c r="AG426" s="20">
        <f t="shared" si="6"/>
        <v>51.480742627943691</v>
      </c>
      <c r="AH426" s="20"/>
    </row>
    <row r="427" spans="1:34" s="18" customFormat="1" ht="16">
      <c r="A427" s="18">
        <f>'Bruker data input page'!A427</f>
        <v>484</v>
      </c>
      <c r="B427" s="82">
        <f>'Bruker data input page'!B427</f>
        <v>44880.023611111108</v>
      </c>
      <c r="C427" s="18" t="str">
        <f>'Bruker data input page'!G427</f>
        <v>GeoExploration</v>
      </c>
      <c r="D427" s="18" t="str">
        <f>'Bruker data input page'!H427</f>
        <v>Oxide3phase</v>
      </c>
      <c r="E427" s="22">
        <f>'Bruker data input page'!K427</f>
        <v>150</v>
      </c>
      <c r="F427" s="22"/>
      <c r="G427" s="22" t="str">
        <f>'Bruker data input page'!DJ427</f>
        <v>U1556B-56R-1A</v>
      </c>
      <c r="H427" s="22" t="str">
        <f>'Bruker data input page'!DK427</f>
        <v>hSHLF11521801</v>
      </c>
      <c r="I427" s="22">
        <f>'Bruker data input page'!DL427</f>
        <v>8</v>
      </c>
      <c r="J427" s="22" t="str">
        <f>'Bruker data input page'!DM427</f>
        <v>B</v>
      </c>
      <c r="K427" s="49">
        <f>'Bruker data input page'!X427*Calibrations!H$46+Calibrations!I$46</f>
        <v>40.481684153027885</v>
      </c>
      <c r="L427" s="50">
        <f>'Bruker data input page'!AJ427*Calibrations!O$46/0.5995+Calibrations!P$46</f>
        <v>0.61848991678580245</v>
      </c>
      <c r="M427" s="19">
        <f>'ICP corrections'!$S$75*L427^2+'ICP corrections'!$T$75*L427+'ICP corrections'!$U$75</f>
        <v>0.62130142313215808</v>
      </c>
      <c r="N427" s="49">
        <f>'Bruker data input page'!V427*Calibrations!V$46+Calibrations!W$46</f>
        <v>14.370272488824314</v>
      </c>
      <c r="O427" s="50">
        <f>'Bruker data input page'!AR427*Calibrations!AC$46/0.6994+Calibrations!AD$46</f>
        <v>7.013923415169562</v>
      </c>
      <c r="P427" s="50">
        <f>'Bruker data input page'!T427*Calibrations!AQ$46+Calibrations!AR$46</f>
        <v>10.110181128174467</v>
      </c>
      <c r="Q427" s="50">
        <f>'Bruker data input page'!AP427*Calibrations!AJ$46/0.77446+Calibrations!AK$46</f>
        <v>0.11802533202858902</v>
      </c>
      <c r="R427" s="50">
        <f>'Bruker data input page'!AH427*Calibrations!AX$46/0.7147+Calibrations!AY$46</f>
        <v>9.5169976273867611</v>
      </c>
      <c r="S427" s="50">
        <f>'Bruker data input page'!AF427*Calibrations!BE$46/0.83015+Calibrations!BF$46</f>
        <v>0.25542067573931471</v>
      </c>
      <c r="U427" s="20">
        <f>'Bruker data input page'!AL427*Calibrations!BS$46*10000+Calibrations!BT$46</f>
        <v>155.12164711632147</v>
      </c>
      <c r="V427" s="20">
        <f>('Bruker data input page'!AN427*10000)^2*Calibrations!BY$46+('Bruker data input page'!AN427*10000)*Calibrations!BZ$46+Calibrations!CA$46</f>
        <v>307.40570250093992</v>
      </c>
      <c r="W427" s="20">
        <f>'Bruker data input page'!AV427*Calibrations!CG$46*10000+Calibrations!CH$46</f>
        <v>139.55086998579381</v>
      </c>
      <c r="X427" s="20">
        <f>'Bruker data input page'!AX427*Calibrations!CN$46*10000+Calibrations!CO$46</f>
        <v>66.906482488479043</v>
      </c>
      <c r="Y427" s="20">
        <f>'Bruker data input page'!AZ427*Calibrations!CU$46*10000+Calibrations!CV$46</f>
        <v>59.721973178006451</v>
      </c>
      <c r="Z427" s="20">
        <f>'Bruker data input page'!BH427*Calibrations!DB$46*10000+Calibrations!DC$46</f>
        <v>4.8631308006824847</v>
      </c>
      <c r="AA427" s="20">
        <f>'Bruker data input page'!BJ427*Calibrations!DI$46*10000+Calibrations!DJ$46</f>
        <v>47.955859749480091</v>
      </c>
      <c r="AB427" s="20">
        <f>'Bruker data input page'!BL427*Calibrations!DP$46*10000+Calibrations!DQ$46</f>
        <v>17.709715435267423</v>
      </c>
      <c r="AC427" s="20">
        <f>AB427*'ICP corrections'!Z$74+'ICP corrections'!AA$74</f>
        <v>23.006529091520836</v>
      </c>
      <c r="AD427" s="20">
        <f>((('Bruker data input page'!BN427*10000)^2)*Calibrations!DW$46)+(Calibrations!DX$46*('Bruker data input page'!BN427*10000))+Calibrations!DY$46</f>
        <v>37.154457648689508</v>
      </c>
      <c r="AE427" s="20">
        <f>AD427^2*'ICP corrections'!F$75+'ICP corrections'!G$75*AD427+'ICP corrections'!H$75</f>
        <v>61.617792224983603</v>
      </c>
      <c r="AF427" s="91">
        <f>A427^4*'ICP corrections'!K$75+A427^3*'ICP corrections'!L$75+'ICP corrections'!M$75*A427^2+'ICP corrections'!N$75*A427+'ICP corrections'!O$75</f>
        <v>1.0762766862163784</v>
      </c>
      <c r="AG427" s="20">
        <f t="shared" si="6"/>
        <v>66.317793227874674</v>
      </c>
      <c r="AH427" s="20"/>
    </row>
    <row r="428" spans="1:34" s="18" customFormat="1" ht="16">
      <c r="A428" s="18">
        <f>'Bruker data input page'!A428</f>
        <v>485</v>
      </c>
      <c r="B428" s="82">
        <f>'Bruker data input page'!B428</f>
        <v>44880.027083333334</v>
      </c>
      <c r="C428" s="18" t="str">
        <f>'Bruker data input page'!G428</f>
        <v>GeoExploration</v>
      </c>
      <c r="D428" s="18" t="str">
        <f>'Bruker data input page'!H428</f>
        <v>Oxide3phase</v>
      </c>
      <c r="E428" s="22">
        <f>'Bruker data input page'!K428</f>
        <v>150</v>
      </c>
      <c r="F428" s="22"/>
      <c r="G428" s="22" t="str">
        <f>'Bruker data input page'!DJ428</f>
        <v>U1556B-56R-1A</v>
      </c>
      <c r="H428" s="22" t="str">
        <f>'Bruker data input page'!DK428</f>
        <v>SHLF11521801</v>
      </c>
      <c r="I428" s="22">
        <f>'Bruker data input page'!DL428</f>
        <v>58</v>
      </c>
      <c r="J428" s="22" t="str">
        <f>'Bruker data input page'!DM428</f>
        <v>B</v>
      </c>
      <c r="K428" s="49">
        <f>'Bruker data input page'!X428*Calibrations!H$46+Calibrations!I$46</f>
        <v>51.224461924463192</v>
      </c>
      <c r="L428" s="50">
        <f>'Bruker data input page'!AJ428*Calibrations!O$46/0.5995+Calibrations!P$46</f>
        <v>0.75040306414024549</v>
      </c>
      <c r="M428" s="19">
        <f>'ICP corrections'!$S$75*L428^2+'ICP corrections'!$T$75*L428+'ICP corrections'!$U$75</f>
        <v>0.77500979617262766</v>
      </c>
      <c r="N428" s="49">
        <f>'Bruker data input page'!V428*Calibrations!V$46+Calibrations!W$46</f>
        <v>17.454296864623117</v>
      </c>
      <c r="O428" s="50">
        <f>'Bruker data input page'!AR428*Calibrations!AC$46/0.6994+Calibrations!AD$46</f>
        <v>8.9252888153426841</v>
      </c>
      <c r="P428" s="50">
        <f>'Bruker data input page'!T428*Calibrations!AQ$46+Calibrations!AR$46</f>
        <v>14.067818951215354</v>
      </c>
      <c r="Q428" s="50">
        <f>'Bruker data input page'!AP428*Calibrations!AJ$46/0.77446+Calibrations!AK$46</f>
        <v>0.12352313126961026</v>
      </c>
      <c r="R428" s="50">
        <f>'Bruker data input page'!AH428*Calibrations!AX$46/0.7147+Calibrations!AY$46</f>
        <v>10.785827806839688</v>
      </c>
      <c r="S428" s="50">
        <f>'Bruker data input page'!AF428*Calibrations!BE$46/0.83015+Calibrations!BF$46</f>
        <v>0.2517291849608212</v>
      </c>
      <c r="U428" s="20">
        <f>'Bruker data input page'!AL428*Calibrations!BS$46*10000+Calibrations!BT$46</f>
        <v>182.79153965046658</v>
      </c>
      <c r="V428" s="20">
        <f>('Bruker data input page'!AN428*10000)^2*Calibrations!BY$46+('Bruker data input page'!AN428*10000)*Calibrations!BZ$46+Calibrations!CA$46</f>
        <v>288.48533622848629</v>
      </c>
      <c r="W428" s="20">
        <f>'Bruker data input page'!AV428*Calibrations!CG$46*10000+Calibrations!CH$46</f>
        <v>136.5542435142514</v>
      </c>
      <c r="X428" s="20">
        <f>'Bruker data input page'!AX428*Calibrations!CN$46*10000+Calibrations!CO$46</f>
        <v>93.627320162304684</v>
      </c>
      <c r="Y428" s="20">
        <f>'Bruker data input page'!AZ428*Calibrations!CU$46*10000+Calibrations!CV$46</f>
        <v>75.563068256106632</v>
      </c>
      <c r="Z428" s="20">
        <f>'Bruker data input page'!BH428*Calibrations!DB$46*10000+Calibrations!DC$46</f>
        <v>4.8631308006824847</v>
      </c>
      <c r="AA428" s="20">
        <f>'Bruker data input page'!BJ428*Calibrations!DI$46*10000+Calibrations!DJ$46</f>
        <v>54.214290636687458</v>
      </c>
      <c r="AB428" s="20">
        <f>'Bruker data input page'!BL428*Calibrations!DP$46*10000+Calibrations!DQ$46</f>
        <v>18.917498352927911</v>
      </c>
      <c r="AC428" s="20">
        <f>AB428*'ICP corrections'!Z$74+'ICP corrections'!AA$74</f>
        <v>24.033265349824017</v>
      </c>
      <c r="AD428" s="20">
        <f>((('Bruker data input page'!BN428*10000)^2)*Calibrations!DW$46)+(Calibrations!DX$46*('Bruker data input page'!BN428*10000))+Calibrations!DY$46</f>
        <v>26.914819162550906</v>
      </c>
      <c r="AE428" s="20">
        <f>AD428^2*'ICP corrections'!F$75+'ICP corrections'!G$75*AD428+'ICP corrections'!H$75</f>
        <v>47.809754269684859</v>
      </c>
      <c r="AF428" s="91">
        <f>A428^4*'ICP corrections'!K$75+A428^3*'ICP corrections'!L$75+'ICP corrections'!M$75*A428^2+'ICP corrections'!N$75*A428+'ICP corrections'!O$75</f>
        <v>1.0757608176983051</v>
      </c>
      <c r="AG428" s="20">
        <f t="shared" si="6"/>
        <v>51.431860347111218</v>
      </c>
      <c r="AH428" s="20"/>
    </row>
    <row r="429" spans="1:34" s="18" customFormat="1" ht="16">
      <c r="A429" s="18">
        <f>'Bruker data input page'!A429</f>
        <v>486</v>
      </c>
      <c r="B429" s="82">
        <f>'Bruker data input page'!B429</f>
        <v>44880.029861111114</v>
      </c>
      <c r="C429" s="18" t="str">
        <f>'Bruker data input page'!G429</f>
        <v>GeoExploration</v>
      </c>
      <c r="D429" s="18" t="str">
        <f>'Bruker data input page'!H429</f>
        <v>Oxide3phase</v>
      </c>
      <c r="E429" s="22">
        <f>'Bruker data input page'!K429</f>
        <v>150</v>
      </c>
      <c r="F429" s="22"/>
      <c r="G429" s="22" t="str">
        <f>'Bruker data input page'!DJ429</f>
        <v>U1556B-56R-1A</v>
      </c>
      <c r="H429" s="22" t="str">
        <f>'Bruker data input page'!DK429</f>
        <v>SHLF11521801</v>
      </c>
      <c r="I429" s="22">
        <f>'Bruker data input page'!DL429</f>
        <v>130</v>
      </c>
      <c r="J429" s="22" t="str">
        <f>'Bruker data input page'!DM429</f>
        <v>A</v>
      </c>
      <c r="K429" s="49">
        <f>'Bruker data input page'!X429*Calibrations!H$46+Calibrations!I$46</f>
        <v>57.444142004982652</v>
      </c>
      <c r="L429" s="50">
        <f>'Bruker data input page'!AJ429*Calibrations!O$46/0.5995+Calibrations!P$46</f>
        <v>0.82114148940906562</v>
      </c>
      <c r="M429" s="19">
        <f>'ICP corrections'!$S$75*L429^2+'ICP corrections'!$T$75*L429+'ICP corrections'!$U$75</f>
        <v>0.85729898722464459</v>
      </c>
      <c r="N429" s="49">
        <f>'Bruker data input page'!V429*Calibrations!V$46+Calibrations!W$46</f>
        <v>19.549158226501742</v>
      </c>
      <c r="O429" s="50">
        <f>'Bruker data input page'!AR429*Calibrations!AC$46/0.6994+Calibrations!AD$46</f>
        <v>9.2515360384575391</v>
      </c>
      <c r="P429" s="50">
        <f>'Bruker data input page'!T429*Calibrations!AQ$46+Calibrations!AR$46</f>
        <v>14.817631005003392</v>
      </c>
      <c r="Q429" s="50">
        <f>'Bruker data input page'!AP429*Calibrations!AJ$46/0.77446+Calibrations!AK$46</f>
        <v>0.12125230114831888</v>
      </c>
      <c r="R429" s="50">
        <f>'Bruker data input page'!AH429*Calibrations!AX$46/0.7147+Calibrations!AY$46</f>
        <v>12.786102982796471</v>
      </c>
      <c r="S429" s="50">
        <f>'Bruker data input page'!AF429*Calibrations!BE$46/0.83015+Calibrations!BF$46</f>
        <v>0.28629496225035167</v>
      </c>
      <c r="U429" s="20">
        <f>'Bruker data input page'!AL429*Calibrations!BS$46*10000+Calibrations!BT$46</f>
        <v>241.59006128552494</v>
      </c>
      <c r="V429" s="20">
        <f>('Bruker data input page'!AN429*10000)^2*Calibrations!BY$46+('Bruker data input page'!AN429*10000)*Calibrations!BZ$46+Calibrations!CA$46</f>
        <v>452.97762747027855</v>
      </c>
      <c r="W429" s="20">
        <f>'Bruker data input page'!AV429*Calibrations!CG$46*10000+Calibrations!CH$46</f>
        <v>113.5801072324263</v>
      </c>
      <c r="X429" s="20">
        <f>'Bruker data input page'!AX429*Calibrations!CN$46*10000+Calibrations!CO$46</f>
        <v>86.433248480890086</v>
      </c>
      <c r="Y429" s="20">
        <f>'Bruker data input page'!AZ429*Calibrations!CU$46*10000+Calibrations!CV$46</f>
        <v>74.34452248086815</v>
      </c>
      <c r="Z429" s="20">
        <f>'Bruker data input page'!BH429*Calibrations!DB$46*10000+Calibrations!DC$46</f>
        <v>3.7937727108311976</v>
      </c>
      <c r="AA429" s="20">
        <f>'Bruker data input page'!BJ429*Calibrations!DI$46*10000+Calibrations!DJ$46</f>
        <v>55.257362451222022</v>
      </c>
      <c r="AB429" s="20">
        <f>'Bruker data input page'!BL429*Calibrations!DP$46*10000+Calibrations!DQ$46</f>
        <v>18.917498352927911</v>
      </c>
      <c r="AC429" s="20">
        <f>AB429*'ICP corrections'!Z$74+'ICP corrections'!AA$74</f>
        <v>24.033265349824017</v>
      </c>
      <c r="AD429" s="20">
        <f>((('Bruker data input page'!BN429*10000)^2)*Calibrations!DW$46)+(Calibrations!DX$46*('Bruker data input page'!BN429*10000))+Calibrations!DY$46</f>
        <v>13.846093847695769</v>
      </c>
      <c r="AE429" s="20">
        <f>AD429^2*'ICP corrections'!F$75+'ICP corrections'!G$75*AD429+'ICP corrections'!H$75</f>
        <v>29.734693126257522</v>
      </c>
      <c r="AF429" s="91">
        <f>A429^4*'ICP corrections'!K$75+A429^3*'ICP corrections'!L$75+'ICP corrections'!M$75*A429^2+'ICP corrections'!N$75*A429+'ICP corrections'!O$75</f>
        <v>1.075235604523008</v>
      </c>
      <c r="AG429" s="20">
        <f t="shared" si="6"/>
        <v>31.97180073891764</v>
      </c>
      <c r="AH429" s="20"/>
    </row>
    <row r="430" spans="1:34" s="18" customFormat="1" ht="16">
      <c r="A430" s="18">
        <f>'Bruker data input page'!A430</f>
        <v>487</v>
      </c>
      <c r="B430" s="82">
        <f>'Bruker data input page'!B430</f>
        <v>44880.034722222219</v>
      </c>
      <c r="C430" s="18" t="str">
        <f>'Bruker data input page'!G430</f>
        <v>GeoExploration</v>
      </c>
      <c r="D430" s="18" t="str">
        <f>'Bruker data input page'!H430</f>
        <v>Oxide3phase</v>
      </c>
      <c r="E430" s="22">
        <f>'Bruker data input page'!K430</f>
        <v>150</v>
      </c>
      <c r="F430" s="22"/>
      <c r="G430" s="22" t="str">
        <f>'Bruker data input page'!DJ430</f>
        <v>U1556B-56R-2A</v>
      </c>
      <c r="H430" s="22" t="str">
        <f>'Bruker data input page'!DK430</f>
        <v>SHLF11521831</v>
      </c>
      <c r="I430" s="22">
        <f>'Bruker data input page'!DL430</f>
        <v>16</v>
      </c>
      <c r="J430" s="22" t="str">
        <f>'Bruker data input page'!DM430</f>
        <v>Breccia</v>
      </c>
      <c r="K430" s="49">
        <f>'Bruker data input page'!X430*Calibrations!H$46+Calibrations!I$46</f>
        <v>38.202872310067896</v>
      </c>
      <c r="L430" s="50">
        <f>'Bruker data input page'!AJ430*Calibrations!O$46/0.5995+Calibrations!P$46</f>
        <v>1.1377330430597294</v>
      </c>
      <c r="M430" s="19">
        <f>'ICP corrections'!$S$75*L430^2+'ICP corrections'!$T$75*L430+'ICP corrections'!$U$75</f>
        <v>1.2244150123224393</v>
      </c>
      <c r="N430" s="49">
        <f>'Bruker data input page'!V430*Calibrations!V$46+Calibrations!W$46</f>
        <v>14.528361521904591</v>
      </c>
      <c r="O430" s="50">
        <f>'Bruker data input page'!AR430*Calibrations!AC$46/0.6994+Calibrations!AD$46</f>
        <v>11.87653934527998</v>
      </c>
      <c r="P430" s="50">
        <f>'Bruker data input page'!T430*Calibrations!AQ$46+Calibrations!AR$46</f>
        <v>5.7871930406018519</v>
      </c>
      <c r="Q430" s="50">
        <f>'Bruker data input page'!AP430*Calibrations!AJ$46/0.77446+Calibrations!AK$46</f>
        <v>7.691135509573456E-2</v>
      </c>
      <c r="R430" s="50">
        <f>'Bruker data input page'!AH430*Calibrations!AX$46/0.7147+Calibrations!AY$46</f>
        <v>6.2492054586853163</v>
      </c>
      <c r="S430" s="50">
        <f>'Bruker data input page'!AF430*Calibrations!BE$46/0.83015+Calibrations!BF$46</f>
        <v>2.6250221654613997</v>
      </c>
      <c r="U430" s="20" t="e">
        <f>'Bruker data input page'!AL430*Calibrations!BS$46*10000+Calibrations!BT$46</f>
        <v>#VALUE!</v>
      </c>
      <c r="V430" s="20">
        <f>('Bruker data input page'!AN430*10000)^2*Calibrations!BY$46+('Bruker data input page'!AN430*10000)*Calibrations!BZ$46+Calibrations!CA$46</f>
        <v>320.18638637223319</v>
      </c>
      <c r="W430" s="20">
        <f>'Bruker data input page'!AV430*Calibrations!CG$46*10000+Calibrations!CH$46</f>
        <v>126.56548860911005</v>
      </c>
      <c r="X430" s="20">
        <f>'Bruker data input page'!AX430*Calibrations!CN$46*10000+Calibrations!CO$46</f>
        <v>137.81947477670866</v>
      </c>
      <c r="Y430" s="20">
        <f>'Bruker data input page'!AZ430*Calibrations!CU$46*10000+Calibrations!CV$46</f>
        <v>92.622709109445267</v>
      </c>
      <c r="Z430" s="20">
        <f>'Bruker data input page'!BH430*Calibrations!DB$46*10000+Calibrations!DC$46</f>
        <v>41.221305855626234</v>
      </c>
      <c r="AA430" s="20">
        <f>'Bruker data input page'!BJ430*Calibrations!DI$46*10000+Calibrations!DJ$46</f>
        <v>107.41095317795006</v>
      </c>
      <c r="AB430" s="20">
        <f>'Bruker data input page'!BL430*Calibrations!DP$46*10000+Calibrations!DQ$46</f>
        <v>10.463017929304495</v>
      </c>
      <c r="AC430" s="20">
        <f>AB430*'ICP corrections'!Z$74+'ICP corrections'!AA$74</f>
        <v>16.846111541701752</v>
      </c>
      <c r="AD430" s="20">
        <f>((('Bruker data input page'!BN430*10000)^2)*Calibrations!DW$46)+(Calibrations!DX$46*('Bruker data input page'!BN430*10000))+Calibrations!DY$46</f>
        <v>55.837856829767411</v>
      </c>
      <c r="AE430" s="20">
        <f>AD430^2*'ICP corrections'!F$75+'ICP corrections'!G$75*AD430+'ICP corrections'!H$75</f>
        <v>86.010241445191326</v>
      </c>
      <c r="AF430" s="91">
        <f>A430^4*'ICP corrections'!K$75+A430^3*'ICP corrections'!L$75+'ICP corrections'!M$75*A430^2+'ICP corrections'!N$75*A430+'ICP corrections'!O$75</f>
        <v>1.0747010059262354</v>
      </c>
      <c r="AG430" s="20">
        <f t="shared" si="6"/>
        <v>92.435293001105507</v>
      </c>
      <c r="AH430" s="20"/>
    </row>
    <row r="431" spans="1:34" s="18" customFormat="1" ht="16">
      <c r="A431" s="18">
        <f>'Bruker data input page'!A431</f>
        <v>488</v>
      </c>
      <c r="B431" s="82">
        <f>'Bruker data input page'!B431</f>
        <v>44880.037499999999</v>
      </c>
      <c r="C431" s="18" t="str">
        <f>'Bruker data input page'!G431</f>
        <v>GeoExploration</v>
      </c>
      <c r="D431" s="18" t="str">
        <f>'Bruker data input page'!H431</f>
        <v>Oxide3phase</v>
      </c>
      <c r="E431" s="22">
        <f>'Bruker data input page'!K431</f>
        <v>150</v>
      </c>
      <c r="F431" s="22"/>
      <c r="G431" s="22" t="str">
        <f>'Bruker data input page'!DJ431</f>
        <v>U1556B-56R-2A</v>
      </c>
      <c r="H431" s="22" t="str">
        <f>'Bruker data input page'!DK431</f>
        <v>SHLF11521831</v>
      </c>
      <c r="I431" s="22">
        <f>'Bruker data input page'!DL431</f>
        <v>81</v>
      </c>
      <c r="J431" s="22" t="str">
        <f>'Bruker data input page'!DM431</f>
        <v>B</v>
      </c>
      <c r="K431" s="49">
        <f>'Bruker data input page'!X431*Calibrations!H$46+Calibrations!I$46</f>
        <v>56.372008878782275</v>
      </c>
      <c r="L431" s="50">
        <f>'Bruker data input page'!AJ431*Calibrations!O$46/0.5995+Calibrations!P$46</f>
        <v>0.78354624241304938</v>
      </c>
      <c r="M431" s="19">
        <f>'ICP corrections'!$S$75*L431^2+'ICP corrections'!$T$75*L431+'ICP corrections'!$U$75</f>
        <v>0.81357677318891697</v>
      </c>
      <c r="N431" s="49">
        <f>'Bruker data input page'!V431*Calibrations!V$46+Calibrations!W$46</f>
        <v>19.37085388037401</v>
      </c>
      <c r="O431" s="50">
        <f>'Bruker data input page'!AR431*Calibrations!AC$46/0.6994+Calibrations!AD$46</f>
        <v>9.2719171919307417</v>
      </c>
      <c r="P431" s="50">
        <f>'Bruker data input page'!T431*Calibrations!AQ$46+Calibrations!AR$46</f>
        <v>14.861092746509023</v>
      </c>
      <c r="Q431" s="50">
        <f>'Bruker data input page'!AP431*Calibrations!AJ$46/0.77446+Calibrations!AK$46</f>
        <v>0.1251963745168776</v>
      </c>
      <c r="R431" s="50">
        <f>'Bruker data input page'!AH431*Calibrations!AX$46/0.7147+Calibrations!AY$46</f>
        <v>12.093178129735069</v>
      </c>
      <c r="S431" s="50">
        <f>'Bruker data input page'!AF431*Calibrations!BE$46/0.83015+Calibrations!BF$46</f>
        <v>0.29255931023809828</v>
      </c>
      <c r="U431" s="20">
        <f>'Bruker data input page'!AL431*Calibrations!BS$46*10000+Calibrations!BT$46</f>
        <v>256.80850217930481</v>
      </c>
      <c r="V431" s="20">
        <f>('Bruker data input page'!AN431*10000)^2*Calibrations!BY$46+('Bruker data input page'!AN431*10000)*Calibrations!BZ$46+Calibrations!CA$46</f>
        <v>429.98165374372923</v>
      </c>
      <c r="W431" s="20">
        <f>'Bruker data input page'!AV431*Calibrations!CG$46*10000+Calibrations!CH$46</f>
        <v>147.54187390990685</v>
      </c>
      <c r="X431" s="20">
        <f>'Bruker data input page'!AX431*Calibrations!CN$46*10000+Calibrations!CO$46</f>
        <v>108.0154635251339</v>
      </c>
      <c r="Y431" s="20">
        <f>'Bruker data input page'!AZ431*Calibrations!CU$46*10000+Calibrations!CV$46</f>
        <v>71.9074309303912</v>
      </c>
      <c r="Z431" s="20">
        <f>'Bruker data input page'!BH431*Calibrations!DB$46*10000+Calibrations!DC$46</f>
        <v>2.7244146209799109</v>
      </c>
      <c r="AA431" s="20">
        <f>'Bruker data input page'!BJ431*Calibrations!DI$46*10000+Calibrations!DJ$46</f>
        <v>54.214290636687458</v>
      </c>
      <c r="AB431" s="20">
        <f>'Bruker data input page'!BL431*Calibrations!DP$46*10000+Calibrations!DQ$46</f>
        <v>15.294149599946447</v>
      </c>
      <c r="AC431" s="20">
        <f>AB431*'ICP corrections'!Z$74+'ICP corrections'!AA$74</f>
        <v>20.953056574914473</v>
      </c>
      <c r="AD431" s="20">
        <f>((('Bruker data input page'!BN431*10000)^2)*Calibrations!DW$46)+(Calibrations!DX$46*('Bruker data input page'!BN431*10000))+Calibrations!DY$46</f>
        <v>16.483765773527406</v>
      </c>
      <c r="AE431" s="20">
        <f>AD431^2*'ICP corrections'!F$75+'ICP corrections'!G$75*AD431+'ICP corrections'!H$75</f>
        <v>33.423627405073205</v>
      </c>
      <c r="AF431" s="91">
        <f>A431^4*'ICP corrections'!K$75+A431^3*'ICP corrections'!L$75+'ICP corrections'!M$75*A431^2+'ICP corrections'!N$75*A431+'ICP corrections'!O$75</f>
        <v>1.0741569812169438</v>
      </c>
      <c r="AG431" s="20">
        <f t="shared" si="6"/>
        <v>35.90222271475335</v>
      </c>
      <c r="AH431" s="20"/>
    </row>
    <row r="432" spans="1:34" s="18" customFormat="1" ht="16">
      <c r="A432" s="18">
        <f>'Bruker data input page'!A432</f>
        <v>489</v>
      </c>
      <c r="B432" s="82">
        <f>'Bruker data input page'!B432</f>
        <v>44880.040972222225</v>
      </c>
      <c r="C432" s="18" t="str">
        <f>'Bruker data input page'!G432</f>
        <v>GeoExploration</v>
      </c>
      <c r="D432" s="18" t="str">
        <f>'Bruker data input page'!H432</f>
        <v>Oxide3phase</v>
      </c>
      <c r="E432" s="22">
        <f>'Bruker data input page'!K432</f>
        <v>150</v>
      </c>
      <c r="F432" s="22"/>
      <c r="G432" s="22" t="str">
        <f>'Bruker data input page'!DJ432</f>
        <v>U1556B-56R-2A</v>
      </c>
      <c r="H432" s="22" t="str">
        <f>'Bruker data input page'!DK432</f>
        <v>SHLF11521831</v>
      </c>
      <c r="I432" s="22">
        <f>'Bruker data input page'!DL432</f>
        <v>135</v>
      </c>
      <c r="J432" s="22" t="str">
        <f>'Bruker data input page'!DM432</f>
        <v>B</v>
      </c>
      <c r="K432" s="49">
        <f>'Bruker data input page'!X432*Calibrations!H$46+Calibrations!I$46</f>
        <v>55.95586965766018</v>
      </c>
      <c r="L432" s="50">
        <f>'Bruker data input page'!AJ432*Calibrations!O$46/0.5995+Calibrations!P$46</f>
        <v>0.90606057801848838</v>
      </c>
      <c r="M432" s="19">
        <f>'ICP corrections'!$S$75*L432^2+'ICP corrections'!$T$75*L432+'ICP corrections'!$U$75</f>
        <v>0.95595812445235495</v>
      </c>
      <c r="N432" s="49">
        <f>'Bruker data input page'!V432*Calibrations!V$46+Calibrations!W$46</f>
        <v>19.346939032912637</v>
      </c>
      <c r="O432" s="50">
        <f>'Bruker data input page'!AR432*Calibrations!AC$46/0.6994+Calibrations!AD$46</f>
        <v>9.9062619978412485</v>
      </c>
      <c r="P432" s="50">
        <f>'Bruker data input page'!T432*Calibrations!AQ$46+Calibrations!AR$46</f>
        <v>14.260292377883157</v>
      </c>
      <c r="Q432" s="50">
        <f>'Bruker data input page'!AP432*Calibrations!AJ$46/0.77446+Calibrations!AK$46</f>
        <v>0.12961851738465552</v>
      </c>
      <c r="R432" s="50">
        <f>'Bruker data input page'!AH432*Calibrations!AX$46/0.7147+Calibrations!AY$46</f>
        <v>12.748020568256774</v>
      </c>
      <c r="S432" s="50">
        <f>'Bruker data input page'!AF432*Calibrations!BE$46/0.83015+Calibrations!BF$46</f>
        <v>0.32611831731531232</v>
      </c>
      <c r="U432" s="20">
        <f>'Bruker data input page'!AL432*Calibrations!BS$46*10000+Calibrations!BT$46</f>
        <v>272.02694307308457</v>
      </c>
      <c r="V432" s="20">
        <f>('Bruker data input page'!AN432*10000)^2*Calibrations!BY$46+('Bruker data input page'!AN432*10000)*Calibrations!BZ$46+Calibrations!CA$46</f>
        <v>341.40780132921111</v>
      </c>
      <c r="W432" s="20">
        <f>'Bruker data input page'!AV432*Calibrations!CG$46*10000+Calibrations!CH$46</f>
        <v>133.55761704270898</v>
      </c>
      <c r="X432" s="20">
        <f>'Bruker data input page'!AX432*Calibrations!CN$46*10000+Calibrations!CO$46</f>
        <v>104.93228994738477</v>
      </c>
      <c r="Y432" s="20">
        <f>'Bruker data input page'!AZ432*Calibrations!CU$46*10000+Calibrations!CV$46</f>
        <v>85.311434458014432</v>
      </c>
      <c r="Z432" s="20">
        <f>'Bruker data input page'!BH432*Calibrations!DB$46*10000+Calibrations!DC$46</f>
        <v>3.7937727108311976</v>
      </c>
      <c r="AA432" s="20">
        <f>'Bruker data input page'!BJ432*Calibrations!DI$46*10000+Calibrations!DJ$46</f>
        <v>57.343506080291142</v>
      </c>
      <c r="AB432" s="20">
        <f>'Bruker data input page'!BL432*Calibrations!DP$46*10000+Calibrations!DQ$46</f>
        <v>21.333064188248887</v>
      </c>
      <c r="AC432" s="20">
        <f>AB432*'ICP corrections'!Z$74+'ICP corrections'!AA$74</f>
        <v>26.086737866430376</v>
      </c>
      <c r="AD432" s="20">
        <f>((('Bruker data input page'!BN432*10000)^2)*Calibrations!DW$46)+(Calibrations!DX$46*('Bruker data input page'!BN432*10000))+Calibrations!DY$46</f>
        <v>17.798115449656862</v>
      </c>
      <c r="AE432" s="20">
        <f>AD432^2*'ICP corrections'!F$75+'ICP corrections'!G$75*AD432+'ICP corrections'!H$75</f>
        <v>35.25411200477177</v>
      </c>
      <c r="AF432" s="91">
        <f>A432^4*'ICP corrections'!K$75+A432^3*'ICP corrections'!L$75+'ICP corrections'!M$75*A432^2+'ICP corrections'!N$75*A432+'ICP corrections'!O$75</f>
        <v>1.0736034897772999</v>
      </c>
      <c r="AG432" s="20">
        <f t="shared" si="6"/>
        <v>37.848937677322773</v>
      </c>
      <c r="AH432" s="20"/>
    </row>
    <row r="433" spans="1:38" s="18" customFormat="1" ht="16">
      <c r="A433" s="18">
        <f>'Bruker data input page'!A433</f>
        <v>490</v>
      </c>
      <c r="B433" s="82">
        <f>'Bruker data input page'!B433</f>
        <v>44880.04583333333</v>
      </c>
      <c r="C433" s="18" t="str">
        <f>'Bruker data input page'!G433</f>
        <v>GeoExploration</v>
      </c>
      <c r="D433" s="18" t="str">
        <f>'Bruker data input page'!H433</f>
        <v>Oxide3phase</v>
      </c>
      <c r="E433" s="22">
        <f>'Bruker data input page'!K433</f>
        <v>150</v>
      </c>
      <c r="F433" s="22"/>
      <c r="G433" s="22" t="str">
        <f>'Bruker data input page'!DJ433</f>
        <v>U1556B-56R-3A</v>
      </c>
      <c r="H433" s="22" t="str">
        <f>'Bruker data input page'!DK433</f>
        <v>SHLF11521861</v>
      </c>
      <c r="I433" s="22">
        <f>'Bruker data input page'!DL433</f>
        <v>40</v>
      </c>
      <c r="J433" s="22" t="str">
        <f>'Bruker data input page'!DM433</f>
        <v>A</v>
      </c>
      <c r="K433" s="49">
        <f>'Bruker data input page'!X433*Calibrations!H$46+Calibrations!I$46</f>
        <v>55.208704044325884</v>
      </c>
      <c r="L433" s="50">
        <f>'Bruker data input page'!AJ433*Calibrations!O$46/0.5995+Calibrations!P$46</f>
        <v>0.85741760493153762</v>
      </c>
      <c r="M433" s="19">
        <f>'ICP corrections'!$S$75*L433^2+'ICP corrections'!$T$75*L433+'ICP corrections'!$U$75</f>
        <v>0.89946149254805197</v>
      </c>
      <c r="N433" s="49">
        <f>'Bruker data input page'!V433*Calibrations!V$46+Calibrations!W$46</f>
        <v>19.403489058953891</v>
      </c>
      <c r="O433" s="50">
        <f>'Bruker data input page'!AR433*Calibrations!AC$46/0.6994+Calibrations!AD$46</f>
        <v>9.7926035945308278</v>
      </c>
      <c r="P433" s="50">
        <f>'Bruker data input page'!T433*Calibrations!AQ$46+Calibrations!AR$46</f>
        <v>13.39367689379873</v>
      </c>
      <c r="Q433" s="50">
        <f>'Bruker data input page'!AP433*Calibrations!AJ$46/0.77446+Calibrations!AK$46</f>
        <v>0.11802533202858902</v>
      </c>
      <c r="R433" s="50">
        <f>'Bruker data input page'!AH433*Calibrations!AX$46/0.7147+Calibrations!AY$46</f>
        <v>12.323131713315775</v>
      </c>
      <c r="S433" s="50">
        <f>'Bruker data input page'!AF433*Calibrations!BE$46/0.83015+Calibrations!BF$46</f>
        <v>0.61483764153627729</v>
      </c>
      <c r="U433" s="20">
        <f>'Bruker data input page'!AL433*Calibrations!BS$46*10000+Calibrations!BT$46</f>
        <v>220.83764188491614</v>
      </c>
      <c r="V433" s="20">
        <f>('Bruker data input page'!AN433*10000)^2*Calibrations!BY$46+('Bruker data input page'!AN433*10000)*Calibrations!BZ$46+Calibrations!CA$46</f>
        <v>443.04170977189347</v>
      </c>
      <c r="W433" s="20">
        <f>'Bruker data input page'!AV433*Calibrations!CG$46*10000+Calibrations!CH$46</f>
        <v>153.53512685299168</v>
      </c>
      <c r="X433" s="20">
        <f>'Bruker data input page'!AX433*Calibrations!CN$46*10000+Calibrations!CO$46</f>
        <v>100.8213918437193</v>
      </c>
      <c r="Y433" s="20">
        <f>'Bruker data input page'!AZ433*Calibrations!CU$46*10000+Calibrations!CV$46</f>
        <v>88.967071783729835</v>
      </c>
      <c r="Z433" s="20">
        <f>'Bruker data input page'!BH433*Calibrations!DB$46*10000+Calibrations!DC$46</f>
        <v>4.8631308006824847</v>
      </c>
      <c r="AA433" s="20">
        <f>'Bruker data input page'!BJ433*Calibrations!DI$46*10000+Calibrations!DJ$46</f>
        <v>62.558865152963946</v>
      </c>
      <c r="AB433" s="20">
        <f>'Bruker data input page'!BL433*Calibrations!DP$46*10000+Calibrations!DQ$46</f>
        <v>21.333064188248887</v>
      </c>
      <c r="AC433" s="20">
        <f>AB433*'ICP corrections'!Z$74+'ICP corrections'!AA$74</f>
        <v>26.086737866430376</v>
      </c>
      <c r="AD433" s="20">
        <f>((('Bruker data input page'!BN433*10000)^2)*Calibrations!DW$46)+(Calibrations!DX$46*('Bruker data input page'!BN433*10000))+Calibrations!DY$46</f>
        <v>19.109474267928743</v>
      </c>
      <c r="AE433" s="20">
        <f>AD433^2*'ICP corrections'!F$75+'ICP corrections'!G$75*AD433+'ICP corrections'!H$75</f>
        <v>37.075321605979795</v>
      </c>
      <c r="AF433" s="91">
        <f>A433^4*'ICP corrections'!K$75+A433^3*'ICP corrections'!L$75+'ICP corrections'!M$75*A433^2+'ICP corrections'!N$75*A433+'ICP corrections'!O$75</f>
        <v>1.0730404910626776</v>
      </c>
      <c r="AG433" s="20">
        <f t="shared" si="6"/>
        <v>39.783321302387257</v>
      </c>
      <c r="AH433" s="20"/>
    </row>
    <row r="434" spans="1:38" s="18" customFormat="1" ht="16">
      <c r="A434" s="18">
        <f>'Bruker data input page'!A434</f>
        <v>491</v>
      </c>
      <c r="B434" s="82">
        <f>'Bruker data input page'!B434</f>
        <v>44880.048611111109</v>
      </c>
      <c r="C434" s="18" t="str">
        <f>'Bruker data input page'!G434</f>
        <v>GeoExploration</v>
      </c>
      <c r="D434" s="18" t="str">
        <f>'Bruker data input page'!H434</f>
        <v>Oxide3phase</v>
      </c>
      <c r="E434" s="22">
        <f>'Bruker data input page'!K434</f>
        <v>150</v>
      </c>
      <c r="F434" s="22"/>
      <c r="G434" s="22" t="str">
        <f>'Bruker data input page'!DJ434</f>
        <v>U1556B-56R-3A</v>
      </c>
      <c r="H434" s="22" t="str">
        <f>'Bruker data input page'!DK434</f>
        <v>SHLF11521861</v>
      </c>
      <c r="I434" s="22">
        <f>'Bruker data input page'!DL434</f>
        <v>142</v>
      </c>
      <c r="J434" s="22" t="str">
        <f>'Bruker data input page'!DM434</f>
        <v>B</v>
      </c>
      <c r="K434" s="49">
        <f>'Bruker data input page'!X434*Calibrations!H$46+Calibrations!I$46</f>
        <v>50.569141228201147</v>
      </c>
      <c r="L434" s="50">
        <f>'Bruker data input page'!AJ434*Calibrations!O$46/0.5995+Calibrations!P$46</f>
        <v>0.73721174940480128</v>
      </c>
      <c r="M434" s="19">
        <f>'ICP corrections'!$S$75*L434^2+'ICP corrections'!$T$75*L434+'ICP corrections'!$U$75</f>
        <v>0.75965391753431044</v>
      </c>
      <c r="N434" s="49">
        <f>'Bruker data input page'!V434*Calibrations!V$46+Calibrations!W$46</f>
        <v>16.116650921535179</v>
      </c>
      <c r="O434" s="50">
        <f>'Bruker data input page'!AR434*Calibrations!AC$46/0.6994+Calibrations!AD$46</f>
        <v>9.0609648151059066</v>
      </c>
      <c r="P434" s="50">
        <f>'Bruker data input page'!T434*Calibrations!AQ$46+Calibrations!AR$46</f>
        <v>13.501361119404205</v>
      </c>
      <c r="Q434" s="50">
        <f>'Bruker data input page'!AP434*Calibrations!AJ$46/0.77446+Calibrations!AK$46</f>
        <v>0.12077423164909963</v>
      </c>
      <c r="R434" s="50">
        <f>'Bruker data input page'!AH434*Calibrations!AX$46/0.7147+Calibrations!AY$46</f>
        <v>10.036435925322873</v>
      </c>
      <c r="S434" s="50">
        <f>'Bruker data input page'!AF434*Calibrations!BE$46/0.83015+Calibrations!BF$46</f>
        <v>0.51874701793852096</v>
      </c>
      <c r="U434" s="20">
        <f>'Bruker data input page'!AL434*Calibrations!BS$46*10000+Calibrations!BT$46</f>
        <v>188.32551815729562</v>
      </c>
      <c r="V434" s="20">
        <f>('Bruker data input page'!AN434*10000)^2*Calibrations!BY$46+('Bruker data input page'!AN434*10000)*Calibrations!BZ$46+Calibrations!CA$46</f>
        <v>357.51990051618861</v>
      </c>
      <c r="W434" s="20">
        <f>'Bruker data input page'!AV434*Calibrations!CG$46*10000+Calibrations!CH$46</f>
        <v>156.53175332453409</v>
      </c>
      <c r="X434" s="20">
        <f>'Bruker data input page'!AX434*Calibrations!CN$46*10000+Calibrations!CO$46</f>
        <v>109.04318805105027</v>
      </c>
      <c r="Y434" s="20">
        <f>'Bruker data input page'!AZ434*Calibrations!CU$46*10000+Calibrations!CV$46</f>
        <v>74.34452248086815</v>
      </c>
      <c r="Z434" s="20">
        <f>'Bruker data input page'!BH434*Calibrations!DB$46*10000+Calibrations!DC$46</f>
        <v>4.8631308006824847</v>
      </c>
      <c r="AA434" s="20">
        <f>'Bruker data input page'!BJ434*Calibrations!DI$46*10000+Calibrations!DJ$46</f>
        <v>51.085075193083775</v>
      </c>
      <c r="AB434" s="20">
        <f>'Bruker data input page'!BL434*Calibrations!DP$46*10000+Calibrations!DQ$46</f>
        <v>20.125281270588395</v>
      </c>
      <c r="AC434" s="20">
        <f>AB434*'ICP corrections'!Z$74+'ICP corrections'!AA$74</f>
        <v>25.060001608127195</v>
      </c>
      <c r="AD434" s="20">
        <f>((('Bruker data input page'!BN434*10000)^2)*Calibrations!DW$46)+(Calibrations!DX$46*('Bruker data input page'!BN434*10000))+Calibrations!DY$46</f>
        <v>29.492673931231018</v>
      </c>
      <c r="AE434" s="20">
        <f>AD434^2*'ICP corrections'!F$75+'ICP corrections'!G$75*AD434+'ICP corrections'!H$75</f>
        <v>51.315272315681689</v>
      </c>
      <c r="AF434" s="91">
        <f>A434^4*'ICP corrections'!K$75+A434^3*'ICP corrections'!L$75+'ICP corrections'!M$75*A434^2+'ICP corrections'!N$75*A434+'ICP corrections'!O$75</f>
        <v>1.0724679446016603</v>
      </c>
      <c r="AG434" s="20">
        <f t="shared" si="6"/>
        <v>55.033984627073622</v>
      </c>
      <c r="AH434" s="20"/>
      <c r="AJ434" s="20"/>
    </row>
    <row r="435" spans="1:38" s="18" customFormat="1" ht="16">
      <c r="A435" s="18">
        <f>'Bruker data input page'!A435</f>
        <v>492</v>
      </c>
      <c r="B435" s="82">
        <f>'Bruker data input page'!B435</f>
        <v>44880.052777777775</v>
      </c>
      <c r="C435" s="18" t="str">
        <f>'Bruker data input page'!G435</f>
        <v>GeoExploration</v>
      </c>
      <c r="D435" s="18" t="str">
        <f>'Bruker data input page'!H435</f>
        <v>Oxide3phase</v>
      </c>
      <c r="E435" s="22">
        <f>'Bruker data input page'!K435</f>
        <v>150</v>
      </c>
      <c r="F435" s="22"/>
      <c r="G435" s="22" t="str">
        <f>'Bruker data input page'!DJ435</f>
        <v>U1556B-56R-4A</v>
      </c>
      <c r="H435" s="22" t="str">
        <f>'Bruker data input page'!DK435</f>
        <v>SHLF11521891</v>
      </c>
      <c r="I435" s="22">
        <f>'Bruker data input page'!DL435</f>
        <v>8</v>
      </c>
      <c r="J435" s="22" t="str">
        <f>'Bruker data input page'!DM435</f>
        <v>B</v>
      </c>
      <c r="K435" s="49">
        <f>'Bruker data input page'!X435*Calibrations!H$46+Calibrations!I$46</f>
        <v>55.94336720821579</v>
      </c>
      <c r="L435" s="50">
        <f>'Bruker data input page'!AJ435*Calibrations!O$46/0.5995+Calibrations!P$46</f>
        <v>0.76804644759890228</v>
      </c>
      <c r="M435" s="19">
        <f>'ICP corrections'!$S$75*L435^2+'ICP corrections'!$T$75*L435+'ICP corrections'!$U$75</f>
        <v>0.7955430875329299</v>
      </c>
      <c r="N435" s="49">
        <f>'Bruker data input page'!V435*Calibrations!V$46+Calibrations!W$46</f>
        <v>21.028377424036414</v>
      </c>
      <c r="O435" s="50">
        <f>'Bruker data input page'!AR435*Calibrations!AC$46/0.6994+Calibrations!AD$46</f>
        <v>8.5881815615450261</v>
      </c>
      <c r="P435" s="50">
        <f>'Bruker data input page'!T435*Calibrations!AQ$46+Calibrations!AR$46</f>
        <v>13.66172330402209</v>
      </c>
      <c r="Q435" s="50">
        <f>'Bruker data input page'!AP435*Calibrations!AJ$46/0.77446+Calibrations!AK$46</f>
        <v>0.11169091116393412</v>
      </c>
      <c r="R435" s="50">
        <f>'Bruker data input page'!AH435*Calibrations!AX$46/0.7147+Calibrations!AY$46</f>
        <v>12.306352105376828</v>
      </c>
      <c r="S435" s="50">
        <f>'Bruker data input page'!AF435*Calibrations!BE$46/0.83015+Calibrations!BF$46</f>
        <v>0.27868825397951646</v>
      </c>
      <c r="U435" s="20">
        <f>'Bruker data input page'!AL435*Calibrations!BS$46*10000+Calibrations!BT$46</f>
        <v>234.67258815198866</v>
      </c>
      <c r="V435" s="20">
        <f>('Bruker data input page'!AN435*10000)^2*Calibrations!BY$46+('Bruker data input page'!AN435*10000)*Calibrations!BZ$46+Calibrations!CA$46</f>
        <v>298.62093909634655</v>
      </c>
      <c r="W435" s="20">
        <f>'Bruker data input page'!AV435*Calibrations!CG$46*10000+Calibrations!CH$46</f>
        <v>134.55649253322312</v>
      </c>
      <c r="X435" s="20">
        <f>'Bruker data input page'!AX435*Calibrations!CN$46*10000+Calibrations!CO$46</f>
        <v>113.15408615471576</v>
      </c>
      <c r="Y435" s="20">
        <f>'Bruker data input page'!AZ435*Calibrations!CU$46*10000+Calibrations!CV$46</f>
        <v>65.814702054198833</v>
      </c>
      <c r="Z435" s="20">
        <f>'Bruker data input page'!BH435*Calibrations!DB$46*10000+Calibrations!DC$46</f>
        <v>3.7937727108311976</v>
      </c>
      <c r="AA435" s="20">
        <f>'Bruker data input page'!BJ435*Calibrations!DI$46*10000+Calibrations!DJ$46</f>
        <v>55.257362451222022</v>
      </c>
      <c r="AB435" s="20">
        <f>'Bruker data input page'!BL435*Calibrations!DP$46*10000+Calibrations!DQ$46</f>
        <v>15.294149599946447</v>
      </c>
      <c r="AC435" s="20">
        <f>AB435*'ICP corrections'!Z$74+'ICP corrections'!AA$74</f>
        <v>20.953056574914473</v>
      </c>
      <c r="AD435" s="20">
        <f>((('Bruker data input page'!BN435*10000)^2)*Calibrations!DW$46)+(Calibrations!DX$46*('Bruker data input page'!BN435*10000))+Calibrations!DY$46</f>
        <v>16.483765773527406</v>
      </c>
      <c r="AE435" s="20">
        <f>AD435^2*'ICP corrections'!F$75+'ICP corrections'!G$75*AD435+'ICP corrections'!H$75</f>
        <v>33.423627405073205</v>
      </c>
      <c r="AF435" s="91">
        <f>A435^4*'ICP corrections'!K$75+A435^3*'ICP corrections'!L$75+'ICP corrections'!M$75*A435^2+'ICP corrections'!N$75*A435+'ICP corrections'!O$75</f>
        <v>1.0718858099960407</v>
      </c>
      <c r="AG435" s="20">
        <f t="shared" si="6"/>
        <v>35.826311934092757</v>
      </c>
      <c r="AH435" s="20"/>
      <c r="AL435" s="20"/>
    </row>
    <row r="436" spans="1:38" s="18" customFormat="1" ht="16">
      <c r="A436" s="18">
        <f>'Bruker data input page'!A436</f>
        <v>493</v>
      </c>
      <c r="B436" s="82">
        <f>'Bruker data input page'!B436</f>
        <v>44880.054861111108</v>
      </c>
      <c r="C436" s="18" t="str">
        <f>'Bruker data input page'!G436</f>
        <v>GeoExploration</v>
      </c>
      <c r="D436" s="18" t="str">
        <f>'Bruker data input page'!H436</f>
        <v>Oxide3phase</v>
      </c>
      <c r="E436" s="22">
        <f>'Bruker data input page'!K436</f>
        <v>150</v>
      </c>
      <c r="F436" s="22"/>
      <c r="G436" s="22" t="str">
        <f>'Bruker data input page'!DJ436</f>
        <v>U1556B-56R-4A</v>
      </c>
      <c r="H436" s="22" t="str">
        <f>'Bruker data input page'!DK436</f>
        <v>SHLF11521891</v>
      </c>
      <c r="I436" s="22">
        <f>'Bruker data input page'!DL436</f>
        <v>75</v>
      </c>
      <c r="J436" s="22" t="str">
        <f>'Bruker data input page'!DM436</f>
        <v>B</v>
      </c>
      <c r="K436" s="49">
        <f>'Bruker data input page'!X436*Calibrations!H$46+Calibrations!I$46</f>
        <v>56.498091272794532</v>
      </c>
      <c r="L436" s="50">
        <f>'Bruker data input page'!AJ436*Calibrations!O$46/0.5995+Calibrations!P$46</f>
        <v>0.78305156811047016</v>
      </c>
      <c r="M436" s="19">
        <f>'ICP corrections'!$S$75*L436^2+'ICP corrections'!$T$75*L436+'ICP corrections'!$U$75</f>
        <v>0.81300130092752587</v>
      </c>
      <c r="N436" s="49">
        <f>'Bruker data input page'!V436*Calibrations!V$46+Calibrations!W$46</f>
        <v>20.233175714388572</v>
      </c>
      <c r="O436" s="50">
        <f>'Bruker data input page'!AR436*Calibrations!AC$46/0.6994+Calibrations!AD$46</f>
        <v>10.606213290479365</v>
      </c>
      <c r="P436" s="50">
        <f>'Bruker data input page'!T436*Calibrations!AQ$46+Calibrations!AR$46</f>
        <v>15.536301944900114</v>
      </c>
      <c r="Q436" s="50">
        <f>'Bruker data input page'!AP436*Calibrations!AJ$46/0.77446+Calibrations!AK$46</f>
        <v>0.11957905790105154</v>
      </c>
      <c r="R436" s="50">
        <f>'Bruker data input page'!AH436*Calibrations!AX$46/0.7147+Calibrations!AY$46</f>
        <v>12.151979712338509</v>
      </c>
      <c r="S436" s="50">
        <f>'Bruker data input page'!AF436*Calibrations!BE$46/0.83015+Calibrations!BF$46</f>
        <v>0.32634204402916045</v>
      </c>
      <c r="U436" s="20">
        <f>'Bruker data input page'!AL436*Calibrations!BS$46*10000+Calibrations!BT$46</f>
        <v>233.28909352528143</v>
      </c>
      <c r="V436" s="20">
        <f>('Bruker data input page'!AN436*10000)^2*Calibrations!BY$46+('Bruker data input page'!AN436*10000)*Calibrations!BZ$46+Calibrations!CA$46</f>
        <v>416.5308790044453</v>
      </c>
      <c r="W436" s="20">
        <f>'Bruker data input page'!AV436*Calibrations!CG$46*10000+Calibrations!CH$46</f>
        <v>161.52613077710475</v>
      </c>
      <c r="X436" s="20">
        <f>'Bruker data input page'!AX436*Calibrations!CN$46*10000+Calibrations!CO$46</f>
        <v>72.045105118060889</v>
      </c>
      <c r="Y436" s="20">
        <f>'Bruker data input page'!AZ436*Calibrations!CU$46*10000+Calibrations!CV$46</f>
        <v>79.21870558182205</v>
      </c>
      <c r="Z436" s="20">
        <f>'Bruker data input page'!BH436*Calibrations!DB$46*10000+Calibrations!DC$46</f>
        <v>3.7937727108311976</v>
      </c>
      <c r="AA436" s="20">
        <f>'Bruker data input page'!BJ436*Calibrations!DI$46*10000+Calibrations!DJ$46</f>
        <v>53.171218822152902</v>
      </c>
      <c r="AB436" s="20">
        <f>'Bruker data input page'!BL436*Calibrations!DP$46*10000+Calibrations!DQ$46</f>
        <v>16.501932517606935</v>
      </c>
      <c r="AC436" s="20">
        <f>AB436*'ICP corrections'!Z$74+'ICP corrections'!AA$74</f>
        <v>21.979792833217655</v>
      </c>
      <c r="AD436" s="20">
        <f>((('Bruker data input page'!BN436*10000)^2)*Calibrations!DW$46)+(Calibrations!DX$46*('Bruker data input page'!BN436*10000))+Calibrations!DY$46</f>
        <v>9.8671545250164812</v>
      </c>
      <c r="AE436" s="20">
        <f>AD436^2*'ICP corrections'!F$75+'ICP corrections'!G$75*AD436+'ICP corrections'!H$75</f>
        <v>24.130851603968338</v>
      </c>
      <c r="AF436" s="91">
        <f>A436^4*'ICP corrections'!K$75+A436^3*'ICP corrections'!L$75+'ICP corrections'!M$75*A436^2+'ICP corrections'!N$75*A436+'ICP corrections'!O$75</f>
        <v>1.0712940469208196</v>
      </c>
      <c r="AG436" s="20">
        <f t="shared" si="6"/>
        <v>25.851237670460993</v>
      </c>
      <c r="AH436" s="20"/>
    </row>
    <row r="437" spans="1:38" s="18" customFormat="1" ht="16">
      <c r="A437" s="18">
        <f>'Bruker data input page'!A437</f>
        <v>494</v>
      </c>
      <c r="B437" s="82">
        <f>'Bruker data input page'!B437</f>
        <v>44880.059027777781</v>
      </c>
      <c r="C437" s="18" t="str">
        <f>'Bruker data input page'!G437</f>
        <v>GeoExploration</v>
      </c>
      <c r="D437" s="18" t="str">
        <f>'Bruker data input page'!H437</f>
        <v>Oxide3phase</v>
      </c>
      <c r="E437" s="22">
        <f>'Bruker data input page'!K437</f>
        <v>150</v>
      </c>
      <c r="F437" s="22"/>
      <c r="G437" s="22" t="str">
        <f>'Bruker data input page'!DJ437</f>
        <v>U1556B-57R-1A</v>
      </c>
      <c r="H437" s="22" t="str">
        <f>'Bruker data input page'!DK437</f>
        <v>SHLF11522331</v>
      </c>
      <c r="I437" s="22">
        <f>'Bruker data input page'!DL437</f>
        <v>3</v>
      </c>
      <c r="J437" s="22" t="str">
        <f>'Bruker data input page'!DM437</f>
        <v>A</v>
      </c>
      <c r="K437" s="49">
        <f>'Bruker data input page'!X437*Calibrations!H$46+Calibrations!I$46</f>
        <v>53.853919387994281</v>
      </c>
      <c r="L437" s="50">
        <f>'Bruker data input page'!AJ437*Calibrations!O$46/0.5995+Calibrations!P$46</f>
        <v>0.97910748336601128</v>
      </c>
      <c r="M437" s="19">
        <f>'ICP corrections'!$S$75*L437^2+'ICP corrections'!$T$75*L437+'ICP corrections'!$U$75</f>
        <v>1.0407139248602733</v>
      </c>
      <c r="N437" s="49">
        <f>'Bruker data input page'!V437*Calibrations!V$46+Calibrations!W$46</f>
        <v>19.737570229153206</v>
      </c>
      <c r="O437" s="50">
        <f>'Bruker data input page'!AR437*Calibrations!AC$46/0.6994+Calibrations!AD$46</f>
        <v>10.8054130313598</v>
      </c>
      <c r="P437" s="50">
        <f>'Bruker data input page'!T437*Calibrations!AQ$46+Calibrations!AR$46</f>
        <v>10.788300711041384</v>
      </c>
      <c r="Q437" s="50">
        <f>'Bruker data input page'!AP437*Calibrations!AJ$46/0.77446+Calibrations!AK$46</f>
        <v>9.9978208433062793E-2</v>
      </c>
      <c r="R437" s="50">
        <f>'Bruker data input page'!AH437*Calibrations!AX$46/0.7147+Calibrations!AY$46</f>
        <v>12.586498603140122</v>
      </c>
      <c r="S437" s="50">
        <f>'Bruker data input page'!AF437*Calibrations!BE$46/0.83015+Calibrations!BF$46</f>
        <v>0.95177007259150659</v>
      </c>
      <c r="U437" s="20">
        <f>'Bruker data input page'!AL437*Calibrations!BS$46*10000+Calibrations!BT$46</f>
        <v>255.42500755259752</v>
      </c>
      <c r="V437" s="20">
        <f>('Bruker data input page'!AN437*10000)^2*Calibrations!BY$46+('Bruker data input page'!AN437*10000)*Calibrations!BZ$46+Calibrations!CA$46</f>
        <v>401.62310922434369</v>
      </c>
      <c r="W437" s="20">
        <f>'Bruker data input page'!AV437*Calibrations!CG$46*10000+Calibrations!CH$46</f>
        <v>124.56773762808177</v>
      </c>
      <c r="X437" s="20">
        <f>'Bruker data input page'!AX437*Calibrations!CN$46*10000+Calibrations!CO$46</f>
        <v>116.23725973246486</v>
      </c>
      <c r="Y437" s="20">
        <f>'Bruker data input page'!AZ437*Calibrations!CU$46*10000+Calibrations!CV$46</f>
        <v>93.84125488468375</v>
      </c>
      <c r="Z437" s="20">
        <f>'Bruker data input page'!BH437*Calibrations!DB$46*10000+Calibrations!DC$46</f>
        <v>11.279279339790206</v>
      </c>
      <c r="AA437" s="20">
        <f>'Bruker data input page'!BJ437*Calibrations!DI$46*10000+Calibrations!DJ$46</f>
        <v>65.68808059656763</v>
      </c>
      <c r="AB437" s="20">
        <f>'Bruker data input page'!BL437*Calibrations!DP$46*10000+Calibrations!DQ$46</f>
        <v>21.333064188248887</v>
      </c>
      <c r="AC437" s="20">
        <f>AB437*'ICP corrections'!Z$74+'ICP corrections'!AA$74</f>
        <v>26.086737866430376</v>
      </c>
      <c r="AD437" s="20">
        <f>((('Bruker data input page'!BN437*10000)^2)*Calibrations!DW$46)+(Calibrations!DX$46*('Bruker data input page'!BN437*10000))+Calibrations!DY$46</f>
        <v>24.325000962440491</v>
      </c>
      <c r="AE437" s="20">
        <f>AD437^2*'ICP corrections'!F$75+'ICP corrections'!G$75*AD437+'ICP corrections'!H$75</f>
        <v>44.268107259784273</v>
      </c>
      <c r="AF437" s="91">
        <f>A437^4*'ICP corrections'!K$75+A437^3*'ICP corrections'!L$75+'ICP corrections'!M$75*A437^2+'ICP corrections'!N$75*A437+'ICP corrections'!O$75</f>
        <v>1.0706926151242071</v>
      </c>
      <c r="AG437" s="20">
        <f t="shared" si="6"/>
        <v>47.397535528577322</v>
      </c>
      <c r="AH437" s="20"/>
    </row>
    <row r="438" spans="1:38" s="18" customFormat="1" ht="16">
      <c r="A438" s="18">
        <f>'Bruker data input page'!A438</f>
        <v>495</v>
      </c>
      <c r="B438" s="82">
        <f>'Bruker data input page'!B438</f>
        <v>44880.061805555553</v>
      </c>
      <c r="C438" s="18" t="str">
        <f>'Bruker data input page'!G438</f>
        <v>GeoExploration</v>
      </c>
      <c r="D438" s="18" t="str">
        <f>'Bruker data input page'!H438</f>
        <v>Oxide3phase</v>
      </c>
      <c r="E438" s="22">
        <f>'Bruker data input page'!K438</f>
        <v>150</v>
      </c>
      <c r="F438" s="22"/>
      <c r="G438" s="22" t="str">
        <f>'Bruker data input page'!DJ438</f>
        <v>U1556B-57R-1A</v>
      </c>
      <c r="H438" s="22" t="str">
        <f>'Bruker data input page'!DK438</f>
        <v>SHLF11522331</v>
      </c>
      <c r="I438" s="22">
        <f>'Bruker data input page'!DL438</f>
        <v>52</v>
      </c>
      <c r="J438" s="22" t="str">
        <f>'Bruker data input page'!DM438</f>
        <v>B</v>
      </c>
      <c r="K438" s="49">
        <f>'Bruker data input page'!X438*Calibrations!H$46+Calibrations!I$46</f>
        <v>56.708709459588469</v>
      </c>
      <c r="L438" s="50">
        <f>'Bruker data input page'!AJ438*Calibrations!O$46/0.5995+Calibrations!P$46</f>
        <v>0.81091822048909634</v>
      </c>
      <c r="M438" s="19">
        <f>'ICP corrections'!$S$75*L438^2+'ICP corrections'!$T$75*L438+'ICP corrections'!$U$75</f>
        <v>0.84541228605517604</v>
      </c>
      <c r="N438" s="49">
        <f>'Bruker data input page'!V438*Calibrations!V$46+Calibrations!W$46</f>
        <v>20.805546538712647</v>
      </c>
      <c r="O438" s="50">
        <f>'Bruker data input page'!AR438*Calibrations!AC$46/0.6994+Calibrations!AD$46</f>
        <v>9.5681133712383915</v>
      </c>
      <c r="P438" s="50">
        <f>'Bruker data input page'!T438*Calibrations!AQ$46+Calibrations!AR$46</f>
        <v>14.935404563458388</v>
      </c>
      <c r="Q438" s="50">
        <f>'Bruker data input page'!AP438*Calibrations!AJ$46/0.77446+Calibrations!AK$46</f>
        <v>0.11766677990417458</v>
      </c>
      <c r="R438" s="50">
        <f>'Bruker data input page'!AH438*Calibrations!AX$46/0.7147+Calibrations!AY$46</f>
        <v>11.937492549988487</v>
      </c>
      <c r="S438" s="50">
        <f>'Bruker data input page'!AF438*Calibrations!BE$46/0.83015+Calibrations!BF$46</f>
        <v>0.40766670451294246</v>
      </c>
      <c r="U438" s="20">
        <f>'Bruker data input page'!AL438*Calibrations!BS$46*10000+Calibrations!BT$46</f>
        <v>238.82307203211045</v>
      </c>
      <c r="V438" s="20">
        <f>('Bruker data input page'!AN438*10000)^2*Calibrations!BY$46+('Bruker data input page'!AN438*10000)*Calibrations!BZ$46+Calibrations!CA$46</f>
        <v>353.81471828892609</v>
      </c>
      <c r="W438" s="20">
        <f>'Bruker data input page'!AV438*Calibrations!CG$46*10000+Calibrations!CH$46</f>
        <v>146.54299841939275</v>
      </c>
      <c r="X438" s="20">
        <f>'Bruker data input page'!AX438*Calibrations!CN$46*10000+Calibrations!CO$46</f>
        <v>74.100554169893655</v>
      </c>
      <c r="Y438" s="20">
        <f>'Bruker data input page'!AZ438*Calibrations!CU$46*10000+Calibrations!CV$46</f>
        <v>82.874342907537468</v>
      </c>
      <c r="Z438" s="20">
        <f>'Bruker data input page'!BH438*Calibrations!DB$46*10000+Calibrations!DC$46</f>
        <v>5.9324888905337714</v>
      </c>
      <c r="AA438" s="20">
        <f>'Bruker data input page'!BJ438*Calibrations!DI$46*10000+Calibrations!DJ$46</f>
        <v>55.257362451222022</v>
      </c>
      <c r="AB438" s="20">
        <f>'Bruker data input page'!BL438*Calibrations!DP$46*10000+Calibrations!DQ$46</f>
        <v>17.709715435267423</v>
      </c>
      <c r="AC438" s="20">
        <f>AB438*'ICP corrections'!Z$74+'ICP corrections'!AA$74</f>
        <v>23.006529091520836</v>
      </c>
      <c r="AD438" s="20">
        <f>((('Bruker data input page'!BN438*10000)^2)*Calibrations!DW$46)+(Calibrations!DX$46*('Bruker data input page'!BN438*10000))+Calibrations!DY$46</f>
        <v>11.19645849043382</v>
      </c>
      <c r="AE438" s="20">
        <f>AD438^2*'ICP corrections'!F$75+'ICP corrections'!G$75*AD438+'ICP corrections'!H$75</f>
        <v>26.00823780517478</v>
      </c>
      <c r="AF438" s="91">
        <f>A438^4*'ICP corrections'!K$75+A438^3*'ICP corrections'!L$75+'ICP corrections'!M$75*A438^2+'ICP corrections'!N$75*A438+'ICP corrections'!O$75</f>
        <v>1.0700814744276219</v>
      </c>
      <c r="AG438" s="20">
        <f t="shared" si="6"/>
        <v>27.830933457825644</v>
      </c>
      <c r="AH438" s="20"/>
    </row>
    <row r="439" spans="1:38" s="18" customFormat="1" ht="16">
      <c r="A439" s="18">
        <f>'Bruker data input page'!A439</f>
        <v>496</v>
      </c>
      <c r="B439" s="82">
        <f>'Bruker data input page'!B439</f>
        <v>44880.06527777778</v>
      </c>
      <c r="C439" s="18" t="str">
        <f>'Bruker data input page'!G439</f>
        <v>GeoExploration</v>
      </c>
      <c r="D439" s="18" t="str">
        <f>'Bruker data input page'!H439</f>
        <v>Oxide3phase</v>
      </c>
      <c r="E439" s="22">
        <f>'Bruker data input page'!K439</f>
        <v>150</v>
      </c>
      <c r="F439" s="22"/>
      <c r="G439" s="22" t="str">
        <f>'Bruker data input page'!DJ439</f>
        <v>U1556B-57R-1A</v>
      </c>
      <c r="H439" s="22" t="str">
        <f>'Bruker data input page'!DK439</f>
        <v>SHLF11522331</v>
      </c>
      <c r="I439" s="22">
        <f>'Bruker data input page'!DL439</f>
        <v>142</v>
      </c>
      <c r="J439" s="22" t="str">
        <f>'Bruker data input page'!DM439</f>
        <v>B</v>
      </c>
      <c r="K439" s="49">
        <f>'Bruker data input page'!X439*Calibrations!H$46+Calibrations!I$46</f>
        <v>55.38537327224391</v>
      </c>
      <c r="L439" s="50">
        <f>'Bruker data input page'!AJ439*Calibrations!O$46/0.5995+Calibrations!P$46</f>
        <v>0.75699872150796765</v>
      </c>
      <c r="M439" s="19">
        <f>'ICP corrections'!$S$75*L439^2+'ICP corrections'!$T$75*L439+'ICP corrections'!$U$75</f>
        <v>0.78268648893630899</v>
      </c>
      <c r="N439" s="49">
        <f>'Bruker data input page'!V439*Calibrations!V$46+Calibrations!W$46</f>
        <v>19.612248500881879</v>
      </c>
      <c r="O439" s="50">
        <f>'Bruker data input page'!AR439*Calibrations!AC$46/0.6994+Calibrations!AD$46</f>
        <v>8.7980925655646622</v>
      </c>
      <c r="P439" s="50">
        <f>'Bruker data input page'!T439*Calibrations!AQ$46+Calibrations!AR$46</f>
        <v>14.880689335312905</v>
      </c>
      <c r="Q439" s="50">
        <f>'Bruker data input page'!AP439*Calibrations!AJ$46/0.77446+Calibrations!AK$46</f>
        <v>0.11396174128522549</v>
      </c>
      <c r="R439" s="50">
        <f>'Bruker data input page'!AH439*Calibrations!AX$46/0.7147+Calibrations!AY$46</f>
        <v>11.80909207184698</v>
      </c>
      <c r="S439" s="50">
        <f>'Bruker data input page'!AF439*Calibrations!BE$46/0.83015+Calibrations!BF$46</f>
        <v>0.27947129747798483</v>
      </c>
      <c r="U439" s="20">
        <f>'Bruker data input page'!AL439*Calibrations!BS$46*10000+Calibrations!BT$46</f>
        <v>240.89831397217134</v>
      </c>
      <c r="V439" s="20">
        <f>('Bruker data input page'!AN439*10000)^2*Calibrations!BY$46+('Bruker data input page'!AN439*10000)*Calibrations!BZ$46+Calibrations!CA$46</f>
        <v>393.23280095589166</v>
      </c>
      <c r="W439" s="20">
        <f>'Bruker data input page'!AV439*Calibrations!CG$46*10000+Calibrations!CH$46</f>
        <v>133.55761704270898</v>
      </c>
      <c r="X439" s="20">
        <f>'Bruker data input page'!AX439*Calibrations!CN$46*10000+Calibrations!CO$46</f>
        <v>96.710493740053835</v>
      </c>
      <c r="Y439" s="20">
        <f>'Bruker data input page'!AZ439*Calibrations!CU$46*10000+Calibrations!CV$46</f>
        <v>68.251793604675768</v>
      </c>
      <c r="Z439" s="20">
        <f>'Bruker data input page'!BH439*Calibrations!DB$46*10000+Calibrations!DC$46</f>
        <v>4.8631308006824847</v>
      </c>
      <c r="AA439" s="20">
        <f>'Bruker data input page'!BJ439*Calibrations!DI$46*10000+Calibrations!DJ$46</f>
        <v>53.171218822152902</v>
      </c>
      <c r="AB439" s="20">
        <f>'Bruker data input page'!BL439*Calibrations!DP$46*10000+Calibrations!DQ$46</f>
        <v>18.917498352927911</v>
      </c>
      <c r="AC439" s="20">
        <f>AB439*'ICP corrections'!Z$74+'ICP corrections'!AA$74</f>
        <v>24.033265349824017</v>
      </c>
      <c r="AD439" s="20">
        <f>((('Bruker data input page'!BN439*10000)^2)*Calibrations!DW$46)+(Calibrations!DX$46*('Bruker data input page'!BN439*10000))+Calibrations!DY$46</f>
        <v>17.798115449656862</v>
      </c>
      <c r="AE439" s="20">
        <f>AD439^2*'ICP corrections'!F$75+'ICP corrections'!G$75*AD439+'ICP corrections'!H$75</f>
        <v>35.25411200477177</v>
      </c>
      <c r="AF439" s="91">
        <f>A439^4*'ICP corrections'!K$75+A439^3*'ICP corrections'!L$75+'ICP corrections'!M$75*A439^2+'ICP corrections'!N$75*A439+'ICP corrections'!O$75</f>
        <v>1.0694605847256917</v>
      </c>
      <c r="AG439" s="20">
        <f t="shared" si="6"/>
        <v>37.702883238608244</v>
      </c>
      <c r="AH439" s="20"/>
    </row>
    <row r="440" spans="1:38" s="18" customFormat="1" ht="16">
      <c r="A440" s="18">
        <f>'Bruker data input page'!A440</f>
        <v>497</v>
      </c>
      <c r="B440" s="82">
        <f>'Bruker data input page'!B440</f>
        <v>44880.097222222219</v>
      </c>
      <c r="C440" s="18" t="str">
        <f>'Bruker data input page'!G440</f>
        <v>GeoExploration</v>
      </c>
      <c r="D440" s="18" t="str">
        <f>'Bruker data input page'!H440</f>
        <v>Oxide3phase</v>
      </c>
      <c r="E440" s="22">
        <f>'Bruker data input page'!K440</f>
        <v>150</v>
      </c>
      <c r="F440" s="22"/>
      <c r="G440" s="22" t="str">
        <f>'Bruker data input page'!DJ440</f>
        <v>U1556B-57R-2A</v>
      </c>
      <c r="H440" s="22" t="str">
        <f>'Bruker data input page'!DK440</f>
        <v>SHLF11522361</v>
      </c>
      <c r="I440" s="22">
        <f>'Bruker data input page'!DL440</f>
        <v>17</v>
      </c>
      <c r="J440" s="22" t="str">
        <f>'Bruker data input page'!DM440</f>
        <v>B</v>
      </c>
      <c r="K440" s="49">
        <f>'Bruker data input page'!X440*Calibrations!H$46+Calibrations!I$46</f>
        <v>55.460003278158105</v>
      </c>
      <c r="L440" s="50">
        <f>'Bruker data input page'!AJ440*Calibrations!O$46/0.5995+Calibrations!P$46</f>
        <v>0.7797537394266093</v>
      </c>
      <c r="M440" s="19">
        <f>'ICP corrections'!$S$75*L440^2+'ICP corrections'!$T$75*L440+'ICP corrections'!$U$75</f>
        <v>0.80916469972335392</v>
      </c>
      <c r="N440" s="49">
        <f>'Bruker data input page'!V440*Calibrations!V$46+Calibrations!W$46</f>
        <v>19.62777333279741</v>
      </c>
      <c r="O440" s="50">
        <f>'Bruker data input page'!AR440*Calibrations!AC$46/0.6994+Calibrations!AD$46</f>
        <v>8.7171630218462486</v>
      </c>
      <c r="P440" s="50">
        <f>'Bruker data input page'!T440*Calibrations!AQ$46+Calibrations!AR$46</f>
        <v>15.219652113930501</v>
      </c>
      <c r="Q440" s="50">
        <f>'Bruker data input page'!AP440*Calibrations!AJ$46/0.77446+Calibrations!AK$46</f>
        <v>0.12376216601921987</v>
      </c>
      <c r="R440" s="50">
        <f>'Bruker data input page'!AH440*Calibrations!AX$46/0.7147+Calibrations!AY$46</f>
        <v>12.192542590660491</v>
      </c>
      <c r="S440" s="50">
        <f>'Bruker data input page'!AF440*Calibrations!BE$46/0.83015+Calibrations!BF$46</f>
        <v>0.20329235141270888</v>
      </c>
      <c r="U440" s="20">
        <f>'Bruker data input page'!AL440*Calibrations!BS$46*10000+Calibrations!BT$46</f>
        <v>256.11675486595118</v>
      </c>
      <c r="V440" s="20">
        <f>('Bruker data input page'!AN440*10000)^2*Calibrations!BY$46+('Bruker data input page'!AN440*10000)*Calibrations!BZ$46+Calibrations!CA$46</f>
        <v>389.28687072503271</v>
      </c>
      <c r="W440" s="20">
        <f>'Bruker data input page'!AV440*Calibrations!CG$46*10000+Calibrations!CH$46</f>
        <v>176.50926313481676</v>
      </c>
      <c r="X440" s="20">
        <f>'Bruker data input page'!AX440*Calibrations!CN$46*10000+Calibrations!CO$46</f>
        <v>111.098637102883</v>
      </c>
      <c r="Y440" s="20">
        <f>'Bruker data input page'!AZ440*Calibrations!CU$46*10000+Calibrations!CV$46</f>
        <v>73.125976705629682</v>
      </c>
      <c r="Z440" s="20">
        <f>'Bruker data input page'!BH440*Calibrations!DB$46*10000+Calibrations!DC$46</f>
        <v>2.7244146209799109</v>
      </c>
      <c r="AA440" s="20">
        <f>'Bruker data input page'!BJ440*Calibrations!DI$46*10000+Calibrations!DJ$46</f>
        <v>54.214290636687458</v>
      </c>
      <c r="AB440" s="20">
        <f>'Bruker data input page'!BL440*Calibrations!DP$46*10000+Calibrations!DQ$46</f>
        <v>16.501932517606935</v>
      </c>
      <c r="AC440" s="20">
        <f>AB440*'ICP corrections'!Z$74+'ICP corrections'!AA$74</f>
        <v>21.979792833217655</v>
      </c>
      <c r="AD440" s="20">
        <f>((('Bruker data input page'!BN440*10000)^2)*Calibrations!DW$46)+(Calibrations!DX$46*('Bruker data input page'!BN440*10000))+Calibrations!DY$46</f>
        <v>17.798115449656862</v>
      </c>
      <c r="AE440" s="20">
        <f>AD440^2*'ICP corrections'!F$75+'ICP corrections'!G$75*AD440+'ICP corrections'!H$75</f>
        <v>35.25411200477177</v>
      </c>
      <c r="AF440" s="91">
        <f>A440^4*'ICP corrections'!K$75+A440^3*'ICP corrections'!L$75+'ICP corrections'!M$75*A440^2+'ICP corrections'!N$75*A440+'ICP corrections'!O$75</f>
        <v>1.0688299059862527</v>
      </c>
      <c r="AG440" s="20">
        <f t="shared" si="6"/>
        <v>37.68064921968903</v>
      </c>
      <c r="AH440" s="20"/>
    </row>
    <row r="441" spans="1:38" s="18" customFormat="1" ht="16">
      <c r="A441" s="18">
        <f>'Bruker data input page'!A441</f>
        <v>498</v>
      </c>
      <c r="B441" s="82">
        <f>'Bruker data input page'!B441</f>
        <v>44880.101388888892</v>
      </c>
      <c r="C441" s="18" t="str">
        <f>'Bruker data input page'!G441</f>
        <v>GeoExploration</v>
      </c>
      <c r="D441" s="18" t="str">
        <f>'Bruker data input page'!H441</f>
        <v>Oxide3phase</v>
      </c>
      <c r="E441" s="22">
        <f>'Bruker data input page'!K441</f>
        <v>150</v>
      </c>
      <c r="F441" s="22"/>
      <c r="G441" s="22" t="str">
        <f>'Bruker data input page'!DJ441</f>
        <v>U1556B-57R-2A</v>
      </c>
      <c r="H441" s="22" t="str">
        <f>'Bruker data input page'!DK441</f>
        <v>SHLF11522361</v>
      </c>
      <c r="I441" s="22">
        <f>'Bruker data input page'!DL441</f>
        <v>133</v>
      </c>
      <c r="J441" s="22" t="str">
        <f>'Bruker data input page'!DM441</f>
        <v>A</v>
      </c>
      <c r="K441" s="49">
        <f>'Bruker data input page'!X441*Calibrations!H$46+Calibrations!I$46</f>
        <v>56.71044056797308</v>
      </c>
      <c r="L441" s="50">
        <f>'Bruker data input page'!AJ441*Calibrations!O$46/0.5995+Calibrations!P$46</f>
        <v>0.88000773141598587</v>
      </c>
      <c r="M441" s="19">
        <f>'ICP corrections'!$S$75*L441^2+'ICP corrections'!$T$75*L441+'ICP corrections'!$U$75</f>
        <v>0.92570453287822829</v>
      </c>
      <c r="N441" s="49">
        <f>'Bruker data input page'!V441*Calibrations!V$46+Calibrations!W$46</f>
        <v>19.572412442817772</v>
      </c>
      <c r="O441" s="50">
        <f>'Bruker data input page'!AR441*Calibrations!AC$46/0.6994+Calibrations!AD$46</f>
        <v>10.941832868841024</v>
      </c>
      <c r="P441" s="50">
        <f>'Bruker data input page'!T441*Calibrations!AQ$46+Calibrations!AR$46</f>
        <v>13.737587326025228</v>
      </c>
      <c r="Q441" s="50">
        <f>'Bruker data input page'!AP441*Calibrations!AJ$46/0.77446+Calibrations!AK$46</f>
        <v>0.1468290193565481</v>
      </c>
      <c r="R441" s="50">
        <f>'Bruker data input page'!AH441*Calibrations!AX$46/0.7147+Calibrations!AY$46</f>
        <v>12.276440630355225</v>
      </c>
      <c r="S441" s="50">
        <f>'Bruker data input page'!AF441*Calibrations!BE$46/0.83015+Calibrations!BF$46</f>
        <v>0.59940049828075881</v>
      </c>
      <c r="U441" s="20">
        <f>'Bruker data input page'!AL441*Calibrations!BS$46*10000+Calibrations!BT$46</f>
        <v>276.86917426655998</v>
      </c>
      <c r="V441" s="20">
        <f>('Bruker data input page'!AN441*10000)^2*Calibrations!BY$46+('Bruker data input page'!AN441*10000)*Calibrations!BZ$46+Calibrations!CA$46</f>
        <v>390.08266445846448</v>
      </c>
      <c r="W441" s="20">
        <f>'Bruker data input page'!AV441*Calibrations!CG$46*10000+Calibrations!CH$46</f>
        <v>111.58235625139802</v>
      </c>
      <c r="X441" s="20">
        <f>'Bruker data input page'!AX441*Calibrations!CN$46*10000+Calibrations!CO$46</f>
        <v>89.516422058639222</v>
      </c>
      <c r="Y441" s="20">
        <f>'Bruker data input page'!AZ441*Calibrations!CU$46*10000+Calibrations!CV$46</f>
        <v>86.529980233252886</v>
      </c>
      <c r="Z441" s="20">
        <f>'Bruker data input page'!BH441*Calibrations!DB$46*10000+Calibrations!DC$46</f>
        <v>5.9324888905337714</v>
      </c>
      <c r="AA441" s="20">
        <f>'Bruker data input page'!BJ441*Calibrations!DI$46*10000+Calibrations!DJ$46</f>
        <v>60.472721523894819</v>
      </c>
      <c r="AB441" s="20">
        <f>'Bruker data input page'!BL441*Calibrations!DP$46*10000+Calibrations!DQ$46</f>
        <v>18.917498352927911</v>
      </c>
      <c r="AC441" s="20">
        <f>AB441*'ICP corrections'!Z$74+'ICP corrections'!AA$74</f>
        <v>24.033265349824017</v>
      </c>
      <c r="AD441" s="20">
        <f>((('Bruker data input page'!BN441*10000)^2)*Calibrations!DW$46)+(Calibrations!DX$46*('Bruker data input page'!BN441*10000))+Calibrations!DY$46</f>
        <v>12.522771597993582</v>
      </c>
      <c r="AE441" s="20">
        <f>AD441^2*'ICP corrections'!F$75+'ICP corrections'!G$75*AD441+'ICP corrections'!H$75</f>
        <v>27.876173206050918</v>
      </c>
      <c r="AF441" s="91">
        <f>A441^4*'ICP corrections'!K$75+A441^3*'ICP corrections'!L$75+'ICP corrections'!M$75*A441^2+'ICP corrections'!N$75*A441+'ICP corrections'!O$75</f>
        <v>1.0681893982503505</v>
      </c>
      <c r="AG441" s="20">
        <f t="shared" si="6"/>
        <v>29.777032682494074</v>
      </c>
      <c r="AH441" s="20"/>
    </row>
    <row r="442" spans="1:38" s="18" customFormat="1" ht="16">
      <c r="A442" s="18">
        <f>'Bruker data input page'!A442</f>
        <v>499</v>
      </c>
      <c r="B442" s="82">
        <f>'Bruker data input page'!B442</f>
        <v>44880.10833333333</v>
      </c>
      <c r="C442" s="18" t="str">
        <f>'Bruker data input page'!G442</f>
        <v>GeoExploration</v>
      </c>
      <c r="D442" s="18" t="str">
        <f>'Bruker data input page'!H442</f>
        <v>Oxide3phase</v>
      </c>
      <c r="E442" s="22">
        <f>'Bruker data input page'!K442</f>
        <v>150</v>
      </c>
      <c r="F442" s="22"/>
      <c r="G442" s="22" t="str">
        <f>'Bruker data input page'!DJ442</f>
        <v>U1556B-57R-3A</v>
      </c>
      <c r="H442" s="22" t="str">
        <f>'Bruker data input page'!DK442</f>
        <v>SHLF11522391</v>
      </c>
      <c r="I442" s="22">
        <f>'Bruker data input page'!DL442</f>
        <v>26</v>
      </c>
      <c r="J442" s="22" t="str">
        <f>'Bruker data input page'!DM442</f>
        <v>B</v>
      </c>
      <c r="K442" s="49">
        <f>'Bruker data input page'!X442*Calibrations!H$46+Calibrations!I$46</f>
        <v>57.235062581197248</v>
      </c>
      <c r="L442" s="50">
        <f>'Bruker data input page'!AJ442*Calibrations!O$46/0.5995+Calibrations!P$46</f>
        <v>0.89781600630883573</v>
      </c>
      <c r="M442" s="19">
        <f>'ICP corrections'!$S$75*L442^2+'ICP corrections'!$T$75*L442+'ICP corrections'!$U$75</f>
        <v>0.94638560544304973</v>
      </c>
      <c r="N442" s="49">
        <f>'Bruker data input page'!V442*Calibrations!V$46+Calibrations!W$46</f>
        <v>20.125955279499607</v>
      </c>
      <c r="O442" s="50">
        <f>'Bruker data input page'!AR442*Calibrations!AC$46/0.6994+Calibrations!AD$46</f>
        <v>9.4275280425363679</v>
      </c>
      <c r="P442" s="50">
        <f>'Bruker data input page'!T442*Calibrations!AQ$46+Calibrations!AR$46</f>
        <v>14.894659180796857</v>
      </c>
      <c r="Q442" s="50">
        <f>'Bruker data input page'!AP442*Calibrations!AJ$46/0.77446+Calibrations!AK$46</f>
        <v>0.12447927026804874</v>
      </c>
      <c r="R442" s="50">
        <f>'Bruker data input page'!AH442*Calibrations!AX$46/0.7147+Calibrations!AY$46</f>
        <v>12.499828280394606</v>
      </c>
      <c r="S442" s="50">
        <f>'Bruker data input page'!AF442*Calibrations!BE$46/0.83015+Calibrations!BF$46</f>
        <v>0.23159378071449274</v>
      </c>
      <c r="U442" s="20">
        <f>'Bruker data input page'!AL442*Calibrations!BS$46*10000+Calibrations!BT$46</f>
        <v>260.26723874607291</v>
      </c>
      <c r="V442" s="20">
        <f>('Bruker data input page'!AN442*10000)^2*Calibrations!BY$46+('Bruker data input page'!AN442*10000)*Calibrations!BZ$46+Calibrations!CA$46</f>
        <v>298.62093909634655</v>
      </c>
      <c r="W442" s="20">
        <f>'Bruker data input page'!AV442*Calibrations!CG$46*10000+Calibrations!CH$46</f>
        <v>128.56323959013832</v>
      </c>
      <c r="X442" s="20">
        <f>'Bruker data input page'!AX442*Calibrations!CN$46*10000+Calibrations!CO$46</f>
        <v>120.34815783613035</v>
      </c>
      <c r="Y442" s="20">
        <f>'Bruker data input page'!AZ442*Calibrations!CU$46*10000+Calibrations!CV$46</f>
        <v>87.748526008491382</v>
      </c>
      <c r="Z442" s="20">
        <f>'Bruker data input page'!BH442*Calibrations!DB$46*10000+Calibrations!DC$46</f>
        <v>2.7244146209799109</v>
      </c>
      <c r="AA442" s="20">
        <f>'Bruker data input page'!BJ442*Calibrations!DI$46*10000+Calibrations!DJ$46</f>
        <v>57.343506080291142</v>
      </c>
      <c r="AB442" s="20">
        <f>'Bruker data input page'!BL442*Calibrations!DP$46*10000+Calibrations!DQ$46</f>
        <v>20.125281270588395</v>
      </c>
      <c r="AC442" s="20">
        <f>AB442*'ICP corrections'!Z$74+'ICP corrections'!AA$74</f>
        <v>25.060001608127195</v>
      </c>
      <c r="AD442" s="20">
        <f>((('Bruker data input page'!BN442*10000)^2)*Calibrations!DW$46)+(Calibrations!DX$46*('Bruker data input page'!BN442*10000))+Calibrations!DY$46</f>
        <v>15.166425239540377</v>
      </c>
      <c r="AE442" s="20">
        <f>AD442^2*'ICP corrections'!F$75+'ICP corrections'!G$75*AD442+'ICP corrections'!H$75</f>
        <v>31.583832805808967</v>
      </c>
      <c r="AF442" s="91">
        <f>A442^4*'ICP corrections'!K$75+A442^3*'ICP corrections'!L$75+'ICP corrections'!M$75*A442^2+'ICP corrections'!N$75*A442+'ICP corrections'!O$75</f>
        <v>1.0675390216322389</v>
      </c>
      <c r="AG442" s="20">
        <f t="shared" si="6"/>
        <v>33.716973972909514</v>
      </c>
      <c r="AH442" s="20"/>
    </row>
    <row r="443" spans="1:38" s="18" customFormat="1" ht="16">
      <c r="A443" s="18">
        <f>'Bruker data input page'!A443</f>
        <v>500</v>
      </c>
      <c r="B443" s="82">
        <f>'Bruker data input page'!B443</f>
        <v>44880.112500000003</v>
      </c>
      <c r="C443" s="18" t="str">
        <f>'Bruker data input page'!G443</f>
        <v>GeoExploration</v>
      </c>
      <c r="D443" s="18" t="str">
        <f>'Bruker data input page'!H443</f>
        <v>Oxide3phase</v>
      </c>
      <c r="E443" s="22">
        <f>'Bruker data input page'!K443</f>
        <v>150</v>
      </c>
      <c r="F443" s="22"/>
      <c r="G443" s="22" t="str">
        <f>'Bruker data input page'!DJ443</f>
        <v>U1556B-57R-3A</v>
      </c>
      <c r="H443" s="22" t="str">
        <f>'Bruker data input page'!DK443</f>
        <v>SHLF11522391</v>
      </c>
      <c r="I443" s="22">
        <f>'Bruker data input page'!DL443</f>
        <v>73</v>
      </c>
      <c r="J443" s="22" t="str">
        <f>'Bruker data input page'!DM443</f>
        <v>B</v>
      </c>
      <c r="K443" s="49">
        <f>'Bruker data input page'!X443*Calibrations!H$46+Calibrations!I$46</f>
        <v>57.591286217674309</v>
      </c>
      <c r="L443" s="50">
        <f>'Bruker data input page'!AJ443*Calibrations!O$46/0.5995+Calibrations!P$46</f>
        <v>0.80745550037104219</v>
      </c>
      <c r="M443" s="19">
        <f>'ICP corrections'!$S$75*L443^2+'ICP corrections'!$T$75*L443+'ICP corrections'!$U$75</f>
        <v>0.84138569268102725</v>
      </c>
      <c r="N443" s="49">
        <f>'Bruker data input page'!V443*Calibrations!V$46+Calibrations!W$46</f>
        <v>19.38796422703836</v>
      </c>
      <c r="O443" s="50">
        <f>'Bruker data input page'!AR443*Calibrations!AC$46/0.6994+Calibrations!AD$46</f>
        <v>9.6499355202184045</v>
      </c>
      <c r="P443" s="50">
        <f>'Bruker data input page'!T443*Calibrations!AQ$46+Calibrations!AR$46</f>
        <v>16.511183731485183</v>
      </c>
      <c r="Q443" s="50">
        <f>'Bruker data input page'!AP443*Calibrations!AJ$46/0.77446+Calibrations!AK$46</f>
        <v>0.13332355600360463</v>
      </c>
      <c r="R443" s="50">
        <f>'Bruker data input page'!AH443*Calibrations!AX$46/0.7147+Calibrations!AY$46</f>
        <v>12.075377154356357</v>
      </c>
      <c r="S443" s="50">
        <f>'Bruker data input page'!AF443*Calibrations!BE$46/0.83015+Calibrations!BF$46</f>
        <v>0.24535297361615052</v>
      </c>
      <c r="T443" s="19">
        <f>AVERAGE(S424:S460)</f>
        <v>0.52842773331340742</v>
      </c>
      <c r="U443" s="20">
        <f>'Bruker data input page'!AL443*Calibrations!BS$46*10000+Calibrations!BT$46</f>
        <v>242.28180859887857</v>
      </c>
      <c r="V443" s="20">
        <f>('Bruker data input page'!AN443*10000)^2*Calibrations!BY$46+('Bruker data input page'!AN443*10000)*Calibrations!BZ$46+Calibrations!CA$46</f>
        <v>392.45022259697976</v>
      </c>
      <c r="W443" s="20">
        <f>'Bruker data input page'!AV443*Calibrations!CG$46*10000+Calibrations!CH$46</f>
        <v>149.53962489093513</v>
      </c>
      <c r="X443" s="20">
        <f>'Bruker data input page'!AX443*Calibrations!CN$46*10000+Calibrations!CO$46</f>
        <v>96.710493740053835</v>
      </c>
      <c r="Y443" s="20">
        <f>'Bruker data input page'!AZ443*Calibrations!CU$46*10000+Calibrations!CV$46</f>
        <v>73.125976705629682</v>
      </c>
      <c r="Z443" s="20">
        <f>'Bruker data input page'!BH443*Calibrations!DB$46*10000+Calibrations!DC$46</f>
        <v>3.7937727108311976</v>
      </c>
      <c r="AA443" s="20">
        <f>'Bruker data input page'!BJ443*Calibrations!DI$46*10000+Calibrations!DJ$46</f>
        <v>55.257362451222022</v>
      </c>
      <c r="AB443" s="20">
        <f>'Bruker data input page'!BL443*Calibrations!DP$46*10000+Calibrations!DQ$46</f>
        <v>18.917498352927911</v>
      </c>
      <c r="AC443" s="20">
        <f>AB443*'ICP corrections'!Z$74+'ICP corrections'!AA$74</f>
        <v>24.033265349824017</v>
      </c>
      <c r="AD443" s="20">
        <f>((('Bruker data input page'!BN443*10000)^2)*Calibrations!DW$46)+(Calibrations!DX$46*('Bruker data input page'!BN443*10000))+Calibrations!DY$46</f>
        <v>11.19645849043382</v>
      </c>
      <c r="AE443" s="20">
        <f>AD443^2*'ICP corrections'!F$75+'ICP corrections'!G$75*AD443+'ICP corrections'!H$75</f>
        <v>26.00823780517478</v>
      </c>
      <c r="AF443" s="91">
        <f>A443^4*'ICP corrections'!K$75+A443^3*'ICP corrections'!L$75+'ICP corrections'!M$75*A443^2+'ICP corrections'!N$75*A443+'ICP corrections'!O$75</f>
        <v>1.0668787363193815</v>
      </c>
      <c r="AG443" s="20">
        <f t="shared" si="6"/>
        <v>27.747635883478832</v>
      </c>
      <c r="AH443" s="20"/>
    </row>
    <row r="444" spans="1:38" s="18" customFormat="1" ht="16">
      <c r="A444" s="18">
        <f>'Bruker data input page'!A444</f>
        <v>501</v>
      </c>
      <c r="B444" s="82">
        <f>'Bruker data input page'!B444</f>
        <v>44880.115972222222</v>
      </c>
      <c r="C444" s="18" t="str">
        <f>'Bruker data input page'!G444</f>
        <v>GeoExploration</v>
      </c>
      <c r="D444" s="18" t="str">
        <f>'Bruker data input page'!H444</f>
        <v>Oxide3phase</v>
      </c>
      <c r="E444" s="22">
        <f>'Bruker data input page'!K444</f>
        <v>150</v>
      </c>
      <c r="F444" s="22"/>
      <c r="G444" s="22" t="str">
        <f>'Bruker data input page'!DJ444</f>
        <v>U1556B-57R-3A</v>
      </c>
      <c r="H444" s="22" t="str">
        <f>'Bruker data input page'!DK444</f>
        <v>SHLF11522391</v>
      </c>
      <c r="I444" s="22">
        <f>'Bruker data input page'!DL444</f>
        <v>135</v>
      </c>
      <c r="J444" s="22" t="str">
        <f>'Bruker data input page'!DM444</f>
        <v>B</v>
      </c>
      <c r="K444" s="49">
        <f>'Bruker data input page'!X444*Calibrations!H$46+Calibrations!I$46</f>
        <v>57.457221490555241</v>
      </c>
      <c r="L444" s="50">
        <f>'Bruker data input page'!AJ444*Calibrations!O$46/0.5995+Calibrations!P$46</f>
        <v>0.85906651927346811</v>
      </c>
      <c r="M444" s="19">
        <f>'ICP corrections'!$S$75*L444^2+'ICP corrections'!$T$75*L444+'ICP corrections'!$U$75</f>
        <v>0.90137737275491925</v>
      </c>
      <c r="N444" s="49">
        <f>'Bruker data input page'!V444*Calibrations!V$46+Calibrations!W$46</f>
        <v>20.191754141575643</v>
      </c>
      <c r="O444" s="50">
        <f>'Bruker data input page'!AR444*Calibrations!AC$46/0.6994+Calibrations!AD$46</f>
        <v>9.2699832138639415</v>
      </c>
      <c r="P444" s="50">
        <f>'Bruker data input page'!T444*Calibrations!AQ$46+Calibrations!AR$46</f>
        <v>15.39699154132402</v>
      </c>
      <c r="Q444" s="50">
        <f>'Bruker data input page'!AP444*Calibrations!AJ$46/0.77446+Calibrations!AK$46</f>
        <v>0.13236741700516616</v>
      </c>
      <c r="R444" s="50">
        <f>'Bruker data input page'!AH444*Calibrations!AX$46/0.7147+Calibrations!AY$46</f>
        <v>12.555711670313013</v>
      </c>
      <c r="S444" s="50">
        <f>'Bruker data input page'!AF444*Calibrations!BE$46/0.83015+Calibrations!BF$46</f>
        <v>0.27354253956101032</v>
      </c>
      <c r="U444" s="20">
        <f>'Bruker data input page'!AL444*Calibrations!BS$46*10000+Calibrations!BT$46</f>
        <v>279.6361635199745</v>
      </c>
      <c r="V444" s="20">
        <f>('Bruker data input page'!AN444*10000)^2*Calibrations!BY$46+('Bruker data input page'!AN444*10000)*Calibrations!BZ$46+Calibrations!CA$46</f>
        <v>343.35290006448156</v>
      </c>
      <c r="W444" s="20">
        <f>'Bruker data input page'!AV444*Calibrations!CG$46*10000+Calibrations!CH$46</f>
        <v>120.57223566602524</v>
      </c>
      <c r="X444" s="20">
        <f>'Bruker data input page'!AX444*Calibrations!CN$46*10000+Calibrations!CO$46</f>
        <v>102.87684089555205</v>
      </c>
      <c r="Y444" s="20">
        <f>'Bruker data input page'!AZ444*Calibrations!CU$46*10000+Calibrations!CV$46</f>
        <v>79.21870558182205</v>
      </c>
      <c r="Z444" s="20">
        <f>'Bruker data input page'!BH444*Calibrations!DB$46*10000+Calibrations!DC$46</f>
        <v>4.8631308006824847</v>
      </c>
      <c r="AA444" s="20">
        <f>'Bruker data input page'!BJ444*Calibrations!DI$46*10000+Calibrations!DJ$46</f>
        <v>58.386577894825706</v>
      </c>
      <c r="AB444" s="20">
        <f>'Bruker data input page'!BL444*Calibrations!DP$46*10000+Calibrations!DQ$46</f>
        <v>20.125281270588395</v>
      </c>
      <c r="AC444" s="20">
        <f>AB444*'ICP corrections'!Z$74+'ICP corrections'!AA$74</f>
        <v>25.060001608127195</v>
      </c>
      <c r="AD444" s="20">
        <f>((('Bruker data input page'!BN444*10000)^2)*Calibrations!DW$46)+(Calibrations!DX$46*('Bruker data input page'!BN444*10000))+Calibrations!DY$46</f>
        <v>12.522771597993582</v>
      </c>
      <c r="AE444" s="20">
        <f>AD444^2*'ICP corrections'!F$75+'ICP corrections'!G$75*AD444+'ICP corrections'!H$75</f>
        <v>27.876173206050918</v>
      </c>
      <c r="AF444" s="91">
        <f>A444^4*'ICP corrections'!K$75+A444^3*'ICP corrections'!L$75+'ICP corrections'!M$75*A444^2+'ICP corrections'!N$75*A444+'ICP corrections'!O$75</f>
        <v>1.0662085025724495</v>
      </c>
      <c r="AG444" s="20">
        <f t="shared" si="6"/>
        <v>29.721812891473789</v>
      </c>
      <c r="AH444" s="20"/>
    </row>
    <row r="445" spans="1:38" s="18" customFormat="1" ht="16">
      <c r="A445" s="18">
        <f>'Bruker data input page'!A445</f>
        <v>502</v>
      </c>
      <c r="B445" s="82">
        <f>'Bruker data input page'!B445</f>
        <v>44880.123611111114</v>
      </c>
      <c r="C445" s="18" t="str">
        <f>'Bruker data input page'!G445</f>
        <v>GeoExploration</v>
      </c>
      <c r="D445" s="18" t="str">
        <f>'Bruker data input page'!H445</f>
        <v>Oxide3phase</v>
      </c>
      <c r="E445" s="22">
        <f>'Bruker data input page'!K445</f>
        <v>150</v>
      </c>
      <c r="F445" s="22"/>
      <c r="G445" s="22" t="str">
        <f>'Bruker data input page'!DJ445</f>
        <v>U1556B-57R-3A</v>
      </c>
      <c r="H445" s="22" t="str">
        <f>'Bruker data input page'!DK445</f>
        <v>SHLF11522421</v>
      </c>
      <c r="I445" s="22">
        <f>'Bruker data input page'!DL445</f>
        <v>32</v>
      </c>
      <c r="J445" s="22" t="str">
        <f>'Bruker data input page'!DM445</f>
        <v>B</v>
      </c>
      <c r="K445" s="49">
        <f>'Bruker data input page'!X445*Calibrations!H$46+Calibrations!I$46</f>
        <v>51.262353963548499</v>
      </c>
      <c r="L445" s="50">
        <f>'Bruker data input page'!AJ445*Calibrations!O$46/0.5995+Calibrations!P$46</f>
        <v>0.78882276830722708</v>
      </c>
      <c r="M445" s="19">
        <f>'ICP corrections'!$S$75*L445^2+'ICP corrections'!$T$75*L445+'ICP corrections'!$U$75</f>
        <v>0.81971485311414116</v>
      </c>
      <c r="N445" s="49">
        <f>'Bruker data input page'!V445*Calibrations!V$46+Calibrations!W$46</f>
        <v>18.800332823256895</v>
      </c>
      <c r="O445" s="50">
        <f>'Bruker data input page'!AR445*Calibrations!AC$46/0.6994+Calibrations!AD$46</f>
        <v>8.6057361316898309</v>
      </c>
      <c r="P445" s="50">
        <f>'Bruker data input page'!T445*Calibrations!AQ$46+Calibrations!AR$46</f>
        <v>13.343230229551121</v>
      </c>
      <c r="Q445" s="50">
        <f>'Bruker data input page'!AP445*Calibrations!AJ$46/0.77446+Calibrations!AK$46</f>
        <v>0.12173037064753812</v>
      </c>
      <c r="R445" s="50">
        <f>'Bruker data input page'!AH445*Calibrations!AX$46/0.7147+Calibrations!AY$46</f>
        <v>11.311394309414371</v>
      </c>
      <c r="S445" s="50">
        <f>'Bruker data input page'!AF445*Calibrations!BE$46/0.83015+Calibrations!BF$46</f>
        <v>0.26246806722552968</v>
      </c>
      <c r="U445" s="20">
        <f>'Bruker data input page'!AL445*Calibrations!BS$46*10000+Calibrations!BT$46</f>
        <v>211.15317949796534</v>
      </c>
      <c r="V445" s="20">
        <f>('Bruker data input page'!AN445*10000)^2*Calibrations!BY$46+('Bruker data input page'!AN445*10000)*Calibrations!BZ$46+Calibrations!CA$46</f>
        <v>376.95350348796023</v>
      </c>
      <c r="W445" s="20">
        <f>'Bruker data input page'!AV445*Calibrations!CG$46*10000+Calibrations!CH$46</f>
        <v>133.55761704270898</v>
      </c>
      <c r="X445" s="20">
        <f>'Bruker data input page'!AX445*Calibrations!CN$46*10000+Calibrations!CO$46</f>
        <v>88.488697532722853</v>
      </c>
      <c r="Y445" s="20">
        <f>'Bruker data input page'!AZ445*Calibrations!CU$46*10000+Calibrations!CV$46</f>
        <v>67.0332478294373</v>
      </c>
      <c r="Z445" s="20">
        <f>'Bruker data input page'!BH445*Calibrations!DB$46*10000+Calibrations!DC$46</f>
        <v>5.9324888905337714</v>
      </c>
      <c r="AA445" s="20">
        <f>'Bruker data input page'!BJ445*Calibrations!DI$46*10000+Calibrations!DJ$46</f>
        <v>54.214290636687458</v>
      </c>
      <c r="AB445" s="20">
        <f>'Bruker data input page'!BL445*Calibrations!DP$46*10000+Calibrations!DQ$46</f>
        <v>16.501932517606935</v>
      </c>
      <c r="AC445" s="20">
        <f>AB445*'ICP corrections'!Z$74+'ICP corrections'!AA$74</f>
        <v>21.979792833217655</v>
      </c>
      <c r="AD445" s="20">
        <f>((('Bruker data input page'!BN445*10000)^2)*Calibrations!DW$46)+(Calibrations!DX$46*('Bruker data input page'!BN445*10000))+Calibrations!DY$46</f>
        <v>24.325000962440491</v>
      </c>
      <c r="AE445" s="20">
        <f>AD445^2*'ICP corrections'!F$75+'ICP corrections'!G$75*AD445+'ICP corrections'!H$75</f>
        <v>44.268107259784273</v>
      </c>
      <c r="AF445" s="91">
        <f>A445^4*'ICP corrections'!K$75+A445^3*'ICP corrections'!L$75+'ICP corrections'!M$75*A445^2+'ICP corrections'!N$75*A445+'ICP corrections'!O$75</f>
        <v>1.0655282807253239</v>
      </c>
      <c r="AG445" s="20">
        <f t="shared" si="6"/>
        <v>47.168920219482168</v>
      </c>
      <c r="AH445" s="20"/>
    </row>
    <row r="446" spans="1:38" s="18" customFormat="1" ht="16">
      <c r="A446" s="18">
        <f>'Bruker data input page'!A446</f>
        <v>503</v>
      </c>
      <c r="B446" s="82">
        <f>'Bruker data input page'!B446</f>
        <v>44880.12777777778</v>
      </c>
      <c r="C446" s="18" t="str">
        <f>'Bruker data input page'!G446</f>
        <v>GeoExploration</v>
      </c>
      <c r="D446" s="18" t="str">
        <f>'Bruker data input page'!H446</f>
        <v>Oxide3phase</v>
      </c>
      <c r="E446" s="22">
        <f>'Bruker data input page'!K446</f>
        <v>150</v>
      </c>
      <c r="F446" s="22"/>
      <c r="G446" s="22" t="str">
        <f>'Bruker data input page'!DJ446</f>
        <v>U1556B-58R-1A</v>
      </c>
      <c r="H446" s="22" t="str">
        <f>'Bruker data input page'!DK446</f>
        <v>SHLF11522891</v>
      </c>
      <c r="I446" s="22">
        <f>'Bruker data input page'!DL446</f>
        <v>32</v>
      </c>
      <c r="J446" s="22" t="str">
        <f>'Bruker data input page'!DM446</f>
        <v>B</v>
      </c>
      <c r="K446" s="49">
        <f>'Bruker data input page'!X446*Calibrations!H$46+Calibrations!I$46</f>
        <v>57.614560008178479</v>
      </c>
      <c r="L446" s="50">
        <f>'Bruker data input page'!AJ446*Calibrations!O$46/0.5995+Calibrations!P$46</f>
        <v>0.84669966170898903</v>
      </c>
      <c r="M446" s="19">
        <f>'ICP corrections'!$S$75*L446^2+'ICP corrections'!$T$75*L446+'ICP corrections'!$U$75</f>
        <v>0.88700700517050723</v>
      </c>
      <c r="N446" s="49">
        <f>'Bruker data input page'!V446*Calibrations!V$46+Calibrations!W$46</f>
        <v>20.354533655787847</v>
      </c>
      <c r="O446" s="50">
        <f>'Bruker data input page'!AR446*Calibrations!AC$46/0.6994+Calibrations!AD$46</f>
        <v>9.5713862571975916</v>
      </c>
      <c r="P446" s="50">
        <f>'Bruker data input page'!T446*Calibrations!AQ$46+Calibrations!AR$46</f>
        <v>14.859540541455249</v>
      </c>
      <c r="Q446" s="50">
        <f>'Bruker data input page'!AP446*Calibrations!AJ$46/0.77446+Calibrations!AK$46</f>
        <v>0.13380162550282387</v>
      </c>
      <c r="R446" s="50">
        <f>'Bruker data input page'!AH446*Calibrations!AX$46/0.7147+Calibrations!AY$46</f>
        <v>12.930115791802915</v>
      </c>
      <c r="S446" s="50">
        <f>'Bruker data input page'!AF446*Calibrations!BE$46/0.83015+Calibrations!BF$46</f>
        <v>0.2826034714718581</v>
      </c>
      <c r="U446" s="20">
        <f>'Bruker data input page'!AL446*Calibrations!BS$46*10000+Calibrations!BT$46</f>
        <v>292.08761516033979</v>
      </c>
      <c r="V446" s="20">
        <f>('Bruker data input page'!AN446*10000)^2*Calibrations!BY$46+('Bruker data input page'!AN446*10000)*Calibrations!BZ$46+Calibrations!CA$46</f>
        <v>354.74596961118664</v>
      </c>
      <c r="W446" s="20">
        <f>'Bruker data input page'!AV446*Calibrations!CG$46*10000+Calibrations!CH$46</f>
        <v>160.52725528659062</v>
      </c>
      <c r="X446" s="20">
        <f>'Bruker data input page'!AX446*Calibrations!CN$46*10000+Calibrations!CO$46</f>
        <v>94.655044688221068</v>
      </c>
      <c r="Y446" s="20">
        <f>'Bruker data input page'!AZ446*Calibrations!CU$46*10000+Calibrations!CV$46</f>
        <v>78.000159806583582</v>
      </c>
      <c r="Z446" s="20">
        <f>'Bruker data input page'!BH446*Calibrations!DB$46*10000+Calibrations!DC$46</f>
        <v>4.8631308006824847</v>
      </c>
      <c r="AA446" s="20">
        <f>'Bruker data input page'!BJ446*Calibrations!DI$46*10000+Calibrations!DJ$46</f>
        <v>59.429649709360262</v>
      </c>
      <c r="AB446" s="20">
        <f>'Bruker data input page'!BL446*Calibrations!DP$46*10000+Calibrations!DQ$46</f>
        <v>16.501932517606935</v>
      </c>
      <c r="AC446" s="20">
        <f>AB446*'ICP corrections'!Z$74+'ICP corrections'!AA$74</f>
        <v>21.979792833217655</v>
      </c>
      <c r="AD446" s="20">
        <f>((('Bruker data input page'!BN446*10000)^2)*Calibrations!DW$46)+(Calibrations!DX$46*('Bruker data input page'!BN446*10000))+Calibrations!DY$46</f>
        <v>11.19645849043382</v>
      </c>
      <c r="AE446" s="20">
        <f>AD446^2*'ICP corrections'!F$75+'ICP corrections'!G$75*AD446+'ICP corrections'!H$75</f>
        <v>26.00823780517478</v>
      </c>
      <c r="AF446" s="91">
        <f>A446^4*'ICP corrections'!K$75+A446^3*'ICP corrections'!L$75+'ICP corrections'!M$75*A446^2+'ICP corrections'!N$75*A446+'ICP corrections'!O$75</f>
        <v>1.0648380311850938</v>
      </c>
      <c r="AG446" s="20">
        <f t="shared" si="6"/>
        <v>27.694560739056037</v>
      </c>
      <c r="AH446" s="20"/>
    </row>
    <row r="447" spans="1:38" s="18" customFormat="1" ht="16">
      <c r="A447" s="18">
        <f>'Bruker data input page'!A447</f>
        <v>504</v>
      </c>
      <c r="B447" s="82">
        <f>'Bruker data input page'!B447</f>
        <v>44880.131249999999</v>
      </c>
      <c r="C447" s="18" t="str">
        <f>'Bruker data input page'!G447</f>
        <v>GeoExploration</v>
      </c>
      <c r="D447" s="18" t="str">
        <f>'Bruker data input page'!H447</f>
        <v>Oxide3phase</v>
      </c>
      <c r="E447" s="22">
        <f>'Bruker data input page'!K447</f>
        <v>150</v>
      </c>
      <c r="F447" s="22"/>
      <c r="G447" s="22" t="str">
        <f>'Bruker data input page'!DJ447</f>
        <v>U1556B-58R-1A</v>
      </c>
      <c r="H447" s="22" t="str">
        <f>'Bruker data input page'!DK447</f>
        <v>SHLF11522891</v>
      </c>
      <c r="I447" s="22">
        <f>'Bruker data input page'!DL447</f>
        <v>65</v>
      </c>
      <c r="J447" s="22" t="str">
        <f>'Bruker data input page'!DM447</f>
        <v>breccia</v>
      </c>
      <c r="K447" s="49">
        <f>'Bruker data input page'!X447*Calibrations!H$46+Calibrations!I$46</f>
        <v>51.849584396682651</v>
      </c>
      <c r="L447" s="50">
        <f>'Bruker data input page'!AJ447*Calibrations!O$46/0.5995+Calibrations!P$46</f>
        <v>0.72088749741968894</v>
      </c>
      <c r="M447" s="19">
        <f>'ICP corrections'!$S$75*L447^2+'ICP corrections'!$T$75*L447+'ICP corrections'!$U$75</f>
        <v>0.74064641559238908</v>
      </c>
      <c r="N447" s="49">
        <f>'Bruker data input page'!V447*Calibrations!V$46+Calibrations!W$46</f>
        <v>15.944226192600988</v>
      </c>
      <c r="O447" s="50">
        <f>'Bruker data input page'!AR447*Calibrations!AC$46/0.6994+Calibrations!AD$46</f>
        <v>9.8361924848056361</v>
      </c>
      <c r="P447" s="50">
        <f>'Bruker data input page'!T447*Calibrations!AQ$46+Calibrations!AR$46</f>
        <v>15.109348542296782</v>
      </c>
      <c r="Q447" s="50">
        <f>'Bruker data input page'!AP447*Calibrations!AJ$46/0.77446+Calibrations!AK$46</f>
        <v>7.6194250846905703E-2</v>
      </c>
      <c r="R447" s="50">
        <f>'Bruker data input page'!AH447*Calibrations!AX$46/0.7147+Calibrations!AY$46</f>
        <v>5.6763642346130769</v>
      </c>
      <c r="S447" s="50">
        <f>'Bruker data input page'!AF447*Calibrations!BE$46/0.83015+Calibrations!BF$46</f>
        <v>2.8477421090971768</v>
      </c>
      <c r="U447" s="20">
        <f>'Bruker data input page'!AL447*Calibrations!BS$46*10000+Calibrations!BT$46</f>
        <v>187.63377084394196</v>
      </c>
      <c r="V447" s="20">
        <f>('Bruker data input page'!AN447*10000)^2*Calibrations!BY$46+('Bruker data input page'!AN447*10000)*Calibrations!BZ$46+Calibrations!CA$46</f>
        <v>160.79783062650876</v>
      </c>
      <c r="W447" s="20">
        <f>'Bruker data input page'!AV447*Calibrations!CG$46*10000+Calibrations!CH$46</f>
        <v>102.59247683677083</v>
      </c>
      <c r="X447" s="20">
        <f>'Bruker data input page'!AX447*Calibrations!CN$46*10000+Calibrations!CO$46</f>
        <v>62.795584384813552</v>
      </c>
      <c r="Y447" s="20">
        <f>'Bruker data input page'!AZ447*Calibrations!CU$46*10000+Calibrations!CV$46</f>
        <v>68.251793604675768</v>
      </c>
      <c r="Z447" s="20">
        <f>'Bruker data input page'!BH447*Calibrations!DB$46*10000+Calibrations!DC$46</f>
        <v>39.082589675923664</v>
      </c>
      <c r="AA447" s="20">
        <f>'Bruker data input page'!BJ447*Calibrations!DI$46*10000+Calibrations!DJ$46</f>
        <v>72.989583298309554</v>
      </c>
      <c r="AB447" s="20">
        <f>'Bruker data input page'!BL447*Calibrations!DP$46*10000+Calibrations!DQ$46</f>
        <v>27.37197877655132</v>
      </c>
      <c r="AC447" s="20">
        <f>AB447*'ICP corrections'!Z$74+'ICP corrections'!AA$74</f>
        <v>31.220419157946274</v>
      </c>
      <c r="AD447" s="20">
        <f>((('Bruker data input page'!BN447*10000)^2)*Calibrations!DW$46)+(Calibrations!DX$46*('Bruker data input page'!BN447*10000))+Calibrations!DY$46</f>
        <v>26.914819162550906</v>
      </c>
      <c r="AE447" s="20">
        <f>AD447^2*'ICP corrections'!F$75+'ICP corrections'!G$75*AD447+'ICP corrections'!H$75</f>
        <v>47.809754269684859</v>
      </c>
      <c r="AF447" s="91">
        <f>A447^4*'ICP corrections'!K$75+A447^3*'ICP corrections'!L$75+'ICP corrections'!M$75*A447^2+'ICP corrections'!N$75*A447+'ICP corrections'!O$75</f>
        <v>1.0641377144320581</v>
      </c>
      <c r="AG447" s="20">
        <f t="shared" si="6"/>
        <v>50.876162636100773</v>
      </c>
      <c r="AH447" s="20"/>
    </row>
    <row r="448" spans="1:38" s="18" customFormat="1" ht="16">
      <c r="A448" s="18">
        <f>'Bruker data input page'!A448</f>
        <v>505</v>
      </c>
      <c r="B448" s="82">
        <f>'Bruker data input page'!B448</f>
        <v>44880.134722222225</v>
      </c>
      <c r="C448" s="18" t="str">
        <f>'Bruker data input page'!G448</f>
        <v>GeoExploration</v>
      </c>
      <c r="D448" s="18" t="str">
        <f>'Bruker data input page'!H448</f>
        <v>Oxide3phase</v>
      </c>
      <c r="E448" s="22">
        <f>'Bruker data input page'!K448</f>
        <v>150</v>
      </c>
      <c r="F448" s="22"/>
      <c r="G448" s="22" t="str">
        <f>'Bruker data input page'!DJ448</f>
        <v>U1556B-58R-1A</v>
      </c>
      <c r="H448" s="22" t="str">
        <f>'Bruker data input page'!DK448</f>
        <v>SHLF11522891</v>
      </c>
      <c r="I448" s="22">
        <f>'Bruker data input page'!DL448</f>
        <v>113</v>
      </c>
      <c r="J448" s="22" t="str">
        <f>'Bruker data input page'!DM448</f>
        <v>B</v>
      </c>
      <c r="K448" s="49">
        <f>'Bruker data input page'!X448*Calibrations!H$46+Calibrations!I$46</f>
        <v>56.899323727271387</v>
      </c>
      <c r="L448" s="50">
        <f>'Bruker data input page'!AJ448*Calibrations!O$46/0.5995+Calibrations!P$46</f>
        <v>0.82262551231680325</v>
      </c>
      <c r="M448" s="19">
        <f>'ICP corrections'!$S$75*L448^2+'ICP corrections'!$T$75*L448+'ICP corrections'!$U$75</f>
        <v>0.8590243101563857</v>
      </c>
      <c r="N448" s="49">
        <f>'Bruker data input page'!V448*Calibrations!V$46+Calibrations!W$46</f>
        <v>19.081497438714333</v>
      </c>
      <c r="O448" s="50">
        <f>'Bruker data input page'!AR448*Calibrations!AC$46/0.6994+Calibrations!AD$46</f>
        <v>9.8674336689616418</v>
      </c>
      <c r="P448" s="50">
        <f>'Bruker data input page'!T448*Calibrations!AQ$46+Calibrations!AR$46</f>
        <v>16.172803029762751</v>
      </c>
      <c r="Q448" s="50">
        <f>'Bruker data input page'!AP448*Calibrations!AJ$46/0.77446+Calibrations!AK$46</f>
        <v>0.12818430888699783</v>
      </c>
      <c r="R448" s="50">
        <f>'Bruker data input page'!AH448*Calibrations!AX$46/0.7147+Calibrations!AY$46</f>
        <v>11.649321022341347</v>
      </c>
      <c r="S448" s="50">
        <f>'Bruker data input page'!AF448*Calibrations!BE$46/0.83015+Calibrations!BF$46</f>
        <v>0.34066055371543841</v>
      </c>
      <c r="U448" s="20">
        <f>'Bruker data input page'!AL448*Calibrations!BS$46*10000+Calibrations!BT$46</f>
        <v>265.10946993954832</v>
      </c>
      <c r="V448" s="20">
        <f>('Bruker data input page'!AN448*10000)^2*Calibrations!BY$46+('Bruker data input page'!AN448*10000)*Calibrations!BZ$46+Calibrations!CA$46</f>
        <v>333.4952526429305</v>
      </c>
      <c r="W448" s="20">
        <f>'Bruker data input page'!AV448*Calibrations!CG$46*10000+Calibrations!CH$46</f>
        <v>123.56886213756763</v>
      </c>
      <c r="X448" s="20">
        <f>'Bruker data input page'!AX448*Calibrations!CN$46*10000+Calibrations!CO$46</f>
        <v>92.599595636388329</v>
      </c>
      <c r="Y448" s="20">
        <f>'Bruker data input page'!AZ448*Calibrations!CU$46*10000+Calibrations!CV$46</f>
        <v>70.688885155152732</v>
      </c>
      <c r="Z448" s="20">
        <f>'Bruker data input page'!BH448*Calibrations!DB$46*10000+Calibrations!DC$46</f>
        <v>7.001846980385058</v>
      </c>
      <c r="AA448" s="20">
        <f>'Bruker data input page'!BJ448*Calibrations!DI$46*10000+Calibrations!DJ$46</f>
        <v>54.214290636687458</v>
      </c>
      <c r="AB448" s="20">
        <f>'Bruker data input page'!BL448*Calibrations!DP$46*10000+Calibrations!DQ$46</f>
        <v>18.917498352927911</v>
      </c>
      <c r="AC448" s="20">
        <f>AB448*'ICP corrections'!Z$74+'ICP corrections'!AA$74</f>
        <v>24.033265349824017</v>
      </c>
      <c r="AD448" s="20">
        <f>((('Bruker data input page'!BN448*10000)^2)*Calibrations!DW$46)+(Calibrations!DX$46*('Bruker data input page'!BN448*10000))+Calibrations!DY$46</f>
        <v>13.846093847695769</v>
      </c>
      <c r="AE448" s="20">
        <f>AD448^2*'ICP corrections'!F$75+'ICP corrections'!G$75*AD448+'ICP corrections'!H$75</f>
        <v>29.734693126257522</v>
      </c>
      <c r="AF448" s="91">
        <f>A448^4*'ICP corrections'!K$75+A448^3*'ICP corrections'!L$75+'ICP corrections'!M$75*A448^2+'ICP corrections'!N$75*A448+'ICP corrections'!O$75</f>
        <v>1.0634272910197229</v>
      </c>
      <c r="AG448" s="20">
        <f t="shared" si="6"/>
        <v>31.620684160558813</v>
      </c>
      <c r="AH448" s="20"/>
    </row>
    <row r="449" spans="1:34" s="18" customFormat="1" ht="16">
      <c r="A449" s="18">
        <f>'Bruker data input page'!A449</f>
        <v>506</v>
      </c>
      <c r="B449" s="82">
        <f>'Bruker data input page'!B449</f>
        <v>44880.138888888891</v>
      </c>
      <c r="C449" s="18" t="str">
        <f>'Bruker data input page'!G449</f>
        <v>GeoExploration</v>
      </c>
      <c r="D449" s="18" t="str">
        <f>'Bruker data input page'!H449</f>
        <v>Oxide3phase</v>
      </c>
      <c r="E449" s="22">
        <f>'Bruker data input page'!K449</f>
        <v>150</v>
      </c>
      <c r="F449" s="22"/>
      <c r="G449" s="22" t="str">
        <f>'Bruker data input page'!DJ449</f>
        <v>U1556B-58R-2A</v>
      </c>
      <c r="H449" s="22" t="str">
        <f>'Bruker data input page'!DK449</f>
        <v>SHLF11522921</v>
      </c>
      <c r="I449" s="22">
        <f>'Bruker data input page'!DL449</f>
        <v>38</v>
      </c>
      <c r="J449" s="22" t="str">
        <f>'Bruker data input page'!DM449</f>
        <v>B</v>
      </c>
      <c r="K449" s="49">
        <f>'Bruker data input page'!X449*Calibrations!H$46+Calibrations!I$46</f>
        <v>57.298728900675599</v>
      </c>
      <c r="L449" s="50">
        <f>'Bruker data input page'!AJ449*Calibrations!O$46/0.5995+Calibrations!P$46</f>
        <v>0.85313042764251823</v>
      </c>
      <c r="M449" s="19">
        <f>'ICP corrections'!$S$75*L449^2+'ICP corrections'!$T$75*L449+'ICP corrections'!$U$75</f>
        <v>0.89447996093187876</v>
      </c>
      <c r="N449" s="49">
        <f>'Bruker data input page'!V449*Calibrations!V$46+Calibrations!W$46</f>
        <v>19.660804890064497</v>
      </c>
      <c r="O449" s="50">
        <f>'Bruker data input page'!AR449*Calibrations!AC$46/0.6994+Calibrations!AD$46</f>
        <v>9.777578072627227</v>
      </c>
      <c r="P449" s="50">
        <f>'Bruker data input page'!T449*Calibrations!AQ$46+Calibrations!AR$46</f>
        <v>15.126422797888281</v>
      </c>
      <c r="Q449" s="50">
        <f>'Bruker data input page'!AP449*Calibrations!AJ$46/0.77446+Calibrations!AK$46</f>
        <v>0.13284548650438538</v>
      </c>
      <c r="R449" s="50">
        <f>'Bruker data input page'!AH449*Calibrations!AX$46/0.7147+Calibrations!AY$46</f>
        <v>12.906040702151383</v>
      </c>
      <c r="S449" s="50">
        <f>'Bruker data input page'!AF449*Calibrations!BE$46/0.83015+Calibrations!BF$46</f>
        <v>0.30061347193662968</v>
      </c>
      <c r="U449" s="20">
        <f>'Bruker data input page'!AL449*Calibrations!BS$46*10000+Calibrations!BT$46</f>
        <v>281.01965814668176</v>
      </c>
      <c r="V449" s="20">
        <f>('Bruker data input page'!AN449*10000)^2*Calibrations!BY$46+('Bruker data input page'!AN449*10000)*Calibrations!BZ$46+Calibrations!CA$46</f>
        <v>370.07175401423081</v>
      </c>
      <c r="W449" s="20">
        <f>'Bruker data input page'!AV449*Calibrations!CG$46*10000+Calibrations!CH$46</f>
        <v>122.56998664705351</v>
      </c>
      <c r="X449" s="20">
        <f>'Bruker data input page'!AX449*Calibrations!CN$46*10000+Calibrations!CO$46</f>
        <v>100.8213918437193</v>
      </c>
      <c r="Y449" s="20">
        <f>'Bruker data input page'!AZ449*Calibrations!CU$46*10000+Calibrations!CV$46</f>
        <v>71.9074309303912</v>
      </c>
      <c r="Z449" s="20">
        <f>'Bruker data input page'!BH449*Calibrations!DB$46*10000+Calibrations!DC$46</f>
        <v>8.0712050702363456</v>
      </c>
      <c r="AA449" s="20">
        <f>'Bruker data input page'!BJ449*Calibrations!DI$46*10000+Calibrations!DJ$46</f>
        <v>55.257362451222022</v>
      </c>
      <c r="AB449" s="20">
        <f>'Bruker data input page'!BL449*Calibrations!DP$46*10000+Calibrations!DQ$46</f>
        <v>17.709715435267423</v>
      </c>
      <c r="AC449" s="20">
        <f>AB449*'ICP corrections'!Z$74+'ICP corrections'!AA$74</f>
        <v>23.006529091520836</v>
      </c>
      <c r="AD449" s="20">
        <f>((('Bruker data input page'!BN449*10000)^2)*Calibrations!DW$46)+(Calibrations!DX$46*('Bruker data input page'!BN449*10000))+Calibrations!DY$46</f>
        <v>12.522771597993582</v>
      </c>
      <c r="AE449" s="20">
        <f>AD449^2*'ICP corrections'!F$75+'ICP corrections'!G$75*AD449+'ICP corrections'!H$75</f>
        <v>27.876173206050918</v>
      </c>
      <c r="AF449" s="91">
        <f>A449^4*'ICP corrections'!K$75+A449^3*'ICP corrections'!L$75+'ICP corrections'!M$75*A449^2+'ICP corrections'!N$75*A449+'ICP corrections'!O$75</f>
        <v>1.0627067215748063</v>
      </c>
      <c r="AG449" s="20">
        <f t="shared" si="6"/>
        <v>29.624196637853828</v>
      </c>
      <c r="AH449" s="20"/>
    </row>
    <row r="450" spans="1:34" s="18" customFormat="1" ht="16">
      <c r="A450" s="18">
        <f>'Bruker data input page'!A450</f>
        <v>507</v>
      </c>
      <c r="B450" s="82">
        <f>'Bruker data input page'!B450</f>
        <v>44880.14166666667</v>
      </c>
      <c r="C450" s="18" t="str">
        <f>'Bruker data input page'!G450</f>
        <v>GeoExploration</v>
      </c>
      <c r="D450" s="18" t="str">
        <f>'Bruker data input page'!H450</f>
        <v>Oxide3phase</v>
      </c>
      <c r="E450" s="22">
        <f>'Bruker data input page'!K450</f>
        <v>150</v>
      </c>
      <c r="F450" s="22"/>
      <c r="G450" s="22" t="str">
        <f>'Bruker data input page'!DJ450</f>
        <v>U1556B-58R-2A</v>
      </c>
      <c r="H450" s="22" t="str">
        <f>'Bruker data input page'!DK450</f>
        <v>SHLF11522921</v>
      </c>
      <c r="I450" s="22">
        <f>'Bruker data input page'!DL450</f>
        <v>86</v>
      </c>
      <c r="J450" s="22" t="str">
        <f>'Bruker data input page'!DM450</f>
        <v>B</v>
      </c>
      <c r="K450" s="49">
        <f>'Bruker data input page'!X450*Calibrations!H$46+Calibrations!I$46</f>
        <v>55.933557594036351</v>
      </c>
      <c r="L450" s="50">
        <f>'Bruker data input page'!AJ450*Calibrations!O$46/0.5995+Calibrations!P$46</f>
        <v>0.74512653824606778</v>
      </c>
      <c r="M450" s="19">
        <f>'ICP corrections'!$S$75*L450^2+'ICP corrections'!$T$75*L450+'ICP corrections'!$U$75</f>
        <v>0.76886784361505356</v>
      </c>
      <c r="N450" s="49">
        <f>'Bruker data input page'!V450*Calibrations!V$46+Calibrations!W$46</f>
        <v>20.408044778560527</v>
      </c>
      <c r="O450" s="50">
        <f>'Bruker data input page'!AR450*Calibrations!AC$46/0.6994+Calibrations!AD$46</f>
        <v>10.307339295386917</v>
      </c>
      <c r="P450" s="50">
        <f>'Bruker data input page'!T450*Calibrations!AQ$46+Calibrations!AR$46</f>
        <v>15.224890805986981</v>
      </c>
      <c r="Q450" s="50">
        <f>'Bruker data input page'!AP450*Calibrations!AJ$46/0.77446+Calibrations!AK$46</f>
        <v>0.12806479151219302</v>
      </c>
      <c r="R450" s="50">
        <f>'Bruker data input page'!AH450*Calibrations!AX$46/0.7147+Calibrations!AY$46</f>
        <v>10.98557809613029</v>
      </c>
      <c r="S450" s="50">
        <f>'Bruker data input page'!AF450*Calibrations!BE$46/0.83015+Calibrations!BF$46</f>
        <v>0.53407229783711552</v>
      </c>
      <c r="U450" s="20">
        <f>'Bruker data input page'!AL450*Calibrations!BS$46*10000+Calibrations!BT$46</f>
        <v>245.04879785229309</v>
      </c>
      <c r="V450" s="20">
        <f>('Bruker data input page'!AN450*10000)^2*Calibrations!BY$46+('Bruker data input page'!AN450*10000)*Calibrations!BZ$46+Calibrations!CA$46</f>
        <v>287.34263891390754</v>
      </c>
      <c r="W450" s="20">
        <f>'Bruker data input page'!AV450*Calibrations!CG$46*10000+Calibrations!CH$46</f>
        <v>147.54187390990685</v>
      </c>
      <c r="X450" s="20">
        <f>'Bruker data input page'!AX450*Calibrations!CN$46*10000+Calibrations!CO$46</f>
        <v>78.211452273559132</v>
      </c>
      <c r="Y450" s="20">
        <f>'Bruker data input page'!AZ450*Calibrations!CU$46*10000+Calibrations!CV$46</f>
        <v>65.814702054198833</v>
      </c>
      <c r="Z450" s="20">
        <f>'Bruker data input page'!BH450*Calibrations!DB$46*10000+Calibrations!DC$46</f>
        <v>11.279279339790206</v>
      </c>
      <c r="AA450" s="20">
        <f>'Bruker data input page'!BJ450*Calibrations!DI$46*10000+Calibrations!DJ$46</f>
        <v>54.214290636687458</v>
      </c>
      <c r="AB450" s="20">
        <f>'Bruker data input page'!BL450*Calibrations!DP$46*10000+Calibrations!DQ$46</f>
        <v>17.709715435267423</v>
      </c>
      <c r="AC450" s="20">
        <f>AB450*'ICP corrections'!Z$74+'ICP corrections'!AA$74</f>
        <v>23.006529091520836</v>
      </c>
      <c r="AD450" s="20">
        <f>((('Bruker data input page'!BN450*10000)^2)*Calibrations!DW$46)+(Calibrations!DX$46*('Bruker data input page'!BN450*10000))+Calibrations!DY$46</f>
        <v>11.19645849043382</v>
      </c>
      <c r="AE450" s="20">
        <f>AD450^2*'ICP corrections'!F$75+'ICP corrections'!G$75*AD450+'ICP corrections'!H$75</f>
        <v>26.00823780517478</v>
      </c>
      <c r="AF450" s="91">
        <f>A450^4*'ICP corrections'!K$75+A450^3*'ICP corrections'!L$75+'ICP corrections'!M$75*A450^2+'ICP corrections'!N$75*A450+'ICP corrections'!O$75</f>
        <v>1.0619759667972304</v>
      </c>
      <c r="AG450" s="20">
        <f t="shared" si="6"/>
        <v>27.620123487842765</v>
      </c>
      <c r="AH450" s="20"/>
    </row>
    <row r="451" spans="1:34" s="18" customFormat="1" ht="16">
      <c r="A451" s="18">
        <f>'Bruker data input page'!A451</f>
        <v>508</v>
      </c>
      <c r="B451" s="82">
        <f>'Bruker data input page'!B451</f>
        <v>44880.145833333336</v>
      </c>
      <c r="C451" s="18" t="str">
        <f>'Bruker data input page'!G451</f>
        <v>GeoExploration</v>
      </c>
      <c r="D451" s="18" t="str">
        <f>'Bruker data input page'!H451</f>
        <v>Oxide3phase</v>
      </c>
      <c r="E451" s="22">
        <f>'Bruker data input page'!K451</f>
        <v>150</v>
      </c>
      <c r="F451" s="22"/>
      <c r="G451" s="22" t="str">
        <f>'Bruker data input page'!DJ451</f>
        <v>U1556B-58R-3A</v>
      </c>
      <c r="H451" s="22" t="str">
        <f>'Bruker data input page'!DK451</f>
        <v>SHLF11522951</v>
      </c>
      <c r="I451" s="22">
        <f>'Bruker data input page'!DL451</f>
        <v>9</v>
      </c>
      <c r="J451" s="22" t="str">
        <f>'Bruker data input page'!DM451</f>
        <v>B</v>
      </c>
      <c r="K451" s="49">
        <f>'Bruker data input page'!X451*Calibrations!H$46+Calibrations!I$46</f>
        <v>57.288630768432057</v>
      </c>
      <c r="L451" s="50">
        <f>'Bruker data input page'!AJ451*Calibrations!O$46/0.5995+Calibrations!P$46</f>
        <v>0.87143337683794708</v>
      </c>
      <c r="M451" s="19">
        <f>'ICP corrections'!$S$75*L451^2+'ICP corrections'!$T$75*L451+'ICP corrections'!$U$75</f>
        <v>0.91574481872493108</v>
      </c>
      <c r="N451" s="49">
        <f>'Bruker data input page'!V451*Calibrations!V$46+Calibrations!W$46</f>
        <v>20.30776097069765</v>
      </c>
      <c r="O451" s="50">
        <f>'Bruker data input page'!AR451*Calibrations!AC$46/0.6994+Calibrations!AD$46</f>
        <v>9.6671925552760083</v>
      </c>
      <c r="P451" s="50">
        <f>'Bruker data input page'!T451*Calibrations!AQ$46+Calibrations!AR$46</f>
        <v>15.372253273279522</v>
      </c>
      <c r="Q451" s="50">
        <f>'Bruker data input page'!AP451*Calibrations!AJ$46/0.77446+Calibrations!AK$46</f>
        <v>0.13834328574540664</v>
      </c>
      <c r="R451" s="50">
        <f>'Bruker data input page'!AH451*Calibrations!AX$46/0.7147+Calibrations!AY$46</f>
        <v>12.483048672455656</v>
      </c>
      <c r="S451" s="50">
        <f>'Bruker data input page'!AF451*Calibrations!BE$46/0.83015+Calibrations!BF$46</f>
        <v>0.19937713392036724</v>
      </c>
      <c r="U451" s="20">
        <f>'Bruker data input page'!AL451*Calibrations!BS$46*10000+Calibrations!BT$46</f>
        <v>271.33519575973094</v>
      </c>
      <c r="V451" s="20">
        <f>('Bruker data input page'!AN451*10000)^2*Calibrations!BY$46+('Bruker data input page'!AN451*10000)*Calibrations!BZ$46+Calibrations!CA$46</f>
        <v>335.4932128762805</v>
      </c>
      <c r="W451" s="20">
        <f>'Bruker data input page'!AV451*Calibrations!CG$46*10000+Calibrations!CH$46</f>
        <v>161.52613077710475</v>
      </c>
      <c r="X451" s="20">
        <f>'Bruker data input page'!AX451*Calibrations!CN$46*10000+Calibrations!CO$46</f>
        <v>118.29270878429762</v>
      </c>
      <c r="Y451" s="20">
        <f>'Bruker data input page'!AZ451*Calibrations!CU$46*10000+Calibrations!CV$46</f>
        <v>76.7816140313451</v>
      </c>
      <c r="Z451" s="20" t="e">
        <f>'Bruker data input page'!BH451*Calibrations!DB$46*10000+Calibrations!DC$46</f>
        <v>#VALUE!</v>
      </c>
      <c r="AA451" s="20">
        <f>'Bruker data input page'!BJ451*Calibrations!DI$46*10000+Calibrations!DJ$46</f>
        <v>56.300434265756579</v>
      </c>
      <c r="AB451" s="20">
        <f>'Bruker data input page'!BL451*Calibrations!DP$46*10000+Calibrations!DQ$46</f>
        <v>18.917498352927911</v>
      </c>
      <c r="AC451" s="20">
        <f>AB451*'ICP corrections'!Z$74+'ICP corrections'!AA$74</f>
        <v>24.033265349824017</v>
      </c>
      <c r="AD451" s="20">
        <f>((('Bruker data input page'!BN451*10000)^2)*Calibrations!DW$46)+(Calibrations!DX$46*('Bruker data input page'!BN451*10000))+Calibrations!DY$46</f>
        <v>12.522771597993582</v>
      </c>
      <c r="AE451" s="20">
        <f>AD451^2*'ICP corrections'!F$75+'ICP corrections'!G$75*AD451+'ICP corrections'!H$75</f>
        <v>27.876173206050918</v>
      </c>
      <c r="AF451" s="91">
        <f>A451^4*'ICP corrections'!K$75+A451^3*'ICP corrections'!L$75+'ICP corrections'!M$75*A451^2+'ICP corrections'!N$75*A451+'ICP corrections'!O$75</f>
        <v>1.0612349874601308</v>
      </c>
      <c r="AG451" s="20">
        <f t="shared" ref="AG451:AG514" si="7">AE451*AF451</f>
        <v>29.58317032275988</v>
      </c>
      <c r="AH451" s="20"/>
    </row>
    <row r="452" spans="1:34" s="18" customFormat="1" ht="16">
      <c r="A452" s="18">
        <f>'Bruker data input page'!A452</f>
        <v>509</v>
      </c>
      <c r="B452" s="82">
        <f>'Bruker data input page'!B452</f>
        <v>44880.157638888886</v>
      </c>
      <c r="C452" s="18" t="str">
        <f>'Bruker data input page'!G452</f>
        <v>GeoExploration</v>
      </c>
      <c r="D452" s="18" t="str">
        <f>'Bruker data input page'!H452</f>
        <v>Oxide3phase</v>
      </c>
      <c r="E452" s="22">
        <f>'Bruker data input page'!K452</f>
        <v>150</v>
      </c>
      <c r="F452" s="22"/>
      <c r="G452" s="22" t="str">
        <f>'Bruker data input page'!DJ452</f>
        <v>U1556B-59R-1A</v>
      </c>
      <c r="H452" s="22" t="str">
        <f>'Bruker data input page'!DK452</f>
        <v>SHLF11523421</v>
      </c>
      <c r="I452" s="22">
        <f>'Bruker data input page'!DL452</f>
        <v>98</v>
      </c>
      <c r="J452" s="22" t="str">
        <f>'Bruker data input page'!DM452</f>
        <v>B</v>
      </c>
      <c r="K452" s="49">
        <f>'Bruker data input page'!X452*Calibrations!H$46+Calibrations!I$46</f>
        <v>57.33700563051304</v>
      </c>
      <c r="L452" s="50">
        <f>'Bruker data input page'!AJ452*Calibrations!O$46/0.5995+Calibrations!P$46</f>
        <v>0.8452156388012515</v>
      </c>
      <c r="M452" s="19">
        <f>'ICP corrections'!$S$75*L452^2+'ICP corrections'!$T$75*L452+'ICP corrections'!$U$75</f>
        <v>0.88528236472789001</v>
      </c>
      <c r="N452" s="49">
        <f>'Bruker data input page'!V452*Calibrations!V$46+Calibrations!W$46</f>
        <v>19.801189008449612</v>
      </c>
      <c r="O452" s="50">
        <f>'Bruker data input page'!AR452*Calibrations!AC$46/0.6994+Calibrations!AD$46</f>
        <v>9.816406401506832</v>
      </c>
      <c r="P452" s="50">
        <f>'Bruker data input page'!T452*Calibrations!AQ$46+Calibrations!AR$46</f>
        <v>15.510884587144588</v>
      </c>
      <c r="Q452" s="50">
        <f>'Bruker data input page'!AP452*Calibrations!AJ$46/0.77446+Calibrations!AK$46</f>
        <v>0.13344307337840944</v>
      </c>
      <c r="R452" s="50">
        <f>'Bruker data input page'!AH452*Calibrations!AX$46/0.7147+Calibrations!AY$46</f>
        <v>12.164819760152664</v>
      </c>
      <c r="S452" s="50">
        <f>'Bruker data input page'!AF452*Calibrations!BE$46/0.83015+Calibrations!BF$46</f>
        <v>0.23304800435450534</v>
      </c>
      <c r="U452" s="20">
        <f>'Bruker data input page'!AL452*Calibrations!BS$46*10000+Calibrations!BT$46</f>
        <v>250.58277635912211</v>
      </c>
      <c r="V452" s="20">
        <f>('Bruker data input page'!AN452*10000)^2*Calibrations!BY$46+('Bruker data input page'!AN452*10000)*Calibrations!BZ$46+Calibrations!CA$46</f>
        <v>352.88016312303557</v>
      </c>
      <c r="W452" s="20">
        <f>'Bruker data input page'!AV452*Calibrations!CG$46*10000+Calibrations!CH$46</f>
        <v>139.55086998579381</v>
      </c>
      <c r="X452" s="20">
        <f>'Bruker data input page'!AX452*Calibrations!CN$46*10000+Calibrations!CO$46</f>
        <v>111.098637102883</v>
      </c>
      <c r="Y452" s="20">
        <f>'Bruker data input page'!AZ452*Calibrations!CU$46*10000+Calibrations!CV$46</f>
        <v>81.655797132299</v>
      </c>
      <c r="Z452" s="20">
        <f>'Bruker data input page'!BH452*Calibrations!DB$46*10000+Calibrations!DC$46</f>
        <v>2.7244146209799109</v>
      </c>
      <c r="AA452" s="20">
        <f>'Bruker data input page'!BJ452*Calibrations!DI$46*10000+Calibrations!DJ$46</f>
        <v>53.171218822152902</v>
      </c>
      <c r="AB452" s="20">
        <f>'Bruker data input page'!BL452*Calibrations!DP$46*10000+Calibrations!DQ$46</f>
        <v>18.917498352927911</v>
      </c>
      <c r="AC452" s="20">
        <f>AB452*'ICP corrections'!Z$74+'ICP corrections'!AA$74</f>
        <v>24.033265349824017</v>
      </c>
      <c r="AD452" s="20">
        <f>((('Bruker data input page'!BN452*10000)^2)*Calibrations!DW$46)+(Calibrations!DX$46*('Bruker data input page'!BN452*10000))+Calibrations!DY$46</f>
        <v>13.846093847695769</v>
      </c>
      <c r="AE452" s="20">
        <f>AD452^2*'ICP corrections'!F$75+'ICP corrections'!G$75*AD452+'ICP corrections'!H$75</f>
        <v>29.734693126257522</v>
      </c>
      <c r="AF452" s="91">
        <f>A452^4*'ICP corrections'!K$75+A452^3*'ICP corrections'!L$75+'ICP corrections'!M$75*A452^2+'ICP corrections'!N$75*A452+'ICP corrections'!O$75</f>
        <v>1.0604837444098489</v>
      </c>
      <c r="AG452" s="20">
        <f t="shared" si="7"/>
        <v>31.533158705411374</v>
      </c>
      <c r="AH452" s="20"/>
    </row>
    <row r="453" spans="1:34" s="18" customFormat="1" ht="16">
      <c r="A453" s="18">
        <f>'Bruker data input page'!A453</f>
        <v>510</v>
      </c>
      <c r="B453" s="82">
        <f>'Bruker data input page'!B453</f>
        <v>44880.162499999999</v>
      </c>
      <c r="C453" s="18" t="str">
        <f>'Bruker data input page'!G453</f>
        <v>GeoExploration</v>
      </c>
      <c r="D453" s="18" t="str">
        <f>'Bruker data input page'!H453</f>
        <v>Oxide3phase</v>
      </c>
      <c r="E453" s="22">
        <f>'Bruker data input page'!K453</f>
        <v>150</v>
      </c>
      <c r="F453" s="22"/>
      <c r="G453" s="22" t="str">
        <f>'Bruker data input page'!DJ453</f>
        <v>U1556B-59R-2A</v>
      </c>
      <c r="H453" s="22" t="str">
        <f>'Bruker data input page'!DK453</f>
        <v>SHLF11523451</v>
      </c>
      <c r="I453" s="22">
        <f>'Bruker data input page'!DL453</f>
        <v>47</v>
      </c>
      <c r="J453" s="22" t="str">
        <f>'Bruker data input page'!DM453</f>
        <v>B</v>
      </c>
      <c r="K453" s="49">
        <f>'Bruker data input page'!X453*Calibrations!H$46+Calibrations!I$46</f>
        <v>56.484338578405705</v>
      </c>
      <c r="L453" s="50">
        <f>'Bruker data input page'!AJ453*Calibrations!O$46/0.5995+Calibrations!P$46</f>
        <v>0.74232338386478591</v>
      </c>
      <c r="M453" s="19">
        <f>'ICP corrections'!$S$75*L453^2+'ICP corrections'!$T$75*L453+'ICP corrections'!$U$75</f>
        <v>0.76560471498952709</v>
      </c>
      <c r="N453" s="49">
        <f>'Bruker data input page'!V453*Calibrations!V$46+Calibrations!W$46</f>
        <v>19.088896507542159</v>
      </c>
      <c r="O453" s="50">
        <f>'Bruker data input page'!AR453*Calibrations!AC$46/0.6994+Calibrations!AD$46</f>
        <v>8.9104120609826811</v>
      </c>
      <c r="P453" s="50">
        <f>'Bruker data input page'!T453*Calibrations!AQ$46+Calibrations!AR$46</f>
        <v>17.03815734724099</v>
      </c>
      <c r="Q453" s="50">
        <f>'Bruker data input page'!AP453*Calibrations!AJ$46/0.77446+Calibrations!AK$46</f>
        <v>0.12232795752156216</v>
      </c>
      <c r="R453" s="50">
        <f>'Bruker data input page'!AH453*Calibrations!AX$46/0.7147+Calibrations!AY$46</f>
        <v>12.116085942312591</v>
      </c>
      <c r="S453" s="50">
        <f>'Bruker data input page'!AF453*Calibrations!BE$46/0.83015+Calibrations!BF$46</f>
        <v>0.21257701003740478</v>
      </c>
      <c r="U453" s="20">
        <f>'Bruker data input page'!AL453*Calibrations!BS$46*10000+Calibrations!BT$46</f>
        <v>235.36433546534232</v>
      </c>
      <c r="V453" s="20">
        <f>('Bruker data input page'!AN453*10000)^2*Calibrations!BY$46+('Bruker data input page'!AN453*10000)*Calibrations!BZ$46+Calibrations!CA$46</f>
        <v>466.83575910521927</v>
      </c>
      <c r="W453" s="20">
        <f>'Bruker data input page'!AV453*Calibrations!CG$46*10000+Calibrations!CH$46</f>
        <v>178.50701411584504</v>
      </c>
      <c r="X453" s="20">
        <f>'Bruker data input page'!AX453*Calibrations!CN$46*10000+Calibrations!CO$46</f>
        <v>109.04318805105027</v>
      </c>
      <c r="Y453" s="20">
        <f>'Bruker data input page'!AZ453*Calibrations!CU$46*10000+Calibrations!CV$46</f>
        <v>74.34452248086815</v>
      </c>
      <c r="Z453" s="20">
        <f>'Bruker data input page'!BH453*Calibrations!DB$46*10000+Calibrations!DC$46</f>
        <v>2.7244146209799109</v>
      </c>
      <c r="AA453" s="20">
        <f>'Bruker data input page'!BJ453*Calibrations!DI$46*10000+Calibrations!DJ$46</f>
        <v>56.300434265756579</v>
      </c>
      <c r="AB453" s="20">
        <f>'Bruker data input page'!BL453*Calibrations!DP$46*10000+Calibrations!DQ$46</f>
        <v>17.709715435267423</v>
      </c>
      <c r="AC453" s="20">
        <f>AB453*'ICP corrections'!Z$74+'ICP corrections'!AA$74</f>
        <v>23.006529091520836</v>
      </c>
      <c r="AD453" s="20">
        <f>((('Bruker data input page'!BN453*10000)^2)*Calibrations!DW$46)+(Calibrations!DX$46*('Bruker data input page'!BN453*10000))+Calibrations!DY$46</f>
        <v>13.846093847695769</v>
      </c>
      <c r="AE453" s="20">
        <f>AD453^2*'ICP corrections'!F$75+'ICP corrections'!G$75*AD453+'ICP corrections'!H$75</f>
        <v>29.734693126257522</v>
      </c>
      <c r="AF453" s="91">
        <f>A453^4*'ICP corrections'!K$75+A453^3*'ICP corrections'!L$75+'ICP corrections'!M$75*A453^2+'ICP corrections'!N$75*A453+'ICP corrections'!O$75</f>
        <v>1.0597221985659369</v>
      </c>
      <c r="AG453" s="20">
        <f t="shared" si="7"/>
        <v>31.510514373441072</v>
      </c>
      <c r="AH453" s="20"/>
    </row>
    <row r="454" spans="1:34" s="18" customFormat="1" ht="16">
      <c r="A454" s="18">
        <f>'Bruker data input page'!A454</f>
        <v>511</v>
      </c>
      <c r="B454" s="82">
        <f>'Bruker data input page'!B454</f>
        <v>44880.181250000001</v>
      </c>
      <c r="C454" s="18" t="str">
        <f>'Bruker data input page'!G454</f>
        <v>GeoExploration</v>
      </c>
      <c r="D454" s="18" t="str">
        <f>'Bruker data input page'!H454</f>
        <v>Oxide3phase</v>
      </c>
      <c r="E454" s="22">
        <f>'Bruker data input page'!K454</f>
        <v>150</v>
      </c>
      <c r="F454" s="22"/>
      <c r="G454" s="22" t="str">
        <f>'Bruker data input page'!DJ454</f>
        <v>U1556B-59R-3A</v>
      </c>
      <c r="H454" s="22" t="str">
        <f>'Bruker data input page'!DK454</f>
        <v>SHLF11523481</v>
      </c>
      <c r="I454" s="22">
        <f>'Bruker data input page'!DL454</f>
        <v>46</v>
      </c>
      <c r="J454" s="22" t="str">
        <f>'Bruker data input page'!DM454</f>
        <v>B</v>
      </c>
      <c r="K454" s="49">
        <f>'Bruker data input page'!X454*Calibrations!H$46+Calibrations!I$46</f>
        <v>56.47779883561941</v>
      </c>
      <c r="L454" s="50">
        <f>'Bruker data input page'!AJ454*Calibrations!O$46/0.5995+Calibrations!P$46</f>
        <v>0.78024841372918829</v>
      </c>
      <c r="M454" s="19">
        <f>'ICP corrections'!$S$75*L454^2+'ICP corrections'!$T$75*L454+'ICP corrections'!$U$75</f>
        <v>0.8097402031486316</v>
      </c>
      <c r="N454" s="49">
        <f>'Bruker data input page'!V454*Calibrations!V$46+Calibrations!W$46</f>
        <v>20.505487872498435</v>
      </c>
      <c r="O454" s="50">
        <f>'Bruker data input page'!AR454*Calibrations!AC$46/0.6994+Calibrations!AD$46</f>
        <v>8.9238011399066846</v>
      </c>
      <c r="P454" s="50">
        <f>'Bruker data input page'!T454*Calibrations!AQ$46+Calibrations!AR$46</f>
        <v>14.462758124584624</v>
      </c>
      <c r="Q454" s="50">
        <f>'Bruker data input page'!AP454*Calibrations!AJ$46/0.77446+Calibrations!AK$46</f>
        <v>0.12268650964597659</v>
      </c>
      <c r="R454" s="50">
        <f>'Bruker data input page'!AH454*Calibrations!AX$46/0.7147+Calibrations!AY$46</f>
        <v>12.725112755679255</v>
      </c>
      <c r="S454" s="50">
        <f>'Bruker data input page'!AF454*Calibrations!BE$46/0.83015+Calibrations!BF$46</f>
        <v>0.21011601618507575</v>
      </c>
      <c r="U454" s="20">
        <f>'Bruker data input page'!AL454*Calibrations!BS$46*10000+Calibrations!BT$46</f>
        <v>272.02694307308457</v>
      </c>
      <c r="V454" s="20">
        <f>('Bruker data input page'!AN454*10000)^2*Calibrations!BY$46+('Bruker data input page'!AN454*10000)*Calibrations!BZ$46+Calibrations!CA$46</f>
        <v>362.97855854818306</v>
      </c>
      <c r="W454" s="20">
        <f>'Bruker data input page'!AV454*Calibrations!CG$46*10000+Calibrations!CH$46</f>
        <v>145.54412292887861</v>
      </c>
      <c r="X454" s="20">
        <f>'Bruker data input page'!AX454*Calibrations!CN$46*10000+Calibrations!CO$46</f>
        <v>93.627320162304684</v>
      </c>
      <c r="Y454" s="20">
        <f>'Bruker data input page'!AZ454*Calibrations!CU$46*10000+Calibrations!CV$46</f>
        <v>71.9074309303912</v>
      </c>
      <c r="Z454" s="20">
        <f>'Bruker data input page'!BH454*Calibrations!DB$46*10000+Calibrations!DC$46</f>
        <v>2.7244146209799109</v>
      </c>
      <c r="AA454" s="20">
        <f>'Bruker data input page'!BJ454*Calibrations!DI$46*10000+Calibrations!DJ$46</f>
        <v>56.300434265756579</v>
      </c>
      <c r="AB454" s="20">
        <f>'Bruker data input page'!BL454*Calibrations!DP$46*10000+Calibrations!DQ$46</f>
        <v>18.917498352927911</v>
      </c>
      <c r="AC454" s="20">
        <f>AB454*'ICP corrections'!Z$74+'ICP corrections'!AA$74</f>
        <v>24.033265349824017</v>
      </c>
      <c r="AD454" s="20">
        <f>((('Bruker data input page'!BN454*10000)^2)*Calibrations!DW$46)+(Calibrations!DX$46*('Bruker data input page'!BN454*10000))+Calibrations!DY$46</f>
        <v>15.166425239540377</v>
      </c>
      <c r="AE454" s="20">
        <f>AD454^2*'ICP corrections'!F$75+'ICP corrections'!G$75*AD454+'ICP corrections'!H$75</f>
        <v>31.583832805808967</v>
      </c>
      <c r="AF454" s="91">
        <f>A454^4*'ICP corrections'!K$75+A454^3*'ICP corrections'!L$75+'ICP corrections'!M$75*A454^2+'ICP corrections'!N$75*A454+'ICP corrections'!O$75</f>
        <v>1.0589503109211547</v>
      </c>
      <c r="AG454" s="20">
        <f t="shared" si="7"/>
        <v>33.445709569793173</v>
      </c>
      <c r="AH454" s="20"/>
    </row>
    <row r="455" spans="1:34" s="18" customFormat="1" ht="16">
      <c r="A455" s="18">
        <f>'Bruker data input page'!A455</f>
        <v>512</v>
      </c>
      <c r="B455" s="82">
        <f>'Bruker data input page'!B455</f>
        <v>44880.18472222222</v>
      </c>
      <c r="C455" s="18" t="str">
        <f>'Bruker data input page'!G455</f>
        <v>GeoExploration</v>
      </c>
      <c r="D455" s="18" t="str">
        <f>'Bruker data input page'!H455</f>
        <v>Oxide3phase</v>
      </c>
      <c r="E455" s="22">
        <f>'Bruker data input page'!K455</f>
        <v>150</v>
      </c>
      <c r="F455" s="22"/>
      <c r="G455" s="22" t="str">
        <f>'Bruker data input page'!DJ455</f>
        <v>U1556B-59R-3A</v>
      </c>
      <c r="H455" s="22" t="str">
        <f>'Bruker data input page'!DK455</f>
        <v>SHLF11523481</v>
      </c>
      <c r="I455" s="22">
        <f>'Bruker data input page'!DL455</f>
        <v>122</v>
      </c>
      <c r="J455" s="22" t="str">
        <f>'Bruker data input page'!DM455</f>
        <v>A</v>
      </c>
      <c r="K455" s="49">
        <f>'Bruker data input page'!X455*Calibrations!H$46+Calibrations!I$46</f>
        <v>57.457894699371479</v>
      </c>
      <c r="L455" s="50">
        <f>'Bruker data input page'!AJ455*Calibrations!O$46/0.5995+Calibrations!P$46</f>
        <v>0.95107593955319203</v>
      </c>
      <c r="M455" s="19">
        <f>'ICP corrections'!$S$75*L455^2+'ICP corrections'!$T$75*L455+'ICP corrections'!$U$75</f>
        <v>1.0082011782399427</v>
      </c>
      <c r="N455" s="49">
        <f>'Bruker data input page'!V455*Calibrations!V$46+Calibrations!W$46</f>
        <v>18.383408507431724</v>
      </c>
      <c r="O455" s="50">
        <f>'Bruker data input page'!AR455*Calibrations!AC$46/0.6994+Calibrations!AD$46</f>
        <v>10.004151041530065</v>
      </c>
      <c r="P455" s="50">
        <f>'Bruker data input page'!T455*Calibrations!AQ$46+Calibrations!AR$46</f>
        <v>15.619635953724533</v>
      </c>
      <c r="Q455" s="50">
        <f>'Bruker data input page'!AP455*Calibrations!AJ$46/0.77446+Calibrations!AK$46</f>
        <v>0.13655052512333449</v>
      </c>
      <c r="R455" s="50">
        <f>'Bruker data input page'!AH455*Calibrations!AX$46/0.7147+Calibrations!AY$46</f>
        <v>12.034522456765881</v>
      </c>
      <c r="S455" s="50">
        <f>'Bruker data input page'!AF455*Calibrations!BE$46/0.83015+Calibrations!BF$46</f>
        <v>0.2796950241918329</v>
      </c>
      <c r="U455" s="20">
        <f>'Bruker data input page'!AL455*Calibrations!BS$46*10000+Calibrations!BT$46</f>
        <v>249.19928173241487</v>
      </c>
      <c r="V455" s="20">
        <f>('Bruker data input page'!AN455*10000)^2*Calibrations!BY$46+('Bruker data input page'!AN455*10000)*Calibrations!BZ$46+Calibrations!CA$46</f>
        <v>359.35266856804003</v>
      </c>
      <c r="W455" s="20">
        <f>'Bruker data input page'!AV455*Calibrations!CG$46*10000+Calibrations!CH$46</f>
        <v>118.57448468499696</v>
      </c>
      <c r="X455" s="20">
        <f>'Bruker data input page'!AX455*Calibrations!CN$46*10000+Calibrations!CO$46</f>
        <v>105.96001447330116</v>
      </c>
      <c r="Y455" s="20">
        <f>'Bruker data input page'!AZ455*Calibrations!CU$46*10000+Calibrations!CV$46</f>
        <v>90.185617558968318</v>
      </c>
      <c r="Z455" s="20">
        <f>'Bruker data input page'!BH455*Calibrations!DB$46*10000+Calibrations!DC$46</f>
        <v>2.7244146209799109</v>
      </c>
      <c r="AA455" s="20">
        <f>'Bruker data input page'!BJ455*Calibrations!DI$46*10000+Calibrations!DJ$46</f>
        <v>59.429649709360262</v>
      </c>
      <c r="AB455" s="20">
        <f>'Bruker data input page'!BL455*Calibrations!DP$46*10000+Calibrations!DQ$46</f>
        <v>18.917498352927911</v>
      </c>
      <c r="AC455" s="20">
        <f>AB455*'ICP corrections'!Z$74+'ICP corrections'!AA$74</f>
        <v>24.033265349824017</v>
      </c>
      <c r="AD455" s="20">
        <f>((('Bruker data input page'!BN455*10000)^2)*Calibrations!DW$46)+(Calibrations!DX$46*('Bruker data input page'!BN455*10000))+Calibrations!DY$46</f>
        <v>16.483765773527406</v>
      </c>
      <c r="AE455" s="20">
        <f>AD455^2*'ICP corrections'!F$75+'ICP corrections'!G$75*AD455+'ICP corrections'!H$75</f>
        <v>33.423627405073205</v>
      </c>
      <c r="AF455" s="91">
        <f>A455^4*'ICP corrections'!K$75+A455^3*'ICP corrections'!L$75+'ICP corrections'!M$75*A455^2+'ICP corrections'!N$75*A455+'ICP corrections'!O$75</f>
        <v>1.058168042541471</v>
      </c>
      <c r="AG455" s="20">
        <f t="shared" si="7"/>
        <v>35.367814385861777</v>
      </c>
      <c r="AH455" s="20"/>
    </row>
    <row r="456" spans="1:34" s="18" customFormat="1" ht="16">
      <c r="A456" s="18">
        <f>'Bruker data input page'!A456</f>
        <v>513</v>
      </c>
      <c r="B456" s="82">
        <f>'Bruker data input page'!B456</f>
        <v>44880.190972222219</v>
      </c>
      <c r="C456" s="18" t="str">
        <f>'Bruker data input page'!G456</f>
        <v>GeoExploration</v>
      </c>
      <c r="D456" s="18" t="str">
        <f>'Bruker data input page'!H456</f>
        <v>Oxide3phase</v>
      </c>
      <c r="E456" s="22">
        <f>'Bruker data input page'!K456</f>
        <v>150</v>
      </c>
      <c r="F456" s="22"/>
      <c r="G456" s="22" t="str">
        <f>'Bruker data input page'!DJ456</f>
        <v>U1556B-59R-4A</v>
      </c>
      <c r="H456" s="22" t="str">
        <f>'Bruker data input page'!DK456</f>
        <v>SHLF11523511</v>
      </c>
      <c r="I456" s="22">
        <f>'Bruker data input page'!DL456</f>
        <v>19</v>
      </c>
      <c r="J456" s="22" t="str">
        <f>'Bruker data input page'!DM456</f>
        <v>A</v>
      </c>
      <c r="K456" s="49">
        <f>'Bruker data input page'!X456*Calibrations!H$46+Calibrations!I$46</f>
        <v>56.082625260488683</v>
      </c>
      <c r="L456" s="50">
        <f>'Bruker data input page'!AJ456*Calibrations!O$46/0.5995+Calibrations!P$46</f>
        <v>0.8671461995489278</v>
      </c>
      <c r="M456" s="19">
        <f>'ICP corrections'!$S$75*L456^2+'ICP corrections'!$T$75*L456+'ICP corrections'!$U$75</f>
        <v>0.9107644349785935</v>
      </c>
      <c r="N456" s="49">
        <f>'Bruker data input page'!V456*Calibrations!V$46+Calibrations!W$46</f>
        <v>21.206285391476939</v>
      </c>
      <c r="O456" s="50">
        <f>'Bruker data input page'!AR456*Calibrations!AC$46/0.6994+Calibrations!AD$46</f>
        <v>9.656332524593207</v>
      </c>
      <c r="P456" s="50">
        <f>'Bruker data input page'!T456*Calibrations!AQ$46+Calibrations!AR$46</f>
        <v>13.460130672663372</v>
      </c>
      <c r="Q456" s="50">
        <f>'Bruker data input page'!AP456*Calibrations!AJ$46/0.77446+Calibrations!AK$46</f>
        <v>0.11754726252936978</v>
      </c>
      <c r="R456" s="50">
        <f>'Bruker data input page'!AH456*Calibrations!AX$46/0.7147+Calibrations!AY$46</f>
        <v>12.618452813041248</v>
      </c>
      <c r="S456" s="50">
        <f>'Bruker data input page'!AF456*Calibrations!BE$46/0.83015+Calibrations!BF$46</f>
        <v>0.38630080334044953</v>
      </c>
      <c r="U456" s="20">
        <f>'Bruker data input page'!AL456*Calibrations!BS$46*10000+Calibrations!BT$46</f>
        <v>250.58277635912211</v>
      </c>
      <c r="V456" s="20">
        <f>('Bruker data input page'!AN456*10000)^2*Calibrations!BY$46+('Bruker data input page'!AN456*10000)*Calibrations!BZ$46+Calibrations!CA$46</f>
        <v>305.22933471157137</v>
      </c>
      <c r="W456" s="20">
        <f>'Bruker data input page'!AV456*Calibrations!CG$46*10000+Calibrations!CH$46</f>
        <v>125.56661311859591</v>
      </c>
      <c r="X456" s="20">
        <f>'Bruker data input page'!AX456*Calibrations!CN$46*10000+Calibrations!CO$46</f>
        <v>106.98773899921753</v>
      </c>
      <c r="Y456" s="20">
        <f>'Bruker data input page'!AZ456*Calibrations!CU$46*10000+Calibrations!CV$46</f>
        <v>79.21870558182205</v>
      </c>
      <c r="Z456" s="20">
        <f>'Bruker data input page'!BH456*Calibrations!DB$46*10000+Calibrations!DC$46</f>
        <v>5.9324888905337714</v>
      </c>
      <c r="AA456" s="20">
        <f>'Bruker data input page'!BJ456*Calibrations!DI$46*10000+Calibrations!DJ$46</f>
        <v>61.51579333842939</v>
      </c>
      <c r="AB456" s="20">
        <f>'Bruker data input page'!BL456*Calibrations!DP$46*10000+Calibrations!DQ$46</f>
        <v>18.917498352927911</v>
      </c>
      <c r="AC456" s="20">
        <f>AB456*'ICP corrections'!Z$74+'ICP corrections'!AA$74</f>
        <v>24.033265349824017</v>
      </c>
      <c r="AD456" s="20">
        <f>((('Bruker data input page'!BN456*10000)^2)*Calibrations!DW$46)+(Calibrations!DX$46*('Bruker data input page'!BN456*10000))+Calibrations!DY$46</f>
        <v>12.522771597993582</v>
      </c>
      <c r="AE456" s="20">
        <f>AD456^2*'ICP corrections'!F$75+'ICP corrections'!G$75*AD456+'ICP corrections'!H$75</f>
        <v>27.876173206050918</v>
      </c>
      <c r="AF456" s="91">
        <f>A456^4*'ICP corrections'!K$75+A456^3*'ICP corrections'!L$75+'ICP corrections'!M$75*A456^2+'ICP corrections'!N$75*A456+'ICP corrections'!O$75</f>
        <v>1.0573753545660638</v>
      </c>
      <c r="AG456" s="20">
        <f t="shared" si="7"/>
        <v>29.475578527693099</v>
      </c>
      <c r="AH456" s="20"/>
    </row>
    <row r="457" spans="1:34" s="18" customFormat="1" ht="16">
      <c r="A457" s="18">
        <f>'Bruker data input page'!A457</f>
        <v>514</v>
      </c>
      <c r="B457" s="82">
        <f>'Bruker data input page'!B457</f>
        <v>44880.193749999999</v>
      </c>
      <c r="C457" s="18" t="str">
        <f>'Bruker data input page'!G457</f>
        <v>GeoExploration</v>
      </c>
      <c r="D457" s="18" t="str">
        <f>'Bruker data input page'!H457</f>
        <v>Oxide3phase</v>
      </c>
      <c r="E457" s="22">
        <f>'Bruker data input page'!K457</f>
        <v>150</v>
      </c>
      <c r="F457" s="22"/>
      <c r="G457" s="22" t="str">
        <f>'Bruker data input page'!DJ457</f>
        <v>U1556B-59R-4A</v>
      </c>
      <c r="H457" s="22" t="str">
        <f>'Bruker data input page'!DK457</f>
        <v>SHLF11523511</v>
      </c>
      <c r="I457" s="22">
        <f>'Bruker data input page'!DL457</f>
        <v>99</v>
      </c>
      <c r="J457" s="22" t="str">
        <f>'Bruker data input page'!DM457</f>
        <v>B</v>
      </c>
      <c r="K457" s="49">
        <f>'Bruker data input page'!X457*Calibrations!H$46+Calibrations!I$46</f>
        <v>49.762156202909843</v>
      </c>
      <c r="L457" s="50">
        <f>'Bruker data input page'!AJ457*Calibrations!O$46/0.5995+Calibrations!P$46</f>
        <v>0.66614354126759501</v>
      </c>
      <c r="M457" s="19">
        <f>'ICP corrections'!$S$75*L457^2+'ICP corrections'!$T$75*L457+'ICP corrections'!$U$75</f>
        <v>0.67686692499018508</v>
      </c>
      <c r="N457" s="49">
        <f>'Bruker data input page'!V457*Calibrations!V$46+Calibrations!W$46</f>
        <v>17.06445842575696</v>
      </c>
      <c r="O457" s="50">
        <f>'Bruker data input page'!AR457*Calibrations!AC$46/0.6994+Calibrations!AD$46</f>
        <v>9.163168117559124</v>
      </c>
      <c r="P457" s="50">
        <f>'Bruker data input page'!T457*Calibrations!AQ$46+Calibrations!AR$46</f>
        <v>15.025335443761339</v>
      </c>
      <c r="Q457" s="50">
        <f>'Bruker data input page'!AP457*Calibrations!AJ$46/0.77446+Calibrations!AK$46</f>
        <v>0.12746720463816896</v>
      </c>
      <c r="R457" s="50">
        <f>'Bruker data input page'!AH457*Calibrations!AX$46/0.7147+Calibrations!AY$46</f>
        <v>9.4485660089227075</v>
      </c>
      <c r="S457" s="50">
        <f>'Bruker data input page'!AF457*Calibrations!BE$46/0.83015+Calibrations!BF$46</f>
        <v>0.36068409460484285</v>
      </c>
      <c r="U457" s="20">
        <f>'Bruker data input page'!AL457*Calibrations!BS$46*10000+Calibrations!BT$46</f>
        <v>177.94930845699122</v>
      </c>
      <c r="V457" s="20">
        <f>('Bruker data input page'!AN457*10000)^2*Calibrations!BY$46+('Bruker data input page'!AN457*10000)*Calibrations!BZ$46+Calibrations!CA$46</f>
        <v>300.83695300927468</v>
      </c>
      <c r="W457" s="20">
        <f>'Bruker data input page'!AV457*Calibrations!CG$46*10000+Calibrations!CH$46</f>
        <v>174.51151215378849</v>
      </c>
      <c r="X457" s="20">
        <f>'Bruker data input page'!AX457*Calibrations!CN$46*10000+Calibrations!CO$46</f>
        <v>79.239176799475501</v>
      </c>
      <c r="Y457" s="20">
        <f>'Bruker data input page'!AZ457*Calibrations!CU$46*10000+Calibrations!CV$46</f>
        <v>67.0332478294373</v>
      </c>
      <c r="Z457" s="20">
        <f>'Bruker data input page'!BH457*Calibrations!DB$46*10000+Calibrations!DC$46</f>
        <v>8.0712050702363456</v>
      </c>
      <c r="AA457" s="20">
        <f>'Bruker data input page'!BJ457*Calibrations!DI$46*10000+Calibrations!DJ$46</f>
        <v>55.257362451222022</v>
      </c>
      <c r="AB457" s="20">
        <f>'Bruker data input page'!BL457*Calibrations!DP$46*10000+Calibrations!DQ$46</f>
        <v>17.709715435267423</v>
      </c>
      <c r="AC457" s="20">
        <f>AB457*'ICP corrections'!Z$74+'ICP corrections'!AA$74</f>
        <v>23.006529091520836</v>
      </c>
      <c r="AD457" s="20">
        <f>((('Bruker data input page'!BN457*10000)^2)*Calibrations!DW$46)+(Calibrations!DX$46*('Bruker data input page'!BN457*10000))+Calibrations!DY$46</f>
        <v>25.621405491424486</v>
      </c>
      <c r="AE457" s="20">
        <f>AD457^2*'ICP corrections'!F$75+'ICP corrections'!G$75*AD457+'ICP corrections'!H$75</f>
        <v>46.043464097041834</v>
      </c>
      <c r="AF457" s="91">
        <f>A457^4*'ICP corrections'!K$75+A457^3*'ICP corrections'!L$75+'ICP corrections'!M$75*A457^2+'ICP corrections'!N$75*A457+'ICP corrections'!O$75</f>
        <v>1.0565722082073203</v>
      </c>
      <c r="AG457" s="20">
        <f t="shared" si="7"/>
        <v>48.648244534525965</v>
      </c>
      <c r="AH457" s="20"/>
    </row>
    <row r="458" spans="1:34" s="18" customFormat="1" ht="16">
      <c r="A458" s="18">
        <f>'Bruker data input page'!A458</f>
        <v>515</v>
      </c>
      <c r="B458" s="82">
        <f>'Bruker data input page'!B458</f>
        <v>44880.209722222222</v>
      </c>
      <c r="C458" s="18" t="str">
        <f>'Bruker data input page'!G458</f>
        <v>GeoExploration</v>
      </c>
      <c r="D458" s="18" t="str">
        <f>'Bruker data input page'!H458</f>
        <v>Oxide3phase</v>
      </c>
      <c r="E458" s="22">
        <f>'Bruker data input page'!K458</f>
        <v>150</v>
      </c>
      <c r="F458" s="22"/>
      <c r="G458" s="22" t="str">
        <f>'Bruker data input page'!DJ458</f>
        <v>U1557B-63X-3A</v>
      </c>
      <c r="H458" s="22" t="str">
        <f>'Bruker data input page'!DK458</f>
        <v>SHLF10874071</v>
      </c>
      <c r="I458" s="22">
        <f>'Bruker data input page'!DL458</f>
        <v>3</v>
      </c>
      <c r="J458" s="22" t="str">
        <f>'Bruker data input page'!DM458</f>
        <v>khaki basalt</v>
      </c>
      <c r="K458" s="49">
        <f>'Bruker data input page'!X458*Calibrations!H$46+Calibrations!I$46</f>
        <v>54.603393145841387</v>
      </c>
      <c r="L458" s="50">
        <f>'Bruker data input page'!AJ458*Calibrations!O$46/0.5995+Calibrations!P$46</f>
        <v>0.96311301424928519</v>
      </c>
      <c r="M458" s="19">
        <f>'ICP corrections'!$S$75*L458^2+'ICP corrections'!$T$75*L458+'ICP corrections'!$U$75</f>
        <v>1.0221643730706427</v>
      </c>
      <c r="N458" s="49">
        <f>'Bruker data input page'!V458*Calibrations!V$46+Calibrations!W$46</f>
        <v>20.350173490228592</v>
      </c>
      <c r="O458" s="50">
        <f>'Bruker data input page'!AR458*Calibrations!AC$46/0.6994+Calibrations!AD$46</f>
        <v>11.793824591038367</v>
      </c>
      <c r="P458" s="50">
        <f>'Bruker data input page'!T458*Calibrations!AQ$46+Calibrations!AR$46</f>
        <v>9.1328740211928796</v>
      </c>
      <c r="Q458" s="50">
        <f>'Bruker data input page'!AP458*Calibrations!AJ$46/0.77446+Calibrations!AK$46</f>
        <v>0.11049573741588602</v>
      </c>
      <c r="R458" s="50">
        <f>'Bruker data input page'!AH458*Calibrations!AX$46/0.7147+Calibrations!AY$46</f>
        <v>12.633043776466423</v>
      </c>
      <c r="S458" s="50">
        <f>'Bruker data input page'!AF458*Calibrations!BE$46/0.83015+Calibrations!BF$46</f>
        <v>1.8074128897035409</v>
      </c>
      <c r="U458" s="20">
        <f>'Bruker data input page'!AL458*Calibrations!BS$46*10000+Calibrations!BT$46</f>
        <v>274.10218501314546</v>
      </c>
      <c r="V458" s="20">
        <f>('Bruker data input page'!AN458*10000)^2*Calibrations!BY$46+('Bruker data input page'!AN458*10000)*Calibrations!BZ$46+Calibrations!CA$46</f>
        <v>433.55712090663962</v>
      </c>
      <c r="W458" s="20">
        <f>'Bruker data input page'!AV458*Calibrations!CG$46*10000+Calibrations!CH$46</f>
        <v>136.5542435142514</v>
      </c>
      <c r="X458" s="20">
        <f>'Bruker data input page'!AX458*Calibrations!CN$46*10000+Calibrations!CO$46</f>
        <v>116.23725973246486</v>
      </c>
      <c r="Y458" s="20">
        <f>'Bruker data input page'!AZ458*Calibrations!CU$46*10000+Calibrations!CV$46</f>
        <v>104.80816686183</v>
      </c>
      <c r="Z458" s="20">
        <f>'Bruker data input page'!BH458*Calibrations!DB$46*10000+Calibrations!DC$46</f>
        <v>14.487353609344066</v>
      </c>
      <c r="AA458" s="20">
        <f>'Bruker data input page'!BJ458*Calibrations!DI$46*10000+Calibrations!DJ$46</f>
        <v>62.558865152963946</v>
      </c>
      <c r="AB458" s="20">
        <f>'Bruker data input page'!BL458*Calibrations!DP$46*10000+Calibrations!DQ$46</f>
        <v>17.709715435267423</v>
      </c>
      <c r="AC458" s="20">
        <f>AB458*'ICP corrections'!Z$74+'ICP corrections'!AA$74</f>
        <v>23.006529091520836</v>
      </c>
      <c r="AD458" s="20">
        <f>((('Bruker data input page'!BN458*10000)^2)*Calibrations!DW$46)+(Calibrations!DX$46*('Bruker data input page'!BN458*10000))+Calibrations!DY$46</f>
        <v>19.109474267928743</v>
      </c>
      <c r="AE458" s="20">
        <f>AD458^2*'ICP corrections'!F$75+'ICP corrections'!G$75*AD458+'ICP corrections'!H$75</f>
        <v>37.075321605979795</v>
      </c>
      <c r="AF458" s="91">
        <f>A458^4*'ICP corrections'!K$75+A458^3*'ICP corrections'!L$75+'ICP corrections'!M$75*A458^2+'ICP corrections'!N$75*A458+'ICP corrections'!O$75</f>
        <v>1.0557585647508354</v>
      </c>
      <c r="AG458" s="20">
        <f t="shared" si="7"/>
        <v>39.142588326404869</v>
      </c>
      <c r="AH458" s="20"/>
    </row>
    <row r="459" spans="1:34" s="18" customFormat="1" ht="16">
      <c r="A459" s="18">
        <f>'Bruker data input page'!A459</f>
        <v>516</v>
      </c>
      <c r="B459" s="82">
        <f>'Bruker data input page'!B459</f>
        <v>44880.213888888888</v>
      </c>
      <c r="C459" s="18" t="str">
        <f>'Bruker data input page'!G459</f>
        <v>GeoExploration</v>
      </c>
      <c r="D459" s="18" t="str">
        <f>'Bruker data input page'!H459</f>
        <v>Oxide3phase</v>
      </c>
      <c r="E459" s="22">
        <f>'Bruker data input page'!K459</f>
        <v>150</v>
      </c>
      <c r="F459" s="22"/>
      <c r="G459" s="22" t="str">
        <f>'Bruker data input page'!DJ459</f>
        <v>U1557B-63X-3A</v>
      </c>
      <c r="H459" s="22" t="str">
        <f>'Bruker data input page'!DK459</f>
        <v>SHLF10874071</v>
      </c>
      <c r="I459" s="22">
        <f>'Bruker data input page'!DL459</f>
        <v>66</v>
      </c>
      <c r="J459" s="22" t="str">
        <f>'Bruker data input page'!DM459</f>
        <v>brown/orange basalt</v>
      </c>
      <c r="K459" s="49">
        <f>'Bruker data input page'!X459*Calibrations!H$46+Calibrations!I$46</f>
        <v>52.583382006380255</v>
      </c>
      <c r="L459" s="50">
        <f>'Bruker data input page'!AJ459*Calibrations!O$46/0.5995+Calibrations!P$46</f>
        <v>1.0275855650187693</v>
      </c>
      <c r="M459" s="19">
        <f>'ICP corrections'!$S$75*L459^2+'ICP corrections'!$T$75*L459+'ICP corrections'!$U$75</f>
        <v>1.096906424261705</v>
      </c>
      <c r="N459" s="49">
        <f>'Bruker data input page'!V459*Calibrations!V$46+Calibrations!W$46</f>
        <v>19.995084249607412</v>
      </c>
      <c r="O459" s="50">
        <f>'Bruker data input page'!AR459*Calibrations!AC$46/0.6994+Calibrations!AD$46</f>
        <v>12.05788698092841</v>
      </c>
      <c r="P459" s="50">
        <f>'Bruker data input page'!T459*Calibrations!AQ$46+Calibrations!AR$46</f>
        <v>9.9186778296652705</v>
      </c>
      <c r="Q459" s="50">
        <f>'Bruker data input page'!AP459*Calibrations!AJ$46/0.77446+Calibrations!AK$46</f>
        <v>0.14981695372666834</v>
      </c>
      <c r="R459" s="50">
        <f>'Bruker data input page'!AH459*Calibrations!AX$46/0.7147+Calibrations!AY$46</f>
        <v>12.056408901903637</v>
      </c>
      <c r="S459" s="50">
        <f>'Bruker data input page'!AF459*Calibrations!BE$46/0.83015+Calibrations!BF$46</f>
        <v>0.95870560072079736</v>
      </c>
      <c r="U459" s="20">
        <f>'Bruker data input page'!AL459*Calibrations!BS$46*10000+Calibrations!BT$46</f>
        <v>330.1337173947893</v>
      </c>
      <c r="V459" s="20">
        <f>('Bruker data input page'!AN459*10000)^2*Calibrations!BY$46+('Bruker data input page'!AN459*10000)*Calibrations!BZ$46+Calibrations!CA$46</f>
        <v>392.45022259697976</v>
      </c>
      <c r="W459" s="20">
        <f>'Bruker data input page'!AV459*Calibrations!CG$46*10000+Calibrations!CH$46</f>
        <v>154.53400234350582</v>
      </c>
      <c r="X459" s="20">
        <f>'Bruker data input page'!AX459*Calibrations!CN$46*10000+Calibrations!CO$46</f>
        <v>62.795584384813552</v>
      </c>
      <c r="Y459" s="20">
        <f>'Bruker data input page'!AZ459*Calibrations!CU$46*10000+Calibrations!CV$46</f>
        <v>101.15252953611459</v>
      </c>
      <c r="Z459" s="20">
        <f>'Bruker data input page'!BH459*Calibrations!DB$46*10000+Calibrations!DC$46</f>
        <v>9.1405631600876323</v>
      </c>
      <c r="AA459" s="20">
        <f>'Bruker data input page'!BJ459*Calibrations!DI$46*10000+Calibrations!DJ$46</f>
        <v>78.204942370982366</v>
      </c>
      <c r="AB459" s="20">
        <f>'Bruker data input page'!BL459*Calibrations!DP$46*10000+Calibrations!DQ$46</f>
        <v>20.125281270588395</v>
      </c>
      <c r="AC459" s="20">
        <f>AB459*'ICP corrections'!Z$74+'ICP corrections'!AA$74</f>
        <v>25.060001608127195</v>
      </c>
      <c r="AD459" s="20">
        <f>((('Bruker data input page'!BN459*10000)^2)*Calibrations!DW$46)+(Calibrations!DX$46*('Bruker data input page'!BN459*10000))+Calibrations!DY$46</f>
        <v>25.621405491424486</v>
      </c>
      <c r="AE459" s="20">
        <f>AD459^2*'ICP corrections'!F$75+'ICP corrections'!G$75*AD459+'ICP corrections'!H$75</f>
        <v>46.043464097041834</v>
      </c>
      <c r="AF459" s="91">
        <f>A459^4*'ICP corrections'!K$75+A459^3*'ICP corrections'!L$75+'ICP corrections'!M$75*A459^2+'ICP corrections'!N$75*A459+'ICP corrections'!O$75</f>
        <v>1.0549343855554132</v>
      </c>
      <c r="AG459" s="20">
        <f t="shared" si="7"/>
        <v>48.572833506055552</v>
      </c>
      <c r="AH459" s="20"/>
    </row>
    <row r="460" spans="1:34" s="18" customFormat="1" ht="16">
      <c r="A460" s="18">
        <f>'Bruker data input page'!A460</f>
        <v>517</v>
      </c>
      <c r="B460" s="82">
        <f>'Bruker data input page'!B460</f>
        <v>44880.216666666667</v>
      </c>
      <c r="C460" s="18" t="str">
        <f>'Bruker data input page'!G460</f>
        <v>GeoExploration</v>
      </c>
      <c r="D460" s="18" t="str">
        <f>'Bruker data input page'!H460</f>
        <v>Oxide3phase</v>
      </c>
      <c r="E460" s="22">
        <f>'Bruker data input page'!K460</f>
        <v>150</v>
      </c>
      <c r="F460" s="22"/>
      <c r="G460" s="22" t="str">
        <f>'Bruker data input page'!DJ460</f>
        <v>U1557B-63X-3A</v>
      </c>
      <c r="H460" s="22" t="str">
        <f>'Bruker data input page'!DK460</f>
        <v>SHLF10874071</v>
      </c>
      <c r="I460" s="22">
        <f>'Bruker data input page'!DL460</f>
        <v>87</v>
      </c>
      <c r="J460" s="22" t="str">
        <f>'Bruker data input page'!DM460</f>
        <v>grey basalt</v>
      </c>
      <c r="K460" s="49">
        <f>'Bruker data input page'!X460*Calibrations!H$46+Calibrations!I$46</f>
        <v>55.635422261131687</v>
      </c>
      <c r="L460" s="50">
        <f>'Bruker data input page'!AJ460*Calibrations!O$46/0.5995+Calibrations!P$46</f>
        <v>0.92172526426682866</v>
      </c>
      <c r="M460" s="19">
        <f>'ICP corrections'!$S$75*L460^2+'ICP corrections'!$T$75*L460+'ICP corrections'!$U$75</f>
        <v>0.97414233321551369</v>
      </c>
      <c r="N460" s="49">
        <f>'Bruker data input page'!V460*Calibrations!V$46+Calibrations!W$46</f>
        <v>20.009486008575863</v>
      </c>
      <c r="O460" s="50">
        <f>'Bruker data input page'!AR460*Calibrations!AC$46/0.6994+Calibrations!AD$46</f>
        <v>9.6240499676320024</v>
      </c>
      <c r="P460" s="50">
        <f>'Bruker data input page'!T460*Calibrations!AQ$46+Calibrations!AR$46</f>
        <v>13.488264389263001</v>
      </c>
      <c r="Q460" s="50">
        <f>'Bruker data input page'!AP460*Calibrations!AJ$46/0.77446+Calibrations!AK$46</f>
        <v>0.12531589189168241</v>
      </c>
      <c r="R460" s="50">
        <f>'Bruker data input page'!AH460*Calibrations!AX$46/0.7147+Calibrations!AY$46</f>
        <v>12.73591006861388</v>
      </c>
      <c r="S460" s="50">
        <f>'Bruker data input page'!AF460*Calibrations!BE$46/0.83015+Calibrations!BF$46</f>
        <v>0.69314199138311017</v>
      </c>
      <c r="U460" s="20">
        <f>'Bruker data input page'!AL460*Calibrations!BS$46*10000+Calibrations!BT$46</f>
        <v>278.25266889326724</v>
      </c>
      <c r="V460" s="20">
        <f>('Bruker data input page'!AN460*10000)^2*Calibrations!BY$46+('Bruker data input page'!AN460*10000)*Calibrations!BZ$46+Calibrations!CA$46</f>
        <v>403.10566985141804</v>
      </c>
      <c r="W460" s="20">
        <f>'Bruker data input page'!AV460*Calibrations!CG$46*10000+Calibrations!CH$46</f>
        <v>144.54524743836447</v>
      </c>
      <c r="X460" s="20">
        <f>'Bruker data input page'!AX460*Calibrations!CN$46*10000+Calibrations!CO$46</f>
        <v>64.85103343664629</v>
      </c>
      <c r="Y460" s="20">
        <f>'Bruker data input page'!AZ460*Calibrations!CU$46*10000+Calibrations!CV$46</f>
        <v>88.967071783729835</v>
      </c>
      <c r="Z460" s="20">
        <f>'Bruker data input page'!BH460*Calibrations!DB$46*10000+Calibrations!DC$46</f>
        <v>4.8631308006824847</v>
      </c>
      <c r="AA460" s="20">
        <f>'Bruker data input page'!BJ460*Calibrations!DI$46*10000+Calibrations!DJ$46</f>
        <v>67.774224225636758</v>
      </c>
      <c r="AB460" s="20">
        <f>'Bruker data input page'!BL460*Calibrations!DP$46*10000+Calibrations!DQ$46</f>
        <v>20.125281270588395</v>
      </c>
      <c r="AC460" s="20">
        <f>AB460*'ICP corrections'!Z$74+'ICP corrections'!AA$74</f>
        <v>25.060001608127195</v>
      </c>
      <c r="AD460" s="20">
        <f>((('Bruker data input page'!BN460*10000)^2)*Calibrations!DW$46)+(Calibrations!DX$46*('Bruker data input page'!BN460*10000))+Calibrations!DY$46</f>
        <v>19.109474267928743</v>
      </c>
      <c r="AE460" s="20">
        <f>AD460^2*'ICP corrections'!F$75+'ICP corrections'!G$75*AD460+'ICP corrections'!H$75</f>
        <v>37.075321605979795</v>
      </c>
      <c r="AF460" s="91">
        <f>A460^4*'ICP corrections'!K$75+A460^3*'ICP corrections'!L$75+'ICP corrections'!M$75*A460^2+'ICP corrections'!N$75*A460+'ICP corrections'!O$75</f>
        <v>1.054099632053068</v>
      </c>
      <c r="AG460" s="20">
        <f t="shared" si="7"/>
        <v>39.081082863112464</v>
      </c>
      <c r="AH460" s="20"/>
    </row>
    <row r="461" spans="1:34" s="18" customFormat="1" ht="16">
      <c r="B461" s="82"/>
      <c r="E461" s="22"/>
      <c r="F461" s="22"/>
      <c r="G461" s="22"/>
      <c r="H461" s="22"/>
      <c r="I461" s="22"/>
      <c r="J461" s="22"/>
      <c r="K461" s="49"/>
      <c r="L461" s="50"/>
      <c r="M461" s="19"/>
      <c r="N461" s="49"/>
      <c r="O461" s="50"/>
      <c r="P461" s="50"/>
      <c r="Q461" s="50"/>
      <c r="R461" s="50"/>
      <c r="S461" s="50"/>
      <c r="U461" s="20"/>
      <c r="V461" s="20"/>
      <c r="W461" s="20"/>
      <c r="X461" s="20"/>
      <c r="Y461" s="20"/>
      <c r="Z461" s="20"/>
      <c r="AA461" s="20"/>
      <c r="AB461" s="20"/>
      <c r="AC461" s="20"/>
      <c r="AD461" s="20"/>
      <c r="AE461" s="20"/>
      <c r="AF461" s="91"/>
      <c r="AG461" s="20"/>
      <c r="AH461" s="20"/>
    </row>
    <row r="462" spans="1:34" s="18" customFormat="1" ht="16">
      <c r="A462" s="18">
        <f>'Bruker data input page'!A462</f>
        <v>520</v>
      </c>
      <c r="B462" s="82">
        <f>'Bruker data input page'!B462</f>
        <v>44880.231249999997</v>
      </c>
      <c r="C462" s="18" t="str">
        <f>'Bruker data input page'!G462</f>
        <v>GeoExploration</v>
      </c>
      <c r="D462" s="18" t="str">
        <f>'Bruker data input page'!H462</f>
        <v>Oxide3phase</v>
      </c>
      <c r="E462" s="22">
        <f>'Bruker data input page'!K462</f>
        <v>150</v>
      </c>
      <c r="F462" s="22"/>
      <c r="G462" s="22" t="str">
        <f>'Bruker data input page'!DJ462</f>
        <v>U1557B-65X-1A</v>
      </c>
      <c r="H462" s="22" t="str">
        <f>'Bruker data input page'!DK462</f>
        <v>SHLF10874321</v>
      </c>
      <c r="I462" s="22">
        <f>'Bruker data input page'!DL462</f>
        <v>16</v>
      </c>
      <c r="J462" s="22" t="str">
        <f>'Bruker data input page'!DM462</f>
        <v>grey basalt clast</v>
      </c>
      <c r="K462" s="49">
        <f>'Bruker data input page'!X462*Calibrations!H$46+Calibrations!I$46</f>
        <v>56.177740048954071</v>
      </c>
      <c r="L462" s="50">
        <f>'Bruker data input page'!AJ462*Calibrations!O$46/0.5995+Calibrations!P$46</f>
        <v>0.88033751428437212</v>
      </c>
      <c r="M462" s="19">
        <f>'ICP corrections'!$S$75*L462^2+'ICP corrections'!$T$75*L462+'ICP corrections'!$U$75</f>
        <v>0.92608757075970316</v>
      </c>
      <c r="N462" s="49">
        <f>'Bruker data input page'!V462*Calibrations!V$46+Calibrations!W$46</f>
        <v>19.627046638537532</v>
      </c>
      <c r="O462" s="50">
        <f>'Bruker data input page'!AR462*Calibrations!AC$46/0.6994+Calibrations!AD$46</f>
        <v>9.8416968839188375</v>
      </c>
      <c r="P462" s="50">
        <f>'Bruker data input page'!T462*Calibrations!AQ$46+Calibrations!AR$46</f>
        <v>15.079177556564076</v>
      </c>
      <c r="Q462" s="50">
        <f>'Bruker data input page'!AP462*Calibrations!AJ$46/0.77446+Calibrations!AK$46</f>
        <v>0.12137181852312369</v>
      </c>
      <c r="R462" s="50">
        <f>'Bruker data input page'!AH462*Calibrations!AX$46/0.7147+Calibrations!AY$46</f>
        <v>12.085007190216974</v>
      </c>
      <c r="S462" s="50">
        <f>'Bruker data input page'!AF462*Calibrations!BE$46/0.83015+Calibrations!BF$46</f>
        <v>0.44827310307637147</v>
      </c>
      <c r="U462" s="20">
        <f>'Bruker data input page'!AL462*Calibrations!BS$46*10000+Calibrations!BT$46</f>
        <v>254.73326023924386</v>
      </c>
      <c r="V462" s="20">
        <f>('Bruker data input page'!AN462*10000)^2*Calibrations!BY$46+('Bruker data input page'!AN462*10000)*Calibrations!BZ$46+Calibrations!CA$46</f>
        <v>373.53905950013529</v>
      </c>
      <c r="W462" s="20">
        <f>'Bruker data input page'!AV462*Calibrations!CG$46*10000+Calibrations!CH$46</f>
        <v>153.53512685299168</v>
      </c>
      <c r="X462" s="20">
        <f>'Bruker data input page'!AX462*Calibrations!CN$46*10000+Calibrations!CO$46</f>
        <v>101.84911636963567</v>
      </c>
      <c r="Y462" s="20">
        <f>'Bruker data input page'!AZ462*Calibrations!CU$46*10000+Calibrations!CV$46</f>
        <v>78.000159806583582</v>
      </c>
      <c r="Z462" s="20">
        <f>'Bruker data input page'!BH462*Calibrations!DB$46*10000+Calibrations!DC$46</f>
        <v>5.9324888905337714</v>
      </c>
      <c r="AA462" s="20">
        <f>'Bruker data input page'!BJ462*Calibrations!DI$46*10000+Calibrations!DJ$46</f>
        <v>59.429649709360262</v>
      </c>
      <c r="AB462" s="20">
        <f>'Bruker data input page'!BL462*Calibrations!DP$46*10000+Calibrations!DQ$46</f>
        <v>20.125281270588395</v>
      </c>
      <c r="AC462" s="20">
        <f>AB462*'ICP corrections'!Z$74+'ICP corrections'!AA$74</f>
        <v>25.060001608127195</v>
      </c>
      <c r="AD462" s="20">
        <f>((('Bruker data input page'!BN462*10000)^2)*Calibrations!DW$46)+(Calibrations!DX$46*('Bruker data input page'!BN462*10000))+Calibrations!DY$46</f>
        <v>15.166425239540377</v>
      </c>
      <c r="AE462" s="20">
        <f>AD462^2*'ICP corrections'!F$75+'ICP corrections'!G$75*AD462+'ICP corrections'!H$75</f>
        <v>31.583832805808967</v>
      </c>
      <c r="AF462" s="91">
        <f>A462^4*'ICP corrections'!K$75+A462^3*'ICP corrections'!L$75+'ICP corrections'!M$75*A462^2+'ICP corrections'!N$75*A462+'ICP corrections'!O$75</f>
        <v>1.0515315411227544</v>
      </c>
      <c r="AG462" s="20">
        <f t="shared" si="7"/>
        <v>33.211396384855711</v>
      </c>
      <c r="AH462" s="20"/>
    </row>
    <row r="463" spans="1:34" s="18" customFormat="1" ht="16">
      <c r="A463" s="18">
        <f>'Bruker data input page'!A463</f>
        <v>521</v>
      </c>
      <c r="B463" s="82">
        <f>'Bruker data input page'!B463</f>
        <v>44880.236805555556</v>
      </c>
      <c r="C463" s="18" t="str">
        <f>'Bruker data input page'!G463</f>
        <v>GeoExploration</v>
      </c>
      <c r="D463" s="18" t="str">
        <f>'Bruker data input page'!H463</f>
        <v>Oxide3phase</v>
      </c>
      <c r="E463" s="22">
        <f>'Bruker data input page'!K463</f>
        <v>150</v>
      </c>
      <c r="F463" s="22"/>
      <c r="G463" s="22" t="str">
        <f>'Bruker data input page'!DJ463</f>
        <v>U1557B-65X-1A</v>
      </c>
      <c r="H463" s="22" t="str">
        <f>'Bruker data input page'!DK463</f>
        <v>SHLF10874321</v>
      </c>
      <c r="I463" s="22">
        <f>'Bruker data input page'!DL463</f>
        <v>27</v>
      </c>
      <c r="J463" s="22" t="str">
        <f>'Bruker data input page'!DM463</f>
        <v>orange basalt clast</v>
      </c>
      <c r="K463" s="49">
        <f>'Bruker data input page'!X463*Calibrations!H$46+Calibrations!I$46</f>
        <v>47.257915579198723</v>
      </c>
      <c r="L463" s="50">
        <f>'Bruker data input page'!AJ463*Calibrations!O$46/0.5995+Calibrations!P$46</f>
        <v>0.82856160394775313</v>
      </c>
      <c r="M463" s="19">
        <f>'ICP corrections'!$S$75*L463^2+'ICP corrections'!$T$75*L463+'ICP corrections'!$U$75</f>
        <v>0.86592518117087636</v>
      </c>
      <c r="N463" s="49">
        <f>'Bruker data input page'!V463*Calibrations!V$46+Calibrations!W$46</f>
        <v>17.201869703988038</v>
      </c>
      <c r="O463" s="50">
        <f>'Bruker data input page'!AR463*Calibrations!AC$46/0.6994+Calibrations!AD$46</f>
        <v>10.268064663876508</v>
      </c>
      <c r="P463" s="50">
        <f>'Bruker data input page'!T463*Calibrations!AQ$46+Calibrations!AR$46</f>
        <v>9.893939561620769</v>
      </c>
      <c r="Q463" s="50">
        <f>'Bruker data input page'!AP463*Calibrations!AJ$46/0.77446+Calibrations!AK$46</f>
        <v>0.10846394204420426</v>
      </c>
      <c r="R463" s="50">
        <f>'Bruker data input page'!AH463*Calibrations!AX$46/0.7147+Calibrations!AY$46</f>
        <v>11.653844221003151</v>
      </c>
      <c r="S463" s="50">
        <f>'Bruker data input page'!AF463*Calibrations!BE$46/0.83015+Calibrations!BF$46</f>
        <v>0.47288304159966182</v>
      </c>
      <c r="U463" s="20">
        <f>'Bruker data input page'!AL463*Calibrations!BS$46*10000+Calibrations!BT$46</f>
        <v>191.78425472406377</v>
      </c>
      <c r="V463" s="20">
        <f>('Bruker data input page'!AN463*10000)^2*Calibrations!BY$46+('Bruker data input page'!AN463*10000)*Calibrations!BZ$46+Calibrations!CA$46</f>
        <v>360.26409682852068</v>
      </c>
      <c r="W463" s="20">
        <f>'Bruker data input page'!AV463*Calibrations!CG$46*10000+Calibrations!CH$46</f>
        <v>151.53737587196338</v>
      </c>
      <c r="X463" s="20">
        <f>'Bruker data input page'!AX463*Calibrations!CN$46*10000+Calibrations!CO$46</f>
        <v>53.546063651566215</v>
      </c>
      <c r="Y463" s="20">
        <f>'Bruker data input page'!AZ463*Calibrations!CU$46*10000+Calibrations!CV$46</f>
        <v>87.748526008491382</v>
      </c>
      <c r="Z463" s="20">
        <f>'Bruker data input page'!BH463*Calibrations!DB$46*10000+Calibrations!DC$46</f>
        <v>4.8631308006824847</v>
      </c>
      <c r="AA463" s="20">
        <f>'Bruker data input page'!BJ463*Calibrations!DI$46*10000+Calibrations!DJ$46</f>
        <v>62.558865152963946</v>
      </c>
      <c r="AB463" s="20">
        <f>'Bruker data input page'!BL463*Calibrations!DP$46*10000+Calibrations!DQ$46</f>
        <v>20.125281270588395</v>
      </c>
      <c r="AC463" s="20">
        <f>AB463*'ICP corrections'!Z$74+'ICP corrections'!AA$74</f>
        <v>25.060001608127195</v>
      </c>
      <c r="AD463" s="20">
        <f>((('Bruker data input page'!BN463*10000)^2)*Calibrations!DW$46)+(Calibrations!DX$46*('Bruker data input page'!BN463*10000))+Calibrations!DY$46</f>
        <v>35.884970840423698</v>
      </c>
      <c r="AE463" s="20">
        <f>AD463^2*'ICP corrections'!F$75+'ICP corrections'!G$75*AD463+'ICP corrections'!H$75</f>
        <v>59.922802091748203</v>
      </c>
      <c r="AF463" s="91">
        <f>A463^4*'ICP corrections'!K$75+A463^3*'ICP corrections'!L$75+'ICP corrections'!M$75*A463^2+'ICP corrections'!N$75*A463+'ICP corrections'!O$75</f>
        <v>1.0506541061770229</v>
      </c>
      <c r="AG463" s="20">
        <f t="shared" si="7"/>
        <v>62.958138071328349</v>
      </c>
      <c r="AH463" s="20"/>
    </row>
    <row r="464" spans="1:34" s="18" customFormat="1" ht="16">
      <c r="A464" s="18">
        <f>'Bruker data input page'!A464</f>
        <v>522</v>
      </c>
      <c r="B464" s="82">
        <f>'Bruker data input page'!B464</f>
        <v>44880.240972222222</v>
      </c>
      <c r="C464" s="18" t="str">
        <f>'Bruker data input page'!G464</f>
        <v>GeoExploration</v>
      </c>
      <c r="D464" s="18" t="str">
        <f>'Bruker data input page'!H464</f>
        <v>Oxide3phase</v>
      </c>
      <c r="E464" s="22">
        <f>'Bruker data input page'!K464</f>
        <v>150</v>
      </c>
      <c r="F464" s="22"/>
      <c r="G464" s="22" t="str">
        <f>'Bruker data input page'!DJ464</f>
        <v>U1557B-66X-1A</v>
      </c>
      <c r="H464" s="22" t="str">
        <f>'Bruker data input page'!DK464</f>
        <v>SHLF10874361</v>
      </c>
      <c r="I464" s="22">
        <f>'Bruker data input page'!DL464</f>
        <v>20</v>
      </c>
      <c r="J464" s="22" t="str">
        <f>'Bruker data input page'!DM464</f>
        <v>orange basalt clast</v>
      </c>
      <c r="K464" s="49">
        <f>'Bruker data input page'!X464*Calibrations!H$46+Calibrations!I$46</f>
        <v>48.154052686297312</v>
      </c>
      <c r="L464" s="50">
        <f>'Bruker data input page'!AJ464*Calibrations!O$46/0.5995+Calibrations!P$46</f>
        <v>0.92469331008230349</v>
      </c>
      <c r="M464" s="19">
        <f>'ICP corrections'!$S$75*L464^2+'ICP corrections'!$T$75*L464+'ICP corrections'!$U$75</f>
        <v>0.97758723401643888</v>
      </c>
      <c r="N464" s="49">
        <f>'Bruker data input page'!V464*Calibrations!V$46+Calibrations!W$46</f>
        <v>18.116843840286336</v>
      </c>
      <c r="O464" s="50">
        <f>'Bruker data input page'!AR464*Calibrations!AC$46/0.6994+Calibrations!AD$46</f>
        <v>11.417442705730302</v>
      </c>
      <c r="P464" s="50">
        <f>'Bruker data input page'!T464*Calibrations!AQ$46+Calibrations!AR$46</f>
        <v>10.269476171817885</v>
      </c>
      <c r="Q464" s="50">
        <f>'Bruker data input page'!AP464*Calibrations!AJ$46/0.77446+Calibrations!AK$46</f>
        <v>9.7707378311771398E-2</v>
      </c>
      <c r="R464" s="50">
        <f>'Bruker data input page'!AH464*Calibrations!AX$46/0.7147+Calibrations!AY$46</f>
        <v>12.446425354258476</v>
      </c>
      <c r="S464" s="50">
        <f>'Bruker data input page'!AF464*Calibrations!BE$46/0.83015+Calibrations!BF$46</f>
        <v>0.54067223589563418</v>
      </c>
      <c r="U464" s="20">
        <f>'Bruker data input page'!AL464*Calibrations!BS$46*10000+Calibrations!BT$46</f>
        <v>233.28909352528143</v>
      </c>
      <c r="V464" s="20">
        <f>('Bruker data input page'!AN464*10000)^2*Calibrations!BY$46+('Bruker data input page'!AN464*10000)*Calibrations!BZ$46+Calibrations!CA$46</f>
        <v>353.81471828892609</v>
      </c>
      <c r="W464" s="20">
        <f>'Bruker data input page'!AV464*Calibrations!CG$46*10000+Calibrations!CH$46</f>
        <v>174.51151215378849</v>
      </c>
      <c r="X464" s="20">
        <f>'Bruker data input page'!AX464*Calibrations!CN$46*10000+Calibrations!CO$46</f>
        <v>68.961931540311781</v>
      </c>
      <c r="Y464" s="20">
        <f>'Bruker data input page'!AZ464*Calibrations!CU$46*10000+Calibrations!CV$46</f>
        <v>88.967071783729835</v>
      </c>
      <c r="Z464" s="20">
        <f>'Bruker data input page'!BH464*Calibrations!DB$46*10000+Calibrations!DC$46</f>
        <v>7.001846980385058</v>
      </c>
      <c r="AA464" s="20">
        <f>'Bruker data input page'!BJ464*Calibrations!DI$46*10000+Calibrations!DJ$46</f>
        <v>75.075726927378668</v>
      </c>
      <c r="AB464" s="20">
        <f>'Bruker data input page'!BL464*Calibrations!DP$46*10000+Calibrations!DQ$46</f>
        <v>24.956412941230354</v>
      </c>
      <c r="AC464" s="20">
        <f>AB464*'ICP corrections'!Z$74+'ICP corrections'!AA$74</f>
        <v>29.166946641339923</v>
      </c>
      <c r="AD464" s="20">
        <f>((('Bruker data input page'!BN464*10000)^2)*Calibrations!DW$46)+(Calibrations!DX$46*('Bruker data input page'!BN464*10000))+Calibrations!DY$46</f>
        <v>32.058565268480812</v>
      </c>
      <c r="AE464" s="20">
        <f>AD464^2*'ICP corrections'!F$75+'ICP corrections'!G$75*AD464+'ICP corrections'!H$75</f>
        <v>54.784935990419477</v>
      </c>
      <c r="AF464" s="91">
        <f>A464^4*'ICP corrections'!K$75+A464^3*'ICP corrections'!L$75+'ICP corrections'!M$75*A464^2+'ICP corrections'!N$75*A464+'ICP corrections'!O$75</f>
        <v>1.0497659051825665</v>
      </c>
      <c r="AG464" s="20">
        <f t="shared" si="7"/>
        <v>57.511357920351671</v>
      </c>
      <c r="AH464" s="20"/>
    </row>
    <row r="465" spans="1:34" s="18" customFormat="1" ht="16">
      <c r="A465" s="18">
        <f>'Bruker data input page'!A465</f>
        <v>523</v>
      </c>
      <c r="B465" s="82">
        <f>'Bruker data input page'!B465</f>
        <v>44880.243750000001</v>
      </c>
      <c r="C465" s="18" t="str">
        <f>'Bruker data input page'!G465</f>
        <v>GeoExploration</v>
      </c>
      <c r="D465" s="18" t="str">
        <f>'Bruker data input page'!H465</f>
        <v>Oxide3phase</v>
      </c>
      <c r="E465" s="22">
        <f>'Bruker data input page'!K465</f>
        <v>150</v>
      </c>
      <c r="F465" s="22"/>
      <c r="G465" s="22" t="str">
        <f>'Bruker data input page'!DJ465</f>
        <v>U1557B-66X-1A</v>
      </c>
      <c r="H465" s="22" t="str">
        <f>'Bruker data input page'!DK465</f>
        <v>SHLF10874361</v>
      </c>
      <c r="I465" s="22">
        <f>'Bruker data input page'!DL465</f>
        <v>129</v>
      </c>
      <c r="J465" s="22" t="str">
        <f>'Bruker data input page'!DM465</f>
        <v>grey basalt clast</v>
      </c>
      <c r="K465" s="49">
        <f>'Bruker data input page'!X465*Calibrations!H$46+Calibrations!I$46</f>
        <v>53.290732126868576</v>
      </c>
      <c r="L465" s="50">
        <f>'Bruker data input page'!AJ465*Calibrations!O$46/0.5995+Calibrations!P$46</f>
        <v>0.93837929912032714</v>
      </c>
      <c r="M465" s="19">
        <f>'ICP corrections'!$S$75*L465^2+'ICP corrections'!$T$75*L465+'ICP corrections'!$U$75</f>
        <v>0.99346987731906022</v>
      </c>
      <c r="N465" s="49">
        <f>'Bruker data input page'!V465*Calibrations!V$46+Calibrations!W$46</f>
        <v>19.827482128034212</v>
      </c>
      <c r="O465" s="50">
        <f>'Bruker data input page'!AR465*Calibrations!AC$46/0.6994+Calibrations!AD$46</f>
        <v>10.297669405052915</v>
      </c>
      <c r="P465" s="50">
        <f>'Bruker data input page'!T465*Calibrations!AQ$46+Calibrations!AR$46</f>
        <v>11.76337652325817</v>
      </c>
      <c r="Q465" s="50">
        <f>'Bruker data input page'!AP465*Calibrations!AJ$46/0.77446+Calibrations!AK$46</f>
        <v>0.11085428954030047</v>
      </c>
      <c r="R465" s="50">
        <f>'Bruker data input page'!AH465*Calibrations!AX$46/0.7147+Calibrations!AY$46</f>
        <v>11.400836915210675</v>
      </c>
      <c r="S465" s="50">
        <f>'Bruker data input page'!AF465*Calibrations!BE$46/0.83015+Calibrations!BF$46</f>
        <v>1.5588525106183089</v>
      </c>
      <c r="U465" s="20">
        <f>'Bruker data input page'!AL465*Calibrations!BS$46*10000+Calibrations!BT$46</f>
        <v>247.12403979235398</v>
      </c>
      <c r="V465" s="20">
        <f>('Bruker data input page'!AN465*10000)^2*Calibrations!BY$46+('Bruker data input page'!AN465*10000)*Calibrations!BZ$46+Calibrations!CA$46</f>
        <v>400.87687314536151</v>
      </c>
      <c r="W465" s="20">
        <f>'Bruker data input page'!AV465*Calibrations!CG$46*10000+Calibrations!CH$46</f>
        <v>111.58235625139802</v>
      </c>
      <c r="X465" s="20">
        <f>'Bruker data input page'!AX465*Calibrations!CN$46*10000+Calibrations!CO$46</f>
        <v>76.156003221726394</v>
      </c>
      <c r="Y465" s="20">
        <f>'Bruker data input page'!AZ465*Calibrations!CU$46*10000+Calibrations!CV$46</f>
        <v>97.496892210399167</v>
      </c>
      <c r="Z465" s="20">
        <f>'Bruker data input page'!BH465*Calibrations!DB$46*10000+Calibrations!DC$46</f>
        <v>16.626069789046639</v>
      </c>
      <c r="AA465" s="20">
        <f>'Bruker data input page'!BJ465*Calibrations!DI$46*10000+Calibrations!DJ$46</f>
        <v>75.075726927378668</v>
      </c>
      <c r="AB465" s="20">
        <f>'Bruker data input page'!BL465*Calibrations!DP$46*10000+Calibrations!DQ$46</f>
        <v>22.540847105909371</v>
      </c>
      <c r="AC465" s="20">
        <f>AB465*'ICP corrections'!Z$74+'ICP corrections'!AA$74</f>
        <v>27.113474124733557</v>
      </c>
      <c r="AD465" s="20">
        <f>((('Bruker data input page'!BN465*10000)^2)*Calibrations!DW$46)+(Calibrations!DX$46*('Bruker data input page'!BN465*10000))+Calibrations!DY$46</f>
        <v>24.325000962440491</v>
      </c>
      <c r="AE465" s="20">
        <f>AD465^2*'ICP corrections'!F$75+'ICP corrections'!G$75*AD465+'ICP corrections'!H$75</f>
        <v>44.268107259784273</v>
      </c>
      <c r="AF465" s="91">
        <f>A465^4*'ICP corrections'!K$75+A465^3*'ICP corrections'!L$75+'ICP corrections'!M$75*A465^2+'ICP corrections'!N$75*A465+'ICP corrections'!O$75</f>
        <v>1.048866900010651</v>
      </c>
      <c r="AG465" s="20">
        <f t="shared" si="7"/>
        <v>46.431352430908923</v>
      </c>
      <c r="AH465" s="20"/>
    </row>
    <row r="466" spans="1:34" s="18" customFormat="1" ht="16">
      <c r="A466" s="18">
        <f>'Bruker data input page'!A466</f>
        <v>524</v>
      </c>
      <c r="B466" s="82">
        <f>'Bruker data input page'!B466</f>
        <v>44880.247916666667</v>
      </c>
      <c r="C466" s="18" t="str">
        <f>'Bruker data input page'!G466</f>
        <v>GeoExploration</v>
      </c>
      <c r="D466" s="18" t="str">
        <f>'Bruker data input page'!H466</f>
        <v>Oxide3phase</v>
      </c>
      <c r="E466" s="22">
        <f>'Bruker data input page'!K466</f>
        <v>150</v>
      </c>
      <c r="F466" s="22"/>
      <c r="G466" s="22" t="str">
        <f>'Bruker data input page'!DJ466</f>
        <v>U1557B-66X-2A</v>
      </c>
      <c r="H466" s="22" t="str">
        <f>'Bruker data input page'!DK466</f>
        <v>SHLF10874391</v>
      </c>
      <c r="I466" s="22">
        <f>'Bruker data input page'!DL466</f>
        <v>15</v>
      </c>
      <c r="J466" s="22" t="str">
        <f>'Bruker data input page'!DM466</f>
        <v>red orange basalt clast</v>
      </c>
      <c r="K466" s="49">
        <f>'Bruker data input page'!X466*Calibrations!H$46+Calibrations!I$46</f>
        <v>52.664167064328609</v>
      </c>
      <c r="L466" s="50">
        <f>'Bruker data input page'!AJ466*Calibrations!O$46/0.5995+Calibrations!P$46</f>
        <v>0.92452841864811053</v>
      </c>
      <c r="M466" s="19">
        <f>'ICP corrections'!$S$75*L466^2+'ICP corrections'!$T$75*L466+'ICP corrections'!$U$75</f>
        <v>0.9773958550534938</v>
      </c>
      <c r="N466" s="49">
        <f>'Bruker data input page'!V466*Calibrations!V$46+Calibrations!W$46</f>
        <v>19.422184920367062</v>
      </c>
      <c r="O466" s="50">
        <f>'Bruker data input page'!AR466*Calibrations!AC$46/0.6994+Calibrations!AD$46</f>
        <v>10.814487851519401</v>
      </c>
      <c r="P466" s="50">
        <f>'Bruker data input page'!T466*Calibrations!AQ$46+Calibrations!AR$46</f>
        <v>10.90985776931495</v>
      </c>
      <c r="Q466" s="50">
        <f>'Bruker data input page'!AP466*Calibrations!AJ$46/0.77446+Calibrations!AK$46</f>
        <v>0.10308566017798783</v>
      </c>
      <c r="R466" s="50">
        <f>'Bruker data input page'!AH466*Calibrations!AX$46/0.7147+Calibrations!AY$46</f>
        <v>11.798148849278096</v>
      </c>
      <c r="S466" s="50">
        <f>'Bruker data input page'!AF466*Calibrations!BE$46/0.83015+Calibrations!BF$46</f>
        <v>0.93398379884058302</v>
      </c>
      <c r="U466" s="20">
        <f>'Bruker data input page'!AL466*Calibrations!BS$46*10000+Calibrations!BT$46</f>
        <v>296.23809904046152</v>
      </c>
      <c r="V466" s="20">
        <f>('Bruker data input page'!AN466*10000)^2*Calibrations!BY$46+('Bruker data input page'!AN466*10000)*Calibrations!BZ$46+Calibrations!CA$46</f>
        <v>419.20526201915652</v>
      </c>
      <c r="W466" s="20">
        <f>'Bruker data input page'!AV466*Calibrations!CG$46*10000+Calibrations!CH$46</f>
        <v>121.57111115653937</v>
      </c>
      <c r="X466" s="20">
        <f>'Bruker data input page'!AX466*Calibrations!CN$46*10000+Calibrations!CO$46</f>
        <v>73.072829643977272</v>
      </c>
      <c r="Y466" s="20">
        <f>'Bruker data input page'!AZ466*Calibrations!CU$46*10000+Calibrations!CV$46</f>
        <v>99.933983760876117</v>
      </c>
      <c r="Z466" s="20">
        <f>'Bruker data input page'!BH466*Calibrations!DB$46*10000+Calibrations!DC$46</f>
        <v>5.9324888905337714</v>
      </c>
      <c r="AA466" s="20">
        <f>'Bruker data input page'!BJ466*Calibrations!DI$46*10000+Calibrations!DJ$46</f>
        <v>66.731152411102187</v>
      </c>
      <c r="AB466" s="20">
        <f>'Bruker data input page'!BL466*Calibrations!DP$46*10000+Calibrations!DQ$46</f>
        <v>21.333064188248887</v>
      </c>
      <c r="AC466" s="20">
        <f>AB466*'ICP corrections'!Z$74+'ICP corrections'!AA$74</f>
        <v>26.086737866430376</v>
      </c>
      <c r="AD466" s="20">
        <f>((('Bruker data input page'!BN466*10000)^2)*Calibrations!DW$46)+(Calibrations!DX$46*('Bruker data input page'!BN466*10000))+Calibrations!DY$46</f>
        <v>29.492673931231018</v>
      </c>
      <c r="AE466" s="20">
        <f>AD466^2*'ICP corrections'!F$75+'ICP corrections'!G$75*AD466+'ICP corrections'!H$75</f>
        <v>51.315272315681689</v>
      </c>
      <c r="AF466" s="91">
        <f>A466^4*'ICP corrections'!K$75+A466^3*'ICP corrections'!L$75+'ICP corrections'!M$75*A466^2+'ICP corrections'!N$75*A466+'ICP corrections'!O$75</f>
        <v>1.0479570526057516</v>
      </c>
      <c r="AG466" s="20">
        <f t="shared" si="7"/>
        <v>53.776201529603306</v>
      </c>
      <c r="AH466" s="20"/>
    </row>
    <row r="467" spans="1:34" s="18" customFormat="1" ht="16">
      <c r="A467" s="18">
        <f>'Bruker data input page'!A467</f>
        <v>525</v>
      </c>
      <c r="B467" s="82">
        <f>'Bruker data input page'!B467</f>
        <v>44880.252083333333</v>
      </c>
      <c r="C467" s="18" t="str">
        <f>'Bruker data input page'!G467</f>
        <v>GeoExploration</v>
      </c>
      <c r="D467" s="18" t="str">
        <f>'Bruker data input page'!H467</f>
        <v>Oxide3phase</v>
      </c>
      <c r="E467" s="22">
        <f>'Bruker data input page'!K467</f>
        <v>150</v>
      </c>
      <c r="F467" s="22"/>
      <c r="G467" s="22" t="str">
        <f>'Bruker data input page'!DJ467</f>
        <v>U1557B-66X-2A</v>
      </c>
      <c r="H467" s="22" t="str">
        <f>'Bruker data input page'!DK467</f>
        <v>SHLF10874391</v>
      </c>
      <c r="I467" s="22">
        <f>'Bruker data input page'!DL467</f>
        <v>42</v>
      </c>
      <c r="J467" s="22" t="str">
        <f>'Bruker data input page'!DM467</f>
        <v>grey basalt clast</v>
      </c>
      <c r="K467" s="49">
        <f>'Bruker data input page'!X467*Calibrations!H$46+Calibrations!I$46</f>
        <v>53.1762866281084</v>
      </c>
      <c r="L467" s="50">
        <f>'Bruker data input page'!AJ467*Calibrations!O$46/0.5995+Calibrations!P$46</f>
        <v>0.83829019856514331</v>
      </c>
      <c r="M467" s="19">
        <f>'ICP corrections'!$S$75*L467^2+'ICP corrections'!$T$75*L467+'ICP corrections'!$U$75</f>
        <v>0.87723348638696153</v>
      </c>
      <c r="N467" s="49">
        <f>'Bruker data input page'!V467*Calibrations!V$46+Calibrations!W$46</f>
        <v>20.563755539517572</v>
      </c>
      <c r="O467" s="50">
        <f>'Bruker data input page'!AR467*Calibrations!AC$46/0.6994+Calibrations!AD$46</f>
        <v>9.145613547414321</v>
      </c>
      <c r="P467" s="50">
        <f>'Bruker data input page'!T467*Calibrations!AQ$46+Calibrations!AR$46</f>
        <v>12.021721651895451</v>
      </c>
      <c r="Q467" s="50">
        <f>'Bruker data input page'!AP467*Calibrations!AJ$46/0.77446+Calibrations!AK$46</f>
        <v>0.1379847336209922</v>
      </c>
      <c r="R467" s="50">
        <f>'Bruker data input page'!AH467*Calibrations!AX$46/0.7147+Calibrations!AY$46</f>
        <v>13.817100458419102</v>
      </c>
      <c r="S467" s="50">
        <f>'Bruker data input page'!AF467*Calibrations!BE$46/0.83015+Calibrations!BF$46</f>
        <v>0.86518783433229407</v>
      </c>
      <c r="U467" s="20">
        <f>'Bruker data input page'!AL467*Calibrations!BS$46*10000+Calibrations!BT$46</f>
        <v>251.27452367247577</v>
      </c>
      <c r="V467" s="20">
        <f>('Bruker data input page'!AN467*10000)^2*Calibrations!BY$46+('Bruker data input page'!AN467*10000)*Calibrations!BZ$46+Calibrations!CA$46</f>
        <v>336.4872372275106</v>
      </c>
      <c r="W467" s="20">
        <f>'Bruker data input page'!AV467*Calibrations!CG$46*10000+Calibrations!CH$46</f>
        <v>154.53400234350582</v>
      </c>
      <c r="X467" s="20">
        <f>'Bruker data input page'!AX467*Calibrations!CN$46*10000+Calibrations!CO$46</f>
        <v>94.655044688221068</v>
      </c>
      <c r="Y467" s="20">
        <f>'Bruker data input page'!AZ467*Calibrations!CU$46*10000+Calibrations!CV$46</f>
        <v>85.311434458014432</v>
      </c>
      <c r="Z467" s="20">
        <f>'Bruker data input page'!BH467*Calibrations!DB$46*10000+Calibrations!DC$46</f>
        <v>12.348637429641492</v>
      </c>
      <c r="AA467" s="20">
        <f>'Bruker data input page'!BJ467*Calibrations!DI$46*10000+Calibrations!DJ$46</f>
        <v>74.032655112844111</v>
      </c>
      <c r="AB467" s="20">
        <f>'Bruker data input page'!BL467*Calibrations!DP$46*10000+Calibrations!DQ$46</f>
        <v>20.125281270588395</v>
      </c>
      <c r="AC467" s="20">
        <f>AB467*'ICP corrections'!Z$74+'ICP corrections'!AA$74</f>
        <v>25.060001608127195</v>
      </c>
      <c r="AD467" s="20">
        <f>((('Bruker data input page'!BN467*10000)^2)*Calibrations!DW$46)+(Calibrations!DX$46*('Bruker data input page'!BN467*10000))+Calibrations!DY$46</f>
        <v>23.02560557559892</v>
      </c>
      <c r="AE467" s="20">
        <f>AD467^2*'ICP corrections'!F$75+'ICP corrections'!G$75*AD467+'ICP corrections'!H$75</f>
        <v>42.48364923471555</v>
      </c>
      <c r="AF467" s="91">
        <f>A467^4*'ICP corrections'!K$75+A467^3*'ICP corrections'!L$75+'ICP corrections'!M$75*A467^2+'ICP corrections'!N$75*A467+'ICP corrections'!O$75</f>
        <v>1.0470363249855523</v>
      </c>
      <c r="AG467" s="20">
        <f t="shared" si="7"/>
        <v>44.481923966691845</v>
      </c>
      <c r="AH467" s="20"/>
    </row>
    <row r="468" spans="1:34" s="18" customFormat="1" ht="16">
      <c r="A468" s="18">
        <f>'Bruker data input page'!A468</f>
        <v>526</v>
      </c>
      <c r="B468" s="82">
        <f>'Bruker data input page'!B468</f>
        <v>44880.254166666666</v>
      </c>
      <c r="C468" s="18" t="str">
        <f>'Bruker data input page'!G468</f>
        <v>GeoExploration</v>
      </c>
      <c r="D468" s="18" t="str">
        <f>'Bruker data input page'!H468</f>
        <v>Oxide3phase</v>
      </c>
      <c r="E468" s="22">
        <f>'Bruker data input page'!K468</f>
        <v>150</v>
      </c>
      <c r="F468" s="22"/>
      <c r="G468" s="22" t="str">
        <f>'Bruker data input page'!DJ468</f>
        <v>U1557B-66X-2A</v>
      </c>
      <c r="H468" s="22" t="str">
        <f>'Bruker data input page'!DK468</f>
        <v>SHLF10874391</v>
      </c>
      <c r="I468" s="22">
        <f>'Bruker data input page'!DL468</f>
        <v>67</v>
      </c>
      <c r="J468" s="22" t="str">
        <f>'Bruker data input page'!DM468</f>
        <v>orange speckled basalt clast</v>
      </c>
      <c r="K468" s="49">
        <f>'Bruker data input page'!X468*Calibrations!H$46+Calibrations!I$46</f>
        <v>51.732349889969491</v>
      </c>
      <c r="L468" s="50">
        <f>'Bruker data input page'!AJ468*Calibrations!O$46/0.5995+Calibrations!P$46</f>
        <v>0.92139548139844252</v>
      </c>
      <c r="M468" s="19">
        <f>'ICP corrections'!$S$75*L468^2+'ICP corrections'!$T$75*L468+'ICP corrections'!$U$75</f>
        <v>0.9737595560718928</v>
      </c>
      <c r="N468" s="49">
        <f>'Bruker data input page'!V468*Calibrations!V$46+Calibrations!W$46</f>
        <v>19.089094696885759</v>
      </c>
      <c r="O468" s="50">
        <f>'Bruker data input page'!AR468*Calibrations!AC$46/0.6994+Calibrations!AD$46</f>
        <v>10.62183388255737</v>
      </c>
      <c r="P468" s="50">
        <f>'Bruker data input page'!T468*Calibrations!AQ$46+Calibrations!AR$46</f>
        <v>11.022101597265884</v>
      </c>
      <c r="Q468" s="50">
        <f>'Bruker data input page'!AP468*Calibrations!AJ$46/0.77446+Calibrations!AK$46</f>
        <v>0.20646818938414804</v>
      </c>
      <c r="R468" s="50">
        <f>'Bruker data input page'!AH468*Calibrations!AX$46/0.7147+Calibrations!AY$46</f>
        <v>11.005421806388522</v>
      </c>
      <c r="S468" s="50">
        <f>'Bruker data input page'!AF468*Calibrations!BE$46/0.83015+Calibrations!BF$46</f>
        <v>1.2808720686620525</v>
      </c>
      <c r="U468" s="20">
        <f>'Bruker data input page'!AL468*Calibrations!BS$46*10000+Calibrations!BT$46</f>
        <v>267.87645919296284</v>
      </c>
      <c r="V468" s="20">
        <f>('Bruker data input page'!AN468*10000)^2*Calibrations!BY$46+('Bruker data input page'!AN468*10000)*Calibrations!BZ$46+Calibrations!CA$46</f>
        <v>394.78804614282546</v>
      </c>
      <c r="W468" s="20">
        <f>'Bruker data input page'!AV468*Calibrations!CG$46*10000+Calibrations!CH$46</f>
        <v>159.52837979607648</v>
      </c>
      <c r="X468" s="20">
        <f>'Bruker data input page'!AX468*Calibrations!CN$46*10000+Calibrations!CO$46</f>
        <v>105.96001447330116</v>
      </c>
      <c r="Y468" s="20">
        <f>'Bruker data input page'!AZ468*Calibrations!CU$46*10000+Calibrations!CV$46</f>
        <v>136.49035701803038</v>
      </c>
      <c r="Z468" s="20">
        <f>'Bruker data input page'!BH468*Calibrations!DB$46*10000+Calibrations!DC$46</f>
        <v>14.487353609344066</v>
      </c>
      <c r="AA468" s="20">
        <f>'Bruker data input page'!BJ468*Calibrations!DI$46*10000+Calibrations!DJ$46</f>
        <v>72.989583298309554</v>
      </c>
      <c r="AB468" s="20">
        <f>'Bruker data input page'!BL468*Calibrations!DP$46*10000+Calibrations!DQ$46</f>
        <v>20.125281270588395</v>
      </c>
      <c r="AC468" s="20">
        <f>AB468*'ICP corrections'!Z$74+'ICP corrections'!AA$74</f>
        <v>25.060001608127195</v>
      </c>
      <c r="AD468" s="20">
        <f>((('Bruker data input page'!BN468*10000)^2)*Calibrations!DW$46)+(Calibrations!DX$46*('Bruker data input page'!BN468*10000))+Calibrations!DY$46</f>
        <v>29.492673931231018</v>
      </c>
      <c r="AE468" s="20">
        <f>AD468^2*'ICP corrections'!F$75+'ICP corrections'!G$75*AD468+'ICP corrections'!H$75</f>
        <v>51.315272315681689</v>
      </c>
      <c r="AF468" s="91">
        <f>A468^4*'ICP corrections'!K$75+A468^3*'ICP corrections'!L$75+'ICP corrections'!M$75*A468^2+'ICP corrections'!N$75*A468+'ICP corrections'!O$75</f>
        <v>1.0461046792409461</v>
      </c>
      <c r="AG468" s="20">
        <f t="shared" si="7"/>
        <v>53.681146485957996</v>
      </c>
      <c r="AH468" s="20"/>
    </row>
    <row r="469" spans="1:34" s="18" customFormat="1" ht="16">
      <c r="A469" s="18">
        <f>'Bruker data input page'!A469</f>
        <v>527</v>
      </c>
      <c r="B469" s="82">
        <f>'Bruker data input page'!B469</f>
        <v>44880.256944444445</v>
      </c>
      <c r="C469" s="18" t="str">
        <f>'Bruker data input page'!G469</f>
        <v>GeoExploration</v>
      </c>
      <c r="D469" s="18" t="str">
        <f>'Bruker data input page'!H469</f>
        <v>Oxide3phase</v>
      </c>
      <c r="E469" s="22">
        <f>'Bruker data input page'!K469</f>
        <v>150</v>
      </c>
      <c r="F469" s="22"/>
      <c r="G469" s="22" t="str">
        <f>'Bruker data input page'!DJ469</f>
        <v>U1557B-66X-2A</v>
      </c>
      <c r="H469" s="22" t="str">
        <f>'Bruker data input page'!DK469</f>
        <v>SHLF10874391</v>
      </c>
      <c r="I469" s="22">
        <f>'Bruker data input page'!DL469</f>
        <v>99</v>
      </c>
      <c r="J469" s="22" t="str">
        <f>'Bruker data input page'!DM469</f>
        <v>orange basalt clast</v>
      </c>
      <c r="K469" s="49">
        <f>'Bruker data input page'!X469*Calibrations!H$46+Calibrations!I$46</f>
        <v>53.30092643180015</v>
      </c>
      <c r="L469" s="50">
        <f>'Bruker data input page'!AJ469*Calibrations!O$46/0.5995+Calibrations!P$46</f>
        <v>1.106733453431435</v>
      </c>
      <c r="M469" s="19">
        <f>'ICP corrections'!$S$75*L469^2+'ICP corrections'!$T$75*L469+'ICP corrections'!$U$75</f>
        <v>1.1885527970333523</v>
      </c>
      <c r="N469" s="49">
        <f>'Bruker data input page'!V469*Calibrations!V$46+Calibrations!W$46</f>
        <v>21.368998842574609</v>
      </c>
      <c r="O469" s="50">
        <f>'Bruker data input page'!AR469*Calibrations!AC$46/0.6994+Calibrations!AD$46</f>
        <v>12.701901677172918</v>
      </c>
      <c r="P469" s="50">
        <f>'Bruker data input page'!T469*Calibrations!AQ$46+Calibrations!AR$46</f>
        <v>5.4344544421320231</v>
      </c>
      <c r="Q469" s="50">
        <f>'Bruker data input page'!AP469*Calibrations!AJ$46/0.77446+Calibrations!AK$46</f>
        <v>5.3964019133211139E-2</v>
      </c>
      <c r="R469" s="50">
        <f>'Bruker data input page'!AH469*Calibrations!AX$46/0.7147+Calibrations!AY$46</f>
        <v>10.11289257367077</v>
      </c>
      <c r="S469" s="50">
        <f>'Bruker data input page'!AF469*Calibrations!BE$46/0.83015+Calibrations!BF$46</f>
        <v>2.9750426092767421</v>
      </c>
      <c r="U469" s="20">
        <f>'Bruker data input page'!AL469*Calibrations!BS$46*10000+Calibrations!BT$46</f>
        <v>243.66530322558583</v>
      </c>
      <c r="V469" s="20">
        <f>('Bruker data input page'!AN469*10000)^2*Calibrations!BY$46+('Bruker data input page'!AN469*10000)*Calibrations!BZ$46+Calibrations!CA$46</f>
        <v>394.01207547117349</v>
      </c>
      <c r="W469" s="20">
        <f>'Bruker data input page'!AV469*Calibrations!CG$46*10000+Calibrations!CH$46</f>
        <v>159.52837979607648</v>
      </c>
      <c r="X469" s="20">
        <f>'Bruker data input page'!AX469*Calibrations!CN$46*10000+Calibrations!CO$46</f>
        <v>82.322350377224609</v>
      </c>
      <c r="Y469" s="20">
        <f>'Bruker data input page'!AZ469*Calibrations!CU$46*10000+Calibrations!CV$46</f>
        <v>114.55653306373782</v>
      </c>
      <c r="Z469" s="20">
        <f>'Bruker data input page'!BH469*Calibrations!DB$46*10000+Calibrations!DC$46</f>
        <v>18.764785968749212</v>
      </c>
      <c r="AA469" s="20">
        <f>'Bruker data input page'!BJ469*Calibrations!DI$46*10000+Calibrations!DJ$46</f>
        <v>85.506445072724276</v>
      </c>
      <c r="AB469" s="20">
        <f>'Bruker data input page'!BL469*Calibrations!DP$46*10000+Calibrations!DQ$46</f>
        <v>24.956412941230354</v>
      </c>
      <c r="AC469" s="20">
        <f>AB469*'ICP corrections'!Z$74+'ICP corrections'!AA$74</f>
        <v>29.166946641339923</v>
      </c>
      <c r="AD469" s="20">
        <f>((('Bruker data input page'!BN469*10000)^2)*Calibrations!DW$46)+(Calibrations!DX$46*('Bruker data input page'!BN469*10000))+Calibrations!DY$46</f>
        <v>29.492673931231018</v>
      </c>
      <c r="AE469" s="20">
        <f>AD469^2*'ICP corrections'!F$75+'ICP corrections'!G$75*AD469+'ICP corrections'!H$75</f>
        <v>51.315272315681689</v>
      </c>
      <c r="AF469" s="91">
        <f>A469^4*'ICP corrections'!K$75+A469^3*'ICP corrections'!L$75+'ICP corrections'!M$75*A469^2+'ICP corrections'!N$75*A469+'ICP corrections'!O$75</f>
        <v>1.0451620775360342</v>
      </c>
      <c r="AG469" s="20">
        <f t="shared" si="7"/>
        <v>53.632776622785215</v>
      </c>
      <c r="AH469" s="20"/>
    </row>
    <row r="470" spans="1:34" s="18" customFormat="1" ht="16">
      <c r="A470" s="18">
        <f>'Bruker data input page'!A470</f>
        <v>528</v>
      </c>
      <c r="B470" s="82">
        <f>'Bruker data input page'!B470</f>
        <v>44880.261111111111</v>
      </c>
      <c r="C470" s="18" t="str">
        <f>'Bruker data input page'!G470</f>
        <v>GeoExploration</v>
      </c>
      <c r="D470" s="18" t="str">
        <f>'Bruker data input page'!H470</f>
        <v>Oxide3phase</v>
      </c>
      <c r="E470" s="22">
        <f>'Bruker data input page'!K470</f>
        <v>150</v>
      </c>
      <c r="F470" s="22"/>
      <c r="G470" s="22" t="str">
        <f>'Bruker data input page'!DJ470</f>
        <v>U1557D-2R-1A</v>
      </c>
      <c r="H470" s="22" t="str">
        <f>'Bruker data input page'!DK470</f>
        <v>SHLF11571261</v>
      </c>
      <c r="I470" s="22">
        <f>'Bruker data input page'!DL470</f>
        <v>25</v>
      </c>
      <c r="J470" s="22" t="str">
        <f>'Bruker data input page'!DM470</f>
        <v>grey-khaki basalt clast</v>
      </c>
      <c r="K470" s="49">
        <f>'Bruker data input page'!X470*Calibrations!H$46+Calibrations!I$46</f>
        <v>53.406235525197118</v>
      </c>
      <c r="L470" s="50">
        <f>'Bruker data input page'!AJ470*Calibrations!O$46/0.5995+Calibrations!P$46</f>
        <v>0.96294812281509201</v>
      </c>
      <c r="M470" s="19">
        <f>'ICP corrections'!$S$75*L470^2+'ICP corrections'!$T$75*L470+'ICP corrections'!$U$75</f>
        <v>1.0219731151274583</v>
      </c>
      <c r="N470" s="49">
        <f>'Bruker data input page'!V470*Calibrations!V$46+Calibrations!W$46</f>
        <v>19.555368159267957</v>
      </c>
      <c r="O470" s="50">
        <f>'Bruker data input page'!AR470*Calibrations!AC$46/0.6994+Calibrations!AD$46</f>
        <v>11.083608337891846</v>
      </c>
      <c r="P470" s="50">
        <f>'Bruker data input page'!T470*Calibrations!AQ$46+Calibrations!AR$46</f>
        <v>12.156569465941949</v>
      </c>
      <c r="Q470" s="50">
        <f>'Bruker data input page'!AP470*Calibrations!AJ$46/0.77446+Calibrations!AK$46</f>
        <v>0.10559552504888885</v>
      </c>
      <c r="R470" s="50">
        <f>'Bruker data input page'!AH470*Calibrations!AX$46/0.7147+Calibrations!AY$46</f>
        <v>10.677271038956412</v>
      </c>
      <c r="S470" s="50">
        <f>'Bruker data input page'!AF470*Calibrations!BE$46/0.83015+Calibrations!BF$46</f>
        <v>1.4058234383462127</v>
      </c>
      <c r="U470" s="20">
        <f>'Bruker data input page'!AL470*Calibrations!BS$46*10000+Calibrations!BT$46</f>
        <v>269.25995381967005</v>
      </c>
      <c r="V470" s="20">
        <f>('Bruker data input page'!AN470*10000)^2*Calibrations!BY$46+('Bruker data input page'!AN470*10000)*Calibrations!BZ$46+Calibrations!CA$46</f>
        <v>413.80363449165452</v>
      </c>
      <c r="W470" s="20">
        <f>'Bruker data input page'!AV470*Calibrations!CG$46*10000+Calibrations!CH$46</f>
        <v>139.55086998579381</v>
      </c>
      <c r="X470" s="20">
        <f>'Bruker data input page'!AX470*Calibrations!CN$46*10000+Calibrations!CO$46</f>
        <v>79.239176799475501</v>
      </c>
      <c r="Y470" s="20">
        <f>'Bruker data input page'!AZ470*Calibrations!CU$46*10000+Calibrations!CV$46</f>
        <v>106.0267126370685</v>
      </c>
      <c r="Z470" s="20">
        <f>'Bruker data input page'!BH470*Calibrations!DB$46*10000+Calibrations!DC$46</f>
        <v>12.348637429641492</v>
      </c>
      <c r="AA470" s="20">
        <f>'Bruker data input page'!BJ470*Calibrations!DI$46*10000+Calibrations!DJ$46</f>
        <v>65.68808059656763</v>
      </c>
      <c r="AB470" s="20">
        <f>'Bruker data input page'!BL470*Calibrations!DP$46*10000+Calibrations!DQ$46</f>
        <v>22.540847105909371</v>
      </c>
      <c r="AC470" s="20">
        <f>AB470*'ICP corrections'!Z$74+'ICP corrections'!AA$74</f>
        <v>27.113474124733557</v>
      </c>
      <c r="AD470" s="20">
        <f>((('Bruker data input page'!BN470*10000)^2)*Calibrations!DW$46)+(Calibrations!DX$46*('Bruker data input page'!BN470*10000))+Calibrations!DY$46</f>
        <v>24.325000962440491</v>
      </c>
      <c r="AE470" s="20">
        <f>AD470^2*'ICP corrections'!F$75+'ICP corrections'!G$75*AD470+'ICP corrections'!H$75</f>
        <v>44.268107259784273</v>
      </c>
      <c r="AF470" s="91">
        <f>A470^4*'ICP corrections'!K$75+A470^3*'ICP corrections'!L$75+'ICP corrections'!M$75*A470^2+'ICP corrections'!N$75*A470+'ICP corrections'!O$75</f>
        <v>1.0442084821081268</v>
      </c>
      <c r="AG470" s="20">
        <f t="shared" si="7"/>
        <v>46.225133087539085</v>
      </c>
      <c r="AH470" s="20"/>
    </row>
    <row r="471" spans="1:34" s="18" customFormat="1" ht="16">
      <c r="A471" s="18">
        <f>'Bruker data input page'!A471</f>
        <v>529</v>
      </c>
      <c r="B471" s="82">
        <f>'Bruker data input page'!B471</f>
        <v>44880.267361111109</v>
      </c>
      <c r="C471" s="18" t="str">
        <f>'Bruker data input page'!G471</f>
        <v>GeoExploration</v>
      </c>
      <c r="D471" s="18" t="str">
        <f>'Bruker data input page'!H471</f>
        <v>Oxide3phase</v>
      </c>
      <c r="E471" s="22">
        <f>'Bruker data input page'!K471</f>
        <v>150</v>
      </c>
      <c r="F471" s="22"/>
      <c r="G471" s="22" t="str">
        <f>'Bruker data input page'!DJ471</f>
        <v>U1557D-2R-2A</v>
      </c>
      <c r="H471" s="22" t="str">
        <f>'Bruker data input page'!DK471</f>
        <v>SHLF11571291</v>
      </c>
      <c r="I471" s="22">
        <f>'Bruker data input page'!DL471</f>
        <v>38</v>
      </c>
      <c r="J471" s="22" t="str">
        <f>'Bruker data input page'!DM471</f>
        <v>orange basalt clast</v>
      </c>
      <c r="K471" s="49">
        <f>'Bruker data input page'!X471*Calibrations!H$46+Calibrations!I$46</f>
        <v>53.409793914654365</v>
      </c>
      <c r="L471" s="50">
        <f>'Bruker data input page'!AJ471*Calibrations!O$46/0.5995+Calibrations!P$46</f>
        <v>1.0122506616388152</v>
      </c>
      <c r="M471" s="19">
        <f>'ICP corrections'!$S$75*L471^2+'ICP corrections'!$T$75*L471+'ICP corrections'!$U$75</f>
        <v>1.0791361004341069</v>
      </c>
      <c r="N471" s="49">
        <f>'Bruker data input page'!V471*Calibrations!V$46+Calibrations!W$46</f>
        <v>20.504496925780423</v>
      </c>
      <c r="O471" s="50">
        <f>'Bruker data input page'!AR471*Calibrations!AC$46/0.6994+Calibrations!AD$46</f>
        <v>12.275385129671648</v>
      </c>
      <c r="P471" s="50">
        <f>'Bruker data input page'!T471*Calibrations!AQ$46+Calibrations!AR$46</f>
        <v>10.343302924687944</v>
      </c>
      <c r="Q471" s="50">
        <f>'Bruker data input page'!AP471*Calibrations!AJ$46/0.77446+Calibrations!AK$46</f>
        <v>8.4321432333632748E-2</v>
      </c>
      <c r="R471" s="50">
        <f>'Bruker data input page'!AH471*Calibrations!AX$46/0.7147+Calibrations!AY$46</f>
        <v>9.2479402618265958</v>
      </c>
      <c r="S471" s="50">
        <f>'Bruker data input page'!AF471*Calibrations!BE$46/0.83015+Calibrations!BF$46</f>
        <v>2.2445748885627159</v>
      </c>
      <c r="U471" s="20">
        <f>'Bruker data input page'!AL471*Calibrations!BS$46*10000+Calibrations!BT$46</f>
        <v>359.8788518689953</v>
      </c>
      <c r="V471" s="20">
        <f>('Bruker data input page'!AN471*10000)^2*Calibrations!BY$46+('Bruker data input page'!AN471*10000)*Calibrations!BZ$46+Calibrations!CA$46</f>
        <v>436.44582117590755</v>
      </c>
      <c r="W471" s="20">
        <f>'Bruker data input page'!AV471*Calibrations!CG$46*10000+Calibrations!CH$46</f>
        <v>131.55986606168071</v>
      </c>
      <c r="X471" s="20">
        <f>'Bruker data input page'!AX471*Calibrations!CN$46*10000+Calibrations!CO$46</f>
        <v>63.823308910729935</v>
      </c>
      <c r="Y471" s="20">
        <f>'Bruker data input page'!AZ471*Calibrations!CU$46*10000+Calibrations!CV$46</f>
        <v>97.496892210399167</v>
      </c>
      <c r="Z471" s="20">
        <f>'Bruker data input page'!BH471*Calibrations!DB$46*10000+Calibrations!DC$46</f>
        <v>16.626069789046639</v>
      </c>
      <c r="AA471" s="20">
        <f>'Bruker data input page'!BJ471*Calibrations!DI$46*10000+Calibrations!DJ$46</f>
        <v>68.817296040171314</v>
      </c>
      <c r="AB471" s="20">
        <f>'Bruker data input page'!BL471*Calibrations!DP$46*10000+Calibrations!DQ$46</f>
        <v>24.956412941230354</v>
      </c>
      <c r="AC471" s="20">
        <f>AB471*'ICP corrections'!Z$74+'ICP corrections'!AA$74</f>
        <v>29.166946641339923</v>
      </c>
      <c r="AD471" s="20">
        <f>((('Bruker data input page'!BN471*10000)^2)*Calibrations!DW$46)+(Calibrations!DX$46*('Bruker data input page'!BN471*10000))+Calibrations!DY$46</f>
        <v>23.02560557559892</v>
      </c>
      <c r="AE471" s="20">
        <f>AD471^2*'ICP corrections'!F$75+'ICP corrections'!G$75*AD471+'ICP corrections'!H$75</f>
        <v>42.48364923471555</v>
      </c>
      <c r="AF471" s="91">
        <f>A471^4*'ICP corrections'!K$75+A471^3*'ICP corrections'!L$75+'ICP corrections'!M$75*A471^2+'ICP corrections'!N$75*A471+'ICP corrections'!O$75</f>
        <v>1.0432438552677432</v>
      </c>
      <c r="AG471" s="20">
        <f t="shared" si="7"/>
        <v>44.320806013467156</v>
      </c>
      <c r="AH471" s="20"/>
    </row>
    <row r="472" spans="1:34" s="18" customFormat="1" ht="16">
      <c r="A472" s="18">
        <f>'Bruker data input page'!A472</f>
        <v>530</v>
      </c>
      <c r="B472" s="82">
        <f>'Bruker data input page'!B472</f>
        <v>44880.272222222222</v>
      </c>
      <c r="C472" s="18" t="str">
        <f>'Bruker data input page'!G472</f>
        <v>GeoExploration</v>
      </c>
      <c r="D472" s="18" t="str">
        <f>'Bruker data input page'!H472</f>
        <v>Oxide3phase</v>
      </c>
      <c r="E472" s="22">
        <f>'Bruker data input page'!K472</f>
        <v>150</v>
      </c>
      <c r="F472" s="22"/>
      <c r="G472" s="22" t="str">
        <f>'Bruker data input page'!DJ472</f>
        <v>U1557D-2R-2A</v>
      </c>
      <c r="H472" s="22" t="str">
        <f>'Bruker data input page'!DK472</f>
        <v>SHLF11571291</v>
      </c>
      <c r="I472" s="22">
        <f>'Bruker data input page'!DL472</f>
        <v>67</v>
      </c>
      <c r="J472" s="22" t="str">
        <f>'Bruker data input page'!DM472</f>
        <v>grey-khaki basalt clast</v>
      </c>
      <c r="K472" s="49">
        <f>'Bruker data input page'!X472*Calibrations!H$46+Calibrations!I$46</f>
        <v>37.048319190222585</v>
      </c>
      <c r="L472" s="50">
        <f>'Bruker data input page'!AJ472*Calibrations!O$46/0.5995+Calibrations!P$46</f>
        <v>0.67521257014821301</v>
      </c>
      <c r="M472" s="19">
        <f>'ICP corrections'!$S$75*L472^2+'ICP corrections'!$T$75*L472+'ICP corrections'!$U$75</f>
        <v>0.68743676097256334</v>
      </c>
      <c r="N472" s="49">
        <f>'Bruker data input page'!V472*Calibrations!V$46+Calibrations!W$46</f>
        <v>14.06261656443867</v>
      </c>
      <c r="O472" s="50">
        <f>'Bruker data input page'!AR472*Calibrations!AC$46/0.6994+Calibrations!AD$46</f>
        <v>8.5301622195410154</v>
      </c>
      <c r="P472" s="50">
        <f>'Bruker data input page'!T472*Calibrations!AQ$46+Calibrations!AR$46</f>
        <v>8.5445883058130558</v>
      </c>
      <c r="Q472" s="50">
        <f>'Bruker data input page'!AP472*Calibrations!AJ$46/0.77446+Calibrations!AK$46</f>
        <v>0.10750780304576578</v>
      </c>
      <c r="R472" s="50">
        <f>'Bruker data input page'!AH472*Calibrations!AX$46/0.7147+Calibrations!AY$46</f>
        <v>6.8240894176370794</v>
      </c>
      <c r="S472" s="50">
        <f>'Bruker data input page'!AF472*Calibrations!BE$46/0.83015+Calibrations!BF$46</f>
        <v>1.4356909546449332</v>
      </c>
      <c r="U472" s="20">
        <f>'Bruker data input page'!AL472*Calibrations!BS$46*10000+Calibrations!BT$46</f>
        <v>106.69933518156753</v>
      </c>
      <c r="V472" s="20">
        <f>('Bruker data input page'!AN472*10000)^2*Calibrations!BY$46+('Bruker data input page'!AN472*10000)*Calibrations!BZ$46+Calibrations!CA$46</f>
        <v>317.03581729341442</v>
      </c>
      <c r="W472" s="20">
        <f>'Bruker data input page'!AV472*Calibrations!CG$46*10000+Calibrations!CH$46</f>
        <v>116.57673370396871</v>
      </c>
      <c r="X472" s="20">
        <f>'Bruker data input page'!AX472*Calibrations!CN$46*10000+Calibrations!CO$46</f>
        <v>62.795584384813552</v>
      </c>
      <c r="Y472" s="20">
        <f>'Bruker data input page'!AZ472*Calibrations!CU$46*10000+Calibrations!CV$46</f>
        <v>81.655797132299</v>
      </c>
      <c r="Z472" s="20">
        <f>'Bruker data input page'!BH472*Calibrations!DB$46*10000+Calibrations!DC$46</f>
        <v>13.417995519492779</v>
      </c>
      <c r="AA472" s="20">
        <f>'Bruker data input page'!BJ472*Calibrations!DI$46*10000+Calibrations!DJ$46</f>
        <v>45.86971612041097</v>
      </c>
      <c r="AB472" s="20">
        <f>'Bruker data input page'!BL472*Calibrations!DP$46*10000+Calibrations!DQ$46</f>
        <v>22.540847105909371</v>
      </c>
      <c r="AC472" s="20">
        <f>AB472*'ICP corrections'!Z$74+'ICP corrections'!AA$74</f>
        <v>27.113474124733557</v>
      </c>
      <c r="AD472" s="20">
        <f>((('Bruker data input page'!BN472*10000)^2)*Calibrations!DW$46)+(Calibrations!DX$46*('Bruker data input page'!BN472*10000))+Calibrations!DY$46</f>
        <v>43.457028822154896</v>
      </c>
      <c r="AE472" s="20">
        <f>AD472^2*'ICP corrections'!F$75+'ICP corrections'!G$75*AD472+'ICP corrections'!H$75</f>
        <v>69.962023132109891</v>
      </c>
      <c r="AF472" s="91">
        <f>A472^4*'ICP corrections'!K$75+A472^3*'ICP corrections'!L$75+'ICP corrections'!M$75*A472^2+'ICP corrections'!N$75*A472+'ICP corrections'!O$75</f>
        <v>1.0422681593986121</v>
      </c>
      <c r="AG472" s="20">
        <f t="shared" si="7"/>
        <v>72.919189077707301</v>
      </c>
      <c r="AH472" s="20"/>
    </row>
    <row r="473" spans="1:34" s="18" customFormat="1" ht="16">
      <c r="A473" s="18">
        <f>'Bruker data input page'!A473</f>
        <v>531</v>
      </c>
      <c r="B473" s="82">
        <f>'Bruker data input page'!B473</f>
        <v>44880.276388888888</v>
      </c>
      <c r="C473" s="18" t="str">
        <f>'Bruker data input page'!G473</f>
        <v>GeoExploration</v>
      </c>
      <c r="D473" s="18" t="str">
        <f>'Bruker data input page'!H473</f>
        <v>Oxide3phase</v>
      </c>
      <c r="E473" s="22">
        <f>'Bruker data input page'!K473</f>
        <v>150</v>
      </c>
      <c r="F473" s="22"/>
      <c r="G473" s="22" t="str">
        <f>'Bruker data input page'!DJ473</f>
        <v>U1557D-3R-1A</v>
      </c>
      <c r="H473" s="22" t="str">
        <f>'Bruker data input page'!DK473</f>
        <v>SHLF11571291</v>
      </c>
      <c r="I473" s="22">
        <f>'Bruker data input page'!DL473</f>
        <v>20</v>
      </c>
      <c r="J473" s="22" t="str">
        <f>'Bruker data input page'!DM473</f>
        <v>grey-khaki basalt clast</v>
      </c>
      <c r="K473" s="49">
        <f>'Bruker data input page'!X473*Calibrations!H$46+Calibrations!I$46</f>
        <v>44.150383683451807</v>
      </c>
      <c r="L473" s="50">
        <f>'Bruker data input page'!AJ473*Calibrations!O$46/0.5995+Calibrations!P$46</f>
        <v>0.85296553620832516</v>
      </c>
      <c r="M473" s="19">
        <f>'ICP corrections'!$S$75*L473^2+'ICP corrections'!$T$75*L473+'ICP corrections'!$U$75</f>
        <v>0.89428835655015138</v>
      </c>
      <c r="N473" s="49">
        <f>'Bruker data input page'!V473*Calibrations!V$46+Calibrations!W$46</f>
        <v>16.963117608061538</v>
      </c>
      <c r="O473" s="50">
        <f>'Bruker data input page'!AR473*Calibrations!AC$46/0.6994+Calibrations!AD$46</f>
        <v>9.8483914233808374</v>
      </c>
      <c r="P473" s="50">
        <f>'Bruker data input page'!T473*Calibrations!AQ$46+Calibrations!AR$46</f>
        <v>8.2644152936070974</v>
      </c>
      <c r="Q473" s="50">
        <f>'Bruker data input page'!AP473*Calibrations!AJ$46/0.77446+Calibrations!AK$46</f>
        <v>0.10081483005669645</v>
      </c>
      <c r="R473" s="50">
        <f>'Bruker data input page'!AH473*Calibrations!AX$46/0.7147+Calibrations!AY$46</f>
        <v>11.845569480409907</v>
      </c>
      <c r="S473" s="50">
        <f>'Bruker data input page'!AF473*Calibrations!BE$46/0.83015+Calibrations!BF$46</f>
        <v>0.83230000739662446</v>
      </c>
      <c r="U473" s="20">
        <f>'Bruker data input page'!AL473*Calibrations!BS$46*10000+Calibrations!BT$46</f>
        <v>229.83035695851331</v>
      </c>
      <c r="V473" s="20">
        <f>('Bruker data input page'!AN473*10000)^2*Calibrations!BY$46+('Bruker data input page'!AN473*10000)*Calibrations!BZ$46+Calibrations!CA$46</f>
        <v>355.67391708981734</v>
      </c>
      <c r="W473" s="20">
        <f>'Bruker data input page'!AV473*Calibrations!CG$46*10000+Calibrations!CH$46</f>
        <v>128.56323959013832</v>
      </c>
      <c r="X473" s="20">
        <f>'Bruker data input page'!AX473*Calibrations!CN$46*10000+Calibrations!CO$46</f>
        <v>64.85103343664629</v>
      </c>
      <c r="Y473" s="20">
        <f>'Bruker data input page'!AZ473*Calibrations!CU$46*10000+Calibrations!CV$46</f>
        <v>82.874342907537468</v>
      </c>
      <c r="Z473" s="20">
        <f>'Bruker data input page'!BH473*Calibrations!DB$46*10000+Calibrations!DC$46</f>
        <v>8.0712050702363456</v>
      </c>
      <c r="AA473" s="20">
        <f>'Bruker data input page'!BJ473*Calibrations!DI$46*10000+Calibrations!DJ$46</f>
        <v>65.68808059656763</v>
      </c>
      <c r="AB473" s="20">
        <f>'Bruker data input page'!BL473*Calibrations!DP$46*10000+Calibrations!DQ$46</f>
        <v>20.125281270588395</v>
      </c>
      <c r="AC473" s="20">
        <f>AB473*'ICP corrections'!Z$74+'ICP corrections'!AA$74</f>
        <v>25.060001608127195</v>
      </c>
      <c r="AD473" s="20">
        <f>((('Bruker data input page'!BN473*10000)^2)*Calibrations!DW$46)+(Calibrations!DX$46*('Bruker data input page'!BN473*10000))+Calibrations!DY$46</f>
        <v>39.684458691648388</v>
      </c>
      <c r="AE473" s="20">
        <f>AD473^2*'ICP corrections'!F$75+'ICP corrections'!G$75*AD473+'ICP corrections'!H$75</f>
        <v>64.98152759838608</v>
      </c>
      <c r="AF473" s="91">
        <f>A473^4*'ICP corrections'!K$75+A473^3*'ICP corrections'!L$75+'ICP corrections'!M$75*A473^2+'ICP corrections'!N$75*A473+'ICP corrections'!O$75</f>
        <v>1.04128135695767</v>
      </c>
      <c r="AG473" s="20">
        <f t="shared" si="7"/>
        <v>67.664053234829737</v>
      </c>
      <c r="AH473" s="20"/>
    </row>
    <row r="474" spans="1:34" s="18" customFormat="1" ht="16">
      <c r="A474" s="18">
        <f>'Bruker data input page'!A474</f>
        <v>532</v>
      </c>
      <c r="B474" s="82">
        <f>'Bruker data input page'!B474</f>
        <v>44880.27847222222</v>
      </c>
      <c r="C474" s="18" t="str">
        <f>'Bruker data input page'!G474</f>
        <v>GeoExploration</v>
      </c>
      <c r="D474" s="18" t="str">
        <f>'Bruker data input page'!H474</f>
        <v>Oxide3phase</v>
      </c>
      <c r="E474" s="22">
        <f>'Bruker data input page'!K474</f>
        <v>150</v>
      </c>
      <c r="F474" s="22"/>
      <c r="G474" s="22" t="str">
        <f>'Bruker data input page'!DJ474</f>
        <v>U1557D-3R-1A</v>
      </c>
      <c r="H474" s="22" t="str">
        <f>'Bruker data input page'!DK474</f>
        <v>SHLF11571291</v>
      </c>
      <c r="I474" s="22">
        <f>'Bruker data input page'!DL474</f>
        <v>100</v>
      </c>
      <c r="J474" s="22" t="str">
        <f>'Bruker data input page'!DM474</f>
        <v>orange basalt clast</v>
      </c>
      <c r="K474" s="49">
        <f>'Bruker data input page'!X474*Calibrations!H$46+Calibrations!I$46</f>
        <v>51.185896676561661</v>
      </c>
      <c r="L474" s="50">
        <f>'Bruker data input page'!AJ474*Calibrations!O$46/0.5995+Calibrations!P$46</f>
        <v>1.0726009265534728</v>
      </c>
      <c r="M474" s="19">
        <f>'ICP corrections'!$S$75*L474^2+'ICP corrections'!$T$75*L474+'ICP corrections'!$U$75</f>
        <v>1.1490449746290348</v>
      </c>
      <c r="N474" s="49">
        <f>'Bruker data input page'!V474*Calibrations!V$46+Calibrations!W$46</f>
        <v>20.589454091071367</v>
      </c>
      <c r="O474" s="50">
        <f>'Bruker data input page'!AR474*Calibrations!AC$46/0.6994+Calibrations!AD$46</f>
        <v>12.678842707914914</v>
      </c>
      <c r="P474" s="50">
        <f>'Bruker data input page'!T474*Calibrations!AQ$46+Calibrations!AR$46</f>
        <v>7.5885270055049805</v>
      </c>
      <c r="Q474" s="50">
        <f>'Bruker data input page'!AP474*Calibrations!AJ$46/0.77446+Calibrations!AK$46</f>
        <v>7.1891625353932564E-2</v>
      </c>
      <c r="R474" s="50">
        <f>'Bruker data input page'!AH474*Calibrations!AX$46/0.7147+Calibrations!AY$46</f>
        <v>12.036711101279657</v>
      </c>
      <c r="S474" s="50">
        <f>'Bruker data input page'!AF474*Calibrations!BE$46/0.83015+Calibrations!BF$46</f>
        <v>2.3728821589545985</v>
      </c>
      <c r="U474" s="20">
        <f>'Bruker data input page'!AL474*Calibrations!BS$46*10000+Calibrations!BT$46</f>
        <v>256.80850217930481</v>
      </c>
      <c r="V474" s="20">
        <f>('Bruker data input page'!AN474*10000)^2*Calibrations!BY$46+('Bruker data input page'!AN474*10000)*Calibrations!BZ$46+Calibrations!CA$46</f>
        <v>433.55712090663962</v>
      </c>
      <c r="W474" s="20">
        <f>'Bruker data input page'!AV474*Calibrations!CG$46*10000+Calibrations!CH$46</f>
        <v>144.54524743836447</v>
      </c>
      <c r="X474" s="20">
        <f>'Bruker data input page'!AX474*Calibrations!CN$46*10000+Calibrations!CO$46</f>
        <v>76.156003221726394</v>
      </c>
      <c r="Y474" s="20">
        <f>'Bruker data input page'!AZ474*Calibrations!CU$46*10000+Calibrations!CV$46</f>
        <v>116.99362461421477</v>
      </c>
      <c r="Z474" s="20">
        <f>'Bruker data input page'!BH474*Calibrations!DB$46*10000+Calibrations!DC$46</f>
        <v>16.626069789046639</v>
      </c>
      <c r="AA474" s="20">
        <f>'Bruker data input page'!BJ474*Calibrations!DI$46*10000+Calibrations!DJ$46</f>
        <v>81.33415781458605</v>
      </c>
      <c r="AB474" s="20">
        <f>'Bruker data input page'!BL474*Calibrations!DP$46*10000+Calibrations!DQ$46</f>
        <v>26.164195858890835</v>
      </c>
      <c r="AC474" s="20">
        <f>AB474*'ICP corrections'!Z$74+'ICP corrections'!AA$74</f>
        <v>30.193682899643097</v>
      </c>
      <c r="AD474" s="20">
        <f>((('Bruker data input page'!BN474*10000)^2)*Calibrations!DW$46)+(Calibrations!DX$46*('Bruker data input page'!BN474*10000))+Calibrations!DY$46</f>
        <v>28.205241975819746</v>
      </c>
      <c r="AE474" s="20">
        <f>AD474^2*'ICP corrections'!F$75+'ICP corrections'!G$75*AD474+'ICP corrections'!H$75</f>
        <v>49.567012221263532</v>
      </c>
      <c r="AF474" s="91">
        <f>A474^4*'ICP corrections'!K$75+A474^3*'ICP corrections'!L$75+'ICP corrections'!M$75*A474^2+'ICP corrections'!N$75*A474+'ICP corrections'!O$75</f>
        <v>1.0402834104750629</v>
      </c>
      <c r="AG474" s="20">
        <f t="shared" si="7"/>
        <v>51.563740520595147</v>
      </c>
      <c r="AH474" s="20"/>
    </row>
    <row r="475" spans="1:34" s="18" customFormat="1" ht="16">
      <c r="A475" s="18">
        <f>'Bruker data input page'!A475</f>
        <v>533</v>
      </c>
      <c r="B475" s="82">
        <f>'Bruker data input page'!B475</f>
        <v>44880.289583333331</v>
      </c>
      <c r="C475" s="18" t="str">
        <f>'Bruker data input page'!G475</f>
        <v>GeoExploration</v>
      </c>
      <c r="D475" s="18" t="str">
        <f>'Bruker data input page'!H475</f>
        <v>Oxide3phase</v>
      </c>
      <c r="E475" s="22">
        <f>'Bruker data input page'!K475</f>
        <v>150</v>
      </c>
      <c r="F475" s="22"/>
      <c r="G475" s="22" t="str">
        <f>'Bruker data input page'!DJ475</f>
        <v>RS-5R</v>
      </c>
      <c r="H475" s="22" t="str">
        <f>'Bruker data input page'!DK475</f>
        <v/>
      </c>
      <c r="I475" s="22">
        <f>'Bruker data input page'!DL475</f>
        <v>0</v>
      </c>
      <c r="J475" s="22" t="str">
        <f>'Bruker data input page'!DM475</f>
        <v>STD</v>
      </c>
      <c r="K475" s="49">
        <f>'Bruker data input page'!X475*Calibrations!H$46+Calibrations!I$46</f>
        <v>57.025598466659716</v>
      </c>
      <c r="L475" s="50">
        <f>'Bruker data input page'!AJ475*Calibrations!O$46/0.5995+Calibrations!P$46</f>
        <v>1.0358301367284217</v>
      </c>
      <c r="M475" s="19">
        <f>'ICP corrections'!$S$75*L475^2+'ICP corrections'!$T$75*L475+'ICP corrections'!$U$75</f>
        <v>1.1064585049551607</v>
      </c>
      <c r="N475" s="49">
        <f>'Bruker data input page'!V475*Calibrations!V$46+Calibrations!W$46</f>
        <v>18.802843221609191</v>
      </c>
      <c r="O475" s="50">
        <f>'Bruker data input page'!AR475*Calibrations!AC$46/0.6994+Calibrations!AD$46</f>
        <v>8.5993391273150284</v>
      </c>
      <c r="P475" s="50">
        <f>'Bruker data input page'!T475*Calibrations!AQ$46+Calibrations!AR$46</f>
        <v>14.172689805160864</v>
      </c>
      <c r="Q475" s="50">
        <f>'Bruker data input page'!AP475*Calibrations!AJ$46/0.77446+Calibrations!AK$46</f>
        <v>0.13260645175477578</v>
      </c>
      <c r="R475" s="50">
        <f>'Bruker data input page'!AH475*Calibrations!AX$46/0.7147+Calibrations!AY$46</f>
        <v>12.275419262915463</v>
      </c>
      <c r="S475" s="50">
        <f>'Bruker data input page'!AF475*Calibrations!BE$46/0.83015+Calibrations!BF$46</f>
        <v>0.1186117902212054</v>
      </c>
      <c r="U475" s="20">
        <f>'Bruker data input page'!AL475*Calibrations!BS$46*10000+Calibrations!BT$46</f>
        <v>205.6192009911363</v>
      </c>
      <c r="V475" s="20">
        <f>('Bruker data input page'!AN475*10000)^2*Calibrations!BY$46+('Bruker data input page'!AN475*10000)*Calibrations!BZ$46+Calibrations!CA$46</f>
        <v>366.55158703024676</v>
      </c>
      <c r="W475" s="20">
        <f>'Bruker data input page'!AV475*Calibrations!CG$46*10000+Calibrations!CH$46</f>
        <v>103.59135232728497</v>
      </c>
      <c r="X475" s="20">
        <f>'Bruker data input page'!AX475*Calibrations!CN$46*10000+Calibrations!CO$46</f>
        <v>89.516422058639222</v>
      </c>
      <c r="Y475" s="20">
        <f>'Bruker data input page'!AZ475*Calibrations!CU$46*10000+Calibrations!CV$46</f>
        <v>73.125976705629682</v>
      </c>
      <c r="Z475" s="20" t="e">
        <f>'Bruker data input page'!BH475*Calibrations!DB$46*10000+Calibrations!DC$46</f>
        <v>#VALUE!</v>
      </c>
      <c r="AA475" s="20">
        <f>'Bruker data input page'!BJ475*Calibrations!DI$46*10000+Calibrations!DJ$46</f>
        <v>78.204942370982366</v>
      </c>
      <c r="AB475" s="20">
        <f>'Bruker data input page'!BL475*Calibrations!DP$46*10000+Calibrations!DQ$46</f>
        <v>21.333064188248887</v>
      </c>
      <c r="AC475" s="20">
        <f>AB475*'ICP corrections'!Z$74+'ICP corrections'!AA$74</f>
        <v>26.086737866430376</v>
      </c>
      <c r="AD475" s="20">
        <f>((('Bruker data input page'!BN475*10000)^2)*Calibrations!DW$46)+(Calibrations!DX$46*('Bruker data input page'!BN475*10000))+Calibrations!DY$46</f>
        <v>28.205241975819746</v>
      </c>
      <c r="AE475" s="20">
        <f>AD475^2*'ICP corrections'!F$75+'ICP corrections'!G$75*AD475+'ICP corrections'!H$75</f>
        <v>49.567012221263532</v>
      </c>
      <c r="AF475" s="91">
        <f>A475^4*'ICP corrections'!K$75+A475^3*'ICP corrections'!L$75+'ICP corrections'!M$75*A475^2+'ICP corrections'!N$75*A475+'ICP corrections'!O$75</f>
        <v>1.0392742825541441</v>
      </c>
      <c r="AG475" s="20">
        <f t="shared" si="7"/>
        <v>51.513721064606152</v>
      </c>
      <c r="AH475" s="20"/>
    </row>
    <row r="476" spans="1:34" s="18" customFormat="1" ht="16">
      <c r="A476" s="18">
        <f>'Bruker data input page'!A476</f>
        <v>534</v>
      </c>
      <c r="B476" s="82">
        <f>'Bruker data input page'!B476</f>
        <v>44880.292361111111</v>
      </c>
      <c r="C476" s="18" t="str">
        <f>'Bruker data input page'!G476</f>
        <v>GeoExploration</v>
      </c>
      <c r="D476" s="18" t="str">
        <f>'Bruker data input page'!H476</f>
        <v>Oxide3phase</v>
      </c>
      <c r="E476" s="22">
        <f>'Bruker data input page'!K476</f>
        <v>150</v>
      </c>
      <c r="F476" s="22"/>
      <c r="G476" s="22" t="str">
        <f>'Bruker data input page'!DJ476</f>
        <v>RS-5R</v>
      </c>
      <c r="H476" s="22" t="str">
        <f>'Bruker data input page'!DK476</f>
        <v/>
      </c>
      <c r="I476" s="22">
        <f>'Bruker data input page'!DL476</f>
        <v>0</v>
      </c>
      <c r="J476" s="22" t="str">
        <f>'Bruker data input page'!DM476</f>
        <v>STD</v>
      </c>
      <c r="K476" s="49">
        <f>'Bruker data input page'!X476*Calibrations!H$46+Calibrations!I$46</f>
        <v>57.45856790818771</v>
      </c>
      <c r="L476" s="50">
        <f>'Bruker data input page'!AJ476*Calibrations!O$46/0.5995+Calibrations!P$46</f>
        <v>1.0387981825438968</v>
      </c>
      <c r="M476" s="19">
        <f>'ICP corrections'!$S$75*L476^2+'ICP corrections'!$T$75*L476+'ICP corrections'!$U$75</f>
        <v>1.1098969361331583</v>
      </c>
      <c r="N476" s="49">
        <f>'Bruker data input page'!V476*Calibrations!V$46+Calibrations!W$46</f>
        <v>18.846973382118016</v>
      </c>
      <c r="O476" s="50">
        <f>'Bruker data input page'!AR476*Calibrations!AC$46/0.6994+Calibrations!AD$46</f>
        <v>8.6182326053522313</v>
      </c>
      <c r="P476" s="50">
        <f>'Bruker data input page'!T476*Calibrations!AQ$46+Calibrations!AR$46</f>
        <v>14.074609848325608</v>
      </c>
      <c r="Q476" s="50">
        <f>'Bruker data input page'!AP476*Calibrations!AJ$46/0.77446+Calibrations!AK$46</f>
        <v>0.12985755213426517</v>
      </c>
      <c r="R476" s="50">
        <f>'Bruker data input page'!AH476*Calibrations!AX$46/0.7147+Calibrations!AY$46</f>
        <v>12.30139117781227</v>
      </c>
      <c r="S476" s="50">
        <f>'Bruker data input page'!AF476*Calibrations!BE$46/0.83015+Calibrations!BF$46</f>
        <v>0.12912694577206579</v>
      </c>
      <c r="U476" s="20">
        <f>'Bruker data input page'!AL476*Calibrations!BS$46*10000+Calibrations!BT$46</f>
        <v>222.22113651162337</v>
      </c>
      <c r="V476" s="20">
        <f>('Bruker data input page'!AN476*10000)^2*Calibrations!BY$46+('Bruker data input page'!AN476*10000)*Calibrations!BZ$46+Calibrations!CA$46</f>
        <v>378.64090242009286</v>
      </c>
      <c r="W476" s="20">
        <f>'Bruker data input page'!AV476*Calibrations!CG$46*10000+Calibrations!CH$46</f>
        <v>102.59247683677083</v>
      </c>
      <c r="X476" s="20">
        <f>'Bruker data input page'!AX476*Calibrations!CN$46*10000+Calibrations!CO$46</f>
        <v>86.433248480890086</v>
      </c>
      <c r="Y476" s="20">
        <f>'Bruker data input page'!AZ476*Calibrations!CU$46*10000+Calibrations!CV$46</f>
        <v>74.34452248086815</v>
      </c>
      <c r="Z476" s="20" t="e">
        <f>'Bruker data input page'!BH476*Calibrations!DB$46*10000+Calibrations!DC$46</f>
        <v>#VALUE!</v>
      </c>
      <c r="AA476" s="20">
        <f>'Bruker data input page'!BJ476*Calibrations!DI$46*10000+Calibrations!DJ$46</f>
        <v>76.118798741913253</v>
      </c>
      <c r="AB476" s="20">
        <f>'Bruker data input page'!BL476*Calibrations!DP$46*10000+Calibrations!DQ$46</f>
        <v>20.125281270588395</v>
      </c>
      <c r="AC476" s="20">
        <f>AB476*'ICP corrections'!Z$74+'ICP corrections'!AA$74</f>
        <v>25.060001608127195</v>
      </c>
      <c r="AD476" s="20">
        <f>((('Bruker data input page'!BN476*10000)^2)*Calibrations!DW$46)+(Calibrations!DX$46*('Bruker data input page'!BN476*10000))+Calibrations!DY$46</f>
        <v>28.205241975819746</v>
      </c>
      <c r="AE476" s="20">
        <f>AD476^2*'ICP corrections'!F$75+'ICP corrections'!G$75*AD476+'ICP corrections'!H$75</f>
        <v>49.567012221263532</v>
      </c>
      <c r="AF476" s="91">
        <f>A476^4*'ICP corrections'!K$75+A476^3*'ICP corrections'!L$75+'ICP corrections'!M$75*A476^2+'ICP corrections'!N$75*A476+'ICP corrections'!O$75</f>
        <v>1.0382539358714786</v>
      </c>
      <c r="AG476" s="20">
        <f t="shared" si="7"/>
        <v>51.463145528116542</v>
      </c>
      <c r="AH476" s="20"/>
    </row>
    <row r="477" spans="1:34" s="18" customFormat="1" ht="16">
      <c r="A477" s="18">
        <f>'Bruker data input page'!A477</f>
        <v>535</v>
      </c>
      <c r="B477" s="82">
        <f>'Bruker data input page'!B477</f>
        <v>44880.293749999997</v>
      </c>
      <c r="C477" s="18" t="str">
        <f>'Bruker data input page'!G477</f>
        <v>GeoExploration</v>
      </c>
      <c r="D477" s="18" t="str">
        <f>'Bruker data input page'!H477</f>
        <v>Oxide3phase</v>
      </c>
      <c r="E477" s="22">
        <f>'Bruker data input page'!K477</f>
        <v>150</v>
      </c>
      <c r="F477" s="22"/>
      <c r="G477" s="22" t="str">
        <f>'Bruker data input page'!DJ477</f>
        <v>RS-5R</v>
      </c>
      <c r="H477" s="22" t="str">
        <f>'Bruker data input page'!DK477</f>
        <v/>
      </c>
      <c r="I477" s="22">
        <f>'Bruker data input page'!DL477</f>
        <v>0</v>
      </c>
      <c r="J477" s="22" t="str">
        <f>'Bruker data input page'!DM477</f>
        <v>STD</v>
      </c>
      <c r="K477" s="49">
        <f>'Bruker data input page'!X477*Calibrations!H$46+Calibrations!I$46</f>
        <v>57.464626787533838</v>
      </c>
      <c r="L477" s="50">
        <f>'Bruker data input page'!AJ477*Calibrations!O$46/0.5995+Calibrations!P$46</f>
        <v>1.0378088339387386</v>
      </c>
      <c r="M477" s="19">
        <f>'ICP corrections'!$S$75*L477^2+'ICP corrections'!$T$75*L477+'ICP corrections'!$U$75</f>
        <v>1.1087508111054913</v>
      </c>
      <c r="N477" s="49">
        <f>'Bruker data input page'!V477*Calibrations!V$46+Calibrations!W$46</f>
        <v>18.940320562954806</v>
      </c>
      <c r="O477" s="50">
        <f>'Bruker data input page'!AR477*Calibrations!AC$46/0.6994+Calibrations!AD$46</f>
        <v>8.6018681755562287</v>
      </c>
      <c r="P477" s="50">
        <f>'Bruker data input page'!T477*Calibrations!AQ$46+Calibrations!AR$46</f>
        <v>14.730416483544541</v>
      </c>
      <c r="Q477" s="50">
        <f>'Bruker data input page'!AP477*Calibrations!AJ$46/0.77446+Calibrations!AK$46</f>
        <v>0.13475776450126234</v>
      </c>
      <c r="R477" s="50">
        <f>'Bruker data input page'!AH477*Calibrations!AX$46/0.7147+Calibrations!AY$46</f>
        <v>12.319775791727984</v>
      </c>
      <c r="S477" s="50">
        <f>'Bruker data input page'!AF477*Calibrations!BE$46/0.83015+Calibrations!BF$46</f>
        <v>0.12990998927053415</v>
      </c>
      <c r="U477" s="20">
        <f>'Bruker data input page'!AL477*Calibrations!BS$46*10000+Calibrations!BT$46</f>
        <v>228.44686233180602</v>
      </c>
      <c r="V477" s="20">
        <f>('Bruker data input page'!AN477*10000)^2*Calibrations!BY$46+('Bruker data input page'!AN477*10000)*Calibrations!BZ$46+Calibrations!CA$46</f>
        <v>385.25834440342453</v>
      </c>
      <c r="W477" s="20">
        <f>'Bruker data input page'!AV477*Calibrations!CG$46*10000+Calibrations!CH$46</f>
        <v>105.58910330831323</v>
      </c>
      <c r="X477" s="20">
        <f>'Bruker data input page'!AX477*Calibrations!CN$46*10000+Calibrations!CO$46</f>
        <v>97.738218265970175</v>
      </c>
      <c r="Y477" s="20">
        <f>'Bruker data input page'!AZ477*Calibrations!CU$46*10000+Calibrations!CV$46</f>
        <v>75.563068256106632</v>
      </c>
      <c r="Z477" s="20">
        <f>'Bruker data input page'!BH477*Calibrations!DB$46*10000+Calibrations!DC$46</f>
        <v>2.7244146209799109</v>
      </c>
      <c r="AA477" s="20">
        <f>'Bruker data input page'!BJ477*Calibrations!DI$46*10000+Calibrations!DJ$46</f>
        <v>78.204942370982366</v>
      </c>
      <c r="AB477" s="20">
        <f>'Bruker data input page'!BL477*Calibrations!DP$46*10000+Calibrations!DQ$46</f>
        <v>20.125281270588395</v>
      </c>
      <c r="AC477" s="20">
        <f>AB477*'ICP corrections'!Z$74+'ICP corrections'!AA$74</f>
        <v>25.060001608127195</v>
      </c>
      <c r="AD477" s="20">
        <f>((('Bruker data input page'!BN477*10000)^2)*Calibrations!DW$46)+(Calibrations!DX$46*('Bruker data input page'!BN477*10000))+Calibrations!DY$46</f>
        <v>26.914819162550906</v>
      </c>
      <c r="AE477" s="20">
        <f>AD477^2*'ICP corrections'!F$75+'ICP corrections'!G$75*AD477+'ICP corrections'!H$75</f>
        <v>47.809754269684859</v>
      </c>
      <c r="AF477" s="91">
        <f>A477^4*'ICP corrections'!K$75+A477^3*'ICP corrections'!L$75+'ICP corrections'!M$75*A477^2+'ICP corrections'!N$75*A477+'ICP corrections'!O$75</f>
        <v>1.0372223331768382</v>
      </c>
      <c r="AG477" s="20">
        <f t="shared" si="7"/>
        <v>49.589344872213829</v>
      </c>
      <c r="AH477" s="20"/>
    </row>
    <row r="478" spans="1:34" s="18" customFormat="1" ht="16">
      <c r="A478" s="18">
        <f>'Bruker data input page'!A478</f>
        <v>536</v>
      </c>
      <c r="B478" s="82">
        <f>'Bruker data input page'!B478</f>
        <v>44880.297222222223</v>
      </c>
      <c r="C478" s="18" t="str">
        <f>'Bruker data input page'!G478</f>
        <v>GeoExploration</v>
      </c>
      <c r="D478" s="18" t="str">
        <f>'Bruker data input page'!H478</f>
        <v>Oxide3phase</v>
      </c>
      <c r="E478" s="22">
        <f>'Bruker data input page'!K478</f>
        <v>150</v>
      </c>
      <c r="F478" s="22"/>
      <c r="G478" s="22" t="str">
        <f>'Bruker data input page'!DJ478</f>
        <v>RS-11R</v>
      </c>
      <c r="H478" s="22" t="str">
        <f>'Bruker data input page'!DK478</f>
        <v/>
      </c>
      <c r="I478" s="22">
        <f>'Bruker data input page'!DL478</f>
        <v>0</v>
      </c>
      <c r="J478" s="22" t="str">
        <f>'Bruker data input page'!DM478</f>
        <v>STD</v>
      </c>
      <c r="K478" s="49">
        <f>'Bruker data input page'!X478*Calibrations!H$46+Calibrations!I$46</f>
        <v>52.954320064126478</v>
      </c>
      <c r="L478" s="50">
        <f>'Bruker data input page'!AJ478*Calibrations!O$46/0.5995+Calibrations!P$46</f>
        <v>0.91875721845135372</v>
      </c>
      <c r="M478" s="19">
        <f>'ICP corrections'!$S$75*L478^2+'ICP corrections'!$T$75*L478+'ICP corrections'!$U$75</f>
        <v>0.97069726412959878</v>
      </c>
      <c r="N478" s="49">
        <f>'Bruker data input page'!V478*Calibrations!V$46+Calibrations!W$46</f>
        <v>18.554247721617095</v>
      </c>
      <c r="O478" s="50">
        <f>'Bruker data input page'!AR478*Calibrations!AC$46/0.6994+Calibrations!AD$46</f>
        <v>8.0454775624921346</v>
      </c>
      <c r="P478" s="50">
        <f>'Bruker data input page'!T478*Calibrations!AQ$46+Calibrations!AR$46</f>
        <v>12.905120353123795</v>
      </c>
      <c r="Q478" s="50">
        <f>'Bruker data input page'!AP478*Calibrations!AJ$46/0.77446+Calibrations!AK$46</f>
        <v>0.1127665675371774</v>
      </c>
      <c r="R478" s="50">
        <f>'Bruker data input page'!AH478*Calibrations!AX$46/0.7147+Calibrations!AY$46</f>
        <v>11.195833879087012</v>
      </c>
      <c r="S478" s="50">
        <f>'Bruker data input page'!AF478*Calibrations!BE$46/0.83015+Calibrations!BF$46</f>
        <v>0.11257116894730687</v>
      </c>
      <c r="U478" s="20">
        <f>'Bruker data input page'!AL478*Calibrations!BS$46*10000+Calibrations!BT$46</f>
        <v>251.9662709858294</v>
      </c>
      <c r="V478" s="20">
        <f>('Bruker data input page'!AN478*10000)^2*Calibrations!BY$46+('Bruker data input page'!AN478*10000)*Calibrations!BZ$46+Calibrations!CA$46</f>
        <v>319.13950052292353</v>
      </c>
      <c r="W478" s="20">
        <f>'Bruker data input page'!AV478*Calibrations!CG$46*10000+Calibrations!CH$46</f>
        <v>83.613842517002269</v>
      </c>
      <c r="X478" s="20">
        <f>'Bruker data input page'!AX478*Calibrations!CN$46*10000+Calibrations!CO$46</f>
        <v>74.100554169893655</v>
      </c>
      <c r="Y478" s="20">
        <f>'Bruker data input page'!AZ478*Calibrations!CU$46*10000+Calibrations!CV$46</f>
        <v>62.159064728483401</v>
      </c>
      <c r="Z478" s="20" t="e">
        <f>'Bruker data input page'!BH478*Calibrations!DB$46*10000+Calibrations!DC$46</f>
        <v>#VALUE!</v>
      </c>
      <c r="AA478" s="20">
        <f>'Bruker data input page'!BJ478*Calibrations!DI$46*10000+Calibrations!DJ$46</f>
        <v>76.118798741913253</v>
      </c>
      <c r="AB478" s="20">
        <f>'Bruker data input page'!BL478*Calibrations!DP$46*10000+Calibrations!DQ$46</f>
        <v>21.333064188248887</v>
      </c>
      <c r="AC478" s="20">
        <f>AB478*'ICP corrections'!Z$74+'ICP corrections'!AA$74</f>
        <v>26.086737866430376</v>
      </c>
      <c r="AD478" s="20">
        <f>((('Bruker data input page'!BN478*10000)^2)*Calibrations!DW$46)+(Calibrations!DX$46*('Bruker data input page'!BN478*10000))+Calibrations!DY$46</f>
        <v>37.154457648689508</v>
      </c>
      <c r="AE478" s="20">
        <f>AD478^2*'ICP corrections'!F$75+'ICP corrections'!G$75*AD478+'ICP corrections'!H$75</f>
        <v>61.617792224983603</v>
      </c>
      <c r="AF478" s="91">
        <f>A478^4*'ICP corrections'!K$75+A478^3*'ICP corrections'!L$75+'ICP corrections'!M$75*A478^2+'ICP corrections'!N$75*A478+'ICP corrections'!O$75</f>
        <v>1.0361794372932038</v>
      </c>
      <c r="AG478" s="20">
        <f t="shared" si="7"/>
        <v>63.847089274933062</v>
      </c>
      <c r="AH478" s="20"/>
    </row>
    <row r="479" spans="1:34" s="18" customFormat="1" ht="16">
      <c r="A479" s="18">
        <f>'Bruker data input page'!A479</f>
        <v>537</v>
      </c>
      <c r="B479" s="82">
        <f>'Bruker data input page'!B479</f>
        <v>44880.3</v>
      </c>
      <c r="C479" s="18" t="str">
        <f>'Bruker data input page'!G479</f>
        <v>GeoExploration</v>
      </c>
      <c r="D479" s="18" t="str">
        <f>'Bruker data input page'!H479</f>
        <v>Oxide3phase</v>
      </c>
      <c r="E479" s="22">
        <f>'Bruker data input page'!K479</f>
        <v>150</v>
      </c>
      <c r="F479" s="22"/>
      <c r="G479" s="22" t="str">
        <f>'Bruker data input page'!DJ479</f>
        <v>RS-11R</v>
      </c>
      <c r="H479" s="22" t="str">
        <f>'Bruker data input page'!DK479</f>
        <v/>
      </c>
      <c r="I479" s="22">
        <f>'Bruker data input page'!DL479</f>
        <v>0</v>
      </c>
      <c r="J479" s="22" t="str">
        <f>'Bruker data input page'!DM479</f>
        <v>STD</v>
      </c>
      <c r="K479" s="49">
        <f>'Bruker data input page'!X479*Calibrations!H$46+Calibrations!I$46</f>
        <v>53.195809683779252</v>
      </c>
      <c r="L479" s="50">
        <f>'Bruker data input page'!AJ479*Calibrations!O$46/0.5995+Calibrations!P$46</f>
        <v>0.92238483000360083</v>
      </c>
      <c r="M479" s="19">
        <f>'ICP corrections'!$S$75*L479^2+'ICP corrections'!$T$75*L479+'ICP corrections'!$U$75</f>
        <v>0.97490788126997741</v>
      </c>
      <c r="N479" s="49">
        <f>'Bruker data input page'!V479*Calibrations!V$46+Calibrations!W$46</f>
        <v>18.878683677094422</v>
      </c>
      <c r="O479" s="50">
        <f>'Bruker data input page'!AR479*Calibrations!AC$46/0.6994+Calibrations!AD$46</f>
        <v>8.0524696370413373</v>
      </c>
      <c r="P479" s="50">
        <f>'Bruker data input page'!T479*Calibrations!AQ$46+Calibrations!AR$46</f>
        <v>13.573344628772912</v>
      </c>
      <c r="Q479" s="50">
        <f>'Bruker data input page'!AP479*Calibrations!AJ$46/0.77446+Calibrations!AK$46</f>
        <v>0.11635208878132169</v>
      </c>
      <c r="R479" s="50">
        <f>'Bruker data input page'!AH479*Calibrations!AX$46/0.7147+Calibrations!AY$46</f>
        <v>11.187371120300416</v>
      </c>
      <c r="S479" s="50">
        <f>'Bruker data input page'!AF479*Calibrations!BE$46/0.83015+Calibrations!BF$46</f>
        <v>0.10585936753186406</v>
      </c>
      <c r="U479" s="20">
        <f>'Bruker data input page'!AL479*Calibrations!BS$46*10000+Calibrations!BT$46</f>
        <v>213.92016875137986</v>
      </c>
      <c r="V479" s="20">
        <f>('Bruker data input page'!AN479*10000)^2*Calibrations!BY$46+('Bruker data input page'!AN479*10000)*Calibrations!BZ$46+Calibrations!CA$46</f>
        <v>337.47795773511052</v>
      </c>
      <c r="W479" s="20">
        <f>'Bruker data input page'!AV479*Calibrations!CG$46*10000+Calibrations!CH$46</f>
        <v>82.614967026488145</v>
      </c>
      <c r="X479" s="20">
        <f>'Bruker data input page'!AX479*Calibrations!CN$46*10000+Calibrations!CO$46</f>
        <v>67.934207014395426</v>
      </c>
      <c r="Y479" s="20">
        <f>'Bruker data input page'!AZ479*Calibrations!CU$46*10000+Calibrations!CV$46</f>
        <v>62.159064728483401</v>
      </c>
      <c r="Z479" s="20" t="e">
        <f>'Bruker data input page'!BH479*Calibrations!DB$46*10000+Calibrations!DC$46</f>
        <v>#VALUE!</v>
      </c>
      <c r="AA479" s="20">
        <f>'Bruker data input page'!BJ479*Calibrations!DI$46*10000+Calibrations!DJ$46</f>
        <v>76.118798741913253</v>
      </c>
      <c r="AB479" s="20">
        <f>'Bruker data input page'!BL479*Calibrations!DP$46*10000+Calibrations!DQ$46</f>
        <v>18.917498352927911</v>
      </c>
      <c r="AC479" s="20">
        <f>AB479*'ICP corrections'!Z$74+'ICP corrections'!AA$74</f>
        <v>24.033265349824017</v>
      </c>
      <c r="AD479" s="20">
        <f>((('Bruker data input page'!BN479*10000)^2)*Calibrations!DW$46)+(Calibrations!DX$46*('Bruker data input page'!BN479*10000))+Calibrations!DY$46</f>
        <v>35.884970840423698</v>
      </c>
      <c r="AE479" s="20">
        <f>AD479^2*'ICP corrections'!F$75+'ICP corrections'!G$75*AD479+'ICP corrections'!H$75</f>
        <v>59.922802091748203</v>
      </c>
      <c r="AF479" s="91">
        <f>A479^4*'ICP corrections'!K$75+A479^3*'ICP corrections'!L$75+'ICP corrections'!M$75*A479^2+'ICP corrections'!N$75*A479+'ICP corrections'!O$75</f>
        <v>1.0351252111167653</v>
      </c>
      <c r="AG479" s="20">
        <f t="shared" si="7"/>
        <v>62.027603165929001</v>
      </c>
      <c r="AH479" s="20"/>
    </row>
    <row r="480" spans="1:34" s="18" customFormat="1" ht="16">
      <c r="A480" s="18">
        <f>'Bruker data input page'!A480</f>
        <v>538</v>
      </c>
      <c r="B480" s="82">
        <f>'Bruker data input page'!B480</f>
        <v>44880.302083333336</v>
      </c>
      <c r="C480" s="18" t="str">
        <f>'Bruker data input page'!G480</f>
        <v>GeoExploration</v>
      </c>
      <c r="D480" s="18" t="str">
        <f>'Bruker data input page'!H480</f>
        <v>Oxide3phase</v>
      </c>
      <c r="E480" s="22">
        <f>'Bruker data input page'!K480</f>
        <v>150</v>
      </c>
      <c r="F480" s="22"/>
      <c r="G480" s="22" t="str">
        <f>'Bruker data input page'!DJ480</f>
        <v>RS-11R</v>
      </c>
      <c r="H480" s="22" t="str">
        <f>'Bruker data input page'!DK480</f>
        <v/>
      </c>
      <c r="I480" s="22">
        <f>'Bruker data input page'!DL480</f>
        <v>0</v>
      </c>
      <c r="J480" s="22" t="str">
        <f>'Bruker data input page'!DM480</f>
        <v>STD</v>
      </c>
      <c r="K480" s="49">
        <f>'Bruker data input page'!X480*Calibrations!H$46+Calibrations!I$46</f>
        <v>53.389597650167275</v>
      </c>
      <c r="L480" s="50">
        <f>'Bruker data input page'!AJ480*Calibrations!O$46/0.5995+Calibrations!P$46</f>
        <v>0.9199114584907051</v>
      </c>
      <c r="M480" s="19">
        <f>'ICP corrections'!$S$75*L480^2+'ICP corrections'!$T$75*L480+'ICP corrections'!$U$75</f>
        <v>0.97203703321539314</v>
      </c>
      <c r="N480" s="49">
        <f>'Bruker data input page'!V480*Calibrations!V$46+Calibrations!W$46</f>
        <v>18.748010836545827</v>
      </c>
      <c r="O480" s="50">
        <f>'Bruker data input page'!AR480*Calibrations!AC$46/0.6994+Calibrations!AD$46</f>
        <v>8.0181043344697311</v>
      </c>
      <c r="P480" s="50">
        <f>'Bruker data input page'!T480*Calibrations!AQ$46+Calibrations!AR$46</f>
        <v>13.889703421294943</v>
      </c>
      <c r="Q480" s="50">
        <f>'Bruker data input page'!AP480*Calibrations!AJ$46/0.77446+Calibrations!AK$46</f>
        <v>0.11360318916081108</v>
      </c>
      <c r="R480" s="50">
        <f>'Bruker data input page'!AH480*Calibrations!AX$46/0.7147+Calibrations!AY$46</f>
        <v>11.168986506384698</v>
      </c>
      <c r="S480" s="50">
        <f>'Bruker data input page'!AF480*Calibrations!BE$46/0.83015+Calibrations!BF$46</f>
        <v>0.10865595145496523</v>
      </c>
      <c r="U480" s="20">
        <f>'Bruker data input page'!AL480*Calibrations!BS$46*10000+Calibrations!BT$46</f>
        <v>237.43957740540318</v>
      </c>
      <c r="V480" s="20">
        <f>('Bruker data input page'!AN480*10000)^2*Calibrations!BY$46+('Bruker data input page'!AN480*10000)*Calibrations!BZ$46+Calibrations!CA$46</f>
        <v>334.49588468142042</v>
      </c>
      <c r="W480" s="20">
        <f>'Bruker data input page'!AV480*Calibrations!CG$46*10000+Calibrations!CH$46</f>
        <v>79.618340554945746</v>
      </c>
      <c r="X480" s="20">
        <f>'Bruker data input page'!AX480*Calibrations!CN$46*10000+Calibrations!CO$46</f>
        <v>73.072829643977272</v>
      </c>
      <c r="Y480" s="20">
        <f>'Bruker data input page'!AZ480*Calibrations!CU$46*10000+Calibrations!CV$46</f>
        <v>56.066335852291033</v>
      </c>
      <c r="Z480" s="20" t="e">
        <f>'Bruker data input page'!BH480*Calibrations!DB$46*10000+Calibrations!DC$46</f>
        <v>#VALUE!</v>
      </c>
      <c r="AA480" s="20">
        <f>'Bruker data input page'!BJ480*Calibrations!DI$46*10000+Calibrations!DJ$46</f>
        <v>76.118798741913253</v>
      </c>
      <c r="AB480" s="20">
        <f>'Bruker data input page'!BL480*Calibrations!DP$46*10000+Calibrations!DQ$46</f>
        <v>20.125281270588395</v>
      </c>
      <c r="AC480" s="20">
        <f>AB480*'ICP corrections'!Z$74+'ICP corrections'!AA$74</f>
        <v>25.060001608127195</v>
      </c>
      <c r="AD480" s="20">
        <f>((('Bruker data input page'!BN480*10000)^2)*Calibrations!DW$46)+(Calibrations!DX$46*('Bruker data input page'!BN480*10000))+Calibrations!DY$46</f>
        <v>34.612493174300319</v>
      </c>
      <c r="AE480" s="20">
        <f>AD480^2*'ICP corrections'!F$75+'ICP corrections'!G$75*AD480+'ICP corrections'!H$75</f>
        <v>58.219018612200323</v>
      </c>
      <c r="AF480" s="91">
        <f>A480^4*'ICP corrections'!K$75+A480^3*'ICP corrections'!L$75+'ICP corrections'!M$75*A480^2+'ICP corrections'!N$75*A480+'ICP corrections'!O$75</f>
        <v>1.0340596176169221</v>
      </c>
      <c r="AG480" s="20">
        <f t="shared" si="7"/>
        <v>60.201936124164334</v>
      </c>
      <c r="AH480" s="20"/>
    </row>
    <row r="481" spans="1:34" s="18" customFormat="1" ht="16">
      <c r="A481" s="18">
        <f>'Bruker data input page'!A481</f>
        <v>539</v>
      </c>
      <c r="B481" s="82">
        <f>'Bruker data input page'!B481</f>
        <v>44880.304166666669</v>
      </c>
      <c r="C481" s="18" t="str">
        <f>'Bruker data input page'!G481</f>
        <v>GeoExploration</v>
      </c>
      <c r="D481" s="18" t="str">
        <f>'Bruker data input page'!H481</f>
        <v>Oxide3phase</v>
      </c>
      <c r="E481" s="22">
        <f>'Bruker data input page'!K481</f>
        <v>150</v>
      </c>
      <c r="F481" s="22"/>
      <c r="G481" s="22" t="str">
        <f>'Bruker data input page'!DJ481</f>
        <v>BHVO-2</v>
      </c>
      <c r="H481" s="22" t="str">
        <f>'Bruker data input page'!DK481</f>
        <v/>
      </c>
      <c r="I481" s="22">
        <f>'Bruker data input page'!DL481</f>
        <v>0</v>
      </c>
      <c r="J481" s="22" t="str">
        <f>'Bruker data input page'!DM481</f>
        <v>STD</v>
      </c>
      <c r="K481" s="49">
        <f>'Bruker data input page'!X481*Calibrations!H$46+Calibrations!I$46</f>
        <v>46.258008141711699</v>
      </c>
      <c r="L481" s="50">
        <f>'Bruker data input page'!AJ481*Calibrations!O$46/0.5995+Calibrations!P$46</f>
        <v>2.8367743809849566</v>
      </c>
      <c r="M481" s="19">
        <f>'ICP corrections'!$S$75*L481^2+'ICP corrections'!$T$75*L481+'ICP corrections'!$U$75</f>
        <v>3.1618936675581835</v>
      </c>
      <c r="N481" s="49">
        <f>'Bruker data input page'!V481*Calibrations!V$46+Calibrations!W$46</f>
        <v>15.29885562671665</v>
      </c>
      <c r="O481" s="50">
        <f>'Bruker data input page'!AR481*Calibrations!AC$46/0.6994+Calibrations!AD$46</f>
        <v>12.963435018821762</v>
      </c>
      <c r="P481" s="50">
        <f>'Bruker data input page'!T481*Calibrations!AQ$46+Calibrations!AR$46</f>
        <v>7.0177035969800992</v>
      </c>
      <c r="Q481" s="50">
        <f>'Bruker data input page'!AP481*Calibrations!AJ$46/0.77446+Calibrations!AK$46</f>
        <v>0.17252525493958212</v>
      </c>
      <c r="R481" s="50">
        <f>'Bruker data input page'!AH481*Calibrations!AX$46/0.7147+Calibrations!AY$46</f>
        <v>11.304682466238795</v>
      </c>
      <c r="S481" s="50">
        <f>'Bruker data input page'!AF481*Calibrations!BE$46/0.83015+Calibrations!BF$46</f>
        <v>0.54559422360029231</v>
      </c>
      <c r="U481" s="20">
        <f>'Bruker data input page'!AL481*Calibrations!BS$46*10000+Calibrations!BT$46</f>
        <v>249.89102904576851</v>
      </c>
      <c r="V481" s="20">
        <f>('Bruker data input page'!AN481*10000)^2*Calibrations!BY$46+('Bruker data input page'!AN481*10000)*Calibrations!BZ$46+Calibrations!CA$46</f>
        <v>380.31508597770562</v>
      </c>
      <c r="W481" s="20">
        <f>'Bruker data input page'!AV481*Calibrations!CG$46*10000+Calibrations!CH$46</f>
        <v>121.57111115653937</v>
      </c>
      <c r="X481" s="20">
        <f>'Bruker data input page'!AX481*Calibrations!CN$46*10000+Calibrations!CO$46</f>
        <v>127.54222951754495</v>
      </c>
      <c r="Y481" s="20">
        <f>'Bruker data input page'!AZ481*Calibrations!CU$46*10000+Calibrations!CV$46</f>
        <v>104.80816686183</v>
      </c>
      <c r="Z481" s="20">
        <f>'Bruker data input page'!BH481*Calibrations!DB$46*10000+Calibrations!DC$46</f>
        <v>10.209921249938919</v>
      </c>
      <c r="AA481" s="20">
        <f>'Bruker data input page'!BJ481*Calibrations!DI$46*10000+Calibrations!DJ$46</f>
        <v>386.95419947321233</v>
      </c>
      <c r="AB481" s="20">
        <f>'Bruker data input page'!BL481*Calibrations!DP$46*10000+Calibrations!DQ$46</f>
        <v>23.748630023569859</v>
      </c>
      <c r="AC481" s="20">
        <f>AB481*'ICP corrections'!Z$74+'ICP corrections'!AA$74</f>
        <v>28.140210383036734</v>
      </c>
      <c r="AD481" s="20">
        <f>((('Bruker data input page'!BN481*10000)^2)*Calibrations!DW$46)+(Calibrations!DX$46*('Bruker data input page'!BN481*10000))+Calibrations!DY$46</f>
        <v>156.65484359170082</v>
      </c>
      <c r="AE481" s="20">
        <f>AD481^2*'ICP corrections'!F$75+'ICP corrections'!G$75*AD481+'ICP corrections'!H$75</f>
        <v>199.75536941883541</v>
      </c>
      <c r="AF481" s="91">
        <f>A481^4*'ICP corrections'!K$75+A481^3*'ICP corrections'!L$75+'ICP corrections'!M$75*A481^2+'ICP corrections'!N$75*A481+'ICP corrections'!O$75</f>
        <v>1.0329826198362806</v>
      </c>
      <c r="AG481" s="20">
        <f t="shared" si="7"/>
        <v>206.34382482863265</v>
      </c>
      <c r="AH481" s="20"/>
    </row>
    <row r="482" spans="1:34" s="18" customFormat="1" ht="16">
      <c r="A482" s="18">
        <f>'Bruker data input page'!A482</f>
        <v>540</v>
      </c>
      <c r="B482" s="82">
        <f>'Bruker data input page'!B482</f>
        <v>44880.306944444441</v>
      </c>
      <c r="C482" s="18" t="str">
        <f>'Bruker data input page'!G482</f>
        <v>GeoExploration</v>
      </c>
      <c r="D482" s="18" t="str">
        <f>'Bruker data input page'!H482</f>
        <v>Oxide3phase</v>
      </c>
      <c r="E482" s="22">
        <f>'Bruker data input page'!K482</f>
        <v>150</v>
      </c>
      <c r="F482" s="22"/>
      <c r="G482" s="22" t="str">
        <f>'Bruker data input page'!DJ482</f>
        <v>JA-2</v>
      </c>
      <c r="H482" s="22" t="str">
        <f>'Bruker data input page'!DK482</f>
        <v/>
      </c>
      <c r="I482" s="22">
        <f>'Bruker data input page'!DL482</f>
        <v>0</v>
      </c>
      <c r="J482" s="22" t="str">
        <f>'Bruker data input page'!DM482</f>
        <v>STD</v>
      </c>
      <c r="K482" s="49">
        <f>'Bruker data input page'!X482*Calibrations!H$46+Calibrations!I$46</f>
        <v>57.17476230580008</v>
      </c>
      <c r="L482" s="50">
        <f>'Bruker data input page'!AJ482*Calibrations!O$46/0.5995+Calibrations!P$46</f>
        <v>0.71660032013066954</v>
      </c>
      <c r="M482" s="19">
        <f>'ICP corrections'!$S$75*L482^2+'ICP corrections'!$T$75*L482+'ICP corrections'!$U$75</f>
        <v>0.73565370237358296</v>
      </c>
      <c r="N482" s="49">
        <f>'Bruker data input page'!V482*Calibrations!V$46+Calibrations!W$46</f>
        <v>16.382092515733486</v>
      </c>
      <c r="O482" s="50">
        <f>'Bruker data input page'!AR482*Calibrations!AC$46/0.6994+Calibrations!AD$46</f>
        <v>6.4304571091702636</v>
      </c>
      <c r="P482" s="50">
        <f>'Bruker data input page'!T482*Calibrations!AQ$46+Calibrations!AR$46</f>
        <v>7.4731787674465027</v>
      </c>
      <c r="Q482" s="50">
        <f>'Bruker data input page'!AP482*Calibrations!AJ$46/0.77446+Calibrations!AK$46</f>
        <v>0.10810538991978984</v>
      </c>
      <c r="R482" s="50">
        <f>'Bruker data input page'!AH482*Calibrations!AX$46/0.7147+Calibrations!AY$46</f>
        <v>6.3529472086382865</v>
      </c>
      <c r="S482" s="50">
        <f>'Bruker data input page'!AF482*Calibrations!BE$46/0.83015+Calibrations!BF$46</f>
        <v>2.024875255563888</v>
      </c>
      <c r="U482" s="20">
        <f>'Bruker data input page'!AL482*Calibrations!BS$46*10000+Calibrations!BT$46</f>
        <v>113.61680831510381</v>
      </c>
      <c r="V482" s="20">
        <f>('Bruker data input page'!AN482*10000)^2*Calibrations!BY$46+('Bruker data input page'!AN482*10000)*Calibrations!BZ$46+Calibrations!CA$46</f>
        <v>427.53193209585606</v>
      </c>
      <c r="W482" s="20">
        <f>'Bruker data input page'!AV482*Calibrations!CG$46*10000+Calibrations!CH$46</f>
        <v>129.56211508065243</v>
      </c>
      <c r="X482" s="20">
        <f>'Bruker data input page'!AX482*Calibrations!CN$46*10000+Calibrations!CO$46</f>
        <v>30.936124081406042</v>
      </c>
      <c r="Y482" s="20">
        <f>'Bruker data input page'!AZ482*Calibrations!CU$46*10000+Calibrations!CV$46</f>
        <v>67.0332478294373</v>
      </c>
      <c r="Z482" s="20">
        <f>'Bruker data input page'!BH482*Calibrations!DB$46*10000+Calibrations!DC$46</f>
        <v>69.024616191759691</v>
      </c>
      <c r="AA482" s="20">
        <f>'Bruker data input page'!BJ482*Calibrations!DI$46*10000+Calibrations!DJ$46</f>
        <v>251.35486358371946</v>
      </c>
      <c r="AB482" s="20">
        <f>'Bruker data input page'!BL482*Calibrations!DP$46*10000+Calibrations!DQ$46</f>
        <v>18.917498352927911</v>
      </c>
      <c r="AC482" s="20">
        <f>AB482*'ICP corrections'!Z$74+'ICP corrections'!AA$74</f>
        <v>24.033265349824017</v>
      </c>
      <c r="AD482" s="20">
        <f>((('Bruker data input page'!BN482*10000)^2)*Calibrations!DW$46)+(Calibrations!DX$46*('Bruker data input page'!BN482*10000))+Calibrations!DY$46</f>
        <v>136.1508060890115</v>
      </c>
      <c r="AE482" s="20">
        <f>AD482^2*'ICP corrections'!F$75+'ICP corrections'!G$75*AD482+'ICP corrections'!H$75</f>
        <v>179.06572498515101</v>
      </c>
      <c r="AF482" s="91">
        <f>A482^4*'ICP corrections'!K$75+A482^3*'ICP corrections'!L$75+'ICP corrections'!M$75*A482^2+'ICP corrections'!N$75*A482+'ICP corrections'!O$75</f>
        <v>1.0318941808906583</v>
      </c>
      <c r="AG482" s="20">
        <f t="shared" si="7"/>
        <v>184.77687960914429</v>
      </c>
      <c r="AH482" s="20"/>
    </row>
    <row r="483" spans="1:34" s="18" customFormat="1" ht="16">
      <c r="A483" s="18">
        <f>'Bruker data input page'!A483</f>
        <v>541</v>
      </c>
      <c r="B483" s="82">
        <f>'Bruker data input page'!B483</f>
        <v>44880.309027777781</v>
      </c>
      <c r="C483" s="18" t="str">
        <f>'Bruker data input page'!G483</f>
        <v>GeoExploration</v>
      </c>
      <c r="D483" s="18" t="str">
        <f>'Bruker data input page'!H483</f>
        <v>Oxide3phase</v>
      </c>
      <c r="E483" s="22">
        <f>'Bruker data input page'!K483</f>
        <v>150</v>
      </c>
      <c r="F483" s="22"/>
      <c r="G483" s="22" t="str">
        <f>'Bruker data input page'!DJ483</f>
        <v>BCR-2</v>
      </c>
      <c r="H483" s="22" t="str">
        <f>'Bruker data input page'!DK483</f>
        <v/>
      </c>
      <c r="I483" s="22">
        <f>'Bruker data input page'!DL483</f>
        <v>0</v>
      </c>
      <c r="J483" s="22" t="str">
        <f>'Bruker data input page'!DM483</f>
        <v>STD</v>
      </c>
      <c r="K483" s="49">
        <f>'Bruker data input page'!X483*Calibrations!H$46+Calibrations!I$46</f>
        <v>53.477210968966041</v>
      </c>
      <c r="L483" s="50">
        <f>'Bruker data input page'!AJ483*Calibrations!O$46/0.5995+Calibrations!P$46</f>
        <v>2.2802657905834001</v>
      </c>
      <c r="M483" s="19">
        <f>'ICP corrections'!$S$75*L483^2+'ICP corrections'!$T$75*L483+'ICP corrections'!$U$75</f>
        <v>2.5333598338735617</v>
      </c>
      <c r="N483" s="49">
        <f>'Bruker data input page'!V483*Calibrations!V$46+Calibrations!W$46</f>
        <v>15.167522155022715</v>
      </c>
      <c r="O483" s="50">
        <f>'Bruker data input page'!AR483*Calibrations!AC$46/0.6994+Calibrations!AD$46</f>
        <v>13.748778881486293</v>
      </c>
      <c r="P483" s="50">
        <f>'Bruker data input page'!T483*Calibrations!AQ$46+Calibrations!AR$46</f>
        <v>3.6835671414765043</v>
      </c>
      <c r="Q483" s="50">
        <f>'Bruker data input page'!AP483*Calibrations!AJ$46/0.77446+Calibrations!AK$46</f>
        <v>0.1946359692784719</v>
      </c>
      <c r="R483" s="50">
        <f>'Bruker data input page'!AH483*Calibrations!AX$46/0.7147+Calibrations!AY$46</f>
        <v>7.0756376270870387</v>
      </c>
      <c r="S483" s="50">
        <f>'Bruker data input page'!AF483*Calibrations!BE$46/0.83015+Calibrations!BF$46</f>
        <v>1.9744248815911432</v>
      </c>
      <c r="U483" s="20">
        <f>'Bruker data input page'!AL483*Calibrations!BS$46*10000+Calibrations!BT$46</f>
        <v>417.98562619070003</v>
      </c>
      <c r="V483" s="20">
        <f>('Bruker data input page'!AN483*10000)^2*Calibrations!BY$46+('Bruker data input page'!AN483*10000)*Calibrations!BZ$46+Calibrations!CA$46</f>
        <v>83.426922663991292</v>
      </c>
      <c r="W483" s="20">
        <f>'Bruker data input page'!AV483*Calibrations!CG$46*10000+Calibrations!CH$46</f>
        <v>32.67119250078143</v>
      </c>
      <c r="X483" s="20">
        <f>'Bruker data input page'!AX483*Calibrations!CN$46*10000+Calibrations!CO$46</f>
        <v>21.686603348158698</v>
      </c>
      <c r="Y483" s="20">
        <f>'Bruker data input page'!AZ483*Calibrations!CU$46*10000+Calibrations!CV$46</f>
        <v>130.397628141838</v>
      </c>
      <c r="Z483" s="20">
        <f>'Bruker data input page'!BH483*Calibrations!DB$46*10000+Calibrations!DC$46</f>
        <v>49.776170574436534</v>
      </c>
      <c r="AA483" s="20">
        <f>'Bruker data input page'!BJ483*Calibrations!DI$46*10000+Calibrations!DJ$46</f>
        <v>325.41296241567329</v>
      </c>
      <c r="AB483" s="20">
        <f>'Bruker data input page'!BL483*Calibrations!DP$46*10000+Calibrations!DQ$46</f>
        <v>30.995327529532794</v>
      </c>
      <c r="AC483" s="20">
        <f>AB483*'ICP corrections'!Z$74+'ICP corrections'!AA$74</f>
        <v>34.300627932855825</v>
      </c>
      <c r="AD483" s="20">
        <f>((('Bruker data input page'!BN483*10000)^2)*Calibrations!DW$46)+(Calibrations!DX$46*('Bruker data input page'!BN483*10000))+Calibrations!DY$46</f>
        <v>153.80644853918548</v>
      </c>
      <c r="AE483" s="20">
        <f>AD483^2*'ICP corrections'!F$75+'ICP corrections'!G$75*AD483+'ICP corrections'!H$75</f>
        <v>196.95581901045426</v>
      </c>
      <c r="AF483" s="91">
        <f>A483^4*'ICP corrections'!K$75+A483^3*'ICP corrections'!L$75+'ICP corrections'!M$75*A483^2+'ICP corrections'!N$75*A483+'ICP corrections'!O$75</f>
        <v>1.0307942639690806</v>
      </c>
      <c r="AG483" s="20">
        <f t="shared" si="7"/>
        <v>203.02092849130864</v>
      </c>
      <c r="AH483" s="20"/>
    </row>
    <row r="484" spans="1:34" s="18" customFormat="1" ht="16">
      <c r="A484" s="18">
        <f>'Bruker data input page'!A484</f>
        <v>543</v>
      </c>
      <c r="B484" s="82">
        <f>'Bruker data input page'!B484</f>
        <v>44880.884027777778</v>
      </c>
      <c r="C484" s="18" t="str">
        <f>'Bruker data input page'!G484</f>
        <v>GeoExploration</v>
      </c>
      <c r="D484" s="18" t="str">
        <f>'Bruker data input page'!H484</f>
        <v>Oxide3phase</v>
      </c>
      <c r="E484" s="22">
        <f>'Bruker data input page'!K484</f>
        <v>150</v>
      </c>
      <c r="F484" s="22"/>
      <c r="G484" s="22" t="str">
        <f>'Bruker data input page'!DJ484</f>
        <v>RS-5R</v>
      </c>
      <c r="H484" s="22" t="str">
        <f>'Bruker data input page'!DK484</f>
        <v/>
      </c>
      <c r="I484" s="22">
        <f>'Bruker data input page'!DL484</f>
        <v>0</v>
      </c>
      <c r="J484" s="22" t="str">
        <f>'Bruker data input page'!DM484</f>
        <v>STD</v>
      </c>
      <c r="K484" s="49">
        <f>'Bruker data input page'!X484*Calibrations!H$46+Calibrations!I$46</f>
        <v>50.965757393652375</v>
      </c>
      <c r="L484" s="50">
        <f>'Bruker data input page'!AJ484*Calibrations!O$46/0.5995+Calibrations!P$46</f>
        <v>0.98999031802275306</v>
      </c>
      <c r="M484" s="19">
        <f>'ICP corrections'!$S$75*L484^2+'ICP corrections'!$T$75*L484+'ICP corrections'!$U$75</f>
        <v>1.0533324755344657</v>
      </c>
      <c r="N484" s="49">
        <f>'Bruker data input page'!V484*Calibrations!V$46+Calibrations!W$46</f>
        <v>16.705207208920129</v>
      </c>
      <c r="O484" s="50">
        <f>'Bruker data input page'!AR484*Calibrations!AC$46/0.6994+Calibrations!AD$46</f>
        <v>8.1082574658913469</v>
      </c>
      <c r="P484" s="50">
        <f>'Bruker data input page'!T484*Calibrations!AQ$46+Calibrations!AR$46</f>
        <v>11.597387595320363</v>
      </c>
      <c r="Q484" s="50">
        <f>'Bruker data input page'!AP484*Calibrations!AJ$46/0.77446+Calibrations!AK$46</f>
        <v>0.13416017762723828</v>
      </c>
      <c r="R484" s="50">
        <f>'Bruker data input page'!AH484*Calibrations!AX$46/0.7147+Calibrations!AY$46</f>
        <v>11.644068275508285</v>
      </c>
      <c r="S484" s="50">
        <f>'Bruker data input page'!AF484*Calibrations!BE$46/0.83015+Calibrations!BF$46</f>
        <v>0.11559147958425613</v>
      </c>
      <c r="U484" s="20">
        <f>'Bruker data input page'!AL484*Calibrations!BS$46*10000+Calibrations!BT$46</f>
        <v>156.50514174302873</v>
      </c>
      <c r="V484" s="20">
        <f>('Bruker data input page'!AN484*10000)^2*Calibrations!BY$46+('Bruker data input page'!AN484*10000)*Calibrations!BZ$46+Calibrations!CA$46</f>
        <v>317.03581729341442</v>
      </c>
      <c r="W484" s="20">
        <f>'Bruker data input page'!AV484*Calibrations!CG$46*10000+Calibrations!CH$46</f>
        <v>100.59472585574255</v>
      </c>
      <c r="X484" s="20">
        <f>'Bruker data input page'!AX484*Calibrations!CN$46*10000+Calibrations!CO$46</f>
        <v>90.544146584555577</v>
      </c>
      <c r="Y484" s="20">
        <f>'Bruker data input page'!AZ484*Calibrations!CU$46*10000+Calibrations!CV$46</f>
        <v>67.0332478294373</v>
      </c>
      <c r="Z484" s="20" t="e">
        <f>'Bruker data input page'!BH484*Calibrations!DB$46*10000+Calibrations!DC$46</f>
        <v>#VALUE!</v>
      </c>
      <c r="AA484" s="20">
        <f>'Bruker data input page'!BJ484*Calibrations!DI$46*10000+Calibrations!DJ$46</f>
        <v>79.248014185516908</v>
      </c>
      <c r="AB484" s="20">
        <f>'Bruker data input page'!BL484*Calibrations!DP$46*10000+Calibrations!DQ$46</f>
        <v>22.540847105909371</v>
      </c>
      <c r="AC484" s="20">
        <f>AB484*'ICP corrections'!Z$74+'ICP corrections'!AA$74</f>
        <v>27.113474124733557</v>
      </c>
      <c r="AD484" s="20">
        <f>((('Bruker data input page'!BN484*10000)^2)*Calibrations!DW$46)+(Calibrations!DX$46*('Bruker data input page'!BN484*10000))+Calibrations!DY$46</f>
        <v>52.155012434988208</v>
      </c>
      <c r="AE484" s="20">
        <f>AD484^2*'ICP corrections'!F$75+'ICP corrections'!G$75*AD484+'ICP corrections'!H$75</f>
        <v>81.284018607287948</v>
      </c>
      <c r="AF484" s="91">
        <f>A484^4*'ICP corrections'!K$75+A484^3*'ICP corrections'!L$75+'ICP corrections'!M$75*A484^2+'ICP corrections'!N$75*A484+'ICP corrections'!O$75</f>
        <v>1.0285598493202019</v>
      </c>
      <c r="AG484" s="20">
        <f t="shared" si="7"/>
        <v>83.605477930852587</v>
      </c>
      <c r="AH484" s="20"/>
    </row>
    <row r="485" spans="1:34" s="18" customFormat="1" ht="16">
      <c r="A485" s="18">
        <f>'Bruker data input page'!A485</f>
        <v>544</v>
      </c>
      <c r="B485" s="82">
        <f>'Bruker data input page'!B485</f>
        <v>44880.886111111111</v>
      </c>
      <c r="C485" s="18" t="str">
        <f>'Bruker data input page'!G485</f>
        <v>GeoExploration</v>
      </c>
      <c r="D485" s="18" t="str">
        <f>'Bruker data input page'!H485</f>
        <v>Oxide3phase</v>
      </c>
      <c r="E485" s="22">
        <f>'Bruker data input page'!K485</f>
        <v>150</v>
      </c>
      <c r="F485" s="22"/>
      <c r="G485" s="22" t="str">
        <f>'Bruker data input page'!DJ485</f>
        <v>RS-5R</v>
      </c>
      <c r="H485" s="22" t="str">
        <f>'Bruker data input page'!DK485</f>
        <v/>
      </c>
      <c r="I485" s="22">
        <f>'Bruker data input page'!DL485</f>
        <v>0</v>
      </c>
      <c r="J485" s="22" t="str">
        <f>'Bruker data input page'!DM485</f>
        <v>STD</v>
      </c>
      <c r="K485" s="49">
        <f>'Bruker data input page'!X485*Calibrations!H$46+Calibrations!I$46</f>
        <v>51.483647318714183</v>
      </c>
      <c r="L485" s="50">
        <f>'Bruker data input page'!AJ485*Calibrations!O$46/0.5995+Calibrations!P$46</f>
        <v>0.99032010089113909</v>
      </c>
      <c r="M485" s="19">
        <f>'ICP corrections'!$S$75*L485^2+'ICP corrections'!$T$75*L485+'ICP corrections'!$U$75</f>
        <v>1.0537148205388542</v>
      </c>
      <c r="N485" s="49">
        <f>'Bruker data input page'!V485*Calibrations!V$46+Calibrations!W$46</f>
        <v>16.84156147731866</v>
      </c>
      <c r="O485" s="50">
        <f>'Bruker data input page'!AR485*Calibrations!AC$46/0.6994+Calibrations!AD$46</f>
        <v>8.1630039219361556</v>
      </c>
      <c r="P485" s="50">
        <f>'Bruker data input page'!T485*Calibrations!AQ$46+Calibrations!AR$46</f>
        <v>11.472823139755111</v>
      </c>
      <c r="Q485" s="50">
        <f>'Bruker data input page'!AP485*Calibrations!AJ$46/0.77446+Calibrations!AK$46</f>
        <v>0.13416017762723828</v>
      </c>
      <c r="R485" s="50">
        <f>'Bruker data input page'!AH485*Calibrations!AX$46/0.7147+Calibrations!AY$46</f>
        <v>11.659242877470462</v>
      </c>
      <c r="S485" s="50">
        <f>'Bruker data input page'!AF485*Calibrations!BE$46/0.83015+Calibrations!BF$46</f>
        <v>0.11615079636887637</v>
      </c>
      <c r="U485" s="20">
        <f>'Bruker data input page'!AL485*Calibrations!BS$46*10000+Calibrations!BT$46</f>
        <v>152.35465786290698</v>
      </c>
      <c r="V485" s="20">
        <f>('Bruker data input page'!AN485*10000)^2*Calibrations!BY$46+('Bruker data input page'!AN485*10000)*Calibrations!BZ$46+Calibrations!CA$46</f>
        <v>330.4735334656807</v>
      </c>
      <c r="W485" s="20">
        <f>'Bruker data input page'!AV485*Calibrations!CG$46*10000+Calibrations!CH$46</f>
        <v>94.601472912657755</v>
      </c>
      <c r="X485" s="20">
        <f>'Bruker data input page'!AX485*Calibrations!CN$46*10000+Calibrations!CO$46</f>
        <v>85.405523954973745</v>
      </c>
      <c r="Y485" s="20">
        <f>'Bruker data input page'!AZ485*Calibrations!CU$46*10000+Calibrations!CV$46</f>
        <v>62.159064728483401</v>
      </c>
      <c r="Z485" s="20" t="e">
        <f>'Bruker data input page'!BH485*Calibrations!DB$46*10000+Calibrations!DC$46</f>
        <v>#VALUE!</v>
      </c>
      <c r="AA485" s="20">
        <f>'Bruker data input page'!BJ485*Calibrations!DI$46*10000+Calibrations!DJ$46</f>
        <v>82.377229629120592</v>
      </c>
      <c r="AB485" s="20">
        <f>'Bruker data input page'!BL485*Calibrations!DP$46*10000+Calibrations!DQ$46</f>
        <v>21.333064188248887</v>
      </c>
      <c r="AC485" s="20">
        <f>AB485*'ICP corrections'!Z$74+'ICP corrections'!AA$74</f>
        <v>26.086737866430376</v>
      </c>
      <c r="AD485" s="20">
        <f>((('Bruker data input page'!BN485*10000)^2)*Calibrations!DW$46)+(Calibrations!DX$46*('Bruker data input page'!BN485*10000))+Calibrations!DY$46</f>
        <v>49.684828549180857</v>
      </c>
      <c r="AE485" s="20">
        <f>AD485^2*'ICP corrections'!F$75+'ICP corrections'!G$75*AD485+'ICP corrections'!H$75</f>
        <v>78.091457488530679</v>
      </c>
      <c r="AF485" s="91">
        <f>A485^4*'ICP corrections'!K$75+A485^3*'ICP corrections'!L$75+'ICP corrections'!M$75*A485^2+'ICP corrections'!N$75*A485+'ICP corrections'!O$75</f>
        <v>1.0274252783369962</v>
      </c>
      <c r="AG485" s="20">
        <f t="shared" si="7"/>
        <v>80.233137445895338</v>
      </c>
      <c r="AH485" s="20"/>
    </row>
    <row r="486" spans="1:34" s="18" customFormat="1" ht="16">
      <c r="A486" s="18">
        <f>'Bruker data input page'!A486</f>
        <v>545</v>
      </c>
      <c r="B486" s="82">
        <f>'Bruker data input page'!B486</f>
        <v>44880.888888888891</v>
      </c>
      <c r="C486" s="18" t="str">
        <f>'Bruker data input page'!G486</f>
        <v>GeoExploration</v>
      </c>
      <c r="D486" s="18" t="str">
        <f>'Bruker data input page'!H486</f>
        <v>Oxide3phase</v>
      </c>
      <c r="E486" s="22">
        <f>'Bruker data input page'!K486</f>
        <v>150</v>
      </c>
      <c r="F486" s="22"/>
      <c r="G486" s="22" t="str">
        <f>'Bruker data input page'!DJ486</f>
        <v>RS-5R</v>
      </c>
      <c r="H486" s="22" t="str">
        <f>'Bruker data input page'!DK486</f>
        <v/>
      </c>
      <c r="I486" s="22">
        <f>'Bruker data input page'!DL486</f>
        <v>0</v>
      </c>
      <c r="J486" s="22">
        <f>'Bruker data input page'!DM486</f>
        <v>0</v>
      </c>
      <c r="K486" s="49">
        <f>'Bruker data input page'!X486*Calibrations!H$46+Calibrations!I$46</f>
        <v>51.265431489565579</v>
      </c>
      <c r="L486" s="50">
        <f>'Bruker data input page'!AJ486*Calibrations!O$46/0.5995+Calibrations!P$46</f>
        <v>0.98355955208922374</v>
      </c>
      <c r="M486" s="19">
        <f>'ICP corrections'!$S$75*L486^2+'ICP corrections'!$T$75*L486+'ICP corrections'!$U$75</f>
        <v>1.0458763326900962</v>
      </c>
      <c r="N486" s="49">
        <f>'Bruker data input page'!V486*Calibrations!V$46+Calibrations!W$46</f>
        <v>16.863824746916677</v>
      </c>
      <c r="O486" s="50">
        <f>'Bruker data input page'!AR486*Calibrations!AC$46/0.6994+Calibrations!AD$46</f>
        <v>8.1295312246261506</v>
      </c>
      <c r="P486" s="50">
        <f>'Bruker data input page'!T486*Calibrations!AQ$46+Calibrations!AR$46</f>
        <v>12.118734467756241</v>
      </c>
      <c r="Q486" s="50">
        <f>'Bruker data input page'!AP486*Calibrations!AJ$46/0.77446+Calibrations!AK$46</f>
        <v>0.13499679925087196</v>
      </c>
      <c r="R486" s="50">
        <f>'Bruker data input page'!AH486*Calibrations!AX$46/0.7147+Calibrations!AY$46</f>
        <v>11.638669619040972</v>
      </c>
      <c r="S486" s="50">
        <f>'Bruker data input page'!AF486*Calibrations!BE$46/0.83015+Calibrations!BF$46</f>
        <v>0.12297446114124323</v>
      </c>
      <c r="U486" s="20">
        <f>'Bruker data input page'!AL486*Calibrations!BS$46*10000+Calibrations!BT$46</f>
        <v>183.48328696382021</v>
      </c>
      <c r="V486" s="20">
        <f>('Bruker data input page'!AN486*10000)^2*Calibrations!BY$46+('Bruker data input page'!AN486*10000)*Calibrations!BZ$46+Calibrations!CA$46</f>
        <v>324.34089133317184</v>
      </c>
      <c r="W486" s="20">
        <f>'Bruker data input page'!AV486*Calibrations!CG$46*10000+Calibrations!CH$46</f>
        <v>105.58910330831323</v>
      </c>
      <c r="X486" s="20">
        <f>'Bruker data input page'!AX486*Calibrations!CN$46*10000+Calibrations!CO$46</f>
        <v>89.516422058639222</v>
      </c>
      <c r="Y486" s="20">
        <f>'Bruker data input page'!AZ486*Calibrations!CU$46*10000+Calibrations!CV$46</f>
        <v>69.47033937991425</v>
      </c>
      <c r="Z486" s="20" t="e">
        <f>'Bruker data input page'!BH486*Calibrations!DB$46*10000+Calibrations!DC$46</f>
        <v>#VALUE!</v>
      </c>
      <c r="AA486" s="20">
        <f>'Bruker data input page'!BJ486*Calibrations!DI$46*10000+Calibrations!DJ$46</f>
        <v>81.33415781458605</v>
      </c>
      <c r="AB486" s="20">
        <f>'Bruker data input page'!BL486*Calibrations!DP$46*10000+Calibrations!DQ$46</f>
        <v>21.333064188248887</v>
      </c>
      <c r="AC486" s="20">
        <f>AB486*'ICP corrections'!Z$74+'ICP corrections'!AA$74</f>
        <v>26.086737866430376</v>
      </c>
      <c r="AD486" s="20">
        <f>((('Bruker data input page'!BN486*10000)^2)*Calibrations!DW$46)+(Calibrations!DX$46*('Bruker data input page'!BN486*10000))+Calibrations!DY$46</f>
        <v>49.684828549180857</v>
      </c>
      <c r="AE486" s="20">
        <f>AD486^2*'ICP corrections'!F$75+'ICP corrections'!G$75*AD486+'ICP corrections'!H$75</f>
        <v>78.091457488530679</v>
      </c>
      <c r="AF486" s="91">
        <f>A486^4*'ICP corrections'!K$75+A486^3*'ICP corrections'!L$75+'ICP corrections'!M$75*A486^2+'ICP corrections'!N$75*A486+'ICP corrections'!O$75</f>
        <v>1.0262790828660247</v>
      </c>
      <c r="AG486" s="20">
        <f t="shared" si="7"/>
        <v>80.143629371000415</v>
      </c>
      <c r="AH486" s="20"/>
    </row>
    <row r="487" spans="1:34" s="18" customFormat="1" ht="16">
      <c r="A487" s="18">
        <f>'Bruker data input page'!A487</f>
        <v>0</v>
      </c>
      <c r="B487" s="82">
        <f>'Bruker data input page'!B487</f>
        <v>0</v>
      </c>
      <c r="C487" s="18">
        <f>'Bruker data input page'!G487</f>
        <v>0</v>
      </c>
      <c r="D487" s="18">
        <f>'Bruker data input page'!H487</f>
        <v>0</v>
      </c>
      <c r="E487" s="22">
        <f>'Bruker data input page'!K487</f>
        <v>0</v>
      </c>
      <c r="F487" s="22"/>
      <c r="G487" s="22">
        <f>'Bruker data input page'!DJ487</f>
        <v>0</v>
      </c>
      <c r="H487" s="22">
        <f>'Bruker data input page'!DK487</f>
        <v>0</v>
      </c>
      <c r="I487" s="22">
        <f>'Bruker data input page'!DL487</f>
        <v>0</v>
      </c>
      <c r="J487" s="22" t="str">
        <f>'Bruker data input page'!DM487</f>
        <v>STD</v>
      </c>
      <c r="K487" s="49">
        <f>'Bruker data input page'!X487*Calibrations!H$46+Calibrations!I$46</f>
        <v>1.9716393744207323</v>
      </c>
      <c r="L487" s="50">
        <f>'Bruker data input page'!AJ487*Calibrations!O$46/0.5995+Calibrations!P$46</f>
        <v>6.9566332357125837E-2</v>
      </c>
      <c r="M487" s="19">
        <f>'ICP corrections'!$S$75*L487^2+'ICP corrections'!$T$75*L487+'ICP corrections'!$U$75</f>
        <v>-2.1887222259284786E-2</v>
      </c>
      <c r="N487" s="49">
        <f>'Bruker data input page'!V487*Calibrations!V$46+Calibrations!W$46</f>
        <v>6.16523366368002</v>
      </c>
      <c r="O487" s="50">
        <f>'Bruker data input page'!AR487*Calibrations!AC$46/0.6994+Calibrations!AD$46</f>
        <v>-0.1142734364256377</v>
      </c>
      <c r="P487" s="50">
        <f>'Bruker data input page'!T487*Calibrations!AQ$46+Calibrations!AR$46</f>
        <v>1.7603850798522247</v>
      </c>
      <c r="Q487" s="50">
        <f>'Bruker data input page'!AP487*Calibrations!AJ$46/0.77446+Calibrations!AK$46</f>
        <v>1.1654868452308592E-2</v>
      </c>
      <c r="R487" s="50">
        <f>'Bruker data input page'!AH487*Calibrations!AX$46/0.7147+Calibrations!AY$46</f>
        <v>-4.0375235369180196E-2</v>
      </c>
      <c r="S487" s="50">
        <f>'Bruker data input page'!AF487*Calibrations!BE$46/0.83015+Calibrations!BF$46</f>
        <v>5.1717502780625368E-2</v>
      </c>
      <c r="U487" s="20">
        <f>'Bruker data input page'!AL487*Calibrations!BS$46*10000+Calibrations!BT$46</f>
        <v>54.818286680045446</v>
      </c>
      <c r="V487" s="20">
        <f>('Bruker data input page'!AN487*10000)^2*Calibrations!BY$46+('Bruker data input page'!AN487*10000)*Calibrations!BZ$46+Calibrations!CA$46</f>
        <v>-68.971916579614827</v>
      </c>
      <c r="W487" s="20">
        <f>'Bruker data input page'!AV487*Calibrations!CG$46*10000+Calibrations!CH$46</f>
        <v>-5.2860761387556749</v>
      </c>
      <c r="X487" s="20">
        <f>'Bruker data input page'!AX487*Calibrations!CN$46*10000+Calibrations!CO$46</f>
        <v>-5.0342343256669579</v>
      </c>
      <c r="Y487" s="20">
        <f>'Bruker data input page'!AZ487*Calibrations!CU$46*10000+Calibrations!CV$46</f>
        <v>-8.5165902353481329</v>
      </c>
      <c r="Z487" s="20">
        <f>'Bruker data input page'!BH487*Calibrations!DB$46*10000+Calibrations!DC$46</f>
        <v>0.58569844127733717</v>
      </c>
      <c r="AA487" s="20">
        <f>'Bruker data input page'!BJ487*Calibrations!DI$46*10000+Calibrations!DJ$46</f>
        <v>-4.197730977247943</v>
      </c>
      <c r="AB487" s="20">
        <f>'Bruker data input page'!BL487*Calibrations!DP$46*10000+Calibrations!DQ$46</f>
        <v>-1.6148112473003806</v>
      </c>
      <c r="AC487" s="20">
        <f>AB487*'ICP corrections'!Z$74+'ICP corrections'!AA$74</f>
        <v>6.578748958669947</v>
      </c>
      <c r="AD487" s="20">
        <f>((('Bruker data input page'!BN487*10000)^2)*Calibrations!DW$46)+(Calibrations!DX$46*('Bruker data input page'!BN487*10000))+Calibrations!DY$46</f>
        <v>-6.3177799728825548</v>
      </c>
      <c r="AE487" s="20">
        <f>AD487^2*'ICP corrections'!F$75+'ICP corrections'!G$75*AD487+'ICP corrections'!H$75</f>
        <v>0.85208968984384548</v>
      </c>
      <c r="AF487" s="91">
        <f>A487^4*'ICP corrections'!K$75+A487^3*'ICP corrections'!L$75+'ICP corrections'!M$75*A487^2+'ICP corrections'!N$75*A487+'ICP corrections'!O$75</f>
        <v>1.17373826212014</v>
      </c>
      <c r="AG487" s="20">
        <f t="shared" si="7"/>
        <v>1.0001302717278042</v>
      </c>
      <c r="AH487" s="20"/>
    </row>
    <row r="488" spans="1:34" s="18" customFormat="1" ht="16">
      <c r="A488" s="18">
        <f>'Bruker data input page'!A488</f>
        <v>548</v>
      </c>
      <c r="B488" s="82">
        <f>'Bruker data input page'!B488</f>
        <v>44880.9</v>
      </c>
      <c r="C488" s="18" t="str">
        <f>'Bruker data input page'!G488</f>
        <v>GeoExploration</v>
      </c>
      <c r="D488" s="18" t="str">
        <f>'Bruker data input page'!H488</f>
        <v>Oxide3phase</v>
      </c>
      <c r="E488" s="22">
        <f>'Bruker data input page'!K488</f>
        <v>150</v>
      </c>
      <c r="F488" s="22"/>
      <c r="G488" s="22" t="str">
        <f>'Bruker data input page'!DJ488</f>
        <v>RS-11R</v>
      </c>
      <c r="H488" s="22" t="str">
        <f>'Bruker data input page'!DK488</f>
        <v/>
      </c>
      <c r="I488" s="22">
        <f>'Bruker data input page'!DL488</f>
        <v>0</v>
      </c>
      <c r="J488" s="22" t="str">
        <f>'Bruker data input page'!DM488</f>
        <v>STD</v>
      </c>
      <c r="K488" s="49">
        <f>'Bruker data input page'!X488*Calibrations!H$46+Calibrations!I$46</f>
        <v>50.385739912120762</v>
      </c>
      <c r="L488" s="50">
        <f>'Bruker data input page'!AJ488*Calibrations!O$46/0.5995+Calibrations!P$46</f>
        <v>0.9519003967241576</v>
      </c>
      <c r="M488" s="19">
        <f>'ICP corrections'!$S$75*L488^2+'ICP corrections'!$T$75*L488+'ICP corrections'!$U$75</f>
        <v>1.0091576497452051</v>
      </c>
      <c r="N488" s="49">
        <f>'Bruker data input page'!V488*Calibrations!V$46+Calibrations!W$46</f>
        <v>17.443264324495907</v>
      </c>
      <c r="O488" s="50">
        <f>'Bruker data input page'!AR488*Calibrations!AC$46/0.6994+Calibrations!AD$46</f>
        <v>8.440455390750202</v>
      </c>
      <c r="P488" s="50">
        <f>'Bruker data input page'!T488*Calibrations!AQ$46+Calibrations!AR$46</f>
        <v>11.509396971334628</v>
      </c>
      <c r="Q488" s="50">
        <f>'Bruker data input page'!AP488*Calibrations!AJ$46/0.77446+Calibrations!AK$46</f>
        <v>0.11886195365222268</v>
      </c>
      <c r="R488" s="50">
        <f>'Bruker data input page'!AH488*Calibrations!AX$46/0.7147+Calibrations!AY$46</f>
        <v>11.372968175068596</v>
      </c>
      <c r="S488" s="50">
        <f>'Bruker data input page'!AF488*Calibrations!BE$46/0.83015+Calibrations!BF$46</f>
        <v>9.2323901344054382E-2</v>
      </c>
      <c r="U488" s="20">
        <f>'Bruker data input page'!AL488*Calibrations!BS$46*10000+Calibrations!BT$46</f>
        <v>218.07065263150162</v>
      </c>
      <c r="V488" s="20">
        <f>('Bruker data input page'!AN488*10000)^2*Calibrations!BY$46+('Bruker data input page'!AN488*10000)*Calibrations!BZ$46+Calibrations!CA$46</f>
        <v>281.57959468656395</v>
      </c>
      <c r="W488" s="20">
        <f>'Bruker data input page'!AV488*Calibrations!CG$46*10000+Calibrations!CH$46</f>
        <v>85.611593498030544</v>
      </c>
      <c r="X488" s="20">
        <f>'Bruker data input page'!AX488*Calibrations!CN$46*10000+Calibrations!CO$46</f>
        <v>66.906482488479043</v>
      </c>
      <c r="Y488" s="20">
        <f>'Bruker data input page'!AZ488*Calibrations!CU$46*10000+Calibrations!CV$46</f>
        <v>67.0332478294373</v>
      </c>
      <c r="Z488" s="20" t="e">
        <f>'Bruker data input page'!BH488*Calibrations!DB$46*10000+Calibrations!DC$46</f>
        <v>#VALUE!</v>
      </c>
      <c r="AA488" s="20">
        <f>'Bruker data input page'!BJ488*Calibrations!DI$46*10000+Calibrations!DJ$46</f>
        <v>83.420301443655163</v>
      </c>
      <c r="AB488" s="20">
        <f>'Bruker data input page'!BL488*Calibrations!DP$46*10000+Calibrations!DQ$46</f>
        <v>20.125281270588395</v>
      </c>
      <c r="AC488" s="20">
        <f>AB488*'ICP corrections'!Z$74+'ICP corrections'!AA$74</f>
        <v>25.060001608127195</v>
      </c>
      <c r="AD488" s="20">
        <f>((('Bruker data input page'!BN488*10000)^2)*Calibrations!DW$46)+(Calibrations!DX$46*('Bruker data input page'!BN488*10000))+Calibrations!DY$46</f>
        <v>47.202681231943203</v>
      </c>
      <c r="AE488" s="20">
        <f>AD488^2*'ICP corrections'!F$75+'ICP corrections'!G$75*AD488+'ICP corrections'!H$75</f>
        <v>74.865192863336702</v>
      </c>
      <c r="AF488" s="91">
        <f>A488^4*'ICP corrections'!K$75+A488^3*'ICP corrections'!L$75+'ICP corrections'!M$75*A488^2+'ICP corrections'!N$75*A488+'ICP corrections'!O$75</f>
        <v>1.0227703854432491</v>
      </c>
      <c r="AG488" s="20">
        <f t="shared" si="7"/>
        <v>76.569902161118051</v>
      </c>
      <c r="AH488" s="20"/>
    </row>
    <row r="489" spans="1:34" s="18" customFormat="1" ht="16">
      <c r="A489" s="18">
        <f>'Bruker data input page'!A489</f>
        <v>549</v>
      </c>
      <c r="B489" s="82">
        <f>'Bruker data input page'!B489</f>
        <v>44880.902083333334</v>
      </c>
      <c r="C489" s="18" t="str">
        <f>'Bruker data input page'!G489</f>
        <v>GeoExploration</v>
      </c>
      <c r="D489" s="18" t="str">
        <f>'Bruker data input page'!H489</f>
        <v>Oxide3phase</v>
      </c>
      <c r="E489" s="22">
        <f>'Bruker data input page'!K489</f>
        <v>150</v>
      </c>
      <c r="F489" s="22"/>
      <c r="G489" s="22" t="str">
        <f>'Bruker data input page'!DJ489</f>
        <v>RS-11R</v>
      </c>
      <c r="H489" s="22" t="str">
        <f>'Bruker data input page'!DK489</f>
        <v/>
      </c>
      <c r="I489" s="22">
        <f>'Bruker data input page'!DL489</f>
        <v>0</v>
      </c>
      <c r="J489" s="22" t="str">
        <f>'Bruker data input page'!DM489</f>
        <v>STD</v>
      </c>
      <c r="K489" s="49">
        <f>'Bruker data input page'!X489*Calibrations!H$46+Calibrations!I$46</f>
        <v>50.553176561987534</v>
      </c>
      <c r="L489" s="50">
        <f>'Bruker data input page'!AJ489*Calibrations!O$46/0.5995+Calibrations!P$46</f>
        <v>0.96179388277574085</v>
      </c>
      <c r="M489" s="19">
        <f>'ICP corrections'!$S$75*L489^2+'ICP corrections'!$T$75*L489+'ICP corrections'!$U$75</f>
        <v>1.0206342949820213</v>
      </c>
      <c r="N489" s="49">
        <f>'Bruker data input page'!V489*Calibrations!V$46+Calibrations!W$46</f>
        <v>17.338950666646447</v>
      </c>
      <c r="O489" s="50">
        <f>'Bruker data input page'!AR489*Calibrations!AC$46/0.6994+Calibrations!AD$46</f>
        <v>8.4847881187430083</v>
      </c>
      <c r="P489" s="50">
        <f>'Bruker data input page'!T489*Calibrations!AQ$46+Calibrations!AR$46</f>
        <v>11.031608853220241</v>
      </c>
      <c r="Q489" s="50">
        <f>'Bruker data input page'!AP489*Calibrations!AJ$46/0.77446+Calibrations!AK$46</f>
        <v>0.12304506177039103</v>
      </c>
      <c r="R489" s="50">
        <f>'Bruker data input page'!AH489*Calibrations!AX$46/0.7147+Calibrations!AY$46</f>
        <v>11.403025559724451</v>
      </c>
      <c r="S489" s="50">
        <f>'Bruker data input page'!AF489*Calibrations!BE$46/0.83015+Calibrations!BF$46</f>
        <v>9.277135477175058E-2</v>
      </c>
      <c r="U489" s="20">
        <f>'Bruker data input page'!AL489*Calibrations!BS$46*10000+Calibrations!BT$46</f>
        <v>245.74054516564675</v>
      </c>
      <c r="V489" s="20">
        <f>('Bruker data input page'!AN489*10000)^2*Calibrations!BY$46+('Bruker data input page'!AN489*10000)*Calibrations!BZ$46+Calibrations!CA$46</f>
        <v>251.52543218860703</v>
      </c>
      <c r="W489" s="20">
        <f>'Bruker data input page'!AV489*Calibrations!CG$46*10000+Calibrations!CH$46</f>
        <v>81.616091535974007</v>
      </c>
      <c r="X489" s="20">
        <f>'Bruker data input page'!AX489*Calibrations!CN$46*10000+Calibrations!CO$46</f>
        <v>71.017380592144534</v>
      </c>
      <c r="Y489" s="20">
        <f>'Bruker data input page'!AZ489*Calibrations!CU$46*10000+Calibrations!CV$46</f>
        <v>60.940518953244933</v>
      </c>
      <c r="Z489" s="20" t="e">
        <f>'Bruker data input page'!BH489*Calibrations!DB$46*10000+Calibrations!DC$46</f>
        <v>#VALUE!</v>
      </c>
      <c r="AA489" s="20">
        <f>'Bruker data input page'!BJ489*Calibrations!DI$46*10000+Calibrations!DJ$46</f>
        <v>86.549516887258832</v>
      </c>
      <c r="AB489" s="20">
        <f>'Bruker data input page'!BL489*Calibrations!DP$46*10000+Calibrations!DQ$46</f>
        <v>22.540847105909371</v>
      </c>
      <c r="AC489" s="20">
        <f>AB489*'ICP corrections'!Z$74+'ICP corrections'!AA$74</f>
        <v>27.113474124733557</v>
      </c>
      <c r="AD489" s="20">
        <f>((('Bruker data input page'!BN489*10000)^2)*Calibrations!DW$46)+(Calibrations!DX$46*('Bruker data input page'!BN489*10000))+Calibrations!DY$46</f>
        <v>47.202681231943203</v>
      </c>
      <c r="AE489" s="20">
        <f>AD489^2*'ICP corrections'!F$75+'ICP corrections'!G$75*AD489+'ICP corrections'!H$75</f>
        <v>74.865192863336702</v>
      </c>
      <c r="AF489" s="91">
        <f>A489^4*'ICP corrections'!K$75+A489^3*'ICP corrections'!L$75+'ICP corrections'!M$75*A489^2+'ICP corrections'!N$75*A489+'ICP corrections'!O$75</f>
        <v>1.0215773283039946</v>
      </c>
      <c r="AG489" s="20">
        <f t="shared" si="7"/>
        <v>76.480583708290794</v>
      </c>
      <c r="AH489" s="20"/>
    </row>
    <row r="490" spans="1:34" s="18" customFormat="1" ht="16">
      <c r="A490" s="18">
        <f>'Bruker data input page'!A490</f>
        <v>550</v>
      </c>
      <c r="B490" s="82">
        <f>'Bruker data input page'!B490</f>
        <v>44880.904166666667</v>
      </c>
      <c r="C490" s="18" t="str">
        <f>'Bruker data input page'!G490</f>
        <v>GeoExploration</v>
      </c>
      <c r="D490" s="18" t="str">
        <f>'Bruker data input page'!H490</f>
        <v>Oxide3phase</v>
      </c>
      <c r="E490" s="22">
        <f>'Bruker data input page'!K490</f>
        <v>150</v>
      </c>
      <c r="F490" s="22"/>
      <c r="G490" s="22" t="str">
        <f>'Bruker data input page'!DJ490</f>
        <v>RS-11R</v>
      </c>
      <c r="H490" s="22" t="str">
        <f>'Bruker data input page'!DK490</f>
        <v/>
      </c>
      <c r="I490" s="22">
        <f>'Bruker data input page'!DL490</f>
        <v>0</v>
      </c>
      <c r="J490" s="22" t="str">
        <f>'Bruker data input page'!DM490</f>
        <v>STD</v>
      </c>
      <c r="K490" s="49">
        <f>'Bruker data input page'!X490*Calibrations!H$46+Calibrations!I$46</f>
        <v>50.779086206178846</v>
      </c>
      <c r="L490" s="50">
        <f>'Bruker data input page'!AJ490*Calibrations!O$46/0.5995+Calibrations!P$46</f>
        <v>0.94926213377706858</v>
      </c>
      <c r="M490" s="19">
        <f>'ICP corrections'!$S$75*L490^2+'ICP corrections'!$T$75*L490+'ICP corrections'!$U$75</f>
        <v>1.0060968952213329</v>
      </c>
      <c r="N490" s="49">
        <f>'Bruker data input page'!V490*Calibrations!V$46+Calibrations!W$46</f>
        <v>17.473124852265357</v>
      </c>
      <c r="O490" s="50">
        <f>'Bruker data input page'!AR490*Calibrations!AC$46/0.6994+Calibrations!AD$46</f>
        <v>8.4578611933514054</v>
      </c>
      <c r="P490" s="50">
        <f>'Bruker data input page'!T490*Calibrations!AQ$46+Calibrations!AR$46</f>
        <v>11.286558533302394</v>
      </c>
      <c r="Q490" s="50">
        <f>'Bruker data input page'!AP490*Calibrations!AJ$46/0.77446+Calibrations!AK$46</f>
        <v>0.1241207181436343</v>
      </c>
      <c r="R490" s="50">
        <f>'Bruker data input page'!AH490*Calibrations!AX$46/0.7147+Calibrations!AY$46</f>
        <v>11.415573788270098</v>
      </c>
      <c r="S490" s="50">
        <f>'Bruker data input page'!AF490*Calibrations!BE$46/0.83015+Calibrations!BF$46</f>
        <v>9.4337441768687219E-2</v>
      </c>
      <c r="U490" s="20">
        <f>'Bruker data input page'!AL490*Calibrations!BS$46*10000+Calibrations!BT$46</f>
        <v>220.14589457156251</v>
      </c>
      <c r="V490" s="20">
        <f>('Bruker data input page'!AN490*10000)^2*Calibrations!BY$46+('Bruker data input page'!AN490*10000)*Calibrations!BZ$46+Calibrations!CA$46</f>
        <v>336.4872372275106</v>
      </c>
      <c r="W490" s="20">
        <f>'Bruker data input page'!AV490*Calibrations!CG$46*10000+Calibrations!CH$46</f>
        <v>84.612718007516406</v>
      </c>
      <c r="X490" s="20">
        <f>'Bruker data input page'!AX490*Calibrations!CN$46*10000+Calibrations!CO$46</f>
        <v>67.934207014395426</v>
      </c>
      <c r="Y490" s="20">
        <f>'Bruker data input page'!AZ490*Calibrations!CU$46*10000+Calibrations!CV$46</f>
        <v>57.284881627529501</v>
      </c>
      <c r="Z490" s="20" t="e">
        <f>'Bruker data input page'!BH490*Calibrations!DB$46*10000+Calibrations!DC$46</f>
        <v>#VALUE!</v>
      </c>
      <c r="AA490" s="20">
        <f>'Bruker data input page'!BJ490*Calibrations!DI$46*10000+Calibrations!DJ$46</f>
        <v>81.33415781458605</v>
      </c>
      <c r="AB490" s="20">
        <f>'Bruker data input page'!BL490*Calibrations!DP$46*10000+Calibrations!DQ$46</f>
        <v>21.333064188248887</v>
      </c>
      <c r="AC490" s="20">
        <f>AB490*'ICP corrections'!Z$74+'ICP corrections'!AA$74</f>
        <v>26.086737866430376</v>
      </c>
      <c r="AD490" s="20">
        <f>((('Bruker data input page'!BN490*10000)^2)*Calibrations!DW$46)+(Calibrations!DX$46*('Bruker data input page'!BN490*10000))+Calibrations!DY$46</f>
        <v>45.957121286538012</v>
      </c>
      <c r="AE490" s="20">
        <f>AD490^2*'ICP corrections'!F$75+'ICP corrections'!G$75*AD490+'ICP corrections'!H$75</f>
        <v>73.239339161260119</v>
      </c>
      <c r="AF490" s="91">
        <f>A490^4*'ICP corrections'!K$75+A490^3*'ICP corrections'!L$75+'ICP corrections'!M$75*A490^2+'ICP corrections'!N$75*A490+'ICP corrections'!O$75</f>
        <v>1.0203724651844095</v>
      </c>
      <c r="AG490" s="20">
        <f t="shared" si="7"/>
        <v>74.731405048452046</v>
      </c>
      <c r="AH490" s="20"/>
    </row>
    <row r="491" spans="1:34" s="18" customFormat="1" ht="16">
      <c r="A491" s="18">
        <f>'Bruker data input page'!A491</f>
        <v>551</v>
      </c>
      <c r="B491" s="82">
        <f>'Bruker data input page'!B491</f>
        <v>44880.915972222225</v>
      </c>
      <c r="C491" s="18" t="str">
        <f>'Bruker data input page'!G491</f>
        <v>GeoExploration</v>
      </c>
      <c r="D491" s="18" t="str">
        <f>'Bruker data input page'!H491</f>
        <v>Oxide3phase</v>
      </c>
      <c r="E491" s="22">
        <f>'Bruker data input page'!K491</f>
        <v>150</v>
      </c>
      <c r="F491" s="22"/>
      <c r="G491" s="22" t="str">
        <f>'Bruker data input page'!DJ491</f>
        <v>390-U1557D-3R-3A</v>
      </c>
      <c r="H491" s="22" t="str">
        <f>'Bruker data input page'!DK491</f>
        <v>SHLF11571881</v>
      </c>
      <c r="I491" s="22">
        <f>'Bruker data input page'!DL491</f>
        <v>9</v>
      </c>
      <c r="J491" s="22" t="str">
        <f>'Bruker data input page'!DM491</f>
        <v>orange basalt clast</v>
      </c>
      <c r="K491" s="49">
        <f>'Bruker data input page'!X491*Calibrations!H$46+Calibrations!I$46</f>
        <v>45.010552205225771</v>
      </c>
      <c r="L491" s="50">
        <f>'Bruker data input page'!AJ491*Calibrations!O$46/0.5995+Calibrations!P$46</f>
        <v>0.86219945652313612</v>
      </c>
      <c r="M491" s="19">
        <f>'ICP corrections'!$S$75*L491^2+'ICP corrections'!$T$75*L491+'ICP corrections'!$U$75</f>
        <v>0.90501740205378667</v>
      </c>
      <c r="N491" s="49">
        <f>'Bruker data input page'!V491*Calibrations!V$46+Calibrations!W$46</f>
        <v>16.668145801666455</v>
      </c>
      <c r="O491" s="50">
        <f>'Bruker data input page'!AR491*Calibrations!AC$46/0.6994+Calibrations!AD$46</f>
        <v>10.2125743701137</v>
      </c>
      <c r="P491" s="50">
        <f>'Bruker data input page'!T491*Calibrations!AQ$46+Calibrations!AR$46</f>
        <v>8.4995743592536499</v>
      </c>
      <c r="Q491" s="50">
        <f>'Bruker data input page'!AP491*Calibrations!AJ$46/0.77446+Calibrations!AK$46</f>
        <v>0.1201766447750756</v>
      </c>
      <c r="R491" s="50">
        <f>'Bruker data input page'!AH491*Calibrations!AX$46/0.7147+Calibrations!AY$46</f>
        <v>12.752251947650073</v>
      </c>
      <c r="S491" s="50">
        <f>'Bruker data input page'!AF491*Calibrations!BE$46/0.83015+Calibrations!BF$46</f>
        <v>0.68967422731846473</v>
      </c>
      <c r="U491" s="20">
        <f>'Bruker data input page'!AL491*Calibrations!BS$46*10000+Calibrations!BT$46</f>
        <v>176.56581383028396</v>
      </c>
      <c r="V491" s="20">
        <f>('Bruker data input page'!AN491*10000)^2*Calibrations!BY$46+('Bruker data input page'!AN491*10000)*Calibrations!BZ$46+Calibrations!CA$46</f>
        <v>304.1361950514422</v>
      </c>
      <c r="W491" s="20">
        <f>'Bruker data input page'!AV491*Calibrations!CG$46*10000+Calibrations!CH$46</f>
        <v>131.55986606168071</v>
      </c>
      <c r="X491" s="20">
        <f>'Bruker data input page'!AX491*Calibrations!CN$46*10000+Calibrations!CO$46</f>
        <v>96.710493740053835</v>
      </c>
      <c r="Y491" s="20">
        <f>'Bruker data input page'!AZ491*Calibrations!CU$46*10000+Calibrations!CV$46</f>
        <v>88.967071783729835</v>
      </c>
      <c r="Z491" s="20">
        <f>'Bruker data input page'!BH491*Calibrations!DB$46*10000+Calibrations!DC$46</f>
        <v>7.001846980385058</v>
      </c>
      <c r="AA491" s="20">
        <f>'Bruker data input page'!BJ491*Calibrations!DI$46*10000+Calibrations!DJ$46</f>
        <v>75.075726927378668</v>
      </c>
      <c r="AB491" s="20">
        <f>'Bruker data input page'!BL491*Calibrations!DP$46*10000+Calibrations!DQ$46</f>
        <v>21.333064188248887</v>
      </c>
      <c r="AC491" s="20">
        <f>AB491*'ICP corrections'!Z$74+'ICP corrections'!AA$74</f>
        <v>26.086737866430376</v>
      </c>
      <c r="AD491" s="20">
        <f>((('Bruker data input page'!BN491*10000)^2)*Calibrations!DW$46)+(Calibrations!DX$46*('Bruker data input page'!BN491*10000))+Calibrations!DY$46</f>
        <v>43.457028822154896</v>
      </c>
      <c r="AE491" s="20">
        <f>AD491^2*'ICP corrections'!F$75+'ICP corrections'!G$75*AD491+'ICP corrections'!H$75</f>
        <v>69.962023132109891</v>
      </c>
      <c r="AF491" s="91">
        <f>A491^4*'ICP corrections'!K$75+A491^3*'ICP corrections'!L$75+'ICP corrections'!M$75*A491^2+'ICP corrections'!N$75*A491+'ICP corrections'!O$75</f>
        <v>1.0191557600056074</v>
      </c>
      <c r="AG491" s="20">
        <f t="shared" si="7"/>
        <v>71.302198856735345</v>
      </c>
      <c r="AH491" s="20"/>
    </row>
    <row r="492" spans="1:34" s="18" customFormat="1" ht="16">
      <c r="A492" s="18">
        <f>'Bruker data input page'!A492</f>
        <v>552</v>
      </c>
      <c r="B492" s="82">
        <f>'Bruker data input page'!B492</f>
        <v>44880.920138888891</v>
      </c>
      <c r="C492" s="18" t="str">
        <f>'Bruker data input page'!G492</f>
        <v>GeoExploration</v>
      </c>
      <c r="D492" s="18" t="str">
        <f>'Bruker data input page'!H492</f>
        <v>Oxide3phase</v>
      </c>
      <c r="E492" s="22">
        <f>'Bruker data input page'!K492</f>
        <v>150</v>
      </c>
      <c r="F492" s="22"/>
      <c r="G492" s="22" t="str">
        <f>'Bruker data input page'!DJ492</f>
        <v>390-U1557D-3R-3A</v>
      </c>
      <c r="H492" s="22" t="str">
        <f>'Bruker data input page'!DK492</f>
        <v>SHLF11571881</v>
      </c>
      <c r="I492" s="22">
        <f>'Bruker data input page'!DL492</f>
        <v>59</v>
      </c>
      <c r="J492" s="22" t="str">
        <f>'Bruker data input page'!DM492</f>
        <v>grey basalt clast</v>
      </c>
      <c r="K492" s="49">
        <f>'Bruker data input page'!X492*Calibrations!H$46+Calibrations!I$46</f>
        <v>48.185789673348452</v>
      </c>
      <c r="L492" s="50">
        <f>'Bruker data input page'!AJ492*Calibrations!O$46/0.5995+Calibrations!P$46</f>
        <v>0.82476910096131295</v>
      </c>
      <c r="M492" s="19">
        <f>'ICP corrections'!$S$75*L492^2+'ICP corrections'!$T$75*L492+'ICP corrections'!$U$75</f>
        <v>0.86151636900608142</v>
      </c>
      <c r="N492" s="49">
        <f>'Bruker data input page'!V492*Calibrations!V$46+Calibrations!W$46</f>
        <v>17.150604727109521</v>
      </c>
      <c r="O492" s="50">
        <f>'Bruker data input page'!AR492*Calibrations!AC$46/0.6994+Calibrations!AD$46</f>
        <v>8.2912415445193766</v>
      </c>
      <c r="P492" s="50">
        <f>'Bruker data input page'!T492*Calibrations!AQ$46+Calibrations!AR$46</f>
        <v>13.707416340292522</v>
      </c>
      <c r="Q492" s="50">
        <f>'Bruker data input page'!AP492*Calibrations!AJ$46/0.77446+Calibrations!AK$46</f>
        <v>0.10583455979849844</v>
      </c>
      <c r="R492" s="50">
        <f>'Bruker data input page'!AH492*Calibrations!AX$46/0.7147+Calibrations!AY$46</f>
        <v>9.7422821026714104</v>
      </c>
      <c r="S492" s="50">
        <f>'Bruker data input page'!AF492*Calibrations!BE$46/0.83015+Calibrations!BF$46</f>
        <v>1.0674367836509711</v>
      </c>
      <c r="U492" s="20">
        <f>'Bruker data input page'!AL492*Calibrations!BS$46*10000+Calibrations!BT$46</f>
        <v>186.25027621723473</v>
      </c>
      <c r="V492" s="20">
        <f>('Bruker data input page'!AN492*10000)^2*Calibrations!BY$46+('Bruker data input page'!AN492*10000)*Calibrations!BZ$46+Calibrations!CA$46</f>
        <v>372.67718889410412</v>
      </c>
      <c r="W492" s="20">
        <f>'Bruker data input page'!AV492*Calibrations!CG$46*10000+Calibrations!CH$46</f>
        <v>137.55311900476553</v>
      </c>
      <c r="X492" s="20">
        <f>'Bruker data input page'!AX492*Calibrations!CN$46*10000+Calibrations!CO$46</f>
        <v>64.85103343664629</v>
      </c>
      <c r="Y492" s="20">
        <f>'Bruker data input page'!AZ492*Calibrations!CU$46*10000+Calibrations!CV$46</f>
        <v>79.21870558182205</v>
      </c>
      <c r="Z492" s="20">
        <f>'Bruker data input page'!BH492*Calibrations!DB$46*10000+Calibrations!DC$46</f>
        <v>9.1405631600876323</v>
      </c>
      <c r="AA492" s="20">
        <f>'Bruker data input page'!BJ492*Calibrations!DI$46*10000+Calibrations!DJ$46</f>
        <v>46.912787934945534</v>
      </c>
      <c r="AB492" s="20">
        <f>'Bruker data input page'!BL492*Calibrations!DP$46*10000+Calibrations!DQ$46</f>
        <v>23.748630023569859</v>
      </c>
      <c r="AC492" s="20">
        <f>AB492*'ICP corrections'!Z$74+'ICP corrections'!AA$74</f>
        <v>28.140210383036734</v>
      </c>
      <c r="AD492" s="20">
        <f>((('Bruker data input page'!BN492*10000)^2)*Calibrations!DW$46)+(Calibrations!DX$46*('Bruker data input page'!BN492*10000))+Calibrations!DY$46</f>
        <v>34.612493174300319</v>
      </c>
      <c r="AE492" s="20">
        <f>AD492^2*'ICP corrections'!F$75+'ICP corrections'!G$75*AD492+'ICP corrections'!H$75</f>
        <v>58.219018612200323</v>
      </c>
      <c r="AF492" s="91">
        <f>A492^4*'ICP corrections'!K$75+A492^3*'ICP corrections'!L$75+'ICP corrections'!M$75*A492^2+'ICP corrections'!N$75*A492+'ICP corrections'!O$75</f>
        <v>1.0179271767619107</v>
      </c>
      <c r="AG492" s="20">
        <f t="shared" si="7"/>
        <v>59.262721249766209</v>
      </c>
      <c r="AH492" s="20"/>
    </row>
    <row r="493" spans="1:34" s="18" customFormat="1" ht="16">
      <c r="A493" s="18">
        <f>'Bruker data input page'!A493</f>
        <v>553</v>
      </c>
      <c r="B493" s="82">
        <f>'Bruker data input page'!B493</f>
        <v>44880.92291666667</v>
      </c>
      <c r="C493" s="18" t="str">
        <f>'Bruker data input page'!G493</f>
        <v>GeoExploration</v>
      </c>
      <c r="D493" s="18" t="str">
        <f>'Bruker data input page'!H493</f>
        <v>Oxide3phase</v>
      </c>
      <c r="E493" s="22">
        <f>'Bruker data input page'!K493</f>
        <v>150</v>
      </c>
      <c r="F493" s="22"/>
      <c r="G493" s="22" t="str">
        <f>'Bruker data input page'!DJ493</f>
        <v>390-U1557D-3R-3A</v>
      </c>
      <c r="H493" s="22" t="str">
        <f>'Bruker data input page'!DK493</f>
        <v>SHLF11571881</v>
      </c>
      <c r="I493" s="22">
        <f>'Bruker data input page'!DL493</f>
        <v>122</v>
      </c>
      <c r="J493" s="22" t="str">
        <f>'Bruker data input page'!DM493</f>
        <v>grey basalt clast</v>
      </c>
      <c r="K493" s="49">
        <f>'Bruker data input page'!X493*Calibrations!H$46+Calibrations!I$46</f>
        <v>47.652127427449109</v>
      </c>
      <c r="L493" s="50">
        <f>'Bruker data input page'!AJ493*Calibrations!O$46/0.5995+Calibrations!P$46</f>
        <v>0.94744832800094503</v>
      </c>
      <c r="M493" s="19">
        <f>'ICP corrections'!$S$75*L493^2+'ICP corrections'!$T$75*L493+'ICP corrections'!$U$75</f>
        <v>1.0039925493555508</v>
      </c>
      <c r="N493" s="49">
        <f>'Bruker data input page'!V493*Calibrations!V$46+Calibrations!W$46</f>
        <v>18.360880985375573</v>
      </c>
      <c r="O493" s="50">
        <f>'Bruker data input page'!AR493*Calibrations!AC$46/0.6994+Calibrations!AD$46</f>
        <v>9.2708758191255409</v>
      </c>
      <c r="P493" s="50">
        <f>'Bruker data input page'!T493*Calibrations!AQ$46+Calibrations!AR$46</f>
        <v>9.3020643720540974</v>
      </c>
      <c r="Q493" s="50">
        <f>'Bruker data input page'!AP493*Calibrations!AJ$46/0.77446+Calibrations!AK$46</f>
        <v>0.12220844014675734</v>
      </c>
      <c r="R493" s="50">
        <f>'Bruker data input page'!AH493*Calibrations!AX$46/0.7147+Calibrations!AY$46</f>
        <v>14.604428844841365</v>
      </c>
      <c r="S493" s="50">
        <f>'Bruker data input page'!AF493*Calibrations!BE$46/0.83015+Calibrations!BF$46</f>
        <v>0.96978007305627811</v>
      </c>
      <c r="U493" s="20">
        <f>'Bruker data input page'!AL493*Calibrations!BS$46*10000+Calibrations!BT$46</f>
        <v>253.34976561253663</v>
      </c>
      <c r="V493" s="20">
        <f>('Bruker data input page'!AN493*10000)^2*Calibrations!BY$46+('Bruker data input page'!AN493*10000)*Calibrations!BZ$46+Calibrations!CA$46</f>
        <v>283.89472390839126</v>
      </c>
      <c r="W493" s="20">
        <f>'Bruker data input page'!AV493*Calibrations!CG$46*10000+Calibrations!CH$46</f>
        <v>119.57336017551111</v>
      </c>
      <c r="X493" s="20">
        <f>'Bruker data input page'!AX493*Calibrations!CN$46*10000+Calibrations!CO$46</f>
        <v>59.712410807064444</v>
      </c>
      <c r="Y493" s="20">
        <f>'Bruker data input page'!AZ493*Calibrations!CU$46*10000+Calibrations!CV$46</f>
        <v>73.125976705629682</v>
      </c>
      <c r="Z493" s="20">
        <f>'Bruker data input page'!BH493*Calibrations!DB$46*10000+Calibrations!DC$46</f>
        <v>10.209921249938919</v>
      </c>
      <c r="AA493" s="20">
        <f>'Bruker data input page'!BJ493*Calibrations!DI$46*10000+Calibrations!DJ$46</f>
        <v>83.420301443655163</v>
      </c>
      <c r="AB493" s="20">
        <f>'Bruker data input page'!BL493*Calibrations!DP$46*10000+Calibrations!DQ$46</f>
        <v>22.540847105909371</v>
      </c>
      <c r="AC493" s="20">
        <f>AB493*'ICP corrections'!Z$74+'ICP corrections'!AA$74</f>
        <v>27.113474124733557</v>
      </c>
      <c r="AD493" s="20">
        <f>((('Bruker data input page'!BN493*10000)^2)*Calibrations!DW$46)+(Calibrations!DX$46*('Bruker data input page'!BN493*10000))+Calibrations!DY$46</f>
        <v>38.420953599097736</v>
      </c>
      <c r="AE493" s="20">
        <f>AD493^2*'ICP corrections'!F$75+'ICP corrections'!G$75*AD493+'ICP corrections'!H$75</f>
        <v>63.304022818285404</v>
      </c>
      <c r="AF493" s="91">
        <f>A493^4*'ICP corrections'!K$75+A493^3*'ICP corrections'!L$75+'ICP corrections'!M$75*A493^2+'ICP corrections'!N$75*A493+'ICP corrections'!O$75</f>
        <v>1.0166866795208513</v>
      </c>
      <c r="AG493" s="20">
        <f t="shared" si="7"/>
        <v>64.360356759434794</v>
      </c>
      <c r="AH493" s="20"/>
    </row>
    <row r="494" spans="1:34" s="18" customFormat="1" ht="16">
      <c r="A494" s="18">
        <f>'Bruker data input page'!A494</f>
        <v>554</v>
      </c>
      <c r="B494" s="82">
        <f>'Bruker data input page'!B494</f>
        <v>44880.926388888889</v>
      </c>
      <c r="C494" s="18" t="str">
        <f>'Bruker data input page'!G494</f>
        <v>GeoExploration</v>
      </c>
      <c r="D494" s="18" t="str">
        <f>'Bruker data input page'!H494</f>
        <v>Oxide3phase</v>
      </c>
      <c r="E494" s="22">
        <f>'Bruker data input page'!K494</f>
        <v>150</v>
      </c>
      <c r="F494" s="22"/>
      <c r="G494" s="22" t="str">
        <f>'Bruker data input page'!DJ494</f>
        <v>390-U1557D-3R-4A</v>
      </c>
      <c r="H494" s="22" t="str">
        <f>'Bruker data input page'!DK494</f>
        <v>SHLF11571911</v>
      </c>
      <c r="I494" s="22">
        <f>'Bruker data input page'!DL494</f>
        <v>118</v>
      </c>
      <c r="J494" s="22" t="str">
        <f>'Bruker data input page'!DM494</f>
        <v>orange speckled basalt clast</v>
      </c>
      <c r="K494" s="49">
        <f>'Bruker data input page'!X494*Calibrations!H$46+Calibrations!I$46</f>
        <v>40.203937429986382</v>
      </c>
      <c r="L494" s="50">
        <f>'Bruker data input page'!AJ494*Calibrations!O$46/0.5995+Calibrations!P$46</f>
        <v>0.76458372748084824</v>
      </c>
      <c r="M494" s="19">
        <f>'ICP corrections'!$S$75*L494^2+'ICP corrections'!$T$75*L494+'ICP corrections'!$U$75</f>
        <v>0.79151365824507014</v>
      </c>
      <c r="N494" s="49">
        <f>'Bruker data input page'!V494*Calibrations!V$46+Calibrations!W$46</f>
        <v>14.700257745922508</v>
      </c>
      <c r="O494" s="50">
        <f>'Bruker data input page'!AR494*Calibrations!AC$46/0.6994+Calibrations!AD$46</f>
        <v>8.9063953373054794</v>
      </c>
      <c r="P494" s="50">
        <f>'Bruker data input page'!T494*Calibrations!AQ$46+Calibrations!AR$46</f>
        <v>7.1152014769201921</v>
      </c>
      <c r="Q494" s="50">
        <f>'Bruker data input page'!AP494*Calibrations!AJ$46/0.77446+Calibrations!AK$46</f>
        <v>0.10977863316705716</v>
      </c>
      <c r="R494" s="50">
        <f>'Bruker data input page'!AH494*Calibrations!AX$46/0.7147+Calibrations!AY$46</f>
        <v>10.20277290836983</v>
      </c>
      <c r="S494" s="50">
        <f>'Bruker data input page'!AF494*Calibrations!BE$46/0.83015+Calibrations!BF$46</f>
        <v>0.91731615865890015</v>
      </c>
      <c r="U494" s="20">
        <f>'Bruker data input page'!AL494*Calibrations!BS$46*10000+Calibrations!BT$46</f>
        <v>167.57309875668676</v>
      </c>
      <c r="V494" s="20">
        <f>('Bruker data input page'!AN494*10000)^2*Calibrations!BY$46+('Bruker data input page'!AN494*10000)*Calibrations!BZ$46+Calibrations!CA$46</f>
        <v>344.32049366667184</v>
      </c>
      <c r="W494" s="20">
        <f>'Bruker data input page'!AV494*Calibrations!CG$46*10000+Calibrations!CH$46</f>
        <v>111.58235625139802</v>
      </c>
      <c r="X494" s="20">
        <f>'Bruker data input page'!AX494*Calibrations!CN$46*10000+Calibrations!CO$46</f>
        <v>136.79175025079229</v>
      </c>
      <c r="Y494" s="20">
        <f>'Bruker data input page'!AZ494*Calibrations!CU$46*10000+Calibrations!CV$46</f>
        <v>113.33798728849935</v>
      </c>
      <c r="Z494" s="20">
        <f>'Bruker data input page'!BH494*Calibrations!DB$46*10000+Calibrations!DC$46</f>
        <v>8.0712050702363456</v>
      </c>
      <c r="AA494" s="20">
        <f>'Bruker data input page'!BJ494*Calibrations!DI$46*10000+Calibrations!DJ$46</f>
        <v>65.68808059656763</v>
      </c>
      <c r="AB494" s="20">
        <f>'Bruker data input page'!BL494*Calibrations!DP$46*10000+Calibrations!DQ$46</f>
        <v>21.333064188248887</v>
      </c>
      <c r="AC494" s="20">
        <f>AB494*'ICP corrections'!Z$74+'ICP corrections'!AA$74</f>
        <v>26.086737866430376</v>
      </c>
      <c r="AD494" s="20">
        <f>((('Bruker data input page'!BN494*10000)^2)*Calibrations!DW$46)+(Calibrations!DX$46*('Bruker data input page'!BN494*10000))+Calibrations!DY$46</f>
        <v>52.155012434988208</v>
      </c>
      <c r="AE494" s="20">
        <f>AD494^2*'ICP corrections'!F$75+'ICP corrections'!G$75*AD494+'ICP corrections'!H$75</f>
        <v>81.284018607287948</v>
      </c>
      <c r="AF494" s="91">
        <f>A494^4*'ICP corrections'!K$75+A494^3*'ICP corrections'!L$75+'ICP corrections'!M$75*A494^2+'ICP corrections'!N$75*A494+'ICP corrections'!O$75</f>
        <v>1.015434232423168</v>
      </c>
      <c r="AG494" s="20">
        <f t="shared" si="7"/>
        <v>82.538575042761948</v>
      </c>
      <c r="AH494" s="20"/>
    </row>
    <row r="495" spans="1:34" s="18" customFormat="1" ht="16">
      <c r="A495" s="18">
        <f>'Bruker data input page'!A495</f>
        <v>555</v>
      </c>
      <c r="B495" s="82">
        <f>'Bruker data input page'!B495</f>
        <v>44880.930555555555</v>
      </c>
      <c r="C495" s="18" t="str">
        <f>'Bruker data input page'!G495</f>
        <v>GeoExploration</v>
      </c>
      <c r="D495" s="18" t="str">
        <f>'Bruker data input page'!H495</f>
        <v>Oxide3phase</v>
      </c>
      <c r="E495" s="22">
        <f>'Bruker data input page'!K495</f>
        <v>150</v>
      </c>
      <c r="F495" s="22"/>
      <c r="G495" s="22" t="str">
        <f>'Bruker data input page'!DJ495</f>
        <v>390-U1557D-4R-1A</v>
      </c>
      <c r="H495" s="22" t="str">
        <f>'Bruker data input page'!DK495</f>
        <v>SHLF11572501</v>
      </c>
      <c r="I495" s="22">
        <f>'Bruker data input page'!DL495</f>
        <v>30</v>
      </c>
      <c r="J495" s="22" t="str">
        <f>'Bruker data input page'!DM495</f>
        <v>grey-khaki basalt clast</v>
      </c>
      <c r="K495" s="49">
        <f>'Bruker data input page'!X495*Calibrations!H$46+Calibrations!I$46</f>
        <v>48.185597327972388</v>
      </c>
      <c r="L495" s="50">
        <f>'Bruker data input page'!AJ495*Calibrations!O$46/0.5995+Calibrations!P$46</f>
        <v>0.84983259895865715</v>
      </c>
      <c r="M495" s="19">
        <f>'ICP corrections'!$S$75*L495^2+'ICP corrections'!$T$75*L495+'ICP corrections'!$U$75</f>
        <v>0.8906477746116892</v>
      </c>
      <c r="N495" s="49">
        <f>'Bruker data input page'!V495*Calibrations!V$46+Calibrations!W$46</f>
        <v>17.171546734416854</v>
      </c>
      <c r="O495" s="50">
        <f>'Bruker data input page'!AR495*Calibrations!AC$46/0.6994+Calibrations!AD$46</f>
        <v>10.035094690598871</v>
      </c>
      <c r="P495" s="50">
        <f>'Bruker data input page'!T495*Calibrations!AQ$46+Calibrations!AR$46</f>
        <v>12.716527439090424</v>
      </c>
      <c r="Q495" s="50">
        <f>'Bruker data input page'!AP495*Calibrations!AJ$46/0.77446+Calibrations!AK$46</f>
        <v>0.12675010038934009</v>
      </c>
      <c r="R495" s="50">
        <f>'Bruker data input page'!AH495*Calibrations!AX$46/0.7147+Calibrations!AY$46</f>
        <v>10.403398655465939</v>
      </c>
      <c r="S495" s="50">
        <f>'Bruker data input page'!AF495*Calibrations!BE$46/0.83015+Calibrations!BF$46</f>
        <v>0.65477285995816203</v>
      </c>
      <c r="U495" s="20">
        <f>'Bruker data input page'!AL495*Calibrations!BS$46*10000+Calibrations!BT$46</f>
        <v>307.30605605411961</v>
      </c>
      <c r="V495" s="20">
        <f>('Bruker data input page'!AN495*10000)^2*Calibrations!BY$46+('Bruker data input page'!AN495*10000)*Calibrations!BZ$46+Calibrations!CA$46</f>
        <v>293.02308705050166</v>
      </c>
      <c r="W495" s="20">
        <f>'Bruker data input page'!AV495*Calibrations!CG$46*10000+Calibrations!CH$46</f>
        <v>124.56773762808177</v>
      </c>
      <c r="X495" s="20">
        <f>'Bruker data input page'!AX495*Calibrations!CN$46*10000+Calibrations!CO$46</f>
        <v>53.546063651566215</v>
      </c>
      <c r="Y495" s="20">
        <f>'Bruker data input page'!AZ495*Calibrations!CU$46*10000+Calibrations!CV$46</f>
        <v>86.529980233252886</v>
      </c>
      <c r="Z495" s="20">
        <f>'Bruker data input page'!BH495*Calibrations!DB$46*10000+Calibrations!DC$46</f>
        <v>7.001846980385058</v>
      </c>
      <c r="AA495" s="20">
        <f>'Bruker data input page'!BJ495*Calibrations!DI$46*10000+Calibrations!DJ$46</f>
        <v>64.645008782033074</v>
      </c>
      <c r="AB495" s="20">
        <f>'Bruker data input page'!BL495*Calibrations!DP$46*10000+Calibrations!DQ$46</f>
        <v>22.540847105909371</v>
      </c>
      <c r="AC495" s="20">
        <f>AB495*'ICP corrections'!Z$74+'ICP corrections'!AA$74</f>
        <v>27.113474124733557</v>
      </c>
      <c r="AD495" s="20">
        <f>((('Bruker data input page'!BN495*10000)^2)*Calibrations!DW$46)+(Calibrations!DX$46*('Bruker data input page'!BN495*10000))+Calibrations!DY$46</f>
        <v>37.154457648689508</v>
      </c>
      <c r="AE495" s="20">
        <f>AD495^2*'ICP corrections'!F$75+'ICP corrections'!G$75*AD495+'ICP corrections'!H$75</f>
        <v>61.617792224983603</v>
      </c>
      <c r="AF495" s="91">
        <f>A495^4*'ICP corrections'!K$75+A495^3*'ICP corrections'!L$75+'ICP corrections'!M$75*A495^2+'ICP corrections'!N$75*A495+'ICP corrections'!O$75</f>
        <v>1.0141697996828114</v>
      </c>
      <c r="AG495" s="20">
        <f t="shared" si="7"/>
        <v>62.490903997708713</v>
      </c>
      <c r="AH495" s="20"/>
    </row>
    <row r="496" spans="1:34" s="18" customFormat="1" ht="16">
      <c r="A496" s="18">
        <f>'Bruker data input page'!A496</f>
        <v>556</v>
      </c>
      <c r="B496" s="82">
        <f>'Bruker data input page'!B496</f>
        <v>44880.934027777781</v>
      </c>
      <c r="C496" s="18" t="str">
        <f>'Bruker data input page'!G496</f>
        <v>GeoExploration</v>
      </c>
      <c r="D496" s="18" t="str">
        <f>'Bruker data input page'!H496</f>
        <v>Oxide3phase</v>
      </c>
      <c r="E496" s="22">
        <f>'Bruker data input page'!K496</f>
        <v>150</v>
      </c>
      <c r="F496" s="22"/>
      <c r="G496" s="22" t="str">
        <f>'Bruker data input page'!DJ496</f>
        <v>390-U1557D-4R-1A</v>
      </c>
      <c r="H496" s="22" t="str">
        <f>'Bruker data input page'!DK496</f>
        <v>SHLF11572501</v>
      </c>
      <c r="I496" s="22">
        <f>'Bruker data input page'!DL496</f>
        <v>53</v>
      </c>
      <c r="J496" s="22" t="str">
        <f>'Bruker data input page'!DM496</f>
        <v>grey speckled basalt clast</v>
      </c>
      <c r="K496" s="49">
        <f>'Bruker data input page'!X496*Calibrations!H$46+Calibrations!I$46</f>
        <v>47.692039092983123</v>
      </c>
      <c r="L496" s="50">
        <f>'Bruker data input page'!AJ496*Calibrations!O$46/0.5995+Calibrations!P$46</f>
        <v>0.82526377526389205</v>
      </c>
      <c r="M496" s="19">
        <f>'ICP corrections'!$S$75*L496^2+'ICP corrections'!$T$75*L496+'ICP corrections'!$U$75</f>
        <v>0.86209144704430241</v>
      </c>
      <c r="N496" s="49">
        <f>'Bruker data input page'!V496*Calibrations!V$46+Calibrations!W$46</f>
        <v>18.071326354372292</v>
      </c>
      <c r="O496" s="50">
        <f>'Bruker data input page'!AR496*Calibrations!AC$46/0.6994+Calibrations!AD$46</f>
        <v>11.085096013327846</v>
      </c>
      <c r="P496" s="50">
        <f>'Bruker data input page'!T496*Calibrations!AQ$46+Calibrations!AR$46</f>
        <v>8.3314511493669023</v>
      </c>
      <c r="Q496" s="50">
        <f>'Bruker data input page'!AP496*Calibrations!AJ$46/0.77446+Calibrations!AK$46</f>
        <v>0.11336415441120143</v>
      </c>
      <c r="R496" s="50">
        <f>'Bruker data input page'!AH496*Calibrations!AX$46/0.7147+Calibrations!AY$46</f>
        <v>12.132719640617285</v>
      </c>
      <c r="S496" s="50">
        <f>'Bruker data input page'!AF496*Calibrations!BE$46/0.83015+Calibrations!BF$46</f>
        <v>1.0592707585955154</v>
      </c>
      <c r="U496" s="20">
        <f>'Bruker data input page'!AL496*Calibrations!BS$46*10000+Calibrations!BT$46</f>
        <v>244.35705053893946</v>
      </c>
      <c r="V496" s="20">
        <f>('Bruker data input page'!AN496*10000)^2*Calibrations!BY$46+('Bruker data input page'!AN496*10000)*Calibrations!BZ$46+Calibrations!CA$46</f>
        <v>474.04470806470306</v>
      </c>
      <c r="W496" s="20">
        <f>'Bruker data input page'!AV496*Calibrations!CG$46*10000+Calibrations!CH$46</f>
        <v>132.55874155219485</v>
      </c>
      <c r="X496" s="20">
        <f>'Bruker data input page'!AX496*Calibrations!CN$46*10000+Calibrations!CO$46</f>
        <v>130.62540309529408</v>
      </c>
      <c r="Y496" s="20">
        <f>'Bruker data input page'!AZ496*Calibrations!CU$46*10000+Calibrations!CV$46</f>
        <v>82.874342907537468</v>
      </c>
      <c r="Z496" s="20">
        <f>'Bruker data input page'!BH496*Calibrations!DB$46*10000+Calibrations!DC$46</f>
        <v>11.279279339790206</v>
      </c>
      <c r="AA496" s="20">
        <f>'Bruker data input page'!BJ496*Calibrations!DI$46*10000+Calibrations!DJ$46</f>
        <v>64.645008782033074</v>
      </c>
      <c r="AB496" s="20">
        <f>'Bruker data input page'!BL496*Calibrations!DP$46*10000+Calibrations!DQ$46</f>
        <v>20.125281270588395</v>
      </c>
      <c r="AC496" s="20">
        <f>AB496*'ICP corrections'!Z$74+'ICP corrections'!AA$74</f>
        <v>25.060001608127195</v>
      </c>
      <c r="AD496" s="20">
        <f>((('Bruker data input page'!BN496*10000)^2)*Calibrations!DW$46)+(Calibrations!DX$46*('Bruker data input page'!BN496*10000))+Calibrations!DY$46</f>
        <v>30.777115028784706</v>
      </c>
      <c r="AE496" s="20">
        <f>AD496^2*'ICP corrections'!F$75+'ICP corrections'!G$75*AD496+'ICP corrections'!H$75</f>
        <v>53.054568837196683</v>
      </c>
      <c r="AF496" s="91">
        <f>A496^4*'ICP corrections'!K$75+A496^3*'ICP corrections'!L$75+'ICP corrections'!M$75*A496^2+'ICP corrections'!N$75*A496+'ICP corrections'!O$75</f>
        <v>1.0128933455869384</v>
      </c>
      <c r="AG496" s="20">
        <f t="shared" si="7"/>
        <v>53.738619728180673</v>
      </c>
      <c r="AH496" s="20"/>
    </row>
    <row r="497" spans="1:34" s="18" customFormat="1" ht="16">
      <c r="A497" s="18">
        <f>'Bruker data input page'!A497</f>
        <v>557</v>
      </c>
      <c r="B497" s="82">
        <f>'Bruker data input page'!B497</f>
        <v>44880.936805555553</v>
      </c>
      <c r="C497" s="18" t="str">
        <f>'Bruker data input page'!G497</f>
        <v>GeoExploration</v>
      </c>
      <c r="D497" s="18" t="str">
        <f>'Bruker data input page'!H497</f>
        <v>Oxide3phase</v>
      </c>
      <c r="E497" s="22">
        <f>'Bruker data input page'!K497</f>
        <v>150</v>
      </c>
      <c r="F497" s="22"/>
      <c r="G497" s="22" t="str">
        <f>'Bruker data input page'!DJ497</f>
        <v>390-U1557D-4R-1A</v>
      </c>
      <c r="H497" s="22" t="str">
        <f>'Bruker data input page'!DK497</f>
        <v>SHLF11572501</v>
      </c>
      <c r="I497" s="22">
        <f>'Bruker data input page'!DL497</f>
        <v>98</v>
      </c>
      <c r="J497" s="22" t="str">
        <f>'Bruker data input page'!DM497</f>
        <v>brown basalt clast</v>
      </c>
      <c r="K497" s="49">
        <f>'Bruker data input page'!X497*Calibrations!H$46+Calibrations!I$46</f>
        <v>51.624924997435784</v>
      </c>
      <c r="L497" s="50">
        <f>'Bruker data input page'!AJ497*Calibrations!O$46/0.5995+Calibrations!P$46</f>
        <v>0.90210318359785524</v>
      </c>
      <c r="M497" s="19">
        <f>'ICP corrections'!$S$75*L497^2+'ICP corrections'!$T$75*L497+'ICP corrections'!$U$75</f>
        <v>0.95136347738010074</v>
      </c>
      <c r="N497" s="49">
        <f>'Bruker data input page'!V497*Calibrations!V$46+Calibrations!W$46</f>
        <v>18.654927908167174</v>
      </c>
      <c r="O497" s="50">
        <f>'Bruker data input page'!AR497*Calibrations!AC$46/0.6994+Calibrations!AD$46</f>
        <v>10.92784871974262</v>
      </c>
      <c r="P497" s="50">
        <f>'Bruker data input page'!T497*Calibrations!AQ$46+Calibrations!AR$46</f>
        <v>10.086607013920297</v>
      </c>
      <c r="Q497" s="50">
        <f>'Bruker data input page'!AP497*Calibrations!AJ$46/0.77446+Calibrations!AK$46</f>
        <v>0.11718871040495536</v>
      </c>
      <c r="R497" s="50">
        <f>'Bruker data input page'!AH497*Calibrations!AX$46/0.7147+Calibrations!AY$46</f>
        <v>13.058662179578679</v>
      </c>
      <c r="S497" s="50">
        <f>'Bruker data input page'!AF497*Calibrations!BE$46/0.83015+Calibrations!BF$46</f>
        <v>0.90926199696036858</v>
      </c>
      <c r="U497" s="20">
        <f>'Bruker data input page'!AL497*Calibrations!BS$46*10000+Calibrations!BT$46</f>
        <v>263.725975312841</v>
      </c>
      <c r="V497" s="20">
        <f>('Bruker data input page'!AN497*10000)^2*Calibrations!BY$46+('Bruker data input page'!AN497*10000)*Calibrations!BZ$46+Calibrations!CA$46</f>
        <v>414.4904013852971</v>
      </c>
      <c r="W497" s="20">
        <f>'Bruker data input page'!AV497*Calibrations!CG$46*10000+Calibrations!CH$46</f>
        <v>134.55649253322312</v>
      </c>
      <c r="X497" s="20">
        <f>'Bruker data input page'!AX497*Calibrations!CN$46*10000+Calibrations!CO$46</f>
        <v>109.04318805105027</v>
      </c>
      <c r="Y497" s="20">
        <f>'Bruker data input page'!AZ497*Calibrations!CU$46*10000+Calibrations!CV$46</f>
        <v>86.529980233252886</v>
      </c>
      <c r="Z497" s="20">
        <f>'Bruker data input page'!BH497*Calibrations!DB$46*10000+Calibrations!DC$46</f>
        <v>10.209921249938919</v>
      </c>
      <c r="AA497" s="20">
        <f>'Bruker data input page'!BJ497*Calibrations!DI$46*10000+Calibrations!DJ$46</f>
        <v>61.51579333842939</v>
      </c>
      <c r="AB497" s="20">
        <f>'Bruker data input page'!BL497*Calibrations!DP$46*10000+Calibrations!DQ$46</f>
        <v>22.540847105909371</v>
      </c>
      <c r="AC497" s="20">
        <f>AB497*'ICP corrections'!Z$74+'ICP corrections'!AA$74</f>
        <v>27.113474124733557</v>
      </c>
      <c r="AD497" s="20">
        <f>((('Bruker data input page'!BN497*10000)^2)*Calibrations!DW$46)+(Calibrations!DX$46*('Bruker data input page'!BN497*10000))+Calibrations!DY$46</f>
        <v>26.914819162550906</v>
      </c>
      <c r="AE497" s="20">
        <f>AD497^2*'ICP corrections'!F$75+'ICP corrections'!G$75*AD497+'ICP corrections'!H$75</f>
        <v>47.809754269684859</v>
      </c>
      <c r="AF497" s="91">
        <f>A497^4*'ICP corrections'!K$75+A497^3*'ICP corrections'!L$75+'ICP corrections'!M$75*A497^2+'ICP corrections'!N$75*A497+'ICP corrections'!O$75</f>
        <v>1.0116048344959161</v>
      </c>
      <c r="AG497" s="20">
        <f t="shared" si="7"/>
        <v>48.364578555274967</v>
      </c>
      <c r="AH497" s="20"/>
    </row>
    <row r="498" spans="1:34" s="18" customFormat="1" ht="16">
      <c r="A498" s="18">
        <f>'Bruker data input page'!A498</f>
        <v>558</v>
      </c>
      <c r="B498" s="82">
        <f>'Bruker data input page'!B498</f>
        <v>44880.940972222219</v>
      </c>
      <c r="C498" s="18" t="str">
        <f>'Bruker data input page'!G498</f>
        <v>GeoExploration</v>
      </c>
      <c r="D498" s="18" t="str">
        <f>'Bruker data input page'!H498</f>
        <v>Oxide3phase</v>
      </c>
      <c r="E498" s="22">
        <f>'Bruker data input page'!K498</f>
        <v>150</v>
      </c>
      <c r="F498" s="22"/>
      <c r="G498" s="22" t="str">
        <f>'Bruker data input page'!DJ498</f>
        <v>390-U1557D-4R-2A</v>
      </c>
      <c r="H498" s="22" t="str">
        <f>'Bruker data input page'!DK498</f>
        <v>SHLF11572531</v>
      </c>
      <c r="I498" s="22">
        <f>'Bruker data input page'!DL498</f>
        <v>98</v>
      </c>
      <c r="J498" s="22" t="str">
        <f>'Bruker data input page'!DM498</f>
        <v>brown-grey speckled basalt clast</v>
      </c>
      <c r="K498" s="49">
        <f>'Bruker data input page'!X498*Calibrations!H$46+Calibrations!I$46</f>
        <v>50.246481859847869</v>
      </c>
      <c r="L498" s="50">
        <f>'Bruker data input page'!AJ498*Calibrations!O$46/0.5995+Calibrations!P$46</f>
        <v>0.77777504221629246</v>
      </c>
      <c r="M498" s="19">
        <f>'ICP corrections'!$S$75*L498^2+'ICP corrections'!$T$75*L498+'ICP corrections'!$U$75</f>
        <v>0.80686263927641222</v>
      </c>
      <c r="N498" s="49">
        <f>'Bruker data input page'!V498*Calibrations!V$46+Calibrations!W$46</f>
        <v>20.893608670386698</v>
      </c>
      <c r="O498" s="50">
        <f>'Bruker data input page'!AR498*Calibrations!AC$46/0.6994+Calibrations!AD$46</f>
        <v>8.3497071891541861</v>
      </c>
      <c r="P498" s="50">
        <f>'Bruker data input page'!T498*Calibrations!AQ$46+Calibrations!AR$46</f>
        <v>9.9345879314664387</v>
      </c>
      <c r="Q498" s="50">
        <f>'Bruker data input page'!AP498*Calibrations!AJ$46/0.77446+Calibrations!AK$46</f>
        <v>0.16093206958351561</v>
      </c>
      <c r="R498" s="50">
        <f>'Bruker data input page'!AH498*Calibrations!AX$46/0.7147+Calibrations!AY$46</f>
        <v>11.913563369971207</v>
      </c>
      <c r="S498" s="50">
        <f>'Bruker data input page'!AF498*Calibrations!BE$46/0.83015+Calibrations!BF$46</f>
        <v>0.94930907873917747</v>
      </c>
      <c r="U498" s="20">
        <f>'Bruker data input page'!AL498*Calibrations!BS$46*10000+Calibrations!BT$46</f>
        <v>233.98084083863506</v>
      </c>
      <c r="V498" s="20">
        <f>('Bruker data input page'!AN498*10000)^2*Calibrations!BY$46+('Bruker data input page'!AN498*10000)*Calibrations!BZ$46+Calibrations!CA$46</f>
        <v>386.87966646295774</v>
      </c>
      <c r="W498" s="20">
        <f>'Bruker data input page'!AV498*Calibrations!CG$46*10000+Calibrations!CH$46</f>
        <v>115.57785821345458</v>
      </c>
      <c r="X498" s="20">
        <f>'Bruker data input page'!AX498*Calibrations!CN$46*10000+Calibrations!CO$46</f>
        <v>83.350074903140978</v>
      </c>
      <c r="Y498" s="20">
        <f>'Bruker data input page'!AZ498*Calibrations!CU$46*10000+Calibrations!CV$46</f>
        <v>74.34452248086815</v>
      </c>
      <c r="Z498" s="20">
        <f>'Bruker data input page'!BH498*Calibrations!DB$46*10000+Calibrations!DC$46</f>
        <v>8.0712050702363456</v>
      </c>
      <c r="AA498" s="20">
        <f>'Bruker data input page'!BJ498*Calibrations!DI$46*10000+Calibrations!DJ$46</f>
        <v>86.549516887258832</v>
      </c>
      <c r="AB498" s="20">
        <f>'Bruker data input page'!BL498*Calibrations!DP$46*10000+Calibrations!DQ$46</f>
        <v>20.125281270588395</v>
      </c>
      <c r="AC498" s="20">
        <f>AB498*'ICP corrections'!Z$74+'ICP corrections'!AA$74</f>
        <v>25.060001608127195</v>
      </c>
      <c r="AD498" s="20">
        <f>((('Bruker data input page'!BN498*10000)^2)*Calibrations!DW$46)+(Calibrations!DX$46*('Bruker data input page'!BN498*10000))+Calibrations!DY$46</f>
        <v>32.058565268480812</v>
      </c>
      <c r="AE498" s="20">
        <f>AD498^2*'ICP corrections'!F$75+'ICP corrections'!G$75*AD498+'ICP corrections'!H$75</f>
        <v>54.784935990419477</v>
      </c>
      <c r="AF498" s="91">
        <f>A498^4*'ICP corrections'!K$75+A498^3*'ICP corrections'!L$75+'ICP corrections'!M$75*A498^2+'ICP corrections'!N$75*A498+'ICP corrections'!O$75</f>
        <v>1.010304230843319</v>
      </c>
      <c r="AG498" s="20">
        <f t="shared" si="7"/>
        <v>55.349452617601216</v>
      </c>
      <c r="AH498" s="20"/>
    </row>
    <row r="499" spans="1:34" s="18" customFormat="1" ht="16">
      <c r="A499" s="18">
        <f>'Bruker data input page'!A499</f>
        <v>559</v>
      </c>
      <c r="B499" s="82">
        <f>'Bruker data input page'!B499</f>
        <v>44880.943749999999</v>
      </c>
      <c r="C499" s="18" t="str">
        <f>'Bruker data input page'!G499</f>
        <v>GeoExploration</v>
      </c>
      <c r="D499" s="18" t="str">
        <f>'Bruker data input page'!H499</f>
        <v>Oxide3phase</v>
      </c>
      <c r="E499" s="22">
        <f>'Bruker data input page'!K499</f>
        <v>150</v>
      </c>
      <c r="F499" s="22"/>
      <c r="G499" s="22" t="str">
        <f>'Bruker data input page'!DJ499</f>
        <v>390-U1557D-4R-2A</v>
      </c>
      <c r="H499" s="22" t="str">
        <f>'Bruker data input page'!DK499</f>
        <v>SHLF11572531</v>
      </c>
      <c r="I499" s="22">
        <f>'Bruker data input page'!DL499</f>
        <v>113</v>
      </c>
      <c r="J499" s="22" t="str">
        <f>'Bruker data input page'!DM499</f>
        <v>orange basalt clast</v>
      </c>
      <c r="K499" s="49">
        <f>'Bruker data input page'!X499*Calibrations!H$46+Calibrations!I$46</f>
        <v>45.017188120700105</v>
      </c>
      <c r="L499" s="50">
        <f>'Bruker data input page'!AJ499*Calibrations!O$46/0.5995+Calibrations!P$46</f>
        <v>0.97350117460344765</v>
      </c>
      <c r="M499" s="19">
        <f>'ICP corrections'!$S$75*L499^2+'ICP corrections'!$T$75*L499+'ICP corrections'!$U$75</f>
        <v>1.0342125763846508</v>
      </c>
      <c r="N499" s="49">
        <f>'Bruker data input page'!V499*Calibrations!V$46+Calibrations!W$46</f>
        <v>17.167054442628533</v>
      </c>
      <c r="O499" s="50">
        <f>'Bruker data input page'!AR499*Calibrations!AC$46/0.6994+Calibrations!AD$46</f>
        <v>11.319107359410685</v>
      </c>
      <c r="P499" s="50">
        <f>'Bruker data input page'!T499*Calibrations!AQ$46+Calibrations!AR$46</f>
        <v>7.9752200895260854</v>
      </c>
      <c r="Q499" s="50">
        <f>'Bruker data input page'!AP499*Calibrations!AJ$46/0.77446+Calibrations!AK$46</f>
        <v>9.8902552059819487E-2</v>
      </c>
      <c r="R499" s="50">
        <f>'Bruker data input page'!AH499*Calibrations!AX$46/0.7147+Calibrations!AY$46</f>
        <v>10.577031120225481</v>
      </c>
      <c r="S499" s="50">
        <f>'Bruker data input page'!AF499*Calibrations!BE$46/0.83015+Calibrations!BF$46</f>
        <v>1.8200534490359581</v>
      </c>
      <c r="U499" s="20">
        <f>'Bruker data input page'!AL499*Calibrations!BS$46*10000+Calibrations!BT$46</f>
        <v>230.52210427186691</v>
      </c>
      <c r="V499" s="20">
        <f>('Bruker data input page'!AN499*10000)^2*Calibrations!BY$46+('Bruker data input page'!AN499*10000)*Calibrations!BZ$46+Calibrations!CA$46</f>
        <v>419.86559816375939</v>
      </c>
      <c r="W499" s="20">
        <f>'Bruker data input page'!AV499*Calibrations!CG$46*10000+Calibrations!CH$46</f>
        <v>128.56323959013832</v>
      </c>
      <c r="X499" s="20">
        <f>'Bruker data input page'!AX499*Calibrations!CN$46*10000+Calibrations!CO$46</f>
        <v>127.54222951754495</v>
      </c>
      <c r="Y499" s="20">
        <f>'Bruker data input page'!AZ499*Calibrations!CU$46*10000+Calibrations!CV$46</f>
        <v>98.715437985637649</v>
      </c>
      <c r="Z499" s="20">
        <f>'Bruker data input page'!BH499*Calibrations!DB$46*10000+Calibrations!DC$46</f>
        <v>18.764785968749212</v>
      </c>
      <c r="AA499" s="20">
        <f>'Bruker data input page'!BJ499*Calibrations!DI$46*10000+Calibrations!DJ$46</f>
        <v>90.721804145397101</v>
      </c>
      <c r="AB499" s="20">
        <f>'Bruker data input page'!BL499*Calibrations!DP$46*10000+Calibrations!DQ$46</f>
        <v>27.37197877655132</v>
      </c>
      <c r="AC499" s="20">
        <f>AB499*'ICP corrections'!Z$74+'ICP corrections'!AA$74</f>
        <v>31.220419157946274</v>
      </c>
      <c r="AD499" s="20">
        <f>((('Bruker data input page'!BN499*10000)^2)*Calibrations!DW$46)+(Calibrations!DX$46*('Bruker data input page'!BN499*10000))+Calibrations!DY$46</f>
        <v>45.957121286538012</v>
      </c>
      <c r="AE499" s="20">
        <f>AD499^2*'ICP corrections'!F$75+'ICP corrections'!G$75*AD499+'ICP corrections'!H$75</f>
        <v>73.239339161260119</v>
      </c>
      <c r="AF499" s="91">
        <f>A499^4*'ICP corrections'!K$75+A499^3*'ICP corrections'!L$75+'ICP corrections'!M$75*A499^2+'ICP corrections'!N$75*A499+'ICP corrections'!O$75</f>
        <v>1.008991499135933</v>
      </c>
      <c r="AG499" s="20">
        <f t="shared" si="7"/>
        <v>73.897870616044898</v>
      </c>
      <c r="AH499" s="20"/>
    </row>
    <row r="500" spans="1:34" s="18" customFormat="1" ht="16">
      <c r="A500" s="18">
        <f>'Bruker data input page'!A500</f>
        <v>560</v>
      </c>
      <c r="B500" s="82">
        <f>'Bruker data input page'!B500</f>
        <v>44880.947916666664</v>
      </c>
      <c r="C500" s="18" t="str">
        <f>'Bruker data input page'!G500</f>
        <v>GeoExploration</v>
      </c>
      <c r="D500" s="18" t="str">
        <f>'Bruker data input page'!H500</f>
        <v>Oxide3phase</v>
      </c>
      <c r="E500" s="22">
        <f>'Bruker data input page'!K500</f>
        <v>150</v>
      </c>
      <c r="F500" s="22"/>
      <c r="G500" s="22" t="str">
        <f>'Bruker data input page'!DJ500</f>
        <v>390-U1557D-4R-4A</v>
      </c>
      <c r="H500" s="22" t="str">
        <f>'Bruker data input page'!DK500</f>
        <v>SHLF11572591</v>
      </c>
      <c r="I500" s="22">
        <f>'Bruker data input page'!DL500</f>
        <v>24</v>
      </c>
      <c r="J500" s="22" t="str">
        <f>'Bruker data input page'!DM500</f>
        <v>grey basalt clast</v>
      </c>
      <c r="K500" s="49">
        <f>'Bruker data input page'!X500*Calibrations!H$46+Calibrations!I$46</f>
        <v>50.38381645836008</v>
      </c>
      <c r="L500" s="50">
        <f>'Bruker data input page'!AJ500*Calibrations!O$46/0.5995+Calibrations!P$46</f>
        <v>0.87291739974568472</v>
      </c>
      <c r="M500" s="19">
        <f>'ICP corrections'!$S$75*L500^2+'ICP corrections'!$T$75*L500+'ICP corrections'!$U$75</f>
        <v>0.91746871590884504</v>
      </c>
      <c r="N500" s="49">
        <f>'Bruker data input page'!V500*Calibrations!V$46+Calibrations!W$46</f>
        <v>18.037964481532534</v>
      </c>
      <c r="O500" s="50">
        <f>'Bruker data input page'!AR500*Calibrations!AC$46/0.6994+Calibrations!AD$46</f>
        <v>9.0346329598887021</v>
      </c>
      <c r="P500" s="50">
        <f>'Bruker data input page'!T500*Calibrations!AQ$46+Calibrations!AR$46</f>
        <v>11.895410965644707</v>
      </c>
      <c r="Q500" s="50">
        <f>'Bruker data input page'!AP500*Calibrations!AJ$46/0.77446+Calibrations!AK$46</f>
        <v>0.15949786108585789</v>
      </c>
      <c r="R500" s="50">
        <f>'Bruker data input page'!AH500*Calibrations!AX$46/0.7147+Calibrations!AY$46</f>
        <v>11.363046319939478</v>
      </c>
      <c r="S500" s="50">
        <f>'Bruker data input page'!AF500*Calibrations!BE$46/0.83015+Calibrations!BF$46</f>
        <v>0.57613292004055705</v>
      </c>
      <c r="U500" s="20">
        <f>'Bruker data input page'!AL500*Calibrations!BS$46*10000+Calibrations!BT$46</f>
        <v>272.7186903864382</v>
      </c>
      <c r="V500" s="20">
        <f>('Bruker data input page'!AN500*10000)^2*Calibrations!BY$46+('Bruker data input page'!AN500*10000)*Calibrations!BZ$46+Calibrations!CA$46</f>
        <v>371.81201444444287</v>
      </c>
      <c r="W500" s="20">
        <f>'Bruker data input page'!AV500*Calibrations!CG$46*10000+Calibrations!CH$46</f>
        <v>181.50364058738742</v>
      </c>
      <c r="X500" s="20">
        <f>'Bruker data input page'!AX500*Calibrations!CN$46*10000+Calibrations!CO$46</f>
        <v>110.07091257696663</v>
      </c>
      <c r="Y500" s="20">
        <f>'Bruker data input page'!AZ500*Calibrations!CU$46*10000+Calibrations!CV$46</f>
        <v>74.34452248086815</v>
      </c>
      <c r="Z500" s="20">
        <f>'Bruker data input page'!BH500*Calibrations!DB$46*10000+Calibrations!DC$46</f>
        <v>5.9324888905337714</v>
      </c>
      <c r="AA500" s="20">
        <f>'Bruker data input page'!BJ500*Calibrations!DI$46*10000+Calibrations!DJ$46</f>
        <v>75.075726927378668</v>
      </c>
      <c r="AB500" s="20">
        <f>'Bruker data input page'!BL500*Calibrations!DP$46*10000+Calibrations!DQ$46</f>
        <v>20.125281270588395</v>
      </c>
      <c r="AC500" s="20">
        <f>AB500*'ICP corrections'!Z$74+'ICP corrections'!AA$74</f>
        <v>25.060001608127195</v>
      </c>
      <c r="AD500" s="20">
        <f>((('Bruker data input page'!BN500*10000)^2)*Calibrations!DW$46)+(Calibrations!DX$46*('Bruker data input page'!BN500*10000))+Calibrations!DY$46</f>
        <v>32.058565268480812</v>
      </c>
      <c r="AE500" s="20">
        <f>AD500^2*'ICP corrections'!F$75+'ICP corrections'!G$75*AD500+'ICP corrections'!H$75</f>
        <v>54.784935990419477</v>
      </c>
      <c r="AF500" s="91">
        <f>A500^4*'ICP corrections'!K$75+A500^3*'ICP corrections'!L$75+'ICP corrections'!M$75*A500^2+'ICP corrections'!N$75*A500+'ICP corrections'!O$75</f>
        <v>1.0076666039537501</v>
      </c>
      <c r="AG500" s="20">
        <f t="shared" si="7"/>
        <v>55.204950397289572</v>
      </c>
      <c r="AH500" s="20"/>
    </row>
    <row r="501" spans="1:34" s="18" customFormat="1" ht="16">
      <c r="A501" s="18">
        <f>'Bruker data input page'!A501</f>
        <v>561</v>
      </c>
      <c r="B501" s="82">
        <f>'Bruker data input page'!B501</f>
        <v>44880.950694444444</v>
      </c>
      <c r="C501" s="18" t="str">
        <f>'Bruker data input page'!G501</f>
        <v>GeoExploration</v>
      </c>
      <c r="D501" s="18" t="str">
        <f>'Bruker data input page'!H501</f>
        <v>Oxide3phase</v>
      </c>
      <c r="E501" s="22">
        <f>'Bruker data input page'!K501</f>
        <v>150</v>
      </c>
      <c r="F501" s="22"/>
      <c r="G501" s="22" t="str">
        <f>'Bruker data input page'!DJ501</f>
        <v>390-U1557D-4R-4A</v>
      </c>
      <c r="H501" s="22" t="str">
        <f>'Bruker data input page'!DK501</f>
        <v>SHLF11572591</v>
      </c>
      <c r="I501" s="22">
        <f>'Bruker data input page'!DL501</f>
        <v>102</v>
      </c>
      <c r="J501" s="22" t="str">
        <f>'Bruker data input page'!DM501</f>
        <v>orange speckled basalt clast</v>
      </c>
      <c r="K501" s="49">
        <f>'Bruker data input page'!X501*Calibrations!H$46+Calibrations!I$46</f>
        <v>48.995082843152559</v>
      </c>
      <c r="L501" s="50">
        <f>'Bruker data input page'!AJ501*Calibrations!O$46/0.5995+Calibrations!P$46</f>
        <v>1.0425906855303371</v>
      </c>
      <c r="M501" s="19">
        <f>'ICP corrections'!$S$75*L501^2+'ICP corrections'!$T$75*L501+'ICP corrections'!$U$75</f>
        <v>1.1142902421866101</v>
      </c>
      <c r="N501" s="49">
        <f>'Bruker data input page'!V501*Calibrations!V$46+Calibrations!W$46</f>
        <v>19.621893715603868</v>
      </c>
      <c r="O501" s="50">
        <f>'Bruker data input page'!AR501*Calibrations!AC$46/0.6994+Calibrations!AD$46</f>
        <v>11.46519708722591</v>
      </c>
      <c r="P501" s="50">
        <f>'Bruker data input page'!T501*Calibrations!AQ$46+Calibrations!AR$46</f>
        <v>6.9759880861599592</v>
      </c>
      <c r="Q501" s="50">
        <f>'Bruker data input page'!AP501*Calibrations!AJ$46/0.77446+Calibrations!AK$46</f>
        <v>0.40809400067986157</v>
      </c>
      <c r="R501" s="50">
        <f>'Bruker data input page'!AH501*Calibrations!AX$46/0.7147+Calibrations!AY$46</f>
        <v>12.145267869162932</v>
      </c>
      <c r="S501" s="50">
        <f>'Bruker data input page'!AF501*Calibrations!BE$46/0.83015+Calibrations!BF$46</f>
        <v>1.5635507716091188</v>
      </c>
      <c r="U501" s="20">
        <f>'Bruker data input page'!AL501*Calibrations!BS$46*10000+Calibrations!BT$46</f>
        <v>269.95170113302368</v>
      </c>
      <c r="V501" s="20">
        <f>('Bruker data input page'!AN501*10000)^2*Calibrations!BY$46+('Bruker data input page'!AN501*10000)*Calibrations!BZ$46+Calibrations!CA$46</f>
        <v>363.87677143414396</v>
      </c>
      <c r="W501" s="20">
        <f>'Bruker data input page'!AV501*Calibrations!CG$46*10000+Calibrations!CH$46</f>
        <v>209.47215432178317</v>
      </c>
      <c r="X501" s="20">
        <f>'Bruker data input page'!AX501*Calibrations!CN$46*10000+Calibrations!CO$46</f>
        <v>105.96001447330116</v>
      </c>
      <c r="Y501" s="20">
        <f>'Bruker data input page'!AZ501*Calibrations!CU$46*10000+Calibrations!CV$46</f>
        <v>102.37107531135307</v>
      </c>
      <c r="Z501" s="20">
        <f>'Bruker data input page'!BH501*Calibrations!DB$46*10000+Calibrations!DC$46</f>
        <v>12.348637429641492</v>
      </c>
      <c r="AA501" s="20">
        <f>'Bruker data input page'!BJ501*Calibrations!DI$46*10000+Calibrations!DJ$46</f>
        <v>107.41095317795006</v>
      </c>
      <c r="AB501" s="20">
        <f>'Bruker data input page'!BL501*Calibrations!DP$46*10000+Calibrations!DQ$46</f>
        <v>24.956412941230354</v>
      </c>
      <c r="AC501" s="20">
        <f>AB501*'ICP corrections'!Z$74+'ICP corrections'!AA$74</f>
        <v>29.166946641339923</v>
      </c>
      <c r="AD501" s="20">
        <f>((('Bruker data input page'!BN501*10000)^2)*Calibrations!DW$46)+(Calibrations!DX$46*('Bruker data input page'!BN501*10000))+Calibrations!DY$46</f>
        <v>42.202496303176964</v>
      </c>
      <c r="AE501" s="20">
        <f>AD501^2*'ICP corrections'!F$75+'ICP corrections'!G$75*AD501+'ICP corrections'!H$75</f>
        <v>68.310494227681886</v>
      </c>
      <c r="AF501" s="91">
        <f>A501^4*'ICP corrections'!K$75+A501^3*'ICP corrections'!L$75+'ICP corrections'!M$75*A501^2+'ICP corrections'!N$75*A501+'ICP corrections'!O$75</f>
        <v>1.0063295099499725</v>
      </c>
      <c r="AG501" s="20">
        <f t="shared" si="7"/>
        <v>68.742866180583533</v>
      </c>
      <c r="AH501" s="20"/>
    </row>
    <row r="502" spans="1:34" s="18" customFormat="1" ht="16">
      <c r="A502" s="18">
        <f>'Bruker data input page'!A502</f>
        <v>562</v>
      </c>
      <c r="B502" s="82">
        <f>'Bruker data input page'!B502</f>
        <v>44880.953472222223</v>
      </c>
      <c r="C502" s="18" t="str">
        <f>'Bruker data input page'!G502</f>
        <v>GeoExploration</v>
      </c>
      <c r="D502" s="18" t="str">
        <f>'Bruker data input page'!H502</f>
        <v>Oxide3phase</v>
      </c>
      <c r="E502" s="22">
        <f>'Bruker data input page'!K502</f>
        <v>150</v>
      </c>
      <c r="F502" s="22"/>
      <c r="G502" s="22" t="str">
        <f>'Bruker data input page'!DJ502</f>
        <v>390-U1557D-4R-4A</v>
      </c>
      <c r="H502" s="22" t="str">
        <f>'Bruker data input page'!DK502</f>
        <v>SHLF11572591</v>
      </c>
      <c r="I502" s="22">
        <f>'Bruker data input page'!DL502</f>
        <v>33</v>
      </c>
      <c r="J502" s="22" t="str">
        <f>'Bruker data input page'!DM502</f>
        <v>brown speckled basalt clast</v>
      </c>
      <c r="K502" s="49">
        <f>'Bruker data input page'!X502*Calibrations!H$46+Calibrations!I$46</f>
        <v>46.608461416906728</v>
      </c>
      <c r="L502" s="50">
        <f>'Bruker data input page'!AJ502*Calibrations!O$46/0.5995+Calibrations!P$46</f>
        <v>0.88973632603337616</v>
      </c>
      <c r="M502" s="19">
        <f>'ICP corrections'!$S$75*L502^2+'ICP corrections'!$T$75*L502+'ICP corrections'!$U$75</f>
        <v>0.93700327701380148</v>
      </c>
      <c r="N502" s="49">
        <f>'Bruker data input page'!V502*Calibrations!V$46+Calibrations!W$46</f>
        <v>18.155755014746966</v>
      </c>
      <c r="O502" s="50">
        <f>'Bruker data input page'!AR502*Calibrations!AC$46/0.6994+Calibrations!AD$46</f>
        <v>9.2473705472367378</v>
      </c>
      <c r="P502" s="50">
        <f>'Bruker data input page'!T502*Calibrations!AQ$46+Calibrations!AR$46</f>
        <v>8.3526969560404147</v>
      </c>
      <c r="Q502" s="50">
        <f>'Bruker data input page'!AP502*Calibrations!AJ$46/0.77446+Calibrations!AK$46</f>
        <v>0.10977863316705716</v>
      </c>
      <c r="R502" s="50">
        <f>'Bruker data input page'!AH502*Calibrations!AX$46/0.7147+Calibrations!AY$46</f>
        <v>13.402717097144226</v>
      </c>
      <c r="S502" s="50">
        <f>'Bruker data input page'!AF502*Calibrations!BE$46/0.83015+Calibrations!BF$46</f>
        <v>0.67725739469989554</v>
      </c>
      <c r="U502" s="20">
        <f>'Bruker data input page'!AL502*Calibrations!BS$46*10000+Calibrations!BT$46</f>
        <v>244.35705053893946</v>
      </c>
      <c r="V502" s="20">
        <f>('Bruker data input page'!AN502*10000)^2*Calibrations!BY$46+('Bruker data input page'!AN502*10000)*Calibrations!BZ$46+Calibrations!CA$46</f>
        <v>379.47964612071416</v>
      </c>
      <c r="W502" s="20">
        <f>'Bruker data input page'!AV502*Calibrations!CG$46*10000+Calibrations!CH$46</f>
        <v>116.57673370396871</v>
      </c>
      <c r="X502" s="20">
        <f>'Bruker data input page'!AX502*Calibrations!CN$46*10000+Calibrations!CO$46</f>
        <v>86.433248480890086</v>
      </c>
      <c r="Y502" s="20">
        <f>'Bruker data input page'!AZ502*Calibrations!CU$46*10000+Calibrations!CV$46</f>
        <v>68.251793604675768</v>
      </c>
      <c r="Z502" s="20">
        <f>'Bruker data input page'!BH502*Calibrations!DB$46*10000+Calibrations!DC$46</f>
        <v>11.279279339790206</v>
      </c>
      <c r="AA502" s="20">
        <f>'Bruker data input page'!BJ502*Calibrations!DI$46*10000+Calibrations!DJ$46</f>
        <v>82.377229629120592</v>
      </c>
      <c r="AB502" s="20">
        <f>'Bruker data input page'!BL502*Calibrations!DP$46*10000+Calibrations!DQ$46</f>
        <v>20.125281270588395</v>
      </c>
      <c r="AC502" s="20">
        <f>AB502*'ICP corrections'!Z$74+'ICP corrections'!AA$74</f>
        <v>25.060001608127195</v>
      </c>
      <c r="AD502" s="20">
        <f>((('Bruker data input page'!BN502*10000)^2)*Calibrations!DW$46)+(Calibrations!DX$46*('Bruker data input page'!BN502*10000))+Calibrations!DY$46</f>
        <v>38.420953599097736</v>
      </c>
      <c r="AE502" s="20">
        <f>AD502^2*'ICP corrections'!F$75+'ICP corrections'!G$75*AD502+'ICP corrections'!H$75</f>
        <v>63.304022818285404</v>
      </c>
      <c r="AF502" s="91">
        <f>A502^4*'ICP corrections'!K$75+A502^3*'ICP corrections'!L$75+'ICP corrections'!M$75*A502^2+'ICP corrections'!N$75*A502+'ICP corrections'!O$75</f>
        <v>1.0049801818510118</v>
      </c>
      <c r="AG502" s="20">
        <f t="shared" si="7"/>
        <v>63.619288363821063</v>
      </c>
      <c r="AH502" s="20"/>
    </row>
    <row r="503" spans="1:34" s="18" customFormat="1" ht="16">
      <c r="A503" s="18">
        <f>'Bruker data input page'!A503</f>
        <v>563</v>
      </c>
      <c r="B503" s="82">
        <f>'Bruker data input page'!B503</f>
        <v>44880.958333333336</v>
      </c>
      <c r="C503" s="18" t="str">
        <f>'Bruker data input page'!G503</f>
        <v>GeoExploration</v>
      </c>
      <c r="D503" s="18" t="str">
        <f>'Bruker data input page'!H503</f>
        <v>Oxide3phase</v>
      </c>
      <c r="E503" s="22">
        <f>'Bruker data input page'!K503</f>
        <v>150</v>
      </c>
      <c r="F503" s="22"/>
      <c r="G503" s="22" t="str">
        <f>'Bruker data input page'!DJ503</f>
        <v>390-U1557D-4R-5A</v>
      </c>
      <c r="H503" s="22" t="str">
        <f>'Bruker data input page'!DK503</f>
        <v>SHLF11572621</v>
      </c>
      <c r="I503" s="22">
        <f>'Bruker data input page'!DL503</f>
        <v>11</v>
      </c>
      <c r="J503" s="22" t="str">
        <f>'Bruker data input page'!DM503</f>
        <v>brown-orange speckled basalt clast</v>
      </c>
      <c r="K503" s="49">
        <f>'Bruker data input page'!X503*Calibrations!H$46+Calibrations!I$46</f>
        <v>46.685399567333739</v>
      </c>
      <c r="L503" s="50">
        <f>'Bruker data input page'!AJ503*Calibrations!O$46/0.5995+Calibrations!P$46</f>
        <v>0.89699154913787049</v>
      </c>
      <c r="M503" s="19">
        <f>'ICP corrections'!$S$75*L503^2+'ICP corrections'!$T$75*L503+'ICP corrections'!$U$75</f>
        <v>0.94542828212487851</v>
      </c>
      <c r="N503" s="49">
        <f>'Bruker data input page'!V503*Calibrations!V$46+Calibrations!W$46</f>
        <v>18.20807700145803</v>
      </c>
      <c r="O503" s="50">
        <f>'Bruker data input page'!AR503*Calibrations!AC$46/0.6994+Calibrations!AD$46</f>
        <v>11.467577367923511</v>
      </c>
      <c r="P503" s="50">
        <f>'Bruker data input page'!T503*Calibrations!AQ$46+Calibrations!AR$46</f>
        <v>7.8622971718641272</v>
      </c>
      <c r="Q503" s="50">
        <f>'Bruker data input page'!AP503*Calibrations!AJ$46/0.77446+Calibrations!AK$46</f>
        <v>0.21363923187243661</v>
      </c>
      <c r="R503" s="50">
        <f>'Bruker data input page'!AH503*Calibrations!AX$46/0.7147+Calibrations!AY$46</f>
        <v>13.795505832549846</v>
      </c>
      <c r="S503" s="50">
        <f>'Bruker data input page'!AF503*Calibrations!BE$46/0.83015+Calibrations!BF$46</f>
        <v>2.7424786902316489</v>
      </c>
      <c r="U503" s="20">
        <f>'Bruker data input page'!AL503*Calibrations!BS$46*10000+Calibrations!BT$46</f>
        <v>237.43957740540318</v>
      </c>
      <c r="V503" s="20">
        <f>('Bruker data input page'!AN503*10000)^2*Calibrations!BY$46+('Bruker data input page'!AN503*10000)*Calibrations!BZ$46+Calibrations!CA$46</f>
        <v>408.19056097183432</v>
      </c>
      <c r="W503" s="20">
        <f>'Bruker data input page'!AV503*Calibrations!CG$46*10000+Calibrations!CH$46</f>
        <v>134.55649253322312</v>
      </c>
      <c r="X503" s="20">
        <f>'Bruker data input page'!AX503*Calibrations!CN$46*10000+Calibrations!CO$46</f>
        <v>97.738218265970175</v>
      </c>
      <c r="Y503" s="20">
        <f>'Bruker data input page'!AZ503*Calibrations!CU$46*10000+Calibrations!CV$46</f>
        <v>97.496892210399167</v>
      </c>
      <c r="Z503" s="20">
        <f>'Bruker data input page'!BH503*Calibrations!DB$46*10000+Calibrations!DC$46</f>
        <v>25.180934507856936</v>
      </c>
      <c r="AA503" s="20">
        <f>'Bruker data input page'!BJ503*Calibrations!DI$46*10000+Calibrations!DJ$46</f>
        <v>102.19559410527727</v>
      </c>
      <c r="AB503" s="20">
        <f>'Bruker data input page'!BL503*Calibrations!DP$46*10000+Calibrations!DQ$46</f>
        <v>23.748630023569859</v>
      </c>
      <c r="AC503" s="20">
        <f>AB503*'ICP corrections'!Z$74+'ICP corrections'!AA$74</f>
        <v>28.140210383036734</v>
      </c>
      <c r="AD503" s="20">
        <f>((('Bruker data input page'!BN503*10000)^2)*Calibrations!DW$46)+(Calibrations!DX$46*('Bruker data input page'!BN503*10000))+Calibrations!DY$46</f>
        <v>30.777115028784706</v>
      </c>
      <c r="AE503" s="20">
        <f>AD503^2*'ICP corrections'!F$75+'ICP corrections'!G$75*AD503+'ICP corrections'!H$75</f>
        <v>53.054568837196683</v>
      </c>
      <c r="AF503" s="91">
        <f>A503^4*'ICP corrections'!K$75+A503^3*'ICP corrections'!L$75+'ICP corrections'!M$75*A503^2+'ICP corrections'!N$75*A503+'ICP corrections'!O$75</f>
        <v>1.0036185844564867</v>
      </c>
      <c r="AG503" s="20">
        <f t="shared" si="7"/>
        <v>53.246551275336564</v>
      </c>
      <c r="AH503" s="20"/>
    </row>
    <row r="504" spans="1:34" s="18" customFormat="1" ht="16">
      <c r="A504" s="18">
        <f>'Bruker data input page'!A504</f>
        <v>564</v>
      </c>
      <c r="B504" s="82">
        <f>'Bruker data input page'!B504</f>
        <v>44880.960416666669</v>
      </c>
      <c r="C504" s="18" t="str">
        <f>'Bruker data input page'!G504</f>
        <v>GeoExploration</v>
      </c>
      <c r="D504" s="18" t="str">
        <f>'Bruker data input page'!H504</f>
        <v>Oxide3phase</v>
      </c>
      <c r="E504" s="22">
        <f>'Bruker data input page'!K504</f>
        <v>150</v>
      </c>
      <c r="F504" s="22"/>
      <c r="G504" s="22" t="str">
        <f>'Bruker data input page'!DJ504</f>
        <v>390-U1557D-4R-5A</v>
      </c>
      <c r="H504" s="22" t="str">
        <f>'Bruker data input page'!DK504</f>
        <v>SHLF11572621</v>
      </c>
      <c r="I504" s="22">
        <f>'Bruker data input page'!DL504</f>
        <v>42</v>
      </c>
      <c r="J504" s="22" t="str">
        <f>'Bruker data input page'!DM504</f>
        <v>brown-orange basalt clast</v>
      </c>
      <c r="K504" s="49">
        <f>'Bruker data input page'!X504*Calibrations!H$46+Calibrations!I$46</f>
        <v>42.259340118643941</v>
      </c>
      <c r="L504" s="50">
        <f>'Bruker data input page'!AJ504*Calibrations!O$46/0.5995+Calibrations!P$46</f>
        <v>0.77810482508467871</v>
      </c>
      <c r="M504" s="19">
        <f>'ICP corrections'!$S$75*L504^2+'ICP corrections'!$T$75*L504+'ICP corrections'!$U$75</f>
        <v>0.80724632121155038</v>
      </c>
      <c r="N504" s="49">
        <f>'Bruker data input page'!V504*Calibrations!V$46+Calibrations!W$46</f>
        <v>15.65883353781336</v>
      </c>
      <c r="O504" s="50">
        <f>'Bruker data input page'!AR504*Calibrations!AC$46/0.6994+Calibrations!AD$46</f>
        <v>9.2034841218747303</v>
      </c>
      <c r="P504" s="50">
        <f>'Bruker data input page'!T504*Calibrations!AQ$46+Calibrations!AR$46</f>
        <v>7.6158846195777237</v>
      </c>
      <c r="Q504" s="50">
        <f>'Bruker data input page'!AP504*Calibrations!AJ$46/0.77446+Calibrations!AK$46</f>
        <v>9.9500138933843546E-2</v>
      </c>
      <c r="R504" s="50">
        <f>'Bruker data input page'!AH504*Calibrations!AX$46/0.7147+Calibrations!AY$46</f>
        <v>11.379680018244176</v>
      </c>
      <c r="S504" s="50">
        <f>'Bruker data input page'!AF504*Calibrations!BE$46/0.83015+Calibrations!BF$46</f>
        <v>1.0233626210228965</v>
      </c>
      <c r="U504" s="20">
        <f>'Bruker data input page'!AL504*Calibrations!BS$46*10000+Calibrations!BT$46</f>
        <v>184.86678159052749</v>
      </c>
      <c r="V504" s="20">
        <f>('Bruker data input page'!AN504*10000)^2*Calibrations!BY$46+('Bruker data input page'!AN504*10000)*Calibrations!BZ$46+Calibrations!CA$46</f>
        <v>359.35266856804003</v>
      </c>
      <c r="W504" s="20">
        <f>'Bruker data input page'!AV504*Calibrations!CG$46*10000+Calibrations!CH$46</f>
        <v>157.5306288150482</v>
      </c>
      <c r="X504" s="20">
        <f>'Bruker data input page'!AX504*Calibrations!CN$46*10000+Calibrations!CO$46</f>
        <v>94.655044688221068</v>
      </c>
      <c r="Y504" s="20">
        <f>'Bruker data input page'!AZ504*Calibrations!CU$46*10000+Calibrations!CV$46</f>
        <v>73.125976705629682</v>
      </c>
      <c r="Z504" s="20">
        <f>'Bruker data input page'!BH504*Calibrations!DB$46*10000+Calibrations!DC$46</f>
        <v>11.279279339790206</v>
      </c>
      <c r="AA504" s="20">
        <f>'Bruker data input page'!BJ504*Calibrations!DI$46*10000+Calibrations!DJ$46</f>
        <v>60.472721523894819</v>
      </c>
      <c r="AB504" s="20">
        <f>'Bruker data input page'!BL504*Calibrations!DP$46*10000+Calibrations!DQ$46</f>
        <v>21.333064188248887</v>
      </c>
      <c r="AC504" s="20">
        <f>AB504*'ICP corrections'!Z$74+'ICP corrections'!AA$74</f>
        <v>26.086737866430376</v>
      </c>
      <c r="AD504" s="20">
        <f>((('Bruker data input page'!BN504*10000)^2)*Calibrations!DW$46)+(Calibrations!DX$46*('Bruker data input page'!BN504*10000))+Calibrations!DY$46</f>
        <v>39.684458691648388</v>
      </c>
      <c r="AE504" s="20">
        <f>AD504^2*'ICP corrections'!F$75+'ICP corrections'!G$75*AD504+'ICP corrections'!H$75</f>
        <v>64.98152759838608</v>
      </c>
      <c r="AF504" s="91">
        <f>A504^4*'ICP corrections'!K$75+A504^3*'ICP corrections'!L$75+'ICP corrections'!M$75*A504^2+'ICP corrections'!N$75*A504+'ICP corrections'!O$75</f>
        <v>1.0022446826392266</v>
      </c>
      <c r="AG504" s="20">
        <f t="shared" si="7"/>
        <v>65.127390505256599</v>
      </c>
      <c r="AH504" s="20"/>
    </row>
    <row r="505" spans="1:34" s="18" customFormat="1" ht="16">
      <c r="A505" s="18">
        <f>'Bruker data input page'!A505</f>
        <v>565</v>
      </c>
      <c r="B505" s="82">
        <f>'Bruker data input page'!B505</f>
        <v>44880.964583333334</v>
      </c>
      <c r="C505" s="18" t="str">
        <f>'Bruker data input page'!G505</f>
        <v>GeoExploration</v>
      </c>
      <c r="D505" s="18" t="str">
        <f>'Bruker data input page'!H505</f>
        <v>Oxide3phase</v>
      </c>
      <c r="E505" s="22">
        <f>'Bruker data input page'!K505</f>
        <v>150</v>
      </c>
      <c r="F505" s="22"/>
      <c r="G505" s="22" t="str">
        <f>'Bruker data input page'!DJ505</f>
        <v>390-U1557D-5R-1A</v>
      </c>
      <c r="H505" s="22" t="str">
        <f>'Bruker data input page'!DK505</f>
        <v>SHLF11572751</v>
      </c>
      <c r="I505" s="22">
        <f>'Bruker data input page'!DL505</f>
        <v>101</v>
      </c>
      <c r="J505" s="22" t="str">
        <f>'Bruker data input page'!DM505</f>
        <v>orange basalt clast</v>
      </c>
      <c r="K505" s="49">
        <f>'Bruker data input page'!X505*Calibrations!H$46+Calibrations!I$46</f>
        <v>44.2614631381308</v>
      </c>
      <c r="L505" s="50">
        <f>'Bruker data input page'!AJ505*Calibrations!O$46/0.5995+Calibrations!P$46</f>
        <v>0.83251899836838639</v>
      </c>
      <c r="M505" s="19">
        <f>'ICP corrections'!$S$75*L505^2+'ICP corrections'!$T$75*L505+'ICP corrections'!$U$75</f>
        <v>0.87052538788056033</v>
      </c>
      <c r="N505" s="49">
        <f>'Bruker data input page'!V505*Calibrations!V$46+Calibrations!W$46</f>
        <v>16.500873995665927</v>
      </c>
      <c r="O505" s="50">
        <f>'Bruker data input page'!AR505*Calibrations!AC$46/0.6994+Calibrations!AD$46</f>
        <v>11.4143185873147</v>
      </c>
      <c r="P505" s="50">
        <f>'Bruker data input page'!T505*Calibrations!AQ$46+Calibrations!AR$46</f>
        <v>9.2034993511395342</v>
      </c>
      <c r="Q505" s="50">
        <f>'Bruker data input page'!AP505*Calibrations!AJ$46/0.77446+Calibrations!AK$46</f>
        <v>8.6592262454924129E-2</v>
      </c>
      <c r="R505" s="50">
        <f>'Bruker data input page'!AH505*Calibrations!AX$46/0.7147+Calibrations!AY$46</f>
        <v>8.895568495108698</v>
      </c>
      <c r="S505" s="50">
        <f>'Bruker data input page'!AF505*Calibrations!BE$46/0.83015+Calibrations!BF$46</f>
        <v>1.227513247409282</v>
      </c>
      <c r="U505" s="20">
        <f>'Bruker data input page'!AL505*Calibrations!BS$46*10000+Calibrations!BT$46</f>
        <v>218.76239994485525</v>
      </c>
      <c r="V505" s="20">
        <f>('Bruker data input page'!AN505*10000)^2*Calibrations!BY$46+('Bruker data input page'!AN505*10000)*Calibrations!BZ$46+Calibrations!CA$46</f>
        <v>340.43029619613094</v>
      </c>
      <c r="W505" s="20">
        <f>'Bruker data input page'!AV505*Calibrations!CG$46*10000+Calibrations!CH$46</f>
        <v>158.52950430556234</v>
      </c>
      <c r="X505" s="20">
        <f>'Bruker data input page'!AX505*Calibrations!CN$46*10000+Calibrations!CO$46</f>
        <v>78.211452273559132</v>
      </c>
      <c r="Y505" s="20">
        <f>'Bruker data input page'!AZ505*Calibrations!CU$46*10000+Calibrations!CV$46</f>
        <v>93.84125488468375</v>
      </c>
      <c r="Z505" s="20">
        <f>'Bruker data input page'!BH505*Calibrations!DB$46*10000+Calibrations!DC$46</f>
        <v>11.279279339790206</v>
      </c>
      <c r="AA505" s="20">
        <f>'Bruker data input page'!BJ505*Calibrations!DI$46*10000+Calibrations!DJ$46</f>
        <v>61.51579333842939</v>
      </c>
      <c r="AB505" s="20">
        <f>'Bruker data input page'!BL505*Calibrations!DP$46*10000+Calibrations!DQ$46</f>
        <v>23.748630023569859</v>
      </c>
      <c r="AC505" s="20">
        <f>AB505*'ICP corrections'!Z$74+'ICP corrections'!AA$74</f>
        <v>28.140210383036734</v>
      </c>
      <c r="AD505" s="20">
        <f>((('Bruker data input page'!BN505*10000)^2)*Calibrations!DW$46)+(Calibrations!DX$46*('Bruker data input page'!BN505*10000))+Calibrations!DY$46</f>
        <v>35.884970840423698</v>
      </c>
      <c r="AE505" s="20">
        <f>AD505^2*'ICP corrections'!F$75+'ICP corrections'!G$75*AD505+'ICP corrections'!H$75</f>
        <v>59.922802091748203</v>
      </c>
      <c r="AF505" s="91">
        <f>A505^4*'ICP corrections'!K$75+A505^3*'ICP corrections'!L$75+'ICP corrections'!M$75*A505^2+'ICP corrections'!N$75*A505+'ICP corrections'!O$75</f>
        <v>1.0008584413452688</v>
      </c>
      <c r="AG505" s="20">
        <f t="shared" si="7"/>
        <v>59.974242302588117</v>
      </c>
      <c r="AH505" s="20"/>
    </row>
    <row r="506" spans="1:34" s="18" customFormat="1" ht="16">
      <c r="A506" s="18">
        <f>'Bruker data input page'!A506</f>
        <v>566</v>
      </c>
      <c r="B506" s="82">
        <f>'Bruker data input page'!B506</f>
        <v>44880.969444444447</v>
      </c>
      <c r="C506" s="18" t="str">
        <f>'Bruker data input page'!G506</f>
        <v>GeoExploration</v>
      </c>
      <c r="D506" s="18" t="str">
        <f>'Bruker data input page'!H506</f>
        <v>Oxide3phase</v>
      </c>
      <c r="E506" s="22">
        <f>'Bruker data input page'!K506</f>
        <v>150</v>
      </c>
      <c r="F506" s="22"/>
      <c r="G506" s="22" t="str">
        <f>'Bruker data input page'!DJ506</f>
        <v>390-U1557D-5R-2A</v>
      </c>
      <c r="H506" s="22" t="str">
        <f>'Bruker data input page'!DK506</f>
        <v>SHLF11572781</v>
      </c>
      <c r="I506" s="22">
        <f>'Bruker data input page'!DL506</f>
        <v>45</v>
      </c>
      <c r="J506" s="22" t="str">
        <f>'Bruker data input page'!DM506</f>
        <v>brown speckled basalt clast</v>
      </c>
      <c r="K506" s="49">
        <f>'Bruker data input page'!X506*Calibrations!H$46+Calibrations!I$46</f>
        <v>44.24588316266933</v>
      </c>
      <c r="L506" s="50">
        <f>'Bruker data input page'!AJ506*Calibrations!O$46/0.5995+Calibrations!P$46</f>
        <v>0.88742784595467339</v>
      </c>
      <c r="M506" s="19">
        <f>'ICP corrections'!$S$75*L506^2+'ICP corrections'!$T$75*L506+'ICP corrections'!$U$75</f>
        <v>0.93432238269373302</v>
      </c>
      <c r="N506" s="49">
        <f>'Bruker data input page'!V506*Calibrations!V$46+Calibrations!W$46</f>
        <v>16.665833592657762</v>
      </c>
      <c r="O506" s="50">
        <f>'Bruker data input page'!AR506*Calibrations!AC$46/0.6994+Calibrations!AD$46</f>
        <v>9.4720095380727756</v>
      </c>
      <c r="P506" s="50">
        <f>'Bruker data input page'!T506*Calibrations!AQ$46+Calibrations!AR$46</f>
        <v>9.0484728713939937</v>
      </c>
      <c r="Q506" s="50">
        <f>'Bruker data input page'!AP506*Calibrations!AJ$46/0.77446+Calibrations!AK$46</f>
        <v>0.13021610425867958</v>
      </c>
      <c r="R506" s="50">
        <f>'Bruker data input page'!AH506*Calibrations!AX$46/0.7147+Calibrations!AY$46</f>
        <v>12.466560883785213</v>
      </c>
      <c r="S506" s="50">
        <f>'Bruker data input page'!AF506*Calibrations!BE$46/0.83015+Calibrations!BF$46</f>
        <v>0.70857913463862865</v>
      </c>
      <c r="U506" s="20">
        <f>'Bruker data input page'!AL506*Calibrations!BS$46*10000+Calibrations!BT$46</f>
        <v>168.95659338339405</v>
      </c>
      <c r="V506" s="20">
        <f>('Bruker data input page'!AN506*10000)^2*Calibrations!BY$46+('Bruker data input page'!AN506*10000)*Calibrations!BZ$46+Calibrations!CA$46</f>
        <v>376.95350348796023</v>
      </c>
      <c r="W506" s="20">
        <f>'Bruker data input page'!AV506*Calibrations!CG$46*10000+Calibrations!CH$46</f>
        <v>144.54524743836447</v>
      </c>
      <c r="X506" s="20">
        <f>'Bruker data input page'!AX506*Calibrations!CN$46*10000+Calibrations!CO$46</f>
        <v>65.878757962562673</v>
      </c>
      <c r="Y506" s="20">
        <f>'Bruker data input page'!AZ506*Calibrations!CU$46*10000+Calibrations!CV$46</f>
        <v>95.059800659922217</v>
      </c>
      <c r="Z506" s="20">
        <f>'Bruker data input page'!BH506*Calibrations!DB$46*10000+Calibrations!DC$46</f>
        <v>12.348637429641492</v>
      </c>
      <c r="AA506" s="20">
        <f>'Bruker data input page'!BJ506*Calibrations!DI$46*10000+Calibrations!DJ$46</f>
        <v>72.989583298309554</v>
      </c>
      <c r="AB506" s="20">
        <f>'Bruker data input page'!BL506*Calibrations!DP$46*10000+Calibrations!DQ$46</f>
        <v>21.333064188248887</v>
      </c>
      <c r="AC506" s="20">
        <f>AB506*'ICP corrections'!Z$74+'ICP corrections'!AA$74</f>
        <v>26.086737866430376</v>
      </c>
      <c r="AD506" s="20">
        <f>((('Bruker data input page'!BN506*10000)^2)*Calibrations!DW$46)+(Calibrations!DX$46*('Bruker data input page'!BN506*10000))+Calibrations!DY$46</f>
        <v>43.457028822154896</v>
      </c>
      <c r="AE506" s="20">
        <f>AD506^2*'ICP corrections'!F$75+'ICP corrections'!G$75*AD506+'ICP corrections'!H$75</f>
        <v>69.962023132109891</v>
      </c>
      <c r="AF506" s="91">
        <f>A506^4*'ICP corrections'!K$75+A506^3*'ICP corrections'!L$75+'ICP corrections'!M$75*A506^2+'ICP corrections'!N$75*A506+'ICP corrections'!O$75</f>
        <v>0.99945982559385871</v>
      </c>
      <c r="AG506" s="20">
        <f t="shared" si="7"/>
        <v>69.924231437812054</v>
      </c>
      <c r="AH506" s="20"/>
    </row>
    <row r="507" spans="1:34" s="18" customFormat="1" ht="16">
      <c r="A507" s="18">
        <f>'Bruker data input page'!A507</f>
        <v>567</v>
      </c>
      <c r="B507" s="82">
        <f>'Bruker data input page'!B507</f>
        <v>44880.972222222219</v>
      </c>
      <c r="C507" s="18" t="str">
        <f>'Bruker data input page'!G507</f>
        <v>GeoExploration</v>
      </c>
      <c r="D507" s="18" t="str">
        <f>'Bruker data input page'!H507</f>
        <v>Oxide3phase</v>
      </c>
      <c r="E507" s="22">
        <f>'Bruker data input page'!K507</f>
        <v>150</v>
      </c>
      <c r="F507" s="22"/>
      <c r="G507" s="22" t="str">
        <f>'Bruker data input page'!DJ507</f>
        <v>390-U1557D-5R-2A</v>
      </c>
      <c r="H507" s="22" t="str">
        <f>'Bruker data input page'!DK507</f>
        <v>SHLF11572781</v>
      </c>
      <c r="I507" s="22">
        <f>'Bruker data input page'!DL507</f>
        <v>58</v>
      </c>
      <c r="J507" s="22" t="str">
        <f>'Bruker data input page'!DM507</f>
        <v>orange-red speckled basalt clast</v>
      </c>
      <c r="K507" s="49">
        <f>'Bruker data input page'!X507*Calibrations!H$46+Calibrations!I$46</f>
        <v>46.274742189429574</v>
      </c>
      <c r="L507" s="50">
        <f>'Bruker data input page'!AJ507*Calibrations!O$46/0.5995+Calibrations!P$46</f>
        <v>0.95602268257898382</v>
      </c>
      <c r="M507" s="19">
        <f>'ICP corrections'!$S$75*L507^2+'ICP corrections'!$T$75*L507+'ICP corrections'!$U$75</f>
        <v>1.0139398124972205</v>
      </c>
      <c r="N507" s="49">
        <f>'Bruker data input page'!V507*Calibrations!V$46+Calibrations!W$46</f>
        <v>18.089956152670929</v>
      </c>
      <c r="O507" s="50">
        <f>'Bruker data input page'!AR507*Calibrations!AC$46/0.6994+Calibrations!AD$46</f>
        <v>12.383539133868863</v>
      </c>
      <c r="P507" s="50">
        <f>'Bruker data input page'!T507*Calibrations!AQ$46+Calibrations!AR$46</f>
        <v>7.5820271468423073</v>
      </c>
      <c r="Q507" s="50">
        <f>'Bruker data input page'!AP507*Calibrations!AJ$46/0.77446+Calibrations!AK$46</f>
        <v>0.1038027644268167</v>
      </c>
      <c r="R507" s="50">
        <f>'Bruker data input page'!AH507*Calibrations!AX$46/0.7147+Calibrations!AY$46</f>
        <v>12.739995538372931</v>
      </c>
      <c r="S507" s="50">
        <f>'Bruker data input page'!AF507*Calibrations!BE$46/0.83015+Calibrations!BF$46</f>
        <v>2.0025025841790787</v>
      </c>
      <c r="U507" s="20">
        <f>'Bruker data input page'!AL507*Calibrations!BS$46*10000+Calibrations!BT$46</f>
        <v>224.98812576503789</v>
      </c>
      <c r="V507" s="20">
        <f>('Bruker data input page'!AN507*10000)^2*Calibrations!BY$46+('Bruker data input page'!AN507*10000)*Calibrations!BZ$46+Calibrations!CA$46</f>
        <v>427.53193209585606</v>
      </c>
      <c r="W507" s="20">
        <f>'Bruker data input page'!AV507*Calibrations!CG$46*10000+Calibrations!CH$46</f>
        <v>151.53737587196338</v>
      </c>
      <c r="X507" s="20">
        <f>'Bruker data input page'!AX507*Calibrations!CN$46*10000+Calibrations!CO$46</f>
        <v>61.767859858897182</v>
      </c>
      <c r="Y507" s="20">
        <f>'Bruker data input page'!AZ507*Calibrations!CU$46*10000+Calibrations!CV$46</f>
        <v>116.99362461421477</v>
      </c>
      <c r="Z507" s="20">
        <f>'Bruker data input page'!BH507*Calibrations!DB$46*10000+Calibrations!DC$46</f>
        <v>18.764785968749212</v>
      </c>
      <c r="AA507" s="20">
        <f>'Bruker data input page'!BJ507*Calibrations!DI$46*10000+Calibrations!DJ$46</f>
        <v>70.903439669240427</v>
      </c>
      <c r="AB507" s="20">
        <f>'Bruker data input page'!BL507*Calibrations!DP$46*10000+Calibrations!DQ$46</f>
        <v>24.956412941230354</v>
      </c>
      <c r="AC507" s="20">
        <f>AB507*'ICP corrections'!Z$74+'ICP corrections'!AA$74</f>
        <v>29.166946641339923</v>
      </c>
      <c r="AD507" s="20">
        <f>((('Bruker data input page'!BN507*10000)^2)*Calibrations!DW$46)+(Calibrations!DX$46*('Bruker data input page'!BN507*10000))+Calibrations!DY$46</f>
        <v>37.154457648689508</v>
      </c>
      <c r="AE507" s="20">
        <f>AD507^2*'ICP corrections'!F$75+'ICP corrections'!G$75*AD507+'ICP corrections'!H$75</f>
        <v>61.617792224983603</v>
      </c>
      <c r="AF507" s="91">
        <f>A507^4*'ICP corrections'!K$75+A507^3*'ICP corrections'!L$75+'ICP corrections'!M$75*A507^2+'ICP corrections'!N$75*A507+'ICP corrections'!O$75</f>
        <v>0.99804880047745193</v>
      </c>
      <c r="AG507" s="20">
        <f t="shared" si="7"/>
        <v>61.497563618213746</v>
      </c>
      <c r="AH507" s="20"/>
    </row>
    <row r="508" spans="1:34" s="18" customFormat="1" ht="16">
      <c r="A508" s="18">
        <f>'Bruker data input page'!A508</f>
        <v>568</v>
      </c>
      <c r="B508" s="82">
        <f>'Bruker data input page'!B508</f>
        <v>44880.974999999999</v>
      </c>
      <c r="C508" s="18" t="str">
        <f>'Bruker data input page'!G508</f>
        <v>GeoExploration</v>
      </c>
      <c r="D508" s="18" t="str">
        <f>'Bruker data input page'!H508</f>
        <v>Oxide3phase</v>
      </c>
      <c r="E508" s="22">
        <f>'Bruker data input page'!K508</f>
        <v>150</v>
      </c>
      <c r="F508" s="22"/>
      <c r="G508" s="22" t="str">
        <f>'Bruker data input page'!DJ508</f>
        <v>390-U1557D-5R-2A</v>
      </c>
      <c r="H508" s="22" t="str">
        <f>'Bruker data input page'!DK508</f>
        <v>SHLF11572781</v>
      </c>
      <c r="I508" s="22">
        <f>'Bruker data input page'!DL508</f>
        <v>85</v>
      </c>
      <c r="J508" s="22" t="str">
        <f>'Bruker data input page'!DM508</f>
        <v>grey-khaki speckled basalt clast</v>
      </c>
      <c r="K508" s="49">
        <f>'Bruker data input page'!X508*Calibrations!H$46+Calibrations!I$46</f>
        <v>43.121047403426452</v>
      </c>
      <c r="L508" s="50">
        <f>'Bruker data input page'!AJ508*Calibrations!O$46/0.5995+Calibrations!P$46</f>
        <v>0.77530167070339673</v>
      </c>
      <c r="M508" s="19">
        <f>'ICP corrections'!$S$75*L508^2+'ICP corrections'!$T$75*L508+'ICP corrections'!$U$75</f>
        <v>0.80398495853961705</v>
      </c>
      <c r="N508" s="49">
        <f>'Bruker data input page'!V508*Calibrations!V$46+Calibrations!W$46</f>
        <v>15.806418535682702</v>
      </c>
      <c r="O508" s="50">
        <f>'Bruker data input page'!AR508*Calibrations!AC$46/0.6994+Calibrations!AD$46</f>
        <v>8.8116304120322653</v>
      </c>
      <c r="P508" s="50">
        <f>'Bruker data input page'!T508*Calibrations!AQ$46+Calibrations!AR$46</f>
        <v>8.1662383239559801</v>
      </c>
      <c r="Q508" s="50">
        <f>'Bruker data input page'!AP508*Calibrations!AJ$46/0.77446+Calibrations!AK$46</f>
        <v>0.13416017762723828</v>
      </c>
      <c r="R508" s="50">
        <f>'Bruker data input page'!AH508*Calibrations!AX$46/0.7147+Calibrations!AY$46</f>
        <v>10.390266788383286</v>
      </c>
      <c r="S508" s="50">
        <f>'Bruker data input page'!AF508*Calibrations!BE$46/0.83015+Calibrations!BF$46</f>
        <v>0.53541465812020406</v>
      </c>
      <c r="U508" s="20">
        <f>'Bruker data input page'!AL508*Calibrations!BS$46*10000+Calibrations!BT$46</f>
        <v>172.41532995016217</v>
      </c>
      <c r="V508" s="20">
        <f>('Bruker data input page'!AN508*10000)^2*Calibrations!BY$46+('Bruker data input page'!AN508*10000)*Calibrations!BZ$46+Calibrations!CA$46</f>
        <v>285.04733275386002</v>
      </c>
      <c r="W508" s="20">
        <f>'Bruker data input page'!AV508*Calibrations!CG$46*10000+Calibrations!CH$46</f>
        <v>116.57673370396871</v>
      </c>
      <c r="X508" s="20">
        <f>'Bruker data input page'!AX508*Calibrations!CN$46*10000+Calibrations!CO$46</f>
        <v>66.906482488479043</v>
      </c>
      <c r="Y508" s="20">
        <f>'Bruker data input page'!AZ508*Calibrations!CU$46*10000+Calibrations!CV$46</f>
        <v>74.34452248086815</v>
      </c>
      <c r="Z508" s="20">
        <f>'Bruker data input page'!BH508*Calibrations!DB$46*10000+Calibrations!DC$46</f>
        <v>7.001846980385058</v>
      </c>
      <c r="AA508" s="20">
        <f>'Bruker data input page'!BJ508*Calibrations!DI$46*10000+Calibrations!DJ$46</f>
        <v>59.429649709360262</v>
      </c>
      <c r="AB508" s="20">
        <f>'Bruker data input page'!BL508*Calibrations!DP$46*10000+Calibrations!DQ$46</f>
        <v>20.125281270588395</v>
      </c>
      <c r="AC508" s="20">
        <f>AB508*'ICP corrections'!Z$74+'ICP corrections'!AA$74</f>
        <v>25.060001608127195</v>
      </c>
      <c r="AD508" s="20">
        <f>((('Bruker data input page'!BN508*10000)^2)*Calibrations!DW$46)+(Calibrations!DX$46*('Bruker data input page'!BN508*10000))+Calibrations!DY$46</f>
        <v>43.457028822154896</v>
      </c>
      <c r="AE508" s="20">
        <f>AD508^2*'ICP corrections'!F$75+'ICP corrections'!G$75*AD508+'ICP corrections'!H$75</f>
        <v>69.962023132109891</v>
      </c>
      <c r="AF508" s="91">
        <f>A508^4*'ICP corrections'!K$75+A508^3*'ICP corrections'!L$75+'ICP corrections'!M$75*A508^2+'ICP corrections'!N$75*A508+'ICP corrections'!O$75</f>
        <v>0.99662533116171237</v>
      </c>
      <c r="AG508" s="20">
        <f t="shared" si="7"/>
        <v>69.725924472782395</v>
      </c>
      <c r="AH508" s="20"/>
    </row>
    <row r="509" spans="1:34" s="18" customFormat="1" ht="16">
      <c r="A509" s="18">
        <f>'Bruker data input page'!A509</f>
        <v>569</v>
      </c>
      <c r="B509" s="82">
        <f>'Bruker data input page'!B509</f>
        <v>44880.979166666664</v>
      </c>
      <c r="C509" s="18" t="str">
        <f>'Bruker data input page'!G509</f>
        <v>GeoExploration</v>
      </c>
      <c r="D509" s="18" t="str">
        <f>'Bruker data input page'!H509</f>
        <v>Oxide3phase</v>
      </c>
      <c r="E509" s="22">
        <f>'Bruker data input page'!K509</f>
        <v>150</v>
      </c>
      <c r="F509" s="22"/>
      <c r="G509" s="22" t="str">
        <f>'Bruker data input page'!DJ509</f>
        <v>390-U1557D-5R-3A</v>
      </c>
      <c r="H509" s="22" t="str">
        <f>'Bruker data input page'!DK509</f>
        <v>SHLF11572811</v>
      </c>
      <c r="I509" s="22">
        <f>'Bruker data input page'!DL509</f>
        <v>18</v>
      </c>
      <c r="J509" s="22" t="str">
        <f>'Bruker data input page'!DM509</f>
        <v>brown speckled basalt clast</v>
      </c>
      <c r="K509" s="49">
        <f>'Bruker data input page'!X509*Calibrations!H$46+Calibrations!I$46</f>
        <v>52.554818718034227</v>
      </c>
      <c r="L509" s="50">
        <f>'Bruker data input page'!AJ509*Calibrations!O$46/0.5995+Calibrations!P$46</f>
        <v>0.73407881215513326</v>
      </c>
      <c r="M509" s="19">
        <f>'ICP corrections'!$S$75*L509^2+'ICP corrections'!$T$75*L509+'ICP corrections'!$U$75</f>
        <v>0.75600640786378226</v>
      </c>
      <c r="N509" s="49">
        <f>'Bruker data input page'!V509*Calibrations!V$46+Calibrations!W$46</f>
        <v>19.298977211760828</v>
      </c>
      <c r="O509" s="50">
        <f>'Bruker data input page'!AR509*Calibrations!AC$46/0.6994+Calibrations!AD$46</f>
        <v>8.8983618899510795</v>
      </c>
      <c r="P509" s="50">
        <f>'Bruker data input page'!T509*Calibrations!AQ$46+Calibrations!AR$46</f>
        <v>11.989513397029672</v>
      </c>
      <c r="Q509" s="50">
        <f>'Bruker data input page'!AP509*Calibrations!AJ$46/0.77446+Calibrations!AK$46</f>
        <v>0.10977863316705716</v>
      </c>
      <c r="R509" s="50">
        <f>'Bruker data input page'!AH509*Calibrations!AX$46/0.7147+Calibrations!AY$46</f>
        <v>12.289280678169376</v>
      </c>
      <c r="S509" s="50">
        <f>'Bruker data input page'!AF509*Calibrations!BE$46/0.83015+Calibrations!BF$46</f>
        <v>0.63810521977647905</v>
      </c>
      <c r="U509" s="20">
        <f>'Bruker data input page'!AL509*Calibrations!BS$46*10000+Calibrations!BT$46</f>
        <v>225.67987307839149</v>
      </c>
      <c r="V509" s="20">
        <f>('Bruker data input page'!AN509*10000)^2*Calibrations!BY$46+('Bruker data input page'!AN509*10000)*Calibrations!BZ$46+Calibrations!CA$46</f>
        <v>363.87677143414396</v>
      </c>
      <c r="W509" s="20">
        <f>'Bruker data input page'!AV509*Calibrations!CG$46*10000+Calibrations!CH$46</f>
        <v>127.56436409962419</v>
      </c>
      <c r="X509" s="20">
        <f>'Bruker data input page'!AX509*Calibrations!CN$46*10000+Calibrations!CO$46</f>
        <v>93.627320162304684</v>
      </c>
      <c r="Y509" s="20">
        <f>'Bruker data input page'!AZ509*Calibrations!CU$46*10000+Calibrations!CV$46</f>
        <v>76.7816140313451</v>
      </c>
      <c r="Z509" s="20">
        <f>'Bruker data input page'!BH509*Calibrations!DB$46*10000+Calibrations!DC$46</f>
        <v>5.9324888905337714</v>
      </c>
      <c r="AA509" s="20">
        <f>'Bruker data input page'!BJ509*Calibrations!DI$46*10000+Calibrations!DJ$46</f>
        <v>76.118798741913253</v>
      </c>
      <c r="AB509" s="20">
        <f>'Bruker data input page'!BL509*Calibrations!DP$46*10000+Calibrations!DQ$46</f>
        <v>17.709715435267423</v>
      </c>
      <c r="AC509" s="20">
        <f>AB509*'ICP corrections'!Z$74+'ICP corrections'!AA$74</f>
        <v>23.006529091520836</v>
      </c>
      <c r="AD509" s="20">
        <f>((('Bruker data input page'!BN509*10000)^2)*Calibrations!DW$46)+(Calibrations!DX$46*('Bruker data input page'!BN509*10000))+Calibrations!DY$46</f>
        <v>25.621405491424486</v>
      </c>
      <c r="AE509" s="20">
        <f>AD509^2*'ICP corrections'!F$75+'ICP corrections'!G$75*AD509+'ICP corrections'!H$75</f>
        <v>46.043464097041834</v>
      </c>
      <c r="AF509" s="91">
        <f>A509^4*'ICP corrections'!K$75+A509^3*'ICP corrections'!L$75+'ICP corrections'!M$75*A509^2+'ICP corrections'!N$75*A509+'ICP corrections'!O$75</f>
        <v>0.99518938288551273</v>
      </c>
      <c r="AG509" s="20">
        <f t="shared" si="7"/>
        <v>45.821966620646322</v>
      </c>
      <c r="AH509" s="20"/>
    </row>
    <row r="510" spans="1:34" s="18" customFormat="1" ht="16">
      <c r="A510" s="18">
        <f>'Bruker data input page'!A510</f>
        <v>570</v>
      </c>
      <c r="B510" s="82">
        <f>'Bruker data input page'!B510</f>
        <v>44880.981944444444</v>
      </c>
      <c r="C510" s="18" t="str">
        <f>'Bruker data input page'!G510</f>
        <v>GeoExploration</v>
      </c>
      <c r="D510" s="18" t="str">
        <f>'Bruker data input page'!H510</f>
        <v>Oxide3phase</v>
      </c>
      <c r="E510" s="22">
        <f>'Bruker data input page'!K510</f>
        <v>150</v>
      </c>
      <c r="F510" s="22"/>
      <c r="G510" s="22" t="str">
        <f>'Bruker data input page'!DJ510</f>
        <v>390-U1557D-5R-3A</v>
      </c>
      <c r="H510" s="22" t="str">
        <f>'Bruker data input page'!DK510</f>
        <v>SHLF11572811</v>
      </c>
      <c r="I510" s="22">
        <f>'Bruker data input page'!DL510</f>
        <v>78</v>
      </c>
      <c r="J510" s="22" t="str">
        <f>'Bruker data input page'!DM510</f>
        <v>grey speckled basalt clast</v>
      </c>
      <c r="K510" s="49">
        <f>'Bruker data input page'!X510*Calibrations!H$46+Calibrations!I$46</f>
        <v>53.415179585184262</v>
      </c>
      <c r="L510" s="50">
        <f>'Bruker data input page'!AJ510*Calibrations!O$46/0.5995+Calibrations!P$46</f>
        <v>0.85098683899800842</v>
      </c>
      <c r="M510" s="19">
        <f>'ICP corrections'!$S$75*L510^2+'ICP corrections'!$T$75*L510+'ICP corrections'!$U$75</f>
        <v>0.89198906345636964</v>
      </c>
      <c r="N510" s="49">
        <f>'Bruker data input page'!V510*Calibrations!V$46+Calibrations!W$46</f>
        <v>18.580078399399959</v>
      </c>
      <c r="O510" s="50">
        <f>'Bruker data input page'!AR510*Calibrations!AC$46/0.6994+Calibrations!AD$46</f>
        <v>9.2256504858711335</v>
      </c>
      <c r="P510" s="50">
        <f>'Bruker data input page'!T510*Calibrations!AQ$46+Calibrations!AR$46</f>
        <v>14.333828092305634</v>
      </c>
      <c r="Q510" s="50">
        <f>'Bruker data input page'!AP510*Calibrations!AJ$46/0.77446+Calibrations!AK$46</f>
        <v>0.11563498453249282</v>
      </c>
      <c r="R510" s="50">
        <f>'Bruker data input page'!AH510*Calibrations!AX$46/0.7147+Calibrations!AY$46</f>
        <v>11.83083260735048</v>
      </c>
      <c r="S510" s="50">
        <f>'Bruker data input page'!AF510*Calibrations!BE$46/0.83015+Calibrations!BF$46</f>
        <v>0.76540571995604445</v>
      </c>
      <c r="U510" s="20">
        <f>'Bruker data input page'!AL510*Calibrations!BS$46*10000+Calibrations!BT$46</f>
        <v>249.19928173241487</v>
      </c>
      <c r="V510" s="20">
        <f>('Bruker data input page'!AN510*10000)^2*Calibrations!BY$46+('Bruker data input page'!AN510*10000)*Calibrations!BZ$46+Calibrations!CA$46</f>
        <v>392.45022259697976</v>
      </c>
      <c r="W510" s="20">
        <f>'Bruker data input page'!AV510*Calibrations!CG$46*10000+Calibrations!CH$46</f>
        <v>225.45416217000934</v>
      </c>
      <c r="X510" s="20">
        <f>'Bruker data input page'!AX510*Calibrations!CN$46*10000+Calibrations!CO$46</f>
        <v>75.128278695809996</v>
      </c>
      <c r="Y510" s="20">
        <f>'Bruker data input page'!AZ510*Calibrations!CU$46*10000+Calibrations!CV$46</f>
        <v>85.311434458014432</v>
      </c>
      <c r="Z510" s="20">
        <f>'Bruker data input page'!BH510*Calibrations!DB$46*10000+Calibrations!DC$46</f>
        <v>8.0712050702363456</v>
      </c>
      <c r="AA510" s="20">
        <f>'Bruker data input page'!BJ510*Calibrations!DI$46*10000+Calibrations!DJ$46</f>
        <v>50.042003378549218</v>
      </c>
      <c r="AB510" s="20">
        <f>'Bruker data input page'!BL510*Calibrations!DP$46*10000+Calibrations!DQ$46</f>
        <v>20.125281270588395</v>
      </c>
      <c r="AC510" s="20">
        <f>AB510*'ICP corrections'!Z$74+'ICP corrections'!AA$74</f>
        <v>25.060001608127195</v>
      </c>
      <c r="AD510" s="20">
        <f>((('Bruker data input page'!BN510*10000)^2)*Calibrations!DW$46)+(Calibrations!DX$46*('Bruker data input page'!BN510*10000))+Calibrations!DY$46</f>
        <v>23.02560557559892</v>
      </c>
      <c r="AE510" s="20">
        <f>AD510^2*'ICP corrections'!F$75+'ICP corrections'!G$75*AD510+'ICP corrections'!H$75</f>
        <v>42.48364923471555</v>
      </c>
      <c r="AF510" s="91">
        <f>A510^4*'ICP corrections'!K$75+A510^3*'ICP corrections'!L$75+'ICP corrections'!M$75*A510^2+'ICP corrections'!N$75*A510+'ICP corrections'!O$75</f>
        <v>0.9937409209609338</v>
      </c>
      <c r="AG510" s="20">
        <f t="shared" si="7"/>
        <v>42.217740716287501</v>
      </c>
      <c r="AH510" s="20"/>
    </row>
    <row r="511" spans="1:34" s="18" customFormat="1" ht="16">
      <c r="A511" s="18">
        <f>'Bruker data input page'!A511</f>
        <v>571</v>
      </c>
      <c r="B511" s="82">
        <f>'Bruker data input page'!B511</f>
        <v>44880.986111111109</v>
      </c>
      <c r="C511" s="18" t="str">
        <f>'Bruker data input page'!G511</f>
        <v>GeoExploration</v>
      </c>
      <c r="D511" s="18" t="str">
        <f>'Bruker data input page'!H511</f>
        <v>Oxide3phase</v>
      </c>
      <c r="E511" s="22">
        <f>'Bruker data input page'!K511</f>
        <v>150</v>
      </c>
      <c r="F511" s="22"/>
      <c r="G511" s="22" t="str">
        <f>'Bruker data input page'!DJ511</f>
        <v>390-U1557D-5R-4A</v>
      </c>
      <c r="H511" s="22" t="str">
        <f>'Bruker data input page'!DK511</f>
        <v>SHLF11572841</v>
      </c>
      <c r="I511" s="22">
        <f>'Bruker data input page'!DL511</f>
        <v>5</v>
      </c>
      <c r="J511" s="22" t="str">
        <f>'Bruker data input page'!DM511</f>
        <v>brown speckled basalt clast</v>
      </c>
      <c r="K511" s="49">
        <f>'Bruker data input page'!X511*Calibrations!H$46+Calibrations!I$46</f>
        <v>50.860640645631477</v>
      </c>
      <c r="L511" s="50">
        <f>'Bruker data input page'!AJ511*Calibrations!O$46/0.5995+Calibrations!P$46</f>
        <v>0.92832092163455082</v>
      </c>
      <c r="M511" s="19">
        <f>'ICP corrections'!$S$75*L511^2+'ICP corrections'!$T$75*L511+'ICP corrections'!$U$75</f>
        <v>0.98179743979351031</v>
      </c>
      <c r="N511" s="49">
        <f>'Bruker data input page'!V511*Calibrations!V$46+Calibrations!W$46</f>
        <v>18.524255067618583</v>
      </c>
      <c r="O511" s="50">
        <f>'Bruker data input page'!AR511*Calibrations!AC$46/0.6994+Calibrations!AD$46</f>
        <v>10.024234659916068</v>
      </c>
      <c r="P511" s="50">
        <f>'Bruker data input page'!T511*Calibrations!AQ$46+Calibrations!AR$46</f>
        <v>11.476800665205399</v>
      </c>
      <c r="Q511" s="50">
        <f>'Bruker data input page'!AP511*Calibrations!AJ$46/0.77446+Calibrations!AK$46</f>
        <v>0.12854286101141224</v>
      </c>
      <c r="R511" s="50">
        <f>'Bruker data input page'!AH511*Calibrations!AX$46/0.7147+Calibrations!AY$46</f>
        <v>12.603715939981825</v>
      </c>
      <c r="S511" s="50">
        <f>'Bruker data input page'!AF511*Calibrations!BE$46/0.83015+Calibrations!BF$46</f>
        <v>0.82648311283657405</v>
      </c>
      <c r="U511" s="20">
        <f>'Bruker data input page'!AL511*Calibrations!BS$46*10000+Calibrations!BT$46</f>
        <v>226.37162039174513</v>
      </c>
      <c r="V511" s="20">
        <f>('Bruker data input page'!AN511*10000)^2*Calibrations!BY$46+('Bruker data input page'!AN511*10000)*Calibrations!BZ$46+Calibrations!CA$46</f>
        <v>408.90375861451662</v>
      </c>
      <c r="W511" s="20">
        <f>'Bruker data input page'!AV511*Calibrations!CG$46*10000+Calibrations!CH$46</f>
        <v>133.55761704270898</v>
      </c>
      <c r="X511" s="20">
        <f>'Bruker data input page'!AX511*Calibrations!CN$46*10000+Calibrations!CO$46</f>
        <v>88.488697532722853</v>
      </c>
      <c r="Y511" s="20">
        <f>'Bruker data input page'!AZ511*Calibrations!CU$46*10000+Calibrations!CV$46</f>
        <v>91.404163334206814</v>
      </c>
      <c r="Z511" s="20">
        <f>'Bruker data input page'!BH511*Calibrations!DB$46*10000+Calibrations!DC$46</f>
        <v>10.209921249938919</v>
      </c>
      <c r="AA511" s="20">
        <f>'Bruker data input page'!BJ511*Calibrations!DI$46*10000+Calibrations!DJ$46</f>
        <v>81.33415781458605</v>
      </c>
      <c r="AB511" s="20">
        <f>'Bruker data input page'!BL511*Calibrations!DP$46*10000+Calibrations!DQ$46</f>
        <v>21.333064188248887</v>
      </c>
      <c r="AC511" s="20">
        <f>AB511*'ICP corrections'!Z$74+'ICP corrections'!AA$74</f>
        <v>26.086737866430376</v>
      </c>
      <c r="AD511" s="20">
        <f>((('Bruker data input page'!BN511*10000)^2)*Calibrations!DW$46)+(Calibrations!DX$46*('Bruker data input page'!BN511*10000))+Calibrations!DY$46</f>
        <v>35.884970840423698</v>
      </c>
      <c r="AE511" s="20">
        <f>AD511^2*'ICP corrections'!F$75+'ICP corrections'!G$75*AD511+'ICP corrections'!H$75</f>
        <v>59.922802091748203</v>
      </c>
      <c r="AF511" s="91">
        <f>A511^4*'ICP corrections'!K$75+A511^3*'ICP corrections'!L$75+'ICP corrections'!M$75*A511^2+'ICP corrections'!N$75*A511+'ICP corrections'!O$75</f>
        <v>0.99227991077326716</v>
      </c>
      <c r="AG511" s="20">
        <f t="shared" si="7"/>
        <v>59.460192712884052</v>
      </c>
      <c r="AH511" s="20"/>
    </row>
    <row r="512" spans="1:34" s="18" customFormat="1" ht="16">
      <c r="A512" s="18">
        <f>'Bruker data input page'!A512</f>
        <v>572</v>
      </c>
      <c r="B512" s="82">
        <f>'Bruker data input page'!B512</f>
        <v>44880.988888888889</v>
      </c>
      <c r="C512" s="18" t="str">
        <f>'Bruker data input page'!G512</f>
        <v>GeoExploration</v>
      </c>
      <c r="D512" s="18" t="str">
        <f>'Bruker data input page'!H512</f>
        <v>Oxide3phase</v>
      </c>
      <c r="E512" s="22">
        <f>'Bruker data input page'!K512</f>
        <v>150</v>
      </c>
      <c r="F512" s="22"/>
      <c r="G512" s="22" t="str">
        <f>'Bruker data input page'!DJ512</f>
        <v>390-U1557D-5R-4A</v>
      </c>
      <c r="H512" s="22" t="str">
        <f>'Bruker data input page'!DK512</f>
        <v>SHLF11572841</v>
      </c>
      <c r="I512" s="22">
        <f>'Bruker data input page'!DL512</f>
        <v>90</v>
      </c>
      <c r="J512" s="22" t="str">
        <f>'Bruker data input page'!DM512</f>
        <v>grey basalt clast</v>
      </c>
      <c r="K512" s="49">
        <f>'Bruker data input page'!X512*Calibrations!H$46+Calibrations!I$46</f>
        <v>49.703106172457119</v>
      </c>
      <c r="L512" s="50">
        <f>'Bruker data input page'!AJ512*Calibrations!O$46/0.5995+Calibrations!P$46</f>
        <v>0.88478958300758459</v>
      </c>
      <c r="M512" s="19">
        <f>'ICP corrections'!$S$75*L512^2+'ICP corrections'!$T$75*L512+'ICP corrections'!$U$75</f>
        <v>0.93125837881524975</v>
      </c>
      <c r="N512" s="49">
        <f>'Bruker data input page'!V512*Calibrations!V$46+Calibrations!W$46</f>
        <v>17.918654496683818</v>
      </c>
      <c r="O512" s="50">
        <f>'Bruker data input page'!AR512*Calibrations!AC$46/0.6994+Calibrations!AD$46</f>
        <v>9.8614829672176398</v>
      </c>
      <c r="P512" s="50">
        <f>'Bruker data input page'!T512*Calibrations!AQ$46+Calibrations!AR$46</f>
        <v>12.364079879068175</v>
      </c>
      <c r="Q512" s="50">
        <f>'Bruker data input page'!AP512*Calibrations!AJ$46/0.77446+Calibrations!AK$46</f>
        <v>8.4679984458047169E-2</v>
      </c>
      <c r="R512" s="50">
        <f>'Bruker data input page'!AH512*Calibrations!AX$46/0.7147+Calibrations!AY$46</f>
        <v>9.0470226954619832</v>
      </c>
      <c r="S512" s="50">
        <f>'Bruker data input page'!AF512*Calibrations!BE$46/0.83015+Calibrations!BF$46</f>
        <v>1.7929825166603388</v>
      </c>
      <c r="U512" s="20">
        <f>'Bruker data input page'!AL512*Calibrations!BS$46*10000+Calibrations!BT$46</f>
        <v>236.05608277869595</v>
      </c>
      <c r="V512" s="20">
        <f>('Bruker data input page'!AN512*10000)^2*Calibrations!BY$46+('Bruker data input page'!AN512*10000)*Calibrations!BZ$46+Calibrations!CA$46</f>
        <v>444.61634543921548</v>
      </c>
      <c r="W512" s="20">
        <f>'Bruker data input page'!AV512*Calibrations!CG$46*10000+Calibrations!CH$46</f>
        <v>130.56099057116657</v>
      </c>
      <c r="X512" s="20">
        <f>'Bruker data input page'!AX512*Calibrations!CN$46*10000+Calibrations!CO$46</f>
        <v>54.573788177482584</v>
      </c>
      <c r="Y512" s="20">
        <f>'Bruker data input page'!AZ512*Calibrations!CU$46*10000+Calibrations!CV$46</f>
        <v>75.563068256106632</v>
      </c>
      <c r="Z512" s="20">
        <f>'Bruker data input page'!BH512*Calibrations!DB$46*10000+Calibrations!DC$46</f>
        <v>15.556711699195352</v>
      </c>
      <c r="AA512" s="20">
        <f>'Bruker data input page'!BJ512*Calibrations!DI$46*10000+Calibrations!DJ$46</f>
        <v>58.386577894825706</v>
      </c>
      <c r="AB512" s="20">
        <f>'Bruker data input page'!BL512*Calibrations!DP$46*10000+Calibrations!DQ$46</f>
        <v>21.333064188248887</v>
      </c>
      <c r="AC512" s="20">
        <f>AB512*'ICP corrections'!Z$74+'ICP corrections'!AA$74</f>
        <v>26.086737866430376</v>
      </c>
      <c r="AD512" s="20">
        <f>((('Bruker data input page'!BN512*10000)^2)*Calibrations!DW$46)+(Calibrations!DX$46*('Bruker data input page'!BN512*10000))+Calibrations!DY$46</f>
        <v>30.777115028784706</v>
      </c>
      <c r="AE512" s="20">
        <f>AD512^2*'ICP corrections'!F$75+'ICP corrections'!G$75*AD512+'ICP corrections'!H$75</f>
        <v>53.054568837196683</v>
      </c>
      <c r="AF512" s="91">
        <f>A512^4*'ICP corrections'!K$75+A512^3*'ICP corrections'!L$75+'ICP corrections'!M$75*A512^2+'ICP corrections'!N$75*A512+'ICP corrections'!O$75</f>
        <v>0.99080631778101069</v>
      </c>
      <c r="AG512" s="20">
        <f t="shared" si="7"/>
        <v>52.566801991042006</v>
      </c>
      <c r="AH512" s="20"/>
    </row>
    <row r="513" spans="1:34" s="18" customFormat="1" ht="16">
      <c r="A513" s="18">
        <f>'Bruker data input page'!A513</f>
        <v>573</v>
      </c>
      <c r="B513" s="82">
        <f>'Bruker data input page'!B513</f>
        <v>44880.992361111108</v>
      </c>
      <c r="C513" s="18" t="str">
        <f>'Bruker data input page'!G513</f>
        <v>GeoExploration</v>
      </c>
      <c r="D513" s="18" t="str">
        <f>'Bruker data input page'!H513</f>
        <v>Oxide3phase</v>
      </c>
      <c r="E513" s="22">
        <f>'Bruker data input page'!K513</f>
        <v>150</v>
      </c>
      <c r="F513" s="22"/>
      <c r="G513" s="22" t="str">
        <f>'Bruker data input page'!DJ513</f>
        <v>390-U1557D-5R-5A</v>
      </c>
      <c r="H513" s="22" t="str">
        <f>'Bruker data input page'!DK513</f>
        <v>SHLF11572871</v>
      </c>
      <c r="I513" s="22">
        <f>'Bruker data input page'!DL513</f>
        <v>55</v>
      </c>
      <c r="J513" s="22" t="str">
        <f>'Bruker data input page'!DM513</f>
        <v>brown speckled basalt clast</v>
      </c>
      <c r="K513" s="49">
        <f>'Bruker data input page'!X513*Calibrations!H$46+Calibrations!I$46</f>
        <v>51.672434305324458</v>
      </c>
      <c r="L513" s="50">
        <f>'Bruker data input page'!AJ513*Calibrations!O$46/0.5995+Calibrations!P$46</f>
        <v>0.88445980013919834</v>
      </c>
      <c r="M513" s="19">
        <f>'ICP corrections'!$S$75*L513^2+'ICP corrections'!$T$75*L513+'ICP corrections'!$U$75</f>
        <v>0.93087536898127321</v>
      </c>
      <c r="N513" s="49">
        <f>'Bruker data input page'!V513*Calibrations!V$46+Calibrations!W$46</f>
        <v>19.347665727172515</v>
      </c>
      <c r="O513" s="50">
        <f>'Bruker data input page'!AR513*Calibrations!AC$46/0.6994+Calibrations!AD$46</f>
        <v>10.045954721281671</v>
      </c>
      <c r="P513" s="50">
        <f>'Bruker data input page'!T513*Calibrations!AQ$46+Calibrations!AR$46</f>
        <v>13.819466142611734</v>
      </c>
      <c r="Q513" s="50">
        <f>'Bruker data input page'!AP513*Calibrations!AJ$46/0.77446+Calibrations!AK$46</f>
        <v>0.13738714674696814</v>
      </c>
      <c r="R513" s="50">
        <f>'Bruker data input page'!AH513*Calibrations!AX$46/0.7147+Calibrations!AY$46</f>
        <v>8.8249482321308683</v>
      </c>
      <c r="S513" s="50">
        <f>'Bruker data input page'!AF513*Calibrations!BE$46/0.83015+Calibrations!BF$46</f>
        <v>1.6351433200405088</v>
      </c>
      <c r="U513" s="20">
        <f>'Bruker data input page'!AL513*Calibrations!BS$46*10000+Calibrations!BT$46</f>
        <v>230.52210427186691</v>
      </c>
      <c r="V513" s="20">
        <f>('Bruker data input page'!AN513*10000)^2*Calibrations!BY$46+('Bruker data input page'!AN513*10000)*Calibrations!BZ$46+Calibrations!CA$46</f>
        <v>394.01207547117349</v>
      </c>
      <c r="W513" s="20">
        <f>'Bruker data input page'!AV513*Calibrations!CG$46*10000+Calibrations!CH$46</f>
        <v>133.55761704270898</v>
      </c>
      <c r="X513" s="20">
        <f>'Bruker data input page'!AX513*Calibrations!CN$46*10000+Calibrations!CO$46</f>
        <v>111.098637102883</v>
      </c>
      <c r="Y513" s="20">
        <f>'Bruker data input page'!AZ513*Calibrations!CU$46*10000+Calibrations!CV$46</f>
        <v>69.47033937991425</v>
      </c>
      <c r="Z513" s="20">
        <f>'Bruker data input page'!BH513*Calibrations!DB$46*10000+Calibrations!DC$46</f>
        <v>12.348637429641492</v>
      </c>
      <c r="AA513" s="20">
        <f>'Bruker data input page'!BJ513*Calibrations!DI$46*10000+Calibrations!DJ$46</f>
        <v>74.032655112844111</v>
      </c>
      <c r="AB513" s="20">
        <f>'Bruker data input page'!BL513*Calibrations!DP$46*10000+Calibrations!DQ$46</f>
        <v>20.125281270588395</v>
      </c>
      <c r="AC513" s="20">
        <f>AB513*'ICP corrections'!Z$74+'ICP corrections'!AA$74</f>
        <v>25.060001608127195</v>
      </c>
      <c r="AD513" s="20">
        <f>((('Bruker data input page'!BN513*10000)^2)*Calibrations!DW$46)+(Calibrations!DX$46*('Bruker data input page'!BN513*10000))+Calibrations!DY$46</f>
        <v>28.205241975819746</v>
      </c>
      <c r="AE513" s="20">
        <f>AD513^2*'ICP corrections'!F$75+'ICP corrections'!G$75*AD513+'ICP corrections'!H$75</f>
        <v>49.567012221263532</v>
      </c>
      <c r="AF513" s="91">
        <f>A513^4*'ICP corrections'!K$75+A513^3*'ICP corrections'!L$75+'ICP corrections'!M$75*A513^2+'ICP corrections'!N$75*A513+'ICP corrections'!O$75</f>
        <v>0.9893201075158744</v>
      </c>
      <c r="AG513" s="20">
        <f t="shared" si="7"/>
        <v>49.0376418599811</v>
      </c>
      <c r="AH513" s="20"/>
    </row>
    <row r="514" spans="1:34" s="18" customFormat="1" ht="16">
      <c r="A514" s="18">
        <f>'Bruker data input page'!A514</f>
        <v>574</v>
      </c>
      <c r="B514" s="82">
        <f>'Bruker data input page'!B514</f>
        <v>44880.995833333334</v>
      </c>
      <c r="C514" s="18" t="str">
        <f>'Bruker data input page'!G514</f>
        <v>GeoExploration</v>
      </c>
      <c r="D514" s="18" t="str">
        <f>'Bruker data input page'!H514</f>
        <v>Oxide3phase</v>
      </c>
      <c r="E514" s="22">
        <f>'Bruker data input page'!K514</f>
        <v>150</v>
      </c>
      <c r="F514" s="22"/>
      <c r="G514" s="22" t="str">
        <f>'Bruker data input page'!DJ514</f>
        <v>390-U1557D-6R-1A</v>
      </c>
      <c r="H514" s="22" t="str">
        <f>'Bruker data input page'!DK514</f>
        <v>SHLF11572871</v>
      </c>
      <c r="I514" s="22">
        <f>'Bruker data input page'!DL514</f>
        <v>49</v>
      </c>
      <c r="J514" s="22" t="str">
        <f>'Bruker data input page'!DM514</f>
        <v>orange speckled basalt clast</v>
      </c>
      <c r="K514" s="49">
        <f>'Bruker data input page'!X514*Calibrations!H$46+Calibrations!I$46</f>
        <v>50.251098148873496</v>
      </c>
      <c r="L514" s="50">
        <f>'Bruker data input page'!AJ514*Calibrations!O$46/0.5995+Calibrations!P$46</f>
        <v>1.0702924464747701</v>
      </c>
      <c r="M514" s="19">
        <f>'ICP corrections'!$S$75*L514^2+'ICP corrections'!$T$75*L514+'ICP corrections'!$U$75</f>
        <v>1.1463721444841091</v>
      </c>
      <c r="N514" s="49">
        <f>'Bruker data input page'!V514*Calibrations!V$46+Calibrations!W$46</f>
        <v>19.579283006729327</v>
      </c>
      <c r="O514" s="50">
        <f>'Bruker data input page'!AR514*Calibrations!AC$46/0.6994+Calibrations!AD$46</f>
        <v>13.099706088759387</v>
      </c>
      <c r="P514" s="50">
        <f>'Bruker data input page'!T514*Calibrations!AQ$46+Calibrations!AR$46</f>
        <v>7.8249472377577227</v>
      </c>
      <c r="Q514" s="50">
        <f>'Bruker data input page'!AP514*Calibrations!AJ$46/0.77446+Calibrations!AK$46</f>
        <v>0.10428083392603592</v>
      </c>
      <c r="R514" s="50">
        <f>'Bruker data input page'!AH514*Calibrations!AX$46/0.7147+Calibrations!AY$46</f>
        <v>7.6003286718562126</v>
      </c>
      <c r="S514" s="50">
        <f>'Bruker data input page'!AF514*Calibrations!BE$46/0.83015+Calibrations!BF$46</f>
        <v>3.3303206308675151</v>
      </c>
      <c r="U514" s="20">
        <f>'Bruker data input page'!AL514*Calibrations!BS$46*10000+Calibrations!BT$46</f>
        <v>269.95170113302368</v>
      </c>
      <c r="V514" s="20">
        <f>('Bruker data input page'!AN514*10000)^2*Calibrations!BY$46+('Bruker data input page'!AN514*10000)*Calibrations!BZ$46+Calibrations!CA$46</f>
        <v>427.53193209585606</v>
      </c>
      <c r="W514" s="20">
        <f>'Bruker data input page'!AV514*Calibrations!CG$46*10000+Calibrations!CH$46</f>
        <v>144.54524743836447</v>
      </c>
      <c r="X514" s="20">
        <f>'Bruker data input page'!AX514*Calibrations!CN$46*10000+Calibrations!CO$46</f>
        <v>92.599595636388329</v>
      </c>
      <c r="Y514" s="20">
        <f>'Bruker data input page'!AZ514*Calibrations!CU$46*10000+Calibrations!CV$46</f>
        <v>108.46380418754543</v>
      </c>
      <c r="Z514" s="20">
        <f>'Bruker data input page'!BH514*Calibrations!DB$46*10000+Calibrations!DC$46</f>
        <v>20.903502148451786</v>
      </c>
      <c r="AA514" s="20">
        <f>'Bruker data input page'!BJ514*Calibrations!DI$46*10000+Calibrations!DJ$46</f>
        <v>91.764875959931643</v>
      </c>
      <c r="AB514" s="20">
        <f>'Bruker data input page'!BL514*Calibrations!DP$46*10000+Calibrations!DQ$46</f>
        <v>18.917498352927911</v>
      </c>
      <c r="AC514" s="20">
        <f>AB514*'ICP corrections'!Z$74+'ICP corrections'!AA$74</f>
        <v>24.033265349824017</v>
      </c>
      <c r="AD514" s="20">
        <f>((('Bruker data input page'!BN514*10000)^2)*Calibrations!DW$46)+(Calibrations!DX$46*('Bruker data input page'!BN514*10000))+Calibrations!DY$46</f>
        <v>30.777115028784706</v>
      </c>
      <c r="AE514" s="20">
        <f>AD514^2*'ICP corrections'!F$75+'ICP corrections'!G$75*AD514+'ICP corrections'!H$75</f>
        <v>53.054568837196683</v>
      </c>
      <c r="AF514" s="91">
        <f>A514^4*'ICP corrections'!K$75+A514^3*'ICP corrections'!L$75+'ICP corrections'!M$75*A514^2+'ICP corrections'!N$75*A514+'ICP corrections'!O$75</f>
        <v>0.98782124558277418</v>
      </c>
      <c r="AG514" s="20">
        <f t="shared" si="7"/>
        <v>52.408430272616663</v>
      </c>
      <c r="AH514" s="20"/>
    </row>
    <row r="515" spans="1:34" s="18" customFormat="1" ht="16">
      <c r="A515" s="18">
        <f>'Bruker data input page'!A515</f>
        <v>575</v>
      </c>
      <c r="B515" s="82">
        <f>'Bruker data input page'!B515</f>
        <v>44880.997916666667</v>
      </c>
      <c r="C515" s="18" t="str">
        <f>'Bruker data input page'!G515</f>
        <v>GeoExploration</v>
      </c>
      <c r="D515" s="18" t="str">
        <f>'Bruker data input page'!H515</f>
        <v>Oxide3phase</v>
      </c>
      <c r="E515" s="22">
        <f>'Bruker data input page'!K515</f>
        <v>150</v>
      </c>
      <c r="F515" s="22"/>
      <c r="G515" s="22" t="str">
        <f>'Bruker data input page'!DJ515</f>
        <v>390-U1557D-6R-1A</v>
      </c>
      <c r="H515" s="22" t="str">
        <f>'Bruker data input page'!DK515</f>
        <v>SHLF11572871</v>
      </c>
      <c r="I515" s="22">
        <f>'Bruker data input page'!DL515</f>
        <v>61</v>
      </c>
      <c r="J515" s="22" t="str">
        <f>'Bruker data input page'!DM515</f>
        <v>brown speckled basalt clast</v>
      </c>
      <c r="K515" s="49">
        <f>'Bruker data input page'!X515*Calibrations!H$46+Calibrations!I$46</f>
        <v>52.542893304718035</v>
      </c>
      <c r="L515" s="50">
        <f>'Bruker data input page'!AJ515*Calibrations!O$46/0.5995+Calibrations!P$46</f>
        <v>0.95486844253963254</v>
      </c>
      <c r="M515" s="19">
        <f>'ICP corrections'!$S$75*L515^2+'ICP corrections'!$T$75*L515+'ICP corrections'!$U$75</f>
        <v>1.0126008396487376</v>
      </c>
      <c r="N515" s="49">
        <f>'Bruker data input page'!V515*Calibrations!V$46+Calibrations!W$46</f>
        <v>19.289596249496974</v>
      </c>
      <c r="O515" s="50">
        <f>'Bruker data input page'!AR515*Calibrations!AC$46/0.6994+Calibrations!AD$46</f>
        <v>11.58897168350113</v>
      </c>
      <c r="P515" s="50">
        <f>'Bruker data input page'!T515*Calibrations!AQ$46+Calibrations!AR$46</f>
        <v>10.518896121395972</v>
      </c>
      <c r="Q515" s="50">
        <f>'Bruker data input page'!AP515*Calibrations!AJ$46/0.77446+Calibrations!AK$46</f>
        <v>0.10212952117954936</v>
      </c>
      <c r="R515" s="50">
        <f>'Bruker data input page'!AH515*Calibrations!AX$46/0.7147+Calibrations!AY$46</f>
        <v>10.029432262878789</v>
      </c>
      <c r="S515" s="50">
        <f>'Bruker data input page'!AF515*Calibrations!BE$46/0.83015+Calibrations!BF$46</f>
        <v>2.1746602904851864</v>
      </c>
      <c r="U515" s="20">
        <f>'Bruker data input page'!AL515*Calibrations!BS$46*10000+Calibrations!BT$46</f>
        <v>281.71140546003539</v>
      </c>
      <c r="V515" s="20">
        <f>('Bruker data input page'!AN515*10000)^2*Calibrations!BY$46+('Bruker data input page'!AN515*10000)*Calibrations!BZ$46+Calibrations!CA$46</f>
        <v>457.01763884084062</v>
      </c>
      <c r="W515" s="20">
        <f>'Bruker data input page'!AV515*Calibrations!CG$46*10000+Calibrations!CH$46</f>
        <v>154.53400234350582</v>
      </c>
      <c r="X515" s="20">
        <f>'Bruker data input page'!AX515*Calibrations!CN$46*10000+Calibrations!CO$46</f>
        <v>111.098637102883</v>
      </c>
      <c r="Y515" s="20">
        <f>'Bruker data input page'!AZ515*Calibrations!CU$46*10000+Calibrations!CV$46</f>
        <v>102.37107531135307</v>
      </c>
      <c r="Z515" s="20">
        <f>'Bruker data input page'!BH515*Calibrations!DB$46*10000+Calibrations!DC$46</f>
        <v>15.556711699195352</v>
      </c>
      <c r="AA515" s="20">
        <f>'Bruker data input page'!BJ515*Calibrations!DI$46*10000+Calibrations!DJ$46</f>
        <v>69.860367854705871</v>
      </c>
      <c r="AB515" s="20">
        <f>'Bruker data input page'!BL515*Calibrations!DP$46*10000+Calibrations!DQ$46</f>
        <v>23.748630023569859</v>
      </c>
      <c r="AC515" s="20">
        <f>AB515*'ICP corrections'!Z$74+'ICP corrections'!AA$74</f>
        <v>28.140210383036734</v>
      </c>
      <c r="AD515" s="20">
        <f>((('Bruker data input page'!BN515*10000)^2)*Calibrations!DW$46)+(Calibrations!DX$46*('Bruker data input page'!BN515*10000))+Calibrations!DY$46</f>
        <v>24.325000962440491</v>
      </c>
      <c r="AE515" s="20">
        <f>AD515^2*'ICP corrections'!F$75+'ICP corrections'!G$75*AD515+'ICP corrections'!H$75</f>
        <v>44.268107259784273</v>
      </c>
      <c r="AF515" s="91">
        <f>A515^4*'ICP corrections'!K$75+A515^3*'ICP corrections'!L$75+'ICP corrections'!M$75*A515^2+'ICP corrections'!N$75*A515+'ICP corrections'!O$75</f>
        <v>0.98630969765983445</v>
      </c>
      <c r="AG515" s="20">
        <f t="shared" ref="AG515:AG578" si="8">AE515*AF515</f>
        <v>43.662063487370951</v>
      </c>
      <c r="AH515" s="20"/>
    </row>
    <row r="516" spans="1:34" s="18" customFormat="1" ht="16">
      <c r="A516" s="18">
        <f>'Bruker data input page'!A516</f>
        <v>576</v>
      </c>
      <c r="B516" s="82">
        <f>'Bruker data input page'!B516</f>
        <v>44881.002083333333</v>
      </c>
      <c r="C516" s="18" t="str">
        <f>'Bruker data input page'!G516</f>
        <v>GeoExploration</v>
      </c>
      <c r="D516" s="18" t="str">
        <f>'Bruker data input page'!H516</f>
        <v>Oxide3phase</v>
      </c>
      <c r="E516" s="22">
        <f>'Bruker data input page'!K516</f>
        <v>150</v>
      </c>
      <c r="F516" s="22"/>
      <c r="G516" s="22" t="str">
        <f>'Bruker data input page'!DJ516</f>
        <v>390-U1557D-6R-2A</v>
      </c>
      <c r="H516" s="22" t="str">
        <f>'Bruker data input page'!DK516</f>
        <v>SHLF11574091</v>
      </c>
      <c r="I516" s="22">
        <f>'Bruker data input page'!DL516</f>
        <v>26</v>
      </c>
      <c r="J516" s="22" t="str">
        <f>'Bruker data input page'!DM516</f>
        <v>brown-orange speckled basalt clast</v>
      </c>
      <c r="K516" s="49">
        <f>'Bruker data input page'!X516*Calibrations!H$46+Calibrations!I$46</f>
        <v>49.440554734124945</v>
      </c>
      <c r="L516" s="50">
        <f>'Bruker data input page'!AJ516*Calibrations!O$46/0.5995+Calibrations!P$46</f>
        <v>1.0168676217962207</v>
      </c>
      <c r="M516" s="19">
        <f>'ICP corrections'!$S$75*L516^2+'ICP corrections'!$T$75*L516+'ICP corrections'!$U$75</f>
        <v>1.0844867781097549</v>
      </c>
      <c r="N516" s="49">
        <f>'Bruker data input page'!V516*Calibrations!V$46+Calibrations!W$46</f>
        <v>18.549821492943309</v>
      </c>
      <c r="O516" s="50">
        <f>'Bruker data input page'!AR516*Calibrations!AC$46/0.6994+Calibrations!AD$46</f>
        <v>11.733871270967555</v>
      </c>
      <c r="P516" s="50">
        <f>'Bruker data input page'!T516*Calibrations!AQ$46+Calibrations!AR$46</f>
        <v>9.1448065975437558</v>
      </c>
      <c r="Q516" s="50">
        <f>'Bruker data input page'!AP516*Calibrations!AJ$46/0.77446+Calibrations!AK$46</f>
        <v>7.129403847990852E-2</v>
      </c>
      <c r="R516" s="50">
        <f>'Bruker data input page'!AH516*Calibrations!AX$46/0.7147+Calibrations!AY$46</f>
        <v>9.7635849092721614</v>
      </c>
      <c r="S516" s="50">
        <f>'Bruker data input page'!AF516*Calibrations!BE$46/0.83015+Calibrations!BF$46</f>
        <v>2.4143834643734197</v>
      </c>
      <c r="U516" s="20">
        <f>'Bruker data input page'!AL516*Calibrations!BS$46*10000+Calibrations!BT$46</f>
        <v>274.10218501314546</v>
      </c>
      <c r="V516" s="20">
        <f>('Bruker data input page'!AN516*10000)^2*Calibrations!BY$46+('Bruker data input page'!AN516*10000)*Calibrations!BZ$46+Calibrations!CA$46</f>
        <v>420.52263046473229</v>
      </c>
      <c r="W516" s="20">
        <f>'Bruker data input page'!AV516*Calibrations!CG$46*10000+Calibrations!CH$46</f>
        <v>117.57560919448285</v>
      </c>
      <c r="X516" s="20">
        <f>'Bruker data input page'!AX516*Calibrations!CN$46*10000+Calibrations!CO$46</f>
        <v>100.8213918437193</v>
      </c>
      <c r="Y516" s="20">
        <f>'Bruker data input page'!AZ516*Calibrations!CU$46*10000+Calibrations!CV$46</f>
        <v>110.90089573802238</v>
      </c>
      <c r="Z516" s="20">
        <f>'Bruker data input page'!BH516*Calibrations!DB$46*10000+Calibrations!DC$46</f>
        <v>13.417995519492779</v>
      </c>
      <c r="AA516" s="20">
        <f>'Bruker data input page'!BJ516*Calibrations!DI$46*10000+Calibrations!DJ$46</f>
        <v>83.420301443655163</v>
      </c>
      <c r="AB516" s="20">
        <f>'Bruker data input page'!BL516*Calibrations!DP$46*10000+Calibrations!DQ$46</f>
        <v>24.956412941230354</v>
      </c>
      <c r="AC516" s="20">
        <f>AB516*'ICP corrections'!Z$74+'ICP corrections'!AA$74</f>
        <v>29.166946641339923</v>
      </c>
      <c r="AD516" s="20">
        <f>((('Bruker data input page'!BN516*10000)^2)*Calibrations!DW$46)+(Calibrations!DX$46*('Bruker data input page'!BN516*10000))+Calibrations!DY$46</f>
        <v>37.154457648689508</v>
      </c>
      <c r="AE516" s="20">
        <f>AD516^2*'ICP corrections'!F$75+'ICP corrections'!G$75*AD516+'ICP corrections'!H$75</f>
        <v>61.617792224983603</v>
      </c>
      <c r="AF516" s="91">
        <f>A516^4*'ICP corrections'!K$75+A516^3*'ICP corrections'!L$75+'ICP corrections'!M$75*A516^2+'ICP corrections'!N$75*A516+'ICP corrections'!O$75</f>
        <v>0.98478542949839176</v>
      </c>
      <c r="AG516" s="20">
        <f t="shared" si="8"/>
        <v>60.680303981023144</v>
      </c>
      <c r="AH516" s="20"/>
    </row>
    <row r="517" spans="1:34" s="18" customFormat="1" ht="16">
      <c r="A517" s="18">
        <f>'Bruker data input page'!A517</f>
        <v>577</v>
      </c>
      <c r="B517" s="82">
        <f>'Bruker data input page'!B517</f>
        <v>44881.004166666666</v>
      </c>
      <c r="C517" s="18" t="str">
        <f>'Bruker data input page'!G517</f>
        <v>GeoExploration</v>
      </c>
      <c r="D517" s="18" t="str">
        <f>'Bruker data input page'!H517</f>
        <v>Oxide3phase</v>
      </c>
      <c r="E517" s="22">
        <f>'Bruker data input page'!K517</f>
        <v>150</v>
      </c>
      <c r="F517" s="22"/>
      <c r="G517" s="22" t="str">
        <f>'Bruker data input page'!DJ517</f>
        <v>390-U1557D-6R-2A</v>
      </c>
      <c r="H517" s="22" t="str">
        <f>'Bruker data input page'!DK517</f>
        <v>SHLF11574091</v>
      </c>
      <c r="I517" s="22">
        <f>'Bruker data input page'!DL517</f>
        <v>113</v>
      </c>
      <c r="J517" s="22" t="str">
        <f>'Bruker data input page'!DM517</f>
        <v>orange-brown speckled basalt clast</v>
      </c>
      <c r="K517" s="49">
        <f>'Bruker data input page'!X517*Calibrations!H$46+Calibrations!I$46</f>
        <v>46.03007887107168</v>
      </c>
      <c r="L517" s="50">
        <f>'Bruker data input page'!AJ517*Calibrations!O$46/0.5995+Calibrations!P$46</f>
        <v>1.0132400102439734</v>
      </c>
      <c r="M517" s="19">
        <f>'ICP corrections'!$S$75*L517^2+'ICP corrections'!$T$75*L517+'ICP corrections'!$U$75</f>
        <v>1.0802827085020212</v>
      </c>
      <c r="N517" s="49">
        <f>'Bruker data input page'!V517*Calibrations!V$46+Calibrations!W$46</f>
        <v>17.737113057943908</v>
      </c>
      <c r="O517" s="50">
        <f>'Bruker data input page'!AR517*Calibrations!AC$46/0.6994+Calibrations!AD$46</f>
        <v>11.604443508035535</v>
      </c>
      <c r="P517" s="50">
        <f>'Bruker data input page'!T517*Calibrations!AQ$46+Calibrations!AR$46</f>
        <v>7.5613634170639594</v>
      </c>
      <c r="Q517" s="50">
        <f>'Bruker data input page'!AP517*Calibrations!AJ$46/0.77446+Calibrations!AK$46</f>
        <v>0.25881679954865455</v>
      </c>
      <c r="R517" s="50">
        <f>'Bruker data input page'!AH517*Calibrations!AX$46/0.7147+Calibrations!AY$46</f>
        <v>7.5880722625790682</v>
      </c>
      <c r="S517" s="50">
        <f>'Bruker data input page'!AF517*Calibrations!BE$46/0.83015+Calibrations!BF$46</f>
        <v>2.3929056998440021</v>
      </c>
      <c r="U517" s="20">
        <f>'Bruker data input page'!AL517*Calibrations!BS$46*10000+Calibrations!BT$46</f>
        <v>237.43957740540318</v>
      </c>
      <c r="V517" s="20">
        <f>('Bruker data input page'!AN517*10000)^2*Calibrations!BY$46+('Bruker data input page'!AN517*10000)*Calibrations!BZ$46+Calibrations!CA$46</f>
        <v>317.03581729341442</v>
      </c>
      <c r="W517" s="20">
        <f>'Bruker data input page'!AV517*Calibrations!CG$46*10000+Calibrations!CH$46</f>
        <v>178.50701411584504</v>
      </c>
      <c r="X517" s="20">
        <f>'Bruker data input page'!AX517*Calibrations!CN$46*10000+Calibrations!CO$46</f>
        <v>95.682769214137437</v>
      </c>
      <c r="Y517" s="20">
        <f>'Bruker data input page'!AZ517*Calibrations!CU$46*10000+Calibrations!CV$46</f>
        <v>104.80816686183</v>
      </c>
      <c r="Z517" s="20">
        <f>'Bruker data input page'!BH517*Calibrations!DB$46*10000+Calibrations!DC$46</f>
        <v>15.556711699195352</v>
      </c>
      <c r="AA517" s="20">
        <f>'Bruker data input page'!BJ517*Calibrations!DI$46*10000+Calibrations!DJ$46</f>
        <v>95.937163218069884</v>
      </c>
      <c r="AB517" s="20">
        <f>'Bruker data input page'!BL517*Calibrations!DP$46*10000+Calibrations!DQ$46</f>
        <v>21.333064188248887</v>
      </c>
      <c r="AC517" s="20">
        <f>AB517*'ICP corrections'!Z$74+'ICP corrections'!AA$74</f>
        <v>26.086737866430376</v>
      </c>
      <c r="AD517" s="20">
        <f>((('Bruker data input page'!BN517*10000)^2)*Calibrations!DW$46)+(Calibrations!DX$46*('Bruker data input page'!BN517*10000))+Calibrations!DY$46</f>
        <v>43.457028822154896</v>
      </c>
      <c r="AE517" s="20">
        <f>AD517^2*'ICP corrections'!F$75+'ICP corrections'!G$75*AD517+'ICP corrections'!H$75</f>
        <v>69.962023132109891</v>
      </c>
      <c r="AF517" s="91">
        <f>A517^4*'ICP corrections'!K$75+A517^3*'ICP corrections'!L$75+'ICP corrections'!M$75*A517^2+'ICP corrections'!N$75*A517+'ICP corrections'!O$75</f>
        <v>0.98324840692298809</v>
      </c>
      <c r="AG517" s="20">
        <f t="shared" si="8"/>
        <v>68.790047789756287</v>
      </c>
      <c r="AH517" s="20"/>
    </row>
    <row r="518" spans="1:34" s="18" customFormat="1" ht="16">
      <c r="A518" s="18">
        <f>'Bruker data input page'!A518</f>
        <v>578</v>
      </c>
      <c r="B518" s="82">
        <f>'Bruker data input page'!B518</f>
        <v>44881.008333333331</v>
      </c>
      <c r="C518" s="18" t="str">
        <f>'Bruker data input page'!G518</f>
        <v>GeoExploration</v>
      </c>
      <c r="D518" s="18" t="str">
        <f>'Bruker data input page'!H518</f>
        <v>Oxide3phase</v>
      </c>
      <c r="E518" s="22">
        <f>'Bruker data input page'!K518</f>
        <v>150</v>
      </c>
      <c r="F518" s="22"/>
      <c r="G518" s="22" t="str">
        <f>'Bruker data input page'!DJ518</f>
        <v>390-U1557D-6R-4A</v>
      </c>
      <c r="H518" s="22" t="str">
        <f>'Bruker data input page'!DK518</f>
        <v>SHLF11574151</v>
      </c>
      <c r="I518" s="22">
        <f>'Bruker data input page'!DL518</f>
        <v>42</v>
      </c>
      <c r="J518" s="22" t="str">
        <f>'Bruker data input page'!DM518</f>
        <v>orange-brown basalt clast</v>
      </c>
      <c r="K518" s="49">
        <f>'Bruker data input page'!X518*Calibrations!H$46+Calibrations!I$46</f>
        <v>42.497752212279636</v>
      </c>
      <c r="L518" s="50">
        <f>'Bruker data input page'!AJ518*Calibrations!O$46/0.5995+Calibrations!P$46</f>
        <v>0.82707758104001561</v>
      </c>
      <c r="M518" s="19">
        <f>'ICP corrections'!$S$75*L518^2+'ICP corrections'!$T$75*L518+'ICP corrections'!$U$75</f>
        <v>0.86420002652412475</v>
      </c>
      <c r="N518" s="49">
        <f>'Bruker data input page'!V518*Calibrations!V$46+Calibrations!W$46</f>
        <v>16.325938868379438</v>
      </c>
      <c r="O518" s="50">
        <f>'Bruker data input page'!AR518*Calibrations!AC$46/0.6994+Calibrations!AD$46</f>
        <v>10.978132149479428</v>
      </c>
      <c r="P518" s="50">
        <f>'Bruker data input page'!T518*Calibrations!AQ$46+Calibrations!AR$46</f>
        <v>6.2707049148520246</v>
      </c>
      <c r="Q518" s="50">
        <f>'Bruker data input page'!AP518*Calibrations!AJ$46/0.77446+Calibrations!AK$46</f>
        <v>7.4401490224833569E-2</v>
      </c>
      <c r="R518" s="50">
        <f>'Bruker data input page'!AH518*Calibrations!AX$46/0.7147+Calibrations!AY$46</f>
        <v>8.8752870559477124</v>
      </c>
      <c r="S518" s="50">
        <f>'Bruker data input page'!AF518*Calibrations!BE$46/0.83015+Calibrations!BF$46</f>
        <v>1.9368387936646634</v>
      </c>
      <c r="U518" s="20">
        <f>'Bruker data input page'!AL518*Calibrations!BS$46*10000+Calibrations!BT$46</f>
        <v>203.5439590510754</v>
      </c>
      <c r="V518" s="20">
        <f>('Bruker data input page'!AN518*10000)^2*Calibrations!BY$46+('Bruker data input page'!AN518*10000)*Calibrations!BZ$46+Calibrations!CA$46</f>
        <v>415.17386443530984</v>
      </c>
      <c r="W518" s="20">
        <f>'Bruker data input page'!AV518*Calibrations!CG$46*10000+Calibrations!CH$46</f>
        <v>112.58123174191216</v>
      </c>
      <c r="X518" s="20">
        <f>'Bruker data input page'!AX518*Calibrations!CN$46*10000+Calibrations!CO$46</f>
        <v>111.098637102883</v>
      </c>
      <c r="Y518" s="20">
        <f>'Bruker data input page'!AZ518*Calibrations!CU$46*10000+Calibrations!CV$46</f>
        <v>81.655797132299</v>
      </c>
      <c r="Z518" s="20">
        <f>'Bruker data input page'!BH518*Calibrations!DB$46*10000+Calibrations!DC$46</f>
        <v>17.695427878897927</v>
      </c>
      <c r="AA518" s="20">
        <f>'Bruker data input page'!BJ518*Calibrations!DI$46*10000+Calibrations!DJ$46</f>
        <v>68.817296040171314</v>
      </c>
      <c r="AB518" s="20">
        <f>'Bruker data input page'!BL518*Calibrations!DP$46*10000+Calibrations!DQ$46</f>
        <v>18.917498352927911</v>
      </c>
      <c r="AC518" s="20">
        <f>AB518*'ICP corrections'!Z$74+'ICP corrections'!AA$74</f>
        <v>24.033265349824017</v>
      </c>
      <c r="AD518" s="20">
        <f>((('Bruker data input page'!BN518*10000)^2)*Calibrations!DW$46)+(Calibrations!DX$46*('Bruker data input page'!BN518*10000))+Calibrations!DY$46</f>
        <v>44.708570483275238</v>
      </c>
      <c r="AE518" s="20">
        <f>AD518^2*'ICP corrections'!F$75+'ICP corrections'!G$75*AD518+'ICP corrections'!H$75</f>
        <v>71.604960333802495</v>
      </c>
      <c r="AF518" s="91">
        <f>A518^4*'ICP corrections'!K$75+A518^3*'ICP corrections'!L$75+'ICP corrections'!M$75*A518^2+'ICP corrections'!N$75*A518+'ICP corrections'!O$75</f>
        <v>0.98169859583137709</v>
      </c>
      <c r="AG518" s="20">
        <f t="shared" si="8"/>
        <v>70.294489014255362</v>
      </c>
      <c r="AH518" s="20"/>
    </row>
    <row r="519" spans="1:34" s="18" customFormat="1" ht="16">
      <c r="A519" s="18">
        <f>'Bruker data input page'!A519</f>
        <v>579</v>
      </c>
      <c r="B519" s="82">
        <f>'Bruker data input page'!B519</f>
        <v>44881.011111111111</v>
      </c>
      <c r="C519" s="18" t="str">
        <f>'Bruker data input page'!G519</f>
        <v>GeoExploration</v>
      </c>
      <c r="D519" s="18" t="str">
        <f>'Bruker data input page'!H519</f>
        <v>Oxide3phase</v>
      </c>
      <c r="E519" s="22">
        <f>'Bruker data input page'!K519</f>
        <v>150</v>
      </c>
      <c r="F519" s="22"/>
      <c r="G519" s="22" t="str">
        <f>'Bruker data input page'!DJ519</f>
        <v>390-U1557D-6R-4A</v>
      </c>
      <c r="H519" s="22" t="str">
        <f>'Bruker data input page'!DK519</f>
        <v>SHLF11574151</v>
      </c>
      <c r="I519" s="22">
        <f>'Bruker data input page'!DL519</f>
        <v>103</v>
      </c>
      <c r="J519" s="22" t="str">
        <f>'Bruker data input page'!DM519</f>
        <v>grey-khaki speckled basalt clast</v>
      </c>
      <c r="K519" s="49">
        <f>'Bruker data input page'!X519*Calibrations!H$46+Calibrations!I$46</f>
        <v>41.798192079522053</v>
      </c>
      <c r="L519" s="50">
        <f>'Bruker data input page'!AJ519*Calibrations!O$46/0.5995+Calibrations!P$46</f>
        <v>0.672079632898545</v>
      </c>
      <c r="M519" s="19">
        <f>'ICP corrections'!$S$75*L519^2+'ICP corrections'!$T$75*L519+'ICP corrections'!$U$75</f>
        <v>0.68378554072189734</v>
      </c>
      <c r="N519" s="49">
        <f>'Bruker data input page'!V519*Calibrations!V$46+Calibrations!W$46</f>
        <v>15.212841451593157</v>
      </c>
      <c r="O519" s="50">
        <f>'Bruker data input page'!AR519*Calibrations!AC$46/0.6994+Calibrations!AD$46</f>
        <v>8.6909799341726437</v>
      </c>
      <c r="P519" s="50">
        <f>'Bruker data input page'!T519*Calibrations!AQ$46+Calibrations!AR$46</f>
        <v>8.1268511207164984</v>
      </c>
      <c r="Q519" s="50">
        <f>'Bruker data input page'!AP519*Calibrations!AJ$46/0.77446+Calibrations!AK$46</f>
        <v>0.15579282246690881</v>
      </c>
      <c r="R519" s="50">
        <f>'Bruker data input page'!AH519*Calibrations!AX$46/0.7147+Calibrations!AY$46</f>
        <v>10.666035997119028</v>
      </c>
      <c r="S519" s="50">
        <f>'Bruker data input page'!AF519*Calibrations!BE$46/0.83015+Calibrations!BF$46</f>
        <v>0.81607982064263762</v>
      </c>
      <c r="U519" s="20">
        <f>'Bruker data input page'!AL519*Calibrations!BS$46*10000+Calibrations!BT$46</f>
        <v>145.4371847293707</v>
      </c>
      <c r="V519" s="20">
        <f>('Bruker data input page'!AN519*10000)^2*Calibrations!BY$46+('Bruker data input page'!AN519*10000)*Calibrations!BZ$46+Calibrations!CA$46</f>
        <v>370.94353615115187</v>
      </c>
      <c r="W519" s="20">
        <f>'Bruker data input page'!AV519*Calibrations!CG$46*10000+Calibrations!CH$46</f>
        <v>153.53512685299168</v>
      </c>
      <c r="X519" s="20">
        <f>'Bruker data input page'!AX519*Calibrations!CN$46*10000+Calibrations!CO$46</f>
        <v>102.87684089555205</v>
      </c>
      <c r="Y519" s="20">
        <f>'Bruker data input page'!AZ519*Calibrations!CU$46*10000+Calibrations!CV$46</f>
        <v>76.7816140313451</v>
      </c>
      <c r="Z519" s="20">
        <f>'Bruker data input page'!BH519*Calibrations!DB$46*10000+Calibrations!DC$46</f>
        <v>10.209921249938919</v>
      </c>
      <c r="AA519" s="20">
        <f>'Bruker data input page'!BJ519*Calibrations!DI$46*10000+Calibrations!DJ$46</f>
        <v>50.042003378549218</v>
      </c>
      <c r="AB519" s="20">
        <f>'Bruker data input page'!BL519*Calibrations!DP$46*10000+Calibrations!DQ$46</f>
        <v>17.709715435267423</v>
      </c>
      <c r="AC519" s="20">
        <f>AB519*'ICP corrections'!Z$74+'ICP corrections'!AA$74</f>
        <v>23.006529091520836</v>
      </c>
      <c r="AD519" s="20">
        <f>((('Bruker data input page'!BN519*10000)^2)*Calibrations!DW$46)+(Calibrations!DX$46*('Bruker data input page'!BN519*10000))+Calibrations!DY$46</f>
        <v>37.154457648689508</v>
      </c>
      <c r="AE519" s="20">
        <f>AD519^2*'ICP corrections'!F$75+'ICP corrections'!G$75*AD519+'ICP corrections'!H$75</f>
        <v>61.617792224983603</v>
      </c>
      <c r="AF519" s="91">
        <f>A519^4*'ICP corrections'!K$75+A519^3*'ICP corrections'!L$75+'ICP corrections'!M$75*A519^2+'ICP corrections'!N$75*A519+'ICP corrections'!O$75</f>
        <v>0.98013596219451826</v>
      </c>
      <c r="AG519" s="20">
        <f t="shared" si="8"/>
        <v>60.393814070736212</v>
      </c>
      <c r="AH519" s="20"/>
    </row>
    <row r="520" spans="1:34" s="18" customFormat="1" ht="16">
      <c r="A520" s="18">
        <f>'Bruker data input page'!A520</f>
        <v>580</v>
      </c>
      <c r="B520" s="82">
        <f>'Bruker data input page'!B520</f>
        <v>44881.013888888891</v>
      </c>
      <c r="C520" s="18" t="str">
        <f>'Bruker data input page'!G520</f>
        <v>GeoExploration</v>
      </c>
      <c r="D520" s="18" t="str">
        <f>'Bruker data input page'!H520</f>
        <v>Oxide3phase</v>
      </c>
      <c r="E520" s="22">
        <f>'Bruker data input page'!K520</f>
        <v>150</v>
      </c>
      <c r="F520" s="22"/>
      <c r="G520" s="22" t="str">
        <f>'Bruker data input page'!DJ520</f>
        <v>390-U1557D-6R-4A</v>
      </c>
      <c r="H520" s="22" t="str">
        <f>'Bruker data input page'!DK520</f>
        <v>SHLF11574151</v>
      </c>
      <c r="I520" s="22">
        <f>'Bruker data input page'!DL520</f>
        <v>129</v>
      </c>
      <c r="J520" s="22" t="str">
        <f>'Bruker data input page'!DM520</f>
        <v>orange speckled basalt clast</v>
      </c>
      <c r="K520" s="49">
        <f>'Bruker data input page'!X520*Calibrations!H$46+Calibrations!I$46</f>
        <v>38.734611102206571</v>
      </c>
      <c r="L520" s="50">
        <f>'Bruker data input page'!AJ520*Calibrations!O$46/0.5995+Calibrations!P$46</f>
        <v>0.84076357007803915</v>
      </c>
      <c r="M520" s="19">
        <f>'ICP corrections'!$S$75*L520^2+'ICP corrections'!$T$75*L520+'ICP corrections'!$U$75</f>
        <v>0.88010819097255455</v>
      </c>
      <c r="N520" s="49">
        <f>'Bruker data input page'!V520*Calibrations!V$46+Calibrations!W$46</f>
        <v>14.62428516420821</v>
      </c>
      <c r="O520" s="50">
        <f>'Bruker data input page'!AR520*Calibrations!AC$46/0.6994+Calibrations!AD$46</f>
        <v>9.6363976737508015</v>
      </c>
      <c r="P520" s="50">
        <f>'Bruker data input page'!T520*Calibrations!AQ$46+Calibrations!AR$46</f>
        <v>6.6804870490479962</v>
      </c>
      <c r="Q520" s="50">
        <f>'Bruker data input page'!AP520*Calibrations!AJ$46/0.77446+Calibrations!AK$46</f>
        <v>5.2649328010358237E-2</v>
      </c>
      <c r="R520" s="50">
        <f>'Bruker data input page'!AH520*Calibrations!AX$46/0.7147+Calibrations!AY$46</f>
        <v>6.8879978374393307</v>
      </c>
      <c r="S520" s="50">
        <f>'Bruker data input page'!AF520*Calibrations!BE$46/0.83015+Calibrations!BF$46</f>
        <v>1.2048049859537004</v>
      </c>
      <c r="U520" s="20">
        <f>'Bruker data input page'!AL520*Calibrations!BS$46*10000+Calibrations!BT$46</f>
        <v>155.12164711632147</v>
      </c>
      <c r="V520" s="20">
        <f>('Bruker data input page'!AN520*10000)^2*Calibrations!BY$46+('Bruker data input page'!AN520*10000)*Calibrations!BZ$46+Calibrations!CA$46</f>
        <v>319.13950052292353</v>
      </c>
      <c r="W520" s="20">
        <f>'Bruker data input page'!AV520*Calibrations!CG$46*10000+Calibrations!CH$46</f>
        <v>147.54187390990685</v>
      </c>
      <c r="X520" s="20">
        <f>'Bruker data input page'!AX520*Calibrations!CN$46*10000+Calibrations!CO$46</f>
        <v>171.7343841319489</v>
      </c>
      <c r="Y520" s="20">
        <f>'Bruker data input page'!AZ520*Calibrations!CU$46*10000+Calibrations!CV$46</f>
        <v>71.9074309303912</v>
      </c>
      <c r="Z520" s="20">
        <f>'Bruker data input page'!BH520*Calibrations!DB$46*10000+Calibrations!DC$46</f>
        <v>11.279279339790206</v>
      </c>
      <c r="AA520" s="20">
        <f>'Bruker data input page'!BJ520*Calibrations!DI$46*10000+Calibrations!DJ$46</f>
        <v>61.51579333842939</v>
      </c>
      <c r="AB520" s="20">
        <f>'Bruker data input page'!BL520*Calibrations!DP$46*10000+Calibrations!DQ$46</f>
        <v>16.501932517606935</v>
      </c>
      <c r="AC520" s="20">
        <f>AB520*'ICP corrections'!Z$74+'ICP corrections'!AA$74</f>
        <v>21.979792833217655</v>
      </c>
      <c r="AD520" s="20">
        <f>((('Bruker data input page'!BN520*10000)^2)*Calibrations!DW$46)+(Calibrations!DX$46*('Bruker data input page'!BN520*10000))+Calibrations!DY$46</f>
        <v>50.92141592101332</v>
      </c>
      <c r="AE520" s="20">
        <f>AD520^2*'ICP corrections'!F$75+'ICP corrections'!G$75*AD520+'ICP corrections'!H$75</f>
        <v>79.691934511123947</v>
      </c>
      <c r="AF520" s="91">
        <f>A520^4*'ICP corrections'!K$75+A520^3*'ICP corrections'!L$75+'ICP corrections'!M$75*A520^2+'ICP corrections'!N$75*A520+'ICP corrections'!O$75</f>
        <v>0.97856047205658347</v>
      </c>
      <c r="AG520" s="20">
        <f t="shared" si="8"/>
        <v>77.98337705430778</v>
      </c>
      <c r="AH520" s="20"/>
    </row>
    <row r="521" spans="1:34" s="18" customFormat="1" ht="16">
      <c r="A521" s="18">
        <f>'Bruker data input page'!A521</f>
        <v>581</v>
      </c>
      <c r="B521" s="82">
        <f>'Bruker data input page'!B521</f>
        <v>44881.019444444442</v>
      </c>
      <c r="C521" s="18" t="str">
        <f>'Bruker data input page'!G521</f>
        <v>GeoExploration</v>
      </c>
      <c r="D521" s="18" t="str">
        <f>'Bruker data input page'!H521</f>
        <v>Oxide3phase</v>
      </c>
      <c r="E521" s="22">
        <f>'Bruker data input page'!K521</f>
        <v>150</v>
      </c>
      <c r="F521" s="22"/>
      <c r="G521" s="22" t="str">
        <f>'Bruker data input page'!DJ521</f>
        <v>390-U1557D-7R-2A</v>
      </c>
      <c r="H521" s="22" t="str">
        <f>'Bruker data input page'!DK521</f>
        <v>SHLF11575461</v>
      </c>
      <c r="I521" s="22">
        <f>'Bruker data input page'!DL521</f>
        <v>51</v>
      </c>
      <c r="J521" s="22" t="str">
        <f>'Bruker data input page'!DM521</f>
        <v>brown basalt clast</v>
      </c>
      <c r="K521" s="49">
        <f>'Bruker data input page'!X521*Calibrations!H$46+Calibrations!I$46</f>
        <v>53.156667399749509</v>
      </c>
      <c r="L521" s="50">
        <f>'Bruker data input page'!AJ521*Calibrations!O$46/0.5995+Calibrations!P$46</f>
        <v>0.95519822540801858</v>
      </c>
      <c r="M521" s="19">
        <f>'ICP corrections'!$S$75*L521^2+'ICP corrections'!$T$75*L521+'ICP corrections'!$U$75</f>
        <v>1.0129834059167233</v>
      </c>
      <c r="N521" s="49">
        <f>'Bruker data input page'!V521*Calibrations!V$46+Calibrations!W$46</f>
        <v>19.231592834935974</v>
      </c>
      <c r="O521" s="50">
        <f>'Bruker data input page'!AR521*Calibrations!AC$46/0.6994+Calibrations!AD$46</f>
        <v>11.881597441762381</v>
      </c>
      <c r="P521" s="50">
        <f>'Bruker data input page'!T521*Calibrations!AQ$46+Calibrations!AR$46</f>
        <v>11.733108524709607</v>
      </c>
      <c r="Q521" s="50">
        <f>'Bruker data input page'!AP521*Calibrations!AJ$46/0.77446+Calibrations!AK$46</f>
        <v>0.15495620084327513</v>
      </c>
      <c r="R521" s="50">
        <f>'Bruker data input page'!AH521*Calibrations!AX$46/0.7147+Calibrations!AY$46</f>
        <v>10.304471923443277</v>
      </c>
      <c r="S521" s="50">
        <f>'Bruker data input page'!AF521*Calibrations!BE$46/0.83015+Calibrations!BF$46</f>
        <v>1.6039334434586996</v>
      </c>
      <c r="U521" s="20">
        <f>'Bruker data input page'!AL521*Calibrations!BS$46*10000+Calibrations!BT$46</f>
        <v>261.65073337278011</v>
      </c>
      <c r="V521" s="20">
        <f>('Bruker data input page'!AN521*10000)^2*Calibrations!BY$46+('Bruker data input page'!AN521*10000)*Calibrations!BZ$46+Calibrations!CA$46</f>
        <v>452.51221809984406</v>
      </c>
      <c r="W521" s="20">
        <f>'Bruker data input page'!AV521*Calibrations!CG$46*10000+Calibrations!CH$46</f>
        <v>143.54637194785033</v>
      </c>
      <c r="X521" s="20">
        <f>'Bruker data input page'!AX521*Calibrations!CN$46*10000+Calibrations!CO$46</f>
        <v>72.045105118060889</v>
      </c>
      <c r="Y521" s="20">
        <f>'Bruker data input page'!AZ521*Calibrations!CU$46*10000+Calibrations!CV$46</f>
        <v>91.404163334206814</v>
      </c>
      <c r="Z521" s="20">
        <f>'Bruker data input page'!BH521*Calibrations!DB$46*10000+Calibrations!DC$46</f>
        <v>13.417995519492779</v>
      </c>
      <c r="AA521" s="20">
        <f>'Bruker data input page'!BJ521*Calibrations!DI$46*10000+Calibrations!DJ$46</f>
        <v>60.472721523894819</v>
      </c>
      <c r="AB521" s="20">
        <f>'Bruker data input page'!BL521*Calibrations!DP$46*10000+Calibrations!DQ$46</f>
        <v>22.540847105909371</v>
      </c>
      <c r="AC521" s="20">
        <f>AB521*'ICP corrections'!Z$74+'ICP corrections'!AA$74</f>
        <v>27.113474124733557</v>
      </c>
      <c r="AD521" s="20">
        <f>((('Bruker data input page'!BN521*10000)^2)*Calibrations!DW$46)+(Calibrations!DX$46*('Bruker data input page'!BN521*10000))+Calibrations!DY$46</f>
        <v>21.72321933089977</v>
      </c>
      <c r="AE521" s="20">
        <f>AD521^2*'ICP corrections'!F$75+'ICP corrections'!G$75*AD521+'ICP corrections'!H$75</f>
        <v>40.6900554189926</v>
      </c>
      <c r="AF521" s="91">
        <f>A521^4*'ICP corrections'!K$75+A521^3*'ICP corrections'!L$75+'ICP corrections'!M$75*A521^2+'ICP corrections'!N$75*A521+'ICP corrections'!O$75</f>
        <v>0.97697209153494935</v>
      </c>
      <c r="AG521" s="20">
        <f t="shared" si="8"/>
        <v>39.753048547366198</v>
      </c>
      <c r="AH521" s="20"/>
    </row>
    <row r="522" spans="1:34" s="18" customFormat="1" ht="16">
      <c r="A522" s="18">
        <f>'Bruker data input page'!A522</f>
        <v>582</v>
      </c>
      <c r="B522" s="82">
        <f>'Bruker data input page'!B522</f>
        <v>44881.022222222222</v>
      </c>
      <c r="C522" s="18" t="str">
        <f>'Bruker data input page'!G522</f>
        <v>GeoExploration</v>
      </c>
      <c r="D522" s="18" t="str">
        <f>'Bruker data input page'!H522</f>
        <v>Oxide3phase</v>
      </c>
      <c r="E522" s="22">
        <f>'Bruker data input page'!K522</f>
        <v>150</v>
      </c>
      <c r="F522" s="22"/>
      <c r="G522" s="22" t="str">
        <f>'Bruker data input page'!DJ522</f>
        <v>390-U1557D-7R-2A</v>
      </c>
      <c r="H522" s="22" t="str">
        <f>'Bruker data input page'!DK522</f>
        <v>SHLF11575461</v>
      </c>
      <c r="I522" s="22">
        <f>'Bruker data input page'!DL522</f>
        <v>69</v>
      </c>
      <c r="J522" s="22" t="str">
        <f>'Bruker data input page'!DM522</f>
        <v>orange-red speckled basalt clast</v>
      </c>
      <c r="K522" s="49">
        <f>'Bruker data input page'!X522*Calibrations!H$46+Calibrations!I$46</f>
        <v>50.358907732159338</v>
      </c>
      <c r="L522" s="50">
        <f>'Bruker data input page'!AJ522*Calibrations!O$46/0.5995+Calibrations!P$46</f>
        <v>1.0241228449007149</v>
      </c>
      <c r="M522" s="19">
        <f>'ICP corrections'!$S$75*L522^2+'ICP corrections'!$T$75*L522+'ICP corrections'!$U$75</f>
        <v>1.092894163159158</v>
      </c>
      <c r="N522" s="49">
        <f>'Bruker data input page'!V522*Calibrations!V$46+Calibrations!W$46</f>
        <v>19.457925065330052</v>
      </c>
      <c r="O522" s="50">
        <f>'Bruker data input page'!AR522*Calibrations!AC$46/0.6994+Calibrations!AD$46</f>
        <v>12.885778361062551</v>
      </c>
      <c r="P522" s="50">
        <f>'Bruker data input page'!T522*Calibrations!AQ$46+Calibrations!AR$46</f>
        <v>6.5962799248808315</v>
      </c>
      <c r="Q522" s="50">
        <f>'Bruker data input page'!AP522*Calibrations!AJ$46/0.77446+Calibrations!AK$46</f>
        <v>0.13917990736904029</v>
      </c>
      <c r="R522" s="50">
        <f>'Bruker data input page'!AH522*Calibrations!AX$46/0.7147+Calibrations!AY$46</f>
        <v>9.6974878449561324</v>
      </c>
      <c r="S522" s="50">
        <f>'Bruker data input page'!AF522*Calibrations!BE$46/0.83015+Calibrations!BF$46</f>
        <v>2.7899087535674445</v>
      </c>
      <c r="U522" s="20">
        <f>'Bruker data input page'!AL522*Calibrations!BS$46*10000+Calibrations!BT$46</f>
        <v>260.26723874607291</v>
      </c>
      <c r="V522" s="20">
        <f>('Bruker data input page'!AN522*10000)^2*Calibrations!BY$46+('Bruker data input page'!AN522*10000)*Calibrations!BZ$46+Calibrations!CA$46</f>
        <v>429.98165374372923</v>
      </c>
      <c r="W522" s="20">
        <f>'Bruker data input page'!AV522*Calibrations!CG$46*10000+Calibrations!CH$46</f>
        <v>124.56773762808177</v>
      </c>
      <c r="X522" s="20">
        <f>'Bruker data input page'!AX522*Calibrations!CN$46*10000+Calibrations!CO$46</f>
        <v>88.488697532722853</v>
      </c>
      <c r="Y522" s="20">
        <f>'Bruker data input page'!AZ522*Calibrations!CU$46*10000+Calibrations!CV$46</f>
        <v>101.15252953611459</v>
      </c>
      <c r="Z522" s="20">
        <f>'Bruker data input page'!BH522*Calibrations!DB$46*10000+Calibrations!DC$46</f>
        <v>17.695427878897927</v>
      </c>
      <c r="AA522" s="20">
        <f>'Bruker data input page'!BJ522*Calibrations!DI$46*10000+Calibrations!DJ$46</f>
        <v>79.248014185516908</v>
      </c>
      <c r="AB522" s="20">
        <f>'Bruker data input page'!BL522*Calibrations!DP$46*10000+Calibrations!DQ$46</f>
        <v>17.709715435267423</v>
      </c>
      <c r="AC522" s="20">
        <f>AB522*'ICP corrections'!Z$74+'ICP corrections'!AA$74</f>
        <v>23.006529091520836</v>
      </c>
      <c r="AD522" s="20">
        <f>((('Bruker data input page'!BN522*10000)^2)*Calibrations!DW$46)+(Calibrations!DX$46*('Bruker data input page'!BN522*10000))+Calibrations!DY$46</f>
        <v>30.777115028784706</v>
      </c>
      <c r="AE522" s="20">
        <f>AD522^2*'ICP corrections'!F$75+'ICP corrections'!G$75*AD522+'ICP corrections'!H$75</f>
        <v>53.054568837196683</v>
      </c>
      <c r="AF522" s="91">
        <f>A522^4*'ICP corrections'!K$75+A522^3*'ICP corrections'!L$75+'ICP corrections'!M$75*A522^2+'ICP corrections'!N$75*A522+'ICP corrections'!O$75</f>
        <v>0.97537078682020528</v>
      </c>
      <c r="AG522" s="20">
        <f t="shared" si="8"/>
        <v>51.747876551143271</v>
      </c>
      <c r="AH522" s="20"/>
    </row>
    <row r="523" spans="1:34" s="18" customFormat="1" ht="16">
      <c r="A523" s="18">
        <f>'Bruker data input page'!A523</f>
        <v>583</v>
      </c>
      <c r="B523" s="82">
        <f>'Bruker data input page'!B523</f>
        <v>44881.025000000001</v>
      </c>
      <c r="C523" s="18" t="str">
        <f>'Bruker data input page'!G523</f>
        <v>GeoExploration</v>
      </c>
      <c r="D523" s="18" t="str">
        <f>'Bruker data input page'!H523</f>
        <v>Oxide3phase</v>
      </c>
      <c r="E523" s="22">
        <f>'Bruker data input page'!K523</f>
        <v>150</v>
      </c>
      <c r="F523" s="22"/>
      <c r="G523" s="22" t="str">
        <f>'Bruker data input page'!DJ523</f>
        <v>390-U1557D-7R-2A</v>
      </c>
      <c r="H523" s="22" t="str">
        <f>'Bruker data input page'!DK523</f>
        <v>SHLF11575461</v>
      </c>
      <c r="I523" s="22">
        <f>'Bruker data input page'!DL523</f>
        <v>132</v>
      </c>
      <c r="J523" s="22" t="str">
        <f>'Bruker data input page'!DM523</f>
        <v>grey-khaki speckled basalt clast</v>
      </c>
      <c r="K523" s="49">
        <f>'Bruker data input page'!X523*Calibrations!H$46+Calibrations!I$46</f>
        <v>49.812743036815604</v>
      </c>
      <c r="L523" s="50">
        <f>'Bruker data input page'!AJ523*Calibrations!O$46/0.5995+Calibrations!P$46</f>
        <v>0.91051264674170107</v>
      </c>
      <c r="M523" s="19">
        <f>'ICP corrections'!$S$75*L523^2+'ICP corrections'!$T$75*L523+'ICP corrections'!$U$75</f>
        <v>0.96112674480303872</v>
      </c>
      <c r="N523" s="49">
        <f>'Bruker data input page'!V523*Calibrations!V$46+Calibrations!W$46</f>
        <v>18.425821026962666</v>
      </c>
      <c r="O523" s="50">
        <f>'Bruker data input page'!AR523*Calibrations!AC$46/0.6994+Calibrations!AD$46</f>
        <v>10.341407062871321</v>
      </c>
      <c r="P523" s="50">
        <f>'Bruker data input page'!T523*Calibrations!AQ$46+Calibrations!AR$46</f>
        <v>9.0866959208431446</v>
      </c>
      <c r="Q523" s="50">
        <f>'Bruker data input page'!AP523*Calibrations!AJ$46/0.77446+Calibrations!AK$46</f>
        <v>0.14623143248252407</v>
      </c>
      <c r="R523" s="50">
        <f>'Bruker data input page'!AH523*Calibrations!AX$46/0.7147+Calibrations!AY$46</f>
        <v>12.660328878071493</v>
      </c>
      <c r="S523" s="50">
        <f>'Bruker data input page'!AF523*Calibrations!BE$46/0.83015+Calibrations!BF$46</f>
        <v>1.0946195793835143</v>
      </c>
      <c r="U523" s="20">
        <f>'Bruker data input page'!AL523*Calibrations!BS$46*10000+Calibrations!BT$46</f>
        <v>218.07065263150162</v>
      </c>
      <c r="V523" s="20">
        <f>('Bruker data input page'!AN523*10000)^2*Calibrations!BY$46+('Bruker data input page'!AN523*10000)*Calibrations!BZ$46+Calibrations!CA$46</f>
        <v>466.4826804182037</v>
      </c>
      <c r="W523" s="20">
        <f>'Bruker data input page'!AV523*Calibrations!CG$46*10000+Calibrations!CH$46</f>
        <v>108.58572977985564</v>
      </c>
      <c r="X523" s="20">
        <f>'Bruker data input page'!AX523*Calibrations!CN$46*10000+Calibrations!CO$46</f>
        <v>88.488697532722853</v>
      </c>
      <c r="Y523" s="20">
        <f>'Bruker data input page'!AZ523*Calibrations!CU$46*10000+Calibrations!CV$46</f>
        <v>86.529980233252886</v>
      </c>
      <c r="Z523" s="20">
        <f>'Bruker data input page'!BH523*Calibrations!DB$46*10000+Calibrations!DC$46</f>
        <v>12.348637429641492</v>
      </c>
      <c r="AA523" s="20">
        <f>'Bruker data input page'!BJ523*Calibrations!DI$46*10000+Calibrations!DJ$46</f>
        <v>84.463373258189733</v>
      </c>
      <c r="AB523" s="20">
        <f>'Bruker data input page'!BL523*Calibrations!DP$46*10000+Calibrations!DQ$46</f>
        <v>23.748630023569859</v>
      </c>
      <c r="AC523" s="20">
        <f>AB523*'ICP corrections'!Z$74+'ICP corrections'!AA$74</f>
        <v>28.140210383036734</v>
      </c>
      <c r="AD523" s="20">
        <f>((('Bruker data input page'!BN523*10000)^2)*Calibrations!DW$46)+(Calibrations!DX$46*('Bruker data input page'!BN523*10000))+Calibrations!DY$46</f>
        <v>34.612493174300319</v>
      </c>
      <c r="AE523" s="20">
        <f>AD523^2*'ICP corrections'!F$75+'ICP corrections'!G$75*AD523+'ICP corrections'!H$75</f>
        <v>58.219018612200323</v>
      </c>
      <c r="AF523" s="91">
        <f>A523^4*'ICP corrections'!K$75+A523^3*'ICP corrections'!L$75+'ICP corrections'!M$75*A523^2+'ICP corrections'!N$75*A523+'ICP corrections'!O$75</f>
        <v>0.97375652417614589</v>
      </c>
      <c r="AG523" s="20">
        <f t="shared" si="8"/>
        <v>56.691149204762532</v>
      </c>
      <c r="AH523" s="20"/>
    </row>
    <row r="524" spans="1:34" s="18" customFormat="1" ht="16">
      <c r="A524" s="18">
        <f>'Bruker data input page'!A524</f>
        <v>584</v>
      </c>
      <c r="B524" s="82">
        <f>'Bruker data input page'!B524</f>
        <v>44881.02847222222</v>
      </c>
      <c r="C524" s="18" t="str">
        <f>'Bruker data input page'!G524</f>
        <v>GeoExploration</v>
      </c>
      <c r="D524" s="18" t="str">
        <f>'Bruker data input page'!H524</f>
        <v>Oxide3phase</v>
      </c>
      <c r="E524" s="22">
        <f>'Bruker data input page'!K524</f>
        <v>150</v>
      </c>
      <c r="F524" s="22"/>
      <c r="G524" s="22" t="str">
        <f>'Bruker data input page'!DJ524</f>
        <v>390-U1557D-7R-3A</v>
      </c>
      <c r="H524" s="22" t="str">
        <f>'Bruker data input page'!DK524</f>
        <v>SHLF11575491</v>
      </c>
      <c r="I524" s="22">
        <f>'Bruker data input page'!DL524</f>
        <v>20</v>
      </c>
      <c r="J524" s="22" t="str">
        <f>'Bruker data input page'!DM524</f>
        <v>orange-brown basalt clast</v>
      </c>
      <c r="K524" s="49">
        <f>'Bruker data input page'!X524*Calibrations!H$46+Calibrations!I$46</f>
        <v>39.426092729169319</v>
      </c>
      <c r="L524" s="50">
        <f>'Bruker data input page'!AJ524*Calibrations!O$46/0.5995+Calibrations!P$46</f>
        <v>0.73424370358932634</v>
      </c>
      <c r="M524" s="19">
        <f>'ICP corrections'!$S$75*L524^2+'ICP corrections'!$T$75*L524+'ICP corrections'!$U$75</f>
        <v>0.75619838673155093</v>
      </c>
      <c r="N524" s="49">
        <f>'Bruker data input page'!V524*Calibrations!V$46+Calibrations!W$46</f>
        <v>14.559345122621119</v>
      </c>
      <c r="O524" s="50">
        <f>'Bruker data input page'!AR524*Calibrations!AC$46/0.6994+Calibrations!AD$46</f>
        <v>8.8504587409118702</v>
      </c>
      <c r="P524" s="50">
        <f>'Bruker data input page'!T524*Calibrations!AQ$46+Calibrations!AR$46</f>
        <v>7.2115352030699551</v>
      </c>
      <c r="Q524" s="50">
        <f>'Bruker data input page'!AP524*Calibrations!AJ$46/0.77446+Calibrations!AK$46</f>
        <v>8.3365293335194268E-2</v>
      </c>
      <c r="R524" s="50">
        <f>'Bruker data input page'!AH524*Calibrations!AX$46/0.7147+Calibrations!AY$46</f>
        <v>8.188344497890629</v>
      </c>
      <c r="S524" s="50">
        <f>'Bruker data input page'!AF524*Calibrations!BE$46/0.83015+Calibrations!BF$46</f>
        <v>1.2058117561660169</v>
      </c>
      <c r="U524" s="20">
        <f>'Bruker data input page'!AL524*Calibrations!BS$46*10000+Calibrations!BT$46</f>
        <v>150.27941592284611</v>
      </c>
      <c r="V524" s="20">
        <f>('Bruker data input page'!AN524*10000)^2*Calibrations!BY$46+('Bruker data input page'!AN524*10000)*Calibrations!BZ$46+Calibrations!CA$46</f>
        <v>347.20345141146288</v>
      </c>
      <c r="W524" s="20">
        <f>'Bruker data input page'!AV524*Calibrations!CG$46*10000+Calibrations!CH$46</f>
        <v>126.56548860911005</v>
      </c>
      <c r="X524" s="20">
        <f>'Bruker data input page'!AX524*Calibrations!CN$46*10000+Calibrations!CO$46</f>
        <v>95.682769214137437</v>
      </c>
      <c r="Y524" s="20">
        <f>'Bruker data input page'!AZ524*Calibrations!CU$46*10000+Calibrations!CV$46</f>
        <v>75.563068256106632</v>
      </c>
      <c r="Z524" s="20">
        <f>'Bruker data input page'!BH524*Calibrations!DB$46*10000+Calibrations!DC$46</f>
        <v>13.417995519492779</v>
      </c>
      <c r="AA524" s="20">
        <f>'Bruker data input page'!BJ524*Calibrations!DI$46*10000+Calibrations!DJ$46</f>
        <v>54.214290636687458</v>
      </c>
      <c r="AB524" s="20">
        <f>'Bruker data input page'!BL524*Calibrations!DP$46*10000+Calibrations!DQ$46</f>
        <v>18.917498352927911</v>
      </c>
      <c r="AC524" s="20">
        <f>AB524*'ICP corrections'!Z$74+'ICP corrections'!AA$74</f>
        <v>24.033265349824017</v>
      </c>
      <c r="AD524" s="20">
        <f>((('Bruker data input page'!BN524*10000)^2)*Calibrations!DW$46)+(Calibrations!DX$46*('Bruker data input page'!BN524*10000))+Calibrations!DY$46</f>
        <v>42.202496303176964</v>
      </c>
      <c r="AE524" s="20">
        <f>AD524^2*'ICP corrections'!F$75+'ICP corrections'!G$75*AD524+'ICP corrections'!H$75</f>
        <v>68.310494227681886</v>
      </c>
      <c r="AF524" s="91">
        <f>A524^4*'ICP corrections'!K$75+A524^3*'ICP corrections'!L$75+'ICP corrections'!M$75*A524^2+'ICP corrections'!N$75*A524+'ICP corrections'!O$75</f>
        <v>0.97212926993977788</v>
      </c>
      <c r="AG524" s="20">
        <f t="shared" si="8"/>
        <v>66.406630882781798</v>
      </c>
      <c r="AH524" s="20"/>
    </row>
    <row r="525" spans="1:34" s="18" customFormat="1" ht="16">
      <c r="A525" s="18">
        <f>'Bruker data input page'!A525</f>
        <v>585</v>
      </c>
      <c r="B525" s="82">
        <f>'Bruker data input page'!B525</f>
        <v>44881.03125</v>
      </c>
      <c r="C525" s="18" t="str">
        <f>'Bruker data input page'!G525</f>
        <v>GeoExploration</v>
      </c>
      <c r="D525" s="18" t="str">
        <f>'Bruker data input page'!H525</f>
        <v>Oxide3phase</v>
      </c>
      <c r="E525" s="22">
        <f>'Bruker data input page'!K525</f>
        <v>150</v>
      </c>
      <c r="F525" s="22"/>
      <c r="G525" s="22" t="str">
        <f>'Bruker data input page'!DJ525</f>
        <v>390-U1557D-7R-3A</v>
      </c>
      <c r="H525" s="22" t="str">
        <f>'Bruker data input page'!DK525</f>
        <v>SHLF11575491</v>
      </c>
      <c r="I525" s="22">
        <f>'Bruker data input page'!DL525</f>
        <v>56</v>
      </c>
      <c r="J525" s="22" t="str">
        <f>'Bruker data input page'!DM525</f>
        <v>dark grey-khaki speckled basalt clast</v>
      </c>
      <c r="K525" s="49">
        <f>'Bruker data input page'!X525*Calibrations!H$46+Calibrations!I$46</f>
        <v>49.089332077425652</v>
      </c>
      <c r="L525" s="50">
        <f>'Bruker data input page'!AJ525*Calibrations!O$46/0.5995+Calibrations!P$46</f>
        <v>0.88347045153404002</v>
      </c>
      <c r="M525" s="19">
        <f>'ICP corrections'!$S$75*L525^2+'ICP corrections'!$T$75*L525+'ICP corrections'!$U$75</f>
        <v>0.92972632701378899</v>
      </c>
      <c r="N525" s="49">
        <f>'Bruker data input page'!V525*Calibrations!V$46+Calibrations!W$46</f>
        <v>18.155887140976034</v>
      </c>
      <c r="O525" s="50">
        <f>'Bruker data input page'!AR525*Calibrations!AC$46/0.6994+Calibrations!AD$46</f>
        <v>10.32786921640372</v>
      </c>
      <c r="P525" s="50">
        <f>'Bruker data input page'!T525*Calibrations!AQ$46+Calibrations!AR$46</f>
        <v>9.6657654187161928</v>
      </c>
      <c r="Q525" s="50">
        <f>'Bruker data input page'!AP525*Calibrations!AJ$46/0.77446+Calibrations!AK$46</f>
        <v>0.20455591138727108</v>
      </c>
      <c r="R525" s="50">
        <f>'Bruker data input page'!AH525*Calibrations!AX$46/0.7147+Calibrations!AY$46</f>
        <v>13.265707950581866</v>
      </c>
      <c r="S525" s="50">
        <f>'Bruker data input page'!AF525*Calibrations!BE$46/0.83015+Calibrations!BF$46</f>
        <v>0.94293286739450666</v>
      </c>
      <c r="U525" s="20">
        <f>'Bruker data input page'!AL525*Calibrations!BS$46*10000+Calibrations!BT$46</f>
        <v>260.26723874607291</v>
      </c>
      <c r="V525" s="20">
        <f>('Bruker data input page'!AN525*10000)^2*Calibrations!BY$46+('Bruker data input page'!AN525*10000)*Calibrations!BZ$46+Calibrations!CA$46</f>
        <v>457.01763884084062</v>
      </c>
      <c r="W525" s="20">
        <f>'Bruker data input page'!AV525*Calibrations!CG$46*10000+Calibrations!CH$46</f>
        <v>119.57336017551111</v>
      </c>
      <c r="X525" s="20">
        <f>'Bruker data input page'!AX525*Calibrations!CN$46*10000+Calibrations!CO$46</f>
        <v>96.710493740053835</v>
      </c>
      <c r="Y525" s="20">
        <f>'Bruker data input page'!AZ525*Calibrations!CU$46*10000+Calibrations!CV$46</f>
        <v>79.21870558182205</v>
      </c>
      <c r="Z525" s="20">
        <f>'Bruker data input page'!BH525*Calibrations!DB$46*10000+Calibrations!DC$46</f>
        <v>10.209921249938919</v>
      </c>
      <c r="AA525" s="20">
        <f>'Bruker data input page'!BJ525*Calibrations!DI$46*10000+Calibrations!DJ$46</f>
        <v>80.291086000051479</v>
      </c>
      <c r="AB525" s="20">
        <f>'Bruker data input page'!BL525*Calibrations!DP$46*10000+Calibrations!DQ$46</f>
        <v>21.333064188248887</v>
      </c>
      <c r="AC525" s="20">
        <f>AB525*'ICP corrections'!Z$74+'ICP corrections'!AA$74</f>
        <v>26.086737866430376</v>
      </c>
      <c r="AD525" s="20">
        <f>((('Bruker data input page'!BN525*10000)^2)*Calibrations!DW$46)+(Calibrations!DX$46*('Bruker data input page'!BN525*10000))+Calibrations!DY$46</f>
        <v>34.612493174300319</v>
      </c>
      <c r="AE525" s="20">
        <f>AD525^2*'ICP corrections'!F$75+'ICP corrections'!G$75*AD525+'ICP corrections'!H$75</f>
        <v>58.219018612200323</v>
      </c>
      <c r="AF525" s="91">
        <f>A525^4*'ICP corrections'!K$75+A525^3*'ICP corrections'!L$75+'ICP corrections'!M$75*A525^2+'ICP corrections'!N$75*A525+'ICP corrections'!O$75</f>
        <v>0.97048899052131565</v>
      </c>
      <c r="AG525" s="20">
        <f t="shared" si="8"/>
        <v>56.500916602095977</v>
      </c>
      <c r="AH525" s="20"/>
    </row>
    <row r="526" spans="1:34" s="18" customFormat="1" ht="16">
      <c r="A526" s="18">
        <f>'Bruker data input page'!A526</f>
        <v>586</v>
      </c>
      <c r="B526" s="82">
        <f>'Bruker data input page'!B526</f>
        <v>44881.03402777778</v>
      </c>
      <c r="C526" s="18" t="str">
        <f>'Bruker data input page'!G526</f>
        <v>GeoExploration</v>
      </c>
      <c r="D526" s="18" t="str">
        <f>'Bruker data input page'!H526</f>
        <v>Oxide3phase</v>
      </c>
      <c r="E526" s="22">
        <f>'Bruker data input page'!K526</f>
        <v>150</v>
      </c>
      <c r="F526" s="22"/>
      <c r="G526" s="22" t="str">
        <f>'Bruker data input page'!DJ526</f>
        <v>390-U1557D-7R-3A</v>
      </c>
      <c r="H526" s="22" t="str">
        <f>'Bruker data input page'!DK526</f>
        <v>SHLF11575491</v>
      </c>
      <c r="I526" s="22">
        <f>'Bruker data input page'!DL526</f>
        <v>101</v>
      </c>
      <c r="J526" s="22" t="str">
        <f>'Bruker data input page'!DM526</f>
        <v>orange-red speckled basalt clast</v>
      </c>
      <c r="K526" s="49">
        <f>'Bruker data input page'!X526*Calibrations!H$46+Calibrations!I$46</f>
        <v>46.751277858636861</v>
      </c>
      <c r="L526" s="50">
        <f>'Bruker data input page'!AJ526*Calibrations!O$46/0.5995+Calibrations!P$46</f>
        <v>0.87670990273212479</v>
      </c>
      <c r="M526" s="19">
        <f>'ICP corrections'!$S$75*L526^2+'ICP corrections'!$T$75*L526+'ICP corrections'!$U$75</f>
        <v>0.92187403979589555</v>
      </c>
      <c r="N526" s="49">
        <f>'Bruker data input page'!V526*Calibrations!V$46+Calibrations!W$46</f>
        <v>17.289865772547557</v>
      </c>
      <c r="O526" s="50">
        <f>'Bruker data input page'!AR526*Calibrations!AC$46/0.6994+Calibrations!AD$46</f>
        <v>10.645190386902573</v>
      </c>
      <c r="P526" s="50">
        <f>'Bruker data input page'!T526*Calibrations!AQ$46+Calibrations!AR$46</f>
        <v>6.6147123598943818</v>
      </c>
      <c r="Q526" s="50">
        <f>'Bruker data input page'!AP526*Calibrations!AJ$46/0.77446+Calibrations!AK$46</f>
        <v>7.9301702591830739E-2</v>
      </c>
      <c r="R526" s="50">
        <f>'Bruker data input page'!AH526*Calibrations!AX$46/0.7147+Calibrations!AY$46</f>
        <v>11.031831450188083</v>
      </c>
      <c r="S526" s="50">
        <f>'Bruker data input page'!AF526*Calibrations!BE$46/0.83015+Calibrations!BF$46</f>
        <v>1.9295676754646003</v>
      </c>
      <c r="U526" s="20">
        <f>'Bruker data input page'!AL526*Calibrations!BS$46*10000+Calibrations!BT$46</f>
        <v>208.38619024455082</v>
      </c>
      <c r="V526" s="20">
        <f>('Bruker data input page'!AN526*10000)^2*Calibrations!BY$46+('Bruker data input page'!AN526*10000)*Calibrations!BZ$46+Calibrations!CA$46</f>
        <v>401.62310922434369</v>
      </c>
      <c r="W526" s="20">
        <f>'Bruker data input page'!AV526*Calibrations!CG$46*10000+Calibrations!CH$46</f>
        <v>153.53512685299168</v>
      </c>
      <c r="X526" s="20">
        <f>'Bruker data input page'!AX526*Calibrations!CN$46*10000+Calibrations!CO$46</f>
        <v>110.07091257696663</v>
      </c>
      <c r="Y526" s="20">
        <f>'Bruker data input page'!AZ526*Calibrations!CU$46*10000+Calibrations!CV$46</f>
        <v>106.0267126370685</v>
      </c>
      <c r="Z526" s="20">
        <f>'Bruker data input page'!BH526*Calibrations!DB$46*10000+Calibrations!DC$46</f>
        <v>15.556711699195352</v>
      </c>
      <c r="AA526" s="20">
        <f>'Bruker data input page'!BJ526*Calibrations!DI$46*10000+Calibrations!DJ$46</f>
        <v>65.68808059656763</v>
      </c>
      <c r="AB526" s="20">
        <f>'Bruker data input page'!BL526*Calibrations!DP$46*10000+Calibrations!DQ$46</f>
        <v>23.748630023569859</v>
      </c>
      <c r="AC526" s="20">
        <f>AB526*'ICP corrections'!Z$74+'ICP corrections'!AA$74</f>
        <v>28.140210383036734</v>
      </c>
      <c r="AD526" s="20">
        <f>((('Bruker data input page'!BN526*10000)^2)*Calibrations!DW$46)+(Calibrations!DX$46*('Bruker data input page'!BN526*10000))+Calibrations!DY$46</f>
        <v>34.612493174300319</v>
      </c>
      <c r="AE526" s="20">
        <f>AD526^2*'ICP corrections'!F$75+'ICP corrections'!G$75*AD526+'ICP corrections'!H$75</f>
        <v>58.219018612200323</v>
      </c>
      <c r="AF526" s="91">
        <f>A526^4*'ICP corrections'!K$75+A526^3*'ICP corrections'!L$75+'ICP corrections'!M$75*A526^2+'ICP corrections'!N$75*A526+'ICP corrections'!O$75</f>
        <v>0.96883565240418035</v>
      </c>
      <c r="AG526" s="20">
        <f t="shared" si="8"/>
        <v>56.404660879482215</v>
      </c>
      <c r="AH526" s="20"/>
    </row>
    <row r="527" spans="1:34" s="18" customFormat="1" ht="16">
      <c r="A527" s="18">
        <f>'Bruker data input page'!A527</f>
        <v>587</v>
      </c>
      <c r="B527" s="82">
        <f>'Bruker data input page'!B527</f>
        <v>44881.041666666664</v>
      </c>
      <c r="C527" s="18" t="str">
        <f>'Bruker data input page'!G527</f>
        <v>GeoExploration</v>
      </c>
      <c r="D527" s="18" t="str">
        <f>'Bruker data input page'!H527</f>
        <v>Oxide3phase</v>
      </c>
      <c r="E527" s="22">
        <f>'Bruker data input page'!K527</f>
        <v>150</v>
      </c>
      <c r="F527" s="22"/>
      <c r="G527" s="22" t="str">
        <f>'Bruker data input page'!DJ527</f>
        <v>390-U1557D-8R-1A</v>
      </c>
      <c r="H527" s="22" t="str">
        <f>'Bruker data input page'!DK527</f>
        <v>SHLF11576141</v>
      </c>
      <c r="I527" s="22">
        <f>'Bruker data input page'!DL527</f>
        <v>14</v>
      </c>
      <c r="J527" s="22" t="str">
        <f>'Bruker data input page'!DM527</f>
        <v>brown speckled basalt clast</v>
      </c>
      <c r="K527" s="49">
        <f>'Bruker data input page'!X527*Calibrations!H$46+Calibrations!I$46</f>
        <v>41.84377793365006</v>
      </c>
      <c r="L527" s="50">
        <f>'Bruker data input page'!AJ527*Calibrations!O$46/0.5995+Calibrations!P$46</f>
        <v>0.92205504713521469</v>
      </c>
      <c r="M527" s="19">
        <f>'ICP corrections'!$S$75*L527^2+'ICP corrections'!$T$75*L527+'ICP corrections'!$U$75</f>
        <v>0.97452510828154182</v>
      </c>
      <c r="N527" s="49">
        <f>'Bruker data input page'!V527*Calibrations!V$46+Calibrations!W$46</f>
        <v>15.241777095759126</v>
      </c>
      <c r="O527" s="50">
        <f>'Bruker data input page'!AR527*Calibrations!AC$46/0.6994+Calibrations!AD$46</f>
        <v>10.481099786311745</v>
      </c>
      <c r="P527" s="50">
        <f>'Bruker data input page'!T527*Calibrations!AQ$46+Calibrations!AR$46</f>
        <v>7.4308811797311991</v>
      </c>
      <c r="Q527" s="50">
        <f>'Bruker data input page'!AP527*Calibrations!AJ$46/0.77446+Calibrations!AK$46</f>
        <v>0.15878075683702902</v>
      </c>
      <c r="R527" s="50">
        <f>'Bruker data input page'!AH527*Calibrations!AX$46/0.7147+Calibrations!AY$46</f>
        <v>10.298781447707459</v>
      </c>
      <c r="S527" s="50">
        <f>'Bruker data input page'!AF527*Calibrations!BE$46/0.83015+Calibrations!BF$46</f>
        <v>0.83185255396892832</v>
      </c>
      <c r="U527" s="20">
        <f>'Bruker data input page'!AL527*Calibrations!BS$46*10000+Calibrations!BT$46</f>
        <v>223.60463113833063</v>
      </c>
      <c r="V527" s="20">
        <f>('Bruker data input page'!AN527*10000)^2*Calibrations!BY$46+('Bruker data input page'!AN527*10000)*Calibrations!BZ$46+Calibrations!CA$46</f>
        <v>306.31917052807057</v>
      </c>
      <c r="W527" s="20">
        <f>'Bruker data input page'!AV527*Calibrations!CG$46*10000+Calibrations!CH$46</f>
        <v>147.54187390990685</v>
      </c>
      <c r="X527" s="20">
        <f>'Bruker data input page'!AX527*Calibrations!CN$46*10000+Calibrations!CO$46</f>
        <v>97.738218265970175</v>
      </c>
      <c r="Y527" s="20">
        <f>'Bruker data input page'!AZ527*Calibrations!CU$46*10000+Calibrations!CV$46</f>
        <v>126.74199081612255</v>
      </c>
      <c r="Z527" s="20">
        <f>'Bruker data input page'!BH527*Calibrations!DB$46*10000+Calibrations!DC$46</f>
        <v>12.348637429641492</v>
      </c>
      <c r="AA527" s="20">
        <f>'Bruker data input page'!BJ527*Calibrations!DI$46*10000+Calibrations!DJ$46</f>
        <v>64.645008782033074</v>
      </c>
      <c r="AB527" s="20">
        <f>'Bruker data input page'!BL527*Calibrations!DP$46*10000+Calibrations!DQ$46</f>
        <v>21.333064188248887</v>
      </c>
      <c r="AC527" s="20">
        <f>AB527*'ICP corrections'!Z$74+'ICP corrections'!AA$74</f>
        <v>26.086737866430376</v>
      </c>
      <c r="AD527" s="20">
        <f>((('Bruker data input page'!BN527*10000)^2)*Calibrations!DW$46)+(Calibrations!DX$46*('Bruker data input page'!BN527*10000))+Calibrations!DY$46</f>
        <v>55.837856829767411</v>
      </c>
      <c r="AE527" s="20">
        <f>AD527^2*'ICP corrections'!F$75+'ICP corrections'!G$75*AD527+'ICP corrections'!H$75</f>
        <v>86.010241445191326</v>
      </c>
      <c r="AF527" s="91">
        <f>A527^4*'ICP corrections'!K$75+A527^3*'ICP corrections'!L$75+'ICP corrections'!M$75*A527^2+'ICP corrections'!N$75*A527+'ICP corrections'!O$75</f>
        <v>0.96716922214500523</v>
      </c>
      <c r="AG527" s="20">
        <f t="shared" si="8"/>
        <v>83.186458315049791</v>
      </c>
      <c r="AH527" s="20"/>
    </row>
    <row r="528" spans="1:34" s="18" customFormat="1" ht="16">
      <c r="A528" s="18">
        <f>'Bruker data input page'!A528</f>
        <v>588</v>
      </c>
      <c r="B528" s="82">
        <f>'Bruker data input page'!B528</f>
        <v>44881.044444444444</v>
      </c>
      <c r="C528" s="18" t="str">
        <f>'Bruker data input page'!G528</f>
        <v>GeoExploration</v>
      </c>
      <c r="D528" s="18" t="str">
        <f>'Bruker data input page'!H528</f>
        <v>Oxide3phase</v>
      </c>
      <c r="E528" s="22">
        <f>'Bruker data input page'!K528</f>
        <v>150</v>
      </c>
      <c r="F528" s="22"/>
      <c r="G528" s="22" t="str">
        <f>'Bruker data input page'!DJ528</f>
        <v>390-U1557D-8R-1A</v>
      </c>
      <c r="H528" s="22" t="str">
        <f>'Bruker data input page'!DK528</f>
        <v>SHLF11576141</v>
      </c>
      <c r="I528" s="22">
        <f>'Bruker data input page'!DL528</f>
        <v>100</v>
      </c>
      <c r="J528" s="22" t="str">
        <f>'Bruker data input page'!DM528</f>
        <v>brown speckled basalt clast</v>
      </c>
      <c r="K528" s="49">
        <f>'Bruker data input page'!X528*Calibrations!H$46+Calibrations!I$46</f>
        <v>49.571926625979067</v>
      </c>
      <c r="L528" s="50">
        <f>'Bruker data input page'!AJ528*Calibrations!O$46/0.5995+Calibrations!P$46</f>
        <v>0.98454890069438206</v>
      </c>
      <c r="M528" s="19">
        <f>'ICP corrections'!$S$75*L528^2+'ICP corrections'!$T$75*L528+'ICP corrections'!$U$75</f>
        <v>1.0470234830096434</v>
      </c>
      <c r="N528" s="49">
        <f>'Bruker data input page'!V528*Calibrations!V$46+Calibrations!W$46</f>
        <v>18.975334013657914</v>
      </c>
      <c r="O528" s="50">
        <f>'Bruker data input page'!AR528*Calibrations!AC$46/0.6994+Calibrations!AD$46</f>
        <v>11.064863627398243</v>
      </c>
      <c r="P528" s="50">
        <f>'Bruker data input page'!T528*Calibrations!AQ$46+Calibrations!AR$46</f>
        <v>8.6366534680649458</v>
      </c>
      <c r="Q528" s="50">
        <f>'Bruker data input page'!AP528*Calibrations!AJ$46/0.77446+Calibrations!AK$46</f>
        <v>9.2687648569969416E-2</v>
      </c>
      <c r="R528" s="50">
        <f>'Bruker data input page'!AH528*Calibrations!AX$46/0.7147+Calibrations!AY$46</f>
        <v>12.616118258893223</v>
      </c>
      <c r="S528" s="50">
        <f>'Bruker data input page'!AF528*Calibrations!BE$46/0.83015+Calibrations!BF$46</f>
        <v>1.2876957334344192</v>
      </c>
      <c r="U528" s="20">
        <f>'Bruker data input page'!AL528*Calibrations!BS$46*10000+Calibrations!BT$46</f>
        <v>233.98084083863506</v>
      </c>
      <c r="V528" s="20">
        <f>('Bruker data input page'!AN528*10000)^2*Calibrations!BY$46+('Bruker data input page'!AN528*10000)*Calibrations!BZ$46+Calibrations!CA$46</f>
        <v>424.3954435543402</v>
      </c>
      <c r="W528" s="20">
        <f>'Bruker data input page'!AV528*Calibrations!CG$46*10000+Calibrations!CH$46</f>
        <v>116.57673370396871</v>
      </c>
      <c r="X528" s="20">
        <f>'Bruker data input page'!AX528*Calibrations!CN$46*10000+Calibrations!CO$46</f>
        <v>99.793667317802942</v>
      </c>
      <c r="Y528" s="20">
        <f>'Bruker data input page'!AZ528*Calibrations!CU$46*10000+Calibrations!CV$46</f>
        <v>101.15252953611459</v>
      </c>
      <c r="Z528" s="20">
        <f>'Bruker data input page'!BH528*Calibrations!DB$46*10000+Calibrations!DC$46</f>
        <v>13.417995519492779</v>
      </c>
      <c r="AA528" s="20">
        <f>'Bruker data input page'!BJ528*Calibrations!DI$46*10000+Calibrations!DJ$46</f>
        <v>91.764875959931643</v>
      </c>
      <c r="AB528" s="20">
        <f>'Bruker data input page'!BL528*Calibrations!DP$46*10000+Calibrations!DQ$46</f>
        <v>23.748630023569859</v>
      </c>
      <c r="AC528" s="20">
        <f>AB528*'ICP corrections'!Z$74+'ICP corrections'!AA$74</f>
        <v>28.140210383036734</v>
      </c>
      <c r="AD528" s="20">
        <f>((('Bruker data input page'!BN528*10000)^2)*Calibrations!DW$46)+(Calibrations!DX$46*('Bruker data input page'!BN528*10000))+Calibrations!DY$46</f>
        <v>38.420953599097736</v>
      </c>
      <c r="AE528" s="20">
        <f>AD528^2*'ICP corrections'!F$75+'ICP corrections'!G$75*AD528+'ICP corrections'!H$75</f>
        <v>63.304022818285404</v>
      </c>
      <c r="AF528" s="91">
        <f>A528^4*'ICP corrections'!K$75+A528^3*'ICP corrections'!L$75+'ICP corrections'!M$75*A528^2+'ICP corrections'!N$75*A528+'ICP corrections'!O$75</f>
        <v>0.96548966637363032</v>
      </c>
      <c r="AG528" s="20">
        <f t="shared" si="8"/>
        <v>61.119379870935056</v>
      </c>
      <c r="AH528" s="20"/>
    </row>
    <row r="529" spans="1:34" s="18" customFormat="1" ht="16">
      <c r="A529" s="18">
        <f>'Bruker data input page'!A529</f>
        <v>589</v>
      </c>
      <c r="B529" s="82">
        <f>'Bruker data input page'!B529</f>
        <v>44881.048611111109</v>
      </c>
      <c r="C529" s="18" t="str">
        <f>'Bruker data input page'!G529</f>
        <v>GeoExploration</v>
      </c>
      <c r="D529" s="18" t="str">
        <f>'Bruker data input page'!H529</f>
        <v>Oxide3phase</v>
      </c>
      <c r="E529" s="22">
        <f>'Bruker data input page'!K529</f>
        <v>150</v>
      </c>
      <c r="F529" s="22"/>
      <c r="G529" s="22" t="str">
        <f>'Bruker data input page'!DJ529</f>
        <v>390-U1557D-8R-2A</v>
      </c>
      <c r="H529" s="22" t="str">
        <f>'Bruker data input page'!DK529</f>
        <v>SHLF11576171</v>
      </c>
      <c r="I529" s="22">
        <f>'Bruker data input page'!DL529</f>
        <v>15</v>
      </c>
      <c r="J529" s="22" t="str">
        <f>'Bruker data input page'!DM529</f>
        <v>orange speckled basalt clast</v>
      </c>
      <c r="K529" s="49">
        <f>'Bruker data input page'!X529*Calibrations!H$46+Calibrations!I$46</f>
        <v>50.34900194529186</v>
      </c>
      <c r="L529" s="50">
        <f>'Bruker data input page'!AJ529*Calibrations!O$46/0.5995+Calibrations!P$46</f>
        <v>1.0922230072224464</v>
      </c>
      <c r="M529" s="19">
        <f>'ICP corrections'!$S$75*L529^2+'ICP corrections'!$T$75*L529+'ICP corrections'!$U$75</f>
        <v>1.1717599206039149</v>
      </c>
      <c r="N529" s="49">
        <f>'Bruker data input page'!V529*Calibrations!V$46+Calibrations!W$46</f>
        <v>19.549620668303483</v>
      </c>
      <c r="O529" s="50">
        <f>'Bruker data input page'!AR529*Calibrations!AC$46/0.6994+Calibrations!AD$46</f>
        <v>11.982164301235999</v>
      </c>
      <c r="P529" s="50">
        <f>'Bruker data input page'!T529*Calibrations!AQ$46+Calibrations!AR$46</f>
        <v>6.4042915622923307</v>
      </c>
      <c r="Q529" s="50">
        <f>'Bruker data input page'!AP529*Calibrations!AJ$46/0.77446+Calibrations!AK$46</f>
        <v>0.28570820887973669</v>
      </c>
      <c r="R529" s="50">
        <f>'Bruker data input page'!AH529*Calibrations!AX$46/0.7147+Calibrations!AY$46</f>
        <v>10.076706984376344</v>
      </c>
      <c r="S529" s="50">
        <f>'Bruker data input page'!AF529*Calibrations!BE$46/0.83015+Calibrations!BF$46</f>
        <v>2.2275716583102616</v>
      </c>
      <c r="U529" s="20">
        <f>'Bruker data input page'!AL529*Calibrations!BS$46*10000+Calibrations!BT$46</f>
        <v>222.22113651162337</v>
      </c>
      <c r="V529" s="20">
        <f>('Bruker data input page'!AN529*10000)^2*Calibrations!BY$46+('Bruker data input page'!AN529*10000)*Calibrations!BZ$46+Calibrations!CA$46</f>
        <v>267.4112964906825</v>
      </c>
      <c r="W529" s="20">
        <f>'Bruker data input page'!AV529*Calibrations!CG$46*10000+Calibrations!CH$46</f>
        <v>164.52275724864717</v>
      </c>
      <c r="X529" s="20">
        <f>'Bruker data input page'!AX529*Calibrations!CN$46*10000+Calibrations!CO$46</f>
        <v>100.8213918437193</v>
      </c>
      <c r="Y529" s="20">
        <f>'Bruker data input page'!AZ529*Calibrations!CU$46*10000+Calibrations!CV$46</f>
        <v>76.7816140313451</v>
      </c>
      <c r="Z529" s="20">
        <f>'Bruker data input page'!BH529*Calibrations!DB$46*10000+Calibrations!DC$46</f>
        <v>15.556711699195352</v>
      </c>
      <c r="AA529" s="20">
        <f>'Bruker data input page'!BJ529*Calibrations!DI$46*10000+Calibrations!DJ$46</f>
        <v>119.9278149523648</v>
      </c>
      <c r="AB529" s="20">
        <f>'Bruker data input page'!BL529*Calibrations!DP$46*10000+Calibrations!DQ$46</f>
        <v>17.709715435267423</v>
      </c>
      <c r="AC529" s="20">
        <f>AB529*'ICP corrections'!Z$74+'ICP corrections'!AA$74</f>
        <v>23.006529091520836</v>
      </c>
      <c r="AD529" s="20">
        <f>((('Bruker data input page'!BN529*10000)^2)*Calibrations!DW$46)+(Calibrations!DX$46*('Bruker data input page'!BN529*10000))+Calibrations!DY$46</f>
        <v>38.420953599097736</v>
      </c>
      <c r="AE529" s="20">
        <f>AD529^2*'ICP corrections'!F$75+'ICP corrections'!G$75*AD529+'ICP corrections'!H$75</f>
        <v>63.304022818285404</v>
      </c>
      <c r="AF529" s="91">
        <f>A529^4*'ICP corrections'!K$75+A529^3*'ICP corrections'!L$75+'ICP corrections'!M$75*A529^2+'ICP corrections'!N$75*A529+'ICP corrections'!O$75</f>
        <v>0.96379695179310598</v>
      </c>
      <c r="AG529" s="20">
        <f t="shared" si="8"/>
        <v>61.012224228504699</v>
      </c>
      <c r="AH529" s="20"/>
    </row>
    <row r="530" spans="1:34" s="18" customFormat="1" ht="16">
      <c r="A530" s="18">
        <f>'Bruker data input page'!A530</f>
        <v>590</v>
      </c>
      <c r="B530" s="82">
        <f>'Bruker data input page'!B530</f>
        <v>44881.051388888889</v>
      </c>
      <c r="C530" s="18" t="str">
        <f>'Bruker data input page'!G530</f>
        <v>GeoExploration</v>
      </c>
      <c r="D530" s="18" t="str">
        <f>'Bruker data input page'!H530</f>
        <v>Oxide3phase</v>
      </c>
      <c r="E530" s="22">
        <f>'Bruker data input page'!K530</f>
        <v>150</v>
      </c>
      <c r="F530" s="22"/>
      <c r="G530" s="22" t="str">
        <f>'Bruker data input page'!DJ530</f>
        <v>390-U1557D-8R-2A</v>
      </c>
      <c r="H530" s="22" t="str">
        <f>'Bruker data input page'!DK530</f>
        <v>SHLF11576171</v>
      </c>
      <c r="I530" s="22">
        <f>'Bruker data input page'!DL530</f>
        <v>69</v>
      </c>
      <c r="J530" s="22" t="str">
        <f>'Bruker data input page'!DM530</f>
        <v>grey-brown speckled basalt clast</v>
      </c>
      <c r="K530" s="49">
        <f>'Bruker data input page'!X530*Calibrations!H$46+Calibrations!I$46</f>
        <v>48.372941724262155</v>
      </c>
      <c r="L530" s="50">
        <f>'Bruker data input page'!AJ530*Calibrations!O$46/0.5995+Calibrations!P$46</f>
        <v>0.84571031310383071</v>
      </c>
      <c r="M530" s="19">
        <f>'ICP corrections'!$S$75*L530^2+'ICP corrections'!$T$75*L530+'ICP corrections'!$U$75</f>
        <v>0.8858572495500121</v>
      </c>
      <c r="N530" s="49">
        <f>'Bruker data input page'!V530*Calibrations!V$46+Calibrations!W$46</f>
        <v>18.041267637259246</v>
      </c>
      <c r="O530" s="50">
        <f>'Bruker data input page'!AR530*Calibrations!AC$46/0.6994+Calibrations!AD$46</f>
        <v>11.247103868308272</v>
      </c>
      <c r="P530" s="50">
        <f>'Bruker data input page'!T530*Calibrations!AQ$46+Calibrations!AR$46</f>
        <v>10.032085811406532</v>
      </c>
      <c r="Q530" s="50">
        <f>'Bruker data input page'!AP530*Calibrations!AJ$46/0.77446+Calibrations!AK$46</f>
        <v>0.10296614280318302</v>
      </c>
      <c r="R530" s="50">
        <f>'Bruker data input page'!AH530*Calibrations!AX$46/0.7147+Calibrations!AY$46</f>
        <v>14.248992975804182</v>
      </c>
      <c r="S530" s="50">
        <f>'Bruker data input page'!AF530*Calibrations!BE$46/0.83015+Calibrations!BF$46</f>
        <v>1.1681138048826132</v>
      </c>
      <c r="U530" s="20">
        <f>'Bruker data input page'!AL530*Calibrations!BS$46*10000+Calibrations!BT$46</f>
        <v>229.83035695851331</v>
      </c>
      <c r="V530" s="20">
        <f>('Bruker data input page'!AN530*10000)^2*Calibrations!BY$46+('Bruker data input page'!AN530*10000)*Calibrations!BZ$46+Calibrations!CA$46</f>
        <v>408.19056097183432</v>
      </c>
      <c r="W530" s="20">
        <f>'Bruker data input page'!AV530*Calibrations!CG$46*10000+Calibrations!CH$46</f>
        <v>131.55986606168071</v>
      </c>
      <c r="X530" s="20">
        <f>'Bruker data input page'!AX530*Calibrations!CN$46*10000+Calibrations!CO$46</f>
        <v>97.738218265970175</v>
      </c>
      <c r="Y530" s="20">
        <f>'Bruker data input page'!AZ530*Calibrations!CU$46*10000+Calibrations!CV$46</f>
        <v>81.655797132299</v>
      </c>
      <c r="Z530" s="20">
        <f>'Bruker data input page'!BH530*Calibrations!DB$46*10000+Calibrations!DC$46</f>
        <v>11.279279339790206</v>
      </c>
      <c r="AA530" s="20">
        <f>'Bruker data input page'!BJ530*Calibrations!DI$46*10000+Calibrations!DJ$46</f>
        <v>70.903439669240427</v>
      </c>
      <c r="AB530" s="20">
        <f>'Bruker data input page'!BL530*Calibrations!DP$46*10000+Calibrations!DQ$46</f>
        <v>18.917498352927911</v>
      </c>
      <c r="AC530" s="20">
        <f>AB530*'ICP corrections'!Z$74+'ICP corrections'!AA$74</f>
        <v>24.033265349824017</v>
      </c>
      <c r="AD530" s="20">
        <f>((('Bruker data input page'!BN530*10000)^2)*Calibrations!DW$46)+(Calibrations!DX$46*('Bruker data input page'!BN530*10000))+Calibrations!DY$46</f>
        <v>25.621405491424486</v>
      </c>
      <c r="AE530" s="20">
        <f>AD530^2*'ICP corrections'!F$75+'ICP corrections'!G$75*AD530+'ICP corrections'!H$75</f>
        <v>46.043464097041834</v>
      </c>
      <c r="AF530" s="91">
        <f>A530^4*'ICP corrections'!K$75+A530^3*'ICP corrections'!L$75+'ICP corrections'!M$75*A530^2+'ICP corrections'!N$75*A530+'ICP corrections'!O$75</f>
        <v>0.96209104517968891</v>
      </c>
      <c r="AG530" s="20">
        <f t="shared" si="8"/>
        <v>44.298004496816461</v>
      </c>
      <c r="AH530" s="20"/>
    </row>
    <row r="531" spans="1:34" s="18" customFormat="1" ht="16">
      <c r="A531" s="18">
        <f>'Bruker data input page'!A531</f>
        <v>591</v>
      </c>
      <c r="B531" s="82">
        <f>'Bruker data input page'!B531</f>
        <v>44881.072222222225</v>
      </c>
      <c r="C531" s="18" t="str">
        <f>'Bruker data input page'!G531</f>
        <v>GeoExploration</v>
      </c>
      <c r="D531" s="18" t="str">
        <f>'Bruker data input page'!H531</f>
        <v>Oxide3phase</v>
      </c>
      <c r="E531" s="22">
        <f>'Bruker data input page'!K531</f>
        <v>150</v>
      </c>
      <c r="F531" s="22"/>
      <c r="G531" s="22" t="str">
        <f>'Bruker data input page'!DJ531</f>
        <v>390-U1557D-8R-3A</v>
      </c>
      <c r="H531" s="22" t="str">
        <f>'Bruker data input page'!DK531</f>
        <v>SHLF11576201</v>
      </c>
      <c r="I531" s="22">
        <f>'Bruker data input page'!DL531</f>
        <v>20</v>
      </c>
      <c r="J531" s="22" t="str">
        <f>'Bruker data input page'!DM531</f>
        <v>orange basalt clast</v>
      </c>
      <c r="K531" s="49">
        <f>'Bruker data input page'!X531*Calibrations!H$46+Calibrations!I$46</f>
        <v>49.786295547606322</v>
      </c>
      <c r="L531" s="50">
        <f>'Bruker data input page'!AJ531*Calibrations!O$46/0.5995+Calibrations!P$46</f>
        <v>0.96179388277574085</v>
      </c>
      <c r="M531" s="19">
        <f>'ICP corrections'!$S$75*L531^2+'ICP corrections'!$T$75*L531+'ICP corrections'!$U$75</f>
        <v>1.0206342949820213</v>
      </c>
      <c r="N531" s="49">
        <f>'Bruker data input page'!V531*Calibrations!V$46+Calibrations!W$46</f>
        <v>17.962784657192646</v>
      </c>
      <c r="O531" s="50">
        <f>'Bruker data input page'!AR531*Calibrations!AC$46/0.6994+Calibrations!AD$46</f>
        <v>11.079442846671046</v>
      </c>
      <c r="P531" s="50">
        <f>'Bruker data input page'!T531*Calibrations!AQ$46+Calibrations!AR$46</f>
        <v>9.078352818679118</v>
      </c>
      <c r="Q531" s="50">
        <f>'Bruker data input page'!AP531*Calibrations!AJ$46/0.77446+Calibrations!AK$46</f>
        <v>0.27973234013949622</v>
      </c>
      <c r="R531" s="50">
        <f>'Bruker data input page'!AH531*Calibrations!AX$46/0.7147+Calibrations!AY$46</f>
        <v>10.879209972760787</v>
      </c>
      <c r="S531" s="50">
        <f>'Bruker data input page'!AF531*Calibrations!BE$46/0.83015+Calibrations!BF$46</f>
        <v>1.635814500182053</v>
      </c>
      <c r="U531" s="20">
        <f>'Bruker data input page'!AL531*Calibrations!BS$46*10000+Calibrations!BT$46</f>
        <v>214.61191606473346</v>
      </c>
      <c r="V531" s="20">
        <f>('Bruker data input page'!AN531*10000)^2*Calibrations!BY$46+('Bruker data input page'!AN531*10000)*Calibrations!BZ$46+Calibrations!CA$46</f>
        <v>380.31508597770562</v>
      </c>
      <c r="W531" s="20">
        <f>'Bruker data input page'!AV531*Calibrations!CG$46*10000+Calibrations!CH$46</f>
        <v>152.53625136247754</v>
      </c>
      <c r="X531" s="20">
        <f>'Bruker data input page'!AX531*Calibrations!CN$46*10000+Calibrations!CO$46</f>
        <v>76.156003221726394</v>
      </c>
      <c r="Y531" s="20">
        <f>'Bruker data input page'!AZ531*Calibrations!CU$46*10000+Calibrations!CV$46</f>
        <v>87.748526008491382</v>
      </c>
      <c r="Z531" s="20">
        <f>'Bruker data input page'!BH531*Calibrations!DB$46*10000+Calibrations!DC$46</f>
        <v>11.279279339790206</v>
      </c>
      <c r="AA531" s="20">
        <f>'Bruker data input page'!BJ531*Calibrations!DI$46*10000+Calibrations!DJ$46</f>
        <v>106.36788136341549</v>
      </c>
      <c r="AB531" s="20">
        <f>'Bruker data input page'!BL531*Calibrations!DP$46*10000+Calibrations!DQ$46</f>
        <v>20.125281270588395</v>
      </c>
      <c r="AC531" s="20">
        <f>AB531*'ICP corrections'!Z$74+'ICP corrections'!AA$74</f>
        <v>25.060001608127195</v>
      </c>
      <c r="AD531" s="20">
        <f>((('Bruker data input page'!BN531*10000)^2)*Calibrations!DW$46)+(Calibrations!DX$46*('Bruker data input page'!BN531*10000))+Calibrations!DY$46</f>
        <v>38.420953599097736</v>
      </c>
      <c r="AE531" s="20">
        <f>AD531^2*'ICP corrections'!F$75+'ICP corrections'!G$75*AD531+'ICP corrections'!H$75</f>
        <v>63.304022818285404</v>
      </c>
      <c r="AF531" s="91">
        <f>A531^4*'ICP corrections'!K$75+A531^3*'ICP corrections'!L$75+'ICP corrections'!M$75*A531^2+'ICP corrections'!N$75*A531+'ICP corrections'!O$75</f>
        <v>0.96037191338284789</v>
      </c>
      <c r="AG531" s="20">
        <f t="shared" si="8"/>
        <v>60.795405518828218</v>
      </c>
      <c r="AH531" s="20"/>
    </row>
    <row r="532" spans="1:34" s="18" customFormat="1" ht="16">
      <c r="A532" s="18">
        <f>'Bruker data input page'!A532</f>
        <v>592</v>
      </c>
      <c r="B532" s="82">
        <f>'Bruker data input page'!B532</f>
        <v>44881.074999999997</v>
      </c>
      <c r="C532" s="18" t="str">
        <f>'Bruker data input page'!G532</f>
        <v>GeoExploration</v>
      </c>
      <c r="D532" s="18" t="str">
        <f>'Bruker data input page'!H532</f>
        <v>Oxide3phase</v>
      </c>
      <c r="E532" s="22">
        <f>'Bruker data input page'!K532</f>
        <v>150</v>
      </c>
      <c r="F532" s="22"/>
      <c r="G532" s="22" t="str">
        <f>'Bruker data input page'!DJ532</f>
        <v>390-U1557D-8R-3A</v>
      </c>
      <c r="H532" s="22" t="str">
        <f>'Bruker data input page'!DK532</f>
        <v>SHLF11576201</v>
      </c>
      <c r="I532" s="22">
        <f>'Bruker data input page'!DL532</f>
        <v>38</v>
      </c>
      <c r="J532" s="22" t="str">
        <f>'Bruker data input page'!DM532</f>
        <v>grey-brown speckled basalt clast</v>
      </c>
      <c r="K532" s="49">
        <f>'Bruker data input page'!X532*Calibrations!H$46+Calibrations!I$46</f>
        <v>47.679344298162661</v>
      </c>
      <c r="L532" s="50">
        <f>'Bruker data input page'!AJ532*Calibrations!O$46/0.5995+Calibrations!P$46</f>
        <v>0.75073284700863174</v>
      </c>
      <c r="M532" s="19">
        <f>'ICP corrections'!$S$75*L532^2+'ICP corrections'!$T$75*L532+'ICP corrections'!$U$75</f>
        <v>0.77539365054794041</v>
      </c>
      <c r="N532" s="49">
        <f>'Bruker data input page'!V532*Calibrations!V$46+Calibrations!W$46</f>
        <v>16.501204311238602</v>
      </c>
      <c r="O532" s="50">
        <f>'Bruker data input page'!AR532*Calibrations!AC$46/0.6994+Calibrations!AD$46</f>
        <v>9.0532289028387058</v>
      </c>
      <c r="P532" s="50">
        <f>'Bruker data input page'!T532*Calibrations!AQ$46+Calibrations!AR$46</f>
        <v>11.087973299235362</v>
      </c>
      <c r="Q532" s="50">
        <f>'Bruker data input page'!AP532*Calibrations!AJ$46/0.77446+Calibrations!AK$46</f>
        <v>0.13547486875009118</v>
      </c>
      <c r="R532" s="50">
        <f>'Bruker data input page'!AH532*Calibrations!AX$46/0.7147+Calibrations!AY$46</f>
        <v>11.046130594344753</v>
      </c>
      <c r="S532" s="50">
        <f>'Bruker data input page'!AF532*Calibrations!BE$46/0.83015+Calibrations!BF$46</f>
        <v>0.54514677017259605</v>
      </c>
      <c r="U532" s="20">
        <f>'Bruker data input page'!AL532*Calibrations!BS$46*10000+Calibrations!BT$46</f>
        <v>228.44686233180602</v>
      </c>
      <c r="V532" s="20">
        <f>('Bruker data input page'!AN532*10000)^2*Calibrations!BY$46+('Bruker data input page'!AN532*10000)*Calibrations!BZ$46+Calibrations!CA$46</f>
        <v>420.52263046473229</v>
      </c>
      <c r="W532" s="20">
        <f>'Bruker data input page'!AV532*Calibrations!CG$46*10000+Calibrations!CH$46</f>
        <v>144.54524743836447</v>
      </c>
      <c r="X532" s="20">
        <f>'Bruker data input page'!AX532*Calibrations!CN$46*10000+Calibrations!CO$46</f>
        <v>97.738218265970175</v>
      </c>
      <c r="Y532" s="20">
        <f>'Bruker data input page'!AZ532*Calibrations!CU$46*10000+Calibrations!CV$46</f>
        <v>71.9074309303912</v>
      </c>
      <c r="Z532" s="20">
        <f>'Bruker data input page'!BH532*Calibrations!DB$46*10000+Calibrations!DC$46</f>
        <v>11.279279339790206</v>
      </c>
      <c r="AA532" s="20">
        <f>'Bruker data input page'!BJ532*Calibrations!DI$46*10000+Calibrations!DJ$46</f>
        <v>58.386577894825706</v>
      </c>
      <c r="AB532" s="20">
        <f>'Bruker data input page'!BL532*Calibrations!DP$46*10000+Calibrations!DQ$46</f>
        <v>18.917498352927911</v>
      </c>
      <c r="AC532" s="20">
        <f>AB532*'ICP corrections'!Z$74+'ICP corrections'!AA$74</f>
        <v>24.033265349824017</v>
      </c>
      <c r="AD532" s="20">
        <f>((('Bruker data input page'!BN532*10000)^2)*Calibrations!DW$46)+(Calibrations!DX$46*('Bruker data input page'!BN532*10000))+Calibrations!DY$46</f>
        <v>35.884970840423698</v>
      </c>
      <c r="AE532" s="20">
        <f>AD532^2*'ICP corrections'!F$75+'ICP corrections'!G$75*AD532+'ICP corrections'!H$75</f>
        <v>59.922802091748203</v>
      </c>
      <c r="AF532" s="91">
        <f>A532^4*'ICP corrections'!K$75+A532^3*'ICP corrections'!L$75+'ICP corrections'!M$75*A532^2+'ICP corrections'!N$75*A532+'ICP corrections'!O$75</f>
        <v>0.95863952332525781</v>
      </c>
      <c r="AG532" s="20">
        <f t="shared" si="8"/>
        <v>57.444366433547259</v>
      </c>
      <c r="AH532" s="20"/>
    </row>
    <row r="533" spans="1:34" s="18" customFormat="1" ht="16">
      <c r="A533" s="18">
        <f>'Bruker data input page'!A533</f>
        <v>593</v>
      </c>
      <c r="B533" s="82">
        <f>'Bruker data input page'!B533</f>
        <v>44881.078472222223</v>
      </c>
      <c r="C533" s="18" t="str">
        <f>'Bruker data input page'!G533</f>
        <v>GeoExploration</v>
      </c>
      <c r="D533" s="18" t="str">
        <f>'Bruker data input page'!H533</f>
        <v>Oxide3phase</v>
      </c>
      <c r="E533" s="22">
        <f>'Bruker data input page'!K533</f>
        <v>150</v>
      </c>
      <c r="F533" s="22"/>
      <c r="G533" s="22" t="str">
        <f>'Bruker data input page'!DJ533</f>
        <v>390-U1557D-8R-3A</v>
      </c>
      <c r="H533" s="22" t="str">
        <f>'Bruker data input page'!DK533</f>
        <v>SHLF11576201</v>
      </c>
      <c r="I533" s="22">
        <f>'Bruker data input page'!DL533</f>
        <v>110</v>
      </c>
      <c r="J533" s="22" t="str">
        <f>'Bruker data input page'!DM533</f>
        <v>dark grey speckled basalt clast</v>
      </c>
      <c r="K533" s="49">
        <f>'Bruker data input page'!X533*Calibrations!H$46+Calibrations!I$46</f>
        <v>46.715982482128467</v>
      </c>
      <c r="L533" s="50">
        <f>'Bruker data input page'!AJ533*Calibrations!O$46/0.5995+Calibrations!P$46</f>
        <v>0.85791227923411673</v>
      </c>
      <c r="M533" s="19">
        <f>'ICP corrections'!$S$75*L533^2+'ICP corrections'!$T$75*L533+'ICP corrections'!$U$75</f>
        <v>0.90003626206379228</v>
      </c>
      <c r="N533" s="49">
        <f>'Bruker data input page'!V533*Calibrations!V$46+Calibrations!W$46</f>
        <v>17.843738924802068</v>
      </c>
      <c r="O533" s="50">
        <f>'Bruker data input page'!AR533*Calibrations!AC$46/0.6994+Calibrations!AD$46</f>
        <v>10.056963519508074</v>
      </c>
      <c r="P533" s="50">
        <f>'Bruker data input page'!T533*Calibrations!AQ$46+Calibrations!AR$46</f>
        <v>9.7217418134678688</v>
      </c>
      <c r="Q533" s="50">
        <f>'Bruker data input page'!AP533*Calibrations!AJ$46/0.77446+Calibrations!AK$46</f>
        <v>0.10404179917642629</v>
      </c>
      <c r="R533" s="50">
        <f>'Bruker data input page'!AH533*Calibrations!AX$46/0.7147+Calibrations!AY$46</f>
        <v>12.096096322420102</v>
      </c>
      <c r="S533" s="50">
        <f>'Bruker data input page'!AF533*Calibrations!BE$46/0.83015+Calibrations!BF$46</f>
        <v>1.4655584709436538</v>
      </c>
      <c r="U533" s="20">
        <f>'Bruker data input page'!AL533*Calibrations!BS$46*10000+Calibrations!BT$46</f>
        <v>213.22842143802623</v>
      </c>
      <c r="V533" s="20">
        <f>('Bruker data input page'!AN533*10000)^2*Calibrations!BY$46+('Bruker data input page'!AN533*10000)*Calibrations!BZ$46+Calibrations!CA$46</f>
        <v>411.72351074894664</v>
      </c>
      <c r="W533" s="20">
        <f>'Bruker data input page'!AV533*Calibrations!CG$46*10000+Calibrations!CH$46</f>
        <v>111.58235625139802</v>
      </c>
      <c r="X533" s="20">
        <f>'Bruker data input page'!AX533*Calibrations!CN$46*10000+Calibrations!CO$46</f>
        <v>75.128278695809996</v>
      </c>
      <c r="Y533" s="20">
        <f>'Bruker data input page'!AZ533*Calibrations!CU$46*10000+Calibrations!CV$46</f>
        <v>96.278346435160699</v>
      </c>
      <c r="Z533" s="20">
        <f>'Bruker data input page'!BH533*Calibrations!DB$46*10000+Calibrations!DC$46</f>
        <v>15.556711699195352</v>
      </c>
      <c r="AA533" s="20">
        <f>'Bruker data input page'!BJ533*Calibrations!DI$46*10000+Calibrations!DJ$46</f>
        <v>87.592588701793417</v>
      </c>
      <c r="AB533" s="20">
        <f>'Bruker data input page'!BL533*Calibrations!DP$46*10000+Calibrations!DQ$46</f>
        <v>21.333064188248887</v>
      </c>
      <c r="AC533" s="20">
        <f>AB533*'ICP corrections'!Z$74+'ICP corrections'!AA$74</f>
        <v>26.086737866430376</v>
      </c>
      <c r="AD533" s="20">
        <f>((('Bruker data input page'!BN533*10000)^2)*Calibrations!DW$46)+(Calibrations!DX$46*('Bruker data input page'!BN533*10000))+Calibrations!DY$46</f>
        <v>43.457028822154896</v>
      </c>
      <c r="AE533" s="20">
        <f>AD533^2*'ICP corrections'!F$75+'ICP corrections'!G$75*AD533+'ICP corrections'!H$75</f>
        <v>69.962023132109891</v>
      </c>
      <c r="AF533" s="91">
        <f>A533^4*'ICP corrections'!K$75+A533^3*'ICP corrections'!L$75+'ICP corrections'!M$75*A533^2+'ICP corrections'!N$75*A533+'ICP corrections'!O$75</f>
        <v>0.95689384200280325</v>
      </c>
      <c r="AG533" s="20">
        <f t="shared" si="8"/>
        <v>66.946229109173629</v>
      </c>
      <c r="AH533" s="20"/>
    </row>
    <row r="534" spans="1:34" s="18" customFormat="1" ht="16">
      <c r="A534" s="18">
        <f>'Bruker data input page'!A534</f>
        <v>594</v>
      </c>
      <c r="B534" s="82">
        <f>'Bruker data input page'!B534</f>
        <v>44881.082638888889</v>
      </c>
      <c r="C534" s="18" t="str">
        <f>'Bruker data input page'!G534</f>
        <v>GeoExploration</v>
      </c>
      <c r="D534" s="18" t="str">
        <f>'Bruker data input page'!H534</f>
        <v>Oxide3phase</v>
      </c>
      <c r="E534" s="22">
        <f>'Bruker data input page'!K534</f>
        <v>150</v>
      </c>
      <c r="F534" s="22"/>
      <c r="G534" s="22" t="str">
        <f>'Bruker data input page'!DJ534</f>
        <v>390-U1557D-8R-4A</v>
      </c>
      <c r="H534" s="22" t="str">
        <f>'Bruker data input page'!DK534</f>
        <v>SHLF11576231</v>
      </c>
      <c r="I534" s="22">
        <f>'Bruker data input page'!DL534</f>
        <v>73</v>
      </c>
      <c r="J534" s="22" t="str">
        <f>'Bruker data input page'!DM534</f>
        <v>orange basalt clast</v>
      </c>
      <c r="K534" s="49">
        <f>'Bruker data input page'!X534*Calibrations!H$46+Calibrations!I$46</f>
        <v>48.693581466166719</v>
      </c>
      <c r="L534" s="50">
        <f>'Bruker data input page'!AJ534*Calibrations!O$46/0.5995+Calibrations!P$46</f>
        <v>0.97564476324795724</v>
      </c>
      <c r="M534" s="19">
        <f>'ICP corrections'!$S$75*L534^2+'ICP corrections'!$T$75*L534+'ICP corrections'!$U$75</f>
        <v>1.036698456993761</v>
      </c>
      <c r="N534" s="49">
        <f>'Bruker data input page'!V534*Calibrations!V$46+Calibrations!W$46</f>
        <v>18.48071947514056</v>
      </c>
      <c r="O534" s="50">
        <f>'Bruker data input page'!AR534*Calibrations!AC$46/0.6994+Calibrations!AD$46</f>
        <v>11.304974442768685</v>
      </c>
      <c r="P534" s="50">
        <f>'Bruker data input page'!T534*Calibrations!AQ$46+Calibrations!AR$46</f>
        <v>8.308071060744453</v>
      </c>
      <c r="Q534" s="50">
        <f>'Bruker data input page'!AP534*Calibrations!AJ$46/0.77446+Calibrations!AK$46</f>
        <v>9.4719443941651188E-2</v>
      </c>
      <c r="R534" s="50">
        <f>'Bruker data input page'!AH534*Calibrations!AX$46/0.7147+Calibrations!AY$46</f>
        <v>12.511063322231987</v>
      </c>
      <c r="S534" s="50">
        <f>'Bruker data input page'!AF534*Calibrations!BE$46/0.83015+Calibrations!BF$46</f>
        <v>1.4090674756970101</v>
      </c>
      <c r="U534" s="20">
        <f>'Bruker data input page'!AL534*Calibrations!BS$46*10000+Calibrations!BT$46</f>
        <v>282.40315277338902</v>
      </c>
      <c r="V534" s="20">
        <f>('Bruker data input page'!AN534*10000)^2*Calibrations!BY$46+('Bruker data input page'!AN534*10000)*Calibrations!BZ$46+Calibrations!CA$46</f>
        <v>433.55712090663962</v>
      </c>
      <c r="W534" s="20">
        <f>'Bruker data input page'!AV534*Calibrations!CG$46*10000+Calibrations!CH$46</f>
        <v>105.58910330831323</v>
      </c>
      <c r="X534" s="20">
        <f>'Bruker data input page'!AX534*Calibrations!CN$46*10000+Calibrations!CO$46</f>
        <v>86.433248480890086</v>
      </c>
      <c r="Y534" s="20">
        <f>'Bruker data input page'!AZ534*Calibrations!CU$46*10000+Calibrations!CV$46</f>
        <v>85.311434458014432</v>
      </c>
      <c r="Z534" s="20">
        <f>'Bruker data input page'!BH534*Calibrations!DB$46*10000+Calibrations!DC$46</f>
        <v>10.209921249938919</v>
      </c>
      <c r="AA534" s="20">
        <f>'Bruker data input page'!BJ534*Calibrations!DI$46*10000+Calibrations!DJ$46</f>
        <v>89.678732330862516</v>
      </c>
      <c r="AB534" s="20">
        <f>'Bruker data input page'!BL534*Calibrations!DP$46*10000+Calibrations!DQ$46</f>
        <v>26.164195858890835</v>
      </c>
      <c r="AC534" s="20">
        <f>AB534*'ICP corrections'!Z$74+'ICP corrections'!AA$74</f>
        <v>30.193682899643097</v>
      </c>
      <c r="AD534" s="20">
        <f>((('Bruker data input page'!BN534*10000)^2)*Calibrations!DW$46)+(Calibrations!DX$46*('Bruker data input page'!BN534*10000))+Calibrations!DY$46</f>
        <v>37.154457648689508</v>
      </c>
      <c r="AE534" s="20">
        <f>AD534^2*'ICP corrections'!F$75+'ICP corrections'!G$75*AD534+'ICP corrections'!H$75</f>
        <v>61.617792224983603</v>
      </c>
      <c r="AF534" s="91">
        <f>A534^4*'ICP corrections'!K$75+A534^3*'ICP corrections'!L$75+'ICP corrections'!M$75*A534^2+'ICP corrections'!N$75*A534+'ICP corrections'!O$75</f>
        <v>0.95513483648457886</v>
      </c>
      <c r="AG534" s="20">
        <f t="shared" si="8"/>
        <v>58.853299901350468</v>
      </c>
      <c r="AH534" s="20"/>
    </row>
    <row r="535" spans="1:34" s="18" customFormat="1" ht="16">
      <c r="A535" s="18">
        <f>'Bruker data input page'!A535</f>
        <v>595</v>
      </c>
      <c r="B535" s="82">
        <f>'Bruker data input page'!B535</f>
        <v>44881.102777777778</v>
      </c>
      <c r="C535" s="18" t="str">
        <f>'Bruker data input page'!G535</f>
        <v>GeoExploration</v>
      </c>
      <c r="D535" s="18" t="str">
        <f>'Bruker data input page'!H535</f>
        <v>Oxide3phase</v>
      </c>
      <c r="E535" s="22">
        <f>'Bruker data input page'!K535</f>
        <v>150</v>
      </c>
      <c r="F535" s="22"/>
      <c r="G535" s="22" t="str">
        <f>'Bruker data input page'!DJ535</f>
        <v>390-U1557D-8R-4A</v>
      </c>
      <c r="H535" s="22" t="str">
        <f>'Bruker data input page'!DK535</f>
        <v>SHLF11576231</v>
      </c>
      <c r="I535" s="22">
        <f>'Bruker data input page'!DL535</f>
        <v>141</v>
      </c>
      <c r="J535" s="22" t="str">
        <f>'Bruker data input page'!DM535</f>
        <v>grey-brown speckled basalt clast</v>
      </c>
      <c r="K535" s="49">
        <f>'Bruker data input page'!X535*Calibrations!H$46+Calibrations!I$46</f>
        <v>49.719936392863026</v>
      </c>
      <c r="L535" s="50">
        <f>'Bruker data input page'!AJ535*Calibrations!O$46/0.5995+Calibrations!P$46</f>
        <v>0.95058126525061304</v>
      </c>
      <c r="M535" s="19">
        <f>'ICP corrections'!$S$75*L535^2+'ICP corrections'!$T$75*L535+'ICP corrections'!$U$75</f>
        <v>1.0076272891040086</v>
      </c>
      <c r="N535" s="49">
        <f>'Bruker data input page'!V535*Calibrations!V$46+Calibrations!W$46</f>
        <v>18.959082487482508</v>
      </c>
      <c r="O535" s="50">
        <f>'Bruker data input page'!AR535*Calibrations!AC$46/0.6994+Calibrations!AD$46</f>
        <v>10.213615742918901</v>
      </c>
      <c r="P535" s="50">
        <f>'Bruker data input page'!T535*Calibrations!AQ$46+Calibrations!AR$46</f>
        <v>8.4512619769549762</v>
      </c>
      <c r="Q535" s="50">
        <f>'Bruker data input page'!AP535*Calibrations!AJ$46/0.77446+Calibrations!AK$46</f>
        <v>0.23885739795625135</v>
      </c>
      <c r="R535" s="50">
        <f>'Bruker data input page'!AH535*Calibrations!AX$46/0.7147+Calibrations!AY$46</f>
        <v>14.358133382224466</v>
      </c>
      <c r="S535" s="50">
        <f>'Bruker data input page'!AF535*Calibrations!BE$46/0.83015+Calibrations!BF$46</f>
        <v>0.99394255815187216</v>
      </c>
      <c r="U535" s="20">
        <f>'Bruker data input page'!AL535*Calibrations!BS$46*10000+Calibrations!BT$46</f>
        <v>268.56820650631641</v>
      </c>
      <c r="V535" s="20">
        <f>('Bruker data input page'!AN535*10000)^2*Calibrations!BY$46+('Bruker data input page'!AN535*10000)*Calibrations!BZ$46+Calibrations!CA$46</f>
        <v>441.97543344219548</v>
      </c>
      <c r="W535" s="20">
        <f>'Bruker data input page'!AV535*Calibrations!CG$46*10000+Calibrations!CH$46</f>
        <v>199.48339941664184</v>
      </c>
      <c r="X535" s="20">
        <f>'Bruker data input page'!AX535*Calibrations!CN$46*10000+Calibrations!CO$46</f>
        <v>111.098637102883</v>
      </c>
      <c r="Y535" s="20">
        <f>'Bruker data input page'!AZ535*Calibrations!CU$46*10000+Calibrations!CV$46</f>
        <v>91.404163334206814</v>
      </c>
      <c r="Z535" s="20">
        <f>'Bruker data input page'!BH535*Calibrations!DB$46*10000+Calibrations!DC$46</f>
        <v>13.417995519492779</v>
      </c>
      <c r="AA535" s="20">
        <f>'Bruker data input page'!BJ535*Calibrations!DI$46*10000+Calibrations!DJ$46</f>
        <v>86.549516887258832</v>
      </c>
      <c r="AB535" s="20">
        <f>'Bruker data input page'!BL535*Calibrations!DP$46*10000+Calibrations!DQ$46</f>
        <v>22.540847105909371</v>
      </c>
      <c r="AC535" s="20">
        <f>AB535*'ICP corrections'!Z$74+'ICP corrections'!AA$74</f>
        <v>27.113474124733557</v>
      </c>
      <c r="AD535" s="20">
        <f>((('Bruker data input page'!BN535*10000)^2)*Calibrations!DW$46)+(Calibrations!DX$46*('Bruker data input page'!BN535*10000))+Calibrations!DY$46</f>
        <v>35.884970840423698</v>
      </c>
      <c r="AE535" s="20">
        <f>AD535^2*'ICP corrections'!F$75+'ICP corrections'!G$75*AD535+'ICP corrections'!H$75</f>
        <v>59.922802091748203</v>
      </c>
      <c r="AF535" s="91">
        <f>A535^4*'ICP corrections'!K$75+A535^3*'ICP corrections'!L$75+'ICP corrections'!M$75*A535^2+'ICP corrections'!N$75*A535+'ICP corrections'!O$75</f>
        <v>0.95336247391288675</v>
      </c>
      <c r="AG535" s="20">
        <f t="shared" si="8"/>
        <v>57.128150845981374</v>
      </c>
      <c r="AH535" s="20"/>
    </row>
    <row r="536" spans="1:34" s="18" customFormat="1" ht="16">
      <c r="A536" s="18">
        <f>'Bruker data input page'!A536</f>
        <v>596</v>
      </c>
      <c r="B536" s="82">
        <f>'Bruker data input page'!B536</f>
        <v>44881.106944444444</v>
      </c>
      <c r="C536" s="18" t="str">
        <f>'Bruker data input page'!G536</f>
        <v>GeoExploration</v>
      </c>
      <c r="D536" s="18" t="str">
        <f>'Bruker data input page'!H536</f>
        <v>Oxide3phase</v>
      </c>
      <c r="E536" s="22">
        <f>'Bruker data input page'!K536</f>
        <v>150</v>
      </c>
      <c r="F536" s="22"/>
      <c r="G536" s="22" t="str">
        <f>'Bruker data input page'!DJ536</f>
        <v>390-U1557D-8R-5A</v>
      </c>
      <c r="H536" s="22" t="str">
        <f>'Bruker data input page'!DK536</f>
        <v>SHLF11576261</v>
      </c>
      <c r="I536" s="22">
        <f>'Bruker data input page'!DL536</f>
        <v>30</v>
      </c>
      <c r="J536" s="22" t="str">
        <f>'Bruker data input page'!DM536</f>
        <v>brown speckled basalt clast</v>
      </c>
      <c r="K536" s="49">
        <f>'Bruker data input page'!X536*Calibrations!H$46+Calibrations!I$46</f>
        <v>49.80793440241392</v>
      </c>
      <c r="L536" s="50">
        <f>'Bruker data input page'!AJ536*Calibrations!O$46/0.5995+Calibrations!P$46</f>
        <v>0.92337417860875926</v>
      </c>
      <c r="M536" s="19">
        <f>'ICP corrections'!$S$75*L536^2+'ICP corrections'!$T$75*L536+'ICP corrections'!$U$75</f>
        <v>0.97605618776973024</v>
      </c>
      <c r="N536" s="49">
        <f>'Bruker data input page'!V536*Calibrations!V$46+Calibrations!W$46</f>
        <v>17.797692933971746</v>
      </c>
      <c r="O536" s="50">
        <f>'Bruker data input page'!AR536*Calibrations!AC$46/0.6994+Calibrations!AD$46</f>
        <v>10.943915614451424</v>
      </c>
      <c r="P536" s="50">
        <f>'Bruker data input page'!T536*Calibrations!AQ$46+Calibrations!AR$46</f>
        <v>10.711660586511361</v>
      </c>
      <c r="Q536" s="50">
        <f>'Bruker data input page'!AP536*Calibrations!AJ$46/0.77446+Calibrations!AK$46</f>
        <v>0.17874015842943222</v>
      </c>
      <c r="R536" s="50">
        <f>'Bruker data input page'!AH536*Calibrations!AX$46/0.7147+Calibrations!AY$46</f>
        <v>11.438919329750373</v>
      </c>
      <c r="S536" s="50">
        <f>'Bruker data input page'!AF536*Calibrations!BE$46/0.83015+Calibrations!BF$46</f>
        <v>1.0898094550357804</v>
      </c>
      <c r="U536" s="20">
        <f>'Bruker data input page'!AL536*Calibrations!BS$46*10000+Calibrations!BT$46</f>
        <v>258.19199680601201</v>
      </c>
      <c r="V536" s="20">
        <f>('Bruker data input page'!AN536*10000)^2*Calibrations!BY$46+('Bruker data input page'!AN536*10000)*Calibrations!BZ$46+Calibrations!CA$46</f>
        <v>314.91891868938546</v>
      </c>
      <c r="W536" s="20">
        <f>'Bruker data input page'!AV536*Calibrations!CG$46*10000+Calibrations!CH$46</f>
        <v>136.5542435142514</v>
      </c>
      <c r="X536" s="20">
        <f>'Bruker data input page'!AX536*Calibrations!CN$46*10000+Calibrations!CO$46</f>
        <v>109.04318805105027</v>
      </c>
      <c r="Y536" s="20">
        <f>'Bruker data input page'!AZ536*Calibrations!CU$46*10000+Calibrations!CV$46</f>
        <v>98.715437985637649</v>
      </c>
      <c r="Z536" s="20">
        <f>'Bruker data input page'!BH536*Calibrations!DB$46*10000+Calibrations!DC$46</f>
        <v>11.279279339790206</v>
      </c>
      <c r="AA536" s="20">
        <f>'Bruker data input page'!BJ536*Calibrations!DI$46*10000+Calibrations!DJ$46</f>
        <v>74.032655112844111</v>
      </c>
      <c r="AB536" s="20">
        <f>'Bruker data input page'!BL536*Calibrations!DP$46*10000+Calibrations!DQ$46</f>
        <v>22.540847105909371</v>
      </c>
      <c r="AC536" s="20">
        <f>AB536*'ICP corrections'!Z$74+'ICP corrections'!AA$74</f>
        <v>27.113474124733557</v>
      </c>
      <c r="AD536" s="20">
        <f>((('Bruker data input page'!BN536*10000)^2)*Calibrations!DW$46)+(Calibrations!DX$46*('Bruker data input page'!BN536*10000))+Calibrations!DY$46</f>
        <v>34.612493174300319</v>
      </c>
      <c r="AE536" s="20">
        <f>AD536^2*'ICP corrections'!F$75+'ICP corrections'!G$75*AD536+'ICP corrections'!H$75</f>
        <v>58.219018612200323</v>
      </c>
      <c r="AF536" s="91">
        <f>A536^4*'ICP corrections'!K$75+A536^3*'ICP corrections'!L$75+'ICP corrections'!M$75*A536^2+'ICP corrections'!N$75*A536+'ICP corrections'!O$75</f>
        <v>0.95157672150323758</v>
      </c>
      <c r="AG536" s="20">
        <f t="shared" si="8"/>
        <v>55.399862860133553</v>
      </c>
      <c r="AH536" s="20"/>
    </row>
    <row r="537" spans="1:34" s="18" customFormat="1" ht="16">
      <c r="A537" s="18">
        <f>'Bruker data input page'!A537</f>
        <v>597</v>
      </c>
      <c r="B537" s="82">
        <f>'Bruker data input page'!B537</f>
        <v>44881.11041666667</v>
      </c>
      <c r="C537" s="18" t="str">
        <f>'Bruker data input page'!G537</f>
        <v>GeoExploration</v>
      </c>
      <c r="D537" s="18" t="str">
        <f>'Bruker data input page'!H537</f>
        <v>Oxide3phase</v>
      </c>
      <c r="E537" s="22">
        <f>'Bruker data input page'!K537</f>
        <v>150</v>
      </c>
      <c r="F537" s="22"/>
      <c r="G537" s="22" t="str">
        <f>'Bruker data input page'!DJ537</f>
        <v>390-U1557D-8R-5A</v>
      </c>
      <c r="H537" s="22" t="str">
        <f>'Bruker data input page'!DK537</f>
        <v>SHLF11576261</v>
      </c>
      <c r="I537" s="22">
        <f>'Bruker data input page'!DL537</f>
        <v>96</v>
      </c>
      <c r="J537" s="22" t="str">
        <f>'Bruker data input page'!DM537</f>
        <v>grey speckled basalt clast</v>
      </c>
      <c r="K537" s="49">
        <f>'Bruker data input page'!X537*Calibrations!H$46+Calibrations!I$46</f>
        <v>50.146654609668829</v>
      </c>
      <c r="L537" s="50">
        <f>'Bruker data input page'!AJ537*Calibrations!O$46/0.5995+Calibrations!P$46</f>
        <v>0.85560379915541396</v>
      </c>
      <c r="M537" s="19">
        <f>'ICP corrections'!$S$75*L537^2+'ICP corrections'!$T$75*L537+'ICP corrections'!$U$75</f>
        <v>0.89735396433001546</v>
      </c>
      <c r="N537" s="49">
        <f>'Bruker data input page'!V537*Calibrations!V$46+Calibrations!W$46</f>
        <v>17.617076378835321</v>
      </c>
      <c r="O537" s="50">
        <f>'Bruker data input page'!AR537*Calibrations!AC$46/0.6994+Calibrations!AD$46</f>
        <v>10.252592839342105</v>
      </c>
      <c r="P537" s="50">
        <f>'Bruker data input page'!T537*Calibrations!AQ$46+Calibrations!AR$46</f>
        <v>11.13473347648026</v>
      </c>
      <c r="Q537" s="50">
        <f>'Bruker data input page'!AP537*Calibrations!AJ$46/0.77446+Calibrations!AK$46</f>
        <v>0.14611191510771923</v>
      </c>
      <c r="R537" s="50">
        <f>'Bruker data input page'!AH537*Calibrations!AX$46/0.7147+Calibrations!AY$46</f>
        <v>11.642755088800019</v>
      </c>
      <c r="S537" s="50">
        <f>'Bruker data input page'!AF537*Calibrations!BE$46/0.83015+Calibrations!BF$46</f>
        <v>0.38797875369431023</v>
      </c>
      <c r="U537" s="20">
        <f>'Bruker data input page'!AL537*Calibrations!BS$46*10000+Calibrations!BT$46</f>
        <v>224.98812576503789</v>
      </c>
      <c r="V537" s="20">
        <f>('Bruker data input page'!AN537*10000)^2*Calibrations!BY$46+('Bruker data input page'!AN537*10000)*Calibrations!BZ$46+Calibrations!CA$46</f>
        <v>329.4596860526708</v>
      </c>
      <c r="W537" s="20">
        <f>'Bruker data input page'!AV537*Calibrations!CG$46*10000+Calibrations!CH$46</f>
        <v>142.54749645733619</v>
      </c>
      <c r="X537" s="20">
        <f>'Bruker data input page'!AX537*Calibrations!CN$46*10000+Calibrations!CO$46</f>
        <v>106.98773899921753</v>
      </c>
      <c r="Y537" s="20">
        <f>'Bruker data input page'!AZ537*Calibrations!CU$46*10000+Calibrations!CV$46</f>
        <v>71.9074309303912</v>
      </c>
      <c r="Z537" s="20">
        <f>'Bruker data input page'!BH537*Calibrations!DB$46*10000+Calibrations!DC$46</f>
        <v>3.7937727108311976</v>
      </c>
      <c r="AA537" s="20">
        <f>'Bruker data input page'!BJ537*Calibrations!DI$46*10000+Calibrations!DJ$46</f>
        <v>64.645008782033074</v>
      </c>
      <c r="AB537" s="20">
        <f>'Bruker data input page'!BL537*Calibrations!DP$46*10000+Calibrations!DQ$46</f>
        <v>21.333064188248887</v>
      </c>
      <c r="AC537" s="20">
        <f>AB537*'ICP corrections'!Z$74+'ICP corrections'!AA$74</f>
        <v>26.086737866430376</v>
      </c>
      <c r="AD537" s="20">
        <f>((('Bruker data input page'!BN537*10000)^2)*Calibrations!DW$46)+(Calibrations!DX$46*('Bruker data input page'!BN537*10000))+Calibrations!DY$46</f>
        <v>32.058565268480812</v>
      </c>
      <c r="AE537" s="20">
        <f>AD537^2*'ICP corrections'!F$75+'ICP corrections'!G$75*AD537+'ICP corrections'!H$75</f>
        <v>54.784935990419477</v>
      </c>
      <c r="AF537" s="91">
        <f>A537^4*'ICP corrections'!K$75+A537^3*'ICP corrections'!L$75+'ICP corrections'!M$75*A537^2+'ICP corrections'!N$75*A537+'ICP corrections'!O$75</f>
        <v>0.94977754654435231</v>
      </c>
      <c r="AG537" s="20">
        <f t="shared" si="8"/>
        <v>52.033502092569996</v>
      </c>
      <c r="AH537" s="20"/>
    </row>
    <row r="538" spans="1:34" s="18" customFormat="1" ht="16">
      <c r="A538" s="18">
        <f>'Bruker data input page'!A538</f>
        <v>598</v>
      </c>
      <c r="B538" s="82">
        <f>'Bruker data input page'!B538</f>
        <v>44881.115277777775</v>
      </c>
      <c r="C538" s="18" t="str">
        <f>'Bruker data input page'!G538</f>
        <v>GeoExploration</v>
      </c>
      <c r="D538" s="18" t="str">
        <f>'Bruker data input page'!H538</f>
        <v>Oxide3phase</v>
      </c>
      <c r="E538" s="22">
        <f>'Bruker data input page'!K538</f>
        <v>150</v>
      </c>
      <c r="F538" s="22"/>
      <c r="G538" s="22" t="str">
        <f>'Bruker data input page'!DJ538</f>
        <v>390-U1557D-9R-1A</v>
      </c>
      <c r="H538" s="22" t="str">
        <f>'Bruker data input page'!DK538</f>
        <v>SHLF11576301</v>
      </c>
      <c r="I538" s="22">
        <f>'Bruker data input page'!DL538</f>
        <v>62</v>
      </c>
      <c r="J538" s="22" t="str">
        <f>'Bruker data input page'!DM538</f>
        <v>grey speckled basalt clast</v>
      </c>
      <c r="K538" s="49">
        <f>'Bruker data input page'!X538*Calibrations!H$46+Calibrations!I$46</f>
        <v>46.873128654375641</v>
      </c>
      <c r="L538" s="50">
        <f>'Bruker data input page'!AJ538*Calibrations!O$46/0.5995+Calibrations!P$46</f>
        <v>0.84224759298577667</v>
      </c>
      <c r="M538" s="19">
        <f>'ICP corrections'!$S$75*L538^2+'ICP corrections'!$T$75*L538+'ICP corrections'!$U$75</f>
        <v>0.88183295762891367</v>
      </c>
      <c r="N538" s="49">
        <f>'Bruker data input page'!V538*Calibrations!V$46+Calibrations!W$46</f>
        <v>16.991722936654838</v>
      </c>
      <c r="O538" s="50">
        <f>'Bruker data input page'!AR538*Calibrations!AC$46/0.6994+Calibrations!AD$46</f>
        <v>9.5495174282883877</v>
      </c>
      <c r="P538" s="50">
        <f>'Bruker data input page'!T538*Calibrations!AQ$46+Calibrations!AR$46</f>
        <v>11.546746905441029</v>
      </c>
      <c r="Q538" s="50">
        <f>'Bruker data input page'!AP538*Calibrations!AJ$46/0.77446+Calibrations!AK$46</f>
        <v>0.12937948263504592</v>
      </c>
      <c r="R538" s="50">
        <f>'Bruker data input page'!AH538*Calibrations!AX$46/0.7147+Calibrations!AY$46</f>
        <v>9.4348505033030463</v>
      </c>
      <c r="S538" s="50">
        <f>'Bruker data input page'!AF538*Calibrations!BE$46/0.83015+Calibrations!BF$46</f>
        <v>0.75791087504213328</v>
      </c>
      <c r="U538" s="20">
        <f>'Bruker data input page'!AL538*Calibrations!BS$46*10000+Calibrations!BT$46</f>
        <v>235.36433546534232</v>
      </c>
      <c r="V538" s="20">
        <f>('Bruker data input page'!AN538*10000)^2*Calibrations!BY$46+('Bruker data input page'!AN538*10000)*Calibrations!BZ$46+Calibrations!CA$46</f>
        <v>338.46537439908059</v>
      </c>
      <c r="W538" s="20">
        <f>'Bruker data input page'!AV538*Calibrations!CG$46*10000+Calibrations!CH$46</f>
        <v>140.54974547630792</v>
      </c>
      <c r="X538" s="20">
        <f>'Bruker data input page'!AX538*Calibrations!CN$46*10000+Calibrations!CO$46</f>
        <v>56.629237229315329</v>
      </c>
      <c r="Y538" s="20">
        <f>'Bruker data input page'!AZ538*Calibrations!CU$46*10000+Calibrations!CV$46</f>
        <v>84.092888682775936</v>
      </c>
      <c r="Z538" s="20">
        <f>'Bruker data input page'!BH538*Calibrations!DB$46*10000+Calibrations!DC$46</f>
        <v>11.279279339790206</v>
      </c>
      <c r="AA538" s="20">
        <f>'Bruker data input page'!BJ538*Calibrations!DI$46*10000+Calibrations!DJ$46</f>
        <v>60.472721523894819</v>
      </c>
      <c r="AB538" s="20">
        <f>'Bruker data input page'!BL538*Calibrations!DP$46*10000+Calibrations!DQ$46</f>
        <v>22.540847105909371</v>
      </c>
      <c r="AC538" s="20">
        <f>AB538*'ICP corrections'!Z$74+'ICP corrections'!AA$74</f>
        <v>27.113474124733557</v>
      </c>
      <c r="AD538" s="20">
        <f>((('Bruker data input page'!BN538*10000)^2)*Calibrations!DW$46)+(Calibrations!DX$46*('Bruker data input page'!BN538*10000))+Calibrations!DY$46</f>
        <v>33.337024650319357</v>
      </c>
      <c r="AE538" s="20">
        <f>AD538^2*'ICP corrections'!F$75+'ICP corrections'!G$75*AD538+'ICP corrections'!H$75</f>
        <v>56.506407900314656</v>
      </c>
      <c r="AF538" s="91">
        <f>A538^4*'ICP corrections'!K$75+A538^3*'ICP corrections'!L$75+'ICP corrections'!M$75*A538^2+'ICP corrections'!N$75*A538+'ICP corrections'!O$75</f>
        <v>0.94796491639815961</v>
      </c>
      <c r="AG538" s="20">
        <f t="shared" si="8"/>
        <v>53.566092241182091</v>
      </c>
      <c r="AH538" s="20"/>
    </row>
    <row r="539" spans="1:34" s="18" customFormat="1" ht="16">
      <c r="A539" s="18">
        <f>'Bruker data input page'!A539</f>
        <v>599</v>
      </c>
      <c r="B539" s="82">
        <f>'Bruker data input page'!B539</f>
        <v>44881.120138888888</v>
      </c>
      <c r="C539" s="18" t="str">
        <f>'Bruker data input page'!G539</f>
        <v>GeoExploration</v>
      </c>
      <c r="D539" s="18" t="str">
        <f>'Bruker data input page'!H539</f>
        <v>Oxide3phase</v>
      </c>
      <c r="E539" s="22">
        <f>'Bruker data input page'!K539</f>
        <v>150</v>
      </c>
      <c r="F539" s="22"/>
      <c r="G539" s="22" t="str">
        <f>'Bruker data input page'!DJ539</f>
        <v>390-U1557D-10R-2A</v>
      </c>
      <c r="H539" s="22" t="str">
        <f>'Bruker data input page'!DK539</f>
        <v>SHLF11577711</v>
      </c>
      <c r="I539" s="22">
        <f>'Bruker data input page'!DL539</f>
        <v>55</v>
      </c>
      <c r="J539" s="22" t="str">
        <f>'Bruker data input page'!DM539</f>
        <v>grey speckled basalt clast</v>
      </c>
      <c r="K539" s="49">
        <f>'Bruker data input page'!X539*Calibrations!H$46+Calibrations!I$46</f>
        <v>45.694243844457787</v>
      </c>
      <c r="L539" s="50">
        <f>'Bruker data input page'!AJ539*Calibrations!O$46/0.5995+Calibrations!P$46</f>
        <v>0.89402350332239555</v>
      </c>
      <c r="M539" s="19">
        <f>'ICP corrections'!$S$75*L539^2+'ICP corrections'!$T$75*L539+'ICP corrections'!$U$75</f>
        <v>0.9419818106640514</v>
      </c>
      <c r="N539" s="49">
        <f>'Bruker data input page'!V539*Calibrations!V$46+Calibrations!W$46</f>
        <v>16.824319004425242</v>
      </c>
      <c r="O539" s="50">
        <f>'Bruker data input page'!AR539*Calibrations!AC$46/0.6994+Calibrations!AD$46</f>
        <v>9.3733766566659593</v>
      </c>
      <c r="P539" s="50">
        <f>'Bruker data input page'!T539*Calibrations!AQ$46+Calibrations!AR$46</f>
        <v>10.378615589661269</v>
      </c>
      <c r="Q539" s="50">
        <f>'Bruker data input page'!AP539*Calibrations!AJ$46/0.77446+Calibrations!AK$46</f>
        <v>0.13511631662567677</v>
      </c>
      <c r="R539" s="50">
        <f>'Bruker data input page'!AH539*Calibrations!AX$46/0.7147+Calibrations!AY$46</f>
        <v>13.179475356739101</v>
      </c>
      <c r="S539" s="50">
        <f>'Bruker data input page'!AF539*Calibrations!BE$46/0.83015+Calibrations!BF$46</f>
        <v>0.63933571670264355</v>
      </c>
      <c r="U539" s="20">
        <f>'Bruker data input page'!AL539*Calibrations!BS$46*10000+Calibrations!BT$46</f>
        <v>278.25266889326724</v>
      </c>
      <c r="V539" s="20">
        <f>('Bruker data input page'!AN539*10000)^2*Calibrations!BY$46+('Bruker data input page'!AN539*10000)*Calibrations!BZ$46+Calibrations!CA$46</f>
        <v>357.51990051618861</v>
      </c>
      <c r="W539" s="20">
        <f>'Bruker data input page'!AV539*Calibrations!CG$46*10000+Calibrations!CH$46</f>
        <v>132.55874155219485</v>
      </c>
      <c r="X539" s="20">
        <f>'Bruker data input page'!AX539*Calibrations!CN$46*10000+Calibrations!CO$46</f>
        <v>57.656961755231698</v>
      </c>
      <c r="Y539" s="20">
        <f>'Bruker data input page'!AZ539*Calibrations!CU$46*10000+Calibrations!CV$46</f>
        <v>107.24525841230695</v>
      </c>
      <c r="Z539" s="20">
        <f>'Bruker data input page'!BH539*Calibrations!DB$46*10000+Calibrations!DC$46</f>
        <v>5.9324888905337714</v>
      </c>
      <c r="AA539" s="20">
        <f>'Bruker data input page'!BJ539*Calibrations!DI$46*10000+Calibrations!DJ$46</f>
        <v>76.118798741913253</v>
      </c>
      <c r="AB539" s="20">
        <f>'Bruker data input page'!BL539*Calibrations!DP$46*10000+Calibrations!DQ$46</f>
        <v>22.540847105909371</v>
      </c>
      <c r="AC539" s="20">
        <f>AB539*'ICP corrections'!Z$74+'ICP corrections'!AA$74</f>
        <v>27.113474124733557</v>
      </c>
      <c r="AD539" s="20">
        <f>((('Bruker data input page'!BN539*10000)^2)*Calibrations!DW$46)+(Calibrations!DX$46*('Bruker data input page'!BN539*10000))+Calibrations!DY$46</f>
        <v>40.944972926341464</v>
      </c>
      <c r="AE539" s="20">
        <f>AD539^2*'ICP corrections'!F$75+'ICP corrections'!G$75*AD539+'ICP corrections'!H$75</f>
        <v>66.650340212371702</v>
      </c>
      <c r="AF539" s="91">
        <f>A539^4*'ICP corrections'!K$75+A539^3*'ICP corrections'!L$75+'ICP corrections'!M$75*A539^2+'ICP corrections'!N$75*A539+'ICP corrections'!O$75</f>
        <v>0.94613879849979665</v>
      </c>
      <c r="AG539" s="20">
        <f t="shared" si="8"/>
        <v>63.060472808136041</v>
      </c>
      <c r="AH539" s="20"/>
    </row>
    <row r="540" spans="1:34" s="18" customFormat="1" ht="16">
      <c r="A540" s="18">
        <f>'Bruker data input page'!A540</f>
        <v>600</v>
      </c>
      <c r="B540" s="82">
        <f>'Bruker data input page'!B540</f>
        <v>44881.122916666667</v>
      </c>
      <c r="C540" s="18" t="str">
        <f>'Bruker data input page'!G540</f>
        <v>GeoExploration</v>
      </c>
      <c r="D540" s="18" t="str">
        <f>'Bruker data input page'!H540</f>
        <v>Oxide3phase</v>
      </c>
      <c r="E540" s="22">
        <f>'Bruker data input page'!K540</f>
        <v>150</v>
      </c>
      <c r="F540" s="22"/>
      <c r="G540" s="22" t="str">
        <f>'Bruker data input page'!DJ540</f>
        <v>390-U1557D-10R-2A</v>
      </c>
      <c r="H540" s="22" t="str">
        <f>'Bruker data input page'!DK540</f>
        <v>SHLF11577711</v>
      </c>
      <c r="I540" s="22">
        <f>'Bruker data input page'!DL540</f>
        <v>82</v>
      </c>
      <c r="J540" s="22" t="str">
        <f>'Bruker data input page'!DM540</f>
        <v>grey speckled basalt clast</v>
      </c>
      <c r="K540" s="49">
        <f>'Bruker data input page'!X540*Calibrations!H$46+Calibrations!I$46</f>
        <v>44.914090999127907</v>
      </c>
      <c r="L540" s="50">
        <f>'Bruker data input page'!AJ540*Calibrations!O$46/0.5995+Calibrations!P$46</f>
        <v>0.87951305711340688</v>
      </c>
      <c r="M540" s="19">
        <f>'ICP corrections'!$S$75*L540^2+'ICP corrections'!$T$75*L540+'ICP corrections'!$U$75</f>
        <v>0.92512997216053061</v>
      </c>
      <c r="N540" s="49">
        <f>'Bruker data input page'!V540*Calibrations!V$46+Calibrations!W$46</f>
        <v>16.609151440387439</v>
      </c>
      <c r="O540" s="50">
        <f>'Bruker data input page'!AR540*Calibrations!AC$46/0.6994+Calibrations!AD$46</f>
        <v>9.7226828490388169</v>
      </c>
      <c r="P540" s="50">
        <f>'Bruker data input page'!T540*Calibrations!AQ$46+Calibrations!AR$46</f>
        <v>9.2351255291101531</v>
      </c>
      <c r="Q540" s="50">
        <f>'Bruker data input page'!AP540*Calibrations!AJ$46/0.77446+Calibrations!AK$46</f>
        <v>0.11957905790105154</v>
      </c>
      <c r="R540" s="50">
        <f>'Bruker data input page'!AH540*Calibrations!AX$46/0.7147+Calibrations!AY$46</f>
        <v>9.5657314452268345</v>
      </c>
      <c r="S540" s="50">
        <f>'Bruker data input page'!AF540*Calibrations!BE$46/0.83015+Calibrations!BF$46</f>
        <v>1.4416197125619077</v>
      </c>
      <c r="U540" s="20">
        <f>'Bruker data input page'!AL540*Calibrations!BS$46*10000+Calibrations!BT$46</f>
        <v>171.03183532345491</v>
      </c>
      <c r="V540" s="20">
        <f>('Bruker data input page'!AN540*10000)^2*Calibrations!BY$46+('Bruker data input page'!AN540*10000)*Calibrations!BZ$46+Calibrations!CA$46</f>
        <v>324.34089133317184</v>
      </c>
      <c r="W540" s="20">
        <f>'Bruker data input page'!AV540*Calibrations!CG$46*10000+Calibrations!CH$46</f>
        <v>117.57560919448285</v>
      </c>
      <c r="X540" s="20">
        <f>'Bruker data input page'!AX540*Calibrations!CN$46*10000+Calibrations!CO$46</f>
        <v>58.684686281148068</v>
      </c>
      <c r="Y540" s="20">
        <f>'Bruker data input page'!AZ540*Calibrations!CU$46*10000+Calibrations!CV$46</f>
        <v>79.21870558182205</v>
      </c>
      <c r="Z540" s="20">
        <f>'Bruker data input page'!BH540*Calibrations!DB$46*10000+Calibrations!DC$46</f>
        <v>12.348637429641492</v>
      </c>
      <c r="AA540" s="20">
        <f>'Bruker data input page'!BJ540*Calibrations!DI$46*10000+Calibrations!DJ$46</f>
        <v>72.989583298309554</v>
      </c>
      <c r="AB540" s="20">
        <f>'Bruker data input page'!BL540*Calibrations!DP$46*10000+Calibrations!DQ$46</f>
        <v>24.956412941230354</v>
      </c>
      <c r="AC540" s="20">
        <f>AB540*'ICP corrections'!Z$74+'ICP corrections'!AA$74</f>
        <v>29.166946641339923</v>
      </c>
      <c r="AD540" s="20">
        <f>((('Bruker data input page'!BN540*10000)^2)*Calibrations!DW$46)+(Calibrations!DX$46*('Bruker data input page'!BN540*10000))+Calibrations!DY$46</f>
        <v>45.957121286538012</v>
      </c>
      <c r="AE540" s="20">
        <f>AD540^2*'ICP corrections'!F$75+'ICP corrections'!G$75*AD540+'ICP corrections'!H$75</f>
        <v>73.239339161260119</v>
      </c>
      <c r="AF540" s="91">
        <f>A540^4*'ICP corrections'!K$75+A540^3*'ICP corrections'!L$75+'ICP corrections'!M$75*A540^2+'ICP corrections'!N$75*A540+'ICP corrections'!O$75</f>
        <v>0.94429916035761141</v>
      </c>
      <c r="AG540" s="20">
        <f t="shared" si="8"/>
        <v>69.159846475124255</v>
      </c>
      <c r="AH540" s="20"/>
    </row>
    <row r="541" spans="1:34" s="18" customFormat="1" ht="16">
      <c r="A541" s="18">
        <f>'Bruker data input page'!A541</f>
        <v>601</v>
      </c>
      <c r="B541" s="82">
        <f>'Bruker data input page'!B541</f>
        <v>44881.125</v>
      </c>
      <c r="C541" s="18" t="str">
        <f>'Bruker data input page'!G541</f>
        <v>GeoExploration</v>
      </c>
      <c r="D541" s="18" t="str">
        <f>'Bruker data input page'!H541</f>
        <v>Oxide3phase</v>
      </c>
      <c r="E541" s="22">
        <f>'Bruker data input page'!K541</f>
        <v>150</v>
      </c>
      <c r="F541" s="22"/>
      <c r="G541" s="22" t="str">
        <f>'Bruker data input page'!DJ541</f>
        <v>390-U1557D-10R-2A</v>
      </c>
      <c r="H541" s="22" t="str">
        <f>'Bruker data input page'!DK541</f>
        <v>SHLF11577711</v>
      </c>
      <c r="I541" s="22">
        <f>'Bruker data input page'!DL541</f>
        <v>90</v>
      </c>
      <c r="J541" s="22" t="str">
        <f>'Bruker data input page'!DM541</f>
        <v>orange-brown basalt clast</v>
      </c>
      <c r="K541" s="49">
        <f>'Bruker data input page'!X541*Calibrations!H$46+Calibrations!I$46</f>
        <v>51.963549032002661</v>
      </c>
      <c r="L541" s="50">
        <f>'Bruker data input page'!AJ541*Calibrations!O$46/0.5995+Calibrations!P$46</f>
        <v>1.1283342313107252</v>
      </c>
      <c r="M541" s="19">
        <f>'ICP corrections'!$S$75*L541^2+'ICP corrections'!$T$75*L541+'ICP corrections'!$U$75</f>
        <v>1.2135438330299955</v>
      </c>
      <c r="N541" s="49">
        <f>'Bruker data input page'!V541*Calibrations!V$46+Calibrations!W$46</f>
        <v>19.092860294414209</v>
      </c>
      <c r="O541" s="50">
        <f>'Bruker data input page'!AR541*Calibrations!AC$46/0.6994+Calibrations!AD$46</f>
        <v>12.637782865881306</v>
      </c>
      <c r="P541" s="50">
        <f>'Bruker data input page'!T541*Calibrations!AQ$46+Calibrations!AR$46</f>
        <v>11.011333174705335</v>
      </c>
      <c r="Q541" s="50">
        <f>'Bruker data input page'!AP541*Calibrations!AJ$46/0.77446+Calibrations!AK$46</f>
        <v>0.12591347876570644</v>
      </c>
      <c r="R541" s="50">
        <f>'Bruker data input page'!AH541*Calibrations!AX$46/0.7147+Calibrations!AY$46</f>
        <v>9.2552357435391812</v>
      </c>
      <c r="S541" s="50">
        <f>'Bruker data input page'!AF541*Calibrations!BE$46/0.83015+Calibrations!BF$46</f>
        <v>2.1810365018298574</v>
      </c>
      <c r="U541" s="20">
        <f>'Bruker data input page'!AL541*Calibrations!BS$46*10000+Calibrations!BT$46</f>
        <v>324.59973888796031</v>
      </c>
      <c r="V541" s="20">
        <f>('Bruker data input page'!AN541*10000)^2*Calibrations!BY$46+('Bruker data input page'!AN541*10000)*Calibrations!BZ$46+Calibrations!CA$46</f>
        <v>394.01207547117349</v>
      </c>
      <c r="W541" s="20">
        <f>'Bruker data input page'!AV541*Calibrations!CG$46*10000+Calibrations!CH$46</f>
        <v>124.56773762808177</v>
      </c>
      <c r="X541" s="20">
        <f>'Bruker data input page'!AX541*Calibrations!CN$46*10000+Calibrations!CO$46</f>
        <v>72.045105118060889</v>
      </c>
      <c r="Y541" s="20">
        <f>'Bruker data input page'!AZ541*Calibrations!CU$46*10000+Calibrations!CV$46</f>
        <v>97.496892210399167</v>
      </c>
      <c r="Z541" s="20">
        <f>'Bruker data input page'!BH541*Calibrations!DB$46*10000+Calibrations!DC$46</f>
        <v>18.764785968749212</v>
      </c>
      <c r="AA541" s="20">
        <f>'Bruker data input page'!BJ541*Calibrations!DI$46*10000+Calibrations!DJ$46</f>
        <v>69.860367854705871</v>
      </c>
      <c r="AB541" s="20">
        <f>'Bruker data input page'!BL541*Calibrations!DP$46*10000+Calibrations!DQ$46</f>
        <v>27.37197877655132</v>
      </c>
      <c r="AC541" s="20">
        <f>AB541*'ICP corrections'!Z$74+'ICP corrections'!AA$74</f>
        <v>31.220419157946274</v>
      </c>
      <c r="AD541" s="20">
        <f>((('Bruker data input page'!BN541*10000)^2)*Calibrations!DW$46)+(Calibrations!DX$46*('Bruker data input page'!BN541*10000))+Calibrations!DY$46</f>
        <v>32.058565268480812</v>
      </c>
      <c r="AE541" s="20">
        <f>AD541^2*'ICP corrections'!F$75+'ICP corrections'!G$75*AD541+'ICP corrections'!H$75</f>
        <v>54.784935990419477</v>
      </c>
      <c r="AF541" s="91">
        <f>A541^4*'ICP corrections'!K$75+A541^3*'ICP corrections'!L$75+'ICP corrections'!M$75*A541^2+'ICP corrections'!N$75*A541+'ICP corrections'!O$75</f>
        <v>0.94244596955315862</v>
      </c>
      <c r="AG541" s="20">
        <f t="shared" si="8"/>
        <v>51.631842116398616</v>
      </c>
      <c r="AH541" s="20"/>
    </row>
    <row r="542" spans="1:34" s="18" customFormat="1" ht="16">
      <c r="A542" s="18">
        <f>'Bruker data input page'!A542</f>
        <v>602</v>
      </c>
      <c r="B542" s="82">
        <f>'Bruker data input page'!B542</f>
        <v>44881.129166666666</v>
      </c>
      <c r="C542" s="18" t="str">
        <f>'Bruker data input page'!G542</f>
        <v>GeoExploration</v>
      </c>
      <c r="D542" s="18" t="str">
        <f>'Bruker data input page'!H542</f>
        <v>Oxide3phase</v>
      </c>
      <c r="E542" s="22">
        <f>'Bruker data input page'!K542</f>
        <v>150</v>
      </c>
      <c r="F542" s="22"/>
      <c r="G542" s="22" t="str">
        <f>'Bruker data input page'!DJ542</f>
        <v>390-U1557D-10R-3A</v>
      </c>
      <c r="H542" s="22" t="str">
        <f>'Bruker data input page'!DK542</f>
        <v>SHLF11577741</v>
      </c>
      <c r="I542" s="22">
        <f>'Bruker data input page'!DL542</f>
        <v>5</v>
      </c>
      <c r="J542" s="22" t="str">
        <f>'Bruker data input page'!DM542</f>
        <v>brown basalt clast</v>
      </c>
      <c r="K542" s="49">
        <f>'Bruker data input page'!X542*Calibrations!H$46+Calibrations!I$46</f>
        <v>41.675283384214907</v>
      </c>
      <c r="L542" s="50">
        <f>'Bruker data input page'!AJ542*Calibrations!O$46/0.5995+Calibrations!P$46</f>
        <v>0.71115890280229876</v>
      </c>
      <c r="M542" s="19">
        <f>'ICP corrections'!$S$75*L542^2+'ICP corrections'!$T$75*L542+'ICP corrections'!$U$75</f>
        <v>0.72931629150026378</v>
      </c>
      <c r="N542" s="49">
        <f>'Bruker data input page'!V542*Calibrations!V$46+Calibrations!W$46</f>
        <v>15.537871975101289</v>
      </c>
      <c r="O542" s="50">
        <f>'Bruker data input page'!AR542*Calibrations!AC$46/0.6994+Calibrations!AD$46</f>
        <v>7.9185788478013155</v>
      </c>
      <c r="P542" s="50">
        <f>'Bruker data input page'!T542*Calibrations!AQ$46+Calibrations!AR$46</f>
        <v>9.5031719393335123</v>
      </c>
      <c r="Q542" s="50">
        <f>'Bruker data input page'!AP542*Calibrations!AJ$46/0.77446+Calibrations!AK$46</f>
        <v>0.14503625873447595</v>
      </c>
      <c r="R542" s="50">
        <f>'Bruker data input page'!AH542*Calibrations!AX$46/0.7147+Calibrations!AY$46</f>
        <v>9.7784676919658367</v>
      </c>
      <c r="S542" s="50">
        <f>'Bruker data input page'!AF542*Calibrations!BE$46/0.83015+Calibrations!BF$46</f>
        <v>0.70980963156479315</v>
      </c>
      <c r="U542" s="20">
        <f>'Bruker data input page'!AL542*Calibrations!BS$46*10000+Calibrations!BT$46</f>
        <v>164.11436218991867</v>
      </c>
      <c r="V542" s="20">
        <f>('Bruker data input page'!AN542*10000)^2*Calibrations!BY$46+('Bruker data input page'!AN542*10000)*Calibrations!BZ$46+Calibrations!CA$46</f>
        <v>336.4872372275106</v>
      </c>
      <c r="W542" s="20">
        <f>'Bruker data input page'!AV542*Calibrations!CG$46*10000+Calibrations!CH$46</f>
        <v>157.5306288150482</v>
      </c>
      <c r="X542" s="20">
        <f>'Bruker data input page'!AX542*Calibrations!CN$46*10000+Calibrations!CO$46</f>
        <v>98.765942791886545</v>
      </c>
      <c r="Y542" s="20">
        <f>'Bruker data input page'!AZ542*Calibrations!CU$46*10000+Calibrations!CV$46</f>
        <v>68.251793604675768</v>
      </c>
      <c r="Z542" s="20">
        <f>'Bruker data input page'!BH542*Calibrations!DB$46*10000+Calibrations!DC$46</f>
        <v>7.001846980385058</v>
      </c>
      <c r="AA542" s="20">
        <f>'Bruker data input page'!BJ542*Calibrations!DI$46*10000+Calibrations!DJ$46</f>
        <v>55.257362451222022</v>
      </c>
      <c r="AB542" s="20">
        <f>'Bruker data input page'!BL542*Calibrations!DP$46*10000+Calibrations!DQ$46</f>
        <v>21.333064188248887</v>
      </c>
      <c r="AC542" s="20">
        <f>AB542*'ICP corrections'!Z$74+'ICP corrections'!AA$74</f>
        <v>26.086737866430376</v>
      </c>
      <c r="AD542" s="20">
        <f>((('Bruker data input page'!BN542*10000)^2)*Calibrations!DW$46)+(Calibrations!DX$46*('Bruker data input page'!BN542*10000))+Calibrations!DY$46</f>
        <v>40.944972926341464</v>
      </c>
      <c r="AE542" s="20">
        <f>AD542^2*'ICP corrections'!F$75+'ICP corrections'!G$75*AD542+'ICP corrections'!H$75</f>
        <v>66.650340212371702</v>
      </c>
      <c r="AF542" s="91">
        <f>A542^4*'ICP corrections'!K$75+A542^3*'ICP corrections'!L$75+'ICP corrections'!M$75*A542^2+'ICP corrections'!N$75*A542+'ICP corrections'!O$75</f>
        <v>0.94057919374120247</v>
      </c>
      <c r="AG542" s="20">
        <f t="shared" si="8"/>
        <v>62.689923259529422</v>
      </c>
      <c r="AH542" s="20"/>
    </row>
    <row r="543" spans="1:34" s="18" customFormat="1" ht="16">
      <c r="A543" s="18">
        <f>'Bruker data input page'!A543</f>
        <v>603</v>
      </c>
      <c r="B543" s="82">
        <f>'Bruker data input page'!B543</f>
        <v>44881.131944444445</v>
      </c>
      <c r="C543" s="18" t="str">
        <f>'Bruker data input page'!G543</f>
        <v>GeoExploration</v>
      </c>
      <c r="D543" s="18" t="str">
        <f>'Bruker data input page'!H543</f>
        <v>Oxide3phase</v>
      </c>
      <c r="E543" s="22">
        <f>'Bruker data input page'!K543</f>
        <v>150</v>
      </c>
      <c r="F543" s="22"/>
      <c r="G543" s="22" t="str">
        <f>'Bruker data input page'!DJ543</f>
        <v>390-U1557D-10R-3A</v>
      </c>
      <c r="H543" s="22" t="str">
        <f>'Bruker data input page'!DK543</f>
        <v>SHLF11577741</v>
      </c>
      <c r="I543" s="22">
        <f>'Bruker data input page'!DL543</f>
        <v>49</v>
      </c>
      <c r="J543" s="22" t="str">
        <f>'Bruker data input page'!DM543</f>
        <v>brown speckled basalt clast</v>
      </c>
      <c r="K543" s="49">
        <f>'Bruker data input page'!X543*Calibrations!H$46+Calibrations!I$46</f>
        <v>50.191374909604527</v>
      </c>
      <c r="L543" s="50">
        <f>'Bruker data input page'!AJ543*Calibrations!O$46/0.5995+Calibrations!P$46</f>
        <v>1.0046656556659346</v>
      </c>
      <c r="M543" s="19">
        <f>'ICP corrections'!$S$75*L543^2+'ICP corrections'!$T$75*L543+'ICP corrections'!$U$75</f>
        <v>1.0703448173799492</v>
      </c>
      <c r="N543" s="49">
        <f>'Bruker data input page'!V543*Calibrations!V$46+Calibrations!W$46</f>
        <v>18.788111147068069</v>
      </c>
      <c r="O543" s="50">
        <f>'Bruker data input page'!AR543*Calibrations!AC$46/0.6994+Calibrations!AD$46</f>
        <v>11.168405837743862</v>
      </c>
      <c r="P543" s="50">
        <f>'Bruker data input page'!T543*Calibrations!AQ$46+Calibrations!AR$46</f>
        <v>9.6869142125738463</v>
      </c>
      <c r="Q543" s="50">
        <f>'Bruker data input page'!AP543*Calibrations!AJ$46/0.77446+Calibrations!AK$46</f>
        <v>0.1051174555496696</v>
      </c>
      <c r="R543" s="50">
        <f>'Bruker data input page'!AH543*Calibrations!AX$46/0.7147+Calibrations!AY$46</f>
        <v>11.398356451428395</v>
      </c>
      <c r="S543" s="50">
        <f>'Bruker data input page'!AF543*Calibrations!BE$46/0.83015+Calibrations!BF$46</f>
        <v>1.8647987918055771</v>
      </c>
      <c r="U543" s="20">
        <f>'Bruker data input page'!AL543*Calibrations!BS$46*10000+Calibrations!BT$46</f>
        <v>244.35705053893946</v>
      </c>
      <c r="V543" s="20">
        <f>('Bruker data input page'!AN543*10000)^2*Calibrations!BY$46+('Bruker data input page'!AN543*10000)*Calibrations!BZ$46+Calibrations!CA$46</f>
        <v>423.11772123232424</v>
      </c>
      <c r="W543" s="20">
        <f>'Bruker data input page'!AV543*Calibrations!CG$46*10000+Calibrations!CH$46</f>
        <v>155.53287783401993</v>
      </c>
      <c r="X543" s="20">
        <f>'Bruker data input page'!AX543*Calibrations!CN$46*10000+Calibrations!CO$46</f>
        <v>72.045105118060889</v>
      </c>
      <c r="Y543" s="20">
        <f>'Bruker data input page'!AZ543*Calibrations!CU$46*10000+Calibrations!CV$46</f>
        <v>120.6492619399302</v>
      </c>
      <c r="Z543" s="20">
        <f>'Bruker data input page'!BH543*Calibrations!DB$46*10000+Calibrations!DC$46</f>
        <v>12.348637429641492</v>
      </c>
      <c r="AA543" s="20">
        <f>'Bruker data input page'!BJ543*Calibrations!DI$46*10000+Calibrations!DJ$46</f>
        <v>80.291086000051479</v>
      </c>
      <c r="AB543" s="20">
        <f>'Bruker data input page'!BL543*Calibrations!DP$46*10000+Calibrations!DQ$46</f>
        <v>20.125281270588395</v>
      </c>
      <c r="AC543" s="20">
        <f>AB543*'ICP corrections'!Z$74+'ICP corrections'!AA$74</f>
        <v>25.060001608127195</v>
      </c>
      <c r="AD543" s="20">
        <f>((('Bruker data input page'!BN543*10000)^2)*Calibrations!DW$46)+(Calibrations!DX$46*('Bruker data input page'!BN543*10000))+Calibrations!DY$46</f>
        <v>35.884970840423698</v>
      </c>
      <c r="AE543" s="20">
        <f>AD543^2*'ICP corrections'!F$75+'ICP corrections'!G$75*AD543+'ICP corrections'!H$75</f>
        <v>59.922802091748203</v>
      </c>
      <c r="AF543" s="91">
        <f>A543^4*'ICP corrections'!K$75+A543^3*'ICP corrections'!L$75+'ICP corrections'!M$75*A543^2+'ICP corrections'!N$75*A543+'ICP corrections'!O$75</f>
        <v>0.938698800649717</v>
      </c>
      <c r="AG543" s="20">
        <f t="shared" si="8"/>
        <v>56.249462455094388</v>
      </c>
      <c r="AH543" s="20"/>
    </row>
    <row r="544" spans="1:34" s="18" customFormat="1" ht="16">
      <c r="A544" s="18">
        <f>'Bruker data input page'!A544</f>
        <v>604</v>
      </c>
      <c r="B544" s="82">
        <f>'Bruker data input page'!B544</f>
        <v>44881.136111111111</v>
      </c>
      <c r="C544" s="18" t="str">
        <f>'Bruker data input page'!G544</f>
        <v>GeoExploration</v>
      </c>
      <c r="D544" s="18" t="str">
        <f>'Bruker data input page'!H544</f>
        <v>Oxide3phase</v>
      </c>
      <c r="E544" s="22">
        <f>'Bruker data input page'!K544</f>
        <v>150</v>
      </c>
      <c r="F544" s="22"/>
      <c r="G544" s="22" t="str">
        <f>'Bruker data input page'!DJ544</f>
        <v>390-U1557D-10R-3A</v>
      </c>
      <c r="H544" s="22" t="str">
        <f>'Bruker data input page'!DK544</f>
        <v>SHLF11577741</v>
      </c>
      <c r="I544" s="22">
        <f>'Bruker data input page'!DL544</f>
        <v>101</v>
      </c>
      <c r="J544" s="22" t="str">
        <f>'Bruker data input page'!DM544</f>
        <v>orange speckled basalt clast</v>
      </c>
      <c r="K544" s="49">
        <f>'Bruker data input page'!X544*Calibrations!H$46+Calibrations!I$46</f>
        <v>50.013840127494198</v>
      </c>
      <c r="L544" s="50">
        <f>'Bruker data input page'!AJ544*Calibrations!O$46/0.5995+Calibrations!P$46</f>
        <v>1.1726900271086567</v>
      </c>
      <c r="M544" s="19">
        <f>'ICP corrections'!$S$75*L544^2+'ICP corrections'!$T$75*L544+'ICP corrections'!$U$75</f>
        <v>1.2648333602747117</v>
      </c>
      <c r="N544" s="49">
        <f>'Bruker data input page'!V544*Calibrations!V$46+Calibrations!W$46</f>
        <v>19.483491490654778</v>
      </c>
      <c r="O544" s="50">
        <f>'Bruker data input page'!AR544*Calibrations!AC$46/0.6994+Calibrations!AD$46</f>
        <v>13.263350386719413</v>
      </c>
      <c r="P544" s="50">
        <f>'Bruker data input page'!T544*Calibrations!AQ$46+Calibrations!AR$46</f>
        <v>5.8207594748896847</v>
      </c>
      <c r="Q544" s="50">
        <f>'Bruker data input page'!AP544*Calibrations!AJ$46/0.77446+Calibrations!AK$46</f>
        <v>0.16726649044817055</v>
      </c>
      <c r="R544" s="50">
        <f>'Bruker data input page'!AH544*Calibrations!AX$46/0.7147+Calibrations!AY$46</f>
        <v>10.350433458232569</v>
      </c>
      <c r="S544" s="50">
        <f>'Bruker data input page'!AF544*Calibrations!BE$46/0.83015+Calibrations!BF$46</f>
        <v>3.2097319321033924</v>
      </c>
      <c r="U544" s="20">
        <f>'Bruker data input page'!AL544*Calibrations!BS$46*10000+Calibrations!BT$46</f>
        <v>291.39586784698616</v>
      </c>
      <c r="V544" s="20">
        <f>('Bruker data input page'!AN544*10000)^2*Calibrations!BY$46+('Bruker data input page'!AN544*10000)*Calibrations!BZ$46+Calibrations!CA$46</f>
        <v>378.64090242009286</v>
      </c>
      <c r="W544" s="20">
        <f>'Bruker data input page'!AV544*Calibrations!CG$46*10000+Calibrations!CH$46</f>
        <v>123.56886213756763</v>
      </c>
      <c r="X544" s="20">
        <f>'Bruker data input page'!AX544*Calibrations!CN$46*10000+Calibrations!CO$46</f>
        <v>82.322350377224609</v>
      </c>
      <c r="Y544" s="20">
        <f>'Bruker data input page'!AZ544*Calibrations!CU$46*10000+Calibrations!CV$46</f>
        <v>98.715437985637649</v>
      </c>
      <c r="Z544" s="20">
        <f>'Bruker data input page'!BH544*Calibrations!DB$46*10000+Calibrations!DC$46</f>
        <v>21.972860238303074</v>
      </c>
      <c r="AA544" s="20">
        <f>'Bruker data input page'!BJ544*Calibrations!DI$46*10000+Calibrations!DJ$46</f>
        <v>89.678732330862516</v>
      </c>
      <c r="AB544" s="20">
        <f>'Bruker data input page'!BL544*Calibrations!DP$46*10000+Calibrations!DQ$46</f>
        <v>23.748630023569859</v>
      </c>
      <c r="AC544" s="20">
        <f>AB544*'ICP corrections'!Z$74+'ICP corrections'!AA$74</f>
        <v>28.140210383036734</v>
      </c>
      <c r="AD544" s="20">
        <f>((('Bruker data input page'!BN544*10000)^2)*Calibrations!DW$46)+(Calibrations!DX$46*('Bruker data input page'!BN544*10000))+Calibrations!DY$46</f>
        <v>37.154457648689508</v>
      </c>
      <c r="AE544" s="20">
        <f>AD544^2*'ICP corrections'!F$75+'ICP corrections'!G$75*AD544+'ICP corrections'!H$75</f>
        <v>61.617792224983603</v>
      </c>
      <c r="AF544" s="91">
        <f>A544^4*'ICP corrections'!K$75+A544^3*'ICP corrections'!L$75+'ICP corrections'!M$75*A544^2+'ICP corrections'!N$75*A544+'ICP corrections'!O$75</f>
        <v>0.93680475807988328</v>
      </c>
      <c r="AG544" s="20">
        <f t="shared" si="8"/>
        <v>57.723840938742278</v>
      </c>
      <c r="AH544" s="20"/>
    </row>
    <row r="545" spans="1:34" s="18" customFormat="1" ht="16">
      <c r="A545" s="18">
        <f>'Bruker data input page'!A545</f>
        <v>605</v>
      </c>
      <c r="B545" s="82">
        <f>'Bruker data input page'!B545</f>
        <v>44881.13958333333</v>
      </c>
      <c r="C545" s="18" t="str">
        <f>'Bruker data input page'!G545</f>
        <v>GeoExploration</v>
      </c>
      <c r="D545" s="18" t="str">
        <f>'Bruker data input page'!H545</f>
        <v>Oxide3phase</v>
      </c>
      <c r="E545" s="22">
        <f>'Bruker data input page'!K545</f>
        <v>150</v>
      </c>
      <c r="F545" s="22"/>
      <c r="G545" s="22" t="str">
        <f>'Bruker data input page'!DJ545</f>
        <v>390-U1557D-10R-4A</v>
      </c>
      <c r="H545" s="22" t="str">
        <f>'Bruker data input page'!DK545</f>
        <v>SHLF11577771</v>
      </c>
      <c r="I545" s="22">
        <f>'Bruker data input page'!DL545</f>
        <v>22</v>
      </c>
      <c r="J545" s="22" t="str">
        <f>'Bruker data input page'!DM545</f>
        <v>orange speckled basalt clast</v>
      </c>
      <c r="K545" s="49">
        <f>'Bruker data input page'!X545*Calibrations!H$46+Calibrations!I$46</f>
        <v>53.281403376129298</v>
      </c>
      <c r="L545" s="50">
        <f>'Bruker data input page'!AJ545*Calibrations!O$46/0.5995+Calibrations!P$46</f>
        <v>1.0999729046295199</v>
      </c>
      <c r="M545" s="19">
        <f>'ICP corrections'!$S$75*L545^2+'ICP corrections'!$T$75*L545+'ICP corrections'!$U$75</f>
        <v>1.1807293436824489</v>
      </c>
      <c r="N545" s="49">
        <f>'Bruker data input page'!V545*Calibrations!V$46+Calibrations!W$46</f>
        <v>19.584964434579266</v>
      </c>
      <c r="O545" s="50">
        <f>'Bruker data input page'!AR545*Calibrations!AC$46/0.6994+Calibrations!AD$46</f>
        <v>12.037803362542407</v>
      </c>
      <c r="P545" s="50">
        <f>'Bruker data input page'!T545*Calibrations!AQ$46+Calibrations!AR$46</f>
        <v>8.8042916138723868</v>
      </c>
      <c r="Q545" s="50">
        <f>'Bruker data input page'!AP545*Calibrations!AJ$46/0.77446+Calibrations!AK$46</f>
        <v>0.13702859462255373</v>
      </c>
      <c r="R545" s="50">
        <f>'Bruker data input page'!AH545*Calibrations!AX$46/0.7147+Calibrations!AY$46</f>
        <v>11.403609198261456</v>
      </c>
      <c r="S545" s="50">
        <f>'Bruker data input page'!AF545*Calibrations!BE$46/0.83015+Calibrations!BF$46</f>
        <v>1.3803185929675301</v>
      </c>
      <c r="U545" s="20">
        <f>'Bruker data input page'!AL545*Calibrations!BS$46*10000+Calibrations!BT$46</f>
        <v>320.44925500783847</v>
      </c>
      <c r="V545" s="20">
        <f>('Bruker data input page'!AN545*10000)^2*Calibrations!BY$46+('Bruker data input page'!AN545*10000)*Calibrations!BZ$46+Calibrations!CA$46</f>
        <v>372.67718889410412</v>
      </c>
      <c r="W545" s="20">
        <f>'Bruker data input page'!AV545*Calibrations!CG$46*10000+Calibrations!CH$46</f>
        <v>118.57448468499696</v>
      </c>
      <c r="X545" s="20">
        <f>'Bruker data input page'!AX545*Calibrations!CN$46*10000+Calibrations!CO$46</f>
        <v>82.322350377224609</v>
      </c>
      <c r="Y545" s="20">
        <f>'Bruker data input page'!AZ545*Calibrations!CU$46*10000+Calibrations!CV$46</f>
        <v>87.748526008491382</v>
      </c>
      <c r="Z545" s="20">
        <f>'Bruker data input page'!BH545*Calibrations!DB$46*10000+Calibrations!DC$46</f>
        <v>11.279279339790206</v>
      </c>
      <c r="AA545" s="20">
        <f>'Bruker data input page'!BJ545*Calibrations!DI$46*10000+Calibrations!DJ$46</f>
        <v>74.032655112844111</v>
      </c>
      <c r="AB545" s="20">
        <f>'Bruker data input page'!BL545*Calibrations!DP$46*10000+Calibrations!DQ$46</f>
        <v>22.540847105909371</v>
      </c>
      <c r="AC545" s="20">
        <f>AB545*'ICP corrections'!Z$74+'ICP corrections'!AA$74</f>
        <v>27.113474124733557</v>
      </c>
      <c r="AD545" s="20">
        <f>((('Bruker data input page'!BN545*10000)^2)*Calibrations!DW$46)+(Calibrations!DX$46*('Bruker data input page'!BN545*10000))+Calibrations!DY$46</f>
        <v>29.492673931231018</v>
      </c>
      <c r="AE545" s="20">
        <f>AD545^2*'ICP corrections'!F$75+'ICP corrections'!G$75*AD545+'ICP corrections'!H$75</f>
        <v>51.315272315681689</v>
      </c>
      <c r="AF545" s="91">
        <f>A545^4*'ICP corrections'!K$75+A545^3*'ICP corrections'!L$75+'ICP corrections'!M$75*A545^2+'ICP corrections'!N$75*A545+'ICP corrections'!O$75</f>
        <v>0.93489703390609247</v>
      </c>
      <c r="AG545" s="20">
        <f t="shared" si="8"/>
        <v>47.974495882014232</v>
      </c>
      <c r="AH545" s="20"/>
    </row>
    <row r="546" spans="1:34" s="18" customFormat="1" ht="16">
      <c r="A546" s="18">
        <f>'Bruker data input page'!A546</f>
        <v>606</v>
      </c>
      <c r="B546" s="82">
        <f>'Bruker data input page'!B546</f>
        <v>44881.143055555556</v>
      </c>
      <c r="C546" s="18" t="str">
        <f>'Bruker data input page'!G546</f>
        <v>GeoExploration</v>
      </c>
      <c r="D546" s="18" t="str">
        <f>'Bruker data input page'!H546</f>
        <v>Oxide3phase</v>
      </c>
      <c r="E546" s="22">
        <f>'Bruker data input page'!K546</f>
        <v>150</v>
      </c>
      <c r="F546" s="22"/>
      <c r="G546" s="22" t="str">
        <f>'Bruker data input page'!DJ546</f>
        <v>390-U1557D-10R-4A</v>
      </c>
      <c r="H546" s="22" t="str">
        <f>'Bruker data input page'!DK546</f>
        <v>SHLF11577771</v>
      </c>
      <c r="I546" s="22">
        <f>'Bruker data input page'!DL546</f>
        <v>49</v>
      </c>
      <c r="J546" s="22" t="str">
        <f>'Bruker data input page'!DM546</f>
        <v>orange-red speckled basalt clast</v>
      </c>
      <c r="K546" s="49">
        <f>'Bruker data input page'!X546*Calibrations!H$46+Calibrations!I$46</f>
        <v>50.884587644951878</v>
      </c>
      <c r="L546" s="50">
        <f>'Bruker data input page'!AJ546*Calibrations!O$46/0.5995+Calibrations!P$46</f>
        <v>1.081505063999898</v>
      </c>
      <c r="M546" s="19">
        <f>'ICP corrections'!$S$75*L546^2+'ICP corrections'!$T$75*L546+'ICP corrections'!$U$75</f>
        <v>1.1593535087159508</v>
      </c>
      <c r="N546" s="49">
        <f>'Bruker data input page'!V546*Calibrations!V$46+Calibrations!W$46</f>
        <v>19.020389057770224</v>
      </c>
      <c r="O546" s="50">
        <f>'Bruker data input page'!AR546*Calibrations!AC$46/0.6994+Calibrations!AD$46</f>
        <v>12.262144818291246</v>
      </c>
      <c r="P546" s="50">
        <f>'Bruker data input page'!T546*Calibrations!AQ$46+Calibrations!AR$46</f>
        <v>6.8296927598418895</v>
      </c>
      <c r="Q546" s="50">
        <f>'Bruker data input page'!AP546*Calibrations!AJ$46/0.77446+Calibrations!AK$46</f>
        <v>0.20646818938414804</v>
      </c>
      <c r="R546" s="50">
        <f>'Bruker data input page'!AH546*Calibrations!AX$46/0.7147+Calibrations!AY$46</f>
        <v>8.8744115981422027</v>
      </c>
      <c r="S546" s="50">
        <f>'Bruker data input page'!AF546*Calibrations!BE$46/0.83015+Calibrations!BF$46</f>
        <v>3.1834440432262419</v>
      </c>
      <c r="U546" s="20">
        <f>'Bruker data input page'!AL546*Calibrations!BS$46*10000+Calibrations!BT$46</f>
        <v>256.11675486595118</v>
      </c>
      <c r="V546" s="20">
        <f>('Bruker data input page'!AN546*10000)^2*Calibrations!BY$46+('Bruker data input page'!AN546*10000)*Calibrations!BZ$46+Calibrations!CA$46</f>
        <v>340.43029619613094</v>
      </c>
      <c r="W546" s="20">
        <f>'Bruker data input page'!AV546*Calibrations!CG$46*10000+Calibrations!CH$46</f>
        <v>174.51151215378849</v>
      </c>
      <c r="X546" s="20">
        <f>'Bruker data input page'!AX546*Calibrations!CN$46*10000+Calibrations!CO$46</f>
        <v>115.20953520654851</v>
      </c>
      <c r="Y546" s="20">
        <f>'Bruker data input page'!AZ546*Calibrations!CU$46*10000+Calibrations!CV$46</f>
        <v>109.68234996278393</v>
      </c>
      <c r="Z546" s="20">
        <f>'Bruker data input page'!BH546*Calibrations!DB$46*10000+Calibrations!DC$46</f>
        <v>19.834144058600501</v>
      </c>
      <c r="AA546" s="20">
        <f>'Bruker data input page'!BJ546*Calibrations!DI$46*10000+Calibrations!DJ$46</f>
        <v>88.63566051632796</v>
      </c>
      <c r="AB546" s="20">
        <f>'Bruker data input page'!BL546*Calibrations!DP$46*10000+Calibrations!DQ$46</f>
        <v>27.37197877655132</v>
      </c>
      <c r="AC546" s="20">
        <f>AB546*'ICP corrections'!Z$74+'ICP corrections'!AA$74</f>
        <v>31.220419157946274</v>
      </c>
      <c r="AD546" s="20">
        <f>((('Bruker data input page'!BN546*10000)^2)*Calibrations!DW$46)+(Calibrations!DX$46*('Bruker data input page'!BN546*10000))+Calibrations!DY$46</f>
        <v>37.154457648689508</v>
      </c>
      <c r="AE546" s="20">
        <f>AD546^2*'ICP corrections'!F$75+'ICP corrections'!G$75*AD546+'ICP corrections'!H$75</f>
        <v>61.617792224983603</v>
      </c>
      <c r="AF546" s="91">
        <f>A546^4*'ICP corrections'!K$75+A546^3*'ICP corrections'!L$75+'ICP corrections'!M$75*A546^2+'ICP corrections'!N$75*A546+'ICP corrections'!O$75</f>
        <v>0.93297559607594405</v>
      </c>
      <c r="AG546" s="20">
        <f t="shared" si="8"/>
        <v>57.48789642998775</v>
      </c>
      <c r="AH546" s="20"/>
    </row>
    <row r="547" spans="1:34" s="18" customFormat="1" ht="16">
      <c r="A547" s="18">
        <f>'Bruker data input page'!A547</f>
        <v>607</v>
      </c>
      <c r="B547" s="82">
        <f>'Bruker data input page'!B547</f>
        <v>44881.145833333336</v>
      </c>
      <c r="C547" s="18" t="str">
        <f>'Bruker data input page'!G547</f>
        <v>GeoExploration</v>
      </c>
      <c r="D547" s="18" t="str">
        <f>'Bruker data input page'!H547</f>
        <v>Oxide3phase</v>
      </c>
      <c r="E547" s="22">
        <f>'Bruker data input page'!K547</f>
        <v>150</v>
      </c>
      <c r="F547" s="22"/>
      <c r="G547" s="22" t="str">
        <f>'Bruker data input page'!DJ547</f>
        <v>390-U1557D-10R-4A</v>
      </c>
      <c r="H547" s="22" t="str">
        <f>'Bruker data input page'!DK547</f>
        <v>SHLF11577771</v>
      </c>
      <c r="I547" s="22">
        <f>'Bruker data input page'!DL547</f>
        <v>111</v>
      </c>
      <c r="J547" s="22" t="str">
        <f>'Bruker data input page'!DM547</f>
        <v>orange-red speckled basalt clast</v>
      </c>
      <c r="K547" s="49">
        <f>'Bruker data input page'!X547*Calibrations!H$46+Calibrations!I$46</f>
        <v>50.441712416556413</v>
      </c>
      <c r="L547" s="50">
        <f>'Bruker data input page'!AJ547*Calibrations!O$46/0.5995+Calibrations!P$46</f>
        <v>0.90457655511075086</v>
      </c>
      <c r="M547" s="19">
        <f>'ICP corrections'!$S$75*L547^2+'ICP corrections'!$T$75*L547+'ICP corrections'!$U$75</f>
        <v>0.95423516685963228</v>
      </c>
      <c r="N547" s="49">
        <f>'Bruker data input page'!V547*Calibrations!V$46+Calibrations!W$46</f>
        <v>18.61892351074605</v>
      </c>
      <c r="O547" s="50">
        <f>'Bruker data input page'!AR547*Calibrations!AC$46/0.6994+Calibrations!AD$46</f>
        <v>10.291867470852512</v>
      </c>
      <c r="P547" s="50">
        <f>'Bruker data input page'!T547*Calibrations!AQ$46+Calibrations!AR$46</f>
        <v>9.265199502026995</v>
      </c>
      <c r="Q547" s="50">
        <f>'Bruker data input page'!AP547*Calibrations!AJ$46/0.77446+Calibrations!AK$46</f>
        <v>0.12471830501765835</v>
      </c>
      <c r="R547" s="50">
        <f>'Bruker data input page'!AH547*Calibrations!AX$46/0.7147+Calibrations!AY$46</f>
        <v>12.113459568896058</v>
      </c>
      <c r="S547" s="50">
        <f>'Bruker data input page'!AF547*Calibrations!BE$46/0.83015+Calibrations!BF$46</f>
        <v>1.4429620728449963</v>
      </c>
      <c r="U547" s="20">
        <f>'Bruker data input page'!AL547*Calibrations!BS$46*10000+Calibrations!BT$46</f>
        <v>247.81578710570764</v>
      </c>
      <c r="V547" s="20">
        <f>('Bruker data input page'!AN547*10000)^2*Calibrations!BY$46+('Bruker data input page'!AN547*10000)*Calibrations!BZ$46+Calibrations!CA$46</f>
        <v>360.26409682852068</v>
      </c>
      <c r="W547" s="20">
        <f>'Bruker data input page'!AV547*Calibrations!CG$46*10000+Calibrations!CH$46</f>
        <v>148.54074940042102</v>
      </c>
      <c r="X547" s="20">
        <f>'Bruker data input page'!AX547*Calibrations!CN$46*10000+Calibrations!CO$46</f>
        <v>84.377799429057347</v>
      </c>
      <c r="Y547" s="20">
        <f>'Bruker data input page'!AZ547*Calibrations!CU$46*10000+Calibrations!CV$46</f>
        <v>113.33798728849935</v>
      </c>
      <c r="Z547" s="20">
        <f>'Bruker data input page'!BH547*Calibrations!DB$46*10000+Calibrations!DC$46</f>
        <v>11.279279339790206</v>
      </c>
      <c r="AA547" s="20">
        <f>'Bruker data input page'!BJ547*Calibrations!DI$46*10000+Calibrations!DJ$46</f>
        <v>74.032655112844111</v>
      </c>
      <c r="AB547" s="20">
        <f>'Bruker data input page'!BL547*Calibrations!DP$46*10000+Calibrations!DQ$46</f>
        <v>18.917498352927911</v>
      </c>
      <c r="AC547" s="20">
        <f>AB547*'ICP corrections'!Z$74+'ICP corrections'!AA$74</f>
        <v>24.033265349824017</v>
      </c>
      <c r="AD547" s="20">
        <f>((('Bruker data input page'!BN547*10000)^2)*Calibrations!DW$46)+(Calibrations!DX$46*('Bruker data input page'!BN547*10000))+Calibrations!DY$46</f>
        <v>32.058565268480812</v>
      </c>
      <c r="AE547" s="20">
        <f>AD547^2*'ICP corrections'!F$75+'ICP corrections'!G$75*AD547+'ICP corrections'!H$75</f>
        <v>54.784935990419477</v>
      </c>
      <c r="AF547" s="91">
        <f>A547^4*'ICP corrections'!K$75+A547^3*'ICP corrections'!L$75+'ICP corrections'!M$75*A547^2+'ICP corrections'!N$75*A547+'ICP corrections'!O$75</f>
        <v>0.93104041261024628</v>
      </c>
      <c r="AG547" s="20">
        <f t="shared" si="8"/>
        <v>51.006989409346083</v>
      </c>
      <c r="AH547" s="20"/>
    </row>
    <row r="548" spans="1:34" s="18" customFormat="1" ht="16">
      <c r="A548" s="18">
        <f>'Bruker data input page'!A548</f>
        <v>608</v>
      </c>
      <c r="B548" s="82">
        <f>'Bruker data input page'!B548</f>
        <v>44881.15</v>
      </c>
      <c r="C548" s="18" t="str">
        <f>'Bruker data input page'!G548</f>
        <v>GeoExploration</v>
      </c>
      <c r="D548" s="18" t="str">
        <f>'Bruker data input page'!H548</f>
        <v>Oxide3phase</v>
      </c>
      <c r="E548" s="22">
        <f>'Bruker data input page'!K548</f>
        <v>150</v>
      </c>
      <c r="F548" s="22"/>
      <c r="G548" s="22" t="str">
        <f>'Bruker data input page'!DJ548</f>
        <v>390-U1557D-10R-4A</v>
      </c>
      <c r="H548" s="22" t="str">
        <f>'Bruker data input page'!DK548</f>
        <v>SHLF11577771</v>
      </c>
      <c r="I548" s="22">
        <f>'Bruker data input page'!DL548</f>
        <v>44</v>
      </c>
      <c r="J548" s="22" t="str">
        <f>'Bruker data input page'!DM548</f>
        <v>grey-brown speckled basalt clast</v>
      </c>
      <c r="K548" s="49">
        <f>'Bruker data input page'!X548*Calibrations!H$46+Calibrations!I$46</f>
        <v>51.630214495277635</v>
      </c>
      <c r="L548" s="50">
        <f>'Bruker data input page'!AJ548*Calibrations!O$46/0.5995+Calibrations!P$46</f>
        <v>0.968884214446042</v>
      </c>
      <c r="M548" s="19">
        <f>'ICP corrections'!$S$75*L548^2+'ICP corrections'!$T$75*L548+'ICP corrections'!$U$75</f>
        <v>1.0288580738612794</v>
      </c>
      <c r="N548" s="49">
        <f>'Bruker data input page'!V548*Calibrations!V$46+Calibrations!W$46</f>
        <v>19.149410320455459</v>
      </c>
      <c r="O548" s="50">
        <f>'Bruker data input page'!AR548*Calibrations!AC$46/0.6994+Calibrations!AD$46</f>
        <v>11.864637941791976</v>
      </c>
      <c r="P548" s="50">
        <f>'Bruker data input page'!T548*Calibrations!AQ$46+Calibrations!AR$46</f>
        <v>9.8357318721042972</v>
      </c>
      <c r="Q548" s="50">
        <f>'Bruker data input page'!AP548*Calibrations!AJ$46/0.77446+Calibrations!AK$46</f>
        <v>0.10320517755279264</v>
      </c>
      <c r="R548" s="50">
        <f>'Bruker data input page'!AH548*Calibrations!AX$46/0.7147+Calibrations!AY$46</f>
        <v>12.9501054116954</v>
      </c>
      <c r="S548" s="50">
        <f>'Bruker data input page'!AF548*Calibrations!BE$46/0.83015+Calibrations!BF$46</f>
        <v>0.92156696622201384</v>
      </c>
      <c r="U548" s="20">
        <f>'Bruker data input page'!AL548*Calibrations!BS$46*10000+Calibrations!BT$46</f>
        <v>260.26723874607291</v>
      </c>
      <c r="V548" s="20">
        <f>('Bruker data input page'!AN548*10000)^2*Calibrations!BY$46+('Bruker data input page'!AN548*10000)*Calibrations!BZ$46+Calibrations!CA$46</f>
        <v>394.78804614282546</v>
      </c>
      <c r="W548" s="20">
        <f>'Bruker data input page'!AV548*Calibrations!CG$46*10000+Calibrations!CH$46</f>
        <v>149.53962489093513</v>
      </c>
      <c r="X548" s="20">
        <f>'Bruker data input page'!AX548*Calibrations!CN$46*10000+Calibrations!CO$46</f>
        <v>72.045105118060889</v>
      </c>
      <c r="Y548" s="20">
        <f>'Bruker data input page'!AZ548*Calibrations!CU$46*10000+Calibrations!CV$46</f>
        <v>108.46380418754543</v>
      </c>
      <c r="Z548" s="20">
        <f>'Bruker data input page'!BH548*Calibrations!DB$46*10000+Calibrations!DC$46</f>
        <v>8.0712050702363456</v>
      </c>
      <c r="AA548" s="20">
        <f>'Bruker data input page'!BJ548*Calibrations!DI$46*10000+Calibrations!DJ$46</f>
        <v>74.032655112844111</v>
      </c>
      <c r="AB548" s="20">
        <f>'Bruker data input page'!BL548*Calibrations!DP$46*10000+Calibrations!DQ$46</f>
        <v>21.333064188248887</v>
      </c>
      <c r="AC548" s="20">
        <f>AB548*'ICP corrections'!Z$74+'ICP corrections'!AA$74</f>
        <v>26.086737866430376</v>
      </c>
      <c r="AD548" s="20">
        <f>((('Bruker data input page'!BN548*10000)^2)*Calibrations!DW$46)+(Calibrations!DX$46*('Bruker data input page'!BN548*10000))+Calibrations!DY$46</f>
        <v>28.205241975819746</v>
      </c>
      <c r="AE548" s="20">
        <f>AD548^2*'ICP corrections'!F$75+'ICP corrections'!G$75*AD548+'ICP corrections'!H$75</f>
        <v>49.567012221263532</v>
      </c>
      <c r="AF548" s="91">
        <f>A548^4*'ICP corrections'!K$75+A548^3*'ICP corrections'!L$75+'ICP corrections'!M$75*A548^2+'ICP corrections'!N$75*A548+'ICP corrections'!O$75</f>
        <v>0.92909145160301776</v>
      </c>
      <c r="AG548" s="20">
        <f t="shared" si="8"/>
        <v>46.052287336278255</v>
      </c>
      <c r="AH548" s="20"/>
    </row>
    <row r="549" spans="1:34" s="18" customFormat="1" ht="16">
      <c r="A549" s="18">
        <f>'Bruker data input page'!A549</f>
        <v>609</v>
      </c>
      <c r="B549" s="82">
        <f>'Bruker data input page'!B549</f>
        <v>44881.154861111114</v>
      </c>
      <c r="C549" s="18" t="str">
        <f>'Bruker data input page'!G549</f>
        <v>GeoExploration</v>
      </c>
      <c r="D549" s="18" t="str">
        <f>'Bruker data input page'!H549</f>
        <v>Oxide3phase</v>
      </c>
      <c r="E549" s="22">
        <f>'Bruker data input page'!K549</f>
        <v>150</v>
      </c>
      <c r="F549" s="22"/>
      <c r="G549" s="22" t="str">
        <f>'Bruker data input page'!DJ549</f>
        <v>390-U1557D-10R-4A</v>
      </c>
      <c r="H549" s="22" t="str">
        <f>'Bruker data input page'!DK549</f>
        <v>SHLF11577771</v>
      </c>
      <c r="I549" s="22">
        <f>'Bruker data input page'!DL549</f>
        <v>90</v>
      </c>
      <c r="J549" s="22" t="str">
        <f>'Bruker data input page'!DM549</f>
        <v>grey-brown speckled basalt clast</v>
      </c>
      <c r="K549" s="49">
        <f>'Bruker data input page'!X549*Calibrations!H$46+Calibrations!I$46</f>
        <v>52.448644070444949</v>
      </c>
      <c r="L549" s="50">
        <f>'Bruker data input page'!AJ549*Calibrations!O$46/0.5995+Calibrations!P$46</f>
        <v>1.0326971994787537</v>
      </c>
      <c r="M549" s="19">
        <f>'ICP corrections'!$S$75*L549^2+'ICP corrections'!$T$75*L549+'ICP corrections'!$U$75</f>
        <v>1.1028288672543927</v>
      </c>
      <c r="N549" s="49">
        <f>'Bruker data input page'!V549*Calibrations!V$46+Calibrations!W$46</f>
        <v>19.356319995176491</v>
      </c>
      <c r="O549" s="50">
        <f>'Bruker data input page'!AR549*Calibrations!AC$46/0.6994+Calibrations!AD$46</f>
        <v>12.345305875163659</v>
      </c>
      <c r="P549" s="50">
        <f>'Bruker data input page'!T549*Calibrations!AQ$46+Calibrations!AR$46</f>
        <v>10.754249212674246</v>
      </c>
      <c r="Q549" s="50">
        <f>'Bruker data input page'!AP549*Calibrations!AJ$46/0.77446+Calibrations!AK$46</f>
        <v>8.6831297204533739E-2</v>
      </c>
      <c r="R549" s="50">
        <f>'Bruker data input page'!AH549*Calibrations!AX$46/0.7147+Calibrations!AY$46</f>
        <v>11.322775260886004</v>
      </c>
      <c r="S549" s="50">
        <f>'Bruker data input page'!AF549*Calibrations!BE$46/0.83015+Calibrations!BF$46</f>
        <v>0.99685100543189742</v>
      </c>
      <c r="U549" s="20">
        <f>'Bruker data input page'!AL549*Calibrations!BS$46*10000+Calibrations!BT$46</f>
        <v>325.98323351466752</v>
      </c>
      <c r="V549" s="20">
        <f>('Bruker data input page'!AN549*10000)^2*Calibrations!BY$46+('Bruker data input page'!AN549*10000)*Calibrations!BZ$46+Calibrations!CA$46</f>
        <v>385.25834440342453</v>
      </c>
      <c r="W549" s="20">
        <f>'Bruker data input page'!AV549*Calibrations!CG$46*10000+Calibrations!CH$46</f>
        <v>123.56886213756763</v>
      </c>
      <c r="X549" s="20">
        <f>'Bruker data input page'!AX549*Calibrations!CN$46*10000+Calibrations!CO$46</f>
        <v>84.377799429057347</v>
      </c>
      <c r="Y549" s="20">
        <f>'Bruker data input page'!AZ549*Calibrations!CU$46*10000+Calibrations!CV$46</f>
        <v>85.311434458014432</v>
      </c>
      <c r="Z549" s="20">
        <f>'Bruker data input page'!BH549*Calibrations!DB$46*10000+Calibrations!DC$46</f>
        <v>8.0712050702363456</v>
      </c>
      <c r="AA549" s="20">
        <f>'Bruker data input page'!BJ549*Calibrations!DI$46*10000+Calibrations!DJ$46</f>
        <v>71.946511483774998</v>
      </c>
      <c r="AB549" s="20">
        <f>'Bruker data input page'!BL549*Calibrations!DP$46*10000+Calibrations!DQ$46</f>
        <v>18.917498352927911</v>
      </c>
      <c r="AC549" s="20">
        <f>AB549*'ICP corrections'!Z$74+'ICP corrections'!AA$74</f>
        <v>24.033265349824017</v>
      </c>
      <c r="AD549" s="20">
        <f>((('Bruker data input page'!BN549*10000)^2)*Calibrations!DW$46)+(Calibrations!DX$46*('Bruker data input page'!BN549*10000))+Calibrations!DY$46</f>
        <v>26.914819162550906</v>
      </c>
      <c r="AE549" s="20">
        <f>AD549^2*'ICP corrections'!F$75+'ICP corrections'!G$75*AD549+'ICP corrections'!H$75</f>
        <v>47.809754269684859</v>
      </c>
      <c r="AF549" s="91">
        <f>A549^4*'ICP corrections'!K$75+A549^3*'ICP corrections'!L$75+'ICP corrections'!M$75*A549^2+'ICP corrections'!N$75*A549+'ICP corrections'!O$75</f>
        <v>0.92712868122148295</v>
      </c>
      <c r="AG549" s="20">
        <f t="shared" si="8"/>
        <v>44.325794425576085</v>
      </c>
      <c r="AH549" s="20"/>
    </row>
    <row r="550" spans="1:34" s="18" customFormat="1" ht="16">
      <c r="A550" s="18">
        <f>'Bruker data input page'!A550</f>
        <v>610</v>
      </c>
      <c r="B550" s="82">
        <f>'Bruker data input page'!B550</f>
        <v>44881.158333333333</v>
      </c>
      <c r="C550" s="18" t="str">
        <f>'Bruker data input page'!G550</f>
        <v>GeoExploration</v>
      </c>
      <c r="D550" s="18" t="str">
        <f>'Bruker data input page'!H550</f>
        <v>Oxide3phase</v>
      </c>
      <c r="E550" s="22">
        <f>'Bruker data input page'!K550</f>
        <v>150</v>
      </c>
      <c r="F550" s="22"/>
      <c r="G550" s="22" t="str">
        <f>'Bruker data input page'!DJ550</f>
        <v>390-U1557D-10R-4A</v>
      </c>
      <c r="H550" s="22" t="str">
        <f>'Bruker data input page'!DK550</f>
        <v>SHLF11577771</v>
      </c>
      <c r="I550" s="22">
        <f>'Bruker data input page'!DL550</f>
        <v>116</v>
      </c>
      <c r="J550" s="22" t="str">
        <f>'Bruker data input page'!DM550</f>
        <v>grey speckled basalt clast</v>
      </c>
      <c r="K550" s="49">
        <f>'Bruker data input page'!X550*Calibrations!H$46+Calibrations!I$46</f>
        <v>53.449609407500347</v>
      </c>
      <c r="L550" s="50">
        <f>'Bruker data input page'!AJ550*Calibrations!O$46/0.5995+Calibrations!P$46</f>
        <v>0.93029961884486745</v>
      </c>
      <c r="M550" s="19">
        <f>'ICP corrections'!$S$75*L550^2+'ICP corrections'!$T$75*L550+'ICP corrections'!$U$75</f>
        <v>0.98409380971469718</v>
      </c>
      <c r="N550" s="49">
        <f>'Bruker data input page'!V550*Calibrations!V$46+Calibrations!W$46</f>
        <v>19.017812596303386</v>
      </c>
      <c r="O550" s="50">
        <f>'Bruker data input page'!AR550*Calibrations!AC$46/0.6994+Calibrations!AD$46</f>
        <v>10.354201071620924</v>
      </c>
      <c r="P550" s="50">
        <f>'Bruker data input page'!T550*Calibrations!AQ$46+Calibrations!AR$46</f>
        <v>12.046556932755816</v>
      </c>
      <c r="Q550" s="50">
        <f>'Bruker data input page'!AP550*Calibrations!AJ$46/0.77446+Calibrations!AK$46</f>
        <v>0.11133235903951968</v>
      </c>
      <c r="R550" s="50">
        <f>'Bruker data input page'!AH550*Calibrations!AX$46/0.7147+Calibrations!AY$46</f>
        <v>10.242168509617791</v>
      </c>
      <c r="S550" s="50">
        <f>'Bruker data input page'!AF550*Calibrations!BE$46/0.83015+Calibrations!BF$46</f>
        <v>1.4172335007524655</v>
      </c>
      <c r="U550" s="20">
        <f>'Bruker data input page'!AL550*Calibrations!BS$46*10000+Calibrations!BT$46</f>
        <v>298.31334098052241</v>
      </c>
      <c r="V550" s="20">
        <f>('Bruker data input page'!AN550*10000)^2*Calibrations!BY$46+('Bruker data input page'!AN550*10000)*Calibrations!BZ$46+Calibrations!CA$46</f>
        <v>447.17466134548613</v>
      </c>
      <c r="W550" s="20">
        <f>'Bruker data input page'!AV550*Calibrations!CG$46*10000+Calibrations!CH$46</f>
        <v>118.57448468499696</v>
      </c>
      <c r="X550" s="20">
        <f>'Bruker data input page'!AX550*Calibrations!CN$46*10000+Calibrations!CO$46</f>
        <v>99.793667317802942</v>
      </c>
      <c r="Y550" s="20">
        <f>'Bruker data input page'!AZ550*Calibrations!CU$46*10000+Calibrations!CV$46</f>
        <v>80.437251357060532</v>
      </c>
      <c r="Z550" s="20">
        <f>'Bruker data input page'!BH550*Calibrations!DB$46*10000+Calibrations!DC$46</f>
        <v>14.487353609344066</v>
      </c>
      <c r="AA550" s="20">
        <f>'Bruker data input page'!BJ550*Calibrations!DI$46*10000+Calibrations!DJ$46</f>
        <v>59.429649709360262</v>
      </c>
      <c r="AB550" s="20">
        <f>'Bruker data input page'!BL550*Calibrations!DP$46*10000+Calibrations!DQ$46</f>
        <v>21.333064188248887</v>
      </c>
      <c r="AC550" s="20">
        <f>AB550*'ICP corrections'!Z$74+'ICP corrections'!AA$74</f>
        <v>26.086737866430376</v>
      </c>
      <c r="AD550" s="20">
        <f>((('Bruker data input page'!BN550*10000)^2)*Calibrations!DW$46)+(Calibrations!DX$46*('Bruker data input page'!BN550*10000))+Calibrations!DY$46</f>
        <v>24.325000962440491</v>
      </c>
      <c r="AE550" s="20">
        <f>AD550^2*'ICP corrections'!F$75+'ICP corrections'!G$75*AD550+'ICP corrections'!H$75</f>
        <v>44.268107259784273</v>
      </c>
      <c r="AF550" s="91">
        <f>A550^4*'ICP corrections'!K$75+A550^3*'ICP corrections'!L$75+'ICP corrections'!M$75*A550^2+'ICP corrections'!N$75*A550+'ICP corrections'!O$75</f>
        <v>0.92515206970607888</v>
      </c>
      <c r="AG550" s="20">
        <f t="shared" si="8"/>
        <v>40.954731053360113</v>
      </c>
      <c r="AH550" s="20"/>
    </row>
    <row r="551" spans="1:34" s="18" customFormat="1" ht="16">
      <c r="A551" s="18">
        <f>'Bruker data input page'!A551</f>
        <v>611</v>
      </c>
      <c r="B551" s="82">
        <f>'Bruker data input page'!B551</f>
        <v>44881.166666666664</v>
      </c>
      <c r="C551" s="18" t="str">
        <f>'Bruker data input page'!G551</f>
        <v>GeoExploration</v>
      </c>
      <c r="D551" s="18" t="str">
        <f>'Bruker data input page'!H551</f>
        <v>Oxide3phase</v>
      </c>
      <c r="E551" s="22">
        <f>'Bruker data input page'!K551</f>
        <v>150</v>
      </c>
      <c r="F551" s="22"/>
      <c r="G551" s="22" t="str">
        <f>'Bruker data input page'!DJ551</f>
        <v>390-U1557D-10R-6A</v>
      </c>
      <c r="H551" s="22" t="str">
        <f>'Bruker data input page'!DK551</f>
        <v>SHLF11577831</v>
      </c>
      <c r="I551" s="22">
        <f>'Bruker data input page'!DL551</f>
        <v>43</v>
      </c>
      <c r="J551" s="22" t="str">
        <f>'Bruker data input page'!DM551</f>
        <v>grey-red speckled basalt clast</v>
      </c>
      <c r="K551" s="49">
        <f>'Bruker data input page'!X551*Calibrations!H$46+Calibrations!I$46</f>
        <v>49.069039640250523</v>
      </c>
      <c r="L551" s="50">
        <f>'Bruker data input page'!AJ551*Calibrations!O$46/0.5995+Calibrations!P$46</f>
        <v>0.87423653121922906</v>
      </c>
      <c r="M551" s="19">
        <f>'ICP corrections'!$S$75*L551^2+'ICP corrections'!$T$75*L551+'ICP corrections'!$U$75</f>
        <v>0.91900103364214081</v>
      </c>
      <c r="N551" s="49">
        <f>'Bruker data input page'!V551*Calibrations!V$46+Calibrations!W$46</f>
        <v>17.914690709811765</v>
      </c>
      <c r="O551" s="50">
        <f>'Bruker data input page'!AR551*Calibrations!AC$46/0.6994+Calibrations!AD$46</f>
        <v>10.406716014511732</v>
      </c>
      <c r="P551" s="50">
        <f>'Bruker data input page'!T551*Calibrations!AQ$46+Calibrations!AR$46</f>
        <v>10.147822100728455</v>
      </c>
      <c r="Q551" s="50">
        <f>'Bruker data input page'!AP551*Calibrations!AJ$46/0.77446+Calibrations!AK$46</f>
        <v>0.12471830501765835</v>
      </c>
      <c r="R551" s="50">
        <f>'Bruker data input page'!AH551*Calibrations!AX$46/0.7147+Calibrations!AY$46</f>
        <v>11.511290508339222</v>
      </c>
      <c r="S551" s="50">
        <f>'Bruker data input page'!AF551*Calibrations!BE$46/0.83015+Calibrations!BF$46</f>
        <v>0.8047816215933089</v>
      </c>
      <c r="U551" s="20">
        <f>'Bruker data input page'!AL551*Calibrations!BS$46*10000+Calibrations!BT$46</f>
        <v>229.83035695851331</v>
      </c>
      <c r="V551" s="20">
        <f>('Bruker data input page'!AN551*10000)^2*Calibrations!BY$46+('Bruker data input page'!AN551*10000)*Calibrations!BZ$46+Calibrations!CA$46</f>
        <v>374.39762626253639</v>
      </c>
      <c r="W551" s="20">
        <f>'Bruker data input page'!AV551*Calibrations!CG$46*10000+Calibrations!CH$46</f>
        <v>119.57336017551111</v>
      </c>
      <c r="X551" s="20">
        <f>'Bruker data input page'!AX551*Calibrations!CN$46*10000+Calibrations!CO$46</f>
        <v>57.656961755231698</v>
      </c>
      <c r="Y551" s="20">
        <f>'Bruker data input page'!AZ551*Calibrations!CU$46*10000+Calibrations!CV$46</f>
        <v>99.933983760876117</v>
      </c>
      <c r="Z551" s="20">
        <f>'Bruker data input page'!BH551*Calibrations!DB$46*10000+Calibrations!DC$46</f>
        <v>8.0712050702363456</v>
      </c>
      <c r="AA551" s="20">
        <f>'Bruker data input page'!BJ551*Calibrations!DI$46*10000+Calibrations!DJ$46</f>
        <v>66.731152411102187</v>
      </c>
      <c r="AB551" s="20">
        <f>'Bruker data input page'!BL551*Calibrations!DP$46*10000+Calibrations!DQ$46</f>
        <v>22.540847105909371</v>
      </c>
      <c r="AC551" s="20">
        <f>AB551*'ICP corrections'!Z$74+'ICP corrections'!AA$74</f>
        <v>27.113474124733557</v>
      </c>
      <c r="AD551" s="20">
        <f>((('Bruker data input page'!BN551*10000)^2)*Calibrations!DW$46)+(Calibrations!DX$46*('Bruker data input page'!BN551*10000))+Calibrations!DY$46</f>
        <v>34.612493174300319</v>
      </c>
      <c r="AE551" s="20">
        <f>AD551^2*'ICP corrections'!F$75+'ICP corrections'!G$75*AD551+'ICP corrections'!H$75</f>
        <v>58.219018612200323</v>
      </c>
      <c r="AF551" s="91">
        <f>A551^4*'ICP corrections'!K$75+A551^3*'ICP corrections'!L$75+'ICP corrections'!M$75*A551^2+'ICP corrections'!N$75*A551+'ICP corrections'!O$75</f>
        <v>0.92316158537044757</v>
      </c>
      <c r="AG551" s="20">
        <f t="shared" si="8"/>
        <v>53.745561520750442</v>
      </c>
      <c r="AH551" s="20"/>
    </row>
    <row r="552" spans="1:34" s="18" customFormat="1" ht="16">
      <c r="A552" s="18">
        <f>'Bruker data input page'!A552</f>
        <v>612</v>
      </c>
      <c r="B552" s="82">
        <f>'Bruker data input page'!B552</f>
        <v>44881.17083333333</v>
      </c>
      <c r="C552" s="18" t="str">
        <f>'Bruker data input page'!G552</f>
        <v>GeoExploration</v>
      </c>
      <c r="D552" s="18" t="str">
        <f>'Bruker data input page'!H552</f>
        <v>Oxide3phase</v>
      </c>
      <c r="E552" s="22">
        <f>'Bruker data input page'!K552</f>
        <v>150</v>
      </c>
      <c r="F552" s="22"/>
      <c r="G552" s="22" t="str">
        <f>'Bruker data input page'!DJ552</f>
        <v>390-U1557D-10R-6A</v>
      </c>
      <c r="H552" s="22" t="str">
        <f>'Bruker data input page'!DK552</f>
        <v>SHLF11577831</v>
      </c>
      <c r="I552" s="22">
        <f>'Bruker data input page'!DL552</f>
        <v>110</v>
      </c>
      <c r="J552" s="22" t="str">
        <f>'Bruker data input page'!DM552</f>
        <v>orange speckled basalt clast</v>
      </c>
      <c r="K552" s="49">
        <f>'Bruker data input page'!X552*Calibrations!H$46+Calibrations!I$46</f>
        <v>51.807268413947796</v>
      </c>
      <c r="L552" s="50">
        <f>'Bruker data input page'!AJ552*Calibrations!O$46/0.5995+Calibrations!P$46</f>
        <v>1.0595745032522217</v>
      </c>
      <c r="M552" s="19">
        <f>'ICP corrections'!$S$75*L552^2+'ICP corrections'!$T$75*L552+'ICP corrections'!$U$75</f>
        <v>1.1339612423994356</v>
      </c>
      <c r="N552" s="49">
        <f>'Bruker data input page'!V552*Calibrations!V$46+Calibrations!W$46</f>
        <v>19.016755586470843</v>
      </c>
      <c r="O552" s="50">
        <f>'Bruker data input page'!AR552*Calibrations!AC$46/0.6994+Calibrations!AD$46</f>
        <v>10.874143636503012</v>
      </c>
      <c r="P552" s="50">
        <f>'Bruker data input page'!T552*Calibrations!AQ$46+Calibrations!AR$46</f>
        <v>10.453994547585104</v>
      </c>
      <c r="Q552" s="50">
        <f>'Bruker data input page'!AP552*Calibrations!AJ$46/0.77446+Calibrations!AK$46</f>
        <v>8.4321432333632748E-2</v>
      </c>
      <c r="R552" s="50">
        <f>'Bruker data input page'!AH552*Calibrations!AX$46/0.7147+Calibrations!AY$46</f>
        <v>8.6870636277629956</v>
      </c>
      <c r="S552" s="50">
        <f>'Bruker data input page'!AF552*Calibrations!BE$46/0.83015+Calibrations!BF$46</f>
        <v>1.8462294745561856</v>
      </c>
      <c r="U552" s="20">
        <f>'Bruker data input page'!AL552*Calibrations!BS$46*10000+Calibrations!BT$46</f>
        <v>257.50024949265838</v>
      </c>
      <c r="V552" s="20">
        <f>('Bruker data input page'!AN552*10000)^2*Calibrations!BY$46+('Bruker data input page'!AN552*10000)*Calibrations!BZ$46+Calibrations!CA$46</f>
        <v>402.36604145969579</v>
      </c>
      <c r="W552" s="20">
        <f>'Bruker data input page'!AV552*Calibrations!CG$46*10000+Calibrations!CH$46</f>
        <v>123.56886213756763</v>
      </c>
      <c r="X552" s="20">
        <f>'Bruker data input page'!AX552*Calibrations!CN$46*10000+Calibrations!CO$46</f>
        <v>239.56420284242944</v>
      </c>
      <c r="Y552" s="20">
        <f>'Bruker data input page'!AZ552*Calibrations!CU$46*10000+Calibrations!CV$46</f>
        <v>76.7816140313451</v>
      </c>
      <c r="Z552" s="20">
        <f>'Bruker data input page'!BH552*Calibrations!DB$46*10000+Calibrations!DC$46</f>
        <v>10.209921249938919</v>
      </c>
      <c r="AA552" s="20">
        <f>'Bruker data input page'!BJ552*Calibrations!DI$46*10000+Calibrations!DJ$46</f>
        <v>86.549516887258832</v>
      </c>
      <c r="AB552" s="20">
        <f>'Bruker data input page'!BL552*Calibrations!DP$46*10000+Calibrations!DQ$46</f>
        <v>17.709715435267423</v>
      </c>
      <c r="AC552" s="20">
        <f>AB552*'ICP corrections'!Z$74+'ICP corrections'!AA$74</f>
        <v>23.006529091520836</v>
      </c>
      <c r="AD552" s="20">
        <f>((('Bruker data input page'!BN552*10000)^2)*Calibrations!DW$46)+(Calibrations!DX$46*('Bruker data input page'!BN552*10000))+Calibrations!DY$46</f>
        <v>34.612493174300319</v>
      </c>
      <c r="AE552" s="20">
        <f>AD552^2*'ICP corrections'!F$75+'ICP corrections'!G$75*AD552+'ICP corrections'!H$75</f>
        <v>58.219018612200323</v>
      </c>
      <c r="AF552" s="91">
        <f>A552^4*'ICP corrections'!K$75+A552^3*'ICP corrections'!L$75+'ICP corrections'!M$75*A552^2+'ICP corrections'!N$75*A552+'ICP corrections'!O$75</f>
        <v>0.92115719660144268</v>
      </c>
      <c r="AG552" s="20">
        <f t="shared" si="8"/>
        <v>53.628867973701666</v>
      </c>
      <c r="AH552" s="20"/>
    </row>
    <row r="553" spans="1:34" s="18" customFormat="1" ht="16">
      <c r="A553" s="18">
        <f>'Bruker data input page'!A553</f>
        <v>613</v>
      </c>
      <c r="B553" s="82">
        <f>'Bruker data input page'!B553</f>
        <v>44881.173611111109</v>
      </c>
      <c r="C553" s="18" t="str">
        <f>'Bruker data input page'!G553</f>
        <v>GeoExploration</v>
      </c>
      <c r="D553" s="18" t="str">
        <f>'Bruker data input page'!H553</f>
        <v>Oxide3phase</v>
      </c>
      <c r="E553" s="22">
        <f>'Bruker data input page'!K553</f>
        <v>150</v>
      </c>
      <c r="F553" s="22"/>
      <c r="G553" s="22" t="str">
        <f>'Bruker data input page'!DJ553</f>
        <v>390-U1557D-10R-6A</v>
      </c>
      <c r="H553" s="22" t="str">
        <f>'Bruker data input page'!DK553</f>
        <v>SHLF11577831</v>
      </c>
      <c r="I553" s="22">
        <f>'Bruker data input page'!DL553</f>
        <v>142</v>
      </c>
      <c r="J553" s="22" t="str">
        <f>'Bruker data input page'!DM553</f>
        <v>orange basalt clast</v>
      </c>
      <c r="K553" s="49">
        <f>'Bruker data input page'!X553*Calibrations!H$46+Calibrations!I$46</f>
        <v>53.649360080546465</v>
      </c>
      <c r="L553" s="50">
        <f>'Bruker data input page'!AJ553*Calibrations!O$46/0.5995+Calibrations!P$46</f>
        <v>1.1088770420759448</v>
      </c>
      <c r="M553" s="19">
        <f>'ICP corrections'!$S$75*L553^2+'ICP corrections'!$T$75*L553+'ICP corrections'!$U$75</f>
        <v>1.1910332218846562</v>
      </c>
      <c r="N553" s="49">
        <f>'Bruker data input page'!V553*Calibrations!V$46+Calibrations!W$46</f>
        <v>19.274467796268652</v>
      </c>
      <c r="O553" s="50">
        <f>'Bruker data input page'!AR553*Calibrations!AC$46/0.6994+Calibrations!AD$46</f>
        <v>11.145644403573058</v>
      </c>
      <c r="P553" s="50">
        <f>'Bruker data input page'!T553*Calibrations!AQ$46+Calibrations!AR$46</f>
        <v>10.525298967242783</v>
      </c>
      <c r="Q553" s="50">
        <f>'Bruker data input page'!AP553*Calibrations!AJ$46/0.77446+Calibrations!AK$46</f>
        <v>9.2209579070750169E-2</v>
      </c>
      <c r="R553" s="50">
        <f>'Bruker data input page'!AH553*Calibrations!AX$46/0.7147+Calibrations!AY$46</f>
        <v>8.463384158455117</v>
      </c>
      <c r="S553" s="50">
        <f>'Bruker data input page'!AF553*Calibrations!BE$46/0.83015+Calibrations!BF$46</f>
        <v>1.6786581658839628</v>
      </c>
      <c r="U553" s="20">
        <f>'Bruker data input page'!AL553*Calibrations!BS$46*10000+Calibrations!BT$46</f>
        <v>265.10946993954832</v>
      </c>
      <c r="V553" s="20">
        <f>('Bruker data input page'!AN553*10000)^2*Calibrations!BY$46+('Bruker data input page'!AN553*10000)*Calibrations!BZ$46+Calibrations!CA$46</f>
        <v>429.98165374372923</v>
      </c>
      <c r="W553" s="20">
        <f>'Bruker data input page'!AV553*Calibrations!CG$46*10000+Calibrations!CH$46</f>
        <v>146.54299841939275</v>
      </c>
      <c r="X553" s="20">
        <f>'Bruker data input page'!AX553*Calibrations!CN$46*10000+Calibrations!CO$46</f>
        <v>233.39785568693122</v>
      </c>
      <c r="Y553" s="20">
        <f>'Bruker data input page'!AZ553*Calibrations!CU$46*10000+Calibrations!CV$46</f>
        <v>93.84125488468375</v>
      </c>
      <c r="Z553" s="20">
        <f>'Bruker data input page'!BH553*Calibrations!DB$46*10000+Calibrations!DC$46</f>
        <v>13.417995519492779</v>
      </c>
      <c r="AA553" s="20">
        <f>'Bruker data input page'!BJ553*Calibrations!DI$46*10000+Calibrations!DJ$46</f>
        <v>93.851019589000771</v>
      </c>
      <c r="AB553" s="20">
        <f>'Bruker data input page'!BL553*Calibrations!DP$46*10000+Calibrations!DQ$46</f>
        <v>16.501932517606935</v>
      </c>
      <c r="AC553" s="20">
        <f>AB553*'ICP corrections'!Z$74+'ICP corrections'!AA$74</f>
        <v>21.979792833217655</v>
      </c>
      <c r="AD553" s="20">
        <f>((('Bruker data input page'!BN553*10000)^2)*Calibrations!DW$46)+(Calibrations!DX$46*('Bruker data input page'!BN553*10000))+Calibrations!DY$46</f>
        <v>30.777115028784706</v>
      </c>
      <c r="AE553" s="20">
        <f>AD553^2*'ICP corrections'!F$75+'ICP corrections'!G$75*AD553+'ICP corrections'!H$75</f>
        <v>53.054568837196683</v>
      </c>
      <c r="AF553" s="91">
        <f>A553^4*'ICP corrections'!K$75+A553^3*'ICP corrections'!L$75+'ICP corrections'!M$75*A553^2+'ICP corrections'!N$75*A553+'ICP corrections'!O$75</f>
        <v>0.91913887185912513</v>
      </c>
      <c r="AG553" s="20">
        <f t="shared" si="8"/>
        <v>48.764516547993253</v>
      </c>
      <c r="AH553" s="20"/>
    </row>
    <row r="554" spans="1:34" s="18" customFormat="1" ht="16">
      <c r="A554" s="18">
        <f>'Bruker data input page'!A554</f>
        <v>614</v>
      </c>
      <c r="B554" s="82">
        <f>'Bruker data input page'!B554</f>
        <v>44881.192361111112</v>
      </c>
      <c r="C554" s="18" t="str">
        <f>'Bruker data input page'!G554</f>
        <v>GeoExploration</v>
      </c>
      <c r="D554" s="18" t="str">
        <f>'Bruker data input page'!H554</f>
        <v>Oxide3phase</v>
      </c>
      <c r="E554" s="22">
        <f>'Bruker data input page'!K554</f>
        <v>150</v>
      </c>
      <c r="F554" s="22"/>
      <c r="G554" s="22" t="str">
        <f>'Bruker data input page'!DJ554</f>
        <v>390-U1557D-10R-7A</v>
      </c>
      <c r="H554" s="22" t="str">
        <f>'Bruker data input page'!DK554</f>
        <v>SHLF11577861</v>
      </c>
      <c r="I554" s="22">
        <f>'Bruker data input page'!DL554</f>
        <v>53</v>
      </c>
      <c r="J554" s="22" t="str">
        <f>'Bruker data input page'!DM554</f>
        <v>brown speckled basalt clast</v>
      </c>
      <c r="K554" s="49">
        <f>'Bruker data input page'!X554*Calibrations!H$46+Calibrations!I$46</f>
        <v>52.038659901357029</v>
      </c>
      <c r="L554" s="50">
        <f>'Bruker data input page'!AJ554*Calibrations!O$46/0.5995+Calibrations!P$46</f>
        <v>0.94085267063322275</v>
      </c>
      <c r="M554" s="19">
        <f>'ICP corrections'!$S$75*L554^2+'ICP corrections'!$T$75*L554+'ICP corrections'!$U$75</f>
        <v>0.99633985278481041</v>
      </c>
      <c r="N554" s="49">
        <f>'Bruker data input page'!V554*Calibrations!V$46+Calibrations!W$46</f>
        <v>18.97573039234512</v>
      </c>
      <c r="O554" s="50">
        <f>'Bruker data input page'!AR554*Calibrations!AC$46/0.6994+Calibrations!AD$46</f>
        <v>10.850489597070608</v>
      </c>
      <c r="P554" s="50">
        <f>'Bruker data input page'!T554*Calibrations!AQ$46+Calibrations!AR$46</f>
        <v>10.804695876921855</v>
      </c>
      <c r="Q554" s="50">
        <f>'Bruker data input page'!AP554*Calibrations!AJ$46/0.77446+Calibrations!AK$46</f>
        <v>0.11240801541276296</v>
      </c>
      <c r="R554" s="50">
        <f>'Bruker data input page'!AH554*Calibrations!AX$46/0.7147+Calibrations!AY$46</f>
        <v>11.037230106655397</v>
      </c>
      <c r="S554" s="50">
        <f>'Bruker data input page'!AF554*Calibrations!BE$46/0.83015+Calibrations!BF$46</f>
        <v>1.1154261637713871</v>
      </c>
      <c r="U554" s="20">
        <f>'Bruker data input page'!AL554*Calibrations!BS$46*10000+Calibrations!BT$46</f>
        <v>283.09490008674265</v>
      </c>
      <c r="V554" s="20">
        <f>('Bruker data input page'!AN554*10000)^2*Calibrations!BY$46+('Bruker data input page'!AN554*10000)*Calibrations!BZ$46+Calibrations!CA$46</f>
        <v>384.44272760821298</v>
      </c>
      <c r="W554" s="20">
        <f>'Bruker data input page'!AV554*Calibrations!CG$46*10000+Calibrations!CH$46</f>
        <v>147.54187390990685</v>
      </c>
      <c r="X554" s="20">
        <f>'Bruker data input page'!AX554*Calibrations!CN$46*10000+Calibrations!CO$46</f>
        <v>58.684686281148068</v>
      </c>
      <c r="Y554" s="20">
        <f>'Bruker data input page'!AZ554*Calibrations!CU$46*10000+Calibrations!CV$46</f>
        <v>112.11944151326088</v>
      </c>
      <c r="Z554" s="20">
        <f>'Bruker data input page'!BH554*Calibrations!DB$46*10000+Calibrations!DC$46</f>
        <v>9.1405631600876323</v>
      </c>
      <c r="AA554" s="20">
        <f>'Bruker data input page'!BJ554*Calibrations!DI$46*10000+Calibrations!DJ$46</f>
        <v>69.860367854705871</v>
      </c>
      <c r="AB554" s="20">
        <f>'Bruker data input page'!BL554*Calibrations!DP$46*10000+Calibrations!DQ$46</f>
        <v>22.540847105909371</v>
      </c>
      <c r="AC554" s="20">
        <f>AB554*'ICP corrections'!Z$74+'ICP corrections'!AA$74</f>
        <v>27.113474124733557</v>
      </c>
      <c r="AD554" s="20">
        <f>((('Bruker data input page'!BN554*10000)^2)*Calibrations!DW$46)+(Calibrations!DX$46*('Bruker data input page'!BN554*10000))+Calibrations!DY$46</f>
        <v>30.777115028784706</v>
      </c>
      <c r="AE554" s="20">
        <f>AD554^2*'ICP corrections'!F$75+'ICP corrections'!G$75*AD554+'ICP corrections'!H$75</f>
        <v>53.054568837196683</v>
      </c>
      <c r="AF554" s="91">
        <f>A554^4*'ICP corrections'!K$75+A554^3*'ICP corrections'!L$75+'ICP corrections'!M$75*A554^2+'ICP corrections'!N$75*A554+'ICP corrections'!O$75</f>
        <v>0.91710657967676656</v>
      </c>
      <c r="AG554" s="20">
        <f t="shared" si="8"/>
        <v>48.656694162507016</v>
      </c>
      <c r="AH554" s="20"/>
    </row>
    <row r="555" spans="1:34" s="18" customFormat="1" ht="16">
      <c r="A555" s="18">
        <f>'Bruker data input page'!A555</f>
        <v>615</v>
      </c>
      <c r="B555" s="82">
        <f>'Bruker data input page'!B555</f>
        <v>44881.197916666664</v>
      </c>
      <c r="C555" s="18" t="str">
        <f>'Bruker data input page'!G555</f>
        <v>GeoExploration</v>
      </c>
      <c r="D555" s="18" t="str">
        <f>'Bruker data input page'!H555</f>
        <v>Oxide3phase</v>
      </c>
      <c r="E555" s="22">
        <f>'Bruker data input page'!K555</f>
        <v>150</v>
      </c>
      <c r="F555" s="22"/>
      <c r="G555" s="22" t="str">
        <f>'Bruker data input page'!DJ555</f>
        <v>390-U1557D-11R-1A</v>
      </c>
      <c r="H555" s="22" t="str">
        <f>'Bruker data input page'!DK555</f>
        <v>SHLF11578401</v>
      </c>
      <c r="I555" s="22">
        <f>'Bruker data input page'!DL555</f>
        <v>25</v>
      </c>
      <c r="J555" s="22" t="str">
        <f>'Bruker data input page'!DM555</f>
        <v>grey-brown basalt clast</v>
      </c>
      <c r="K555" s="49">
        <f>'Bruker data input page'!X555*Calibrations!H$46+Calibrations!I$46</f>
        <v>39.192681615311379</v>
      </c>
      <c r="L555" s="50">
        <f>'Bruker data input page'!AJ555*Calibrations!O$46/0.5995+Calibrations!P$46</f>
        <v>0.67933485600303933</v>
      </c>
      <c r="M555" s="19">
        <f>'ICP corrections'!$S$75*L555^2+'ICP corrections'!$T$75*L555+'ICP corrections'!$U$75</f>
        <v>0.69224071247552876</v>
      </c>
      <c r="N555" s="49">
        <f>'Bruker data input page'!V555*Calibrations!V$46+Calibrations!W$46</f>
        <v>14.970720136825413</v>
      </c>
      <c r="O555" s="50">
        <f>'Bruker data input page'!AR555*Calibrations!AC$46/0.6994+Calibrations!AD$46</f>
        <v>7.1629884938567869</v>
      </c>
      <c r="P555" s="50">
        <f>'Bruker data input page'!T555*Calibrations!AQ$46+Calibrations!AR$46</f>
        <v>7.2033861265376489</v>
      </c>
      <c r="Q555" s="50">
        <f>'Bruker data input page'!AP555*Calibrations!AJ$46/0.77446+Calibrations!AK$46</f>
        <v>0.10117338218111088</v>
      </c>
      <c r="R555" s="50">
        <f>'Bruker data input page'!AH555*Calibrations!AX$46/0.7147+Calibrations!AY$46</f>
        <v>10.402960926563185</v>
      </c>
      <c r="S555" s="50">
        <f>'Bruker data input page'!AF555*Calibrations!BE$46/0.83015+Calibrations!BF$46</f>
        <v>0.75757528497136117</v>
      </c>
      <c r="U555" s="20">
        <f>'Bruker data input page'!AL555*Calibrations!BS$46*10000+Calibrations!BT$46</f>
        <v>106.0075878682139</v>
      </c>
      <c r="V555" s="20">
        <f>('Bruker data input page'!AN555*10000)^2*Calibrations!BY$46+('Bruker data input page'!AN555*10000)*Calibrations!BZ$46+Calibrations!CA$46</f>
        <v>286.1966377556987</v>
      </c>
      <c r="W555" s="20">
        <f>'Bruker data input page'!AV555*Calibrations!CG$46*10000+Calibrations!CH$46</f>
        <v>179.50588960635915</v>
      </c>
      <c r="X555" s="20">
        <f>'Bruker data input page'!AX555*Calibrations!CN$46*10000+Calibrations!CO$46</f>
        <v>61.767859858897182</v>
      </c>
      <c r="Y555" s="20">
        <f>'Bruker data input page'!AZ555*Calibrations!CU$46*10000+Calibrations!CV$46</f>
        <v>63.377610503721868</v>
      </c>
      <c r="Z555" s="20">
        <f>'Bruker data input page'!BH555*Calibrations!DB$46*10000+Calibrations!DC$46</f>
        <v>12.348637429641492</v>
      </c>
      <c r="AA555" s="20">
        <f>'Bruker data input page'!BJ555*Calibrations!DI$46*10000+Calibrations!DJ$46</f>
        <v>58.386577894825706</v>
      </c>
      <c r="AB555" s="20">
        <f>'Bruker data input page'!BL555*Calibrations!DP$46*10000+Calibrations!DQ$46</f>
        <v>21.333064188248887</v>
      </c>
      <c r="AC555" s="20">
        <f>AB555*'ICP corrections'!Z$74+'ICP corrections'!AA$74</f>
        <v>26.086737866430376</v>
      </c>
      <c r="AD555" s="20">
        <f>((('Bruker data input page'!BN555*10000)^2)*Calibrations!DW$46)+(Calibrations!DX$46*('Bruker data input page'!BN555*10000))+Calibrations!DY$46</f>
        <v>42.202496303176964</v>
      </c>
      <c r="AE555" s="20">
        <f>AD555^2*'ICP corrections'!F$75+'ICP corrections'!G$75*AD555+'ICP corrections'!H$75</f>
        <v>68.310494227681886</v>
      </c>
      <c r="AF555" s="91">
        <f>A555^4*'ICP corrections'!K$75+A555^3*'ICP corrections'!L$75+'ICP corrections'!M$75*A555^2+'ICP corrections'!N$75*A555+'ICP corrections'!O$75</f>
        <v>0.91506028866084455</v>
      </c>
      <c r="AG555" s="20">
        <f t="shared" si="8"/>
        <v>62.508220566547543</v>
      </c>
      <c r="AH555" s="20"/>
    </row>
    <row r="556" spans="1:34" s="18" customFormat="1" ht="16">
      <c r="A556" s="18">
        <f>'Bruker data input page'!A556</f>
        <v>616</v>
      </c>
      <c r="B556" s="82">
        <f>'Bruker data input page'!B556</f>
        <v>44881.200694444444</v>
      </c>
      <c r="C556" s="18" t="str">
        <f>'Bruker data input page'!G556</f>
        <v>GeoExploration</v>
      </c>
      <c r="D556" s="18" t="str">
        <f>'Bruker data input page'!H556</f>
        <v>Oxide3phase</v>
      </c>
      <c r="E556" s="22">
        <f>'Bruker data input page'!K556</f>
        <v>150</v>
      </c>
      <c r="F556" s="22"/>
      <c r="G556" s="22" t="str">
        <f>'Bruker data input page'!DJ556</f>
        <v>390-U1557D-11R-1A</v>
      </c>
      <c r="H556" s="22" t="str">
        <f>'Bruker data input page'!DK556</f>
        <v>SHLF11578401</v>
      </c>
      <c r="I556" s="22">
        <f>'Bruker data input page'!DL556</f>
        <v>44</v>
      </c>
      <c r="J556" s="22" t="str">
        <f>'Bruker data input page'!DM556</f>
        <v>orange-brown basalt clast</v>
      </c>
      <c r="K556" s="49">
        <f>'Bruker data input page'!X556*Calibrations!H$46+Calibrations!I$46</f>
        <v>50.089335687600709</v>
      </c>
      <c r="L556" s="50">
        <f>'Bruker data input page'!AJ556*Calibrations!O$46/0.5995+Calibrations!P$46</f>
        <v>1.0442395998722676</v>
      </c>
      <c r="M556" s="19">
        <f>'ICP corrections'!$S$75*L556^2+'ICP corrections'!$T$75*L556+'ICP corrections'!$U$75</f>
        <v>1.1162002895526391</v>
      </c>
      <c r="N556" s="49">
        <f>'Bruker data input page'!V556*Calibrations!V$46+Calibrations!W$46</f>
        <v>18.832505560035031</v>
      </c>
      <c r="O556" s="50">
        <f>'Bruker data input page'!AR556*Calibrations!AC$46/0.6994+Calibrations!AD$46</f>
        <v>11.680166187727945</v>
      </c>
      <c r="P556" s="50">
        <f>'Bruker data input page'!T556*Calibrations!AQ$46+Calibrations!AR$46</f>
        <v>8.9581539398276</v>
      </c>
      <c r="Q556" s="50">
        <f>'Bruker data input page'!AP556*Calibrations!AJ$46/0.77446+Calibrations!AK$46</f>
        <v>9.2448613820359779E-2</v>
      </c>
      <c r="R556" s="50">
        <f>'Bruker data input page'!AH556*Calibrations!AX$46/0.7147+Calibrations!AY$46</f>
        <v>8.5205807350817899</v>
      </c>
      <c r="S556" s="50">
        <f>'Bruker data input page'!AF556*Calibrations!BE$46/0.83015+Calibrations!BF$46</f>
        <v>2.0412073056747992</v>
      </c>
      <c r="U556" s="20">
        <f>'Bruker data input page'!AL556*Calibrations!BS$46*10000+Calibrations!BT$46</f>
        <v>278.25266889326724</v>
      </c>
      <c r="V556" s="20">
        <f>('Bruker data input page'!AN556*10000)^2*Calibrations!BY$46+('Bruker data input page'!AN556*10000)*Calibrations!BZ$46+Calibrations!CA$46</f>
        <v>371.81201444444287</v>
      </c>
      <c r="W556" s="20">
        <f>'Bruker data input page'!AV556*Calibrations!CG$46*10000+Calibrations!CH$46</f>
        <v>137.55311900476553</v>
      </c>
      <c r="X556" s="20">
        <f>'Bruker data input page'!AX556*Calibrations!CN$46*10000+Calibrations!CO$46</f>
        <v>115.20953520654851</v>
      </c>
      <c r="Y556" s="20">
        <f>'Bruker data input page'!AZ556*Calibrations!CU$46*10000+Calibrations!CV$46</f>
        <v>88.967071783729835</v>
      </c>
      <c r="Z556" s="20">
        <f>'Bruker data input page'!BH556*Calibrations!DB$46*10000+Calibrations!DC$46</f>
        <v>15.556711699195352</v>
      </c>
      <c r="AA556" s="20">
        <f>'Bruker data input page'!BJ556*Calibrations!DI$46*10000+Calibrations!DJ$46</f>
        <v>74.032655112844111</v>
      </c>
      <c r="AB556" s="20">
        <f>'Bruker data input page'!BL556*Calibrations!DP$46*10000+Calibrations!DQ$46</f>
        <v>20.125281270588395</v>
      </c>
      <c r="AC556" s="20">
        <f>AB556*'ICP corrections'!Z$74+'ICP corrections'!AA$74</f>
        <v>25.060001608127195</v>
      </c>
      <c r="AD556" s="20">
        <f>((('Bruker data input page'!BN556*10000)^2)*Calibrations!DW$46)+(Calibrations!DX$46*('Bruker data input page'!BN556*10000))+Calibrations!DY$46</f>
        <v>39.684458691648388</v>
      </c>
      <c r="AE556" s="20">
        <f>AD556^2*'ICP corrections'!F$75+'ICP corrections'!G$75*AD556+'ICP corrections'!H$75</f>
        <v>64.98152759838608</v>
      </c>
      <c r="AF556" s="91">
        <f>A556^4*'ICP corrections'!K$75+A556^3*'ICP corrections'!L$75+'ICP corrections'!M$75*A556^2+'ICP corrections'!N$75*A556+'ICP corrections'!O$75</f>
        <v>0.9129999674910485</v>
      </c>
      <c r="AG556" s="20">
        <f t="shared" si="8"/>
        <v>59.328132584845164</v>
      </c>
      <c r="AH556" s="20"/>
    </row>
    <row r="557" spans="1:34" s="18" customFormat="1" ht="16">
      <c r="A557" s="18">
        <f>'Bruker data input page'!A557</f>
        <v>617</v>
      </c>
      <c r="B557" s="82">
        <f>'Bruker data input page'!B557</f>
        <v>44881.203472222223</v>
      </c>
      <c r="C557" s="18" t="str">
        <f>'Bruker data input page'!G557</f>
        <v>GeoExploration</v>
      </c>
      <c r="D557" s="18" t="str">
        <f>'Bruker data input page'!H557</f>
        <v>Oxide3phase</v>
      </c>
      <c r="E557" s="22">
        <f>'Bruker data input page'!K557</f>
        <v>150</v>
      </c>
      <c r="F557" s="22"/>
      <c r="G557" s="22" t="str">
        <f>'Bruker data input page'!DJ557</f>
        <v>390-U1557D-11R-1A</v>
      </c>
      <c r="H557" s="22" t="str">
        <f>'Bruker data input page'!DK557</f>
        <v>SHLF11578401</v>
      </c>
      <c r="I557" s="22">
        <f>'Bruker data input page'!DL557</f>
        <v>90</v>
      </c>
      <c r="J557" s="22" t="str">
        <f>'Bruker data input page'!DM557</f>
        <v>grey basalt clast</v>
      </c>
      <c r="K557" s="49">
        <f>'Bruker data input page'!X557*Calibrations!H$46+Calibrations!I$46</f>
        <v>45.94717801398658</v>
      </c>
      <c r="L557" s="50">
        <f>'Bruker data input page'!AJ557*Calibrations!O$46/0.5995+Calibrations!P$46</f>
        <v>0.89138524037530675</v>
      </c>
      <c r="M557" s="19">
        <f>'ICP corrections'!$S$75*L557^2+'ICP corrections'!$T$75*L557+'ICP corrections'!$U$75</f>
        <v>0.93891813920036227</v>
      </c>
      <c r="N557" s="49">
        <f>'Bruker data input page'!V557*Calibrations!V$46+Calibrations!W$46</f>
        <v>16.809719056113188</v>
      </c>
      <c r="O557" s="50">
        <f>'Bruker data input page'!AR557*Calibrations!AC$46/0.6994+Calibrations!AD$46</f>
        <v>10.277883321754111</v>
      </c>
      <c r="P557" s="50">
        <f>'Bruker data input page'!T557*Calibrations!AQ$46+Calibrations!AR$46</f>
        <v>9.5249028100863278</v>
      </c>
      <c r="Q557" s="50">
        <f>'Bruker data input page'!AP557*Calibrations!AJ$46/0.77446+Calibrations!AK$46</f>
        <v>0.12029616214988038</v>
      </c>
      <c r="R557" s="50">
        <f>'Bruker data input page'!AH557*Calibrations!AX$46/0.7147+Calibrations!AY$46</f>
        <v>10.717979826912639</v>
      </c>
      <c r="S557" s="50">
        <f>'Bruker data input page'!AF557*Calibrations!BE$46/0.83015+Calibrations!BF$46</f>
        <v>1.0611724356632244</v>
      </c>
      <c r="U557" s="20">
        <f>'Bruker data input page'!AL557*Calibrations!BS$46*10000+Calibrations!BT$46</f>
        <v>210.46143218461171</v>
      </c>
      <c r="V557" s="20">
        <f>('Bruker data input page'!AN557*10000)^2*Calibrations!BY$46+('Bruker data input page'!AN557*10000)*Calibrations!BZ$46+Calibrations!CA$46</f>
        <v>348.1578296391333</v>
      </c>
      <c r="W557" s="20">
        <f>'Bruker data input page'!AV557*Calibrations!CG$46*10000+Calibrations!CH$46</f>
        <v>119.57336017551111</v>
      </c>
      <c r="X557" s="20">
        <f>'Bruker data input page'!AX557*Calibrations!CN$46*10000+Calibrations!CO$46</f>
        <v>53.546063651566215</v>
      </c>
      <c r="Y557" s="20">
        <f>'Bruker data input page'!AZ557*Calibrations!CU$46*10000+Calibrations!CV$46</f>
        <v>80.437251357060532</v>
      </c>
      <c r="Z557" s="20">
        <f>'Bruker data input page'!BH557*Calibrations!DB$46*10000+Calibrations!DC$46</f>
        <v>12.348637429641492</v>
      </c>
      <c r="AA557" s="20">
        <f>'Bruker data input page'!BJ557*Calibrations!DI$46*10000+Calibrations!DJ$46</f>
        <v>59.429649709360262</v>
      </c>
      <c r="AB557" s="20">
        <f>'Bruker data input page'!BL557*Calibrations!DP$46*10000+Calibrations!DQ$46</f>
        <v>22.540847105909371</v>
      </c>
      <c r="AC557" s="20">
        <f>AB557*'ICP corrections'!Z$74+'ICP corrections'!AA$74</f>
        <v>27.113474124733557</v>
      </c>
      <c r="AD557" s="20">
        <f>((('Bruker data input page'!BN557*10000)^2)*Calibrations!DW$46)+(Calibrations!DX$46*('Bruker data input page'!BN557*10000))+Calibrations!DY$46</f>
        <v>38.420953599097736</v>
      </c>
      <c r="AE557" s="20">
        <f>AD557^2*'ICP corrections'!F$75+'ICP corrections'!G$75*AD557+'ICP corrections'!H$75</f>
        <v>63.304022818285404</v>
      </c>
      <c r="AF557" s="91">
        <f>A557^4*'ICP corrections'!K$75+A557^3*'ICP corrections'!L$75+'ICP corrections'!M$75*A557^2+'ICP corrections'!N$75*A557+'ICP corrections'!O$75</f>
        <v>0.91092558492027487</v>
      </c>
      <c r="AG557" s="20">
        <f t="shared" si="8"/>
        <v>57.66525401355306</v>
      </c>
      <c r="AH557" s="20"/>
    </row>
    <row r="558" spans="1:34" s="18" customFormat="1" ht="16">
      <c r="A558" s="18">
        <f>'Bruker data input page'!A558</f>
        <v>618</v>
      </c>
      <c r="B558" s="82">
        <f>'Bruker data input page'!B558</f>
        <v>44881.21597222222</v>
      </c>
      <c r="C558" s="18" t="str">
        <f>'Bruker data input page'!G558</f>
        <v>GeoExploration</v>
      </c>
      <c r="D558" s="18" t="str">
        <f>'Bruker data input page'!H558</f>
        <v>Oxide3phase</v>
      </c>
      <c r="E558" s="22">
        <f>'Bruker data input page'!K558</f>
        <v>150</v>
      </c>
      <c r="F558" s="22"/>
      <c r="G558" s="22" t="str">
        <f>'Bruker data input page'!DJ558</f>
        <v>390-U1557D-11R-2A</v>
      </c>
      <c r="H558" s="22" t="str">
        <f>'Bruker data input page'!DK558</f>
        <v>SHLF11578431</v>
      </c>
      <c r="I558" s="22">
        <f>'Bruker data input page'!DL558</f>
        <v>30</v>
      </c>
      <c r="J558" s="22" t="str">
        <f>'Bruker data input page'!DM558</f>
        <v>grey basalt clast</v>
      </c>
      <c r="K558" s="49">
        <f>'Bruker data input page'!X558*Calibrations!H$46+Calibrations!I$46</f>
        <v>48.773597142610804</v>
      </c>
      <c r="L558" s="50">
        <f>'Bruker data input page'!AJ558*Calibrations!O$46/0.5995+Calibrations!P$46</f>
        <v>0.92287950430617982</v>
      </c>
      <c r="M558" s="19">
        <f>'ICP corrections'!$S$75*L558^2+'ICP corrections'!$T$75*L558+'ICP corrections'!$U$75</f>
        <v>0.97548203685714507</v>
      </c>
      <c r="N558" s="49">
        <f>'Bruker data input page'!V558*Calibrations!V$46+Calibrations!W$46</f>
        <v>16.541767063562581</v>
      </c>
      <c r="O558" s="50">
        <f>'Bruker data input page'!AR558*Calibrations!AC$46/0.6994+Calibrations!AD$46</f>
        <v>10.087163330858878</v>
      </c>
      <c r="P558" s="50">
        <f>'Bruker data input page'!T558*Calibrations!AQ$46+Calibrations!AR$46</f>
        <v>10.57545459304281</v>
      </c>
      <c r="Q558" s="50">
        <f>'Bruker data input page'!AP558*Calibrations!AJ$46/0.77446+Calibrations!AK$46</f>
        <v>0.2010899075179316</v>
      </c>
      <c r="R558" s="50">
        <f>'Bruker data input page'!AH558*Calibrations!AX$46/0.7147+Calibrations!AY$46</f>
        <v>12.449635366212014</v>
      </c>
      <c r="S558" s="50">
        <f>'Bruker data input page'!AF558*Calibrations!BE$46/0.83015+Calibrations!BF$46</f>
        <v>0.57456683304362044</v>
      </c>
      <c r="U558" s="20">
        <f>'Bruker data input page'!AL558*Calibrations!BS$46*10000+Calibrations!BT$46</f>
        <v>258.19199680601201</v>
      </c>
      <c r="V558" s="20">
        <f>('Bruker data input page'!AN558*10000)^2*Calibrations!BY$46+('Bruker data input page'!AN558*10000)*Calibrations!BZ$46+Calibrations!CA$46</f>
        <v>332.49131676081049</v>
      </c>
      <c r="W558" s="20">
        <f>'Bruker data input page'!AV558*Calibrations!CG$46*10000+Calibrations!CH$46</f>
        <v>107.58685428934149</v>
      </c>
      <c r="X558" s="20">
        <f>'Bruker data input page'!AX558*Calibrations!CN$46*10000+Calibrations!CO$46</f>
        <v>96.710493740053835</v>
      </c>
      <c r="Y558" s="20">
        <f>'Bruker data input page'!AZ558*Calibrations!CU$46*10000+Calibrations!CV$46</f>
        <v>88.967071783729835</v>
      </c>
      <c r="Z558" s="20">
        <f>'Bruker data input page'!BH558*Calibrations!DB$46*10000+Calibrations!DC$46</f>
        <v>5.9324888905337714</v>
      </c>
      <c r="AA558" s="20">
        <f>'Bruker data input page'!BJ558*Calibrations!DI$46*10000+Calibrations!DJ$46</f>
        <v>70.903439669240427</v>
      </c>
      <c r="AB558" s="20">
        <f>'Bruker data input page'!BL558*Calibrations!DP$46*10000+Calibrations!DQ$46</f>
        <v>27.37197877655132</v>
      </c>
      <c r="AC558" s="20">
        <f>AB558*'ICP corrections'!Z$74+'ICP corrections'!AA$74</f>
        <v>31.220419157946274</v>
      </c>
      <c r="AD558" s="20">
        <f>((('Bruker data input page'!BN558*10000)^2)*Calibrations!DW$46)+(Calibrations!DX$46*('Bruker data input page'!BN558*10000))+Calibrations!DY$46</f>
        <v>37.154457648689508</v>
      </c>
      <c r="AE558" s="20">
        <f>AD558^2*'ICP corrections'!F$75+'ICP corrections'!G$75*AD558+'ICP corrections'!H$75</f>
        <v>61.617792224983603</v>
      </c>
      <c r="AF558" s="91">
        <f>A558^4*'ICP corrections'!K$75+A558^3*'ICP corrections'!L$75+'ICP corrections'!M$75*A558^2+'ICP corrections'!N$75*A558+'ICP corrections'!O$75</f>
        <v>0.90883710977462839</v>
      </c>
      <c r="AG558" s="20">
        <f t="shared" si="8"/>
        <v>56.000536196447669</v>
      </c>
      <c r="AH558" s="20"/>
    </row>
    <row r="559" spans="1:34" s="18" customFormat="1" ht="16">
      <c r="A559" s="18">
        <f>'Bruker data input page'!A559</f>
        <v>619</v>
      </c>
      <c r="B559" s="82">
        <f>'Bruker data input page'!B559</f>
        <v>44881.23333333333</v>
      </c>
      <c r="C559" s="18" t="str">
        <f>'Bruker data input page'!G559</f>
        <v>GeoExploration</v>
      </c>
      <c r="D559" s="18" t="str">
        <f>'Bruker data input page'!H559</f>
        <v>Oxide3phase</v>
      </c>
      <c r="E559" s="22">
        <f>'Bruker data input page'!K559</f>
        <v>150</v>
      </c>
      <c r="F559" s="22"/>
      <c r="G559" s="22" t="str">
        <f>'Bruker data input page'!DJ559</f>
        <v>390-U1557D-11R-2A</v>
      </c>
      <c r="H559" s="22" t="str">
        <f>'Bruker data input page'!DK559</f>
        <v>SHLF11578431</v>
      </c>
      <c r="I559" s="22">
        <f>'Bruker data input page'!DL559</f>
        <v>38</v>
      </c>
      <c r="J559" s="22" t="str">
        <f>'Bruker data input page'!DM559</f>
        <v>orange basalt clast</v>
      </c>
      <c r="K559" s="49">
        <f>'Bruker data input page'!X559*Calibrations!H$46+Calibrations!I$46</f>
        <v>46.186551834502609</v>
      </c>
      <c r="L559" s="50">
        <f>'Bruker data input page'!AJ559*Calibrations!O$46/0.5995+Calibrations!P$46</f>
        <v>0.8650026109044181</v>
      </c>
      <c r="M559" s="19">
        <f>'ICP corrections'!$S$75*L559^2+'ICP corrections'!$T$75*L559+'ICP corrections'!$U$75</f>
        <v>0.90827411143800219</v>
      </c>
      <c r="N559" s="49">
        <f>'Bruker data input page'!V559*Calibrations!V$46+Calibrations!W$46</f>
        <v>16.990864116165891</v>
      </c>
      <c r="O559" s="50">
        <f>'Bruker data input page'!AR559*Calibrations!AC$46/0.6994+Calibrations!AD$46</f>
        <v>10.482736229291344</v>
      </c>
      <c r="P559" s="50">
        <f>'Bruker data input page'!T559*Calibrations!AQ$46+Calibrations!AR$46</f>
        <v>8.3030263943196907</v>
      </c>
      <c r="Q559" s="50">
        <f>'Bruker data input page'!AP559*Calibrations!AJ$46/0.77446+Calibrations!AK$46</f>
        <v>9.6153652439308873E-2</v>
      </c>
      <c r="R559" s="50">
        <f>'Bruker data input page'!AH559*Calibrations!AX$46/0.7147+Calibrations!AY$46</f>
        <v>10.349412090792804</v>
      </c>
      <c r="S559" s="50">
        <f>'Bruker data input page'!AF559*Calibrations!BE$46/0.83015+Calibrations!BF$46</f>
        <v>0.97884100496712578</v>
      </c>
      <c r="U559" s="20">
        <f>'Bruker data input page'!AL559*Calibrations!BS$46*10000+Calibrations!BT$46</f>
        <v>215.99541069144075</v>
      </c>
      <c r="V559" s="20">
        <f>('Bruker data input page'!AN559*10000)^2*Calibrations!BY$46+('Bruker data input page'!AN559*10000)*Calibrations!BZ$46+Calibrations!CA$46</f>
        <v>411.72351074894664</v>
      </c>
      <c r="W559" s="20">
        <f>'Bruker data input page'!AV559*Calibrations!CG$46*10000+Calibrations!CH$46</f>
        <v>119.57336017551111</v>
      </c>
      <c r="X559" s="20">
        <f>'Bruker data input page'!AX559*Calibrations!CN$46*10000+Calibrations!CO$46</f>
        <v>73.072829643977272</v>
      </c>
      <c r="Y559" s="20">
        <f>'Bruker data input page'!AZ559*Calibrations!CU$46*10000+Calibrations!CV$46</f>
        <v>79.21870558182205</v>
      </c>
      <c r="Z559" s="20">
        <f>'Bruker data input page'!BH559*Calibrations!DB$46*10000+Calibrations!DC$46</f>
        <v>10.209921249938919</v>
      </c>
      <c r="AA559" s="20">
        <f>'Bruker data input page'!BJ559*Calibrations!DI$46*10000+Calibrations!DJ$46</f>
        <v>60.472721523894819</v>
      </c>
      <c r="AB559" s="20">
        <f>'Bruker data input page'!BL559*Calibrations!DP$46*10000+Calibrations!DQ$46</f>
        <v>20.125281270588395</v>
      </c>
      <c r="AC559" s="20">
        <f>AB559*'ICP corrections'!Z$74+'ICP corrections'!AA$74</f>
        <v>25.060001608127195</v>
      </c>
      <c r="AD559" s="20">
        <f>((('Bruker data input page'!BN559*10000)^2)*Calibrations!DW$46)+(Calibrations!DX$46*('Bruker data input page'!BN559*10000))+Calibrations!DY$46</f>
        <v>39.684458691648388</v>
      </c>
      <c r="AE559" s="20">
        <f>AD559^2*'ICP corrections'!F$75+'ICP corrections'!G$75*AD559+'ICP corrections'!H$75</f>
        <v>64.98152759838608</v>
      </c>
      <c r="AF559" s="91">
        <f>A559^4*'ICP corrections'!K$75+A559^3*'ICP corrections'!L$75+'ICP corrections'!M$75*A559^2+'ICP corrections'!N$75*A559+'ICP corrections'!O$75</f>
        <v>0.90673451095342483</v>
      </c>
      <c r="AG559" s="20">
        <f t="shared" si="8"/>
        <v>58.92099364792908</v>
      </c>
      <c r="AH559" s="20"/>
    </row>
    <row r="560" spans="1:34" s="18" customFormat="1" ht="16">
      <c r="A560" s="18">
        <f>'Bruker data input page'!A560</f>
        <v>620</v>
      </c>
      <c r="B560" s="82">
        <f>'Bruker data input page'!B560</f>
        <v>44881.238194444442</v>
      </c>
      <c r="C560" s="18" t="str">
        <f>'Bruker data input page'!G560</f>
        <v>GeoExploration</v>
      </c>
      <c r="D560" s="18" t="str">
        <f>'Bruker data input page'!H560</f>
        <v>Oxide3phase</v>
      </c>
      <c r="E560" s="22">
        <f>'Bruker data input page'!K560</f>
        <v>150</v>
      </c>
      <c r="F560" s="22"/>
      <c r="G560" s="22" t="str">
        <f>'Bruker data input page'!DJ560</f>
        <v>390-U1557D-11R-2A</v>
      </c>
      <c r="H560" s="22" t="str">
        <f>'Bruker data input page'!DK560</f>
        <v>SHLF11578431</v>
      </c>
      <c r="I560" s="22">
        <f>'Bruker data input page'!DL560</f>
        <v>53</v>
      </c>
      <c r="J560" s="22" t="str">
        <f>'Bruker data input page'!DM560</f>
        <v>orange speckled basalt clast (fault zone)</v>
      </c>
      <c r="K560" s="49">
        <f>'Bruker data input page'!X560*Calibrations!H$46+Calibrations!I$46</f>
        <v>50.373718326116538</v>
      </c>
      <c r="L560" s="50">
        <f>'Bruker data input page'!AJ560*Calibrations!O$46/0.5995+Calibrations!P$46</f>
        <v>1.0749094066321758</v>
      </c>
      <c r="M560" s="19">
        <f>'ICP corrections'!$S$75*L560^2+'ICP corrections'!$T$75*L560+'ICP corrections'!$U$75</f>
        <v>1.1517177029719301</v>
      </c>
      <c r="N560" s="49">
        <f>'Bruker data input page'!V560*Calibrations!V$46+Calibrations!W$46</f>
        <v>19.937543276848146</v>
      </c>
      <c r="O560" s="50">
        <f>'Bruker data input page'!AR560*Calibrations!AC$46/0.6994+Calibrations!AD$46</f>
        <v>12.637931633424905</v>
      </c>
      <c r="P560" s="50">
        <f>'Bruker data input page'!T560*Calibrations!AQ$46+Calibrations!AR$46</f>
        <v>4.9767479769008212</v>
      </c>
      <c r="Q560" s="50">
        <f>'Bruker data input page'!AP560*Calibrations!AJ$46/0.77446+Calibrations!AK$46</f>
        <v>5.5995814504892903E-2</v>
      </c>
      <c r="R560" s="50">
        <f>'Bruker data input page'!AH560*Calibrations!AX$46/0.7147+Calibrations!AY$46</f>
        <v>10.369839439588045</v>
      </c>
      <c r="S560" s="50">
        <f>'Bruker data input page'!AF560*Calibrations!BE$46/0.83015+Calibrations!BF$46</f>
        <v>3.218569137300392</v>
      </c>
      <c r="U560" s="20">
        <f>'Bruker data input page'!AL560*Calibrations!BS$46*10000+Calibrations!BT$46</f>
        <v>283.09490008674265</v>
      </c>
      <c r="V560" s="20">
        <f>('Bruker data input page'!AN560*10000)^2*Calibrations!BY$46+('Bruker data input page'!AN560*10000)*Calibrations!BZ$46+Calibrations!CA$46</f>
        <v>417.20443052356802</v>
      </c>
      <c r="W560" s="20">
        <f>'Bruker data input page'!AV560*Calibrations!CG$46*10000+Calibrations!CH$46</f>
        <v>99.595850365228429</v>
      </c>
      <c r="X560" s="20">
        <f>'Bruker data input page'!AX560*Calibrations!CN$46*10000+Calibrations!CO$46</f>
        <v>97.738218265970175</v>
      </c>
      <c r="Y560" s="20">
        <f>'Bruker data input page'!AZ560*Calibrations!CU$46*10000+Calibrations!CV$46</f>
        <v>76.7816140313451</v>
      </c>
      <c r="Z560" s="20">
        <f>'Bruker data input page'!BH560*Calibrations!DB$46*10000+Calibrations!DC$46</f>
        <v>23.042218328154362</v>
      </c>
      <c r="AA560" s="20">
        <f>'Bruker data input page'!BJ560*Calibrations!DI$46*10000+Calibrations!DJ$46</f>
        <v>91.764875959931643</v>
      </c>
      <c r="AB560" s="20">
        <f>'Bruker data input page'!BL560*Calibrations!DP$46*10000+Calibrations!DQ$46</f>
        <v>24.956412941230354</v>
      </c>
      <c r="AC560" s="20">
        <f>AB560*'ICP corrections'!Z$74+'ICP corrections'!AA$74</f>
        <v>29.166946641339923</v>
      </c>
      <c r="AD560" s="20">
        <f>((('Bruker data input page'!BN560*10000)^2)*Calibrations!DW$46)+(Calibrations!DX$46*('Bruker data input page'!BN560*10000))+Calibrations!DY$46</f>
        <v>37.154457648689508</v>
      </c>
      <c r="AE560" s="20">
        <f>AD560^2*'ICP corrections'!F$75+'ICP corrections'!G$75*AD560+'ICP corrections'!H$75</f>
        <v>61.617792224983603</v>
      </c>
      <c r="AF560" s="91">
        <f>A560^4*'ICP corrections'!K$75+A560^3*'ICP corrections'!L$75+'ICP corrections'!M$75*A560^2+'ICP corrections'!N$75*A560+'ICP corrections'!O$75</f>
        <v>0.90461775742918715</v>
      </c>
      <c r="AG560" s="20">
        <f t="shared" si="8"/>
        <v>55.740549020302268</v>
      </c>
      <c r="AH560" s="20"/>
    </row>
    <row r="561" spans="1:34" s="18" customFormat="1" ht="16">
      <c r="A561" s="18">
        <f>'Bruker data input page'!A561</f>
        <v>621</v>
      </c>
      <c r="B561" s="82">
        <f>'Bruker data input page'!B561</f>
        <v>44881.243055555555</v>
      </c>
      <c r="C561" s="18" t="str">
        <f>'Bruker data input page'!G561</f>
        <v>GeoExploration</v>
      </c>
      <c r="D561" s="18" t="str">
        <f>'Bruker data input page'!H561</f>
        <v>Oxide3phase</v>
      </c>
      <c r="E561" s="22">
        <f>'Bruker data input page'!K561</f>
        <v>150</v>
      </c>
      <c r="F561" s="22"/>
      <c r="G561" s="22" t="str">
        <f>'Bruker data input page'!DJ561</f>
        <v>390-U1557D-12R-2A</v>
      </c>
      <c r="H561" s="22" t="str">
        <f>'Bruker data input page'!DK561</f>
        <v>SHLF11578931</v>
      </c>
      <c r="I561" s="22">
        <f>'Bruker data input page'!DL561</f>
        <v>40</v>
      </c>
      <c r="J561" s="22" t="str">
        <f>'Bruker data input page'!DM561</f>
        <v>grey-brown speckled basalt clast</v>
      </c>
      <c r="K561" s="49">
        <f>'Bruker data input page'!X561*Calibrations!H$46+Calibrations!I$46</f>
        <v>48.349379415693882</v>
      </c>
      <c r="L561" s="50">
        <f>'Bruker data input page'!AJ561*Calibrations!O$46/0.5995+Calibrations!P$46</f>
        <v>0.79871625435881033</v>
      </c>
      <c r="M561" s="19">
        <f>'ICP corrections'!$S$75*L561^2+'ICP corrections'!$T$75*L561+'ICP corrections'!$U$75</f>
        <v>0.83122231943513758</v>
      </c>
      <c r="N561" s="49">
        <f>'Bruker data input page'!V561*Calibrations!V$46+Calibrations!W$46</f>
        <v>18.306180726541278</v>
      </c>
      <c r="O561" s="50">
        <f>'Bruker data input page'!AR561*Calibrations!AC$46/0.6994+Calibrations!AD$46</f>
        <v>10.368333988262926</v>
      </c>
      <c r="P561" s="50">
        <f>'Bruker data input page'!T561*Calibrations!AQ$46+Calibrations!AR$46</f>
        <v>10.560223580952666</v>
      </c>
      <c r="Q561" s="50">
        <f>'Bruker data input page'!AP561*Calibrations!AJ$46/0.77446+Calibrations!AK$46</f>
        <v>9.734882618735699E-2</v>
      </c>
      <c r="R561" s="50">
        <f>'Bruker data input page'!AH561*Calibrations!AX$46/0.7147+Calibrations!AY$46</f>
        <v>12.329259917954349</v>
      </c>
      <c r="S561" s="50">
        <f>'Bruker data input page'!AF561*Calibrations!BE$46/0.83015+Calibrations!BF$46</f>
        <v>1.2020084020305994</v>
      </c>
      <c r="U561" s="20">
        <f>'Bruker data input page'!AL561*Calibrations!BS$46*10000+Calibrations!BT$46</f>
        <v>217.37890531814799</v>
      </c>
      <c r="V561" s="20">
        <f>('Bruker data input page'!AN561*10000)^2*Calibrations!BY$46+('Bruker data input page'!AN561*10000)*Calibrations!BZ$46+Calibrations!CA$46</f>
        <v>473.76761778117691</v>
      </c>
      <c r="W561" s="20">
        <f>'Bruker data input page'!AV561*Calibrations!CG$46*10000+Calibrations!CH$46</f>
        <v>120.57223566602524</v>
      </c>
      <c r="X561" s="20">
        <f>'Bruker data input page'!AX561*Calibrations!CN$46*10000+Calibrations!CO$46</f>
        <v>88.488697532722853</v>
      </c>
      <c r="Y561" s="20">
        <f>'Bruker data input page'!AZ561*Calibrations!CU$46*10000+Calibrations!CV$46</f>
        <v>67.0332478294373</v>
      </c>
      <c r="Z561" s="20">
        <f>'Bruker data input page'!BH561*Calibrations!DB$46*10000+Calibrations!DC$46</f>
        <v>11.279279339790206</v>
      </c>
      <c r="AA561" s="20">
        <f>'Bruker data input page'!BJ561*Calibrations!DI$46*10000+Calibrations!DJ$46</f>
        <v>66.731152411102187</v>
      </c>
      <c r="AB561" s="20">
        <f>'Bruker data input page'!BL561*Calibrations!DP$46*10000+Calibrations!DQ$46</f>
        <v>18.917498352927911</v>
      </c>
      <c r="AC561" s="20">
        <f>AB561*'ICP corrections'!Z$74+'ICP corrections'!AA$74</f>
        <v>24.033265349824017</v>
      </c>
      <c r="AD561" s="20">
        <f>((('Bruker data input page'!BN561*10000)^2)*Calibrations!DW$46)+(Calibrations!DX$46*('Bruker data input page'!BN561*10000))+Calibrations!DY$46</f>
        <v>26.914819162550906</v>
      </c>
      <c r="AE561" s="20">
        <f>AD561^2*'ICP corrections'!F$75+'ICP corrections'!G$75*AD561+'ICP corrections'!H$75</f>
        <v>47.809754269684859</v>
      </c>
      <c r="AF561" s="91">
        <f>A561^4*'ICP corrections'!K$75+A561^3*'ICP corrections'!L$75+'ICP corrections'!M$75*A561^2+'ICP corrections'!N$75*A561+'ICP corrections'!O$75</f>
        <v>0.9024868182476482</v>
      </c>
      <c r="AG561" s="20">
        <f t="shared" si="8"/>
        <v>43.1476730120498</v>
      </c>
      <c r="AH561" s="20"/>
    </row>
    <row r="562" spans="1:34" s="18" customFormat="1" ht="16">
      <c r="A562" s="18">
        <f>'Bruker data input page'!A562</f>
        <v>622</v>
      </c>
      <c r="B562" s="82">
        <f>'Bruker data input page'!B562</f>
        <v>44881.245833333334</v>
      </c>
      <c r="C562" s="18" t="str">
        <f>'Bruker data input page'!G562</f>
        <v>GeoExploration</v>
      </c>
      <c r="D562" s="18" t="str">
        <f>'Bruker data input page'!H562</f>
        <v>Oxide3phase</v>
      </c>
      <c r="E562" s="22">
        <f>'Bruker data input page'!K562</f>
        <v>150</v>
      </c>
      <c r="F562" s="22"/>
      <c r="G562" s="22" t="str">
        <f>'Bruker data input page'!DJ562</f>
        <v>390-U1557D-12R-2A</v>
      </c>
      <c r="H562" s="22" t="str">
        <f>'Bruker data input page'!DK562</f>
        <v>SHLF11578931</v>
      </c>
      <c r="I562" s="22">
        <f>'Bruker data input page'!DL562</f>
        <v>87</v>
      </c>
      <c r="J562" s="22" t="str">
        <f>'Bruker data input page'!DM562</f>
        <v>grey-brown speckled basalt clast</v>
      </c>
      <c r="K562" s="49">
        <f>'Bruker data input page'!X562*Calibrations!H$46+Calibrations!I$46</f>
        <v>50.479123592201539</v>
      </c>
      <c r="L562" s="50">
        <f>'Bruker data input page'!AJ562*Calibrations!O$46/0.5995+Calibrations!P$46</f>
        <v>0.87984283998179291</v>
      </c>
      <c r="M562" s="19">
        <f>'ICP corrections'!$S$75*L562^2+'ICP corrections'!$T$75*L562+'ICP corrections'!$U$75</f>
        <v>0.92551301315839374</v>
      </c>
      <c r="N562" s="49">
        <f>'Bruker data input page'!V562*Calibrations!V$46+Calibrations!W$46</f>
        <v>18.843934478849448</v>
      </c>
      <c r="O562" s="50">
        <f>'Bruker data input page'!AR562*Calibrations!AC$46/0.6994+Calibrations!AD$46</f>
        <v>10.006233787140465</v>
      </c>
      <c r="P562" s="50">
        <f>'Bruker data input page'!T562*Calibrations!AQ$46+Calibrations!AR$46</f>
        <v>11.157240449759961</v>
      </c>
      <c r="Q562" s="50">
        <f>'Bruker data input page'!AP562*Calibrations!AJ$46/0.77446+Calibrations!AK$46</f>
        <v>0.10977863316705716</v>
      </c>
      <c r="R562" s="50">
        <f>'Bruker data input page'!AH562*Calibrations!AX$46/0.7147+Calibrations!AY$46</f>
        <v>11.482254491123133</v>
      </c>
      <c r="S562" s="50">
        <f>'Bruker data input page'!AF562*Calibrations!BE$46/0.83015+Calibrations!BF$46</f>
        <v>0.80668329866101773</v>
      </c>
      <c r="U562" s="20">
        <f>'Bruker data input page'!AL562*Calibrations!BS$46*10000+Calibrations!BT$46</f>
        <v>259.57549143271928</v>
      </c>
      <c r="V562" s="20">
        <f>('Bruker data input page'!AN562*10000)^2*Calibrations!BY$46+('Bruker data input page'!AN562*10000)*Calibrations!BZ$46+Calibrations!CA$46</f>
        <v>384.44272760821298</v>
      </c>
      <c r="W562" s="20">
        <f>'Bruker data input page'!AV562*Calibrations!CG$46*10000+Calibrations!CH$46</f>
        <v>124.56773762808177</v>
      </c>
      <c r="X562" s="20">
        <f>'Bruker data input page'!AX562*Calibrations!CN$46*10000+Calibrations!CO$46</f>
        <v>90.544146584555577</v>
      </c>
      <c r="Y562" s="20">
        <f>'Bruker data input page'!AZ562*Calibrations!CU$46*10000+Calibrations!CV$46</f>
        <v>90.185617558968318</v>
      </c>
      <c r="Z562" s="20">
        <f>'Bruker data input page'!BH562*Calibrations!DB$46*10000+Calibrations!DC$46</f>
        <v>8.0712050702363456</v>
      </c>
      <c r="AA562" s="20">
        <f>'Bruker data input page'!BJ562*Calibrations!DI$46*10000+Calibrations!DJ$46</f>
        <v>84.463373258189733</v>
      </c>
      <c r="AB562" s="20">
        <f>'Bruker data input page'!BL562*Calibrations!DP$46*10000+Calibrations!DQ$46</f>
        <v>20.125281270588395</v>
      </c>
      <c r="AC562" s="20">
        <f>AB562*'ICP corrections'!Z$74+'ICP corrections'!AA$74</f>
        <v>25.060001608127195</v>
      </c>
      <c r="AD562" s="20">
        <f>((('Bruker data input page'!BN562*10000)^2)*Calibrations!DW$46)+(Calibrations!DX$46*('Bruker data input page'!BN562*10000))+Calibrations!DY$46</f>
        <v>32.058565268480812</v>
      </c>
      <c r="AE562" s="20">
        <f>AD562^2*'ICP corrections'!F$75+'ICP corrections'!G$75*AD562+'ICP corrections'!H$75</f>
        <v>54.784935990419477</v>
      </c>
      <c r="AF562" s="91">
        <f>A562^4*'ICP corrections'!K$75+A562^3*'ICP corrections'!L$75+'ICP corrections'!M$75*A562^2+'ICP corrections'!N$75*A562+'ICP corrections'!O$75</f>
        <v>0.90034166252774761</v>
      </c>
      <c r="AG562" s="20">
        <f t="shared" si="8"/>
        <v>49.32516035109051</v>
      </c>
      <c r="AH562" s="20"/>
    </row>
    <row r="563" spans="1:34" s="18" customFormat="1" ht="16">
      <c r="A563" s="18">
        <f>'Bruker data input page'!A563</f>
        <v>623</v>
      </c>
      <c r="B563" s="82">
        <f>'Bruker data input page'!B563</f>
        <v>44881.250694444447</v>
      </c>
      <c r="C563" s="18" t="str">
        <f>'Bruker data input page'!G563</f>
        <v>GeoExploration</v>
      </c>
      <c r="D563" s="18" t="str">
        <f>'Bruker data input page'!H563</f>
        <v>Oxide3phase</v>
      </c>
      <c r="E563" s="22">
        <f>'Bruker data input page'!K563</f>
        <v>150</v>
      </c>
      <c r="F563" s="22"/>
      <c r="G563" s="22" t="str">
        <f>'Bruker data input page'!DJ563</f>
        <v>390-U1557D-12R-3A</v>
      </c>
      <c r="H563" s="22" t="str">
        <f>'Bruker data input page'!DK563</f>
        <v>SHLF11578961</v>
      </c>
      <c r="I563" s="22">
        <f>'Bruker data input page'!DL563</f>
        <v>6</v>
      </c>
      <c r="J563" s="22" t="str">
        <f>'Bruker data input page'!DM563</f>
        <v>grey-brown speckled basalt clast</v>
      </c>
      <c r="K563" s="49">
        <f>'Bruker data input page'!X563*Calibrations!H$46+Calibrations!I$46</f>
        <v>38.672195027672657</v>
      </c>
      <c r="L563" s="50">
        <f>'Bruker data input page'!AJ563*Calibrations!O$46/0.5995+Calibrations!P$46</f>
        <v>0.77365275636146613</v>
      </c>
      <c r="M563" s="19">
        <f>'ICP corrections'!$S$75*L563^2+'ICP corrections'!$T$75*L563+'ICP corrections'!$U$75</f>
        <v>0.80206643979032233</v>
      </c>
      <c r="N563" s="49">
        <f>'Bruker data input page'!V563*Calibrations!V$46+Calibrations!W$46</f>
        <v>14.621576576512309</v>
      </c>
      <c r="O563" s="50">
        <f>'Bruker data input page'!AR563*Calibrations!AC$46/0.6994+Calibrations!AD$46</f>
        <v>8.216857772719365</v>
      </c>
      <c r="P563" s="50">
        <f>'Bruker data input page'!T563*Calibrations!AQ$46+Calibrations!AR$46</f>
        <v>7.2318108815848596</v>
      </c>
      <c r="Q563" s="50">
        <f>'Bruker data input page'!AP563*Calibrations!AJ$46/0.77446+Calibrations!AK$46</f>
        <v>0.22547145197811272</v>
      </c>
      <c r="R563" s="50">
        <f>'Bruker data input page'!AH563*Calibrations!AX$46/0.7147+Calibrations!AY$46</f>
        <v>10.819387022717585</v>
      </c>
      <c r="S563" s="50">
        <f>'Bruker data input page'!AF563*Calibrations!BE$46/0.83015+Calibrations!BF$46</f>
        <v>1.0380167207799467</v>
      </c>
      <c r="U563" s="20">
        <f>'Bruker data input page'!AL563*Calibrations!BS$46*10000+Calibrations!BT$46</f>
        <v>147.51242666943159</v>
      </c>
      <c r="V563" s="20">
        <f>('Bruker data input page'!AN563*10000)^2*Calibrations!BY$46+('Bruker data input page'!AN563*10000)*Calibrations!BZ$46+Calibrations!CA$46</f>
        <v>347.20345141146288</v>
      </c>
      <c r="W563" s="20">
        <f>'Bruker data input page'!AV563*Calibrations!CG$46*10000+Calibrations!CH$46</f>
        <v>136.5542435142514</v>
      </c>
      <c r="X563" s="20">
        <f>'Bruker data input page'!AX563*Calibrations!CN$46*10000+Calibrations!CO$46</f>
        <v>99.793667317802942</v>
      </c>
      <c r="Y563" s="20">
        <f>'Bruker data input page'!AZ563*Calibrations!CU$46*10000+Calibrations!CV$46</f>
        <v>74.34452248086815</v>
      </c>
      <c r="Z563" s="20">
        <f>'Bruker data input page'!BH563*Calibrations!DB$46*10000+Calibrations!DC$46</f>
        <v>12.348637429641492</v>
      </c>
      <c r="AA563" s="20">
        <f>'Bruker data input page'!BJ563*Calibrations!DI$46*10000+Calibrations!DJ$46</f>
        <v>85.506445072724276</v>
      </c>
      <c r="AB563" s="20">
        <f>'Bruker data input page'!BL563*Calibrations!DP$46*10000+Calibrations!DQ$46</f>
        <v>24.956412941230354</v>
      </c>
      <c r="AC563" s="20">
        <f>AB563*'ICP corrections'!Z$74+'ICP corrections'!AA$74</f>
        <v>29.166946641339923</v>
      </c>
      <c r="AD563" s="20">
        <f>((('Bruker data input page'!BN563*10000)^2)*Calibrations!DW$46)+(Calibrations!DX$46*('Bruker data input page'!BN563*10000))+Calibrations!DY$46</f>
        <v>53.38561809110552</v>
      </c>
      <c r="AE563" s="20">
        <f>AD563^2*'ICP corrections'!F$75+'ICP corrections'!G$75*AD563+'ICP corrections'!H$75</f>
        <v>82.867742627644603</v>
      </c>
      <c r="AF563" s="91">
        <f>A563^4*'ICP corrections'!K$75+A563^3*'ICP corrections'!L$75+'ICP corrections'!M$75*A563^2+'ICP corrections'!N$75*A563+'ICP corrections'!O$75</f>
        <v>0.89818225946163666</v>
      </c>
      <c r="AG563" s="20">
        <f t="shared" si="8"/>
        <v>74.430336309783215</v>
      </c>
      <c r="AH563" s="20"/>
    </row>
    <row r="564" spans="1:34" s="18" customFormat="1" ht="16">
      <c r="A564" s="18">
        <f>'Bruker data input page'!A564</f>
        <v>624</v>
      </c>
      <c r="B564" s="82">
        <f>'Bruker data input page'!B564</f>
        <v>44881.253472222219</v>
      </c>
      <c r="C564" s="18" t="str">
        <f>'Bruker data input page'!G564</f>
        <v>GeoExploration</v>
      </c>
      <c r="D564" s="18" t="str">
        <f>'Bruker data input page'!H564</f>
        <v>Oxide3phase</v>
      </c>
      <c r="E564" s="22">
        <f>'Bruker data input page'!K564</f>
        <v>150</v>
      </c>
      <c r="F564" s="22"/>
      <c r="G564" s="22" t="str">
        <f>'Bruker data input page'!DJ564</f>
        <v>390-U1557D-12R-3A</v>
      </c>
      <c r="H564" s="22" t="str">
        <f>'Bruker data input page'!DK564</f>
        <v>SHLF11578961</v>
      </c>
      <c r="I564" s="22">
        <f>'Bruker data input page'!DL564</f>
        <v>31</v>
      </c>
      <c r="J564" s="22" t="str">
        <f>'Bruker data input page'!DM564</f>
        <v>grey-brown speckled basalt clast</v>
      </c>
      <c r="K564" s="49">
        <f>'Bruker data input page'!X564*Calibrations!H$46+Calibrations!I$46</f>
        <v>43.423895198044768</v>
      </c>
      <c r="L564" s="50">
        <f>'Bruker data input page'!AJ564*Calibrations!O$46/0.5995+Calibrations!P$46</f>
        <v>0.85280064477413198</v>
      </c>
      <c r="M564" s="19">
        <f>'ICP corrections'!$S$75*L564^2+'ICP corrections'!$T$75*L564+'ICP corrections'!$U$75</f>
        <v>0.89409675164902569</v>
      </c>
      <c r="N564" s="49">
        <f>'Bruker data input page'!V564*Calibrations!V$46+Calibrations!W$46</f>
        <v>16.930548492596191</v>
      </c>
      <c r="O564" s="50">
        <f>'Bruker data input page'!AR564*Calibrations!AC$46/0.6994+Calibrations!AD$46</f>
        <v>10.891400671560614</v>
      </c>
      <c r="P564" s="50">
        <f>'Bruker data input page'!T564*Calibrations!AQ$46+Calibrations!AR$46</f>
        <v>8.5848486243952831</v>
      </c>
      <c r="Q564" s="50">
        <f>'Bruker data input page'!AP564*Calibrations!AJ$46/0.77446+Calibrations!AK$46</f>
        <v>0.12973803475946033</v>
      </c>
      <c r="R564" s="50">
        <f>'Bruker data input page'!AH564*Calibrations!AX$46/0.7147+Calibrations!AY$46</f>
        <v>14.528409925396222</v>
      </c>
      <c r="S564" s="50">
        <f>'Bruker data input page'!AF564*Calibrations!BE$46/0.83015+Calibrations!BF$46</f>
        <v>1.0216846706690359</v>
      </c>
      <c r="U564" s="20">
        <f>'Bruker data input page'!AL564*Calibrations!BS$46*10000+Calibrations!BT$46</f>
        <v>229.83035695851331</v>
      </c>
      <c r="V564" s="20">
        <f>('Bruker data input page'!AN564*10000)^2*Calibrations!BY$46+('Bruker data input page'!AN564*10000)*Calibrations!BZ$46+Calibrations!CA$46</f>
        <v>462.77018214840041</v>
      </c>
      <c r="W564" s="20">
        <f>'Bruker data input page'!AV564*Calibrations!CG$46*10000+Calibrations!CH$46</f>
        <v>122.56998664705351</v>
      </c>
      <c r="X564" s="20">
        <f>'Bruker data input page'!AX564*Calibrations!CN$46*10000+Calibrations!CO$46</f>
        <v>101.84911636963567</v>
      </c>
      <c r="Y564" s="20">
        <f>'Bruker data input page'!AZ564*Calibrations!CU$46*10000+Calibrations!CV$46</f>
        <v>84.092888682775936</v>
      </c>
      <c r="Z564" s="20">
        <f>'Bruker data input page'!BH564*Calibrations!DB$46*10000+Calibrations!DC$46</f>
        <v>11.279279339790206</v>
      </c>
      <c r="AA564" s="20">
        <f>'Bruker data input page'!BJ564*Calibrations!DI$46*10000+Calibrations!DJ$46</f>
        <v>89.678732330862516</v>
      </c>
      <c r="AB564" s="20">
        <f>'Bruker data input page'!BL564*Calibrations!DP$46*10000+Calibrations!DQ$46</f>
        <v>23.748630023569859</v>
      </c>
      <c r="AC564" s="20">
        <f>AB564*'ICP corrections'!Z$74+'ICP corrections'!AA$74</f>
        <v>28.140210383036734</v>
      </c>
      <c r="AD564" s="20">
        <f>((('Bruker data input page'!BN564*10000)^2)*Calibrations!DW$46)+(Calibrations!DX$46*('Bruker data input page'!BN564*10000))+Calibrations!DY$46</f>
        <v>45.957121286538012</v>
      </c>
      <c r="AE564" s="20">
        <f>AD564^2*'ICP corrections'!F$75+'ICP corrections'!G$75*AD564+'ICP corrections'!H$75</f>
        <v>73.239339161260119</v>
      </c>
      <c r="AF564" s="91">
        <f>A564^4*'ICP corrections'!K$75+A564^3*'ICP corrections'!L$75+'ICP corrections'!M$75*A564^2+'ICP corrections'!N$75*A564+'ICP corrections'!O$75</f>
        <v>0.8960085783146734</v>
      </c>
      <c r="AG564" s="20">
        <f t="shared" si="8"/>
        <v>65.623076158586869</v>
      </c>
      <c r="AH564" s="20"/>
    </row>
    <row r="565" spans="1:34" s="18" customFormat="1" ht="16">
      <c r="A565" s="18">
        <f>'Bruker data input page'!A565</f>
        <v>625</v>
      </c>
      <c r="B565" s="82">
        <f>'Bruker data input page'!B565</f>
        <v>44881.256249999999</v>
      </c>
      <c r="C565" s="18" t="str">
        <f>'Bruker data input page'!G565</f>
        <v>GeoExploration</v>
      </c>
      <c r="D565" s="18" t="str">
        <f>'Bruker data input page'!H565</f>
        <v>Oxide3phase</v>
      </c>
      <c r="E565" s="22">
        <f>'Bruker data input page'!K565</f>
        <v>150</v>
      </c>
      <c r="F565" s="22"/>
      <c r="G565" s="22" t="str">
        <f>'Bruker data input page'!DJ565</f>
        <v>390-U1557D-12R-3A</v>
      </c>
      <c r="H565" s="22" t="str">
        <f>'Bruker data input page'!DK565</f>
        <v>SHLF11578961</v>
      </c>
      <c r="I565" s="22">
        <f>'Bruker data input page'!DL565</f>
        <v>75</v>
      </c>
      <c r="J565" s="22" t="str">
        <f>'Bruker data input page'!DM565</f>
        <v>brown-red speckled basalt clast</v>
      </c>
      <c r="K565" s="49">
        <f>'Bruker data input page'!X565*Calibrations!H$46+Calibrations!I$46</f>
        <v>42.844839443393489</v>
      </c>
      <c r="L565" s="50">
        <f>'Bruker data input page'!AJ565*Calibrations!O$46/0.5995+Calibrations!P$46</f>
        <v>0.86912489675924443</v>
      </c>
      <c r="M565" s="19">
        <f>'ICP corrections'!$S$75*L565^2+'ICP corrections'!$T$75*L565+'ICP corrections'!$U$75</f>
        <v>0.91306311726019107</v>
      </c>
      <c r="N565" s="49">
        <f>'Bruker data input page'!V565*Calibrations!V$46+Calibrations!W$46</f>
        <v>16.70527327203466</v>
      </c>
      <c r="O565" s="50">
        <f>'Bruker data input page'!AR565*Calibrations!AC$46/0.6994+Calibrations!AD$46</f>
        <v>10.802288912944199</v>
      </c>
      <c r="P565" s="50">
        <f>'Bruker data input page'!T565*Calibrations!AQ$46+Calibrations!AR$46</f>
        <v>7.3494874272239965</v>
      </c>
      <c r="Q565" s="50">
        <f>'Bruker data input page'!AP565*Calibrations!AJ$46/0.77446+Calibrations!AK$46</f>
        <v>0.15543427034249438</v>
      </c>
      <c r="R565" s="50">
        <f>'Bruker data input page'!AH565*Calibrations!AX$46/0.7147+Calibrations!AY$46</f>
        <v>11.119523140373367</v>
      </c>
      <c r="S565" s="50">
        <f>'Bruker data input page'!AF565*Calibrations!BE$46/0.83015+Calibrations!BF$46</f>
        <v>1.4722702723590968</v>
      </c>
      <c r="U565" s="20">
        <f>'Bruker data input page'!AL565*Calibrations!BS$46*10000+Calibrations!BT$46</f>
        <v>222.22113651162337</v>
      </c>
      <c r="V565" s="20">
        <f>('Bruker data input page'!AN565*10000)^2*Calibrations!BY$46+('Bruker data input page'!AN565*10000)*Calibrations!BZ$46+Calibrations!CA$46</f>
        <v>462.38076118145523</v>
      </c>
      <c r="W565" s="20">
        <f>'Bruker data input page'!AV565*Calibrations!CG$46*10000+Calibrations!CH$46</f>
        <v>130.56099057116657</v>
      </c>
      <c r="X565" s="20">
        <f>'Bruker data input page'!AX565*Calibrations!CN$46*10000+Calibrations!CO$46</f>
        <v>81.29462585130824</v>
      </c>
      <c r="Y565" s="20">
        <f>'Bruker data input page'!AZ565*Calibrations!CU$46*10000+Calibrations!CV$46</f>
        <v>80.437251357060532</v>
      </c>
      <c r="Z565" s="20">
        <f>'Bruker data input page'!BH565*Calibrations!DB$46*10000+Calibrations!DC$46</f>
        <v>13.417995519492779</v>
      </c>
      <c r="AA565" s="20">
        <f>'Bruker data input page'!BJ565*Calibrations!DI$46*10000+Calibrations!DJ$46</f>
        <v>94.894091403535327</v>
      </c>
      <c r="AB565" s="20">
        <f>'Bruker data input page'!BL565*Calibrations!DP$46*10000+Calibrations!DQ$46</f>
        <v>20.125281270588395</v>
      </c>
      <c r="AC565" s="20">
        <f>AB565*'ICP corrections'!Z$74+'ICP corrections'!AA$74</f>
        <v>25.060001608127195</v>
      </c>
      <c r="AD565" s="20">
        <f>((('Bruker data input page'!BN565*10000)^2)*Calibrations!DW$46)+(Calibrations!DX$46*('Bruker data input page'!BN565*10000))+Calibrations!DY$46</f>
        <v>50.92141592101332</v>
      </c>
      <c r="AE565" s="20">
        <f>AD565^2*'ICP corrections'!F$75+'ICP corrections'!G$75*AD565+'ICP corrections'!H$75</f>
        <v>79.691934511123947</v>
      </c>
      <c r="AF565" s="91">
        <f>A565^4*'ICP corrections'!K$75+A565^3*'ICP corrections'!L$75+'ICP corrections'!M$75*A565^2+'ICP corrections'!N$75*A565+'ICP corrections'!O$75</f>
        <v>0.89382058842542578</v>
      </c>
      <c r="AG565" s="20">
        <f t="shared" si="8"/>
        <v>71.230291797493308</v>
      </c>
      <c r="AH565" s="20"/>
    </row>
    <row r="566" spans="1:34" s="18" customFormat="1" ht="16">
      <c r="A566" s="18">
        <f>'Bruker data input page'!A566</f>
        <v>626</v>
      </c>
      <c r="B566" s="82">
        <f>'Bruker data input page'!B566</f>
        <v>44881.26458333333</v>
      </c>
      <c r="C566" s="18" t="str">
        <f>'Bruker data input page'!G566</f>
        <v>GeoExploration</v>
      </c>
      <c r="D566" s="18" t="str">
        <f>'Bruker data input page'!H566</f>
        <v>Oxide3phase</v>
      </c>
      <c r="E566" s="22">
        <f>'Bruker data input page'!K566</f>
        <v>150</v>
      </c>
      <c r="F566" s="22"/>
      <c r="G566" s="22" t="str">
        <f>'Bruker data input page'!DJ566</f>
        <v>RS-5R</v>
      </c>
      <c r="H566" s="22" t="str">
        <f>'Bruker data input page'!DK566</f>
        <v/>
      </c>
      <c r="I566" s="22" t="str">
        <f>'Bruker data input page'!DL566</f>
        <v/>
      </c>
      <c r="J566" s="22" t="str">
        <f>'Bruker data input page'!DM566</f>
        <v>STD</v>
      </c>
      <c r="K566" s="49">
        <f>'Bruker data input page'!X566*Calibrations!H$46+Calibrations!I$46</f>
        <v>52.697827505140431</v>
      </c>
      <c r="L566" s="50">
        <f>'Bruker data input page'!AJ566*Calibrations!O$46/0.5995+Calibrations!P$46</f>
        <v>1.0082932672181819</v>
      </c>
      <c r="M566" s="19">
        <f>'ICP corrections'!$S$75*L566^2+'ICP corrections'!$T$75*L566+'ICP corrections'!$U$75</f>
        <v>1.0745494811791274</v>
      </c>
      <c r="N566" s="49">
        <f>'Bruker data input page'!V566*Calibrations!V$46+Calibrations!W$46</f>
        <v>17.087052010927646</v>
      </c>
      <c r="O566" s="50">
        <f>'Bruker data input page'!AR566*Calibrations!AC$46/0.6994+Calibrations!AD$46</f>
        <v>8.2704140884153734</v>
      </c>
      <c r="P566" s="50">
        <f>'Bruker data input page'!T566*Calibrations!AQ$46+Calibrations!AR$46</f>
        <v>10.983102445289848</v>
      </c>
      <c r="Q566" s="50">
        <f>'Bruker data input page'!AP566*Calibrations!AJ$46/0.77446+Calibrations!AK$46</f>
        <v>0.13882135524462585</v>
      </c>
      <c r="R566" s="50">
        <f>'Bruker data input page'!AH566*Calibrations!AX$46/0.7147+Calibrations!AY$46</f>
        <v>12.012490101993869</v>
      </c>
      <c r="S566" s="50">
        <f>'Bruker data input page'!AF566*Calibrations!BE$46/0.83015+Calibrations!BF$46</f>
        <v>0.1061949576026362</v>
      </c>
      <c r="U566" s="20">
        <f>'Bruker data input page'!AL566*Calibrations!BS$46*10000+Calibrations!BT$46</f>
        <v>240.20656665881771</v>
      </c>
      <c r="V566" s="20">
        <f>('Bruker data input page'!AN566*10000)^2*Calibrations!BY$46+('Bruker data input page'!AN566*10000)*Calibrations!BZ$46+Calibrations!CA$46</f>
        <v>362.97855854818306</v>
      </c>
      <c r="W566" s="20">
        <f>'Bruker data input page'!AV566*Calibrations!CG$46*10000+Calibrations!CH$46</f>
        <v>98.596974874714277</v>
      </c>
      <c r="X566" s="20">
        <f>'Bruker data input page'!AX566*Calibrations!CN$46*10000+Calibrations!CO$46</f>
        <v>90.544146584555577</v>
      </c>
      <c r="Y566" s="20">
        <f>'Bruker data input page'!AZ566*Calibrations!CU$46*10000+Calibrations!CV$46</f>
        <v>73.125976705629682</v>
      </c>
      <c r="Z566" s="20" t="e">
        <f>'Bruker data input page'!BH566*Calibrations!DB$46*10000+Calibrations!DC$46</f>
        <v>#VALUE!</v>
      </c>
      <c r="AA566" s="20">
        <f>'Bruker data input page'!BJ566*Calibrations!DI$46*10000+Calibrations!DJ$46</f>
        <v>81.33415781458605</v>
      </c>
      <c r="AB566" s="20">
        <f>'Bruker data input page'!BL566*Calibrations!DP$46*10000+Calibrations!DQ$46</f>
        <v>22.540847105909371</v>
      </c>
      <c r="AC566" s="20">
        <f>AB566*'ICP corrections'!Z$74+'ICP corrections'!AA$74</f>
        <v>27.113474124733557</v>
      </c>
      <c r="AD566" s="20">
        <f>((('Bruker data input page'!BN566*10000)^2)*Calibrations!DW$46)+(Calibrations!DX$46*('Bruker data input page'!BN566*10000))+Calibrations!DY$46</f>
        <v>48.445250319490818</v>
      </c>
      <c r="AE566" s="20">
        <f>AD566^2*'ICP corrections'!F$75+'ICP corrections'!G$75*AD566+'ICP corrections'!H$75</f>
        <v>76.482554609239841</v>
      </c>
      <c r="AF566" s="91">
        <f>A566^4*'ICP corrections'!K$75+A566^3*'ICP corrections'!L$75+'ICP corrections'!M$75*A566^2+'ICP corrections'!N$75*A566+'ICP corrections'!O$75</f>
        <v>0.89161825920566984</v>
      </c>
      <c r="AG566" s="20">
        <f t="shared" si="8"/>
        <v>68.193242200293014</v>
      </c>
      <c r="AH566" s="20"/>
    </row>
    <row r="567" spans="1:34" s="18" customFormat="1" ht="16">
      <c r="A567" s="18">
        <f>'Bruker data input page'!A567</f>
        <v>627</v>
      </c>
      <c r="B567" s="82">
        <f>'Bruker data input page'!B567</f>
        <v>44881.26666666667</v>
      </c>
      <c r="C567" s="18" t="str">
        <f>'Bruker data input page'!G567</f>
        <v>GeoExploration</v>
      </c>
      <c r="D567" s="18" t="str">
        <f>'Bruker data input page'!H567</f>
        <v>Oxide3phase</v>
      </c>
      <c r="E567" s="22">
        <f>'Bruker data input page'!K567</f>
        <v>150</v>
      </c>
      <c r="F567" s="22"/>
      <c r="G567" s="22" t="str">
        <f>'Bruker data input page'!DJ567</f>
        <v>RS-5R</v>
      </c>
      <c r="H567" s="22" t="str">
        <f>'Bruker data input page'!DK567</f>
        <v/>
      </c>
      <c r="I567" s="22" t="str">
        <f>'Bruker data input page'!DL567</f>
        <v/>
      </c>
      <c r="J567" s="22" t="str">
        <f>'Bruker data input page'!DM567</f>
        <v>STD</v>
      </c>
      <c r="K567" s="49">
        <f>'Bruker data input page'!X567*Calibrations!H$46+Calibrations!I$46</f>
        <v>52.747452612165851</v>
      </c>
      <c r="L567" s="50">
        <f>'Bruker data input page'!AJ567*Calibrations!O$46/0.5995+Calibrations!P$46</f>
        <v>1.007963484349796</v>
      </c>
      <c r="M567" s="19">
        <f>'ICP corrections'!$S$75*L567^2+'ICP corrections'!$T$75*L567+'ICP corrections'!$U$75</f>
        <v>1.0741672494035281</v>
      </c>
      <c r="N567" s="49">
        <f>'Bruker data input page'!V567*Calibrations!V$46+Calibrations!W$46</f>
        <v>17.309882896251416</v>
      </c>
      <c r="O567" s="50">
        <f>'Bruker data input page'!AR567*Calibrations!AC$46/0.6994+Calibrations!AD$46</f>
        <v>8.2623806410609717</v>
      </c>
      <c r="P567" s="50">
        <f>'Bruker data input page'!T567*Calibrations!AQ$46+Calibrations!AR$46</f>
        <v>11.222142023570829</v>
      </c>
      <c r="Q567" s="50">
        <f>'Bruker data input page'!AP567*Calibrations!AJ$46/0.77446+Calibrations!AK$46</f>
        <v>0.13583342087450562</v>
      </c>
      <c r="R567" s="50">
        <f>'Bruker data input page'!AH567*Calibrations!AX$46/0.7147+Calibrations!AY$46</f>
        <v>12.021244680048977</v>
      </c>
      <c r="S567" s="50">
        <f>'Bruker data input page'!AF567*Calibrations!BE$46/0.83015+Calibrations!BF$46</f>
        <v>0.1188355169350535</v>
      </c>
      <c r="U567" s="20">
        <f>'Bruker data input page'!AL567*Calibrations!BS$46*10000+Calibrations!BT$46</f>
        <v>184.17503427717386</v>
      </c>
      <c r="V567" s="20">
        <f>('Bruker data input page'!AN567*10000)^2*Calibrations!BY$46+('Bruker data input page'!AN567*10000)*Calibrations!BZ$46+Calibrations!CA$46</f>
        <v>376.10484825644892</v>
      </c>
      <c r="W567" s="20">
        <f>'Bruker data input page'!AV567*Calibrations!CG$46*10000+Calibrations!CH$46</f>
        <v>103.59135232728497</v>
      </c>
      <c r="X567" s="20">
        <f>'Bruker data input page'!AX567*Calibrations!CN$46*10000+Calibrations!CO$46</f>
        <v>90.544146584555577</v>
      </c>
      <c r="Y567" s="20">
        <f>'Bruker data input page'!AZ567*Calibrations!CU$46*10000+Calibrations!CV$46</f>
        <v>64.596156278960351</v>
      </c>
      <c r="Z567" s="20" t="e">
        <f>'Bruker data input page'!BH567*Calibrations!DB$46*10000+Calibrations!DC$46</f>
        <v>#VALUE!</v>
      </c>
      <c r="AA567" s="20">
        <f>'Bruker data input page'!BJ567*Calibrations!DI$46*10000+Calibrations!DJ$46</f>
        <v>81.33415781458605</v>
      </c>
      <c r="AB567" s="20">
        <f>'Bruker data input page'!BL567*Calibrations!DP$46*10000+Calibrations!DQ$46</f>
        <v>21.333064188248887</v>
      </c>
      <c r="AC567" s="20">
        <f>AB567*'ICP corrections'!Z$74+'ICP corrections'!AA$74</f>
        <v>26.086737866430376</v>
      </c>
      <c r="AD567" s="20">
        <f>((('Bruker data input page'!BN567*10000)^2)*Calibrations!DW$46)+(Calibrations!DX$46*('Bruker data input page'!BN567*10000))+Calibrations!DY$46</f>
        <v>44.708570483275238</v>
      </c>
      <c r="AE567" s="20">
        <f>AD567^2*'ICP corrections'!F$75+'ICP corrections'!G$75*AD567+'ICP corrections'!H$75</f>
        <v>71.604960333802495</v>
      </c>
      <c r="AF567" s="91">
        <f>A567^4*'ICP corrections'!K$75+A567^3*'ICP corrections'!L$75+'ICP corrections'!M$75*A567^2+'ICP corrections'!N$75*A567+'ICP corrections'!O$75</f>
        <v>0.88940156014039151</v>
      </c>
      <c r="AG567" s="20">
        <f t="shared" si="8"/>
        <v>63.685563434674791</v>
      </c>
      <c r="AH567" s="20"/>
    </row>
    <row r="568" spans="1:34" s="18" customFormat="1" ht="16">
      <c r="A568" s="18">
        <f>'Bruker data input page'!A568</f>
        <v>628</v>
      </c>
      <c r="B568" s="82">
        <f>'Bruker data input page'!B568</f>
        <v>44881.268750000003</v>
      </c>
      <c r="C568" s="18" t="str">
        <f>'Bruker data input page'!G568</f>
        <v>GeoExploration</v>
      </c>
      <c r="D568" s="18" t="str">
        <f>'Bruker data input page'!H568</f>
        <v>Oxide3phase</v>
      </c>
      <c r="E568" s="22">
        <f>'Bruker data input page'!K568</f>
        <v>150</v>
      </c>
      <c r="F568" s="22"/>
      <c r="G568" s="22" t="str">
        <f>'Bruker data input page'!DJ568</f>
        <v>RS-5R</v>
      </c>
      <c r="H568" s="22" t="str">
        <f>'Bruker data input page'!DK568</f>
        <v/>
      </c>
      <c r="I568" s="22" t="str">
        <f>'Bruker data input page'!DL568</f>
        <v/>
      </c>
      <c r="J568" s="22" t="str">
        <f>'Bruker data input page'!DM568</f>
        <v>STD</v>
      </c>
      <c r="K568" s="49">
        <f>'Bruker data input page'!X568*Calibrations!H$46+Calibrations!I$46</f>
        <v>53.064918655365304</v>
      </c>
      <c r="L568" s="50">
        <f>'Bruker data input page'!AJ568*Calibrations!O$46/0.5995+Calibrations!P$46</f>
        <v>1.0069741357446373</v>
      </c>
      <c r="M568" s="19">
        <f>'ICP corrections'!$S$75*L568^2+'ICP corrections'!$T$75*L568+'ICP corrections'!$U$75</f>
        <v>1.0730205416111753</v>
      </c>
      <c r="N568" s="49">
        <f>'Bruker data input page'!V568*Calibrations!V$46+Calibrations!W$46</f>
        <v>17.286034111904577</v>
      </c>
      <c r="O568" s="50">
        <f>'Bruker data input page'!AR568*Calibrations!AC$46/0.6994+Calibrations!AD$46</f>
        <v>8.2436359305673701</v>
      </c>
      <c r="P568" s="50">
        <f>'Bruker data input page'!T568*Calibrations!AQ$46+Calibrations!AR$46</f>
        <v>11.759981074703045</v>
      </c>
      <c r="Q568" s="50">
        <f>'Bruker data input page'!AP568*Calibrations!AJ$46/0.77446+Calibrations!AK$46</f>
        <v>0.13475776450126234</v>
      </c>
      <c r="R568" s="50">
        <f>'Bruker data input page'!AH568*Calibrations!AX$46/0.7147+Calibrations!AY$46</f>
        <v>11.98710182563407</v>
      </c>
      <c r="S568" s="50">
        <f>'Bruker data input page'!AF568*Calibrations!BE$46/0.83015+Calibrations!BF$46</f>
        <v>0.11749315665196493</v>
      </c>
      <c r="U568" s="20">
        <f>'Bruker data input page'!AL568*Calibrations!BS$46*10000+Calibrations!BT$46</f>
        <v>171.72358263680854</v>
      </c>
      <c r="V568" s="20">
        <f>('Bruker data input page'!AN568*10000)^2*Calibrations!BY$46+('Bruker data input page'!AN568*10000)*Calibrations!BZ$46+Calibrations!CA$46</f>
        <v>410.32024236899167</v>
      </c>
      <c r="W568" s="20">
        <f>'Bruker data input page'!AV568*Calibrations!CG$46*10000+Calibrations!CH$46</f>
        <v>102.59247683677083</v>
      </c>
      <c r="X568" s="20">
        <f>'Bruker data input page'!AX568*Calibrations!CN$46*10000+Calibrations!CO$46</f>
        <v>88.488697532722853</v>
      </c>
      <c r="Y568" s="20">
        <f>'Bruker data input page'!AZ568*Calibrations!CU$46*10000+Calibrations!CV$46</f>
        <v>69.47033937991425</v>
      </c>
      <c r="Z568" s="20" t="e">
        <f>'Bruker data input page'!BH568*Calibrations!DB$46*10000+Calibrations!DC$46</f>
        <v>#VALUE!</v>
      </c>
      <c r="AA568" s="20">
        <f>'Bruker data input page'!BJ568*Calibrations!DI$46*10000+Calibrations!DJ$46</f>
        <v>80.291086000051479</v>
      </c>
      <c r="AB568" s="20">
        <f>'Bruker data input page'!BL568*Calibrations!DP$46*10000+Calibrations!DQ$46</f>
        <v>20.125281270588395</v>
      </c>
      <c r="AC568" s="20">
        <f>AB568*'ICP corrections'!Z$74+'ICP corrections'!AA$74</f>
        <v>25.060001608127195</v>
      </c>
      <c r="AD568" s="20">
        <f>((('Bruker data input page'!BN568*10000)^2)*Calibrations!DW$46)+(Calibrations!DX$46*('Bruker data input page'!BN568*10000))+Calibrations!DY$46</f>
        <v>43.457028822154896</v>
      </c>
      <c r="AE568" s="20">
        <f>AD568^2*'ICP corrections'!F$75+'ICP corrections'!G$75*AD568+'ICP corrections'!H$75</f>
        <v>69.962023132109891</v>
      </c>
      <c r="AF568" s="91">
        <f>A568^4*'ICP corrections'!K$75+A568^3*'ICP corrections'!L$75+'ICP corrections'!M$75*A568^2+'ICP corrections'!N$75*A568+'ICP corrections'!O$75</f>
        <v>0.88717046078778417</v>
      </c>
      <c r="AG568" s="20">
        <f t="shared" si="8"/>
        <v>62.068240299759545</v>
      </c>
      <c r="AH568" s="20"/>
    </row>
    <row r="569" spans="1:34" s="18" customFormat="1" ht="16">
      <c r="A569" s="18">
        <f>'Bruker data input page'!A569</f>
        <v>629</v>
      </c>
      <c r="B569" s="82">
        <f>'Bruker data input page'!B569</f>
        <v>44881.272222222222</v>
      </c>
      <c r="C569" s="18" t="str">
        <f>'Bruker data input page'!G569</f>
        <v>GeoExploration</v>
      </c>
      <c r="D569" s="18" t="str">
        <f>'Bruker data input page'!H569</f>
        <v>Oxide3phase</v>
      </c>
      <c r="E569" s="22">
        <f>'Bruker data input page'!K569</f>
        <v>150</v>
      </c>
      <c r="F569" s="22"/>
      <c r="G569" s="22" t="str">
        <f>'Bruker data input page'!DJ569</f>
        <v>RS-11R</v>
      </c>
      <c r="H569" s="22" t="str">
        <f>'Bruker data input page'!DK569</f>
        <v/>
      </c>
      <c r="I569" s="22" t="str">
        <f>'Bruker data input page'!DL569</f>
        <v/>
      </c>
      <c r="J569" s="22" t="str">
        <f>'Bruker data input page'!DM569</f>
        <v>STD</v>
      </c>
      <c r="K569" s="49">
        <f>'Bruker data input page'!X569*Calibrations!H$46+Calibrations!I$46</f>
        <v>52.077321321946599</v>
      </c>
      <c r="L569" s="50">
        <f>'Bruker data input page'!AJ569*Calibrations!O$46/0.5995+Calibrations!P$46</f>
        <v>0.93623571047581722</v>
      </c>
      <c r="M569" s="19">
        <f>'ICP corrections'!$S$75*L569^2+'ICP corrections'!$T$75*L569+'ICP corrections'!$U$75</f>
        <v>0.99098247071828593</v>
      </c>
      <c r="N569" s="49">
        <f>'Bruker data input page'!V569*Calibrations!V$46+Calibrations!W$46</f>
        <v>17.872410316509896</v>
      </c>
      <c r="O569" s="50">
        <f>'Bruker data input page'!AR569*Calibrations!AC$46/0.6994+Calibrations!AD$46</f>
        <v>8.3483682812617861</v>
      </c>
      <c r="P569" s="50">
        <f>'Bruker data input page'!T569*Calibrations!AQ$46+Calibrations!AR$46</f>
        <v>12.541031255198256</v>
      </c>
      <c r="Q569" s="50">
        <f>'Bruker data input page'!AP569*Calibrations!AJ$46/0.77446+Calibrations!AK$46</f>
        <v>0.12077423164909963</v>
      </c>
      <c r="R569" s="50">
        <f>'Bruker data input page'!AH569*Calibrations!AX$46/0.7147+Calibrations!AY$46</f>
        <v>11.290529231716377</v>
      </c>
      <c r="S569" s="50">
        <f>'Bruker data input page'!AF569*Calibrations!BE$46/0.83015+Calibrations!BF$46</f>
        <v>9.5679802051775786E-2</v>
      </c>
      <c r="U569" s="20">
        <f>'Bruker data input page'!AL569*Calibrations!BS$46*10000+Calibrations!BT$46</f>
        <v>244.35705053893946</v>
      </c>
      <c r="V569" s="20">
        <f>('Bruker data input page'!AN569*10000)^2*Calibrations!BY$46+('Bruker data input page'!AN569*10000)*Calibrations!BZ$46+Calibrations!CA$46</f>
        <v>298.62093909634655</v>
      </c>
      <c r="W569" s="20">
        <f>'Bruker data input page'!AV569*Calibrations!CG$46*10000+Calibrations!CH$46</f>
        <v>84.612718007516406</v>
      </c>
      <c r="X569" s="20">
        <f>'Bruker data input page'!AX569*Calibrations!CN$46*10000+Calibrations!CO$46</f>
        <v>68.961931540311781</v>
      </c>
      <c r="Y569" s="20">
        <f>'Bruker data input page'!AZ569*Calibrations!CU$46*10000+Calibrations!CV$46</f>
        <v>54.847790077052551</v>
      </c>
      <c r="Z569" s="20" t="e">
        <f>'Bruker data input page'!BH569*Calibrations!DB$46*10000+Calibrations!DC$46</f>
        <v>#VALUE!</v>
      </c>
      <c r="AA569" s="20">
        <f>'Bruker data input page'!BJ569*Calibrations!DI$46*10000+Calibrations!DJ$46</f>
        <v>79.248014185516908</v>
      </c>
      <c r="AB569" s="20">
        <f>'Bruker data input page'!BL569*Calibrations!DP$46*10000+Calibrations!DQ$46</f>
        <v>20.125281270588395</v>
      </c>
      <c r="AC569" s="20">
        <f>AB569*'ICP corrections'!Z$74+'ICP corrections'!AA$74</f>
        <v>25.060001608127195</v>
      </c>
      <c r="AD569" s="20">
        <f>((('Bruker data input page'!BN569*10000)^2)*Calibrations!DW$46)+(Calibrations!DX$46*('Bruker data input page'!BN569*10000))+Calibrations!DY$46</f>
        <v>39.684458691648388</v>
      </c>
      <c r="AE569" s="20">
        <f>AD569^2*'ICP corrections'!F$75+'ICP corrections'!G$75*AD569+'ICP corrections'!H$75</f>
        <v>64.98152759838608</v>
      </c>
      <c r="AF569" s="91">
        <f>A569^4*'ICP corrections'!K$75+A569^3*'ICP corrections'!L$75+'ICP corrections'!M$75*A569^2+'ICP corrections'!N$75*A569+'ICP corrections'!O$75</f>
        <v>0.88492493077925083</v>
      </c>
      <c r="AG569" s="20">
        <f t="shared" si="8"/>
        <v>57.503773811931779</v>
      </c>
      <c r="AH569" s="20"/>
    </row>
    <row r="570" spans="1:34" s="18" customFormat="1" ht="16">
      <c r="A570" s="18">
        <f>'Bruker data input page'!A570</f>
        <v>630</v>
      </c>
      <c r="B570" s="82">
        <f>'Bruker data input page'!B570</f>
        <v>44881.274305555555</v>
      </c>
      <c r="C570" s="18" t="str">
        <f>'Bruker data input page'!G570</f>
        <v>GeoExploration</v>
      </c>
      <c r="D570" s="18" t="str">
        <f>'Bruker data input page'!H570</f>
        <v>Oxide3phase</v>
      </c>
      <c r="E570" s="22">
        <f>'Bruker data input page'!K570</f>
        <v>150</v>
      </c>
      <c r="F570" s="22"/>
      <c r="G570" s="22" t="str">
        <f>'Bruker data input page'!DJ570</f>
        <v>RS-11R</v>
      </c>
      <c r="H570" s="22" t="str">
        <f>'Bruker data input page'!DK570</f>
        <v/>
      </c>
      <c r="I570" s="22" t="str">
        <f>'Bruker data input page'!DL570</f>
        <v/>
      </c>
      <c r="J570" s="22" t="str">
        <f>'Bruker data input page'!DM570</f>
        <v>STD</v>
      </c>
      <c r="K570" s="49">
        <f>'Bruker data input page'!X570*Calibrations!H$46+Calibrations!I$46</f>
        <v>52.265146581676539</v>
      </c>
      <c r="L570" s="50">
        <f>'Bruker data input page'!AJ570*Calibrations!O$46/0.5995+Calibrations!P$46</f>
        <v>0.93574103617323812</v>
      </c>
      <c r="M570" s="19">
        <f>'ICP corrections'!$S$75*L570^2+'ICP corrections'!$T$75*L570+'ICP corrections'!$U$75</f>
        <v>0.99040844134486039</v>
      </c>
      <c r="N570" s="49">
        <f>'Bruker data input page'!V570*Calibrations!V$46+Calibrations!W$46</f>
        <v>17.712009074420926</v>
      </c>
      <c r="O570" s="50">
        <f>'Bruker data input page'!AR570*Calibrations!AC$46/0.6994+Calibrations!AD$46</f>
        <v>8.352980075113388</v>
      </c>
      <c r="P570" s="50">
        <f>'Bruker data input page'!T570*Calibrations!AQ$46+Calibrations!AR$46</f>
        <v>12.219142732172159</v>
      </c>
      <c r="Q570" s="50">
        <f>'Bruker data input page'!AP570*Calibrations!AJ$46/0.77446+Calibrations!AK$46</f>
        <v>0.12149133589792847</v>
      </c>
      <c r="R570" s="50">
        <f>'Bruker data input page'!AH570*Calibrations!AX$46/0.7147+Calibrations!AY$46</f>
        <v>11.295052430378178</v>
      </c>
      <c r="S570" s="50">
        <f>'Bruker data input page'!AF570*Calibrations!BE$46/0.83015+Calibrations!BF$46</f>
        <v>9.4113715054839148E-2</v>
      </c>
      <c r="U570" s="20">
        <f>'Bruker data input page'!AL570*Calibrations!BS$46*10000+Calibrations!BT$46</f>
        <v>222.22113651162337</v>
      </c>
      <c r="V570" s="20">
        <f>('Bruker data input page'!AN570*10000)^2*Calibrations!BY$46+('Bruker data input page'!AN570*10000)*Calibrations!BZ$46+Calibrations!CA$46</f>
        <v>348.1578296391333</v>
      </c>
      <c r="W570" s="20">
        <f>'Bruker data input page'!AV570*Calibrations!CG$46*10000+Calibrations!CH$46</f>
        <v>85.611593498030544</v>
      </c>
      <c r="X570" s="20">
        <f>'Bruker data input page'!AX570*Calibrations!CN$46*10000+Calibrations!CO$46</f>
        <v>66.906482488479043</v>
      </c>
      <c r="Y570" s="20">
        <f>'Bruker data input page'!AZ570*Calibrations!CU$46*10000+Calibrations!CV$46</f>
        <v>53.629244301814083</v>
      </c>
      <c r="Z570" s="20" t="e">
        <f>'Bruker data input page'!BH570*Calibrations!DB$46*10000+Calibrations!DC$46</f>
        <v>#VALUE!</v>
      </c>
      <c r="AA570" s="20">
        <f>'Bruker data input page'!BJ570*Calibrations!DI$46*10000+Calibrations!DJ$46</f>
        <v>81.33415781458605</v>
      </c>
      <c r="AB570" s="20">
        <f>'Bruker data input page'!BL570*Calibrations!DP$46*10000+Calibrations!DQ$46</f>
        <v>20.125281270588395</v>
      </c>
      <c r="AC570" s="20">
        <f>AB570*'ICP corrections'!Z$74+'ICP corrections'!AA$74</f>
        <v>25.060001608127195</v>
      </c>
      <c r="AD570" s="20">
        <f>((('Bruker data input page'!BN570*10000)^2)*Calibrations!DW$46)+(Calibrations!DX$46*('Bruker data input page'!BN570*10000))+Calibrations!DY$46</f>
        <v>42.202496303176964</v>
      </c>
      <c r="AE570" s="20">
        <f>AD570^2*'ICP corrections'!F$75+'ICP corrections'!G$75*AD570+'ICP corrections'!H$75</f>
        <v>68.310494227681886</v>
      </c>
      <c r="AF570" s="91">
        <f>A570^4*'ICP corrections'!K$75+A570^3*'ICP corrections'!L$75+'ICP corrections'!M$75*A570^2+'ICP corrections'!N$75*A570+'ICP corrections'!O$75</f>
        <v>0.88266493981940375</v>
      </c>
      <c r="AG570" s="20">
        <f t="shared" si="8"/>
        <v>60.295278276510558</v>
      </c>
      <c r="AH570" s="20"/>
    </row>
    <row r="571" spans="1:34" s="18" customFormat="1" ht="16">
      <c r="A571" s="18">
        <f>'Bruker data input page'!A571</f>
        <v>631</v>
      </c>
      <c r="B571" s="82">
        <f>'Bruker data input page'!B571</f>
        <v>44881.276388888888</v>
      </c>
      <c r="C571" s="18" t="str">
        <f>'Bruker data input page'!G571</f>
        <v>GeoExploration</v>
      </c>
      <c r="D571" s="18" t="str">
        <f>'Bruker data input page'!H571</f>
        <v>Oxide3phase</v>
      </c>
      <c r="E571" s="22">
        <f>'Bruker data input page'!K571</f>
        <v>150</v>
      </c>
      <c r="F571" s="22"/>
      <c r="G571" s="22" t="str">
        <f>'Bruker data input page'!DJ571</f>
        <v>RS-11R</v>
      </c>
      <c r="H571" s="22" t="str">
        <f>'Bruker data input page'!DK571</f>
        <v/>
      </c>
      <c r="I571" s="22" t="str">
        <f>'Bruker data input page'!DL571</f>
        <v/>
      </c>
      <c r="J571" s="22" t="str">
        <f>'Bruker data input page'!DM571</f>
        <v>STD</v>
      </c>
      <c r="K571" s="49">
        <f>'Bruker data input page'!X571*Calibrations!H$46+Calibrations!I$46</f>
        <v>52.417772637586111</v>
      </c>
      <c r="L571" s="50">
        <f>'Bruker data input page'!AJ571*Calibrations!O$46/0.5995+Calibrations!P$46</f>
        <v>0.93870908198871328</v>
      </c>
      <c r="M571" s="19">
        <f>'ICP corrections'!$S$75*L571^2+'ICP corrections'!$T$75*L571+'ICP corrections'!$U$75</f>
        <v>0.99385254746666907</v>
      </c>
      <c r="N571" s="49">
        <f>'Bruker data input page'!V571*Calibrations!V$46+Calibrations!W$46</f>
        <v>17.849882794453745</v>
      </c>
      <c r="O571" s="50">
        <f>'Bruker data input page'!AR571*Calibrations!AC$46/0.6994+Calibrations!AD$46</f>
        <v>8.3453929303897851</v>
      </c>
      <c r="P571" s="50">
        <f>'Bruker data input page'!T571*Calibrations!AQ$46+Calibrations!AR$46</f>
        <v>12.759407103700891</v>
      </c>
      <c r="Q571" s="50">
        <f>'Bruker data input page'!AP571*Calibrations!AJ$46/0.77446+Calibrations!AK$46</f>
        <v>0.11922050577663711</v>
      </c>
      <c r="R571" s="50">
        <f>'Bruker data input page'!AH571*Calibrations!AX$46/0.7147+Calibrations!AY$46</f>
        <v>11.310081122706105</v>
      </c>
      <c r="S571" s="50">
        <f>'Bruker data input page'!AF571*Calibrations!BE$46/0.83015+Calibrations!BF$46</f>
        <v>9.4896758553307453E-2</v>
      </c>
      <c r="U571" s="20">
        <f>'Bruker data input page'!AL571*Calibrations!BS$46*10000+Calibrations!BT$46</f>
        <v>236.74783009204958</v>
      </c>
      <c r="V571" s="20">
        <f>('Bruker data input page'!AN571*10000)^2*Calibrations!BY$46+('Bruker data input page'!AN571*10000)*Calibrations!BZ$46+Calibrations!CA$46</f>
        <v>351.00114126036453</v>
      </c>
      <c r="W571" s="20">
        <f>'Bruker data input page'!AV571*Calibrations!CG$46*10000+Calibrations!CH$46</f>
        <v>91.604846441115342</v>
      </c>
      <c r="X571" s="20">
        <f>'Bruker data input page'!AX571*Calibrations!CN$46*10000+Calibrations!CO$46</f>
        <v>69.989656066228164</v>
      </c>
      <c r="Y571" s="20">
        <f>'Bruker data input page'!AZ571*Calibrations!CU$46*10000+Calibrations!CV$46</f>
        <v>60.940518953244933</v>
      </c>
      <c r="Z571" s="20" t="e">
        <f>'Bruker data input page'!BH571*Calibrations!DB$46*10000+Calibrations!DC$46</f>
        <v>#VALUE!</v>
      </c>
      <c r="AA571" s="20">
        <f>'Bruker data input page'!BJ571*Calibrations!DI$46*10000+Calibrations!DJ$46</f>
        <v>79.248014185516908</v>
      </c>
      <c r="AB571" s="20">
        <f>'Bruker data input page'!BL571*Calibrations!DP$46*10000+Calibrations!DQ$46</f>
        <v>21.333064188248887</v>
      </c>
      <c r="AC571" s="20">
        <f>AB571*'ICP corrections'!Z$74+'ICP corrections'!AA$74</f>
        <v>26.086737866430376</v>
      </c>
      <c r="AD571" s="20">
        <f>((('Bruker data input page'!BN571*10000)^2)*Calibrations!DW$46)+(Calibrations!DX$46*('Bruker data input page'!BN571*10000))+Calibrations!DY$46</f>
        <v>40.944972926341464</v>
      </c>
      <c r="AE571" s="20">
        <f>AD571^2*'ICP corrections'!F$75+'ICP corrections'!G$75*AD571+'ICP corrections'!H$75</f>
        <v>66.650340212371702</v>
      </c>
      <c r="AF571" s="91">
        <f>A571^4*'ICP corrections'!K$75+A571^3*'ICP corrections'!L$75+'ICP corrections'!M$75*A571^2+'ICP corrections'!N$75*A571+'ICP corrections'!O$75</f>
        <v>0.88039045768606261</v>
      </c>
      <c r="AG571" s="20">
        <f t="shared" si="8"/>
        <v>58.678323524501707</v>
      </c>
      <c r="AH571" s="20"/>
    </row>
    <row r="572" spans="1:34" s="18" customFormat="1" ht="16">
      <c r="A572" s="18">
        <f>'Bruker data input page'!A572</f>
        <v>632</v>
      </c>
      <c r="B572" s="82">
        <f>'Bruker data input page'!B572</f>
        <v>44881.27847222222</v>
      </c>
      <c r="C572" s="18" t="str">
        <f>'Bruker data input page'!G572</f>
        <v>GeoExploration</v>
      </c>
      <c r="D572" s="18" t="str">
        <f>'Bruker data input page'!H572</f>
        <v>Oxide3phase</v>
      </c>
      <c r="E572" s="22">
        <f>'Bruker data input page'!K572</f>
        <v>150</v>
      </c>
      <c r="F572" s="22"/>
      <c r="G572" s="22" t="str">
        <f>'Bruker data input page'!DJ572</f>
        <v>BHVO-2</v>
      </c>
      <c r="H572" s="22" t="str">
        <f>'Bruker data input page'!DK572</f>
        <v/>
      </c>
      <c r="I572" s="22" t="str">
        <f>'Bruker data input page'!DL572</f>
        <v/>
      </c>
      <c r="J572" s="22" t="str">
        <f>'Bruker data input page'!DM572</f>
        <v>BHVO-2</v>
      </c>
      <c r="K572" s="49">
        <f>'Bruker data input page'!X572*Calibrations!H$46+Calibrations!I$46</f>
        <v>46.642314203094607</v>
      </c>
      <c r="L572" s="50">
        <f>'Bruker data input page'!AJ572*Calibrations!O$46/0.5995+Calibrations!P$46</f>
        <v>2.8623325532848805</v>
      </c>
      <c r="M572" s="19">
        <f>'ICP corrections'!$S$75*L572^2+'ICP corrections'!$T$75*L572+'ICP corrections'!$U$75</f>
        <v>3.1906175715064453</v>
      </c>
      <c r="N572" s="49">
        <f>'Bruker data input page'!V572*Calibrations!V$46+Calibrations!W$46</f>
        <v>15.230546366288316</v>
      </c>
      <c r="O572" s="50">
        <f>'Bruker data input page'!AR572*Calibrations!AC$46/0.6994+Calibrations!AD$46</f>
        <v>13.062216667772182</v>
      </c>
      <c r="P572" s="50">
        <f>'Bruker data input page'!T572*Calibrations!AQ$46+Calibrations!AR$46</f>
        <v>6.6805840618638568</v>
      </c>
      <c r="Q572" s="50">
        <f>'Bruker data input page'!AP572*Calibrations!AJ$46/0.77446+Calibrations!AK$46</f>
        <v>0.17168863331594847</v>
      </c>
      <c r="R572" s="50">
        <f>'Bruker data input page'!AH572*Calibrations!AX$46/0.7147+Calibrations!AY$46</f>
        <v>11.451029829393267</v>
      </c>
      <c r="S572" s="50">
        <f>'Bruker data input page'!AF572*Calibrations!BE$46/0.83015+Calibrations!BF$46</f>
        <v>0.53507906804943195</v>
      </c>
      <c r="U572" s="20">
        <f>'Bruker data input page'!AL572*Calibrations!BS$46*10000+Calibrations!BT$46</f>
        <v>284.47839471344992</v>
      </c>
      <c r="V572" s="20">
        <f>('Bruker data input page'!AN572*10000)^2*Calibrations!BY$46+('Bruker data input page'!AN572*10000)*Calibrations!BZ$46+Calibrations!CA$46</f>
        <v>366.55158703024676</v>
      </c>
      <c r="W572" s="20">
        <f>'Bruker data input page'!AV572*Calibrations!CG$46*10000+Calibrations!CH$46</f>
        <v>127.56436409962419</v>
      </c>
      <c r="X572" s="20">
        <f>'Bruker data input page'!AX572*Calibrations!CN$46*10000+Calibrations!CO$46</f>
        <v>122.40360688796309</v>
      </c>
      <c r="Y572" s="20">
        <f>'Bruker data input page'!AZ572*Calibrations!CU$46*10000+Calibrations!CV$46</f>
        <v>103.58962108659155</v>
      </c>
      <c r="Z572" s="20">
        <f>'Bruker data input page'!BH572*Calibrations!DB$46*10000+Calibrations!DC$46</f>
        <v>9.1405631600876323</v>
      </c>
      <c r="AA572" s="20">
        <f>'Bruker data input page'!BJ572*Calibrations!DI$46*10000+Calibrations!DJ$46</f>
        <v>389.04034310228144</v>
      </c>
      <c r="AB572" s="20">
        <f>'Bruker data input page'!BL572*Calibrations!DP$46*10000+Calibrations!DQ$46</f>
        <v>26.164195858890835</v>
      </c>
      <c r="AC572" s="20">
        <f>AB572*'ICP corrections'!Z$74+'ICP corrections'!AA$74</f>
        <v>30.193682899643097</v>
      </c>
      <c r="AD572" s="20">
        <f>((('Bruker data input page'!BN572*10000)^2)*Calibrations!DW$46)+(Calibrations!DX$46*('Bruker data input page'!BN572*10000))+Calibrations!DY$46</f>
        <v>159.47632092349795</v>
      </c>
      <c r="AE572" s="20">
        <f>AD572^2*'ICP corrections'!F$75+'ICP corrections'!G$75*AD572+'ICP corrections'!H$75</f>
        <v>202.50472410099451</v>
      </c>
      <c r="AF572" s="91">
        <f>A572^4*'ICP corrections'!K$75+A572^3*'ICP corrections'!L$75+'ICP corrections'!M$75*A572^2+'ICP corrections'!N$75*A572+'ICP corrections'!O$75</f>
        <v>0.87810145423025787</v>
      </c>
      <c r="AG572" s="20">
        <f t="shared" si="8"/>
        <v>177.81969272158042</v>
      </c>
      <c r="AH572" s="20"/>
    </row>
    <row r="573" spans="1:34" s="18" customFormat="1" ht="16">
      <c r="A573" s="18">
        <f>'Bruker data input page'!A573</f>
        <v>633</v>
      </c>
      <c r="B573" s="82">
        <f>'Bruker data input page'!B573</f>
        <v>44881.28125</v>
      </c>
      <c r="C573" s="18" t="str">
        <f>'Bruker data input page'!G573</f>
        <v>GeoExploration</v>
      </c>
      <c r="D573" s="18" t="str">
        <f>'Bruker data input page'!H573</f>
        <v>Oxide3phase</v>
      </c>
      <c r="E573" s="22">
        <f>'Bruker data input page'!K573</f>
        <v>150</v>
      </c>
      <c r="F573" s="22"/>
      <c r="G573" s="22" t="str">
        <f>'Bruker data input page'!DJ573</f>
        <v>BCR-2</v>
      </c>
      <c r="H573" s="22" t="str">
        <f>'Bruker data input page'!DK573</f>
        <v/>
      </c>
      <c r="I573" s="22" t="str">
        <f>'Bruker data input page'!DL573</f>
        <v/>
      </c>
      <c r="J573" s="22" t="str">
        <f>'Bruker data input page'!DM573</f>
        <v>BCR-2</v>
      </c>
      <c r="K573" s="49">
        <f>'Bruker data input page'!X573*Calibrations!H$46+Calibrations!I$46</f>
        <v>52.713792171354029</v>
      </c>
      <c r="L573" s="50">
        <f>'Bruker data input page'!AJ573*Calibrations!O$46/0.5995+Calibrations!P$46</f>
        <v>2.2883454708588595</v>
      </c>
      <c r="M573" s="19">
        <f>'ICP corrections'!$S$75*L573^2+'ICP corrections'!$T$75*L573+'ICP corrections'!$U$75</f>
        <v>2.5425275381716737</v>
      </c>
      <c r="N573" s="49">
        <f>'Bruker data input page'!V573*Calibrations!V$46+Calibrations!W$46</f>
        <v>14.801862816076067</v>
      </c>
      <c r="O573" s="50">
        <f>'Bruker data input page'!AR573*Calibrations!AC$46/0.6994+Calibrations!AD$46</f>
        <v>13.675882785122283</v>
      </c>
      <c r="P573" s="50">
        <f>'Bruker data input page'!T573*Calibrations!AQ$46+Calibrations!AR$46</f>
        <v>3.3188959666557993</v>
      </c>
      <c r="Q573" s="50">
        <f>'Bruker data input page'!AP573*Calibrations!AJ$46/0.77446+Calibrations!AK$46</f>
        <v>0.19762390364859211</v>
      </c>
      <c r="R573" s="50">
        <f>'Bruker data input page'!AH573*Calibrations!AX$46/0.7147+Calibrations!AY$46</f>
        <v>7.1215991618763299</v>
      </c>
      <c r="S573" s="50">
        <f>'Bruker data input page'!AF573*Calibrations!BE$46/0.83015+Calibrations!BF$46</f>
        <v>1.9603300986187131</v>
      </c>
      <c r="U573" s="20">
        <f>'Bruker data input page'!AL573*Calibrations!BS$46*10000+Calibrations!BT$46</f>
        <v>397.23320679009123</v>
      </c>
      <c r="V573" s="20" t="e">
        <f>('Bruker data input page'!AN573*10000)^2*Calibrations!BY$46+('Bruker data input page'!AN573*10000)*Calibrations!BZ$46+Calibrations!CA$46</f>
        <v>#VALUE!</v>
      </c>
      <c r="W573" s="20">
        <f>'Bruker data input page'!AV573*Calibrations!CG$46*10000+Calibrations!CH$46</f>
        <v>25.679064067182484</v>
      </c>
      <c r="X573" s="20">
        <f>'Bruker data input page'!AX573*Calibrations!CN$46*10000+Calibrations!CO$46</f>
        <v>20.658878822242325</v>
      </c>
      <c r="Y573" s="20">
        <f>'Bruker data input page'!AZ573*Calibrations!CU$46*10000+Calibrations!CV$46</f>
        <v>126.74199081612255</v>
      </c>
      <c r="Z573" s="20">
        <f>'Bruker data input page'!BH573*Calibrations!DB$46*10000+Calibrations!DC$46</f>
        <v>48.706812484585242</v>
      </c>
      <c r="AA573" s="20">
        <f>'Bruker data input page'!BJ573*Calibrations!DI$46*10000+Calibrations!DJ$46</f>
        <v>332.71446511741516</v>
      </c>
      <c r="AB573" s="20">
        <f>'Bruker data input page'!BL573*Calibrations!DP$46*10000+Calibrations!DQ$46</f>
        <v>32.203110447193275</v>
      </c>
      <c r="AC573" s="20">
        <f>AB573*'ICP corrections'!Z$74+'ICP corrections'!AA$74</f>
        <v>35.327364191159006</v>
      </c>
      <c r="AD573" s="20">
        <f>((('Bruker data input page'!BN573*10000)^2)*Calibrations!DW$46)+(Calibrations!DX$46*('Bruker data input page'!BN573*10000))+Calibrations!DY$46</f>
        <v>161.34235152207484</v>
      </c>
      <c r="AE573" s="20">
        <f>AD573^2*'ICP corrections'!F$75+'ICP corrections'!G$75*AD573+'ICP corrections'!H$75</f>
        <v>204.31007491032977</v>
      </c>
      <c r="AF573" s="91">
        <f>A573^4*'ICP corrections'!K$75+A573^3*'ICP corrections'!L$75+'ICP corrections'!M$75*A573^2+'ICP corrections'!N$75*A573+'ICP corrections'!O$75</f>
        <v>0.87579789937622721</v>
      </c>
      <c r="AG573" s="20">
        <f t="shared" si="8"/>
        <v>178.93433442786645</v>
      </c>
      <c r="AH573" s="20"/>
    </row>
    <row r="574" spans="1:34" s="18" customFormat="1" ht="16">
      <c r="A574" s="18">
        <f>'Bruker data input page'!A574</f>
        <v>634</v>
      </c>
      <c r="B574" s="82">
        <f>'Bruker data input page'!B574</f>
        <v>44881.283333333333</v>
      </c>
      <c r="C574" s="18" t="str">
        <f>'Bruker data input page'!G574</f>
        <v>GeoExploration</v>
      </c>
      <c r="D574" s="18" t="str">
        <f>'Bruker data input page'!H574</f>
        <v>Oxide3phase</v>
      </c>
      <c r="E574" s="22">
        <f>'Bruker data input page'!K574</f>
        <v>150</v>
      </c>
      <c r="F574" s="22"/>
      <c r="G574" s="22" t="str">
        <f>'Bruker data input page'!DJ574</f>
        <v>JA-2</v>
      </c>
      <c r="H574" s="22" t="str">
        <f>'Bruker data input page'!DK574</f>
        <v/>
      </c>
      <c r="I574" s="22" t="str">
        <f>'Bruker data input page'!DL574</f>
        <v/>
      </c>
      <c r="J574" s="22" t="str">
        <f>'Bruker data input page'!DM574</f>
        <v>JA-2</v>
      </c>
      <c r="K574" s="49">
        <f>'Bruker data input page'!X574*Calibrations!H$46+Calibrations!I$46</f>
        <v>56.028960900565842</v>
      </c>
      <c r="L574" s="50">
        <f>'Bruker data input page'!AJ574*Calibrations!O$46/0.5995+Calibrations!P$46</f>
        <v>0.71478651435454588</v>
      </c>
      <c r="M574" s="19">
        <f>'ICP corrections'!$S$75*L574^2+'ICP corrections'!$T$75*L574+'ICP corrections'!$U$75</f>
        <v>0.73354129492964848</v>
      </c>
      <c r="N574" s="49">
        <f>'Bruker data input page'!V574*Calibrations!V$46+Calibrations!W$46</f>
        <v>15.947066906525958</v>
      </c>
      <c r="O574" s="50">
        <f>'Bruker data input page'!AR574*Calibrations!AC$46/0.6994+Calibrations!AD$46</f>
        <v>6.4731533941834707</v>
      </c>
      <c r="P574" s="50">
        <f>'Bruker data input page'!T574*Calibrations!AQ$46+Calibrations!AR$46</f>
        <v>7.2032891137217883</v>
      </c>
      <c r="Q574" s="50">
        <f>'Bruker data input page'!AP574*Calibrations!AJ$46/0.77446+Calibrations!AK$46</f>
        <v>0.11312511966159183</v>
      </c>
      <c r="R574" s="50">
        <f>'Bruker data input page'!AH574*Calibrations!AX$46/0.7147+Calibrations!AY$46</f>
        <v>6.3303312153292701</v>
      </c>
      <c r="S574" s="50">
        <f>'Bruker data input page'!AF574*Calibrations!BE$46/0.83015+Calibrations!BF$46</f>
        <v>2.0008246338252178</v>
      </c>
      <c r="U574" s="20">
        <f>'Bruker data input page'!AL574*Calibrations!BS$46*10000+Calibrations!BT$46</f>
        <v>115.6920502551647</v>
      </c>
      <c r="V574" s="20">
        <f>('Bruker data input page'!AN574*10000)^2*Calibrations!BY$46+('Bruker data input page'!AN574*10000)*Calibrations!BZ$46+Calibrations!CA$46</f>
        <v>413.80363449165452</v>
      </c>
      <c r="W574" s="20">
        <f>'Bruker data input page'!AV574*Calibrations!CG$46*10000+Calibrations!CH$46</f>
        <v>134.55649253322312</v>
      </c>
      <c r="X574" s="20">
        <f>'Bruker data input page'!AX574*Calibrations!CN$46*10000+Calibrations!CO$46</f>
        <v>32.991573133238788</v>
      </c>
      <c r="Y574" s="20">
        <f>'Bruker data input page'!AZ574*Calibrations!CU$46*10000+Calibrations!CV$46</f>
        <v>69.47033937991425</v>
      </c>
      <c r="Z574" s="20">
        <f>'Bruker data input page'!BH574*Calibrations!DB$46*10000+Calibrations!DC$46</f>
        <v>71.163332371462275</v>
      </c>
      <c r="AA574" s="20">
        <f>'Bruker data input page'!BJ574*Calibrations!DI$46*10000+Calibrations!DJ$46</f>
        <v>254.48407902732311</v>
      </c>
      <c r="AB574" s="20">
        <f>'Bruker data input page'!BL574*Calibrations!DP$46*10000+Calibrations!DQ$46</f>
        <v>21.333064188248887</v>
      </c>
      <c r="AC574" s="20">
        <f>AB574*'ICP corrections'!Z$74+'ICP corrections'!AA$74</f>
        <v>26.086737866430376</v>
      </c>
      <c r="AD574" s="20">
        <f>((('Bruker data input page'!BN574*10000)^2)*Calibrations!DW$46)+(Calibrations!DX$46*('Bruker data input page'!BN574*10000))+Calibrations!DY$46</f>
        <v>132.09573224323944</v>
      </c>
      <c r="AE574" s="20">
        <f>AD574^2*'ICP corrections'!F$75+'ICP corrections'!G$75*AD574+'ICP corrections'!H$75</f>
        <v>174.82615721333877</v>
      </c>
      <c r="AF574" s="91">
        <f>A574^4*'ICP corrections'!K$75+A574^3*'ICP corrections'!L$75+'ICP corrections'!M$75*A574^2+'ICP corrections'!N$75*A574+'ICP corrections'!O$75</f>
        <v>0.87347976312141817</v>
      </c>
      <c r="AG574" s="20">
        <f t="shared" si="8"/>
        <v>152.70711039013497</v>
      </c>
      <c r="AH574" s="20"/>
    </row>
    <row r="575" spans="1:34" s="18" customFormat="1" ht="16">
      <c r="A575" s="18">
        <f>'Bruker data input page'!A575</f>
        <v>636</v>
      </c>
      <c r="B575" s="82">
        <f>'Bruker data input page'!B575</f>
        <v>44881.894444444442</v>
      </c>
      <c r="C575" s="18" t="str">
        <f>'Bruker data input page'!G575</f>
        <v>GeoExploration</v>
      </c>
      <c r="D575" s="18" t="str">
        <f>'Bruker data input page'!H575</f>
        <v>Oxide3phase</v>
      </c>
      <c r="E575" s="22">
        <f>'Bruker data input page'!K575</f>
        <v>150</v>
      </c>
      <c r="F575" s="22"/>
      <c r="G575" s="22" t="str">
        <f>'Bruker data input page'!DJ575</f>
        <v>RS-5R</v>
      </c>
      <c r="H575" s="22" t="str">
        <f>'Bruker data input page'!DK575</f>
        <v/>
      </c>
      <c r="I575" s="22">
        <f>'Bruker data input page'!DL575</f>
        <v>0</v>
      </c>
      <c r="J575" s="22" t="str">
        <f>'Bruker data input page'!DM575</f>
        <v>STD</v>
      </c>
      <c r="K575" s="49">
        <f>'Bruker data input page'!X575*Calibrations!H$46+Calibrations!I$46</f>
        <v>51.661662964264679</v>
      </c>
      <c r="L575" s="50">
        <f>'Bruker data input page'!AJ575*Calibrations!O$46/0.5995+Calibrations!P$46</f>
        <v>1.0620478747651174</v>
      </c>
      <c r="M575" s="19">
        <f>'ICP corrections'!$S$75*L575^2+'ICP corrections'!$T$75*L575+'ICP corrections'!$U$75</f>
        <v>1.1368254915009612</v>
      </c>
      <c r="N575" s="49">
        <f>'Bruker data input page'!V575*Calibrations!V$46+Calibrations!W$46</f>
        <v>16.757198880058525</v>
      </c>
      <c r="O575" s="50">
        <f>'Bruker data input page'!AR575*Calibrations!AC$46/0.6994+Calibrations!AD$46</f>
        <v>8.7939270743438609</v>
      </c>
      <c r="P575" s="50">
        <f>'Bruker data input page'!T575*Calibrations!AQ$46+Calibrations!AR$46</f>
        <v>11.065563338771515</v>
      </c>
      <c r="Q575" s="50">
        <f>'Bruker data input page'!AP575*Calibrations!AJ$46/0.77446+Calibrations!AK$46</f>
        <v>0.14754612360537694</v>
      </c>
      <c r="R575" s="50">
        <f>'Bruker data input page'!AH575*Calibrations!AX$46/0.7147+Calibrations!AY$46</f>
        <v>12.289426587803629</v>
      </c>
      <c r="S575" s="50">
        <f>'Bruker data input page'!AF575*Calibrations!BE$46/0.83015+Calibrations!BF$46</f>
        <v>0.12006601386121801</v>
      </c>
      <c r="U575" s="20">
        <f>'Bruker data input page'!AL575*Calibrations!BS$46*10000+Calibrations!BT$46</f>
        <v>178.64105577034482</v>
      </c>
      <c r="V575" s="20">
        <f>('Bruker data input page'!AN575*10000)^2*Calibrations!BY$46+('Bruker data input page'!AN575*10000)*Calibrations!BZ$46+Calibrations!CA$46</f>
        <v>305.22933471157137</v>
      </c>
      <c r="W575" s="20">
        <f>'Bruker data input page'!AV575*Calibrations!CG$46*10000+Calibrations!CH$46</f>
        <v>92.60372193162948</v>
      </c>
      <c r="X575" s="20">
        <f>'Bruker data input page'!AX575*Calibrations!CN$46*10000+Calibrations!CO$46</f>
        <v>95.682769214137437</v>
      </c>
      <c r="Y575" s="20">
        <f>'Bruker data input page'!AZ575*Calibrations!CU$46*10000+Calibrations!CV$46</f>
        <v>62.159064728483401</v>
      </c>
      <c r="Z575" s="20" t="e">
        <f>'Bruker data input page'!BH575*Calibrations!DB$46*10000+Calibrations!DC$46</f>
        <v>#VALUE!</v>
      </c>
      <c r="AA575" s="20">
        <f>'Bruker data input page'!BJ575*Calibrations!DI$46*10000+Calibrations!DJ$46</f>
        <v>89.678732330862516</v>
      </c>
      <c r="AB575" s="20">
        <f>'Bruker data input page'!BL575*Calibrations!DP$46*10000+Calibrations!DQ$46</f>
        <v>22.540847105909371</v>
      </c>
      <c r="AC575" s="20">
        <f>AB575*'ICP corrections'!Z$74+'ICP corrections'!AA$74</f>
        <v>27.113474124733557</v>
      </c>
      <c r="AD575" s="20">
        <f>((('Bruker data input page'!BN575*10000)^2)*Calibrations!DW$46)+(Calibrations!DX$46*('Bruker data input page'!BN575*10000))+Calibrations!DY$46</f>
        <v>52.155012434988208</v>
      </c>
      <c r="AE575" s="20">
        <f>AD575^2*'ICP corrections'!F$75+'ICP corrections'!G$75*AD575+'ICP corrections'!H$75</f>
        <v>81.284018607287948</v>
      </c>
      <c r="AF575" s="91">
        <f>A575^4*'ICP corrections'!K$75+A575^3*'ICP corrections'!L$75+'ICP corrections'!M$75*A575^2+'ICP corrections'!N$75*A575+'ICP corrections'!O$75</f>
        <v>0.86879962676529621</v>
      </c>
      <c r="AG575" s="20">
        <f t="shared" si="8"/>
        <v>70.619525027995167</v>
      </c>
      <c r="AH575" s="20"/>
    </row>
    <row r="576" spans="1:34" s="18" customFormat="1" ht="16">
      <c r="A576" s="18">
        <f>'Bruker data input page'!A576</f>
        <v>637</v>
      </c>
      <c r="B576" s="82">
        <f>'Bruker data input page'!B576</f>
        <v>44881.896527777775</v>
      </c>
      <c r="C576" s="18" t="str">
        <f>'Bruker data input page'!G576</f>
        <v>GeoExploration</v>
      </c>
      <c r="D576" s="18" t="str">
        <f>'Bruker data input page'!H576</f>
        <v>Oxide3phase</v>
      </c>
      <c r="E576" s="22">
        <f>'Bruker data input page'!K576</f>
        <v>150</v>
      </c>
      <c r="F576" s="22"/>
      <c r="G576" s="22" t="str">
        <f>'Bruker data input page'!DJ576</f>
        <v>RS-5R</v>
      </c>
      <c r="H576" s="22" t="str">
        <f>'Bruker data input page'!DK576</f>
        <v/>
      </c>
      <c r="I576" s="22">
        <f>'Bruker data input page'!DL576</f>
        <v>0</v>
      </c>
      <c r="J576" s="22" t="str">
        <f>'Bruker data input page'!DM576</f>
        <v>STD</v>
      </c>
      <c r="K576" s="49">
        <f>'Bruker data input page'!X576*Calibrations!H$46+Calibrations!I$46</f>
        <v>51.785725731828236</v>
      </c>
      <c r="L576" s="50">
        <f>'Bruker data input page'!AJ576*Calibrations!O$46/0.5995+Calibrations!P$46</f>
        <v>1.0542979773580439</v>
      </c>
      <c r="M576" s="19">
        <f>'ICP corrections'!$S$75*L576^2+'ICP corrections'!$T$75*L576+'ICP corrections'!$U$75</f>
        <v>1.1278504537287977</v>
      </c>
      <c r="N576" s="49">
        <f>'Bruker data input page'!V576*Calibrations!V$46+Calibrations!W$46</f>
        <v>16.726347405571062</v>
      </c>
      <c r="O576" s="50">
        <f>'Bruker data input page'!AR576*Calibrations!AC$46/0.6994+Calibrations!AD$46</f>
        <v>8.8398962453162682</v>
      </c>
      <c r="P576" s="50">
        <f>'Bruker data input page'!T576*Calibrations!AQ$46+Calibrations!AR$46</f>
        <v>11.123382977024548</v>
      </c>
      <c r="Q576" s="50">
        <f>'Bruker data input page'!AP576*Calibrations!AJ$46/0.77446+Calibrations!AK$46</f>
        <v>0.14694853673135289</v>
      </c>
      <c r="R576" s="50">
        <f>'Bruker data input page'!AH576*Calibrations!AX$46/0.7147+Calibrations!AY$46</f>
        <v>12.317295327945708</v>
      </c>
      <c r="S576" s="50">
        <f>'Bruker data input page'!AF576*Calibrations!BE$46/0.83015+Calibrations!BF$46</f>
        <v>0.11492029944271186</v>
      </c>
      <c r="U576" s="20">
        <f>'Bruker data input page'!AL576*Calibrations!BS$46*10000+Calibrations!BT$46</f>
        <v>189.70901278400288</v>
      </c>
      <c r="V576" s="20">
        <f>('Bruker data input page'!AN576*10000)^2*Calibrations!BY$46+('Bruker data input page'!AN576*10000)*Calibrations!BZ$46+Calibrations!CA$46</f>
        <v>356.59856072481796</v>
      </c>
      <c r="W576" s="20">
        <f>'Bruker data input page'!AV576*Calibrations!CG$46*10000+Calibrations!CH$46</f>
        <v>98.596974874714277</v>
      </c>
      <c r="X576" s="20">
        <f>'Bruker data input page'!AX576*Calibrations!CN$46*10000+Calibrations!CO$46</f>
        <v>91.57187111047196</v>
      </c>
      <c r="Y576" s="20">
        <f>'Bruker data input page'!AZ576*Calibrations!CU$46*10000+Calibrations!CV$46</f>
        <v>70.688885155152732</v>
      </c>
      <c r="Z576" s="20" t="e">
        <f>'Bruker data input page'!BH576*Calibrations!DB$46*10000+Calibrations!DC$46</f>
        <v>#VALUE!</v>
      </c>
      <c r="AA576" s="20">
        <f>'Bruker data input page'!BJ576*Calibrations!DI$46*10000+Calibrations!DJ$46</f>
        <v>88.63566051632796</v>
      </c>
      <c r="AB576" s="20">
        <f>'Bruker data input page'!BL576*Calibrations!DP$46*10000+Calibrations!DQ$46</f>
        <v>24.956412941230354</v>
      </c>
      <c r="AC576" s="20">
        <f>AB576*'ICP corrections'!Z$74+'ICP corrections'!AA$74</f>
        <v>29.166946641339923</v>
      </c>
      <c r="AD576" s="20">
        <f>((('Bruker data input page'!BN576*10000)^2)*Calibrations!DW$46)+(Calibrations!DX$46*('Bruker data input page'!BN576*10000))+Calibrations!DY$46</f>
        <v>50.92141592101332</v>
      </c>
      <c r="AE576" s="20">
        <f>AD576^2*'ICP corrections'!F$75+'ICP corrections'!G$75*AD576+'ICP corrections'!H$75</f>
        <v>79.691934511123947</v>
      </c>
      <c r="AF576" s="91">
        <f>A576^4*'ICP corrections'!K$75+A576^3*'ICP corrections'!L$75+'ICP corrections'!M$75*A576^2+'ICP corrections'!N$75*A576+'ICP corrections'!O$75</f>
        <v>0.86643756702492203</v>
      </c>
      <c r="AG576" s="20">
        <f t="shared" si="8"/>
        <v>69.048085849327649</v>
      </c>
      <c r="AH576" s="20"/>
    </row>
    <row r="577" spans="1:34" s="18" customFormat="1" ht="16">
      <c r="A577" s="18">
        <f>'Bruker data input page'!A577</f>
        <v>638</v>
      </c>
      <c r="B577" s="82">
        <f>'Bruker data input page'!B577</f>
        <v>44881.899305555555</v>
      </c>
      <c r="C577" s="18" t="str">
        <f>'Bruker data input page'!G577</f>
        <v>GeoExploration</v>
      </c>
      <c r="D577" s="18" t="str">
        <f>'Bruker data input page'!H577</f>
        <v>Oxide3phase</v>
      </c>
      <c r="E577" s="22">
        <f>'Bruker data input page'!K577</f>
        <v>150</v>
      </c>
      <c r="F577" s="22"/>
      <c r="G577" s="22" t="str">
        <f>'Bruker data input page'!DJ577</f>
        <v>RS-5R</v>
      </c>
      <c r="H577" s="22" t="str">
        <f>'Bruker data input page'!DK577</f>
        <v/>
      </c>
      <c r="I577" s="22">
        <f>'Bruker data input page'!DL577</f>
        <v>0</v>
      </c>
      <c r="J577" s="22" t="str">
        <f>'Bruker data input page'!DM577</f>
        <v>STD</v>
      </c>
      <c r="K577" s="49">
        <f>'Bruker data input page'!X577*Calibrations!H$46+Calibrations!I$46</f>
        <v>51.959221261041137</v>
      </c>
      <c r="L577" s="50">
        <f>'Bruker data input page'!AJ577*Calibrations!O$46/0.5995+Calibrations!P$46</f>
        <v>1.0638616805412411</v>
      </c>
      <c r="M577" s="19">
        <f>'ICP corrections'!$S$75*L577^2+'ICP corrections'!$T$75*L577+'ICP corrections'!$U$75</f>
        <v>1.1389258665681496</v>
      </c>
      <c r="N577" s="49">
        <f>'Bruker data input page'!V577*Calibrations!V$46+Calibrations!W$46</f>
        <v>16.773384343119396</v>
      </c>
      <c r="O577" s="50">
        <f>'Bruker data input page'!AR577*Calibrations!AC$46/0.6994+Calibrations!AD$46</f>
        <v>8.819068789212265</v>
      </c>
      <c r="P577" s="50">
        <f>'Bruker data input page'!T577*Calibrations!AQ$46+Calibrations!AR$46</f>
        <v>11.313334070479971</v>
      </c>
      <c r="Q577" s="50">
        <f>'Bruker data input page'!AP577*Calibrations!AJ$46/0.77446+Calibrations!AK$46</f>
        <v>0.14694853673135289</v>
      </c>
      <c r="R577" s="50">
        <f>'Bruker data input page'!AH577*Calibrations!AX$46/0.7147+Calibrations!AY$46</f>
        <v>12.318316695385469</v>
      </c>
      <c r="S577" s="50">
        <f>'Bruker data input page'!AF577*Calibrations!BE$46/0.83015+Calibrations!BF$46</f>
        <v>0.12062533064583825</v>
      </c>
      <c r="U577" s="20">
        <f>'Bruker data input page'!AL577*Calibrations!BS$46*10000+Calibrations!BT$46</f>
        <v>181.40804502375934</v>
      </c>
      <c r="V577" s="20">
        <f>('Bruker data input page'!AN577*10000)^2*Calibrations!BY$46+('Bruker data input page'!AN577*10000)*Calibrations!BZ$46+Calibrations!CA$46</f>
        <v>357.51990051618861</v>
      </c>
      <c r="W577" s="20">
        <f>'Bruker data input page'!AV577*Calibrations!CG$46*10000+Calibrations!CH$46</f>
        <v>92.60372193162948</v>
      </c>
      <c r="X577" s="20">
        <f>'Bruker data input page'!AX577*Calibrations!CN$46*10000+Calibrations!CO$46</f>
        <v>89.516422058639222</v>
      </c>
      <c r="Y577" s="20">
        <f>'Bruker data input page'!AZ577*Calibrations!CU$46*10000+Calibrations!CV$46</f>
        <v>71.9074309303912</v>
      </c>
      <c r="Z577" s="20" t="e">
        <f>'Bruker data input page'!BH577*Calibrations!DB$46*10000+Calibrations!DC$46</f>
        <v>#VALUE!</v>
      </c>
      <c r="AA577" s="20">
        <f>'Bruker data input page'!BJ577*Calibrations!DI$46*10000+Calibrations!DJ$46</f>
        <v>89.678732330862516</v>
      </c>
      <c r="AB577" s="20">
        <f>'Bruker data input page'!BL577*Calibrations!DP$46*10000+Calibrations!DQ$46</f>
        <v>23.748630023569859</v>
      </c>
      <c r="AC577" s="20">
        <f>AB577*'ICP corrections'!Z$74+'ICP corrections'!AA$74</f>
        <v>28.140210383036734</v>
      </c>
      <c r="AD577" s="20">
        <f>((('Bruker data input page'!BN577*10000)^2)*Calibrations!DW$46)+(Calibrations!DX$46*('Bruker data input page'!BN577*10000))+Calibrations!DY$46</f>
        <v>53.38561809110552</v>
      </c>
      <c r="AE577" s="20">
        <f>AD577^2*'ICP corrections'!F$75+'ICP corrections'!G$75*AD577+'ICP corrections'!H$75</f>
        <v>82.867742627644603</v>
      </c>
      <c r="AF577" s="91">
        <f>A577^4*'ICP corrections'!K$75+A577^3*'ICP corrections'!L$75+'ICP corrections'!M$75*A577^2+'ICP corrections'!N$75*A577+'ICP corrections'!O$75</f>
        <v>0.86406080660564566</v>
      </c>
      <c r="AG577" s="20">
        <f t="shared" si="8"/>
        <v>71.60276853643164</v>
      </c>
      <c r="AH577" s="20"/>
    </row>
    <row r="578" spans="1:34" s="18" customFormat="1" ht="16">
      <c r="A578" s="18">
        <f>'Bruker data input page'!A578</f>
        <v>639</v>
      </c>
      <c r="B578" s="82">
        <f>'Bruker data input page'!B578</f>
        <v>44881.902083333334</v>
      </c>
      <c r="C578" s="18" t="str">
        <f>'Bruker data input page'!G578</f>
        <v>GeoExploration</v>
      </c>
      <c r="D578" s="18" t="str">
        <f>'Bruker data input page'!H578</f>
        <v>Oxide3phase</v>
      </c>
      <c r="E578" s="22">
        <f>'Bruker data input page'!K578</f>
        <v>150</v>
      </c>
      <c r="F578" s="22"/>
      <c r="G578" s="22" t="str">
        <f>'Bruker data input page'!DJ578</f>
        <v>RS-11R</v>
      </c>
      <c r="H578" s="22" t="str">
        <f>'Bruker data input page'!DK578</f>
        <v/>
      </c>
      <c r="I578" s="22">
        <f>'Bruker data input page'!DL578</f>
        <v>0</v>
      </c>
      <c r="J578" s="22" t="str">
        <f>'Bruker data input page'!DM578</f>
        <v>STD</v>
      </c>
      <c r="K578" s="49">
        <f>'Bruker data input page'!X578*Calibrations!H$46+Calibrations!I$46</f>
        <v>47.900829998704417</v>
      </c>
      <c r="L578" s="50">
        <f>'Bruker data input page'!AJ578*Calibrations!O$46/0.5995+Calibrations!P$46</f>
        <v>0.87901838281082767</v>
      </c>
      <c r="M578" s="19">
        <f>'ICP corrections'!$S$75*L578^2+'ICP corrections'!$T$75*L578+'ICP corrections'!$U$75</f>
        <v>0.92455540676824932</v>
      </c>
      <c r="N578" s="49">
        <f>'Bruker data input page'!V578*Calibrations!V$46+Calibrations!W$46</f>
        <v>16.469031574460459</v>
      </c>
      <c r="O578" s="50">
        <f>'Bruker data input page'!AR578*Calibrations!AC$46/0.6994+Calibrations!AD$46</f>
        <v>7.9520515451113187</v>
      </c>
      <c r="P578" s="50">
        <f>'Bruker data input page'!T578*Calibrations!AQ$46+Calibrations!AR$46</f>
        <v>10.037615541910597</v>
      </c>
      <c r="Q578" s="50">
        <f>'Bruker data input page'!AP578*Calibrations!AJ$46/0.77446+Calibrations!AK$46</f>
        <v>0.12256699227117178</v>
      </c>
      <c r="R578" s="50">
        <f>'Bruker data input page'!AH578*Calibrations!AX$46/0.7147+Calibrations!AY$46</f>
        <v>11.23464584179797</v>
      </c>
      <c r="S578" s="50">
        <f>'Bruker data input page'!AF578*Calibrations!BE$46/0.83015+Calibrations!BF$46</f>
        <v>8.482905643014324E-2</v>
      </c>
      <c r="U578" s="20">
        <f>'Bruker data input page'!AL578*Calibrations!BS$46*10000+Calibrations!BT$46</f>
        <v>181.40804502375934</v>
      </c>
      <c r="V578" s="20">
        <f>('Bruker data input page'!AN578*10000)^2*Calibrations!BY$46+('Bruker data input page'!AN578*10000)*Calibrations!BZ$46+Calibrations!CA$46</f>
        <v>299.73059797462565</v>
      </c>
      <c r="W578" s="20">
        <f>'Bruker data input page'!AV578*Calibrations!CG$46*10000+Calibrations!CH$46</f>
        <v>73.625087611860934</v>
      </c>
      <c r="X578" s="20">
        <f>'Bruker data input page'!AX578*Calibrations!CN$46*10000+Calibrations!CO$46</f>
        <v>66.906482488479043</v>
      </c>
      <c r="Y578" s="20">
        <f>'Bruker data input page'!AZ578*Calibrations!CU$46*10000+Calibrations!CV$46</f>
        <v>53.629244301814083</v>
      </c>
      <c r="Z578" s="20" t="e">
        <f>'Bruker data input page'!BH578*Calibrations!DB$46*10000+Calibrations!DC$46</f>
        <v>#VALUE!</v>
      </c>
      <c r="AA578" s="20">
        <f>'Bruker data input page'!BJ578*Calibrations!DI$46*10000+Calibrations!DJ$46</f>
        <v>81.33415781458605</v>
      </c>
      <c r="AB578" s="20">
        <f>'Bruker data input page'!BL578*Calibrations!DP$46*10000+Calibrations!DQ$46</f>
        <v>23.748630023569859</v>
      </c>
      <c r="AC578" s="20">
        <f>AB578*'ICP corrections'!Z$74+'ICP corrections'!AA$74</f>
        <v>28.140210383036734</v>
      </c>
      <c r="AD578" s="20">
        <f>((('Bruker data input page'!BN578*10000)^2)*Calibrations!DW$46)+(Calibrations!DX$46*('Bruker data input page'!BN578*10000))+Calibrations!DY$46</f>
        <v>53.38561809110552</v>
      </c>
      <c r="AE578" s="20">
        <f>AD578^2*'ICP corrections'!F$75+'ICP corrections'!G$75*AD578+'ICP corrections'!H$75</f>
        <v>82.867742627644603</v>
      </c>
      <c r="AF578" s="91">
        <f>A578^4*'ICP corrections'!K$75+A578^3*'ICP corrections'!L$75+'ICP corrections'!M$75*A578^2+'ICP corrections'!N$75*A578+'ICP corrections'!O$75</f>
        <v>0.86166931587095874</v>
      </c>
      <c r="AG578" s="20">
        <f t="shared" si="8"/>
        <v>71.404591097733203</v>
      </c>
      <c r="AH578" s="20"/>
    </row>
    <row r="579" spans="1:34" s="18" customFormat="1" ht="16">
      <c r="A579" s="18">
        <f>'Bruker data input page'!A579</f>
        <v>640</v>
      </c>
      <c r="B579" s="82">
        <f>'Bruker data input page'!B579</f>
        <v>44881.904166666667</v>
      </c>
      <c r="C579" s="18" t="str">
        <f>'Bruker data input page'!G579</f>
        <v>GeoExploration</v>
      </c>
      <c r="D579" s="18" t="str">
        <f>'Bruker data input page'!H579</f>
        <v>Oxide3phase</v>
      </c>
      <c r="E579" s="22">
        <f>'Bruker data input page'!K579</f>
        <v>150</v>
      </c>
      <c r="F579" s="22"/>
      <c r="G579" s="22" t="str">
        <f>'Bruker data input page'!DJ579</f>
        <v>RS-11R</v>
      </c>
      <c r="H579" s="22" t="str">
        <f>'Bruker data input page'!DK579</f>
        <v/>
      </c>
      <c r="I579" s="22">
        <f>'Bruker data input page'!DL579</f>
        <v>0</v>
      </c>
      <c r="J579" s="22" t="str">
        <f>'Bruker data input page'!DM579</f>
        <v>STD</v>
      </c>
      <c r="K579" s="49">
        <f>'Bruker data input page'!X579*Calibrations!H$46+Calibrations!I$46</f>
        <v>48.244935876489222</v>
      </c>
      <c r="L579" s="50">
        <f>'Bruker data input page'!AJ579*Calibrations!O$46/0.5995+Calibrations!P$46</f>
        <v>0.88445980013919834</v>
      </c>
      <c r="M579" s="19">
        <f>'ICP corrections'!$S$75*L579^2+'ICP corrections'!$T$75*L579+'ICP corrections'!$U$75</f>
        <v>0.93087536898127321</v>
      </c>
      <c r="N579" s="49">
        <f>'Bruker data input page'!V579*Calibrations!V$46+Calibrations!W$46</f>
        <v>16.507942748921085</v>
      </c>
      <c r="O579" s="50">
        <f>'Bruker data input page'!AR579*Calibrations!AC$46/0.6994+Calibrations!AD$46</f>
        <v>7.9919212467961263</v>
      </c>
      <c r="P579" s="50">
        <f>'Bruker data input page'!T579*Calibrations!AQ$46+Calibrations!AR$46</f>
        <v>10.509679903889197</v>
      </c>
      <c r="Q579" s="50">
        <f>'Bruker data input page'!AP579*Calibrations!AJ$46/0.77446+Calibrations!AK$46</f>
        <v>0.11922050577663711</v>
      </c>
      <c r="R579" s="50">
        <f>'Bruker data input page'!AH579*Calibrations!AX$46/0.7147+Calibrations!AY$46</f>
        <v>11.25069590156566</v>
      </c>
      <c r="S579" s="50">
        <f>'Bruker data input page'!AF579*Calibrations!BE$46/0.83015+Calibrations!BF$46</f>
        <v>9.277135477175058E-2</v>
      </c>
      <c r="U579" s="20">
        <f>'Bruker data input page'!AL579*Calibrations!BS$46*10000+Calibrations!BT$46</f>
        <v>207.69444293119722</v>
      </c>
      <c r="V579" s="20">
        <f>('Bruker data input page'!AN579*10000)^2*Calibrations!BY$46+('Bruker data input page'!AN579*10000)*Calibrations!BZ$46+Calibrations!CA$46</f>
        <v>275.73395436847125</v>
      </c>
      <c r="W579" s="20">
        <f>'Bruker data input page'!AV579*Calibrations!CG$46*10000+Calibrations!CH$46</f>
        <v>74.623963102375072</v>
      </c>
      <c r="X579" s="20">
        <f>'Bruker data input page'!AX579*Calibrations!CN$46*10000+Calibrations!CO$46</f>
        <v>65.878757962562673</v>
      </c>
      <c r="Y579" s="20">
        <f>'Bruker data input page'!AZ579*Calibrations!CU$46*10000+Calibrations!CV$46</f>
        <v>45.099423875144758</v>
      </c>
      <c r="Z579" s="20" t="e">
        <f>'Bruker data input page'!BH579*Calibrations!DB$46*10000+Calibrations!DC$46</f>
        <v>#VALUE!</v>
      </c>
      <c r="AA579" s="20">
        <f>'Bruker data input page'!BJ579*Calibrations!DI$46*10000+Calibrations!DJ$46</f>
        <v>81.33415781458605</v>
      </c>
      <c r="AB579" s="20">
        <f>'Bruker data input page'!BL579*Calibrations!DP$46*10000+Calibrations!DQ$46</f>
        <v>20.125281270588395</v>
      </c>
      <c r="AC579" s="20">
        <f>AB579*'ICP corrections'!Z$74+'ICP corrections'!AA$74</f>
        <v>25.060001608127195</v>
      </c>
      <c r="AD579" s="20">
        <f>((('Bruker data input page'!BN579*10000)^2)*Calibrations!DW$46)+(Calibrations!DX$46*('Bruker data input page'!BN579*10000))+Calibrations!DY$46</f>
        <v>52.155012434988208</v>
      </c>
      <c r="AE579" s="20">
        <f>AD579^2*'ICP corrections'!F$75+'ICP corrections'!G$75*AD579+'ICP corrections'!H$75</f>
        <v>81.284018607287948</v>
      </c>
      <c r="AF579" s="91">
        <f>A579^4*'ICP corrections'!K$75+A579^3*'ICP corrections'!L$75+'ICP corrections'!M$75*A579^2+'ICP corrections'!N$75*A579+'ICP corrections'!O$75</f>
        <v>0.85926306525756191</v>
      </c>
      <c r="AG579" s="20">
        <f t="shared" ref="AG579:AG627" si="9">AE579*AF579</f>
        <v>69.84435498495094</v>
      </c>
      <c r="AH579" s="20"/>
    </row>
    <row r="580" spans="1:34" s="18" customFormat="1" ht="16">
      <c r="A580" s="18">
        <f>'Bruker data input page'!A580</f>
        <v>641</v>
      </c>
      <c r="B580" s="82">
        <f>'Bruker data input page'!B580</f>
        <v>44881.906944444447</v>
      </c>
      <c r="C580" s="18" t="str">
        <f>'Bruker data input page'!G580</f>
        <v>GeoExploration</v>
      </c>
      <c r="D580" s="18" t="str">
        <f>'Bruker data input page'!H580</f>
        <v>Oxide3phase</v>
      </c>
      <c r="E580" s="22">
        <f>'Bruker data input page'!K580</f>
        <v>150</v>
      </c>
      <c r="F580" s="22"/>
      <c r="G580" s="22" t="str">
        <f>'Bruker data input page'!DJ580</f>
        <v>RS-11R</v>
      </c>
      <c r="H580" s="22" t="str">
        <f>'Bruker data input page'!DK580</f>
        <v/>
      </c>
      <c r="I580" s="22">
        <f>'Bruker data input page'!DL580</f>
        <v>0</v>
      </c>
      <c r="J580" s="22" t="str">
        <f>'Bruker data input page'!DM580</f>
        <v>STD</v>
      </c>
      <c r="K580" s="49">
        <f>'Bruker data input page'!X580*Calibrations!H$46+Calibrations!I$46</f>
        <v>48.242146868536238</v>
      </c>
      <c r="L580" s="50">
        <f>'Bruker data input page'!AJ580*Calibrations!O$46/0.5995+Calibrations!P$46</f>
        <v>0.88413001727081231</v>
      </c>
      <c r="M580" s="19">
        <f>'ICP corrections'!$S$75*L580^2+'ICP corrections'!$T$75*L580+'ICP corrections'!$U$75</f>
        <v>0.93049235706970435</v>
      </c>
      <c r="N580" s="49">
        <f>'Bruker data input page'!V580*Calibrations!V$46+Calibrations!W$46</f>
        <v>16.571693654446563</v>
      </c>
      <c r="O580" s="50">
        <f>'Bruker data input page'!AR580*Calibrations!AC$46/0.6994+Calibrations!AD$46</f>
        <v>7.9840365669853242</v>
      </c>
      <c r="P580" s="50">
        <f>'Bruker data input page'!T580*Calibrations!AQ$46+Calibrations!AR$46</f>
        <v>9.9752363013121119</v>
      </c>
      <c r="Q580" s="50">
        <f>'Bruker data input page'!AP580*Calibrations!AJ$46/0.77446+Calibrations!AK$46</f>
        <v>0.12184988802234294</v>
      </c>
      <c r="R580" s="50">
        <f>'Bruker data input page'!AH580*Calibrations!AX$46/0.7147+Calibrations!AY$46</f>
        <v>11.25945047962076</v>
      </c>
      <c r="S580" s="50">
        <f>'Bruker data input page'!AF580*Calibrations!BE$46/0.83015+Calibrations!BF$46</f>
        <v>9.2995081485598666E-2</v>
      </c>
      <c r="U580" s="20">
        <f>'Bruker data input page'!AL580*Calibrations!BS$46*10000+Calibrations!BT$46</f>
        <v>186.25027621723473</v>
      </c>
      <c r="V580" s="20">
        <f>('Bruker data input page'!AN580*10000)^2*Calibrations!BY$46+('Bruker data input page'!AN580*10000)*Calibrations!BZ$46+Calibrations!CA$46</f>
        <v>289.62472969943508</v>
      </c>
      <c r="W580" s="20">
        <f>'Bruker data input page'!AV580*Calibrations!CG$46*10000+Calibrations!CH$46</f>
        <v>79.618340554945746</v>
      </c>
      <c r="X580" s="20">
        <f>'Bruker data input page'!AX580*Calibrations!CN$46*10000+Calibrations!CO$46</f>
        <v>68.961931540311781</v>
      </c>
      <c r="Y580" s="20">
        <f>'Bruker data input page'!AZ580*Calibrations!CU$46*10000+Calibrations!CV$46</f>
        <v>49.973606976098651</v>
      </c>
      <c r="Z580" s="20">
        <f>'Bruker data input page'!BH580*Calibrations!DB$46*10000+Calibrations!DC$46</f>
        <v>1.6550565311286241</v>
      </c>
      <c r="AA580" s="20">
        <f>'Bruker data input page'!BJ580*Calibrations!DI$46*10000+Calibrations!DJ$46</f>
        <v>85.506445072724276</v>
      </c>
      <c r="AB580" s="20">
        <f>'Bruker data input page'!BL580*Calibrations!DP$46*10000+Calibrations!DQ$46</f>
        <v>21.333064188248887</v>
      </c>
      <c r="AC580" s="20">
        <f>AB580*'ICP corrections'!Z$74+'ICP corrections'!AA$74</f>
        <v>26.086737866430376</v>
      </c>
      <c r="AD580" s="20">
        <f>((('Bruker data input page'!BN580*10000)^2)*Calibrations!DW$46)+(Calibrations!DX$46*('Bruker data input page'!BN580*10000))+Calibrations!DY$46</f>
        <v>50.92141592101332</v>
      </c>
      <c r="AE580" s="20">
        <f>AD580^2*'ICP corrections'!F$75+'ICP corrections'!G$75*AD580+'ICP corrections'!H$75</f>
        <v>79.691934511123947</v>
      </c>
      <c r="AF580" s="91">
        <f>A580^4*'ICP corrections'!K$75+A580^3*'ICP corrections'!L$75+'ICP corrections'!M$75*A580^2+'ICP corrections'!N$75*A580+'ICP corrections'!O$75</f>
        <v>0.85684202527536324</v>
      </c>
      <c r="AG580" s="20">
        <f t="shared" si="9"/>
        <v>68.283398564623056</v>
      </c>
      <c r="AH580" s="20"/>
    </row>
    <row r="581" spans="1:34" s="18" customFormat="1" ht="16">
      <c r="A581" s="18">
        <f>'Bruker data input page'!A581</f>
        <v>642</v>
      </c>
      <c r="B581" s="82">
        <f>'Bruker data input page'!B581</f>
        <v>44881.918749999997</v>
      </c>
      <c r="C581" s="18" t="str">
        <f>'Bruker data input page'!G581</f>
        <v>GeoExploration</v>
      </c>
      <c r="D581" s="18" t="str">
        <f>'Bruker data input page'!H581</f>
        <v>Oxide3phase</v>
      </c>
      <c r="E581" s="22">
        <f>'Bruker data input page'!K581</f>
        <v>150</v>
      </c>
      <c r="F581" s="22"/>
      <c r="G581" s="22" t="str">
        <f>'Bruker data input page'!DJ581</f>
        <v>390-U1557D-12R-4A</v>
      </c>
      <c r="H581" s="22" t="str">
        <f>'Bruker data input page'!DK581</f>
        <v>SHLF11578991</v>
      </c>
      <c r="I581" s="22">
        <f>'Bruker data input page'!DL581</f>
        <v>25</v>
      </c>
      <c r="J581" s="22" t="str">
        <f>'Bruker data input page'!DM581</f>
        <v>grey speckled basalt clast</v>
      </c>
      <c r="K581" s="49">
        <f>'Bruker data input page'!X581*Calibrations!H$46+Calibrations!I$46</f>
        <v>50.705417927144985</v>
      </c>
      <c r="L581" s="50">
        <f>'Bruker data input page'!AJ581*Calibrations!O$46/0.5995+Calibrations!P$46</f>
        <v>0.90424677224236494</v>
      </c>
      <c r="M581" s="19">
        <f>'ICP corrections'!$S$75*L581^2+'ICP corrections'!$T$75*L581+'ICP corrections'!$U$75</f>
        <v>0.95385228168120384</v>
      </c>
      <c r="N581" s="49">
        <f>'Bruker data input page'!V581*Calibrations!V$46+Calibrations!W$46</f>
        <v>18.455615491617579</v>
      </c>
      <c r="O581" s="50">
        <f>'Bruker data input page'!AR581*Calibrations!AC$46/0.6994+Calibrations!AD$46</f>
        <v>9.6145288448415993</v>
      </c>
      <c r="P581" s="50">
        <f>'Bruker data input page'!T581*Calibrations!AQ$46+Calibrations!AR$46</f>
        <v>11.42625698814193</v>
      </c>
      <c r="Q581" s="50">
        <f>'Bruker data input page'!AP581*Calibrations!AJ$46/0.77446+Calibrations!AK$46</f>
        <v>0.14419963711084227</v>
      </c>
      <c r="R581" s="50">
        <f>'Bruker data input page'!AH581*Calibrations!AX$46/0.7147+Calibrations!AY$46</f>
        <v>13.181664001252877</v>
      </c>
      <c r="S581" s="50">
        <f>'Bruker data input page'!AF581*Calibrations!BE$46/0.83015+Calibrations!BF$46</f>
        <v>0.6868776433953635</v>
      </c>
      <c r="U581" s="20">
        <f>'Bruker data input page'!AL581*Calibrations!BS$46*10000+Calibrations!BT$46</f>
        <v>256.11675486595118</v>
      </c>
      <c r="V581" s="20">
        <f>('Bruker data input page'!AN581*10000)^2*Calibrations!BY$46+('Bruker data input page'!AN581*10000)*Calibrations!BZ$46+Calibrations!CA$46</f>
        <v>395.56071297084736</v>
      </c>
      <c r="W581" s="20">
        <f>'Bruker data input page'!AV581*Calibrations!CG$46*10000+Calibrations!CH$46</f>
        <v>158.52950430556234</v>
      </c>
      <c r="X581" s="20">
        <f>'Bruker data input page'!AX581*Calibrations!CN$46*10000+Calibrations!CO$46</f>
        <v>79.239176799475501</v>
      </c>
      <c r="Y581" s="20">
        <f>'Bruker data input page'!AZ581*Calibrations!CU$46*10000+Calibrations!CV$46</f>
        <v>92.622709109445267</v>
      </c>
      <c r="Z581" s="20">
        <f>'Bruker data input page'!BH581*Calibrations!DB$46*10000+Calibrations!DC$46</f>
        <v>8.0712050702363456</v>
      </c>
      <c r="AA581" s="20">
        <f>'Bruker data input page'!BJ581*Calibrations!DI$46*10000+Calibrations!DJ$46</f>
        <v>77.161870556447795</v>
      </c>
      <c r="AB581" s="20">
        <f>'Bruker data input page'!BL581*Calibrations!DP$46*10000+Calibrations!DQ$46</f>
        <v>20.125281270588395</v>
      </c>
      <c r="AC581" s="20">
        <f>AB581*'ICP corrections'!Z$74+'ICP corrections'!AA$74</f>
        <v>25.060001608127195</v>
      </c>
      <c r="AD581" s="20">
        <f>((('Bruker data input page'!BN581*10000)^2)*Calibrations!DW$46)+(Calibrations!DX$46*('Bruker data input page'!BN581*10000))+Calibrations!DY$46</f>
        <v>33.337024650319357</v>
      </c>
      <c r="AE581" s="20">
        <f>AD581^2*'ICP corrections'!F$75+'ICP corrections'!G$75*AD581+'ICP corrections'!H$75</f>
        <v>56.506407900314656</v>
      </c>
      <c r="AF581" s="91">
        <f>A581^4*'ICP corrections'!K$75+A581^3*'ICP corrections'!L$75+'ICP corrections'!M$75*A581^2+'ICP corrections'!N$75*A581+'ICP corrections'!O$75</f>
        <v>0.8544061665074818</v>
      </c>
      <c r="AG581" s="20">
        <f t="shared" si="9"/>
        <v>48.279423357215926</v>
      </c>
      <c r="AH581" s="20"/>
    </row>
    <row r="582" spans="1:34" s="18" customFormat="1" ht="16">
      <c r="A582" s="18">
        <f>'Bruker data input page'!A582</f>
        <v>643</v>
      </c>
      <c r="B582" s="82">
        <f>'Bruker data input page'!B582</f>
        <v>44881.923611111109</v>
      </c>
      <c r="C582" s="18" t="str">
        <f>'Bruker data input page'!G582</f>
        <v>GeoExploration</v>
      </c>
      <c r="D582" s="18" t="str">
        <f>'Bruker data input page'!H582</f>
        <v>Oxide3phase</v>
      </c>
      <c r="E582" s="22">
        <f>'Bruker data input page'!K582</f>
        <v>150</v>
      </c>
      <c r="F582" s="22"/>
      <c r="G582" s="22" t="str">
        <f>'Bruker data input page'!DJ582</f>
        <v>390-U1557D-12R-5A</v>
      </c>
      <c r="H582" s="22" t="str">
        <f>'Bruker data input page'!DK582</f>
        <v>SHLF11579021</v>
      </c>
      <c r="I582" s="22">
        <f>'Bruker data input page'!DL582</f>
        <v>64</v>
      </c>
      <c r="J582" s="22" t="str">
        <f>'Bruker data input page'!DM582</f>
        <v>grey-speckled speckled basalt clast</v>
      </c>
      <c r="K582" s="49">
        <f>'Bruker data input page'!X582*Calibrations!H$46+Calibrations!I$46</f>
        <v>45.630096661539262</v>
      </c>
      <c r="L582" s="50">
        <f>'Bruker data input page'!AJ582*Calibrations!O$46/0.5995+Calibrations!P$46</f>
        <v>0.81537028921230881</v>
      </c>
      <c r="M582" s="19">
        <f>'ICP corrections'!$S$75*L582^2+'ICP corrections'!$T$75*L582+'ICP corrections'!$U$75</f>
        <v>0.8505889981091026</v>
      </c>
      <c r="N582" s="49">
        <f>'Bruker data input page'!V582*Calibrations!V$46+Calibrations!W$46</f>
        <v>17.503315695607473</v>
      </c>
      <c r="O582" s="50">
        <f>'Bruker data input page'!AR582*Calibrations!AC$46/0.6994+Calibrations!AD$46</f>
        <v>9.3657895119423564</v>
      </c>
      <c r="P582" s="50">
        <f>'Bruker data input page'!T582*Calibrations!AQ$46+Calibrations!AR$46</f>
        <v>9.3771522915303471</v>
      </c>
      <c r="Q582" s="50">
        <f>'Bruker data input page'!AP582*Calibrations!AJ$46/0.77446+Calibrations!AK$46</f>
        <v>0.11312511966159183</v>
      </c>
      <c r="R582" s="50">
        <f>'Bruker data input page'!AH582*Calibrations!AX$46/0.7147+Calibrations!AY$46</f>
        <v>9.8757894180117312</v>
      </c>
      <c r="S582" s="50">
        <f>'Bruker data input page'!AF582*Calibrations!BE$46/0.83015+Calibrations!BF$46</f>
        <v>0.991369700942619</v>
      </c>
      <c r="U582" s="20">
        <f>'Bruker data input page'!AL582*Calibrations!BS$46*10000+Calibrations!BT$46</f>
        <v>183.48328696382021</v>
      </c>
      <c r="V582" s="20">
        <f>('Bruker data input page'!AN582*10000)^2*Calibrations!BY$46+('Bruker data input page'!AN582*10000)*Calibrations!BZ$46+Calibrations!CA$46</f>
        <v>485.50444931594336</v>
      </c>
      <c r="W582" s="20">
        <f>'Bruker data input page'!AV582*Calibrations!CG$46*10000+Calibrations!CH$46</f>
        <v>145.54412292887861</v>
      </c>
      <c r="X582" s="20">
        <f>'Bruker data input page'!AX582*Calibrations!CN$46*10000+Calibrations!CO$46</f>
        <v>77.183727747642763</v>
      </c>
      <c r="Y582" s="20">
        <f>'Bruker data input page'!AZ582*Calibrations!CU$46*10000+Calibrations!CV$46</f>
        <v>76.7816140313451</v>
      </c>
      <c r="Z582" s="20">
        <f>'Bruker data input page'!BH582*Calibrations!DB$46*10000+Calibrations!DC$46</f>
        <v>14.487353609344066</v>
      </c>
      <c r="AA582" s="20">
        <f>'Bruker data input page'!BJ582*Calibrations!DI$46*10000+Calibrations!DJ$46</f>
        <v>63.601936967498503</v>
      </c>
      <c r="AB582" s="20">
        <f>'Bruker data input page'!BL582*Calibrations!DP$46*10000+Calibrations!DQ$46</f>
        <v>20.125281270588395</v>
      </c>
      <c r="AC582" s="20">
        <f>AB582*'ICP corrections'!Z$74+'ICP corrections'!AA$74</f>
        <v>25.060001608127195</v>
      </c>
      <c r="AD582" s="20">
        <f>((('Bruker data input page'!BN582*10000)^2)*Calibrations!DW$46)+(Calibrations!DX$46*('Bruker data input page'!BN582*10000))+Calibrations!DY$46</f>
        <v>37.154457648689508</v>
      </c>
      <c r="AE582" s="20">
        <f>AD582^2*'ICP corrections'!F$75+'ICP corrections'!G$75*AD582+'ICP corrections'!H$75</f>
        <v>61.617792224983603</v>
      </c>
      <c r="AF582" s="91">
        <f>A582^4*'ICP corrections'!K$75+A582^3*'ICP corrections'!L$75+'ICP corrections'!M$75*A582^2+'ICP corrections'!N$75*A582+'ICP corrections'!O$75</f>
        <v>0.85195545961024233</v>
      </c>
      <c r="AG582" s="20">
        <f t="shared" si="9"/>
        <v>52.495614495204322</v>
      </c>
      <c r="AH582" s="20"/>
    </row>
    <row r="583" spans="1:34" s="18" customFormat="1" ht="16">
      <c r="A583" s="18">
        <f>'Bruker data input page'!A583</f>
        <v>644</v>
      </c>
      <c r="B583" s="82">
        <f>'Bruker data input page'!B583</f>
        <v>44881.928472222222</v>
      </c>
      <c r="C583" s="18" t="str">
        <f>'Bruker data input page'!G583</f>
        <v>GeoExploration</v>
      </c>
      <c r="D583" s="18" t="str">
        <f>'Bruker data input page'!H583</f>
        <v>Oxide3phase</v>
      </c>
      <c r="E583" s="22">
        <f>'Bruker data input page'!K583</f>
        <v>150</v>
      </c>
      <c r="F583" s="22"/>
      <c r="G583" s="22" t="str">
        <f>'Bruker data input page'!DJ583</f>
        <v>390-U1557D-12R-5A</v>
      </c>
      <c r="H583" s="22" t="str">
        <f>'Bruker data input page'!DK583</f>
        <v>SHLF11579021</v>
      </c>
      <c r="I583" s="22">
        <f>'Bruker data input page'!DL583</f>
        <v>109</v>
      </c>
      <c r="J583" s="22" t="str">
        <f>'Bruker data input page'!DM583</f>
        <v>grey speckled speckled basalt clast</v>
      </c>
      <c r="K583" s="49">
        <f>'Bruker data input page'!X583*Calibrations!H$46+Calibrations!I$46</f>
        <v>49.502970808658858</v>
      </c>
      <c r="L583" s="50">
        <f>'Bruker data input page'!AJ583*Calibrations!O$46/0.5995+Calibrations!P$46</f>
        <v>0.94926213377706858</v>
      </c>
      <c r="M583" s="19">
        <f>'ICP corrections'!$S$75*L583^2+'ICP corrections'!$T$75*L583+'ICP corrections'!$U$75</f>
        <v>1.0060968952213329</v>
      </c>
      <c r="N583" s="49">
        <f>'Bruker data input page'!V583*Calibrations!V$46+Calibrations!W$46</f>
        <v>18.219175604699771</v>
      </c>
      <c r="O583" s="50">
        <f>'Bruker data input page'!AR583*Calibrations!AC$46/0.6994+Calibrations!AD$46</f>
        <v>11.533630157281921</v>
      </c>
      <c r="P583" s="50">
        <f>'Bruker data input page'!T583*Calibrations!AQ$46+Calibrations!AR$46</f>
        <v>9.6146396647575578</v>
      </c>
      <c r="Q583" s="50">
        <f>'Bruker data input page'!AP583*Calibrations!AJ$46/0.77446+Calibrations!AK$46</f>
        <v>0.10846394204420426</v>
      </c>
      <c r="R583" s="50">
        <f>'Bruker data input page'!AH583*Calibrations!AX$46/0.7147+Calibrations!AY$46</f>
        <v>11.158918741621328</v>
      </c>
      <c r="S583" s="50">
        <f>'Bruker data input page'!AF583*Calibrations!BE$46/0.83015+Calibrations!BF$46</f>
        <v>1.1813136809996507</v>
      </c>
      <c r="U583" s="20">
        <f>'Bruker data input page'!AL583*Calibrations!BS$46*10000+Calibrations!BT$46</f>
        <v>285.17014202680355</v>
      </c>
      <c r="V583" s="20">
        <f>('Bruker data input page'!AN583*10000)^2*Calibrations!BY$46+('Bruker data input page'!AN583*10000)*Calibrations!BZ$46+Calibrations!CA$46</f>
        <v>381.147221991067</v>
      </c>
      <c r="W583" s="20">
        <f>'Bruker data input page'!AV583*Calibrations!CG$46*10000+Calibrations!CH$46</f>
        <v>128.56323959013832</v>
      </c>
      <c r="X583" s="20">
        <f>'Bruker data input page'!AX583*Calibrations!CN$46*10000+Calibrations!CO$46</f>
        <v>56.629237229315329</v>
      </c>
      <c r="Y583" s="20">
        <f>'Bruker data input page'!AZ583*Calibrations!CU$46*10000+Calibrations!CV$46</f>
        <v>90.185617558968318</v>
      </c>
      <c r="Z583" s="20">
        <f>'Bruker data input page'!BH583*Calibrations!DB$46*10000+Calibrations!DC$46</f>
        <v>10.209921249938919</v>
      </c>
      <c r="AA583" s="20">
        <f>'Bruker data input page'!BJ583*Calibrations!DI$46*10000+Calibrations!DJ$46</f>
        <v>69.860367854705871</v>
      </c>
      <c r="AB583" s="20">
        <f>'Bruker data input page'!BL583*Calibrations!DP$46*10000+Calibrations!DQ$46</f>
        <v>20.125281270588395</v>
      </c>
      <c r="AC583" s="20">
        <f>AB583*'ICP corrections'!Z$74+'ICP corrections'!AA$74</f>
        <v>25.060001608127195</v>
      </c>
      <c r="AD583" s="20">
        <f>((('Bruker data input page'!BN583*10000)^2)*Calibrations!DW$46)+(Calibrations!DX$46*('Bruker data input page'!BN583*10000))+Calibrations!DY$46</f>
        <v>34.612493174300319</v>
      </c>
      <c r="AE583" s="20">
        <f>AD583^2*'ICP corrections'!F$75+'ICP corrections'!G$75*AD583+'ICP corrections'!H$75</f>
        <v>58.219018612200323</v>
      </c>
      <c r="AF583" s="91">
        <f>A583^4*'ICP corrections'!K$75+A583^3*'ICP corrections'!L$75+'ICP corrections'!M$75*A583^2+'ICP corrections'!N$75*A583+'ICP corrections'!O$75</f>
        <v>0.84948987531318143</v>
      </c>
      <c r="AG583" s="20">
        <f t="shared" si="9"/>
        <v>49.456466861733844</v>
      </c>
      <c r="AH583" s="20"/>
    </row>
    <row r="584" spans="1:34" s="18" customFormat="1" ht="16">
      <c r="A584" s="18">
        <f>'Bruker data input page'!A584</f>
        <v>645</v>
      </c>
      <c r="B584" s="82">
        <f>'Bruker data input page'!B584</f>
        <v>44881.938194444447</v>
      </c>
      <c r="C584" s="18" t="str">
        <f>'Bruker data input page'!G584</f>
        <v>GeoExploration</v>
      </c>
      <c r="D584" s="18" t="str">
        <f>'Bruker data input page'!H584</f>
        <v>Oxide3phase</v>
      </c>
      <c r="E584" s="22">
        <f>'Bruker data input page'!K584</f>
        <v>150</v>
      </c>
      <c r="F584" s="22"/>
      <c r="G584" s="22" t="str">
        <f>'Bruker data input page'!DJ584</f>
        <v>390-U1557D-12R-6A</v>
      </c>
      <c r="H584" s="22" t="str">
        <f>'Bruker data input page'!DK584</f>
        <v>SHLF11579051</v>
      </c>
      <c r="I584" s="22">
        <f>'Bruker data input page'!DL584</f>
        <v>40</v>
      </c>
      <c r="J584" s="22" t="str">
        <f>'Bruker data input page'!DM584</f>
        <v>orange-brown speckled basalt clast</v>
      </c>
      <c r="K584" s="49">
        <f>'Bruker data input page'!X584*Calibrations!H$46+Calibrations!I$46</f>
        <v>48.557400939910913</v>
      </c>
      <c r="L584" s="50">
        <f>'Bruker data input page'!AJ584*Calibrations!O$46/0.5995+Calibrations!P$46</f>
        <v>1.0744147323295967</v>
      </c>
      <c r="M584" s="19">
        <f>'ICP corrections'!$S$75*L584^2+'ICP corrections'!$T$75*L584+'ICP corrections'!$U$75</f>
        <v>1.1511449840399501</v>
      </c>
      <c r="N584" s="49">
        <f>'Bruker data input page'!V584*Calibrations!V$46+Calibrations!W$46</f>
        <v>18.1401641197169</v>
      </c>
      <c r="O584" s="50">
        <f>'Bruker data input page'!AR584*Calibrations!AC$46/0.6994+Calibrations!AD$46</f>
        <v>12.008198621366002</v>
      </c>
      <c r="P584" s="50">
        <f>'Bruker data input page'!T584*Calibrations!AQ$46+Calibrations!AR$46</f>
        <v>10.899283372386122</v>
      </c>
      <c r="Q584" s="50">
        <f>'Bruker data input page'!AP584*Calibrations!AJ$46/0.77446+Calibrations!AK$46</f>
        <v>0.12029616214988038</v>
      </c>
      <c r="R584" s="50">
        <f>'Bruker data input page'!AH584*Calibrations!AX$46/0.7147+Calibrations!AY$46</f>
        <v>8.0768695373223203</v>
      </c>
      <c r="S584" s="50">
        <f>'Bruker data input page'!AF584*Calibrations!BE$46/0.83015+Calibrations!BF$46</f>
        <v>1.535584932378107</v>
      </c>
      <c r="U584" s="20">
        <f>'Bruker data input page'!AL584*Calibrations!BS$46*10000+Calibrations!BT$46</f>
        <v>279.6361635199745</v>
      </c>
      <c r="V584" s="20">
        <f>('Bruker data input page'!AN584*10000)^2*Calibrations!BY$46+('Bruker data input page'!AN584*10000)*Calibrations!BZ$46+Calibrations!CA$46</f>
        <v>375.25288918130764</v>
      </c>
      <c r="W584" s="20">
        <f>'Bruker data input page'!AV584*Calibrations!CG$46*10000+Calibrations!CH$46</f>
        <v>138.55199449527964</v>
      </c>
      <c r="X584" s="20">
        <f>'Bruker data input page'!AX584*Calibrations!CN$46*10000+Calibrations!CO$46</f>
        <v>190.2334255984436</v>
      </c>
      <c r="Y584" s="20">
        <f>'Bruker data input page'!AZ584*Calibrations!CU$46*10000+Calibrations!CV$46</f>
        <v>82.874342907537468</v>
      </c>
      <c r="Z584" s="20">
        <f>'Bruker data input page'!BH584*Calibrations!DB$46*10000+Calibrations!DC$46</f>
        <v>9.1405631600876323</v>
      </c>
      <c r="AA584" s="20">
        <f>'Bruker data input page'!BJ584*Calibrations!DI$46*10000+Calibrations!DJ$46</f>
        <v>81.33415781458605</v>
      </c>
      <c r="AB584" s="20">
        <f>'Bruker data input page'!BL584*Calibrations!DP$46*10000+Calibrations!DQ$46</f>
        <v>18.917498352927911</v>
      </c>
      <c r="AC584" s="20">
        <f>AB584*'ICP corrections'!Z$74+'ICP corrections'!AA$74</f>
        <v>24.033265349824017</v>
      </c>
      <c r="AD584" s="20">
        <f>((('Bruker data input page'!BN584*10000)^2)*Calibrations!DW$46)+(Calibrations!DX$46*('Bruker data input page'!BN584*10000))+Calibrations!DY$46</f>
        <v>38.420953599097736</v>
      </c>
      <c r="AE584" s="20">
        <f>AD584^2*'ICP corrections'!F$75+'ICP corrections'!G$75*AD584+'ICP corrections'!H$75</f>
        <v>63.304022818285404</v>
      </c>
      <c r="AF584" s="91">
        <f>A584^4*'ICP corrections'!K$75+A584^3*'ICP corrections'!L$75+'ICP corrections'!M$75*A584^2+'ICP corrections'!N$75*A584+'ICP corrections'!O$75</f>
        <v>0.84700938441904339</v>
      </c>
      <c r="AG584" s="20">
        <f t="shared" si="9"/>
        <v>53.619101398564993</v>
      </c>
      <c r="AH584" s="20"/>
    </row>
    <row r="585" spans="1:34" s="18" customFormat="1" ht="16">
      <c r="A585" s="18">
        <f>'Bruker data input page'!A585</f>
        <v>646</v>
      </c>
      <c r="B585" s="82">
        <f>'Bruker data input page'!B585</f>
        <v>44881.941666666666</v>
      </c>
      <c r="C585" s="18" t="str">
        <f>'Bruker data input page'!G585</f>
        <v>GeoExploration</v>
      </c>
      <c r="D585" s="18" t="str">
        <f>'Bruker data input page'!H585</f>
        <v>Oxide3phase</v>
      </c>
      <c r="E585" s="22">
        <f>'Bruker data input page'!K585</f>
        <v>150</v>
      </c>
      <c r="F585" s="22"/>
      <c r="G585" s="22" t="str">
        <f>'Bruker data input page'!DJ585</f>
        <v>390-U1557D-12R-6A</v>
      </c>
      <c r="H585" s="22" t="str">
        <f>'Bruker data input page'!DK585</f>
        <v>SHLF11579051</v>
      </c>
      <c r="I585" s="22">
        <f>'Bruker data input page'!DL585</f>
        <v>64</v>
      </c>
      <c r="J585" s="22" t="str">
        <f>'Bruker data input page'!DM585</f>
        <v>grey speckled basalt clast</v>
      </c>
      <c r="K585" s="49">
        <f>'Bruker data input page'!X585*Calibrations!H$46+Calibrations!I$46</f>
        <v>41.963128239499959</v>
      </c>
      <c r="L585" s="50">
        <f>'Bruker data input page'!AJ585*Calibrations!O$46/0.5995+Calibrations!P$46</f>
        <v>0.75848274441570529</v>
      </c>
      <c r="M585" s="19">
        <f>'ICP corrections'!$S$75*L585^2+'ICP corrections'!$T$75*L585+'ICP corrections'!$U$75</f>
        <v>0.78441363028085309</v>
      </c>
      <c r="N585" s="49">
        <f>'Bruker data input page'!V585*Calibrations!V$46+Calibrations!W$46</f>
        <v>15.749009689152507</v>
      </c>
      <c r="O585" s="50">
        <f>'Bruker data input page'!AR585*Calibrations!AC$46/0.6994+Calibrations!AD$46</f>
        <v>12.809311843652136</v>
      </c>
      <c r="P585" s="50">
        <f>'Bruker data input page'!T585*Calibrations!AQ$46+Calibrations!AR$46</f>
        <v>9.099695638168491</v>
      </c>
      <c r="Q585" s="50">
        <f>'Bruker data input page'!AP585*Calibrations!AJ$46/0.77446+Calibrations!AK$46</f>
        <v>0.11563498453249282</v>
      </c>
      <c r="R585" s="50">
        <f>'Bruker data input page'!AH585*Calibrations!AX$46/0.7147+Calibrations!AY$46</f>
        <v>7.4840386933575944</v>
      </c>
      <c r="S585" s="50">
        <f>'Bruker data input page'!AF585*Calibrations!BE$46/0.83015+Calibrations!BF$46</f>
        <v>1.4369214515710977</v>
      </c>
      <c r="U585" s="20">
        <f>'Bruker data input page'!AL585*Calibrations!BS$46*10000+Calibrations!BT$46</f>
        <v>187.63377084394196</v>
      </c>
      <c r="V585" s="20">
        <f>('Bruker data input page'!AN585*10000)^2*Calibrations!BY$46+('Bruker data input page'!AN585*10000)*Calibrations!BZ$46+Calibrations!CA$46</f>
        <v>484.84084716882558</v>
      </c>
      <c r="W585" s="20">
        <f>'Bruker data input page'!AV585*Calibrations!CG$46*10000+Calibrations!CH$46</f>
        <v>114.57898272294044</v>
      </c>
      <c r="X585" s="20">
        <f>'Bruker data input page'!AX585*Calibrations!CN$46*10000+Calibrations!CO$46</f>
        <v>110.07091257696663</v>
      </c>
      <c r="Y585" s="20">
        <f>'Bruker data input page'!AZ585*Calibrations!CU$46*10000+Calibrations!CV$46</f>
        <v>76.7816140313451</v>
      </c>
      <c r="Z585" s="20">
        <f>'Bruker data input page'!BH585*Calibrations!DB$46*10000+Calibrations!DC$46</f>
        <v>12.348637429641492</v>
      </c>
      <c r="AA585" s="20">
        <f>'Bruker data input page'!BJ585*Calibrations!DI$46*10000+Calibrations!DJ$46</f>
        <v>82.377229629120592</v>
      </c>
      <c r="AB585" s="20">
        <f>'Bruker data input page'!BL585*Calibrations!DP$46*10000+Calibrations!DQ$46</f>
        <v>23.748630023569859</v>
      </c>
      <c r="AC585" s="20">
        <f>AB585*'ICP corrections'!Z$74+'ICP corrections'!AA$74</f>
        <v>28.140210383036734</v>
      </c>
      <c r="AD585" s="20">
        <f>((('Bruker data input page'!BN585*10000)^2)*Calibrations!DW$46)+(Calibrations!DX$46*('Bruker data input page'!BN585*10000))+Calibrations!DY$46</f>
        <v>47.202681231943203</v>
      </c>
      <c r="AE585" s="20">
        <f>AD585^2*'ICP corrections'!F$75+'ICP corrections'!G$75*AD585+'ICP corrections'!H$75</f>
        <v>74.865192863336702</v>
      </c>
      <c r="AF585" s="91">
        <f>A585^4*'ICP corrections'!K$75+A585^3*'ICP corrections'!L$75+'ICP corrections'!M$75*A585^2+'ICP corrections'!N$75*A585+'ICP corrections'!O$75</f>
        <v>0.84451395780378147</v>
      </c>
      <c r="AG585" s="20">
        <f t="shared" si="9"/>
        <v>63.224700326759894</v>
      </c>
      <c r="AH585" s="20"/>
    </row>
    <row r="586" spans="1:34" s="18" customFormat="1" ht="16">
      <c r="A586" s="18">
        <f>'Bruker data input page'!A586</f>
        <v>647</v>
      </c>
      <c r="B586" s="82">
        <f>'Bruker data input page'!B586</f>
        <v>44881.947222222225</v>
      </c>
      <c r="C586" s="18" t="str">
        <f>'Bruker data input page'!G586</f>
        <v>GeoExploration</v>
      </c>
      <c r="D586" s="18" t="str">
        <f>'Bruker data input page'!H586</f>
        <v>Oxide3phase</v>
      </c>
      <c r="E586" s="22">
        <f>'Bruker data input page'!K586</f>
        <v>150</v>
      </c>
      <c r="F586" s="22"/>
      <c r="G586" s="22" t="str">
        <f>'Bruker data input page'!DJ586</f>
        <v>390-U1557D-12R-8A</v>
      </c>
      <c r="H586" s="22" t="str">
        <f>'Bruker data input page'!DK586</f>
        <v>SHLF11579111</v>
      </c>
      <c r="I586" s="22">
        <f>'Bruker data input page'!DL586</f>
        <v>37</v>
      </c>
      <c r="J586" s="22" t="str">
        <f>'Bruker data input page'!DM586</f>
        <v>grey-brown speckled basalt clast</v>
      </c>
      <c r="K586" s="49">
        <f>'Bruker data input page'!X586*Calibrations!H$46+Calibrations!I$46</f>
        <v>52.097709931809753</v>
      </c>
      <c r="L586" s="50">
        <f>'Bruker data input page'!AJ586*Calibrations!O$46/0.5995+Calibrations!P$46</f>
        <v>1.0137346845465527</v>
      </c>
      <c r="M586" s="19">
        <f>'ICP corrections'!$S$75*L586^2+'ICP corrections'!$T$75*L586+'ICP corrections'!$U$75</f>
        <v>1.0808560055241043</v>
      </c>
      <c r="N586" s="49">
        <f>'Bruker data input page'!V586*Calibrations!V$46+Calibrations!W$46</f>
        <v>18.866660190249199</v>
      </c>
      <c r="O586" s="50">
        <f>'Bruker data input page'!AR586*Calibrations!AC$46/0.6994+Calibrations!AD$46</f>
        <v>10.429923751313336</v>
      </c>
      <c r="P586" s="50">
        <f>'Bruker data input page'!T586*Calibrations!AQ$46+Calibrations!AR$46</f>
        <v>12.547531113860931</v>
      </c>
      <c r="Q586" s="50">
        <f>'Bruker data input page'!AP586*Calibrations!AJ$46/0.77446+Calibrations!AK$46</f>
        <v>0.16798359469699939</v>
      </c>
      <c r="R586" s="50">
        <f>'Bruker data input page'!AH586*Calibrations!AX$46/0.7147+Calibrations!AY$46</f>
        <v>10.775176403539312</v>
      </c>
      <c r="S586" s="50">
        <f>'Bruker data input page'!AF586*Calibrations!BE$46/0.83015+Calibrations!BF$46</f>
        <v>0.7084672712817045</v>
      </c>
      <c r="U586" s="20">
        <f>'Bruker data input page'!AL586*Calibrations!BS$46*10000+Calibrations!BT$46</f>
        <v>281.71140546003539</v>
      </c>
      <c r="V586" s="20">
        <f>('Bruker data input page'!AN586*10000)^2*Calibrations!BY$46+('Bruker data input page'!AN586*10000)*Calibrations!BZ$46+Calibrations!CA$46</f>
        <v>357.51990051618861</v>
      </c>
      <c r="W586" s="20">
        <f>'Bruker data input page'!AV586*Calibrations!CG$46*10000+Calibrations!CH$46</f>
        <v>237.44066805617894</v>
      </c>
      <c r="X586" s="20">
        <f>'Bruker data input page'!AX586*Calibrations!CN$46*10000+Calibrations!CO$46</f>
        <v>157.34624076911973</v>
      </c>
      <c r="Y586" s="20">
        <f>'Bruker data input page'!AZ586*Calibrations!CU$46*10000+Calibrations!CV$46</f>
        <v>103.58962108659155</v>
      </c>
      <c r="Z586" s="20">
        <f>'Bruker data input page'!BH586*Calibrations!DB$46*10000+Calibrations!DC$46</f>
        <v>8.0712050702363456</v>
      </c>
      <c r="AA586" s="20">
        <f>'Bruker data input page'!BJ586*Calibrations!DI$46*10000+Calibrations!DJ$46</f>
        <v>68.817296040171314</v>
      </c>
      <c r="AB586" s="20">
        <f>'Bruker data input page'!BL586*Calibrations!DP$46*10000+Calibrations!DQ$46</f>
        <v>24.956412941230354</v>
      </c>
      <c r="AC586" s="20">
        <f>AB586*'ICP corrections'!Z$74+'ICP corrections'!AA$74</f>
        <v>29.166946641339923</v>
      </c>
      <c r="AD586" s="20">
        <f>((('Bruker data input page'!BN586*10000)^2)*Calibrations!DW$46)+(Calibrations!DX$46*('Bruker data input page'!BN586*10000))+Calibrations!DY$46</f>
        <v>33.337024650319357</v>
      </c>
      <c r="AE586" s="20">
        <f>AD586^2*'ICP corrections'!F$75+'ICP corrections'!G$75*AD586+'ICP corrections'!H$75</f>
        <v>56.506407900314656</v>
      </c>
      <c r="AF586" s="91">
        <f>A586^4*'ICP corrections'!K$75+A586^3*'ICP corrections'!L$75+'ICP corrections'!M$75*A586^2+'ICP corrections'!N$75*A586+'ICP corrections'!O$75</f>
        <v>0.84200356641655749</v>
      </c>
      <c r="AG586" s="20">
        <f t="shared" si="9"/>
        <v>47.578596977453678</v>
      </c>
      <c r="AH586" s="20"/>
    </row>
    <row r="587" spans="1:34" s="18" customFormat="1" ht="16">
      <c r="A587" s="18">
        <f>'Bruker data input page'!A587</f>
        <v>648</v>
      </c>
      <c r="B587" s="82">
        <f>'Bruker data input page'!B587</f>
        <v>44881.951388888891</v>
      </c>
      <c r="C587" s="18" t="str">
        <f>'Bruker data input page'!G587</f>
        <v>GeoExploration</v>
      </c>
      <c r="D587" s="18" t="str">
        <f>'Bruker data input page'!H587</f>
        <v>Oxide3phase</v>
      </c>
      <c r="E587" s="22">
        <f>'Bruker data input page'!K587</f>
        <v>150</v>
      </c>
      <c r="F587" s="22"/>
      <c r="G587" s="22" t="str">
        <f>'Bruker data input page'!DJ587</f>
        <v>390-U1557D-12R-8A</v>
      </c>
      <c r="H587" s="22" t="str">
        <f>'Bruker data input page'!DK587</f>
        <v>SHLF11579111</v>
      </c>
      <c r="I587" s="22">
        <f>'Bruker data input page'!DL587</f>
        <v>51</v>
      </c>
      <c r="J587" s="22" t="str">
        <f>'Bruker data input page'!DM587</f>
        <v>brown speckled basalt clast</v>
      </c>
      <c r="K587" s="49">
        <f>'Bruker data input page'!X587*Calibrations!H$46+Calibrations!I$46</f>
        <v>47.939010555853827</v>
      </c>
      <c r="L587" s="50">
        <f>'Bruker data input page'!AJ587*Calibrations!O$46/0.5995+Calibrations!P$46</f>
        <v>0.9454696307906284</v>
      </c>
      <c r="M587" s="19">
        <f>'ICP corrections'!$S$75*L587^2+'ICP corrections'!$T$75*L587+'ICP corrections'!$U$75</f>
        <v>1.0016968276432121</v>
      </c>
      <c r="N587" s="49">
        <f>'Bruker data input page'!V587*Calibrations!V$46+Calibrations!W$46</f>
        <v>17.132635559956228</v>
      </c>
      <c r="O587" s="50">
        <f>'Bruker data input page'!AR587*Calibrations!AC$46/0.6994+Calibrations!AD$46</f>
        <v>10.073030414216877</v>
      </c>
      <c r="P587" s="50">
        <f>'Bruker data input page'!T587*Calibrations!AQ$46+Calibrations!AR$46</f>
        <v>8.5430361007592843</v>
      </c>
      <c r="Q587" s="50">
        <f>'Bruker data input page'!AP587*Calibrations!AJ$46/0.77446+Calibrations!AK$46</f>
        <v>0.1251963745168776</v>
      </c>
      <c r="R587" s="50">
        <f>'Bruker data input page'!AH587*Calibrations!AX$46/0.7147+Calibrations!AY$46</f>
        <v>11.107266731096221</v>
      </c>
      <c r="S587" s="50">
        <f>'Bruker data input page'!AF587*Calibrations!BE$46/0.83015+Calibrations!BF$46</f>
        <v>1.1987643646798021</v>
      </c>
      <c r="U587" s="20">
        <f>'Bruker data input page'!AL587*Calibrations!BS$46*10000+Calibrations!BT$46</f>
        <v>285.17014202680355</v>
      </c>
      <c r="V587" s="20">
        <f>('Bruker data input page'!AN587*10000)^2*Calibrations!BY$46+('Bruker data input page'!AN587*10000)*Calibrations!BZ$46+Calibrations!CA$46</f>
        <v>362.97855854818306</v>
      </c>
      <c r="W587" s="20">
        <f>'Bruker data input page'!AV587*Calibrations!CG$46*10000+Calibrations!CH$46</f>
        <v>121.57111115653937</v>
      </c>
      <c r="X587" s="20">
        <f>'Bruker data input page'!AX587*Calibrations!CN$46*10000+Calibrations!CO$46</f>
        <v>58.684686281148068</v>
      </c>
      <c r="Y587" s="20">
        <f>'Bruker data input page'!AZ587*Calibrations!CU$46*10000+Calibrations!CV$46</f>
        <v>82.874342907537468</v>
      </c>
      <c r="Z587" s="20">
        <f>'Bruker data input page'!BH587*Calibrations!DB$46*10000+Calibrations!DC$46</f>
        <v>9.1405631600876323</v>
      </c>
      <c r="AA587" s="20">
        <f>'Bruker data input page'!BJ587*Calibrations!DI$46*10000+Calibrations!DJ$46</f>
        <v>65.68808059656763</v>
      </c>
      <c r="AB587" s="20">
        <f>'Bruker data input page'!BL587*Calibrations!DP$46*10000+Calibrations!DQ$46</f>
        <v>23.748630023569859</v>
      </c>
      <c r="AC587" s="20">
        <f>AB587*'ICP corrections'!Z$74+'ICP corrections'!AA$74</f>
        <v>28.140210383036734</v>
      </c>
      <c r="AD587" s="20">
        <f>((('Bruker data input page'!BN587*10000)^2)*Calibrations!DW$46)+(Calibrations!DX$46*('Bruker data input page'!BN587*10000))+Calibrations!DY$46</f>
        <v>44.708570483275238</v>
      </c>
      <c r="AE587" s="20">
        <f>AD587^2*'ICP corrections'!F$75+'ICP corrections'!G$75*AD587+'ICP corrections'!H$75</f>
        <v>71.604960333802495</v>
      </c>
      <c r="AF587" s="91">
        <f>A587^4*'ICP corrections'!K$75+A587^3*'ICP corrections'!L$75+'ICP corrections'!M$75*A587^2+'ICP corrections'!N$75*A587+'ICP corrections'!O$75</f>
        <v>0.83947818127974183</v>
      </c>
      <c r="AG587" s="20">
        <f t="shared" si="9"/>
        <v>60.110801871628574</v>
      </c>
      <c r="AH587" s="20"/>
    </row>
    <row r="588" spans="1:34" s="18" customFormat="1" ht="16">
      <c r="A588" s="18">
        <f>'Bruker data input page'!A588</f>
        <v>649</v>
      </c>
      <c r="B588" s="82">
        <f>'Bruker data input page'!B588</f>
        <v>44881.953472222223</v>
      </c>
      <c r="C588" s="18" t="str">
        <f>'Bruker data input page'!G588</f>
        <v>GeoExploration</v>
      </c>
      <c r="D588" s="18" t="str">
        <f>'Bruker data input page'!H588</f>
        <v>Oxide3phase</v>
      </c>
      <c r="E588" s="22">
        <f>'Bruker data input page'!K588</f>
        <v>150</v>
      </c>
      <c r="F588" s="22"/>
      <c r="G588" s="22" t="str">
        <f>'Bruker data input page'!DJ588</f>
        <v>390-U1557D-12R-8A</v>
      </c>
      <c r="H588" s="22" t="str">
        <f>'Bruker data input page'!DK588</f>
        <v>SHLF11579111</v>
      </c>
      <c r="I588" s="22">
        <f>'Bruker data input page'!DL588</f>
        <v>112</v>
      </c>
      <c r="J588" s="22" t="str">
        <f>'Bruker data input page'!DM588</f>
        <v>grey-brown speckled basalt clast</v>
      </c>
      <c r="K588" s="49">
        <f>'Bruker data input page'!X588*Calibrations!H$46+Calibrations!I$46</f>
        <v>51.221095880382016</v>
      </c>
      <c r="L588" s="50">
        <f>'Bruker data input page'!AJ588*Calibrations!O$46/0.5995+Calibrations!P$46</f>
        <v>0.95536311684221153</v>
      </c>
      <c r="M588" s="19">
        <f>'ICP corrections'!$S$75*L588^2+'ICP corrections'!$T$75*L588+'ICP corrections'!$U$75</f>
        <v>1.0131746882716188</v>
      </c>
      <c r="N588" s="49">
        <f>'Bruker data input page'!V588*Calibrations!V$46+Calibrations!W$46</f>
        <v>18.293959050352456</v>
      </c>
      <c r="O588" s="50">
        <f>'Bruker data input page'!AR588*Calibrations!AC$46/0.6994+Calibrations!AD$46</f>
        <v>10.714069759589384</v>
      </c>
      <c r="P588" s="50">
        <f>'Bruker data input page'!T588*Calibrations!AQ$46+Calibrations!AR$46</f>
        <v>11.532971085588798</v>
      </c>
      <c r="Q588" s="50">
        <f>'Bruker data input page'!AP588*Calibrations!AJ$46/0.77446+Calibrations!AK$46</f>
        <v>0.13953845949345473</v>
      </c>
      <c r="R588" s="50">
        <f>'Bruker data input page'!AH588*Calibrations!AX$46/0.7147+Calibrations!AY$46</f>
        <v>12.288113401095362</v>
      </c>
      <c r="S588" s="50">
        <f>'Bruker data input page'!AF588*Calibrations!BE$46/0.83015+Calibrations!BF$46</f>
        <v>0.97816982482558168</v>
      </c>
      <c r="U588" s="20">
        <f>'Bruker data input page'!AL588*Calibrations!BS$46*10000+Calibrations!BT$46</f>
        <v>279.6361635199745</v>
      </c>
      <c r="V588" s="20">
        <f>('Bruker data input page'!AN588*10000)^2*Calibrations!BY$46+('Bruker data input page'!AN588*10000)*Calibrations!BZ$46+Calibrations!CA$46</f>
        <v>484.00269285709783</v>
      </c>
      <c r="W588" s="20">
        <f>'Bruker data input page'!AV588*Calibrations!CG$46*10000+Calibrations!CH$46</f>
        <v>134.55649253322312</v>
      </c>
      <c r="X588" s="20">
        <f>'Bruker data input page'!AX588*Calibrations!CN$46*10000+Calibrations!CO$46</f>
        <v>58.684686281148068</v>
      </c>
      <c r="Y588" s="20">
        <f>'Bruker data input page'!AZ588*Calibrations!CU$46*10000+Calibrations!CV$46</f>
        <v>79.21870558182205</v>
      </c>
      <c r="Z588" s="20">
        <f>'Bruker data input page'!BH588*Calibrations!DB$46*10000+Calibrations!DC$46</f>
        <v>9.1405631600876323</v>
      </c>
      <c r="AA588" s="20">
        <f>'Bruker data input page'!BJ588*Calibrations!DI$46*10000+Calibrations!DJ$46</f>
        <v>67.774224225636758</v>
      </c>
      <c r="AB588" s="20">
        <f>'Bruker data input page'!BL588*Calibrations!DP$46*10000+Calibrations!DQ$46</f>
        <v>21.333064188248887</v>
      </c>
      <c r="AC588" s="20">
        <f>AB588*'ICP corrections'!Z$74+'ICP corrections'!AA$74</f>
        <v>26.086737866430376</v>
      </c>
      <c r="AD588" s="20">
        <f>((('Bruker data input page'!BN588*10000)^2)*Calibrations!DW$46)+(Calibrations!DX$46*('Bruker data input page'!BN588*10000))+Calibrations!DY$46</f>
        <v>33.337024650319357</v>
      </c>
      <c r="AE588" s="20">
        <f>AD588^2*'ICP corrections'!F$75+'ICP corrections'!G$75*AD588+'ICP corrections'!H$75</f>
        <v>56.506407900314656</v>
      </c>
      <c r="AF588" s="91">
        <f>A588^4*'ICP corrections'!K$75+A588^3*'ICP corrections'!L$75+'ICP corrections'!M$75*A588^2+'ICP corrections'!N$75*A588+'ICP corrections'!O$75</f>
        <v>0.83693777348891518</v>
      </c>
      <c r="AG588" s="20">
        <f t="shared" si="9"/>
        <v>47.292347215945796</v>
      </c>
      <c r="AH588" s="20"/>
    </row>
    <row r="589" spans="1:34" s="18" customFormat="1" ht="16">
      <c r="A589" s="18">
        <f>'Bruker data input page'!A589</f>
        <v>650</v>
      </c>
      <c r="B589" s="82">
        <f>'Bruker data input page'!B589</f>
        <v>44881.958333333336</v>
      </c>
      <c r="C589" s="18" t="str">
        <f>'Bruker data input page'!G589</f>
        <v>GeoExploration</v>
      </c>
      <c r="D589" s="18" t="str">
        <f>'Bruker data input page'!H589</f>
        <v>Oxide3phase</v>
      </c>
      <c r="E589" s="22">
        <f>'Bruker data input page'!K589</f>
        <v>150</v>
      </c>
      <c r="F589" s="22"/>
      <c r="G589" s="22" t="str">
        <f>'Bruker data input page'!DJ589</f>
        <v>390-U1557D-13R-1A</v>
      </c>
      <c r="H589" s="22" t="str">
        <f>'Bruker data input page'!DK589</f>
        <v>SHLF11579541</v>
      </c>
      <c r="I589" s="22">
        <f>'Bruker data input page'!DL589</f>
        <v>34</v>
      </c>
      <c r="J589" s="22" t="str">
        <f>'Bruker data input page'!DM589</f>
        <v>grey speckled basalt clast</v>
      </c>
      <c r="K589" s="49">
        <f>'Bruker data input page'!X589*Calibrations!H$46+Calibrations!I$46</f>
        <v>46.382744118091487</v>
      </c>
      <c r="L589" s="50">
        <f>'Bruker data input page'!AJ589*Calibrations!O$46/0.5995+Calibrations!P$46</f>
        <v>0.91529449833329957</v>
      </c>
      <c r="M589" s="19">
        <f>'ICP corrections'!$S$75*L589^2+'ICP corrections'!$T$75*L589+'ICP corrections'!$U$75</f>
        <v>0.96667780416916971</v>
      </c>
      <c r="N589" s="49">
        <f>'Bruker data input page'!V589*Calibrations!V$46+Calibrations!W$46</f>
        <v>16.538331781606807</v>
      </c>
      <c r="O589" s="50">
        <f>'Bruker data input page'!AR589*Calibrations!AC$46/0.6994+Calibrations!AD$46</f>
        <v>9.4852498494531776</v>
      </c>
      <c r="P589" s="50">
        <f>'Bruker data input page'!T589*Calibrations!AQ$46+Calibrations!AR$46</f>
        <v>11.441585013047934</v>
      </c>
      <c r="Q589" s="50">
        <f>'Bruker data input page'!AP589*Calibrations!AJ$46/0.77446+Calibrations!AK$46</f>
        <v>9.5197513440870407E-2</v>
      </c>
      <c r="R589" s="50">
        <f>'Bruker data input page'!AH589*Calibrations!AX$46/0.7147+Calibrations!AY$46</f>
        <v>8.8853548207110791</v>
      </c>
      <c r="S589" s="50">
        <f>'Bruker data input page'!AF589*Calibrations!BE$46/0.83015+Calibrations!BF$46</f>
        <v>0.83241187075354839</v>
      </c>
      <c r="U589" s="20">
        <f>'Bruker data input page'!AL589*Calibrations!BS$46*10000+Calibrations!BT$46</f>
        <v>236.74783009204958</v>
      </c>
      <c r="V589" s="20">
        <f>('Bruker data input page'!AN589*10000)^2*Calibrations!BY$46+('Bruker data input page'!AN589*10000)*Calibrations!BZ$46+Calibrations!CA$46</f>
        <v>368.31827820949877</v>
      </c>
      <c r="W589" s="20">
        <f>'Bruker data input page'!AV589*Calibrations!CG$46*10000+Calibrations!CH$46</f>
        <v>120.57223566602524</v>
      </c>
      <c r="X589" s="20">
        <f>'Bruker data input page'!AX589*Calibrations!CN$46*10000+Calibrations!CO$46</f>
        <v>86.433248480890086</v>
      </c>
      <c r="Y589" s="20">
        <f>'Bruker data input page'!AZ589*Calibrations!CU$46*10000+Calibrations!CV$46</f>
        <v>69.47033937991425</v>
      </c>
      <c r="Z589" s="20">
        <f>'Bruker data input page'!BH589*Calibrations!DB$46*10000+Calibrations!DC$46</f>
        <v>7.001846980385058</v>
      </c>
      <c r="AA589" s="20">
        <f>'Bruker data input page'!BJ589*Calibrations!DI$46*10000+Calibrations!DJ$46</f>
        <v>86.549516887258832</v>
      </c>
      <c r="AB589" s="20">
        <f>'Bruker data input page'!BL589*Calibrations!DP$46*10000+Calibrations!DQ$46</f>
        <v>23.748630023569859</v>
      </c>
      <c r="AC589" s="20">
        <f>AB589*'ICP corrections'!Z$74+'ICP corrections'!AA$74</f>
        <v>28.140210383036734</v>
      </c>
      <c r="AD589" s="20">
        <f>((('Bruker data input page'!BN589*10000)^2)*Calibrations!DW$46)+(Calibrations!DX$46*('Bruker data input page'!BN589*10000))+Calibrations!DY$46</f>
        <v>52.155012434988208</v>
      </c>
      <c r="AE589" s="20">
        <f>AD589^2*'ICP corrections'!F$75+'ICP corrections'!G$75*AD589+'ICP corrections'!H$75</f>
        <v>81.284018607287948</v>
      </c>
      <c r="AF589" s="91">
        <f>A589^4*'ICP corrections'!K$75+A589^3*'ICP corrections'!L$75+'ICP corrections'!M$75*A589^2+'ICP corrections'!N$75*A589+'ICP corrections'!O$75</f>
        <v>0.83438231421286546</v>
      </c>
      <c r="AG589" s="20">
        <f t="shared" si="9"/>
        <v>67.821947554070533</v>
      </c>
      <c r="AH589" s="20"/>
    </row>
    <row r="590" spans="1:34" s="18" customFormat="1" ht="16">
      <c r="A590" s="18">
        <f>'Bruker data input page'!A590</f>
        <v>651</v>
      </c>
      <c r="B590" s="82">
        <f>'Bruker data input page'!B590</f>
        <v>44881.964583333334</v>
      </c>
      <c r="C590" s="18" t="str">
        <f>'Bruker data input page'!G590</f>
        <v>GeoExploration</v>
      </c>
      <c r="D590" s="18" t="str">
        <f>'Bruker data input page'!H590</f>
        <v>Oxide3phase</v>
      </c>
      <c r="E590" s="22">
        <f>'Bruker data input page'!K590</f>
        <v>150</v>
      </c>
      <c r="F590" s="22"/>
      <c r="G590" s="22" t="str">
        <f>'Bruker data input page'!DJ590</f>
        <v>390-U1557D-13R-1A</v>
      </c>
      <c r="H590" s="22" t="str">
        <f>'Bruker data input page'!DK590</f>
        <v>SHLF11579541</v>
      </c>
      <c r="I590" s="22">
        <f>'Bruker data input page'!DL590</f>
        <v>123</v>
      </c>
      <c r="J590" s="22" t="str">
        <f>'Bruker data input page'!DM590</f>
        <v>grey speckled basalt clast</v>
      </c>
      <c r="K590" s="49">
        <f>'Bruker data input page'!X590*Calibrations!H$46+Calibrations!I$46</f>
        <v>49.518069920680162</v>
      </c>
      <c r="L590" s="50">
        <f>'Bruker data input page'!AJ590*Calibrations!O$46/0.5995+Calibrations!P$46</f>
        <v>0.90523612084752325</v>
      </c>
      <c r="M590" s="19">
        <f>'ICP corrections'!$S$75*L590^2+'ICP corrections'!$T$75*L590+'ICP corrections'!$U$75</f>
        <v>0.95500093098371264</v>
      </c>
      <c r="N590" s="49">
        <f>'Bruker data input page'!V590*Calibrations!V$46+Calibrations!W$46</f>
        <v>18.006320249670665</v>
      </c>
      <c r="O590" s="50">
        <f>'Bruker data input page'!AR590*Calibrations!AC$46/0.6994+Calibrations!AD$46</f>
        <v>10.830703513771805</v>
      </c>
      <c r="P590" s="50">
        <f>'Bruker data input page'!T590*Calibrations!AQ$46+Calibrations!AR$46</f>
        <v>11.620767683942812</v>
      </c>
      <c r="Q590" s="50">
        <f>'Bruker data input page'!AP590*Calibrations!AJ$46/0.77446+Calibrations!AK$46</f>
        <v>0.10786635517018021</v>
      </c>
      <c r="R590" s="50">
        <f>'Bruker data input page'!AH590*Calibrations!AX$46/0.7147+Calibrations!AY$46</f>
        <v>10.096404785000328</v>
      </c>
      <c r="S590" s="50">
        <f>'Bruker data input page'!AF590*Calibrations!BE$46/0.83015+Calibrations!BF$46</f>
        <v>1.5318934415996135</v>
      </c>
      <c r="U590" s="20">
        <f>'Bruker data input page'!AL590*Calibrations!BS$46*10000+Calibrations!BT$46</f>
        <v>282.40315277338902</v>
      </c>
      <c r="V590" s="20">
        <f>('Bruker data input page'!AN590*10000)^2*Calibrations!BY$46+('Bruker data input page'!AN590*10000)*Calibrations!BZ$46+Calibrations!CA$46</f>
        <v>415.17386443530984</v>
      </c>
      <c r="W590" s="20">
        <f>'Bruker data input page'!AV590*Calibrations!CG$46*10000+Calibrations!CH$46</f>
        <v>118.57448468499696</v>
      </c>
      <c r="X590" s="20">
        <f>'Bruker data input page'!AX590*Calibrations!CN$46*10000+Calibrations!CO$46</f>
        <v>64.85103343664629</v>
      </c>
      <c r="Y590" s="20">
        <f>'Bruker data input page'!AZ590*Calibrations!CU$46*10000+Calibrations!CV$46</f>
        <v>79.21870558182205</v>
      </c>
      <c r="Z590" s="20">
        <f>'Bruker data input page'!BH590*Calibrations!DB$46*10000+Calibrations!DC$46</f>
        <v>14.487353609344066</v>
      </c>
      <c r="AA590" s="20">
        <f>'Bruker data input page'!BJ590*Calibrations!DI$46*10000+Calibrations!DJ$46</f>
        <v>60.472721523894819</v>
      </c>
      <c r="AB590" s="20">
        <f>'Bruker data input page'!BL590*Calibrations!DP$46*10000+Calibrations!DQ$46</f>
        <v>21.333064188248887</v>
      </c>
      <c r="AC590" s="20">
        <f>AB590*'ICP corrections'!Z$74+'ICP corrections'!AA$74</f>
        <v>26.086737866430376</v>
      </c>
      <c r="AD590" s="20">
        <f>((('Bruker data input page'!BN590*10000)^2)*Calibrations!DW$46)+(Calibrations!DX$46*('Bruker data input page'!BN590*10000))+Calibrations!DY$46</f>
        <v>33.337024650319357</v>
      </c>
      <c r="AE590" s="20">
        <f>AD590^2*'ICP corrections'!F$75+'ICP corrections'!G$75*AD590+'ICP corrections'!H$75</f>
        <v>56.506407900314656</v>
      </c>
      <c r="AF590" s="91">
        <f>A590^4*'ICP corrections'!K$75+A590^3*'ICP corrections'!L$75+'ICP corrections'!M$75*A590^2+'ICP corrections'!N$75*A590+'ICP corrections'!O$75</f>
        <v>0.83181177469358958</v>
      </c>
      <c r="AG590" s="20">
        <f t="shared" si="9"/>
        <v>47.002695437120607</v>
      </c>
      <c r="AH590" s="20"/>
    </row>
    <row r="591" spans="1:34" s="18" customFormat="1" ht="16">
      <c r="A591" s="18">
        <f>'Bruker data input page'!A591</f>
        <v>652</v>
      </c>
      <c r="B591" s="82">
        <f>'Bruker data input page'!B591</f>
        <v>44881.969444444447</v>
      </c>
      <c r="C591" s="18" t="str">
        <f>'Bruker data input page'!G591</f>
        <v>GeoExploration</v>
      </c>
      <c r="D591" s="18" t="str">
        <f>'Bruker data input page'!H591</f>
        <v>Oxide3phase</v>
      </c>
      <c r="E591" s="22">
        <f>'Bruker data input page'!K591</f>
        <v>150</v>
      </c>
      <c r="F591" s="22"/>
      <c r="G591" s="22" t="str">
        <f>'Bruker data input page'!DJ591</f>
        <v>390-U1557D-13R-3A</v>
      </c>
      <c r="H591" s="22" t="str">
        <f>'Bruker data input page'!DK591</f>
        <v>SHLF11579601</v>
      </c>
      <c r="I591" s="22">
        <f>'Bruker data input page'!DL591</f>
        <v>7</v>
      </c>
      <c r="J591" s="22" t="str">
        <f>'Bruker data input page'!DM591</f>
        <v>grey speckled basalt clast</v>
      </c>
      <c r="K591" s="49">
        <f>'Bruker data input page'!X591*Calibrations!H$46+Calibrations!I$46</f>
        <v>36.071108507111532</v>
      </c>
      <c r="L591" s="50">
        <f>'Bruker data input page'!AJ591*Calibrations!O$46/0.5995+Calibrations!P$46</f>
        <v>0.64668635203281466</v>
      </c>
      <c r="M591" s="19">
        <f>'ICP corrections'!$S$75*L591^2+'ICP corrections'!$T$75*L591+'ICP corrections'!$U$75</f>
        <v>0.65418452084051681</v>
      </c>
      <c r="N591" s="49">
        <f>'Bruker data input page'!V591*Calibrations!V$46+Calibrations!W$46</f>
        <v>13.39234020437495</v>
      </c>
      <c r="O591" s="50">
        <f>'Bruker data input page'!AR591*Calibrations!AC$46/0.6994+Calibrations!AD$46</f>
        <v>6.8365925031983314</v>
      </c>
      <c r="P591" s="50">
        <f>'Bruker data input page'!T591*Calibrations!AQ$46+Calibrations!AR$46</f>
        <v>7.6499361179448604</v>
      </c>
      <c r="Q591" s="50">
        <f>'Bruker data input page'!AP591*Calibrations!AJ$46/0.77446+Calibrations!AK$46</f>
        <v>0.1038027644268167</v>
      </c>
      <c r="R591" s="50">
        <f>'Bruker data input page'!AH591*Calibrations!AX$46/0.7147+Calibrations!AY$46</f>
        <v>9.0079189134825199</v>
      </c>
      <c r="S591" s="50">
        <f>'Bruker data input page'!AF591*Calibrations!BE$46/0.83015+Calibrations!BF$46</f>
        <v>0.41393105250068912</v>
      </c>
      <c r="U591" s="20">
        <f>'Bruker data input page'!AL591*Calibrations!BS$46*10000+Calibrations!BT$46</f>
        <v>166.1896041299795</v>
      </c>
      <c r="V591" s="20">
        <f>('Bruker data input page'!AN591*10000)^2*Calibrations!BY$46+('Bruker data input page'!AN591*10000)*Calibrations!BZ$46+Calibrations!CA$46</f>
        <v>250.28031572149914</v>
      </c>
      <c r="W591" s="20">
        <f>'Bruker data input page'!AV591*Calibrations!CG$46*10000+Calibrations!CH$46</f>
        <v>130.56099057116657</v>
      </c>
      <c r="X591" s="20">
        <f>'Bruker data input page'!AX591*Calibrations!CN$46*10000+Calibrations!CO$46</f>
        <v>59.712410807064444</v>
      </c>
      <c r="Y591" s="20">
        <f>'Bruker data input page'!AZ591*Calibrations!CU$46*10000+Calibrations!CV$46</f>
        <v>65.814702054198833</v>
      </c>
      <c r="Z591" s="20">
        <f>'Bruker data input page'!BH591*Calibrations!DB$46*10000+Calibrations!DC$46</f>
        <v>4.8631308006824847</v>
      </c>
      <c r="AA591" s="20">
        <f>'Bruker data input page'!BJ591*Calibrations!DI$46*10000+Calibrations!DJ$46</f>
        <v>55.257362451222022</v>
      </c>
      <c r="AB591" s="20">
        <f>'Bruker data input page'!BL591*Calibrations!DP$46*10000+Calibrations!DQ$46</f>
        <v>17.709715435267423</v>
      </c>
      <c r="AC591" s="20">
        <f>AB591*'ICP corrections'!Z$74+'ICP corrections'!AA$74</f>
        <v>23.006529091520836</v>
      </c>
      <c r="AD591" s="20">
        <f>((('Bruker data input page'!BN591*10000)^2)*Calibrations!DW$46)+(Calibrations!DX$46*('Bruker data input page'!BN591*10000))+Calibrations!DY$46</f>
        <v>40.944972926341464</v>
      </c>
      <c r="AE591" s="20">
        <f>AD591^2*'ICP corrections'!F$75+'ICP corrections'!G$75*AD591+'ICP corrections'!H$75</f>
        <v>66.650340212371702</v>
      </c>
      <c r="AF591" s="91">
        <f>A591^4*'ICP corrections'!K$75+A591^3*'ICP corrections'!L$75+'ICP corrections'!M$75*A591^2+'ICP corrections'!N$75*A591+'ICP corrections'!O$75</f>
        <v>0.82922612624629477</v>
      </c>
      <c r="AG591" s="20">
        <f t="shared" si="9"/>
        <v>55.268203427302637</v>
      </c>
      <c r="AH591" s="20"/>
    </row>
    <row r="592" spans="1:34" s="18" customFormat="1" ht="16">
      <c r="A592" s="18">
        <f>'Bruker data input page'!A592</f>
        <v>653</v>
      </c>
      <c r="B592" s="82">
        <f>'Bruker data input page'!B592</f>
        <v>44881.974305555559</v>
      </c>
      <c r="C592" s="18" t="str">
        <f>'Bruker data input page'!G592</f>
        <v>GeoExploration</v>
      </c>
      <c r="D592" s="18" t="str">
        <f>'Bruker data input page'!H592</f>
        <v>Oxide3phase</v>
      </c>
      <c r="E592" s="22">
        <f>'Bruker data input page'!K592</f>
        <v>150</v>
      </c>
      <c r="F592" s="22"/>
      <c r="G592" s="22" t="str">
        <f>'Bruker data input page'!DJ592</f>
        <v>390-U1557D-13R-3A</v>
      </c>
      <c r="H592" s="22" t="str">
        <f>'Bruker data input page'!DK592</f>
        <v>SHLF11579601</v>
      </c>
      <c r="I592" s="22">
        <f>'Bruker data input page'!DL592</f>
        <v>140</v>
      </c>
      <c r="J592" s="22" t="str">
        <f>'Bruker data input page'!DM592</f>
        <v>orange-red speckled basalt clast</v>
      </c>
      <c r="K592" s="49">
        <f>'Bruker data input page'!X592*Calibrations!H$46+Calibrations!I$46</f>
        <v>39.627863028664152</v>
      </c>
      <c r="L592" s="50">
        <f>'Bruker data input page'!AJ592*Calibrations!O$46/0.5995+Calibrations!P$46</f>
        <v>0.85510912485283486</v>
      </c>
      <c r="M592" s="19">
        <f>'ICP corrections'!$S$75*L592^2+'ICP corrections'!$T$75*L592+'ICP corrections'!$U$75</f>
        <v>0.89677917299955423</v>
      </c>
      <c r="N592" s="49">
        <f>'Bruker data input page'!V592*Calibrations!V$46+Calibrations!W$46</f>
        <v>15.149024482953147</v>
      </c>
      <c r="O592" s="50">
        <f>'Bruker data input page'!AR592*Calibrations!AC$46/0.6994+Calibrations!AD$46</f>
        <v>9.8199768225532331</v>
      </c>
      <c r="P592" s="50">
        <f>'Bruker data input page'!T592*Calibrations!AQ$46+Calibrations!AR$46</f>
        <v>4.758857192477489</v>
      </c>
      <c r="Q592" s="50">
        <f>'Bruker data input page'!AP592*Calibrations!AJ$46/0.77446+Calibrations!AK$46</f>
        <v>0.19248465653198529</v>
      </c>
      <c r="R592" s="50">
        <f>'Bruker data input page'!AH592*Calibrations!AX$46/0.7147+Calibrations!AY$46</f>
        <v>8.5599763363297541</v>
      </c>
      <c r="S592" s="50">
        <f>'Bruker data input page'!AF592*Calibrations!BE$46/0.83015+Calibrations!BF$46</f>
        <v>2.754448069422522</v>
      </c>
      <c r="U592" s="20">
        <f>'Bruker data input page'!AL592*Calibrations!BS$46*10000+Calibrations!BT$46</f>
        <v>180.02455039705211</v>
      </c>
      <c r="V592" s="20">
        <f>('Bruker data input page'!AN592*10000)^2*Calibrations!BY$46+('Bruker data input page'!AN592*10000)*Calibrations!BZ$46+Calibrations!CA$46</f>
        <v>294.14926514693059</v>
      </c>
      <c r="W592" s="20">
        <f>'Bruker data input page'!AV592*Calibrations!CG$46*10000+Calibrations!CH$46</f>
        <v>155.53287783401993</v>
      </c>
      <c r="X592" s="20">
        <f>'Bruker data input page'!AX592*Calibrations!CN$46*10000+Calibrations!CO$46</f>
        <v>102.87684089555205</v>
      </c>
      <c r="Y592" s="20">
        <f>'Bruker data input page'!AZ592*Calibrations!CU$46*10000+Calibrations!CV$46</f>
        <v>69.47033937991425</v>
      </c>
      <c r="Z592" s="20">
        <f>'Bruker data input page'!BH592*Calibrations!DB$46*10000+Calibrations!DC$46</f>
        <v>23.042218328154362</v>
      </c>
      <c r="AA592" s="20">
        <f>'Bruker data input page'!BJ592*Calibrations!DI$46*10000+Calibrations!DJ$46</f>
        <v>77.161870556447795</v>
      </c>
      <c r="AB592" s="20">
        <f>'Bruker data input page'!BL592*Calibrations!DP$46*10000+Calibrations!DQ$46</f>
        <v>29.787544611872303</v>
      </c>
      <c r="AC592" s="20">
        <f>AB592*'ICP corrections'!Z$74+'ICP corrections'!AA$74</f>
        <v>33.273891674552644</v>
      </c>
      <c r="AD592" s="20">
        <f>((('Bruker data input page'!BN592*10000)^2)*Calibrations!DW$46)+(Calibrations!DX$46*('Bruker data input page'!BN592*10000))+Calibrations!DY$46</f>
        <v>54.613232889365264</v>
      </c>
      <c r="AE592" s="20">
        <f>AD592^2*'ICP corrections'!F$75+'ICP corrections'!G$75*AD592+'ICP corrections'!H$75</f>
        <v>84.443139343169378</v>
      </c>
      <c r="AF592" s="91">
        <f>A592^4*'ICP corrections'!K$75+A592^3*'ICP corrections'!L$75+'ICP corrections'!M$75*A592^2+'ICP corrections'!N$75*A592+'ICP corrections'!O$75</f>
        <v>0.82662534025939483</v>
      </c>
      <c r="AG592" s="20">
        <f t="shared" si="9"/>
        <v>69.802838792118877</v>
      </c>
      <c r="AH592" s="20"/>
    </row>
    <row r="593" spans="1:34" s="18" customFormat="1" ht="16">
      <c r="A593" s="18">
        <f>'Bruker data input page'!A593</f>
        <v>654</v>
      </c>
      <c r="B593" s="82">
        <f>'Bruker data input page'!B593</f>
        <v>44881.979861111111</v>
      </c>
      <c r="C593" s="18" t="str">
        <f>'Bruker data input page'!G593</f>
        <v>GeoExploration</v>
      </c>
      <c r="D593" s="18" t="str">
        <f>'Bruker data input page'!H593</f>
        <v>Oxide3phase</v>
      </c>
      <c r="E593" s="22">
        <f>'Bruker data input page'!K593</f>
        <v>150</v>
      </c>
      <c r="F593" s="22"/>
      <c r="G593" s="22" t="str">
        <f>'Bruker data input page'!DJ593</f>
        <v>390-U1557D-13R-4A</v>
      </c>
      <c r="H593" s="22" t="str">
        <f>'Bruker data input page'!DK593</f>
        <v>SHLF11579631</v>
      </c>
      <c r="I593" s="22">
        <f>'Bruker data input page'!DL593</f>
        <v>7</v>
      </c>
      <c r="J593" s="22" t="str">
        <f>'Bruker data input page'!DM593</f>
        <v>orange-red speckled basalt clast</v>
      </c>
      <c r="K593" s="49">
        <f>'Bruker data input page'!X593*Calibrations!H$46+Calibrations!I$46</f>
        <v>47.713966465854817</v>
      </c>
      <c r="L593" s="50">
        <f>'Bruker data input page'!AJ593*Calibrations!O$46/0.5995+Calibrations!P$46</f>
        <v>1.151913706400332</v>
      </c>
      <c r="M593" s="19">
        <f>'ICP corrections'!$S$75*L593^2+'ICP corrections'!$T$75*L593+'ICP corrections'!$U$75</f>
        <v>1.2408139487039551</v>
      </c>
      <c r="N593" s="49">
        <f>'Bruker data input page'!V593*Calibrations!V$46+Calibrations!W$46</f>
        <v>19.315162674821703</v>
      </c>
      <c r="O593" s="50">
        <f>'Bruker data input page'!AR593*Calibrations!AC$46/0.6994+Calibrations!AD$46</f>
        <v>13.212025584177406</v>
      </c>
      <c r="P593" s="50">
        <f>'Bruker data input page'!T593*Calibrations!AQ$46+Calibrations!AR$46</f>
        <v>6.0407845412619547</v>
      </c>
      <c r="Q593" s="50">
        <f>'Bruker data input page'!AP593*Calibrations!AJ$46/0.77446+Calibrations!AK$46</f>
        <v>9.9858691058257981E-2</v>
      </c>
      <c r="R593" s="50">
        <f>'Bruker data input page'!AH593*Calibrations!AX$46/0.7147+Calibrations!AY$46</f>
        <v>9.0074811845797669</v>
      </c>
      <c r="S593" s="50">
        <f>'Bruker data input page'!AF593*Calibrations!BE$46/0.83015+Calibrations!BF$46</f>
        <v>2.4821726586693913</v>
      </c>
      <c r="U593" s="20">
        <f>'Bruker data input page'!AL593*Calibrations!BS$46*10000+Calibrations!BT$46</f>
        <v>261.65073337278011</v>
      </c>
      <c r="V593" s="20">
        <f>('Bruker data input page'!AN593*10000)^2*Calibrations!BY$46+('Bruker data input page'!AN593*10000)*Calibrations!BZ$46+Calibrations!CA$46</f>
        <v>323.30722085838215</v>
      </c>
      <c r="W593" s="20">
        <f>'Bruker data input page'!AV593*Calibrations!CG$46*10000+Calibrations!CH$46</f>
        <v>145.54412292887861</v>
      </c>
      <c r="X593" s="20">
        <f>'Bruker data input page'!AX593*Calibrations!CN$46*10000+Calibrations!CO$46</f>
        <v>103.90456542146842</v>
      </c>
      <c r="Y593" s="20">
        <f>'Bruker data input page'!AZ593*Calibrations!CU$46*10000+Calibrations!CV$46</f>
        <v>86.529980233252886</v>
      </c>
      <c r="Z593" s="20">
        <f>'Bruker data input page'!BH593*Calibrations!DB$46*10000+Calibrations!DC$46</f>
        <v>16.626069789046639</v>
      </c>
      <c r="AA593" s="20">
        <f>'Bruker data input page'!BJ593*Calibrations!DI$46*10000+Calibrations!DJ$46</f>
        <v>101.1525222907427</v>
      </c>
      <c r="AB593" s="20">
        <f>'Bruker data input page'!BL593*Calibrations!DP$46*10000+Calibrations!DQ$46</f>
        <v>18.917498352927911</v>
      </c>
      <c r="AC593" s="20">
        <f>AB593*'ICP corrections'!Z$74+'ICP corrections'!AA$74</f>
        <v>24.033265349824017</v>
      </c>
      <c r="AD593" s="20">
        <f>((('Bruker data input page'!BN593*10000)^2)*Calibrations!DW$46)+(Calibrations!DX$46*('Bruker data input page'!BN593*10000))+Calibrations!DY$46</f>
        <v>40.944972926341464</v>
      </c>
      <c r="AE593" s="20">
        <f>AD593^2*'ICP corrections'!F$75+'ICP corrections'!G$75*AD593+'ICP corrections'!H$75</f>
        <v>66.650340212371702</v>
      </c>
      <c r="AF593" s="91">
        <f>A593^4*'ICP corrections'!K$75+A593^3*'ICP corrections'!L$75+'ICP corrections'!M$75*A593^2+'ICP corrections'!N$75*A593+'ICP corrections'!O$75</f>
        <v>0.82400938819451452</v>
      </c>
      <c r="AG593" s="20">
        <f t="shared" si="9"/>
        <v>54.920506061352654</v>
      </c>
      <c r="AH593" s="20"/>
    </row>
    <row r="594" spans="1:34" s="18" customFormat="1" ht="16">
      <c r="A594" s="18">
        <f>'Bruker data input page'!A594</f>
        <v>655</v>
      </c>
      <c r="B594" s="82">
        <f>'Bruker data input page'!B594</f>
        <v>44881.984722222223</v>
      </c>
      <c r="C594" s="18" t="str">
        <f>'Bruker data input page'!G594</f>
        <v>GeoExploration</v>
      </c>
      <c r="D594" s="18" t="str">
        <f>'Bruker data input page'!H594</f>
        <v>Oxide3phase</v>
      </c>
      <c r="E594" s="22">
        <f>'Bruker data input page'!K594</f>
        <v>150</v>
      </c>
      <c r="F594" s="22"/>
      <c r="G594" s="22" t="str">
        <f>'Bruker data input page'!DJ594</f>
        <v>390-U1557D-13R-4A</v>
      </c>
      <c r="H594" s="22" t="str">
        <f>'Bruker data input page'!DK594</f>
        <v>SHLF11579631</v>
      </c>
      <c r="I594" s="22">
        <f>'Bruker data input page'!DL594</f>
        <v>56</v>
      </c>
      <c r="J594" s="22" t="str">
        <f>'Bruker data input page'!DM594</f>
        <v>orange basalt clast</v>
      </c>
      <c r="K594" s="49">
        <f>'Bruker data input page'!X594*Calibrations!H$46+Calibrations!I$46</f>
        <v>43.46803846185226</v>
      </c>
      <c r="L594" s="50">
        <f>'Bruker data input page'!AJ594*Calibrations!O$46/0.5995+Calibrations!P$46</f>
        <v>0.94645897939578683</v>
      </c>
      <c r="M594" s="19">
        <f>'ICP corrections'!$S$75*L594^2+'ICP corrections'!$T$75*L594+'ICP corrections'!$U$75</f>
        <v>1.0028446978485475</v>
      </c>
      <c r="N594" s="49">
        <f>'Bruker data input page'!V594*Calibrations!V$46+Calibrations!W$46</f>
        <v>16.661605553327576</v>
      </c>
      <c r="O594" s="50">
        <f>'Bruker data input page'!AR594*Calibrations!AC$46/0.6994+Calibrations!AD$46</f>
        <v>11.04433370638144</v>
      </c>
      <c r="P594" s="50">
        <f>'Bruker data input page'!T594*Calibrations!AQ$46+Calibrations!AR$46</f>
        <v>4.3522764812049228</v>
      </c>
      <c r="Q594" s="50">
        <f>'Bruker data input page'!AP594*Calibrations!AJ$46/0.77446+Calibrations!AK$46</f>
        <v>0.16738600782297533</v>
      </c>
      <c r="R594" s="50">
        <f>'Bruker data input page'!AH594*Calibrations!AX$46/0.7147+Calibrations!AY$46</f>
        <v>8.6418316411449645</v>
      </c>
      <c r="S594" s="50">
        <f>'Bruker data input page'!AF594*Calibrations!BE$46/0.83015+Calibrations!BF$46</f>
        <v>2.815525462303051</v>
      </c>
      <c r="U594" s="20">
        <f>'Bruker data input page'!AL594*Calibrations!BS$46*10000+Calibrations!BT$46</f>
        <v>211.84492681131897</v>
      </c>
      <c r="V594" s="20">
        <f>('Bruker data input page'!AN594*10000)^2*Calibrations!BY$46+('Bruker data input page'!AN594*10000)*Calibrations!BZ$46+Calibrations!CA$46</f>
        <v>341.40780132921111</v>
      </c>
      <c r="W594" s="20">
        <f>'Bruker data input page'!AV594*Calibrations!CG$46*10000+Calibrations!CH$46</f>
        <v>150.53850038144927</v>
      </c>
      <c r="X594" s="20">
        <f>'Bruker data input page'!AX594*Calibrations!CN$46*10000+Calibrations!CO$46</f>
        <v>109.04318805105027</v>
      </c>
      <c r="Y594" s="20">
        <f>'Bruker data input page'!AZ594*Calibrations!CU$46*10000+Calibrations!CV$46</f>
        <v>85.311434458014432</v>
      </c>
      <c r="Z594" s="20">
        <f>'Bruker data input page'!BH594*Calibrations!DB$46*10000+Calibrations!DC$46</f>
        <v>18.764785968749212</v>
      </c>
      <c r="AA594" s="20">
        <f>'Bruker data input page'!BJ594*Calibrations!DI$46*10000+Calibrations!DJ$46</f>
        <v>83.420301443655163</v>
      </c>
      <c r="AB594" s="20">
        <f>'Bruker data input page'!BL594*Calibrations!DP$46*10000+Calibrations!DQ$46</f>
        <v>28.579761694211815</v>
      </c>
      <c r="AC594" s="20">
        <f>AB594*'ICP corrections'!Z$74+'ICP corrections'!AA$74</f>
        <v>32.247155416249463</v>
      </c>
      <c r="AD594" s="20">
        <f>((('Bruker data input page'!BN594*10000)^2)*Calibrations!DW$46)+(Calibrations!DX$46*('Bruker data input page'!BN594*10000))+Calibrations!DY$46</f>
        <v>50.92141592101332</v>
      </c>
      <c r="AE594" s="20">
        <f>AD594^2*'ICP corrections'!F$75+'ICP corrections'!G$75*AD594+'ICP corrections'!H$75</f>
        <v>79.691934511123947</v>
      </c>
      <c r="AF594" s="91">
        <f>A594^4*'ICP corrections'!K$75+A594^3*'ICP corrections'!L$75+'ICP corrections'!M$75*A594^2+'ICP corrections'!N$75*A594+'ICP corrections'!O$75</f>
        <v>0.8213782415864852</v>
      </c>
      <c r="AG594" s="20">
        <f t="shared" si="9"/>
        <v>65.457221037372321</v>
      </c>
      <c r="AH594" s="20"/>
    </row>
    <row r="595" spans="1:34" s="18" customFormat="1" ht="16">
      <c r="A595" s="18">
        <f>'Bruker data input page'!A595</f>
        <v>656</v>
      </c>
      <c r="B595" s="82">
        <f>'Bruker data input page'!B595</f>
        <v>44881.987500000003</v>
      </c>
      <c r="C595" s="18" t="str">
        <f>'Bruker data input page'!G595</f>
        <v>GeoExploration</v>
      </c>
      <c r="D595" s="18" t="str">
        <f>'Bruker data input page'!H595</f>
        <v>Oxide3phase</v>
      </c>
      <c r="E595" s="22">
        <f>'Bruker data input page'!K595</f>
        <v>150</v>
      </c>
      <c r="F595" s="22"/>
      <c r="G595" s="22" t="str">
        <f>'Bruker data input page'!DJ595</f>
        <v>390-U1557D-13R-4A</v>
      </c>
      <c r="H595" s="22" t="str">
        <f>'Bruker data input page'!DK595</f>
        <v>SHLF11579631</v>
      </c>
      <c r="I595" s="22">
        <f>'Bruker data input page'!DL595</f>
        <v>118</v>
      </c>
      <c r="J595" s="22" t="str">
        <f>'Bruker data input page'!DM595</f>
        <v>orange speckled basalt clast</v>
      </c>
      <c r="K595" s="49">
        <f>'Bruker data input page'!X595*Calibrations!H$46+Calibrations!I$46</f>
        <v>47.931797604251294</v>
      </c>
      <c r="L595" s="50">
        <f>'Bruker data input page'!AJ595*Calibrations!O$46/0.5995+Calibrations!P$46</f>
        <v>1.0772178867108784</v>
      </c>
      <c r="M595" s="19">
        <f>'ICP corrections'!$S$75*L595^2+'ICP corrections'!$T$75*L595+'ICP corrections'!$U$75</f>
        <v>1.1543903295127942</v>
      </c>
      <c r="N595" s="49">
        <f>'Bruker data input page'!V595*Calibrations!V$46+Calibrations!W$46</f>
        <v>18.468497798951738</v>
      </c>
      <c r="O595" s="50">
        <f>'Bruker data input page'!AR595*Calibrations!AC$46/0.6994+Calibrations!AD$46</f>
        <v>12.555663181814095</v>
      </c>
      <c r="P595" s="50">
        <f>'Bruker data input page'!T595*Calibrations!AQ$46+Calibrations!AR$46</f>
        <v>5.1849374797380738</v>
      </c>
      <c r="Q595" s="50">
        <f>'Bruker data input page'!AP595*Calibrations!AJ$46/0.77446+Calibrations!AK$46</f>
        <v>6.2927822243571852E-2</v>
      </c>
      <c r="R595" s="50">
        <f>'Bruker data input page'!AH595*Calibrations!AX$46/0.7147+Calibrations!AY$46</f>
        <v>9.0632186648639212</v>
      </c>
      <c r="S595" s="50">
        <f>'Bruker data input page'!AF595*Calibrations!BE$46/0.83015+Calibrations!BF$46</f>
        <v>2.360577189692953</v>
      </c>
      <c r="U595" s="20">
        <f>'Bruker data input page'!AL595*Calibrations!BS$46*10000+Calibrations!BT$46</f>
        <v>249.19928173241487</v>
      </c>
      <c r="V595" s="20">
        <f>('Bruker data input page'!AN595*10000)^2*Calibrations!BY$46+('Bruker data input page'!AN595*10000)*Calibrations!BZ$46+Calibrations!CA$46</f>
        <v>403.84199439951033</v>
      </c>
      <c r="W595" s="20">
        <f>'Bruker data input page'!AV595*Calibrations!CG$46*10000+Calibrations!CH$46</f>
        <v>117.57560919448285</v>
      </c>
      <c r="X595" s="20">
        <f>'Bruker data input page'!AX595*Calibrations!CN$46*10000+Calibrations!CO$46</f>
        <v>123.43133141387948</v>
      </c>
      <c r="Y595" s="20">
        <f>'Bruker data input page'!AZ595*Calibrations!CU$46*10000+Calibrations!CV$46</f>
        <v>82.874342907537468</v>
      </c>
      <c r="Z595" s="20">
        <f>'Bruker data input page'!BH595*Calibrations!DB$46*10000+Calibrations!DC$46</f>
        <v>17.695427878897927</v>
      </c>
      <c r="AA595" s="20">
        <f>'Bruker data input page'!BJ595*Calibrations!DI$46*10000+Calibrations!DJ$46</f>
        <v>92.8079477744662</v>
      </c>
      <c r="AB595" s="20">
        <f>'Bruker data input page'!BL595*Calibrations!DP$46*10000+Calibrations!DQ$46</f>
        <v>18.917498352927911</v>
      </c>
      <c r="AC595" s="20">
        <f>AB595*'ICP corrections'!Z$74+'ICP corrections'!AA$74</f>
        <v>24.033265349824017</v>
      </c>
      <c r="AD595" s="20">
        <f>((('Bruker data input page'!BN595*10000)^2)*Calibrations!DW$46)+(Calibrations!DX$46*('Bruker data input page'!BN595*10000))+Calibrations!DY$46</f>
        <v>43.457028822154896</v>
      </c>
      <c r="AE595" s="20">
        <f>AD595^2*'ICP corrections'!F$75+'ICP corrections'!G$75*AD595+'ICP corrections'!H$75</f>
        <v>69.962023132109891</v>
      </c>
      <c r="AF595" s="91">
        <f>A595^4*'ICP corrections'!K$75+A595^3*'ICP corrections'!L$75+'ICP corrections'!M$75*A595^2+'ICP corrections'!N$75*A595+'ICP corrections'!O$75</f>
        <v>0.81873187204335052</v>
      </c>
      <c r="AG595" s="20">
        <f t="shared" si="9"/>
        <v>57.280138170892528</v>
      </c>
      <c r="AH595" s="20"/>
    </row>
    <row r="596" spans="1:34" s="18" customFormat="1" ht="16">
      <c r="A596" s="18">
        <f>'Bruker data input page'!A596</f>
        <v>657</v>
      </c>
      <c r="B596" s="82">
        <f>'Bruker data input page'!B596</f>
        <v>44881.992361111108</v>
      </c>
      <c r="C596" s="18" t="str">
        <f>'Bruker data input page'!G596</f>
        <v>GeoExploration</v>
      </c>
      <c r="D596" s="18" t="str">
        <f>'Bruker data input page'!H596</f>
        <v>Oxide3phase</v>
      </c>
      <c r="E596" s="22">
        <f>'Bruker data input page'!K596</f>
        <v>150</v>
      </c>
      <c r="F596" s="22"/>
      <c r="G596" s="22" t="str">
        <f>'Bruker data input page'!DJ596</f>
        <v>390-U1557D-13R-5A</v>
      </c>
      <c r="H596" s="22" t="str">
        <f>'Bruker data input page'!DK596</f>
        <v>SHLF11579661</v>
      </c>
      <c r="I596" s="22">
        <f>'Bruker data input page'!DL596</f>
        <v>33</v>
      </c>
      <c r="J596" s="22" t="str">
        <f>'Bruker data input page'!DM596</f>
        <v>brown-orange speckled basalt clast</v>
      </c>
      <c r="K596" s="49">
        <f>'Bruker data input page'!X596*Calibrations!H$46+Calibrations!I$46</f>
        <v>43.914183561640883</v>
      </c>
      <c r="L596" s="50">
        <f>'Bruker data input page'!AJ596*Calibrations!O$46/0.5995+Calibrations!P$46</f>
        <v>0.83960933003868787</v>
      </c>
      <c r="M596" s="19">
        <f>'ICP corrections'!$S$75*L596^2+'ICP corrections'!$T$75*L596+'ICP corrections'!$U$75</f>
        <v>0.87876667670909181</v>
      </c>
      <c r="N596" s="49">
        <f>'Bruker data input page'!V596*Calibrations!V$46+Calibrations!W$46</f>
        <v>15.979768148220373</v>
      </c>
      <c r="O596" s="50">
        <f>'Bruker data input page'!AR596*Calibrations!AC$46/0.6994+Calibrations!AD$46</f>
        <v>10.070055063344874</v>
      </c>
      <c r="P596" s="50">
        <f>'Bruker data input page'!T596*Calibrations!AQ$46+Calibrations!AR$46</f>
        <v>7.5325506107533062</v>
      </c>
      <c r="Q596" s="50">
        <f>'Bruker data input page'!AP596*Calibrations!AJ$46/0.77446+Calibrations!AK$46</f>
        <v>8.5755640831290461E-2</v>
      </c>
      <c r="R596" s="50">
        <f>'Bruker data input page'!AH596*Calibrations!AX$46/0.7147+Calibrations!AY$46</f>
        <v>10.403982294002947</v>
      </c>
      <c r="S596" s="50">
        <f>'Bruker data input page'!AF596*Calibrations!BE$46/0.83015+Calibrations!BF$46</f>
        <v>0.63967130677341566</v>
      </c>
      <c r="U596" s="20">
        <f>'Bruker data input page'!AL596*Calibrations!BS$46*10000+Calibrations!BT$46</f>
        <v>204.92745367778269</v>
      </c>
      <c r="V596" s="20">
        <f>('Bruker data input page'!AN596*10000)^2*Calibrations!BY$46+('Bruker data input page'!AN596*10000)*Calibrations!BZ$46+Calibrations!CA$46</f>
        <v>374.39762626253639</v>
      </c>
      <c r="W596" s="20">
        <f>'Bruker data input page'!AV596*Calibrations!CG$46*10000+Calibrations!CH$46</f>
        <v>137.55311900476553</v>
      </c>
      <c r="X596" s="20">
        <f>'Bruker data input page'!AX596*Calibrations!CN$46*10000+Calibrations!CO$46</f>
        <v>95.682769214137437</v>
      </c>
      <c r="Y596" s="20">
        <f>'Bruker data input page'!AZ596*Calibrations!CU$46*10000+Calibrations!CV$46</f>
        <v>87.748526008491382</v>
      </c>
      <c r="Z596" s="20">
        <f>'Bruker data input page'!BH596*Calibrations!DB$46*10000+Calibrations!DC$46</f>
        <v>7.001846980385058</v>
      </c>
      <c r="AA596" s="20">
        <f>'Bruker data input page'!BJ596*Calibrations!DI$46*10000+Calibrations!DJ$46</f>
        <v>65.68808059656763</v>
      </c>
      <c r="AB596" s="20">
        <f>'Bruker data input page'!BL596*Calibrations!DP$46*10000+Calibrations!DQ$46</f>
        <v>20.125281270588395</v>
      </c>
      <c r="AC596" s="20">
        <f>AB596*'ICP corrections'!Z$74+'ICP corrections'!AA$74</f>
        <v>25.060001608127195</v>
      </c>
      <c r="AD596" s="20">
        <f>((('Bruker data input page'!BN596*10000)^2)*Calibrations!DW$46)+(Calibrations!DX$46*('Bruker data input page'!BN596*10000))+Calibrations!DY$46</f>
        <v>47.202681231943203</v>
      </c>
      <c r="AE596" s="20">
        <f>AD596^2*'ICP corrections'!F$75+'ICP corrections'!G$75*AD596+'ICP corrections'!H$75</f>
        <v>74.865192863336702</v>
      </c>
      <c r="AF596" s="91">
        <f>A596^4*'ICP corrections'!K$75+A596^3*'ICP corrections'!L$75+'ICP corrections'!M$75*A596^2+'ICP corrections'!N$75*A596+'ICP corrections'!O$75</f>
        <v>0.81607025124636001</v>
      </c>
      <c r="AG596" s="20">
        <f t="shared" si="9"/>
        <v>61.095256749590384</v>
      </c>
      <c r="AH596" s="20"/>
    </row>
    <row r="597" spans="1:34" s="18" customFormat="1" ht="16">
      <c r="A597" s="18">
        <f>'Bruker data input page'!A597</f>
        <v>658</v>
      </c>
      <c r="B597" s="82">
        <f>'Bruker data input page'!B597</f>
        <v>44882.005555555559</v>
      </c>
      <c r="C597" s="18" t="str">
        <f>'Bruker data input page'!G597</f>
        <v>GeoExploration</v>
      </c>
      <c r="D597" s="18" t="str">
        <f>'Bruker data input page'!H597</f>
        <v>Oxide3phase</v>
      </c>
      <c r="E597" s="22">
        <f>'Bruker data input page'!K597</f>
        <v>150</v>
      </c>
      <c r="F597" s="22"/>
      <c r="G597" s="22" t="str">
        <f>'Bruker data input page'!DJ597</f>
        <v>390-U1557D-14R-1A</v>
      </c>
      <c r="H597" s="22" t="str">
        <f>'Bruker data input page'!DK597</f>
        <v>SHLF11580711</v>
      </c>
      <c r="I597" s="22">
        <f>'Bruker data input page'!DL597</f>
        <v>23</v>
      </c>
      <c r="J597" s="22" t="str">
        <f>'Bruker data input page'!DM597</f>
        <v>brown-orange speckled basalt clast</v>
      </c>
      <c r="K597" s="49">
        <f>'Bruker data input page'!X597*Calibrations!H$46+Calibrations!I$46</f>
        <v>50.410744811009536</v>
      </c>
      <c r="L597" s="50">
        <f>'Bruker data input page'!AJ597*Calibrations!O$46/0.5995+Calibrations!P$46</f>
        <v>0.85741760493153762</v>
      </c>
      <c r="M597" s="19">
        <f>'ICP corrections'!$S$75*L597^2+'ICP corrections'!$T$75*L597+'ICP corrections'!$U$75</f>
        <v>0.89946149254805197</v>
      </c>
      <c r="N597" s="49">
        <f>'Bruker data input page'!V597*Calibrations!V$46+Calibrations!W$46</f>
        <v>17.742265980877576</v>
      </c>
      <c r="O597" s="50">
        <f>'Bruker data input page'!AR597*Calibrations!AC$46/0.6994+Calibrations!AD$46</f>
        <v>10.250510093731707</v>
      </c>
      <c r="P597" s="50">
        <f>'Bruker data input page'!T597*Calibrations!AQ$46+Calibrations!AR$46</f>
        <v>12.184218118462272</v>
      </c>
      <c r="Q597" s="50">
        <f>'Bruker data input page'!AP597*Calibrations!AJ$46/0.77446+Calibrations!AK$46</f>
        <v>0.10487842080005998</v>
      </c>
      <c r="R597" s="50">
        <f>'Bruker data input page'!AH597*Calibrations!AX$46/0.7147+Calibrations!AY$46</f>
        <v>10.900512779361538</v>
      </c>
      <c r="S597" s="50">
        <f>'Bruker data input page'!AF597*Calibrations!BE$46/0.83015+Calibrations!BF$46</f>
        <v>0.84561174687058605</v>
      </c>
      <c r="U597" s="20">
        <f>'Bruker data input page'!AL597*Calibrations!BS$46*10000+Calibrations!BT$46</f>
        <v>267.87645919296284</v>
      </c>
      <c r="V597" s="20">
        <f>('Bruker data input page'!AN597*10000)^2*Calibrations!BY$46+('Bruker data input page'!AN597*10000)*Calibrations!BZ$46+Calibrations!CA$46</f>
        <v>388.4877731479711</v>
      </c>
      <c r="W597" s="20">
        <f>'Bruker data input page'!AV597*Calibrations!CG$46*10000+Calibrations!CH$46</f>
        <v>188.49576902098636</v>
      </c>
      <c r="X597" s="20">
        <f>'Bruker data input page'!AX597*Calibrations!CN$46*10000+Calibrations!CO$46</f>
        <v>86.433248480890086</v>
      </c>
      <c r="Y597" s="20">
        <f>'Bruker data input page'!AZ597*Calibrations!CU$46*10000+Calibrations!CV$46</f>
        <v>99.933983760876117</v>
      </c>
      <c r="Z597" s="20">
        <f>'Bruker data input page'!BH597*Calibrations!DB$46*10000+Calibrations!DC$46</f>
        <v>7.001846980385058</v>
      </c>
      <c r="AA597" s="20">
        <f>'Bruker data input page'!BJ597*Calibrations!DI$46*10000+Calibrations!DJ$46</f>
        <v>62.558865152963946</v>
      </c>
      <c r="AB597" s="20">
        <f>'Bruker data input page'!BL597*Calibrations!DP$46*10000+Calibrations!DQ$46</f>
        <v>22.540847105909371</v>
      </c>
      <c r="AC597" s="20">
        <f>AB597*'ICP corrections'!Z$74+'ICP corrections'!AA$74</f>
        <v>27.113474124733557</v>
      </c>
      <c r="AD597" s="20">
        <f>((('Bruker data input page'!BN597*10000)^2)*Calibrations!DW$46)+(Calibrations!DX$46*('Bruker data input page'!BN597*10000))+Calibrations!DY$46</f>
        <v>32.058565268480812</v>
      </c>
      <c r="AE597" s="20">
        <f>AD597^2*'ICP corrections'!F$75+'ICP corrections'!G$75*AD597+'ICP corrections'!H$75</f>
        <v>54.784935990419477</v>
      </c>
      <c r="AF597" s="91">
        <f>A597^4*'ICP corrections'!K$75+A597^3*'ICP corrections'!L$75+'ICP corrections'!M$75*A597^2+'ICP corrections'!N$75*A597+'ICP corrections'!O$75</f>
        <v>0.81339335094997178</v>
      </c>
      <c r="AG597" s="20">
        <f t="shared" si="9"/>
        <v>44.56170266682701</v>
      </c>
      <c r="AH597" s="20"/>
    </row>
    <row r="598" spans="1:34" s="18" customFormat="1" ht="16">
      <c r="A598" s="18">
        <f>'Bruker data input page'!A598</f>
        <v>659</v>
      </c>
      <c r="B598" s="82">
        <f>'Bruker data input page'!B598</f>
        <v>44882.008333333331</v>
      </c>
      <c r="C598" s="18" t="str">
        <f>'Bruker data input page'!G598</f>
        <v>GeoExploration</v>
      </c>
      <c r="D598" s="18" t="str">
        <f>'Bruker data input page'!H598</f>
        <v>Oxide3phase</v>
      </c>
      <c r="E598" s="22">
        <f>'Bruker data input page'!K598</f>
        <v>150</v>
      </c>
      <c r="F598" s="22"/>
      <c r="G598" s="22" t="str">
        <f>'Bruker data input page'!DJ598</f>
        <v>390-U1557D-14R-1A</v>
      </c>
      <c r="H598" s="22" t="str">
        <f>'Bruker data input page'!DK598</f>
        <v>SHLF11580711</v>
      </c>
      <c r="I598" s="22">
        <f>'Bruker data input page'!DL598</f>
        <v>50</v>
      </c>
      <c r="J598" s="22" t="str">
        <f>'Bruker data input page'!DM598</f>
        <v>brown-red speckled basalt clast</v>
      </c>
      <c r="K598" s="49">
        <f>'Bruker data input page'!X598*Calibrations!H$46+Calibrations!I$46</f>
        <v>48.157899593818662</v>
      </c>
      <c r="L598" s="50">
        <f>'Bruker data input page'!AJ598*Calibrations!O$46/0.5995+Calibrations!P$46</f>
        <v>0.89550752623013308</v>
      </c>
      <c r="M598" s="19">
        <f>'ICP corrections'!$S$75*L598^2+'ICP corrections'!$T$75*L598+'ICP corrections'!$U$75</f>
        <v>0.94370506743008886</v>
      </c>
      <c r="N598" s="49">
        <f>'Bruker data input page'!V598*Calibrations!V$46+Calibrations!W$46</f>
        <v>16.974810779334089</v>
      </c>
      <c r="O598" s="50">
        <f>'Bruker data input page'!AR598*Calibrations!AC$46/0.6994+Calibrations!AD$46</f>
        <v>9.9439001863720549</v>
      </c>
      <c r="P598" s="50">
        <f>'Bruker data input page'!T598*Calibrations!AQ$46+Calibrations!AR$46</f>
        <v>11.315953416508215</v>
      </c>
      <c r="Q598" s="50">
        <f>'Bruker data input page'!AP598*Calibrations!AJ$46/0.77446+Calibrations!AK$46</f>
        <v>0.1126470501623726</v>
      </c>
      <c r="R598" s="50">
        <f>'Bruker data input page'!AH598*Calibrations!AX$46/0.7147+Calibrations!AY$46</f>
        <v>12.587811789848388</v>
      </c>
      <c r="S598" s="50">
        <f>'Bruker data input page'!AF598*Calibrations!BE$46/0.83015+Calibrations!BF$46</f>
        <v>0.52557068271088792</v>
      </c>
      <c r="U598" s="20">
        <f>'Bruker data input page'!AL598*Calibrations!BS$46*10000+Calibrations!BT$46</f>
        <v>256.11675486595118</v>
      </c>
      <c r="V598" s="20">
        <f>('Bruker data input page'!AN598*10000)^2*Calibrations!BY$46+('Bruker data input page'!AN598*10000)*Calibrations!BZ$46+Calibrations!CA$46</f>
        <v>381.97605416079841</v>
      </c>
      <c r="W598" s="20">
        <f>'Bruker data input page'!AV598*Calibrations!CG$46*10000+Calibrations!CH$46</f>
        <v>116.57673370396871</v>
      </c>
      <c r="X598" s="20">
        <f>'Bruker data input page'!AX598*Calibrations!CN$46*10000+Calibrations!CO$46</f>
        <v>98.765942791886545</v>
      </c>
      <c r="Y598" s="20">
        <f>'Bruker data input page'!AZ598*Calibrations!CU$46*10000+Calibrations!CV$46</f>
        <v>73.125976705629682</v>
      </c>
      <c r="Z598" s="20">
        <f>'Bruker data input page'!BH598*Calibrations!DB$46*10000+Calibrations!DC$46</f>
        <v>8.0712050702363456</v>
      </c>
      <c r="AA598" s="20">
        <f>'Bruker data input page'!BJ598*Calibrations!DI$46*10000+Calibrations!DJ$46</f>
        <v>74.032655112844111</v>
      </c>
      <c r="AB598" s="20">
        <f>'Bruker data input page'!BL598*Calibrations!DP$46*10000+Calibrations!DQ$46</f>
        <v>26.164195858890835</v>
      </c>
      <c r="AC598" s="20">
        <f>AB598*'ICP corrections'!Z$74+'ICP corrections'!AA$74</f>
        <v>30.193682899643097</v>
      </c>
      <c r="AD598" s="20">
        <f>((('Bruker data input page'!BN598*10000)^2)*Calibrations!DW$46)+(Calibrations!DX$46*('Bruker data input page'!BN598*10000))+Calibrations!DY$46</f>
        <v>37.154457648689508</v>
      </c>
      <c r="AE598" s="20">
        <f>AD598^2*'ICP corrections'!F$75+'ICP corrections'!G$75*AD598+'ICP corrections'!H$75</f>
        <v>61.617792224983603</v>
      </c>
      <c r="AF598" s="91">
        <f>A598^4*'ICP corrections'!K$75+A598^3*'ICP corrections'!L$75+'ICP corrections'!M$75*A598^2+'ICP corrections'!N$75*A598+'ICP corrections'!O$75</f>
        <v>0.81070114298185425</v>
      </c>
      <c r="AG598" s="20">
        <f t="shared" si="9"/>
        <v>49.95361458481262</v>
      </c>
      <c r="AH598" s="20"/>
    </row>
    <row r="599" spans="1:34" s="18" customFormat="1" ht="16">
      <c r="A599" s="18">
        <f>'Bruker data input page'!A599</f>
        <v>660</v>
      </c>
      <c r="B599" s="82">
        <f>'Bruker data input page'!B599</f>
        <v>44882.013888888891</v>
      </c>
      <c r="C599" s="18" t="str">
        <f>'Bruker data input page'!G599</f>
        <v>GeoExploration</v>
      </c>
      <c r="D599" s="18" t="str">
        <f>'Bruker data input page'!H599</f>
        <v>Oxide3phase</v>
      </c>
      <c r="E599" s="22">
        <f>'Bruker data input page'!K599</f>
        <v>150</v>
      </c>
      <c r="F599" s="22"/>
      <c r="G599" s="22" t="str">
        <f>'Bruker data input page'!DJ599</f>
        <v>390-U1557D-14R-1A</v>
      </c>
      <c r="H599" s="22" t="str">
        <f>'Bruker data input page'!DK599</f>
        <v>SHLF11580711</v>
      </c>
      <c r="I599" s="22">
        <f>'Bruker data input page'!DL599</f>
        <v>101</v>
      </c>
      <c r="J599" s="22" t="str">
        <f>'Bruker data input page'!DM599</f>
        <v>grey-red speckled basalt clast</v>
      </c>
      <c r="K599" s="49">
        <f>'Bruker data input page'!X599*Calibrations!H$46+Calibrations!I$46</f>
        <v>45.427845498604263</v>
      </c>
      <c r="L599" s="50">
        <f>'Bruker data input page'!AJ599*Calibrations!O$46/0.5995+Calibrations!P$46</f>
        <v>0.86170478222055702</v>
      </c>
      <c r="M599" s="19">
        <f>'ICP corrections'!$S$75*L599^2+'ICP corrections'!$T$75*L599+'ICP corrections'!$U$75</f>
        <v>0.90444267305109927</v>
      </c>
      <c r="N599" s="49">
        <f>'Bruker data input page'!V599*Calibrations!V$46+Calibrations!W$46</f>
        <v>17.040609641410121</v>
      </c>
      <c r="O599" s="50">
        <f>'Bruker data input page'!AR599*Calibrations!AC$46/0.6994+Calibrations!AD$46</f>
        <v>10.167497804402892</v>
      </c>
      <c r="P599" s="50">
        <f>'Bruker data input page'!T599*Calibrations!AQ$46+Calibrations!AR$46</f>
        <v>9.941766879840138</v>
      </c>
      <c r="Q599" s="50">
        <f>'Bruker data input page'!AP599*Calibrations!AJ$46/0.77446+Calibrations!AK$46</f>
        <v>0.11049573741588602</v>
      </c>
      <c r="R599" s="50">
        <f>'Bruker data input page'!AH599*Calibrations!AX$46/0.7147+Calibrations!AY$46</f>
        <v>11.785308801463945</v>
      </c>
      <c r="S599" s="50">
        <f>'Bruker data input page'!AF599*Calibrations!BE$46/0.83015+Calibrations!BF$46</f>
        <v>0.54067223589563418</v>
      </c>
      <c r="U599" s="20">
        <f>'Bruker data input page'!AL599*Calibrations!BS$46*10000+Calibrations!BT$46</f>
        <v>242.9735559122322</v>
      </c>
      <c r="V599" s="20">
        <f>('Bruker data input page'!AN599*10000)^2*Calibrations!BY$46+('Bruker data input page'!AN599*10000)*Calibrations!BZ$46+Calibrations!CA$46</f>
        <v>360.26409682852068</v>
      </c>
      <c r="W599" s="20">
        <f>'Bruker data input page'!AV599*Calibrations!CG$46*10000+Calibrations!CH$46</f>
        <v>103.59135232728497</v>
      </c>
      <c r="X599" s="20">
        <f>'Bruker data input page'!AX599*Calibrations!CN$46*10000+Calibrations!CO$46</f>
        <v>65.878757962562673</v>
      </c>
      <c r="Y599" s="20">
        <f>'Bruker data input page'!AZ599*Calibrations!CU$46*10000+Calibrations!CV$46</f>
        <v>92.622709109445267</v>
      </c>
      <c r="Z599" s="20">
        <f>'Bruker data input page'!BH599*Calibrations!DB$46*10000+Calibrations!DC$46</f>
        <v>7.001846980385058</v>
      </c>
      <c r="AA599" s="20">
        <f>'Bruker data input page'!BJ599*Calibrations!DI$46*10000+Calibrations!DJ$46</f>
        <v>70.903439669240427</v>
      </c>
      <c r="AB599" s="20">
        <f>'Bruker data input page'!BL599*Calibrations!DP$46*10000+Calibrations!DQ$46</f>
        <v>22.540847105909371</v>
      </c>
      <c r="AC599" s="20">
        <f>AB599*'ICP corrections'!Z$74+'ICP corrections'!AA$74</f>
        <v>27.113474124733557</v>
      </c>
      <c r="AD599" s="20">
        <f>((('Bruker data input page'!BN599*10000)^2)*Calibrations!DW$46)+(Calibrations!DX$46*('Bruker data input page'!BN599*10000))+Calibrations!DY$46</f>
        <v>43.457028822154896</v>
      </c>
      <c r="AE599" s="20">
        <f>AD599^2*'ICP corrections'!F$75+'ICP corrections'!G$75*AD599+'ICP corrections'!H$75</f>
        <v>69.962023132109891</v>
      </c>
      <c r="AF599" s="91">
        <f>A599^4*'ICP corrections'!K$75+A599^3*'ICP corrections'!L$75+'ICP corrections'!M$75*A599^2+'ICP corrections'!N$75*A599+'ICP corrections'!O$75</f>
        <v>0.80799359924288572</v>
      </c>
      <c r="AG599" s="20">
        <f t="shared" si="9"/>
        <v>56.528866880827501</v>
      </c>
      <c r="AH599" s="20"/>
    </row>
    <row r="600" spans="1:34" s="18" customFormat="1" ht="16">
      <c r="A600" s="18">
        <f>'Bruker data input page'!A600</f>
        <v>661</v>
      </c>
      <c r="B600" s="82">
        <f>'Bruker data input page'!B600</f>
        <v>44882.020138888889</v>
      </c>
      <c r="C600" s="18" t="str">
        <f>'Bruker data input page'!G600</f>
        <v>GeoExploration</v>
      </c>
      <c r="D600" s="18" t="str">
        <f>'Bruker data input page'!H600</f>
        <v>Oxide3phase</v>
      </c>
      <c r="E600" s="22">
        <f>'Bruker data input page'!K600</f>
        <v>150</v>
      </c>
      <c r="F600" s="22"/>
      <c r="G600" s="22" t="str">
        <f>'Bruker data input page'!DJ600</f>
        <v>390-U1557D-14R-3A</v>
      </c>
      <c r="H600" s="22" t="str">
        <f>'Bruker data input page'!DK600</f>
        <v>SHLF11580771</v>
      </c>
      <c r="I600" s="22">
        <f>'Bruker data input page'!DL600</f>
        <v>33</v>
      </c>
      <c r="J600" s="22" t="str">
        <f>'Bruker data input page'!DM600</f>
        <v>orange-red speckled basalt clast</v>
      </c>
      <c r="K600" s="49">
        <f>'Bruker data input page'!X600*Calibrations!H$46+Calibrations!I$46</f>
        <v>50.741867375909784</v>
      </c>
      <c r="L600" s="50">
        <f>'Bruker data input page'!AJ600*Calibrations!O$46/0.5995+Calibrations!P$46</f>
        <v>1.1299831456526557</v>
      </c>
      <c r="M600" s="19">
        <f>'ICP corrections'!$S$75*L600^2+'ICP corrections'!$T$75*L600+'ICP corrections'!$U$75</f>
        <v>1.2154511795258234</v>
      </c>
      <c r="N600" s="49">
        <f>'Bruker data input page'!V600*Calibrations!V$46+Calibrations!W$46</f>
        <v>20.024680524918722</v>
      </c>
      <c r="O600" s="50">
        <f>'Bruker data input page'!AR600*Calibrations!AC$46/0.6994+Calibrations!AD$46</f>
        <v>13.035140974836974</v>
      </c>
      <c r="P600" s="50">
        <f>'Bruker data input page'!T600*Calibrations!AQ$46+Calibrations!AR$46</f>
        <v>6.5517510424007295</v>
      </c>
      <c r="Q600" s="50">
        <f>'Bruker data input page'!AP600*Calibrations!AJ$46/0.77446+Calibrations!AK$46</f>
        <v>8.0377358965074044E-2</v>
      </c>
      <c r="R600" s="50">
        <f>'Bruker data input page'!AH600*Calibrations!AX$46/0.7147+Calibrations!AY$46</f>
        <v>6.9829850093371988</v>
      </c>
      <c r="S600" s="50">
        <f>'Bruker data input page'!AF600*Calibrations!BE$46/0.83015+Calibrations!BF$46</f>
        <v>3.3994521854465765</v>
      </c>
      <c r="U600" s="20">
        <f>'Bruker data input page'!AL600*Calibrations!BS$46*10000+Calibrations!BT$46</f>
        <v>245.74054516564675</v>
      </c>
      <c r="V600" s="20">
        <f>('Bruker data input page'!AN600*10000)^2*Calibrations!BY$46+('Bruker data input page'!AN600*10000)*Calibrations!BZ$46+Calibrations!CA$46</f>
        <v>423.11772123232424</v>
      </c>
      <c r="W600" s="20">
        <f>'Bruker data input page'!AV600*Calibrations!CG$46*10000+Calibrations!CH$46</f>
        <v>173.51263666327435</v>
      </c>
      <c r="X600" s="20">
        <f>'Bruker data input page'!AX600*Calibrations!CN$46*10000+Calibrations!CO$46</f>
        <v>135.76402572487592</v>
      </c>
      <c r="Y600" s="20">
        <f>'Bruker data input page'!AZ600*Calibrations!CU$46*10000+Calibrations!CV$46</f>
        <v>103.58962108659155</v>
      </c>
      <c r="Z600" s="20">
        <f>'Bruker data input page'!BH600*Calibrations!DB$46*10000+Calibrations!DC$46</f>
        <v>19.834144058600501</v>
      </c>
      <c r="AA600" s="20">
        <f>'Bruker data input page'!BJ600*Calibrations!DI$46*10000+Calibrations!DJ$46</f>
        <v>90.721804145397101</v>
      </c>
      <c r="AB600" s="20">
        <f>'Bruker data input page'!BL600*Calibrations!DP$46*10000+Calibrations!DQ$46</f>
        <v>21.333064188248887</v>
      </c>
      <c r="AC600" s="20">
        <f>AB600*'ICP corrections'!Z$74+'ICP corrections'!AA$74</f>
        <v>26.086737866430376</v>
      </c>
      <c r="AD600" s="20">
        <f>((('Bruker data input page'!BN600*10000)^2)*Calibrations!DW$46)+(Calibrations!DX$46*('Bruker data input page'!BN600*10000))+Calibrations!DY$46</f>
        <v>38.420953599097736</v>
      </c>
      <c r="AE600" s="20">
        <f>AD600^2*'ICP corrections'!F$75+'ICP corrections'!G$75*AD600+'ICP corrections'!H$75</f>
        <v>63.304022818285404</v>
      </c>
      <c r="AF600" s="91">
        <f>A600^4*'ICP corrections'!K$75+A600^3*'ICP corrections'!L$75+'ICP corrections'!M$75*A600^2+'ICP corrections'!N$75*A600+'ICP corrections'!O$75</f>
        <v>0.80527069170715082</v>
      </c>
      <c r="AG600" s="20">
        <f t="shared" si="9"/>
        <v>50.976874242725948</v>
      </c>
      <c r="AH600" s="20"/>
    </row>
    <row r="601" spans="1:34" s="18" customFormat="1" ht="16">
      <c r="A601" s="18">
        <f>'Bruker data input page'!A601</f>
        <v>662</v>
      </c>
      <c r="B601" s="82">
        <f>'Bruker data input page'!B601</f>
        <v>44882.023611111108</v>
      </c>
      <c r="C601" s="18" t="str">
        <f>'Bruker data input page'!G601</f>
        <v>GeoExploration</v>
      </c>
      <c r="D601" s="18" t="str">
        <f>'Bruker data input page'!H601</f>
        <v>Oxide3phase</v>
      </c>
      <c r="E601" s="22">
        <f>'Bruker data input page'!K601</f>
        <v>150</v>
      </c>
      <c r="F601" s="22"/>
      <c r="G601" s="22" t="str">
        <f>'Bruker data input page'!DJ601</f>
        <v>390-U1557D-14R-3A</v>
      </c>
      <c r="H601" s="22" t="str">
        <f>'Bruker data input page'!DK601</f>
        <v>SHLF11580771</v>
      </c>
      <c r="I601" s="22">
        <f>'Bruker data input page'!DL601</f>
        <v>115</v>
      </c>
      <c r="J601" s="22" t="str">
        <f>'Bruker data input page'!DM601</f>
        <v>orange-red speckled basalt clast</v>
      </c>
      <c r="K601" s="49">
        <f>'Bruker data input page'!X601*Calibrations!H$46+Calibrations!I$46</f>
        <v>40.747793980817306</v>
      </c>
      <c r="L601" s="50">
        <f>'Bruker data input page'!AJ601*Calibrations!O$46/0.5995+Calibrations!P$46</f>
        <v>0.78601961392594522</v>
      </c>
      <c r="M601" s="19">
        <f>'ICP corrections'!$S$75*L601^2+'ICP corrections'!$T$75*L601+'ICP corrections'!$U$75</f>
        <v>0.81645406437712542</v>
      </c>
      <c r="N601" s="49">
        <f>'Bruker data input page'!V601*Calibrations!V$46+Calibrations!W$46</f>
        <v>14.820294425031101</v>
      </c>
      <c r="O601" s="50">
        <f>'Bruker data input page'!AR601*Calibrations!AC$46/0.6994+Calibrations!AD$46</f>
        <v>9.5353845116463862</v>
      </c>
      <c r="P601" s="50">
        <f>'Bruker data input page'!T601*Calibrations!AQ$46+Calibrations!AR$46</f>
        <v>6.773813377906075</v>
      </c>
      <c r="Q601" s="50">
        <f>'Bruker data input page'!AP601*Calibrations!AJ$46/0.77446+Calibrations!AK$46</f>
        <v>0.18399892292084383</v>
      </c>
      <c r="R601" s="50">
        <f>'Bruker data input page'!AH601*Calibrations!AX$46/0.7147+Calibrations!AY$46</f>
        <v>12.774284302422082</v>
      </c>
      <c r="S601" s="50">
        <f>'Bruker data input page'!AF601*Calibrations!BE$46/0.83015+Calibrations!BF$46</f>
        <v>3.2447451628206192</v>
      </c>
      <c r="U601" s="20">
        <f>'Bruker data input page'!AL601*Calibrations!BS$46*10000+Calibrations!BT$46</f>
        <v>127.45175458217636</v>
      </c>
      <c r="V601" s="20">
        <f>('Bruker data input page'!AN601*10000)^2*Calibrations!BY$46+('Bruker data input page'!AN601*10000)*Calibrations!BZ$46+Calibrations!CA$46</f>
        <v>218.07865486406033</v>
      </c>
      <c r="W601" s="20">
        <f>'Bruker data input page'!AV601*Calibrations!CG$46*10000+Calibrations!CH$46</f>
        <v>147.54187390990685</v>
      </c>
      <c r="X601" s="20">
        <f>'Bruker data input page'!AX601*Calibrations!CN$46*10000+Calibrations!CO$46</f>
        <v>75.128278695809996</v>
      </c>
      <c r="Y601" s="20">
        <f>'Bruker data input page'!AZ601*Calibrations!CU$46*10000+Calibrations!CV$46</f>
        <v>71.9074309303912</v>
      </c>
      <c r="Z601" s="20">
        <f>'Bruker data input page'!BH601*Calibrations!DB$46*10000+Calibrations!DC$46</f>
        <v>39.082589675923664</v>
      </c>
      <c r="AA601" s="20">
        <f>'Bruker data input page'!BJ601*Calibrations!DI$46*10000+Calibrations!DJ$46</f>
        <v>68.817296040171314</v>
      </c>
      <c r="AB601" s="20">
        <f>'Bruker data input page'!BL601*Calibrations!DP$46*10000+Calibrations!DQ$46</f>
        <v>23.748630023569859</v>
      </c>
      <c r="AC601" s="20">
        <f>AB601*'ICP corrections'!Z$74+'ICP corrections'!AA$74</f>
        <v>28.140210383036734</v>
      </c>
      <c r="AD601" s="20">
        <f>((('Bruker data input page'!BN601*10000)^2)*Calibrations!DW$46)+(Calibrations!DX$46*('Bruker data input page'!BN601*10000))+Calibrations!DY$46</f>
        <v>40.944972926341464</v>
      </c>
      <c r="AE601" s="20">
        <f>AD601^2*'ICP corrections'!F$75+'ICP corrections'!G$75*AD601+'ICP corrections'!H$75</f>
        <v>66.650340212371702</v>
      </c>
      <c r="AF601" s="91">
        <f>A601^4*'ICP corrections'!K$75+A601^3*'ICP corrections'!L$75+'ICP corrections'!M$75*A601^2+'ICP corrections'!N$75*A601+'ICP corrections'!O$75</f>
        <v>0.80253239242194319</v>
      </c>
      <c r="AG601" s="20">
        <f t="shared" si="9"/>
        <v>53.489056986371111</v>
      </c>
      <c r="AH601" s="20"/>
    </row>
    <row r="602" spans="1:34" s="18" customFormat="1" ht="16">
      <c r="A602" s="18">
        <f>'Bruker data input page'!A602</f>
        <v>663</v>
      </c>
      <c r="B602" s="82">
        <f>'Bruker data input page'!B602</f>
        <v>44882.045138888891</v>
      </c>
      <c r="C602" s="18" t="str">
        <f>'Bruker data input page'!G602</f>
        <v>GeoExploration</v>
      </c>
      <c r="D602" s="18" t="str">
        <f>'Bruker data input page'!H602</f>
        <v>Oxide3phase</v>
      </c>
      <c r="E602" s="22">
        <f>'Bruker data input page'!K602</f>
        <v>150</v>
      </c>
      <c r="F602" s="22"/>
      <c r="G602" s="22" t="str">
        <f>'Bruker data input page'!DJ602</f>
        <v>390-U1557D-14R-5A</v>
      </c>
      <c r="H602" s="22" t="str">
        <f>'Bruker data input page'!DK602</f>
        <v>SHLF11580831</v>
      </c>
      <c r="I602" s="22">
        <f>'Bruker data input page'!DL602</f>
        <v>33</v>
      </c>
      <c r="J602" s="22" t="str">
        <f>'Bruker data input page'!DM602</f>
        <v>grey speckled basalt clast</v>
      </c>
      <c r="K602" s="49">
        <f>'Bruker data input page'!X602*Calibrations!H$46+Calibrations!I$46</f>
        <v>34.394049173178793</v>
      </c>
      <c r="L602" s="50">
        <f>'Bruker data input page'!AJ602*Calibrations!O$46/0.5995+Calibrations!P$46</f>
        <v>0.7599667673234427</v>
      </c>
      <c r="M602" s="19">
        <f>'ICP corrections'!$S$75*L602^2+'ICP corrections'!$T$75*L602+'ICP corrections'!$U$75</f>
        <v>0.78614072955414938</v>
      </c>
      <c r="N602" s="49">
        <f>'Bruker data input page'!V602*Calibrations!V$46+Calibrations!W$46</f>
        <v>12.747167827834216</v>
      </c>
      <c r="O602" s="50">
        <f>'Bruker data input page'!AR602*Calibrations!AC$46/0.6994+Calibrations!AD$46</f>
        <v>8.059164176503339</v>
      </c>
      <c r="P602" s="50">
        <f>'Bruker data input page'!T602*Calibrations!AQ$46+Calibrations!AR$46</f>
        <v>7.1571110133720524</v>
      </c>
      <c r="Q602" s="50">
        <f>'Bruker data input page'!AP602*Calibrations!AJ$46/0.77446+Calibrations!AK$46</f>
        <v>0.11443981078444473</v>
      </c>
      <c r="R602" s="50">
        <f>'Bruker data input page'!AH602*Calibrations!AX$46/0.7147+Calibrations!AY$46</f>
        <v>7.1329801133479629</v>
      </c>
      <c r="S602" s="50">
        <f>'Bruker data input page'!AF602*Calibrations!BE$46/0.83015+Calibrations!BF$46</f>
        <v>0.59134633658222746</v>
      </c>
      <c r="U602" s="20" t="e">
        <f>'Bruker data input page'!AL602*Calibrations!BS$46*10000+Calibrations!BT$46</f>
        <v>#VALUE!</v>
      </c>
      <c r="V602" s="20">
        <f>('Bruker data input page'!AN602*10000)^2*Calibrations!BY$46+('Bruker data input page'!AN602*10000)*Calibrations!BZ$46+Calibrations!CA$46</f>
        <v>214.07569412870893</v>
      </c>
      <c r="W602" s="20">
        <f>'Bruker data input page'!AV602*Calibrations!CG$46*10000+Calibrations!CH$46</f>
        <v>162.52500626761886</v>
      </c>
      <c r="X602" s="20">
        <f>'Bruker data input page'!AX602*Calibrations!CN$46*10000+Calibrations!CO$46</f>
        <v>88.488697532722853</v>
      </c>
      <c r="Y602" s="20">
        <f>'Bruker data input page'!AZ602*Calibrations!CU$46*10000+Calibrations!CV$46</f>
        <v>57.284881627529501</v>
      </c>
      <c r="Z602" s="20">
        <f>'Bruker data input page'!BH602*Calibrations!DB$46*10000+Calibrations!DC$46</f>
        <v>10.209921249938919</v>
      </c>
      <c r="AA602" s="20">
        <f>'Bruker data input page'!BJ602*Calibrations!DI$46*10000+Calibrations!DJ$46</f>
        <v>54.214290636687458</v>
      </c>
      <c r="AB602" s="20">
        <f>'Bruker data input page'!BL602*Calibrations!DP$46*10000+Calibrations!DQ$46</f>
        <v>24.956412941230354</v>
      </c>
      <c r="AC602" s="20">
        <f>AB602*'ICP corrections'!Z$74+'ICP corrections'!AA$74</f>
        <v>29.166946641339923</v>
      </c>
      <c r="AD602" s="20">
        <f>((('Bruker data input page'!BN602*10000)^2)*Calibrations!DW$46)+(Calibrations!DX$46*('Bruker data input page'!BN602*10000))+Calibrations!DY$46</f>
        <v>57.059489912312003</v>
      </c>
      <c r="AE602" s="20">
        <f>AD602^2*'ICP corrections'!F$75+'ICP corrections'!G$75*AD602+'ICP corrections'!H$75</f>
        <v>87.569081545393161</v>
      </c>
      <c r="AF602" s="91">
        <f>A602^4*'ICP corrections'!K$75+A602^3*'ICP corrections'!L$75+'ICP corrections'!M$75*A602^2+'ICP corrections'!N$75*A602+'ICP corrections'!O$75</f>
        <v>0.7997786735077681</v>
      </c>
      <c r="AG602" s="20">
        <f t="shared" si="9"/>
        <v>70.035883878668116</v>
      </c>
      <c r="AH602" s="20"/>
    </row>
    <row r="603" spans="1:34" s="18" customFormat="1" ht="16">
      <c r="A603" s="18">
        <f>'Bruker data input page'!A603</f>
        <v>664</v>
      </c>
      <c r="B603" s="82">
        <f>'Bruker data input page'!B603</f>
        <v>44882.050694444442</v>
      </c>
      <c r="C603" s="18" t="str">
        <f>'Bruker data input page'!G603</f>
        <v>GeoExploration</v>
      </c>
      <c r="D603" s="18" t="str">
        <f>'Bruker data input page'!H603</f>
        <v>Oxide3phase</v>
      </c>
      <c r="E603" s="22">
        <f>'Bruker data input page'!K603</f>
        <v>150</v>
      </c>
      <c r="F603" s="22"/>
      <c r="G603" s="22" t="str">
        <f>'Bruker data input page'!DJ603</f>
        <v>390-U1557D-14R-6A</v>
      </c>
      <c r="H603" s="22" t="str">
        <f>'Bruker data input page'!DK603</f>
        <v>SHLF11580861</v>
      </c>
      <c r="I603" s="22">
        <f>'Bruker data input page'!DL603</f>
        <v>2</v>
      </c>
      <c r="J603" s="22" t="str">
        <f>'Bruker data input page'!DM603</f>
        <v>grey basalt clast</v>
      </c>
      <c r="K603" s="49">
        <f>'Bruker data input page'!X603*Calibrations!H$46+Calibrations!I$46</f>
        <v>41.626716176757853</v>
      </c>
      <c r="L603" s="50">
        <f>'Bruker data input page'!AJ603*Calibrations!O$46/0.5995+Calibrations!P$46</f>
        <v>0.71478651435454588</v>
      </c>
      <c r="M603" s="19">
        <f>'ICP corrections'!$S$75*L603^2+'ICP corrections'!$T$75*L603+'ICP corrections'!$U$75</f>
        <v>0.73354129492964848</v>
      </c>
      <c r="N603" s="49">
        <f>'Bruker data input page'!V603*Calibrations!V$46+Calibrations!W$46</f>
        <v>15.368486149435668</v>
      </c>
      <c r="O603" s="50">
        <f>'Bruker data input page'!AR603*Calibrations!AC$46/0.6994+Calibrations!AD$46</f>
        <v>8.1765417684037569</v>
      </c>
      <c r="P603" s="50">
        <f>'Bruker data input page'!T603*Calibrations!AQ$46+Calibrations!AR$46</f>
        <v>9.6593625728693819</v>
      </c>
      <c r="Q603" s="50">
        <f>'Bruker data input page'!AP603*Calibrations!AJ$46/0.77446+Calibrations!AK$46</f>
        <v>0.15340247497081264</v>
      </c>
      <c r="R603" s="50">
        <f>'Bruker data input page'!AH603*Calibrations!AX$46/0.7147+Calibrations!AY$46</f>
        <v>11.093259406208055</v>
      </c>
      <c r="S603" s="50">
        <f>'Bruker data input page'!AF603*Calibrations!BE$46/0.83015+Calibrations!BF$46</f>
        <v>0.65052205239504834</v>
      </c>
      <c r="U603" s="20">
        <f>'Bruker data input page'!AL603*Calibrations!BS$46*10000+Calibrations!BT$46</f>
        <v>162.03912024985777</v>
      </c>
      <c r="V603" s="20">
        <f>('Bruker data input page'!AN603*10000)^2*Calibrations!BY$46+('Bruker data input page'!AN603*10000)*Calibrations!BZ$46+Calibrations!CA$46</f>
        <v>339.4494872194208</v>
      </c>
      <c r="W603" s="20">
        <f>'Bruker data input page'!AV603*Calibrations!CG$46*10000+Calibrations!CH$46</f>
        <v>144.54524743836447</v>
      </c>
      <c r="X603" s="20">
        <f>'Bruker data input page'!AX603*Calibrations!CN$46*10000+Calibrations!CO$46</f>
        <v>76.156003221726394</v>
      </c>
      <c r="Y603" s="20">
        <f>'Bruker data input page'!AZ603*Calibrations!CU$46*10000+Calibrations!CV$46</f>
        <v>60.940518953244933</v>
      </c>
      <c r="Z603" s="20">
        <f>'Bruker data input page'!BH603*Calibrations!DB$46*10000+Calibrations!DC$46</f>
        <v>9.1405631600876323</v>
      </c>
      <c r="AA603" s="20">
        <f>'Bruker data input page'!BJ603*Calibrations!DI$46*10000+Calibrations!DJ$46</f>
        <v>53.171218822152902</v>
      </c>
      <c r="AB603" s="20">
        <f>'Bruker data input page'!BL603*Calibrations!DP$46*10000+Calibrations!DQ$46</f>
        <v>18.917498352927911</v>
      </c>
      <c r="AC603" s="20">
        <f>AB603*'ICP corrections'!Z$74+'ICP corrections'!AA$74</f>
        <v>24.033265349824017</v>
      </c>
      <c r="AD603" s="20">
        <f>((('Bruker data input page'!BN603*10000)^2)*Calibrations!DW$46)+(Calibrations!DX$46*('Bruker data input page'!BN603*10000))+Calibrations!DY$46</f>
        <v>40.944972926341464</v>
      </c>
      <c r="AE603" s="20">
        <f>AD603^2*'ICP corrections'!F$75+'ICP corrections'!G$75*AD603+'ICP corrections'!H$75</f>
        <v>66.650340212371702</v>
      </c>
      <c r="AF603" s="91">
        <f>A603^4*'ICP corrections'!K$75+A603^3*'ICP corrections'!L$75+'ICP corrections'!M$75*A603^2+'ICP corrections'!N$75*A603+'ICP corrections'!O$75</f>
        <v>0.79700950715833585</v>
      </c>
      <c r="AG603" s="20">
        <f t="shared" si="9"/>
        <v>53.120954804597787</v>
      </c>
      <c r="AH603" s="20"/>
    </row>
    <row r="604" spans="1:34" s="18" customFormat="1" ht="16">
      <c r="A604" s="18">
        <f>'Bruker data input page'!A604</f>
        <v>665</v>
      </c>
      <c r="B604" s="82">
        <f>'Bruker data input page'!B604</f>
        <v>44882.053472222222</v>
      </c>
      <c r="C604" s="18" t="str">
        <f>'Bruker data input page'!G604</f>
        <v>GeoExploration</v>
      </c>
      <c r="D604" s="18" t="str">
        <f>'Bruker data input page'!H604</f>
        <v>Oxide3phase</v>
      </c>
      <c r="E604" s="22">
        <f>'Bruker data input page'!K604</f>
        <v>150</v>
      </c>
      <c r="F604" s="22"/>
      <c r="G604" s="22" t="str">
        <f>'Bruker data input page'!DJ604</f>
        <v>390-U1557D-14R-6A</v>
      </c>
      <c r="H604" s="22" t="str">
        <f>'Bruker data input page'!DK604</f>
        <v>SHLF11580861</v>
      </c>
      <c r="I604" s="22">
        <f>'Bruker data input page'!DL604</f>
        <v>44</v>
      </c>
      <c r="J604" s="22" t="str">
        <f>'Bruker data input page'!DM604</f>
        <v>brown basalt clast</v>
      </c>
      <c r="K604" s="49">
        <f>'Bruker data input page'!X604*Calibrations!H$46+Calibrations!I$46</f>
        <v>52.181861033839297</v>
      </c>
      <c r="L604" s="50">
        <f>'Bruker data input page'!AJ604*Calibrations!O$46/0.5995+Calibrations!P$46</f>
        <v>1.0544628687922373</v>
      </c>
      <c r="M604" s="19">
        <f>'ICP corrections'!$S$75*L604^2+'ICP corrections'!$T$75*L604+'ICP corrections'!$U$75</f>
        <v>1.1280414239254262</v>
      </c>
      <c r="N604" s="49">
        <f>'Bruker data input page'!V604*Calibrations!V$46+Calibrations!W$46</f>
        <v>19.03095915609569</v>
      </c>
      <c r="O604" s="50">
        <f>'Bruker data input page'!AR604*Calibrations!AC$46/0.6994+Calibrations!AD$46</f>
        <v>10.361341913713725</v>
      </c>
      <c r="P604" s="50">
        <f>'Bruker data input page'!T604*Calibrations!AQ$46+Calibrations!AR$46</f>
        <v>10.986497893844973</v>
      </c>
      <c r="Q604" s="50">
        <f>'Bruker data input page'!AP604*Calibrations!AJ$46/0.77446+Calibrations!AK$46</f>
        <v>9.1372957447116501E-2</v>
      </c>
      <c r="R604" s="50">
        <f>'Bruker data input page'!AH604*Calibrations!AX$46/0.7147+Calibrations!AY$46</f>
        <v>10.250631268404391</v>
      </c>
      <c r="S604" s="50">
        <f>'Bruker data input page'!AF604*Calibrations!BE$46/0.83015+Calibrations!BF$46</f>
        <v>0.86585901447383862</v>
      </c>
      <c r="U604" s="20">
        <f>'Bruker data input page'!AL604*Calibrations!BS$46*10000+Calibrations!BT$46</f>
        <v>318.3740130677777</v>
      </c>
      <c r="V604" s="20">
        <f>('Bruker data input page'!AN604*10000)^2*Calibrations!BY$46+('Bruker data input page'!AN604*10000)*Calibrations!BZ$46+Calibrations!CA$46</f>
        <v>413.11356375438186</v>
      </c>
      <c r="W604" s="20">
        <f>'Bruker data input page'!AV604*Calibrations!CG$46*10000+Calibrations!CH$46</f>
        <v>114.57898272294044</v>
      </c>
      <c r="X604" s="20">
        <f>'Bruker data input page'!AX604*Calibrations!CN$46*10000+Calibrations!CO$46</f>
        <v>100.8213918437193</v>
      </c>
      <c r="Y604" s="20">
        <f>'Bruker data input page'!AZ604*Calibrations!CU$46*10000+Calibrations!CV$46</f>
        <v>79.21870558182205</v>
      </c>
      <c r="Z604" s="20">
        <f>'Bruker data input page'!BH604*Calibrations!DB$46*10000+Calibrations!DC$46</f>
        <v>4.8631308006824847</v>
      </c>
      <c r="AA604" s="20">
        <f>'Bruker data input page'!BJ604*Calibrations!DI$46*10000+Calibrations!DJ$46</f>
        <v>80.291086000051479</v>
      </c>
      <c r="AB604" s="20">
        <f>'Bruker data input page'!BL604*Calibrations!DP$46*10000+Calibrations!DQ$46</f>
        <v>21.333064188248887</v>
      </c>
      <c r="AC604" s="20">
        <f>AB604*'ICP corrections'!Z$74+'ICP corrections'!AA$74</f>
        <v>26.086737866430376</v>
      </c>
      <c r="AD604" s="20">
        <f>((('Bruker data input page'!BN604*10000)^2)*Calibrations!DW$46)+(Calibrations!DX$46*('Bruker data input page'!BN604*10000))+Calibrations!DY$46</f>
        <v>34.612493174300319</v>
      </c>
      <c r="AE604" s="20">
        <f>AD604^2*'ICP corrections'!F$75+'ICP corrections'!G$75*AD604+'ICP corrections'!H$75</f>
        <v>58.219018612200323</v>
      </c>
      <c r="AF604" s="91">
        <f>A604^4*'ICP corrections'!K$75+A604^3*'ICP corrections'!L$75+'ICP corrections'!M$75*A604^2+'ICP corrections'!N$75*A604+'ICP corrections'!O$75</f>
        <v>0.7942248656405686</v>
      </c>
      <c r="AG604" s="20">
        <f t="shared" si="9"/>
        <v>46.238992235000566</v>
      </c>
      <c r="AH604" s="20"/>
    </row>
    <row r="605" spans="1:34" s="18" customFormat="1" ht="16">
      <c r="A605" s="18">
        <f>'Bruker data input page'!A605</f>
        <v>666</v>
      </c>
      <c r="B605" s="82">
        <f>'Bruker data input page'!B605</f>
        <v>44882.103472222225</v>
      </c>
      <c r="C605" s="18" t="str">
        <f>'Bruker data input page'!G605</f>
        <v>GeoExploration</v>
      </c>
      <c r="D605" s="18" t="str">
        <f>'Bruker data input page'!H605</f>
        <v>Oxide3phase</v>
      </c>
      <c r="E605" s="22">
        <f>'Bruker data input page'!K605</f>
        <v>150</v>
      </c>
      <c r="F605" s="22"/>
      <c r="G605" s="22" t="str">
        <f>'Bruker data input page'!DJ605</f>
        <v>390-U1557D-13R-2A</v>
      </c>
      <c r="H605" s="22" t="str">
        <f>'Bruker data input page'!DK605</f>
        <v>SHLF11579571</v>
      </c>
      <c r="I605" s="22">
        <f>'Bruker data input page'!DL605</f>
        <v>37</v>
      </c>
      <c r="J605" s="22" t="str">
        <f>'Bruker data input page'!DM605</f>
        <v>grey basalt clast</v>
      </c>
      <c r="K605" s="49">
        <f>'Bruker data input page'!X605*Calibrations!H$46+Calibrations!I$46</f>
        <v>45.652120207098996</v>
      </c>
      <c r="L605" s="50">
        <f>'Bruker data input page'!AJ605*Calibrations!O$46/0.5995+Calibrations!P$46</f>
        <v>0.78700896253110353</v>
      </c>
      <c r="M605" s="19">
        <f>'ICP corrections'!$S$75*L605^2+'ICP corrections'!$T$75*L605+'ICP corrections'!$U$75</f>
        <v>0.8176049481303278</v>
      </c>
      <c r="N605" s="49">
        <f>'Bruker data input page'!V605*Calibrations!V$46+Calibrations!W$46</f>
        <v>16.155297843537671</v>
      </c>
      <c r="O605" s="50">
        <f>'Bruker data input page'!AR605*Calibrations!AC$46/0.6994+Calibrations!AD$46</f>
        <v>8.5222775397302151</v>
      </c>
      <c r="P605" s="50">
        <f>'Bruker data input page'!T605*Calibrations!AQ$46+Calibrations!AR$46</f>
        <v>10.9233425507196</v>
      </c>
      <c r="Q605" s="50">
        <f>'Bruker data input page'!AP605*Calibrations!AJ$46/0.77446+Calibrations!AK$46</f>
        <v>0.11957905790105154</v>
      </c>
      <c r="R605" s="50">
        <f>'Bruker data input page'!AH605*Calibrations!AX$46/0.7147+Calibrations!AY$46</f>
        <v>10.497364459924047</v>
      </c>
      <c r="S605" s="50">
        <f>'Bruker data input page'!AF605*Calibrations!BE$46/0.83015+Calibrations!BF$46</f>
        <v>0.24356315990536576</v>
      </c>
      <c r="U605" s="20">
        <f>'Bruker data input page'!AL605*Calibrations!BS$46*10000+Calibrations!BT$46</f>
        <v>165.4978568166259</v>
      </c>
      <c r="V605" s="20">
        <f>('Bruker data input page'!AN605*10000)^2*Calibrations!BY$46+('Bruker data input page'!AN605*10000)*Calibrations!BZ$46+Calibrations!CA$46</f>
        <v>311.71879195611712</v>
      </c>
      <c r="W605" s="20">
        <f>'Bruker data input page'!AV605*Calibrations!CG$46*10000+Calibrations!CH$46</f>
        <v>150.53850038144927</v>
      </c>
      <c r="X605" s="20">
        <f>'Bruker data input page'!AX605*Calibrations!CN$46*10000+Calibrations!CO$46</f>
        <v>96.710493740053835</v>
      </c>
      <c r="Y605" s="20">
        <f>'Bruker data input page'!AZ605*Calibrations!CU$46*10000+Calibrations!CV$46</f>
        <v>71.9074309303912</v>
      </c>
      <c r="Z605" s="20">
        <f>'Bruker data input page'!BH605*Calibrations!DB$46*10000+Calibrations!DC$46</f>
        <v>3.7937727108311976</v>
      </c>
      <c r="AA605" s="20">
        <f>'Bruker data input page'!BJ605*Calibrations!DI$46*10000+Calibrations!DJ$46</f>
        <v>61.51579333842939</v>
      </c>
      <c r="AB605" s="20">
        <f>'Bruker data input page'!BL605*Calibrations!DP$46*10000+Calibrations!DQ$46</f>
        <v>20.125281270588395</v>
      </c>
      <c r="AC605" s="20">
        <f>AB605*'ICP corrections'!Z$74+'ICP corrections'!AA$74</f>
        <v>25.060001608127195</v>
      </c>
      <c r="AD605" s="20">
        <f>((('Bruker data input page'!BN605*10000)^2)*Calibrations!DW$46)+(Calibrations!DX$46*('Bruker data input page'!BN605*10000))+Calibrations!DY$46</f>
        <v>37.154457648689508</v>
      </c>
      <c r="AE605" s="20">
        <f>AD605^2*'ICP corrections'!F$75+'ICP corrections'!G$75*AD605+'ICP corrections'!H$75</f>
        <v>61.617792224983603</v>
      </c>
      <c r="AF605" s="91">
        <f>A605^4*'ICP corrections'!K$75+A605^3*'ICP corrections'!L$75+'ICP corrections'!M$75*A605^2+'ICP corrections'!N$75*A605+'ICP corrections'!O$75</f>
        <v>0.79142472129459684</v>
      </c>
      <c r="AG605" s="20">
        <f t="shared" si="9"/>
        <v>48.765844038446026</v>
      </c>
      <c r="AH605" s="20"/>
    </row>
    <row r="606" spans="1:34" s="18" customFormat="1" ht="16">
      <c r="A606" s="18">
        <f>'Bruker data input page'!A606</f>
        <v>667</v>
      </c>
      <c r="B606" s="82">
        <f>'Bruker data input page'!B606</f>
        <v>44882.106249999997</v>
      </c>
      <c r="C606" s="18" t="str">
        <f>'Bruker data input page'!G606</f>
        <v>GeoExploration</v>
      </c>
      <c r="D606" s="18" t="str">
        <f>'Bruker data input page'!H606</f>
        <v>Oxide3phase</v>
      </c>
      <c r="E606" s="22">
        <f>'Bruker data input page'!K606</f>
        <v>150</v>
      </c>
      <c r="F606" s="22"/>
      <c r="G606" s="22" t="str">
        <f>'Bruker data input page'!DJ606</f>
        <v>390-U1557D-13R-2A</v>
      </c>
      <c r="H606" s="22" t="str">
        <f>'Bruker data input page'!DK606</f>
        <v>SHLF11579571</v>
      </c>
      <c r="I606" s="22">
        <f>'Bruker data input page'!DL606</f>
        <v>70</v>
      </c>
      <c r="J606" s="22" t="str">
        <f>'Bruker data input page'!DM606</f>
        <v>orange basalt clast</v>
      </c>
      <c r="K606" s="49">
        <f>'Bruker data input page'!X606*Calibrations!H$46+Calibrations!I$46</f>
        <v>52.882863756917388</v>
      </c>
      <c r="L606" s="50">
        <f>'Bruker data input page'!AJ606*Calibrations!O$46/0.5995+Calibrations!P$46</f>
        <v>0.97531498037957109</v>
      </c>
      <c r="M606" s="19">
        <f>'ICP corrections'!$S$75*L606^2+'ICP corrections'!$T$75*L606+'ICP corrections'!$U$75</f>
        <v>1.0363160195365078</v>
      </c>
      <c r="N606" s="49">
        <f>'Bruker data input page'!V606*Calibrations!V$46+Calibrations!W$46</f>
        <v>18.292307472489099</v>
      </c>
      <c r="O606" s="50">
        <f>'Bruker data input page'!AR606*Calibrations!AC$46/0.6994+Calibrations!AD$46</f>
        <v>9.7375596033988199</v>
      </c>
      <c r="P606" s="50">
        <f>'Bruker data input page'!T606*Calibrations!AQ$46+Calibrations!AR$46</f>
        <v>11.281125815614189</v>
      </c>
      <c r="Q606" s="50">
        <f>'Bruker data input page'!AP606*Calibrations!AJ$46/0.77446+Calibrations!AK$46</f>
        <v>9.1970544321140546E-2</v>
      </c>
      <c r="R606" s="50">
        <f>'Bruker data input page'!AH606*Calibrations!AX$46/0.7147+Calibrations!AY$46</f>
        <v>10.518667266524794</v>
      </c>
      <c r="S606" s="50">
        <f>'Bruker data input page'!AF606*Calibrations!BE$46/0.83015+Calibrations!BF$46</f>
        <v>0.53854683211407739</v>
      </c>
      <c r="U606" s="20">
        <f>'Bruker data input page'!AL606*Calibrations!BS$46*10000+Calibrations!BT$46</f>
        <v>254.73326023924386</v>
      </c>
      <c r="V606" s="20">
        <f>('Bruker data input page'!AN606*10000)^2*Calibrations!BY$46+('Bruker data input page'!AN606*10000)*Calibrations!BZ$46+Calibrations!CA$46</f>
        <v>394.78804614282546</v>
      </c>
      <c r="W606" s="20">
        <f>'Bruker data input page'!AV606*Calibrations!CG$46*10000+Calibrations!CH$46</f>
        <v>152.53625136247754</v>
      </c>
      <c r="X606" s="20">
        <f>'Bruker data input page'!AX606*Calibrations!CN$46*10000+Calibrations!CO$46</f>
        <v>131.65312762121044</v>
      </c>
      <c r="Y606" s="20">
        <f>'Bruker data input page'!AZ606*Calibrations!CU$46*10000+Calibrations!CV$46</f>
        <v>87.748526008491382</v>
      </c>
      <c r="Z606" s="20">
        <f>'Bruker data input page'!BH606*Calibrations!DB$46*10000+Calibrations!DC$46</f>
        <v>2.7244146209799109</v>
      </c>
      <c r="AA606" s="20">
        <f>'Bruker data input page'!BJ606*Calibrations!DI$46*10000+Calibrations!DJ$46</f>
        <v>75.075726927378668</v>
      </c>
      <c r="AB606" s="20">
        <f>'Bruker data input page'!BL606*Calibrations!DP$46*10000+Calibrations!DQ$46</f>
        <v>20.125281270588395</v>
      </c>
      <c r="AC606" s="20">
        <f>AB606*'ICP corrections'!Z$74+'ICP corrections'!AA$74</f>
        <v>25.060001608127195</v>
      </c>
      <c r="AD606" s="20">
        <f>((('Bruker data input page'!BN606*10000)^2)*Calibrations!DW$46)+(Calibrations!DX$46*('Bruker data input page'!BN606*10000))+Calibrations!DY$46</f>
        <v>34.612493174300319</v>
      </c>
      <c r="AE606" s="20">
        <f>AD606^2*'ICP corrections'!F$75+'ICP corrections'!G$75*AD606+'ICP corrections'!H$75</f>
        <v>58.219018612200323</v>
      </c>
      <c r="AF606" s="91">
        <f>A606^4*'ICP corrections'!K$75+A606^3*'ICP corrections'!L$75+'ICP corrections'!M$75*A606^2+'ICP corrections'!N$75*A606+'ICP corrections'!O$75</f>
        <v>0.78860904653375896</v>
      </c>
      <c r="AG606" s="20">
        <f t="shared" si="9"/>
        <v>45.912044757898464</v>
      </c>
      <c r="AH606" s="20"/>
    </row>
    <row r="607" spans="1:34" s="18" customFormat="1" ht="16">
      <c r="A607" s="18">
        <f>'Bruker data input page'!A607</f>
        <v>668</v>
      </c>
      <c r="B607" s="82">
        <f>'Bruker data input page'!B607</f>
        <v>44882.10833333333</v>
      </c>
      <c r="C607" s="18" t="str">
        <f>'Bruker data input page'!G607</f>
        <v>GeoExploration</v>
      </c>
      <c r="D607" s="18" t="str">
        <f>'Bruker data input page'!H607</f>
        <v>Oxide3phase</v>
      </c>
      <c r="E607" s="22">
        <f>'Bruker data input page'!K607</f>
        <v>150</v>
      </c>
      <c r="F607" s="22"/>
      <c r="G607" s="22" t="str">
        <f>'Bruker data input page'!DJ607</f>
        <v>390-U1557D-13R-2A</v>
      </c>
      <c r="H607" s="22" t="str">
        <f>'Bruker data input page'!DK607</f>
        <v>SHLF11579571</v>
      </c>
      <c r="I607" s="22">
        <f>'Bruker data input page'!DL607</f>
        <v>37</v>
      </c>
      <c r="J607" s="22" t="str">
        <f>'Bruker data input page'!DM607</f>
        <v>green matrix</v>
      </c>
      <c r="K607" s="49">
        <f>'Bruker data input page'!X607*Calibrations!H$46+Calibrations!I$46</f>
        <v>31.058203316039723</v>
      </c>
      <c r="L607" s="50">
        <f>'Bruker data input page'!AJ607*Calibrations!O$46/0.5995+Calibrations!P$46</f>
        <v>0.68444649046302397</v>
      </c>
      <c r="M607" s="19">
        <f>'ICP corrections'!$S$75*L607^2+'ICP corrections'!$T$75*L607+'ICP corrections'!$U$75</f>
        <v>0.69819716150164157</v>
      </c>
      <c r="N607" s="49">
        <f>'Bruker data input page'!V607*Calibrations!V$46+Calibrations!W$46</f>
        <v>10.935122659276384</v>
      </c>
      <c r="O607" s="50">
        <f>'Bruker data input page'!AR607*Calibrations!AC$46/0.6994+Calibrations!AD$46</f>
        <v>8.7384367805810523</v>
      </c>
      <c r="P607" s="50">
        <f>'Bruker data input page'!T607*Calibrations!AQ$46+Calibrations!AR$46</f>
        <v>7.1829164223910222</v>
      </c>
      <c r="Q607" s="50">
        <f>'Bruker data input page'!AP607*Calibrations!AJ$46/0.77446+Calibrations!AK$46</f>
        <v>7.129403847990852E-2</v>
      </c>
      <c r="R607" s="50">
        <f>'Bruker data input page'!AH607*Calibrations!AX$46/0.7147+Calibrations!AY$46</f>
        <v>5.9166774022256536</v>
      </c>
      <c r="S607" s="50">
        <f>'Bruker data input page'!AF607*Calibrations!BE$46/0.83015+Calibrations!BF$46</f>
        <v>2.5030911064141881</v>
      </c>
      <c r="U607" s="20" t="e">
        <f>'Bruker data input page'!AL607*Calibrations!BS$46*10000+Calibrations!BT$46</f>
        <v>#VALUE!</v>
      </c>
      <c r="V607" s="20">
        <f>('Bruker data input page'!AN607*10000)^2*Calibrations!BY$46+('Bruker data input page'!AN607*10000)*Calibrations!BZ$46+Calibrations!CA$46</f>
        <v>245.26681141676781</v>
      </c>
      <c r="W607" s="20">
        <f>'Bruker data input page'!AV607*Calibrations!CG$46*10000+Calibrations!CH$46</f>
        <v>178.50701411584504</v>
      </c>
      <c r="X607" s="20">
        <f>'Bruker data input page'!AX607*Calibrations!CN$46*10000+Calibrations!CO$46</f>
        <v>74.100554169893655</v>
      </c>
      <c r="Y607" s="20">
        <f>'Bruker data input page'!AZ607*Calibrations!CU$46*10000+Calibrations!CV$46</f>
        <v>68.251793604675768</v>
      </c>
      <c r="Z607" s="20">
        <f>'Bruker data input page'!BH607*Calibrations!DB$46*10000+Calibrations!DC$46</f>
        <v>61.539109562800697</v>
      </c>
      <c r="AA607" s="20">
        <f>'Bruker data input page'!BJ607*Calibrations!DI$46*10000+Calibrations!DJ$46</f>
        <v>54.214290636687458</v>
      </c>
      <c r="AB607" s="20">
        <f>'Bruker data input page'!BL607*Calibrations!DP$46*10000+Calibrations!DQ$46</f>
        <v>17.709715435267423</v>
      </c>
      <c r="AC607" s="20">
        <f>AB607*'ICP corrections'!Z$74+'ICP corrections'!AA$74</f>
        <v>23.006529091520836</v>
      </c>
      <c r="AD607" s="20">
        <f>((('Bruker data input page'!BN607*10000)^2)*Calibrations!DW$46)+(Calibrations!DX$46*('Bruker data input page'!BN607*10000))+Calibrations!DY$46</f>
        <v>47.202681231943203</v>
      </c>
      <c r="AE607" s="20">
        <f>AD607^2*'ICP corrections'!F$75+'ICP corrections'!G$75*AD607+'ICP corrections'!H$75</f>
        <v>74.865192863336702</v>
      </c>
      <c r="AF607" s="91">
        <f>A607^4*'ICP corrections'!K$75+A607^3*'ICP corrections'!L$75+'ICP corrections'!M$75*A607^2+'ICP corrections'!N$75*A607+'ICP corrections'!O$75</f>
        <v>0.78577781384459988</v>
      </c>
      <c r="AG607" s="20">
        <f t="shared" si="9"/>
        <v>58.827407581207055</v>
      </c>
      <c r="AH607" s="20"/>
    </row>
    <row r="608" spans="1:34" s="18" customFormat="1" ht="16">
      <c r="A608" s="18">
        <f>'Bruker data input page'!A608</f>
        <v>669</v>
      </c>
      <c r="B608" s="82">
        <f>'Bruker data input page'!B608</f>
        <v>44882.111111111109</v>
      </c>
      <c r="C608" s="18" t="str">
        <f>'Bruker data input page'!G608</f>
        <v>GeoExploration</v>
      </c>
      <c r="D608" s="18" t="str">
        <f>'Bruker data input page'!H608</f>
        <v>Oxide3phase</v>
      </c>
      <c r="E608" s="22">
        <f>'Bruker data input page'!K608</f>
        <v>150</v>
      </c>
      <c r="F608" s="22"/>
      <c r="G608" s="22" t="str">
        <f>'Bruker data input page'!DJ608</f>
        <v>390-U1557D-13R-2A</v>
      </c>
      <c r="H608" s="22" t="str">
        <f>'Bruker data input page'!DK608</f>
        <v>SHLF11579571</v>
      </c>
      <c r="I608" s="22">
        <f>'Bruker data input page'!DL608</f>
        <v>57</v>
      </c>
      <c r="J608" s="22" t="str">
        <f>'Bruker data input page'!DM608</f>
        <v>yellow-orange matrix</v>
      </c>
      <c r="K608" s="49">
        <f>'Bruker data input page'!X608*Calibrations!H$46+Calibrations!I$46</f>
        <v>55.968756797856706</v>
      </c>
      <c r="L608" s="50">
        <f>'Bruker data input page'!AJ608*Calibrations!O$46/0.5995+Calibrations!P$46</f>
        <v>1.1766474215292899</v>
      </c>
      <c r="M608" s="19">
        <f>'ICP corrections'!$S$75*L608^2+'ICP corrections'!$T$75*L608+'ICP corrections'!$U$75</f>
        <v>1.2694075513715812</v>
      </c>
      <c r="N608" s="49">
        <f>'Bruker data input page'!V608*Calibrations!V$46+Calibrations!W$46</f>
        <v>18.36259862635346</v>
      </c>
      <c r="O608" s="50">
        <f>'Bruker data input page'!AR608*Calibrations!AC$46/0.6994+Calibrations!AD$46</f>
        <v>7.0722402922607719</v>
      </c>
      <c r="P608" s="50">
        <f>'Bruker data input page'!T608*Calibrations!AQ$46+Calibrations!AR$46</f>
        <v>10.086704026736157</v>
      </c>
      <c r="Q608" s="50">
        <f>'Bruker data input page'!AP608*Calibrations!AJ$46/0.77446+Calibrations!AK$46</f>
        <v>0.10057579530708682</v>
      </c>
      <c r="R608" s="50">
        <f>'Bruker data input page'!AH608*Calibrations!AX$46/0.7147+Calibrations!AY$46</f>
        <v>8.0351393819263279</v>
      </c>
      <c r="S608" s="50">
        <f>'Bruker data input page'!AF608*Calibrations!BE$46/0.83015+Calibrations!BF$46</f>
        <v>2.224327620959464</v>
      </c>
      <c r="U608" s="20">
        <f>'Bruker data input page'!AL608*Calibrations!BS$46*10000+Calibrations!BT$46</f>
        <v>235.36433546534232</v>
      </c>
      <c r="V608" s="20">
        <f>('Bruker data input page'!AN608*10000)^2*Calibrations!BY$46+('Bruker data input page'!AN608*10000)*Calibrations!BZ$46+Calibrations!CA$46</f>
        <v>436.44582117590755</v>
      </c>
      <c r="W608" s="20">
        <f>'Bruker data input page'!AV608*Calibrations!CG$46*10000+Calibrations!CH$46</f>
        <v>99.595850365228429</v>
      </c>
      <c r="X608" s="20">
        <f>'Bruker data input page'!AX608*Calibrations!CN$46*10000+Calibrations!CO$46</f>
        <v>115.20953520654851</v>
      </c>
      <c r="Y608" s="20">
        <f>'Bruker data input page'!AZ608*Calibrations!CU$46*10000+Calibrations!CV$46</f>
        <v>47.536515425621708</v>
      </c>
      <c r="Z608" s="20">
        <f>'Bruker data input page'!BH608*Calibrations!DB$46*10000+Calibrations!DC$46</f>
        <v>20.903502148451786</v>
      </c>
      <c r="AA608" s="20">
        <f>'Bruker data input page'!BJ608*Calibrations!DI$46*10000+Calibrations!DJ$46</f>
        <v>81.33415781458605</v>
      </c>
      <c r="AB608" s="20">
        <f>'Bruker data input page'!BL608*Calibrations!DP$46*10000+Calibrations!DQ$46</f>
        <v>24.956412941230354</v>
      </c>
      <c r="AC608" s="20">
        <f>AB608*'ICP corrections'!Z$74+'ICP corrections'!AA$74</f>
        <v>29.166946641339923</v>
      </c>
      <c r="AD608" s="20">
        <f>((('Bruker data input page'!BN608*10000)^2)*Calibrations!DW$46)+(Calibrations!DX$46*('Bruker data input page'!BN608*10000))+Calibrations!DY$46</f>
        <v>45.957121286538012</v>
      </c>
      <c r="AE608" s="20">
        <f>AD608^2*'ICP corrections'!F$75+'ICP corrections'!G$75*AD608+'ICP corrections'!H$75</f>
        <v>73.239339161260119</v>
      </c>
      <c r="AF608" s="91">
        <f>A608^4*'ICP corrections'!K$75+A608^3*'ICP corrections'!L$75+'ICP corrections'!M$75*A608^2+'ICP corrections'!N$75*A608+'ICP corrections'!O$75</f>
        <v>0.78293099578687975</v>
      </c>
      <c r="AG608" s="20">
        <f t="shared" si="9"/>
        <v>57.3413487402984</v>
      </c>
      <c r="AH608" s="20"/>
    </row>
    <row r="609" spans="1:34" s="18" customFormat="1" ht="16">
      <c r="A609" s="18">
        <f>'Bruker data input page'!A609</f>
        <v>670</v>
      </c>
      <c r="B609" s="82">
        <f>'Bruker data input page'!B609</f>
        <v>44882.115277777775</v>
      </c>
      <c r="C609" s="18" t="str">
        <f>'Bruker data input page'!G609</f>
        <v>GeoExploration</v>
      </c>
      <c r="D609" s="18" t="str">
        <f>'Bruker data input page'!H609</f>
        <v>Oxide3phase</v>
      </c>
      <c r="E609" s="22">
        <f>'Bruker data input page'!K609</f>
        <v>150</v>
      </c>
      <c r="F609" s="22"/>
      <c r="G609" s="22" t="str">
        <f>'Bruker data input page'!DJ609</f>
        <v>390-U1557D-14R-2A</v>
      </c>
      <c r="H609" s="22" t="str">
        <f>'Bruker data input page'!DK609</f>
        <v>SHLF11580741</v>
      </c>
      <c r="I609" s="22">
        <f>'Bruker data input page'!DL609</f>
        <v>47</v>
      </c>
      <c r="J609" s="22" t="str">
        <f>'Bruker data input page'!DM609</f>
        <v>grey speckled basalt clast</v>
      </c>
      <c r="K609" s="49">
        <f>'Bruker data input page'!X609*Calibrations!H$46+Calibrations!I$46</f>
        <v>50.78928051111042</v>
      </c>
      <c r="L609" s="50">
        <f>'Bruker data input page'!AJ609*Calibrations!O$46/0.5995+Calibrations!P$46</f>
        <v>0.87984283998179291</v>
      </c>
      <c r="M609" s="19">
        <f>'ICP corrections'!$S$75*L609^2+'ICP corrections'!$T$75*L609+'ICP corrections'!$U$75</f>
        <v>0.92551301315839374</v>
      </c>
      <c r="N609" s="49">
        <f>'Bruker data input page'!V609*Calibrations!V$46+Calibrations!W$46</f>
        <v>18.278500281551459</v>
      </c>
      <c r="O609" s="50">
        <f>'Bruker data input page'!AR609*Calibrations!AC$46/0.6994+Calibrations!AD$46</f>
        <v>9.9537188442496554</v>
      </c>
      <c r="P609" s="50">
        <f>'Bruker data input page'!T609*Calibrations!AQ$46+Calibrations!AR$46</f>
        <v>13.050057500019815</v>
      </c>
      <c r="Q609" s="50">
        <f>'Bruker data input page'!AP609*Calibrations!AJ$46/0.77446+Calibrations!AK$46</f>
        <v>0.10846394204420426</v>
      </c>
      <c r="R609" s="50">
        <f>'Bruker data input page'!AH609*Calibrations!AX$46/0.7147+Calibrations!AY$46</f>
        <v>12.130530996103509</v>
      </c>
      <c r="S609" s="50">
        <f>'Bruker data input page'!AF609*Calibrations!BE$46/0.83015+Calibrations!BF$46</f>
        <v>1.086565417684983</v>
      </c>
      <c r="U609" s="20">
        <f>'Bruker data input page'!AL609*Calibrations!BS$46*10000+Calibrations!BT$46</f>
        <v>267.18471187960921</v>
      </c>
      <c r="V609" s="20">
        <f>('Bruker data input page'!AN609*10000)^2*Calibrations!BY$46+('Bruker data input page'!AN609*10000)*Calibrations!BZ$46+Calibrations!CA$46</f>
        <v>381.97605416079841</v>
      </c>
      <c r="W609" s="20">
        <f>'Bruker data input page'!AV609*Calibrations!CG$46*10000+Calibrations!CH$46</f>
        <v>126.56548860911005</v>
      </c>
      <c r="X609" s="20">
        <f>'Bruker data input page'!AX609*Calibrations!CN$46*10000+Calibrations!CO$46</f>
        <v>78.211452273559132</v>
      </c>
      <c r="Y609" s="20">
        <f>'Bruker data input page'!AZ609*Calibrations!CU$46*10000+Calibrations!CV$46</f>
        <v>71.9074309303912</v>
      </c>
      <c r="Z609" s="20">
        <f>'Bruker data input page'!BH609*Calibrations!DB$46*10000+Calibrations!DC$46</f>
        <v>12.348637429641492</v>
      </c>
      <c r="AA609" s="20">
        <f>'Bruker data input page'!BJ609*Calibrations!DI$46*10000+Calibrations!DJ$46</f>
        <v>64.645008782033074</v>
      </c>
      <c r="AB609" s="20">
        <f>'Bruker data input page'!BL609*Calibrations!DP$46*10000+Calibrations!DQ$46</f>
        <v>20.125281270588395</v>
      </c>
      <c r="AC609" s="20">
        <f>AB609*'ICP corrections'!Z$74+'ICP corrections'!AA$74</f>
        <v>25.060001608127195</v>
      </c>
      <c r="AD609" s="20">
        <f>((('Bruker data input page'!BN609*10000)^2)*Calibrations!DW$46)+(Calibrations!DX$46*('Bruker data input page'!BN609*10000))+Calibrations!DY$46</f>
        <v>29.492673931231018</v>
      </c>
      <c r="AE609" s="20">
        <f>AD609^2*'ICP corrections'!F$75+'ICP corrections'!G$75*AD609+'ICP corrections'!H$75</f>
        <v>51.315272315681689</v>
      </c>
      <c r="AF609" s="91">
        <f>A609^4*'ICP corrections'!K$75+A609^3*'ICP corrections'!L$75+'ICP corrections'!M$75*A609^2+'ICP corrections'!N$75*A609+'ICP corrections'!O$75</f>
        <v>0.78006856499356325</v>
      </c>
      <c r="AG609" s="20">
        <f t="shared" si="9"/>
        <v>40.029430837547736</v>
      </c>
      <c r="AH609" s="20"/>
    </row>
    <row r="610" spans="1:34" s="18" customFormat="1" ht="16">
      <c r="A610" s="18">
        <f>'Bruker data input page'!A610</f>
        <v>671</v>
      </c>
      <c r="B610" s="82">
        <f>'Bruker data input page'!B610</f>
        <v>44882.119444444441</v>
      </c>
      <c r="C610" s="18" t="str">
        <f>'Bruker data input page'!G610</f>
        <v>GeoExploration</v>
      </c>
      <c r="D610" s="18" t="str">
        <f>'Bruker data input page'!H610</f>
        <v>Oxide3phase</v>
      </c>
      <c r="E610" s="22">
        <f>'Bruker data input page'!K610</f>
        <v>150</v>
      </c>
      <c r="F610" s="22"/>
      <c r="G610" s="22" t="str">
        <f>'Bruker data input page'!DJ610</f>
        <v>390-U1557D-14R-2A</v>
      </c>
      <c r="H610" s="22" t="str">
        <f>'Bruker data input page'!DK610</f>
        <v>SHLF11580741</v>
      </c>
      <c r="I610" s="22">
        <f>'Bruker data input page'!DL610</f>
        <v>121</v>
      </c>
      <c r="J610" s="22" t="str">
        <f>'Bruker data input page'!DM610</f>
        <v>grey speckled basalt clast</v>
      </c>
      <c r="K610" s="49">
        <f>'Bruker data input page'!X610*Calibrations!H$46+Calibrations!I$46</f>
        <v>49.459500753667598</v>
      </c>
      <c r="L610" s="50">
        <f>'Bruker data input page'!AJ610*Calibrations!O$46/0.5995+Calibrations!P$46</f>
        <v>0.94085267063322275</v>
      </c>
      <c r="M610" s="19">
        <f>'ICP corrections'!$S$75*L610^2+'ICP corrections'!$T$75*L610+'ICP corrections'!$U$75</f>
        <v>0.99633985278481041</v>
      </c>
      <c r="N610" s="49">
        <f>'Bruker data input page'!V610*Calibrations!V$46+Calibrations!W$46</f>
        <v>16.833501777345489</v>
      </c>
      <c r="O610" s="50">
        <f>'Bruker data input page'!AR610*Calibrations!AC$46/0.6994+Calibrations!AD$46</f>
        <v>9.656332524593207</v>
      </c>
      <c r="P610" s="50">
        <f>'Bruker data input page'!T610*Calibrations!AQ$46+Calibrations!AR$46</f>
        <v>11.158501616366152</v>
      </c>
      <c r="Q610" s="50">
        <f>'Bruker data input page'!AP610*Calibrations!AJ$46/0.77446+Calibrations!AK$46</f>
        <v>0.12173037064753812</v>
      </c>
      <c r="R610" s="50">
        <f>'Bruker data input page'!AH610*Calibrations!AX$46/0.7147+Calibrations!AY$46</f>
        <v>10.486713056623671</v>
      </c>
      <c r="S610" s="50">
        <f>'Bruker data input page'!AF610*Calibrations!BE$46/0.83015+Calibrations!BF$46</f>
        <v>0.5316113039847864</v>
      </c>
      <c r="U610" s="20">
        <f>'Bruker data input page'!AL610*Calibrations!BS$46*10000+Calibrations!BT$46</f>
        <v>220.14589457156251</v>
      </c>
      <c r="V610" s="20">
        <f>('Bruker data input page'!AN610*10000)^2*Calibrations!BY$46+('Bruker data input page'!AN610*10000)*Calibrations!BZ$46+Calibrations!CA$46</f>
        <v>348.1578296391333</v>
      </c>
      <c r="W610" s="20">
        <f>'Bruker data input page'!AV610*Calibrations!CG$46*10000+Calibrations!CH$46</f>
        <v>259.41592884748991</v>
      </c>
      <c r="X610" s="20">
        <f>'Bruker data input page'!AX610*Calibrations!CN$46*10000+Calibrations!CO$46</f>
        <v>141.93037288037414</v>
      </c>
      <c r="Y610" s="20">
        <f>'Bruker data input page'!AZ610*Calibrations!CU$46*10000+Calibrations!CV$46</f>
        <v>84.092888682775936</v>
      </c>
      <c r="Z610" s="20">
        <f>'Bruker data input page'!BH610*Calibrations!DB$46*10000+Calibrations!DC$46</f>
        <v>4.8631308006824847</v>
      </c>
      <c r="AA610" s="20">
        <f>'Bruker data input page'!BJ610*Calibrations!DI$46*10000+Calibrations!DJ$46</f>
        <v>58.386577894825706</v>
      </c>
      <c r="AB610" s="20">
        <f>'Bruker data input page'!BL610*Calibrations!DP$46*10000+Calibrations!DQ$46</f>
        <v>24.956412941230354</v>
      </c>
      <c r="AC610" s="20">
        <f>AB610*'ICP corrections'!Z$74+'ICP corrections'!AA$74</f>
        <v>29.166946641339923</v>
      </c>
      <c r="AD610" s="20">
        <f>((('Bruker data input page'!BN610*10000)^2)*Calibrations!DW$46)+(Calibrations!DX$46*('Bruker data input page'!BN610*10000))+Calibrations!DY$46</f>
        <v>44.708570483275238</v>
      </c>
      <c r="AE610" s="20">
        <f>AD610^2*'ICP corrections'!F$75+'ICP corrections'!G$75*AD610+'ICP corrections'!H$75</f>
        <v>71.604960333802495</v>
      </c>
      <c r="AF610" s="91">
        <f>A610^4*'ICP corrections'!K$75+A610^3*'ICP corrections'!L$75+'ICP corrections'!M$75*A610^2+'ICP corrections'!N$75*A610+'ICP corrections'!O$75</f>
        <v>0.77719049417082231</v>
      </c>
      <c r="AG610" s="20">
        <f t="shared" si="9"/>
        <v>55.650694506910092</v>
      </c>
      <c r="AH610" s="20"/>
    </row>
    <row r="611" spans="1:34" s="18" customFormat="1" ht="16">
      <c r="A611" s="18">
        <f>'Bruker data input page'!A611</f>
        <v>672</v>
      </c>
      <c r="B611" s="82">
        <f>'Bruker data input page'!B611</f>
        <v>44882.135416666664</v>
      </c>
      <c r="C611" s="18" t="str">
        <f>'Bruker data input page'!G611</f>
        <v>GeoExploration</v>
      </c>
      <c r="D611" s="18" t="str">
        <f>'Bruker data input page'!H611</f>
        <v>Oxide3phase</v>
      </c>
      <c r="E611" s="22">
        <f>'Bruker data input page'!K611</f>
        <v>150</v>
      </c>
      <c r="F611" s="22"/>
      <c r="G611" s="22" t="str">
        <f>'Bruker data input page'!DJ611</f>
        <v>390-U1557D-12R-1A</v>
      </c>
      <c r="H611" s="22" t="str">
        <f>'Bruker data input page'!DK611</f>
        <v>SHLF11578901</v>
      </c>
      <c r="I611" s="22">
        <f>'Bruker data input page'!DL611</f>
        <v>36</v>
      </c>
      <c r="J611" s="22" t="str">
        <f>'Bruker data input page'!DM611</f>
        <v>orange basalt clast</v>
      </c>
      <c r="K611" s="49">
        <f>'Bruker data input page'!X611*Calibrations!H$46+Calibrations!I$46</f>
        <v>46.970263069289736</v>
      </c>
      <c r="L611" s="50">
        <f>'Bruker data input page'!AJ611*Calibrations!O$46/0.5995+Calibrations!P$46</f>
        <v>0.84076357007803915</v>
      </c>
      <c r="M611" s="19">
        <f>'ICP corrections'!$S$75*L611^2+'ICP corrections'!$T$75*L611+'ICP corrections'!$U$75</f>
        <v>0.88010819097255455</v>
      </c>
      <c r="N611" s="49">
        <f>'Bruker data input page'!V611*Calibrations!V$46+Calibrations!W$46</f>
        <v>17.87987544845226</v>
      </c>
      <c r="O611" s="50">
        <f>'Bruker data input page'!AR611*Calibrations!AC$46/0.6994+Calibrations!AD$46</f>
        <v>11.353621429525893</v>
      </c>
      <c r="P611" s="50">
        <f>'Bruker data input page'!T611*Calibrations!AQ$46+Calibrations!AR$46</f>
        <v>6.7835146594921545</v>
      </c>
      <c r="Q611" s="50">
        <f>'Bruker data input page'!AP611*Calibrations!AJ$46/0.77446+Calibrations!AK$46</f>
        <v>0.2187784789890434</v>
      </c>
      <c r="R611" s="50">
        <f>'Bruker data input page'!AH611*Calibrations!AX$46/0.7147+Calibrations!AY$46</f>
        <v>14.781271321554446</v>
      </c>
      <c r="S611" s="50">
        <f>'Bruker data input page'!AF611*Calibrations!BE$46/0.83015+Calibrations!BF$46</f>
        <v>1.9908687950589778</v>
      </c>
      <c r="U611" s="20">
        <f>'Bruker data input page'!AL611*Calibrations!BS$46*10000+Calibrations!BT$46</f>
        <v>241.59006128552494</v>
      </c>
      <c r="V611" s="20">
        <f>('Bruker data input page'!AN611*10000)^2*Calibrations!BY$46+('Bruker data input page'!AN611*10000)*Calibrations!BZ$46+Calibrations!CA$46</f>
        <v>406.03114498200716</v>
      </c>
      <c r="W611" s="20">
        <f>'Bruker data input page'!AV611*Calibrations!CG$46*10000+Calibrations!CH$46</f>
        <v>143.54637194785033</v>
      </c>
      <c r="X611" s="20">
        <f>'Bruker data input page'!AX611*Calibrations!CN$46*10000+Calibrations!CO$46</f>
        <v>95.682769214137437</v>
      </c>
      <c r="Y611" s="20">
        <f>'Bruker data input page'!AZ611*Calibrations!CU$46*10000+Calibrations!CV$46</f>
        <v>84.092888682775936</v>
      </c>
      <c r="Z611" s="20">
        <f>'Bruker data input page'!BH611*Calibrations!DB$46*10000+Calibrations!DC$46</f>
        <v>17.695427878897927</v>
      </c>
      <c r="AA611" s="20">
        <f>'Bruker data input page'!BJ611*Calibrations!DI$46*10000+Calibrations!DJ$46</f>
        <v>84.463373258189733</v>
      </c>
      <c r="AB611" s="20">
        <f>'Bruker data input page'!BL611*Calibrations!DP$46*10000+Calibrations!DQ$46</f>
        <v>20.125281270588395</v>
      </c>
      <c r="AC611" s="20">
        <f>AB611*'ICP corrections'!Z$74+'ICP corrections'!AA$74</f>
        <v>25.060001608127195</v>
      </c>
      <c r="AD611" s="20">
        <f>((('Bruker data input page'!BN611*10000)^2)*Calibrations!DW$46)+(Calibrations!DX$46*('Bruker data input page'!BN611*10000))+Calibrations!DY$46</f>
        <v>32.058565268480812</v>
      </c>
      <c r="AE611" s="20">
        <f>AD611^2*'ICP corrections'!F$75+'ICP corrections'!G$75*AD611+'ICP corrections'!H$75</f>
        <v>54.784935990419477</v>
      </c>
      <c r="AF611" s="91">
        <f>A611^4*'ICP corrections'!K$75+A611^3*'ICP corrections'!L$75+'ICP corrections'!M$75*A611^2+'ICP corrections'!N$75*A611+'ICP corrections'!O$75</f>
        <v>0.77429675609804138</v>
      </c>
      <c r="AG611" s="20">
        <f t="shared" si="9"/>
        <v>42.419798220420638</v>
      </c>
      <c r="AH611" s="20"/>
    </row>
    <row r="612" spans="1:34" s="18" customFormat="1" ht="16">
      <c r="A612" s="18">
        <f>'Bruker data input page'!A612</f>
        <v>673</v>
      </c>
      <c r="B612" s="82">
        <f>'Bruker data input page'!B612</f>
        <v>44882.138888888891</v>
      </c>
      <c r="C612" s="18" t="str">
        <f>'Bruker data input page'!G612</f>
        <v>GeoExploration</v>
      </c>
      <c r="D612" s="18" t="str">
        <f>'Bruker data input page'!H612</f>
        <v>Oxide3phase</v>
      </c>
      <c r="E612" s="22">
        <f>'Bruker data input page'!K612</f>
        <v>150</v>
      </c>
      <c r="F612" s="22"/>
      <c r="G612" s="22" t="str">
        <f>'Bruker data input page'!DJ612</f>
        <v>390-U1557D-12R-1A</v>
      </c>
      <c r="H612" s="22" t="str">
        <f>'Bruker data input page'!DK612</f>
        <v>SHLF11578901</v>
      </c>
      <c r="I612" s="22">
        <f>'Bruker data input page'!DL612</f>
        <v>42</v>
      </c>
      <c r="J612" s="22" t="str">
        <f>'Bruker data input page'!DM612</f>
        <v>brown basalt clast</v>
      </c>
      <c r="K612" s="49">
        <f>'Bruker data input page'!X612*Calibrations!H$46+Calibrations!I$46</f>
        <v>51.630887704093873</v>
      </c>
      <c r="L612" s="50">
        <f>'Bruker data input page'!AJ612*Calibrations!O$46/0.5995+Calibrations!P$46</f>
        <v>0.81998724936971434</v>
      </c>
      <c r="M612" s="19">
        <f>'ICP corrections'!$S$75*L612^2+'ICP corrections'!$T$75*L612+'ICP corrections'!$U$75</f>
        <v>0.8559570403025516</v>
      </c>
      <c r="N612" s="49">
        <f>'Bruker data input page'!V612*Calibrations!V$46+Calibrations!W$46</f>
        <v>18.85146567390634</v>
      </c>
      <c r="O612" s="50">
        <f>'Bruker data input page'!AR612*Calibrations!AC$46/0.6994+Calibrations!AD$46</f>
        <v>10.859861952317408</v>
      </c>
      <c r="P612" s="50">
        <f>'Bruker data input page'!T612*Calibrations!AQ$46+Calibrations!AR$46</f>
        <v>9.2303719011329726</v>
      </c>
      <c r="Q612" s="50">
        <f>'Bruker data input page'!AP612*Calibrations!AJ$46/0.77446+Calibrations!AK$46</f>
        <v>9.9380621559038748E-2</v>
      </c>
      <c r="R612" s="50">
        <f>'Bruker data input page'!AH612*Calibrations!AX$46/0.7147+Calibrations!AY$46</f>
        <v>11.746642748387245</v>
      </c>
      <c r="S612" s="50">
        <f>'Bruker data input page'!AF612*Calibrations!BE$46/0.83015+Calibrations!BF$46</f>
        <v>1.2926177211390772</v>
      </c>
      <c r="U612" s="20">
        <f>'Bruker data input page'!AL612*Calibrations!BS$46*10000+Calibrations!BT$46</f>
        <v>272.02694307308457</v>
      </c>
      <c r="V612" s="20">
        <f>('Bruker data input page'!AN612*10000)^2*Calibrations!BY$46+('Bruker data input page'!AN612*10000)*Calibrations!BZ$46+Calibrations!CA$46</f>
        <v>456.58196406307593</v>
      </c>
      <c r="W612" s="20">
        <f>'Bruker data input page'!AV612*Calibrations!CG$46*10000+Calibrations!CH$46</f>
        <v>123.56886213756763</v>
      </c>
      <c r="X612" s="20">
        <f>'Bruker data input page'!AX612*Calibrations!CN$46*10000+Calibrations!CO$46</f>
        <v>112.12636162879939</v>
      </c>
      <c r="Y612" s="20">
        <f>'Bruker data input page'!AZ612*Calibrations!CU$46*10000+Calibrations!CV$46</f>
        <v>81.655797132299</v>
      </c>
      <c r="Z612" s="20">
        <f>'Bruker data input page'!BH612*Calibrations!DB$46*10000+Calibrations!DC$46</f>
        <v>14.487353609344066</v>
      </c>
      <c r="AA612" s="20">
        <f>'Bruker data input page'!BJ612*Calibrations!DI$46*10000+Calibrations!DJ$46</f>
        <v>59.429649709360262</v>
      </c>
      <c r="AB612" s="20">
        <f>'Bruker data input page'!BL612*Calibrations!DP$46*10000+Calibrations!DQ$46</f>
        <v>20.125281270588395</v>
      </c>
      <c r="AC612" s="20">
        <f>AB612*'ICP corrections'!Z$74+'ICP corrections'!AA$74</f>
        <v>25.060001608127195</v>
      </c>
      <c r="AD612" s="20">
        <f>((('Bruker data input page'!BN612*10000)^2)*Calibrations!DW$46)+(Calibrations!DX$46*('Bruker data input page'!BN612*10000))+Calibrations!DY$46</f>
        <v>26.914819162550906</v>
      </c>
      <c r="AE612" s="20">
        <f>AD612^2*'ICP corrections'!F$75+'ICP corrections'!G$75*AD612+'ICP corrections'!H$75</f>
        <v>47.809754269684859</v>
      </c>
      <c r="AF612" s="91">
        <f>A612^4*'ICP corrections'!K$75+A612^3*'ICP corrections'!L$75+'ICP corrections'!M$75*A612^2+'ICP corrections'!N$75*A612+'ICP corrections'!O$75</f>
        <v>0.77138732362781171</v>
      </c>
      <c r="AG612" s="20">
        <f t="shared" si="9"/>
        <v>36.879838389395545</v>
      </c>
      <c r="AH612" s="20"/>
    </row>
    <row r="613" spans="1:34" s="18" customFormat="1" ht="16">
      <c r="A613" s="18">
        <f>'Bruker data input page'!A613</f>
        <v>674</v>
      </c>
      <c r="B613" s="82">
        <f>'Bruker data input page'!B613</f>
        <v>44882.150694444441</v>
      </c>
      <c r="C613" s="18" t="str">
        <f>'Bruker data input page'!G613</f>
        <v>GeoExploration</v>
      </c>
      <c r="D613" s="18" t="str">
        <f>'Bruker data input page'!H613</f>
        <v>Oxide3phase</v>
      </c>
      <c r="E613" s="22">
        <f>'Bruker data input page'!K613</f>
        <v>150</v>
      </c>
      <c r="F613" s="22"/>
      <c r="G613" s="22" t="str">
        <f>'Bruker data input page'!DJ613</f>
        <v>390-U1557D-13R-2A</v>
      </c>
      <c r="H613" s="22" t="str">
        <f>'Bruker data input page'!DK613</f>
        <v>SHLF11579571</v>
      </c>
      <c r="I613" s="22">
        <f>'Bruker data input page'!DL613</f>
        <v>54</v>
      </c>
      <c r="J613" s="22" t="str">
        <f>'Bruker data input page'!DM613</f>
        <v>brown basalt clast</v>
      </c>
      <c r="K613" s="49">
        <f>'Bruker data input page'!X613*Calibrations!H$46+Calibrations!I$46</f>
        <v>51.864106472575749</v>
      </c>
      <c r="L613" s="50">
        <f>'Bruker data input page'!AJ613*Calibrations!O$46/0.5995+Calibrations!P$46</f>
        <v>1.0000486955085295</v>
      </c>
      <c r="M613" s="19">
        <f>'ICP corrections'!$S$75*L613^2+'ICP corrections'!$T$75*L613+'ICP corrections'!$U$75</f>
        <v>1.0649930635114062</v>
      </c>
      <c r="N613" s="49">
        <f>'Bruker data input page'!V613*Calibrations!V$46+Calibrations!W$46</f>
        <v>19.136131634434093</v>
      </c>
      <c r="O613" s="50">
        <f>'Bruker data input page'!AR613*Calibrations!AC$46/0.6994+Calibrations!AD$46</f>
        <v>11.641189091304742</v>
      </c>
      <c r="P613" s="50">
        <f>'Bruker data input page'!T613*Calibrations!AQ$46+Calibrations!AR$46</f>
        <v>9.4713517357311723</v>
      </c>
      <c r="Q613" s="50">
        <f>'Bruker data input page'!AP613*Calibrations!AJ$46/0.77446+Calibrations!AK$46</f>
        <v>9.8065930436185833E-2</v>
      </c>
      <c r="R613" s="50">
        <f>'Bruker data input page'!AH613*Calibrations!AX$46/0.7147+Calibrations!AY$46</f>
        <v>12.021828318585978</v>
      </c>
      <c r="S613" s="50">
        <f>'Bruker data input page'!AF613*Calibrations!BE$46/0.83015+Calibrations!BF$46</f>
        <v>0.47892366287356042</v>
      </c>
      <c r="U613" s="20">
        <f>'Bruker data input page'!AL613*Calibrations!BS$46*10000+Calibrations!BT$46</f>
        <v>350.88613679539816</v>
      </c>
      <c r="V613" s="20">
        <f>('Bruker data input page'!AN613*10000)^2*Calibrations!BY$46+('Bruker data input page'!AN613*10000)*Calibrations!BZ$46+Calibrations!CA$46</f>
        <v>400.87687314536151</v>
      </c>
      <c r="W613" s="20">
        <f>'Bruker data input page'!AV613*Calibrations!CG$46*10000+Calibrations!CH$46</f>
        <v>163.52388175813303</v>
      </c>
      <c r="X613" s="20">
        <f>'Bruker data input page'!AX613*Calibrations!CN$46*10000+Calibrations!CO$46</f>
        <v>73.072829643977272</v>
      </c>
      <c r="Y613" s="20">
        <f>'Bruker data input page'!AZ613*Calibrations!CU$46*10000+Calibrations!CV$46</f>
        <v>91.404163334206814</v>
      </c>
      <c r="Z613" s="20">
        <f>'Bruker data input page'!BH613*Calibrations!DB$46*10000+Calibrations!DC$46</f>
        <v>8.0712050702363456</v>
      </c>
      <c r="AA613" s="20">
        <f>'Bruker data input page'!BJ613*Calibrations!DI$46*10000+Calibrations!DJ$46</f>
        <v>74.032655112844111</v>
      </c>
      <c r="AB613" s="20">
        <f>'Bruker data input page'!BL613*Calibrations!DP$46*10000+Calibrations!DQ$46</f>
        <v>23.748630023569859</v>
      </c>
      <c r="AC613" s="20">
        <f>AB613*'ICP corrections'!Z$74+'ICP corrections'!AA$74</f>
        <v>28.140210383036734</v>
      </c>
      <c r="AD613" s="20">
        <f>((('Bruker data input page'!BN613*10000)^2)*Calibrations!DW$46)+(Calibrations!DX$46*('Bruker data input page'!BN613*10000))+Calibrations!DY$46</f>
        <v>32.058565268480812</v>
      </c>
      <c r="AE613" s="20">
        <f>AD613^2*'ICP corrections'!F$75+'ICP corrections'!G$75*AD613+'ICP corrections'!H$75</f>
        <v>54.784935990419477</v>
      </c>
      <c r="AF613" s="91">
        <f>A613^4*'ICP corrections'!K$75+A613^3*'ICP corrections'!L$75+'ICP corrections'!M$75*A613^2+'ICP corrections'!N$75*A613+'ICP corrections'!O$75</f>
        <v>0.76846216968593439</v>
      </c>
      <c r="AG613" s="20">
        <f t="shared" si="9"/>
        <v>42.100150777302787</v>
      </c>
      <c r="AH613" s="20"/>
    </row>
    <row r="614" spans="1:34" s="18" customFormat="1" ht="16">
      <c r="A614" s="18">
        <f>'Bruker data input page'!A614</f>
        <v>675</v>
      </c>
      <c r="B614" s="82">
        <f>'Bruker data input page'!B614</f>
        <v>44882.156944444447</v>
      </c>
      <c r="C614" s="18" t="str">
        <f>'Bruker data input page'!G614</f>
        <v>GeoExploration</v>
      </c>
      <c r="D614" s="18" t="str">
        <f>'Bruker data input page'!H614</f>
        <v>Oxide3phase</v>
      </c>
      <c r="E614" s="22">
        <f>'Bruker data input page'!K614</f>
        <v>150</v>
      </c>
      <c r="F614" s="22"/>
      <c r="G614" s="22" t="str">
        <f>'Bruker data input page'!DJ614</f>
        <v>390-U1557D-11R-3A</v>
      </c>
      <c r="H614" s="22" t="str">
        <f>'Bruker data input page'!DK614</f>
        <v>SHLF11578461</v>
      </c>
      <c r="I614" s="22">
        <f>'Bruker data input page'!DL614</f>
        <v>6</v>
      </c>
      <c r="J614" s="22" t="str">
        <f>'Bruker data input page'!DM614</f>
        <v>orange basalt clast</v>
      </c>
      <c r="K614" s="49">
        <f>'Bruker data input page'!X614*Calibrations!H$46+Calibrations!I$46</f>
        <v>42.68201908255233</v>
      </c>
      <c r="L614" s="50">
        <f>'Bruker data input page'!AJ614*Calibrations!O$46/0.5995+Calibrations!P$46</f>
        <v>0.94827278517191027</v>
      </c>
      <c r="M614" s="19">
        <f>'ICP corrections'!$S$75*L614^2+'ICP corrections'!$T$75*L614+'ICP corrections'!$U$75</f>
        <v>1.0049490779946053</v>
      </c>
      <c r="N614" s="49">
        <f>'Bruker data input page'!V614*Calibrations!V$46+Calibrations!W$46</f>
        <v>16.6660978451159</v>
      </c>
      <c r="O614" s="50">
        <f>'Bruker data input page'!AR614*Calibrations!AC$46/0.6994+Calibrations!AD$46</f>
        <v>13.113839005401386</v>
      </c>
      <c r="P614" s="50">
        <f>'Bruker data input page'!T614*Calibrations!AQ$46+Calibrations!AR$46</f>
        <v>3.4343412175301378</v>
      </c>
      <c r="Q614" s="50">
        <f>'Bruker data input page'!AP614*Calibrations!AJ$46/0.77446+Calibrations!AK$46</f>
        <v>5.408353650801595E-2</v>
      </c>
      <c r="R614" s="50">
        <f>'Bruker data input page'!AH614*Calibrations!AX$46/0.7147+Calibrations!AY$46</f>
        <v>9.3607284091031744</v>
      </c>
      <c r="S614" s="50">
        <f>'Bruker data input page'!AF614*Calibrations!BE$46/0.83015+Calibrations!BF$46</f>
        <v>3.8734172287337625</v>
      </c>
      <c r="U614" s="20">
        <f>'Bruker data input page'!AL614*Calibrations!BS$46*10000+Calibrations!BT$46</f>
        <v>260.95898605942654</v>
      </c>
      <c r="V614" s="20">
        <f>('Bruker data input page'!AN614*10000)^2*Calibrations!BY$46+('Bruker data input page'!AN614*10000)*Calibrations!BZ$46+Calibrations!CA$46</f>
        <v>397.85889039313327</v>
      </c>
      <c r="W614" s="20">
        <f>'Bruker data input page'!AV614*Calibrations!CG$46*10000+Calibrations!CH$46</f>
        <v>121.57111115653937</v>
      </c>
      <c r="X614" s="20">
        <f>'Bruker data input page'!AX614*Calibrations!CN$46*10000+Calibrations!CO$46</f>
        <v>114.18181068063213</v>
      </c>
      <c r="Y614" s="20">
        <f>'Bruker data input page'!AZ614*Calibrations!CU$46*10000+Calibrations!CV$46</f>
        <v>82.874342907537468</v>
      </c>
      <c r="Z614" s="20">
        <f>'Bruker data input page'!BH614*Calibrations!DB$46*10000+Calibrations!DC$46</f>
        <v>29.458366867262086</v>
      </c>
      <c r="AA614" s="20">
        <f>'Bruker data input page'!BJ614*Calibrations!DI$46*10000+Calibrations!DJ$46</f>
        <v>104.28173773434638</v>
      </c>
      <c r="AB614" s="20">
        <f>'Bruker data input page'!BL614*Calibrations!DP$46*10000+Calibrations!DQ$46</f>
        <v>18.917498352927911</v>
      </c>
      <c r="AC614" s="20">
        <f>AB614*'ICP corrections'!Z$74+'ICP corrections'!AA$74</f>
        <v>24.033265349824017</v>
      </c>
      <c r="AD614" s="20">
        <f>((('Bruker data input page'!BN614*10000)^2)*Calibrations!DW$46)+(Calibrations!DX$46*('Bruker data input page'!BN614*10000))+Calibrations!DY$46</f>
        <v>49.684828549180857</v>
      </c>
      <c r="AE614" s="20">
        <f>AD614^2*'ICP corrections'!F$75+'ICP corrections'!G$75*AD614+'ICP corrections'!H$75</f>
        <v>78.091457488530679</v>
      </c>
      <c r="AF614" s="91">
        <f>A614^4*'ICP corrections'!K$75+A614^3*'ICP corrections'!L$75+'ICP corrections'!M$75*A614^2+'ICP corrections'!N$75*A614+'ICP corrections'!O$75</f>
        <v>0.76552126727141778</v>
      </c>
      <c r="AG614" s="20">
        <f t="shared" si="9"/>
        <v>59.780671499692055</v>
      </c>
      <c r="AH614" s="20"/>
    </row>
    <row r="615" spans="1:34" s="18" customFormat="1" ht="16">
      <c r="A615" s="18">
        <f>'Bruker data input page'!A615</f>
        <v>676</v>
      </c>
      <c r="B615" s="82">
        <f>'Bruker data input page'!B615</f>
        <v>44882.160416666666</v>
      </c>
      <c r="C615" s="18" t="str">
        <f>'Bruker data input page'!G615</f>
        <v>GeoExploration</v>
      </c>
      <c r="D615" s="18" t="str">
        <f>'Bruker data input page'!H615</f>
        <v>Oxide3phase</v>
      </c>
      <c r="E615" s="22">
        <f>'Bruker data input page'!K615</f>
        <v>150</v>
      </c>
      <c r="F615" s="22"/>
      <c r="G615" s="22" t="str">
        <f>'Bruker data input page'!DJ615</f>
        <v>390-U1557D-11R-3A</v>
      </c>
      <c r="H615" s="22" t="str">
        <f>'Bruker data input page'!DK615</f>
        <v>SHLF11578461</v>
      </c>
      <c r="I615" s="22">
        <f>'Bruker data input page'!DL615</f>
        <v>55</v>
      </c>
      <c r="J615" s="22" t="str">
        <f>'Bruker data input page'!DM615</f>
        <v>brown basalt clast</v>
      </c>
      <c r="K615" s="49">
        <f>'Bruker data input page'!X615*Calibrations!H$46+Calibrations!I$46</f>
        <v>42.505542200010375</v>
      </c>
      <c r="L615" s="50">
        <f>'Bruker data input page'!AJ615*Calibrations!O$46/0.5995+Calibrations!P$46</f>
        <v>0.90523612084752325</v>
      </c>
      <c r="M615" s="19">
        <f>'ICP corrections'!$S$75*L615^2+'ICP corrections'!$T$75*L615+'ICP corrections'!$U$75</f>
        <v>0.95500093098371264</v>
      </c>
      <c r="N615" s="49">
        <f>'Bruker data input page'!V615*Calibrations!V$46+Calibrations!W$46</f>
        <v>16.86230529528239</v>
      </c>
      <c r="O615" s="50">
        <f>'Bruker data input page'!AR615*Calibrations!AC$46/0.6994+Calibrations!AD$46</f>
        <v>12.022331538008002</v>
      </c>
      <c r="P615" s="50">
        <f>'Bruker data input page'!T615*Calibrations!AQ$46+Calibrations!AR$46</f>
        <v>6.8576324508097972</v>
      </c>
      <c r="Q615" s="50">
        <f>'Bruker data input page'!AP615*Calibrations!AJ$46/0.77446+Calibrations!AK$46</f>
        <v>9.4838961316455972E-2</v>
      </c>
      <c r="R615" s="50">
        <f>'Bruker data input page'!AH615*Calibrations!AX$46/0.7147+Calibrations!AY$46</f>
        <v>11.481670852586127</v>
      </c>
      <c r="S615" s="50">
        <f>'Bruker data input page'!AF615*Calibrations!BE$46/0.83015+Calibrations!BF$46</f>
        <v>1.425846979235617</v>
      </c>
      <c r="U615" s="20">
        <f>'Bruker data input page'!AL615*Calibrations!BS$46*10000+Calibrations!BT$46</f>
        <v>222.22113651162337</v>
      </c>
      <c r="V615" s="20">
        <f>('Bruker data input page'!AN615*10000)^2*Calibrations!BY$46+('Bruker data input page'!AN615*10000)*Calibrations!BZ$46+Calibrations!CA$46</f>
        <v>435.87468880931397</v>
      </c>
      <c r="W615" s="20">
        <f>'Bruker data input page'!AV615*Calibrations!CG$46*10000+Calibrations!CH$46</f>
        <v>122.56998664705351</v>
      </c>
      <c r="X615" s="20">
        <f>'Bruker data input page'!AX615*Calibrations!CN$46*10000+Calibrations!CO$46</f>
        <v>101.84911636963567</v>
      </c>
      <c r="Y615" s="20">
        <f>'Bruker data input page'!AZ615*Calibrations!CU$46*10000+Calibrations!CV$46</f>
        <v>87.748526008491382</v>
      </c>
      <c r="Z615" s="20">
        <f>'Bruker data input page'!BH615*Calibrations!DB$46*10000+Calibrations!DC$46</f>
        <v>15.556711699195352</v>
      </c>
      <c r="AA615" s="20">
        <f>'Bruker data input page'!BJ615*Calibrations!DI$46*10000+Calibrations!DJ$46</f>
        <v>74.032655112844111</v>
      </c>
      <c r="AB615" s="20">
        <f>'Bruker data input page'!BL615*Calibrations!DP$46*10000+Calibrations!DQ$46</f>
        <v>26.164195858890835</v>
      </c>
      <c r="AC615" s="20">
        <f>AB615*'ICP corrections'!Z$74+'ICP corrections'!AA$74</f>
        <v>30.193682899643097</v>
      </c>
      <c r="AD615" s="20">
        <f>((('Bruker data input page'!BN615*10000)^2)*Calibrations!DW$46)+(Calibrations!DX$46*('Bruker data input page'!BN615*10000))+Calibrations!DY$46</f>
        <v>45.957121286538012</v>
      </c>
      <c r="AE615" s="20">
        <f>AD615^2*'ICP corrections'!F$75+'ICP corrections'!G$75*AD615+'ICP corrections'!H$75</f>
        <v>73.239339161260119</v>
      </c>
      <c r="AF615" s="91">
        <f>A615^4*'ICP corrections'!K$75+A615^3*'ICP corrections'!L$75+'ICP corrections'!M$75*A615^2+'ICP corrections'!N$75*A615+'ICP corrections'!O$75</f>
        <v>0.76256458945648142</v>
      </c>
      <c r="AG615" s="20">
        <f t="shared" si="9"/>
        <v>55.849726599570324</v>
      </c>
      <c r="AH615" s="20"/>
    </row>
    <row r="616" spans="1:34" s="18" customFormat="1" ht="16">
      <c r="A616" s="18">
        <f>'Bruker data input page'!A616</f>
        <v>677</v>
      </c>
      <c r="B616" s="82">
        <f>'Bruker data input page'!B616</f>
        <v>44882.165972222225</v>
      </c>
      <c r="C616" s="18" t="str">
        <f>'Bruker data input page'!G616</f>
        <v>GeoExploration</v>
      </c>
      <c r="D616" s="18" t="str">
        <f>'Bruker data input page'!H616</f>
        <v>Oxide3phase</v>
      </c>
      <c r="E616" s="22">
        <f>'Bruker data input page'!K616</f>
        <v>150</v>
      </c>
      <c r="F616" s="22"/>
      <c r="G616" s="22" t="str">
        <f>'Bruker data input page'!DJ616</f>
        <v>RS-5R</v>
      </c>
      <c r="H616" s="22" t="str">
        <f>'Bruker data input page'!DK616</f>
        <v/>
      </c>
      <c r="I616" s="22">
        <f>'Bruker data input page'!DL616</f>
        <v>0</v>
      </c>
      <c r="J616" s="22" t="str">
        <f>'Bruker data input page'!DM616</f>
        <v>STD</v>
      </c>
      <c r="K616" s="49">
        <f>'Bruker data input page'!X616*Calibrations!H$46+Calibrations!I$46</f>
        <v>53.688983228016383</v>
      </c>
      <c r="L616" s="50">
        <f>'Bruker data input page'!AJ616*Calibrations!O$46/0.5995+Calibrations!P$46</f>
        <v>1.0287398050581205</v>
      </c>
      <c r="M616" s="19">
        <f>'ICP corrections'!$S$75*L616^2+'ICP corrections'!$T$75*L616+'ICP corrections'!$U$75</f>
        <v>1.098243793728205</v>
      </c>
      <c r="N616" s="49">
        <f>'Bruker data input page'!V616*Calibrations!V$46+Calibrations!W$46</f>
        <v>17.469689570309576</v>
      </c>
      <c r="O616" s="50">
        <f>'Bruker data input page'!AR616*Calibrations!AC$46/0.6994+Calibrations!AD$46</f>
        <v>8.6229931667474329</v>
      </c>
      <c r="P616" s="50">
        <f>'Bruker data input page'!T616*Calibrations!AQ$46+Calibrations!AR$46</f>
        <v>12.184218118462272</v>
      </c>
      <c r="Q616" s="50">
        <f>'Bruker data input page'!AP616*Calibrations!AJ$46/0.77446+Calibrations!AK$46</f>
        <v>0.1419288069895509</v>
      </c>
      <c r="R616" s="50">
        <f>'Bruker data input page'!AH616*Calibrations!AX$46/0.7147+Calibrations!AY$46</f>
        <v>12.272938799133183</v>
      </c>
      <c r="S616" s="50">
        <f>'Bruker data input page'!AF616*Calibrations!BE$46/0.83015+Calibrations!BF$46</f>
        <v>0.10943899495343355</v>
      </c>
      <c r="U616" s="20">
        <f>'Bruker data input page'!AL616*Calibrations!BS$46*10000+Calibrations!BT$46</f>
        <v>175.1823192035767</v>
      </c>
      <c r="V616" s="20">
        <f>('Bruker data input page'!AN616*10000)^2*Calibrations!BY$46+('Bruker data input page'!AN616*10000)*Calibrations!BZ$46+Calibrations!CA$46</f>
        <v>358.4379364639293</v>
      </c>
      <c r="W616" s="20">
        <f>'Bruker data input page'!AV616*Calibrations!CG$46*10000+Calibrations!CH$46</f>
        <v>102.59247683677083</v>
      </c>
      <c r="X616" s="20">
        <f>'Bruker data input page'!AX616*Calibrations!CN$46*10000+Calibrations!CO$46</f>
        <v>86.433248480890086</v>
      </c>
      <c r="Y616" s="20">
        <f>'Bruker data input page'!AZ616*Calibrations!CU$46*10000+Calibrations!CV$46</f>
        <v>67.0332478294373</v>
      </c>
      <c r="Z616" s="20" t="e">
        <f>'Bruker data input page'!BH616*Calibrations!DB$46*10000+Calibrations!DC$46</f>
        <v>#VALUE!</v>
      </c>
      <c r="AA616" s="20">
        <f>'Bruker data input page'!BJ616*Calibrations!DI$46*10000+Calibrations!DJ$46</f>
        <v>83.420301443655163</v>
      </c>
      <c r="AB616" s="20">
        <f>'Bruker data input page'!BL616*Calibrations!DP$46*10000+Calibrations!DQ$46</f>
        <v>22.540847105909371</v>
      </c>
      <c r="AC616" s="20">
        <f>AB616*'ICP corrections'!Z$74+'ICP corrections'!AA$74</f>
        <v>27.113474124733557</v>
      </c>
      <c r="AD616" s="20">
        <f>((('Bruker data input page'!BN616*10000)^2)*Calibrations!DW$46)+(Calibrations!DX$46*('Bruker data input page'!BN616*10000))+Calibrations!DY$46</f>
        <v>40.944972926341464</v>
      </c>
      <c r="AE616" s="20">
        <f>AD616^2*'ICP corrections'!F$75+'ICP corrections'!G$75*AD616+'ICP corrections'!H$75</f>
        <v>66.650340212371702</v>
      </c>
      <c r="AF616" s="91">
        <f>A616^4*'ICP corrections'!K$75+A616^3*'ICP corrections'!L$75+'ICP corrections'!M$75*A616^2+'ICP corrections'!N$75*A616+'ICP corrections'!O$75</f>
        <v>0.75959210938655231</v>
      </c>
      <c r="AG616" s="20">
        <f t="shared" si="9"/>
        <v>50.627072513246773</v>
      </c>
      <c r="AH616" s="20"/>
    </row>
    <row r="617" spans="1:34" s="18" customFormat="1" ht="16">
      <c r="A617" s="18">
        <f>'Bruker data input page'!A617</f>
        <v>678</v>
      </c>
      <c r="B617" s="82">
        <f>'Bruker data input page'!B617</f>
        <v>44882.168749999997</v>
      </c>
      <c r="C617" s="18" t="str">
        <f>'Bruker data input page'!G617</f>
        <v>GeoExploration</v>
      </c>
      <c r="D617" s="18" t="str">
        <f>'Bruker data input page'!H617</f>
        <v>Oxide3phase</v>
      </c>
      <c r="E617" s="22">
        <f>'Bruker data input page'!K617</f>
        <v>150</v>
      </c>
      <c r="F617" s="22"/>
      <c r="G617" s="22" t="str">
        <f>'Bruker data input page'!DJ617</f>
        <v>RS-5R</v>
      </c>
      <c r="H617" s="22" t="str">
        <f>'Bruker data input page'!DK617</f>
        <v/>
      </c>
      <c r="I617" s="22">
        <f>'Bruker data input page'!DL617</f>
        <v>0</v>
      </c>
      <c r="J617" s="22" t="str">
        <f>'Bruker data input page'!DM617</f>
        <v>STD</v>
      </c>
      <c r="K617" s="49">
        <f>'Bruker data input page'!X617*Calibrations!H$46+Calibrations!I$46</f>
        <v>53.763997924682712</v>
      </c>
      <c r="L617" s="50">
        <f>'Bruker data input page'!AJ617*Calibrations!O$46/0.5995+Calibrations!P$46</f>
        <v>1.0315429594394026</v>
      </c>
      <c r="M617" s="19">
        <f>'ICP corrections'!$S$75*L617^2+'ICP corrections'!$T$75*L617+'ICP corrections'!$U$75</f>
        <v>1.1014915850467759</v>
      </c>
      <c r="N617" s="49">
        <f>'Bruker data input page'!V617*Calibrations!V$46+Calibrations!W$46</f>
        <v>17.391008400899377</v>
      </c>
      <c r="O617" s="50">
        <f>'Bruker data input page'!AR617*Calibrations!AC$46/0.6994+Calibrations!AD$46</f>
        <v>8.5883303290886257</v>
      </c>
      <c r="P617" s="50">
        <f>'Bruker data input page'!T617*Calibrations!AQ$46+Calibrations!AR$46</f>
        <v>12.057228342500501</v>
      </c>
      <c r="Q617" s="50">
        <f>'Bruker data input page'!AP617*Calibrations!AJ$46/0.77446+Calibrations!AK$46</f>
        <v>0.1392994247438451</v>
      </c>
      <c r="R617" s="50">
        <f>'Bruker data input page'!AH617*Calibrations!AX$46/0.7147+Calibrations!AY$46</f>
        <v>12.282714744628052</v>
      </c>
      <c r="S617" s="50">
        <f>'Bruker data input page'!AF617*Calibrations!BE$46/0.83015+Calibrations!BF$46</f>
        <v>0.11480843608578781</v>
      </c>
      <c r="U617" s="20">
        <f>'Bruker data input page'!AL617*Calibrations!BS$46*10000+Calibrations!BT$46</f>
        <v>245.74054516564675</v>
      </c>
      <c r="V617" s="20">
        <f>('Bruker data input page'!AN617*10000)^2*Calibrations!BY$46+('Bruker data input page'!AN617*10000)*Calibrations!BZ$46+Calibrations!CA$46</f>
        <v>361.17222124537147</v>
      </c>
      <c r="W617" s="20">
        <f>'Bruker data input page'!AV617*Calibrations!CG$46*10000+Calibrations!CH$46</f>
        <v>102.59247683677083</v>
      </c>
      <c r="X617" s="20">
        <f>'Bruker data input page'!AX617*Calibrations!CN$46*10000+Calibrations!CO$46</f>
        <v>84.377799429057347</v>
      </c>
      <c r="Y617" s="20">
        <f>'Bruker data input page'!AZ617*Calibrations!CU$46*10000+Calibrations!CV$46</f>
        <v>65.814702054198833</v>
      </c>
      <c r="Z617" s="20" t="e">
        <f>'Bruker data input page'!BH617*Calibrations!DB$46*10000+Calibrations!DC$46</f>
        <v>#VALUE!</v>
      </c>
      <c r="AA617" s="20">
        <f>'Bruker data input page'!BJ617*Calibrations!DI$46*10000+Calibrations!DJ$46</f>
        <v>84.463373258189733</v>
      </c>
      <c r="AB617" s="20">
        <f>'Bruker data input page'!BL617*Calibrations!DP$46*10000+Calibrations!DQ$46</f>
        <v>21.333064188248887</v>
      </c>
      <c r="AC617" s="20">
        <f>AB617*'ICP corrections'!Z$74+'ICP corrections'!AA$74</f>
        <v>26.086737866430376</v>
      </c>
      <c r="AD617" s="20">
        <f>((('Bruker data input page'!BN617*10000)^2)*Calibrations!DW$46)+(Calibrations!DX$46*('Bruker data input page'!BN617*10000))+Calibrations!DY$46</f>
        <v>43.457028822154896</v>
      </c>
      <c r="AE617" s="20">
        <f>AD617^2*'ICP corrections'!F$75+'ICP corrections'!G$75*AD617+'ICP corrections'!H$75</f>
        <v>69.962023132109891</v>
      </c>
      <c r="AF617" s="91">
        <f>A617^4*'ICP corrections'!K$75+A617^3*'ICP corrections'!L$75+'ICP corrections'!M$75*A617^2+'ICP corrections'!N$75*A617+'ICP corrections'!O$75</f>
        <v>0.75660380028026486</v>
      </c>
      <c r="AG617" s="20">
        <f t="shared" si="9"/>
        <v>52.933532577050144</v>
      </c>
      <c r="AH617" s="20"/>
    </row>
    <row r="618" spans="1:34" s="18" customFormat="1" ht="16">
      <c r="A618" s="18">
        <f>'Bruker data input page'!A618</f>
        <v>679</v>
      </c>
      <c r="B618" s="82">
        <f>'Bruker data input page'!B618</f>
        <v>44882.17083333333</v>
      </c>
      <c r="C618" s="18" t="str">
        <f>'Bruker data input page'!G618</f>
        <v>GeoExploration</v>
      </c>
      <c r="D618" s="18" t="str">
        <f>'Bruker data input page'!H618</f>
        <v>Oxide3phase</v>
      </c>
      <c r="E618" s="22">
        <f>'Bruker data input page'!K618</f>
        <v>150</v>
      </c>
      <c r="F618" s="22"/>
      <c r="G618" s="22" t="str">
        <f>'Bruker data input page'!DJ618</f>
        <v>RS-5R</v>
      </c>
      <c r="H618" s="22" t="str">
        <f>'Bruker data input page'!DK618</f>
        <v/>
      </c>
      <c r="I618" s="22">
        <f>'Bruker data input page'!DL618</f>
        <v>0</v>
      </c>
      <c r="J618" s="22" t="str">
        <f>'Bruker data input page'!DM618</f>
        <v>STD</v>
      </c>
      <c r="K618" s="49">
        <f>'Bruker data input page'!X618*Calibrations!H$46+Calibrations!I$46</f>
        <v>53.864594556366029</v>
      </c>
      <c r="L618" s="50">
        <f>'Bruker data input page'!AJ618*Calibrations!O$46/0.5995+Calibrations!P$46</f>
        <v>1.0338514395181053</v>
      </c>
      <c r="M618" s="19">
        <f>'ICP corrections'!$S$75*L618^2+'ICP corrections'!$T$75*L618+'ICP corrections'!$U$75</f>
        <v>1.1041661240115019</v>
      </c>
      <c r="N618" s="49">
        <f>'Bruker data input page'!V618*Calibrations!V$46+Calibrations!W$46</f>
        <v>17.574795985533449</v>
      </c>
      <c r="O618" s="50">
        <f>'Bruker data input page'!AR618*Calibrations!AC$46/0.6994+Calibrations!AD$46</f>
        <v>8.6390600614562345</v>
      </c>
      <c r="P618" s="50">
        <f>'Bruker data input page'!T618*Calibrations!AQ$46+Calibrations!AR$46</f>
        <v>11.943044258232351</v>
      </c>
      <c r="Q618" s="50">
        <f>'Bruker data input page'!AP618*Calibrations!AJ$46/0.77446+Calibrations!AK$46</f>
        <v>0.13762618149657777</v>
      </c>
      <c r="R618" s="50">
        <f>'Bruker data input page'!AH618*Calibrations!AX$46/0.7147+Calibrations!AY$46</f>
        <v>12.319338062825231</v>
      </c>
      <c r="S618" s="50">
        <f>'Bruker data input page'!AF618*Calibrations!BE$46/0.83015+Calibrations!BF$46</f>
        <v>0.11905924364890158</v>
      </c>
      <c r="U618" s="20">
        <f>'Bruker data input page'!AL618*Calibrations!BS$46*10000+Calibrations!BT$46</f>
        <v>200.08522248430728</v>
      </c>
      <c r="V618" s="20">
        <f>('Bruker data input page'!AN618*10000)^2*Calibrations!BY$46+('Bruker data input page'!AN618*10000)*Calibrations!BZ$46+Calibrations!CA$46</f>
        <v>411.02352848078419</v>
      </c>
      <c r="W618" s="20">
        <f>'Bruker data input page'!AV618*Calibrations!CG$46*10000+Calibrations!CH$46</f>
        <v>101.59360134625669</v>
      </c>
      <c r="X618" s="20">
        <f>'Bruker data input page'!AX618*Calibrations!CN$46*10000+Calibrations!CO$46</f>
        <v>86.433248480890086</v>
      </c>
      <c r="Y618" s="20">
        <f>'Bruker data input page'!AZ618*Calibrations!CU$46*10000+Calibrations!CV$46</f>
        <v>68.251793604675768</v>
      </c>
      <c r="Z618" s="20" t="e">
        <f>'Bruker data input page'!BH618*Calibrations!DB$46*10000+Calibrations!DC$46</f>
        <v>#VALUE!</v>
      </c>
      <c r="AA618" s="20">
        <f>'Bruker data input page'!BJ618*Calibrations!DI$46*10000+Calibrations!DJ$46</f>
        <v>82.377229629120592</v>
      </c>
      <c r="AB618" s="20">
        <f>'Bruker data input page'!BL618*Calibrations!DP$46*10000+Calibrations!DQ$46</f>
        <v>21.333064188248887</v>
      </c>
      <c r="AC618" s="20">
        <f>AB618*'ICP corrections'!Z$74+'ICP corrections'!AA$74</f>
        <v>26.086737866430376</v>
      </c>
      <c r="AD618" s="20">
        <f>((('Bruker data input page'!BN618*10000)^2)*Calibrations!DW$46)+(Calibrations!DX$46*('Bruker data input page'!BN618*10000))+Calibrations!DY$46</f>
        <v>40.944972926341464</v>
      </c>
      <c r="AE618" s="20">
        <f>AD618^2*'ICP corrections'!F$75+'ICP corrections'!G$75*AD618+'ICP corrections'!H$75</f>
        <v>66.650340212371702</v>
      </c>
      <c r="AF618" s="91">
        <f>A618^4*'ICP corrections'!K$75+A618^3*'ICP corrections'!L$75+'ICP corrections'!M$75*A618^2+'ICP corrections'!N$75*A618+'ICP corrections'!O$75</f>
        <v>0.75359963542946584</v>
      </c>
      <c r="AG618" s="20">
        <f t="shared" si="9"/>
        <v>50.227672085293179</v>
      </c>
      <c r="AH618" s="20"/>
    </row>
    <row r="619" spans="1:34" s="18" customFormat="1" ht="16">
      <c r="A619" s="18">
        <f>'Bruker data input page'!A619</f>
        <v>680</v>
      </c>
      <c r="B619" s="82">
        <f>'Bruker data input page'!B619</f>
        <v>44882.17291666667</v>
      </c>
      <c r="C619" s="18" t="str">
        <f>'Bruker data input page'!G619</f>
        <v>GeoExploration</v>
      </c>
      <c r="D619" s="18" t="str">
        <f>'Bruker data input page'!H619</f>
        <v>Oxide3phase</v>
      </c>
      <c r="E619" s="22">
        <f>'Bruker data input page'!K619</f>
        <v>150</v>
      </c>
      <c r="F619" s="22"/>
      <c r="G619" s="22" t="str">
        <f>'Bruker data input page'!DJ619</f>
        <v>RS-11R</v>
      </c>
      <c r="H619" s="22" t="str">
        <f>'Bruker data input page'!DK619</f>
        <v/>
      </c>
      <c r="I619" s="22">
        <f>'Bruker data input page'!DL619</f>
        <v>0</v>
      </c>
      <c r="J619" s="22" t="str">
        <f>'Bruker data input page'!DM619</f>
        <v>STD</v>
      </c>
      <c r="K619" s="49">
        <f>'Bruker data input page'!X619*Calibrations!H$46+Calibrations!I$46</f>
        <v>51.298226376185092</v>
      </c>
      <c r="L619" s="50">
        <f>'Bruker data input page'!AJ619*Calibrations!O$46/0.5995+Calibrations!P$46</f>
        <v>0.93112407601583258</v>
      </c>
      <c r="M619" s="19">
        <f>'ICP corrections'!$S$75*L619^2+'ICP corrections'!$T$75*L619+'ICP corrections'!$U$75</f>
        <v>0.98505060844077175</v>
      </c>
      <c r="N619" s="49">
        <f>'Bruker data input page'!V619*Calibrations!V$46+Calibrations!W$46</f>
        <v>17.695493295787379</v>
      </c>
      <c r="O619" s="50">
        <f>'Bruker data input page'!AR619*Calibrations!AC$46/0.6994+Calibrations!AD$46</f>
        <v>8.3863040048797934</v>
      </c>
      <c r="P619" s="50">
        <f>'Bruker data input page'!T619*Calibrations!AQ$46+Calibrations!AR$46</f>
        <v>12.210120540297105</v>
      </c>
      <c r="Q619" s="50">
        <f>'Bruker data input page'!AP619*Calibrations!AJ$46/0.77446+Calibrations!AK$46</f>
        <v>0.12089374902390444</v>
      </c>
      <c r="R619" s="50">
        <f>'Bruker data input page'!AH619*Calibrations!AX$46/0.7147+Calibrations!AY$46</f>
        <v>11.45569893768932</v>
      </c>
      <c r="S619" s="50">
        <f>'Bruker data input page'!AF619*Calibrations!BE$46/0.83015+Calibrations!BF$46</f>
        <v>9.6127255479471985E-2</v>
      </c>
      <c r="U619" s="20">
        <f>'Bruker data input page'!AL619*Calibrations!BS$46*10000+Calibrations!BT$46</f>
        <v>221.52938919826974</v>
      </c>
      <c r="V619" s="20">
        <f>('Bruker data input page'!AN619*10000)^2*Calibrations!BY$46+('Bruker data input page'!AN619*10000)*Calibrations!BZ$46+Calibrations!CA$46</f>
        <v>280.41707431020541</v>
      </c>
      <c r="W619" s="20">
        <f>'Bruker data input page'!AV619*Calibrations!CG$46*10000+Calibrations!CH$46</f>
        <v>88.608219969572957</v>
      </c>
      <c r="X619" s="20">
        <f>'Bruker data input page'!AX619*Calibrations!CN$46*10000+Calibrations!CO$46</f>
        <v>63.823308910729935</v>
      </c>
      <c r="Y619" s="20">
        <f>'Bruker data input page'!AZ619*Calibrations!CU$46*10000+Calibrations!CV$46</f>
        <v>59.721973178006451</v>
      </c>
      <c r="Z619" s="20" t="e">
        <f>'Bruker data input page'!BH619*Calibrations!DB$46*10000+Calibrations!DC$46</f>
        <v>#VALUE!</v>
      </c>
      <c r="AA619" s="20">
        <f>'Bruker data input page'!BJ619*Calibrations!DI$46*10000+Calibrations!DJ$46</f>
        <v>82.377229629120592</v>
      </c>
      <c r="AB619" s="20">
        <f>'Bruker data input page'!BL619*Calibrations!DP$46*10000+Calibrations!DQ$46</f>
        <v>23.748630023569859</v>
      </c>
      <c r="AC619" s="20">
        <f>AB619*'ICP corrections'!Z$74+'ICP corrections'!AA$74</f>
        <v>28.140210383036734</v>
      </c>
      <c r="AD619" s="20">
        <f>((('Bruker data input page'!BN619*10000)^2)*Calibrations!DW$46)+(Calibrations!DX$46*('Bruker data input page'!BN619*10000))+Calibrations!DY$46</f>
        <v>43.457028822154896</v>
      </c>
      <c r="AE619" s="20">
        <f>AD619^2*'ICP corrections'!F$75+'ICP corrections'!G$75*AD619+'ICP corrections'!H$75</f>
        <v>69.962023132109891</v>
      </c>
      <c r="AF619" s="91">
        <f>A619^4*'ICP corrections'!K$75+A619^3*'ICP corrections'!L$75+'ICP corrections'!M$75*A619^2+'ICP corrections'!N$75*A619+'ICP corrections'!O$75</f>
        <v>0.75057958819920678</v>
      </c>
      <c r="AG619" s="20">
        <f t="shared" si="9"/>
        <v>52.51206651208242</v>
      </c>
      <c r="AH619" s="20"/>
    </row>
    <row r="620" spans="1:34" s="18" customFormat="1" ht="16">
      <c r="A620" s="18">
        <f>'Bruker data input page'!A620</f>
        <v>681</v>
      </c>
      <c r="B620" s="82">
        <f>'Bruker data input page'!B620</f>
        <v>44882.175000000003</v>
      </c>
      <c r="C620" s="18" t="str">
        <f>'Bruker data input page'!G620</f>
        <v>GeoExploration</v>
      </c>
      <c r="D620" s="18" t="str">
        <f>'Bruker data input page'!H620</f>
        <v>Oxide3phase</v>
      </c>
      <c r="E620" s="22">
        <f>'Bruker data input page'!K620</f>
        <v>150</v>
      </c>
      <c r="F620" s="22"/>
      <c r="G620" s="22" t="str">
        <f>'Bruker data input page'!DJ620</f>
        <v>RS-11R</v>
      </c>
      <c r="H620" s="22" t="str">
        <f>'Bruker data input page'!DK620</f>
        <v/>
      </c>
      <c r="I620" s="22">
        <f>'Bruker data input page'!DL620</f>
        <v>0</v>
      </c>
      <c r="J620" s="22" t="str">
        <f>'Bruker data input page'!DM620</f>
        <v>STD</v>
      </c>
      <c r="K620" s="49">
        <f>'Bruker data input page'!X620*Calibrations!H$46+Calibrations!I$46</f>
        <v>51.690514770674802</v>
      </c>
      <c r="L620" s="50">
        <f>'Bruker data input page'!AJ620*Calibrations!O$46/0.5995+Calibrations!P$46</f>
        <v>0.94332604214611881</v>
      </c>
      <c r="M620" s="19">
        <f>'ICP corrections'!$S$75*L620^2+'ICP corrections'!$T$75*L620+'ICP corrections'!$U$75</f>
        <v>0.9992097113859848</v>
      </c>
      <c r="N620" s="49">
        <f>'Bruker data input page'!V620*Calibrations!V$46+Calibrations!W$46</f>
        <v>17.800137269209511</v>
      </c>
      <c r="O620" s="50">
        <f>'Bruker data input page'!AR620*Calibrations!AC$46/0.6994+Calibrations!AD$46</f>
        <v>8.391808403992993</v>
      </c>
      <c r="P620" s="50">
        <f>'Bruker data input page'!T620*Calibrations!AQ$46+Calibrations!AR$46</f>
        <v>11.673154604507637</v>
      </c>
      <c r="Q620" s="50">
        <f>'Bruker data input page'!AP620*Calibrations!AJ$46/0.77446+Calibrations!AK$46</f>
        <v>0.11778629727897939</v>
      </c>
      <c r="R620" s="50">
        <f>'Bruker data input page'!AH620*Calibrations!AX$46/0.7147+Calibrations!AY$46</f>
        <v>11.500493195404598</v>
      </c>
      <c r="S620" s="50">
        <f>'Bruker data input page'!AF620*Calibrations!BE$46/0.83015+Calibrations!BF$46</f>
        <v>9.925942947334529E-2</v>
      </c>
      <c r="U620" s="20">
        <f>'Bruker data input page'!AL620*Calibrations!BS$46*10000+Calibrations!BT$46</f>
        <v>214.61191606473346</v>
      </c>
      <c r="V620" s="20">
        <f>('Bruker data input page'!AN620*10000)^2*Calibrations!BY$46+('Bruker data input page'!AN620*10000)*Calibrations!BZ$46+Calibrations!CA$46</f>
        <v>351.00114126036453</v>
      </c>
      <c r="W620" s="20">
        <f>'Bruker data input page'!AV620*Calibrations!CG$46*10000+Calibrations!CH$46</f>
        <v>85.611593498030544</v>
      </c>
      <c r="X620" s="20">
        <f>'Bruker data input page'!AX620*Calibrations!CN$46*10000+Calibrations!CO$46</f>
        <v>69.989656066228164</v>
      </c>
      <c r="Y620" s="20">
        <f>'Bruker data input page'!AZ620*Calibrations!CU$46*10000+Calibrations!CV$46</f>
        <v>60.940518953244933</v>
      </c>
      <c r="Z620" s="20" t="e">
        <f>'Bruker data input page'!BH620*Calibrations!DB$46*10000+Calibrations!DC$46</f>
        <v>#VALUE!</v>
      </c>
      <c r="AA620" s="20">
        <f>'Bruker data input page'!BJ620*Calibrations!DI$46*10000+Calibrations!DJ$46</f>
        <v>83.420301443655163</v>
      </c>
      <c r="AB620" s="20">
        <f>'Bruker data input page'!BL620*Calibrations!DP$46*10000+Calibrations!DQ$46</f>
        <v>21.333064188248887</v>
      </c>
      <c r="AC620" s="20">
        <f>AB620*'ICP corrections'!Z$74+'ICP corrections'!AA$74</f>
        <v>26.086737866430376</v>
      </c>
      <c r="AD620" s="20">
        <f>((('Bruker data input page'!BN620*10000)^2)*Calibrations!DW$46)+(Calibrations!DX$46*('Bruker data input page'!BN620*10000))+Calibrations!DY$46</f>
        <v>40.944972926341464</v>
      </c>
      <c r="AE620" s="20">
        <f>AD620^2*'ICP corrections'!F$75+'ICP corrections'!G$75*AD620+'ICP corrections'!H$75</f>
        <v>66.650340212371702</v>
      </c>
      <c r="AF620" s="91">
        <f>A620^4*'ICP corrections'!K$75+A620^3*'ICP corrections'!L$75+'ICP corrections'!M$75*A620^2+'ICP corrections'!N$75*A620+'ICP corrections'!O$75</f>
        <v>0.74754363202775176</v>
      </c>
      <c r="AG620" s="20">
        <f t="shared" si="9"/>
        <v>49.824037398241657</v>
      </c>
      <c r="AH620" s="20"/>
    </row>
    <row r="621" spans="1:34" s="18" customFormat="1" ht="16">
      <c r="A621" s="18">
        <f>'Bruker data input page'!A621</f>
        <v>682</v>
      </c>
      <c r="B621" s="82">
        <f>'Bruker data input page'!B621</f>
        <v>44882.177777777775</v>
      </c>
      <c r="C621" s="18" t="str">
        <f>'Bruker data input page'!G621</f>
        <v>GeoExploration</v>
      </c>
      <c r="D621" s="18" t="str">
        <f>'Bruker data input page'!H621</f>
        <v>Oxide3phase</v>
      </c>
      <c r="E621" s="22">
        <f>'Bruker data input page'!K621</f>
        <v>150</v>
      </c>
      <c r="F621" s="22"/>
      <c r="G621" s="22" t="str">
        <f>'Bruker data input page'!DJ621</f>
        <v>RS-11R</v>
      </c>
      <c r="H621" s="22" t="str">
        <f>'Bruker data input page'!DK621</f>
        <v/>
      </c>
      <c r="I621" s="22">
        <f>'Bruker data input page'!DL621</f>
        <v>0</v>
      </c>
      <c r="J621" s="22" t="str">
        <f>'Bruker data input page'!DM621</f>
        <v>STD</v>
      </c>
      <c r="K621" s="49">
        <f>'Bruker data input page'!X621*Calibrations!H$46+Calibrations!I$46</f>
        <v>51.767260575725743</v>
      </c>
      <c r="L621" s="50">
        <f>'Bruker data input page'!AJ621*Calibrations!O$46/0.5995+Calibrations!P$46</f>
        <v>0.95091104811899907</v>
      </c>
      <c r="M621" s="19">
        <f>'ICP corrections'!$S$75*L621^2+'ICP corrections'!$T$75*L621+'ICP corrections'!$U$75</f>
        <v>1.0080098823806962</v>
      </c>
      <c r="N621" s="49">
        <f>'Bruker data input page'!V621*Calibrations!V$46+Calibrations!W$46</f>
        <v>17.739557393181673</v>
      </c>
      <c r="O621" s="50">
        <f>'Bruker data input page'!AR621*Calibrations!AC$46/0.6994+Calibrations!AD$46</f>
        <v>8.3868990750541936</v>
      </c>
      <c r="P621" s="50">
        <f>'Bruker data input page'!T621*Calibrations!AQ$46+Calibrations!AR$46</f>
        <v>11.853792467640428</v>
      </c>
      <c r="Q621" s="50">
        <f>'Bruker data input page'!AP621*Calibrations!AJ$46/0.77446+Calibrations!AK$46</f>
        <v>0.12758672201297377</v>
      </c>
      <c r="R621" s="50">
        <f>'Bruker data input page'!AH621*Calibrations!AX$46/0.7147+Calibrations!AY$46</f>
        <v>11.522817369445111</v>
      </c>
      <c r="S621" s="50">
        <f>'Bruker data input page'!AF621*Calibrations!BE$46/0.83015+Calibrations!BF$46</f>
        <v>0.10384582710723121</v>
      </c>
      <c r="U621" s="20">
        <f>'Bruker data input page'!AL621*Calibrations!BS$46*10000+Calibrations!BT$46</f>
        <v>249.19928173241487</v>
      </c>
      <c r="V621" s="20">
        <f>('Bruker data input page'!AN621*10000)^2*Calibrations!BY$46+('Bruker data input page'!AN621*10000)*Calibrations!BZ$46+Calibrations!CA$46</f>
        <v>304.1361950514422</v>
      </c>
      <c r="W621" s="20">
        <f>'Bruker data input page'!AV621*Calibrations!CG$46*10000+Calibrations!CH$46</f>
        <v>92.60372193162948</v>
      </c>
      <c r="X621" s="20">
        <f>'Bruker data input page'!AX621*Calibrations!CN$46*10000+Calibrations!CO$46</f>
        <v>71.017380592144534</v>
      </c>
      <c r="Y621" s="20">
        <f>'Bruker data input page'!AZ621*Calibrations!CU$46*10000+Calibrations!CV$46</f>
        <v>56.066335852291033</v>
      </c>
      <c r="Z621" s="20" t="e">
        <f>'Bruker data input page'!BH621*Calibrations!DB$46*10000+Calibrations!DC$46</f>
        <v>#VALUE!</v>
      </c>
      <c r="AA621" s="20">
        <f>'Bruker data input page'!BJ621*Calibrations!DI$46*10000+Calibrations!DJ$46</f>
        <v>83.420301443655163</v>
      </c>
      <c r="AB621" s="20">
        <f>'Bruker data input page'!BL621*Calibrations!DP$46*10000+Calibrations!DQ$46</f>
        <v>20.125281270588395</v>
      </c>
      <c r="AC621" s="20">
        <f>AB621*'ICP corrections'!Z$74+'ICP corrections'!AA$74</f>
        <v>25.060001608127195</v>
      </c>
      <c r="AD621" s="20">
        <f>((('Bruker data input page'!BN621*10000)^2)*Calibrations!DW$46)+(Calibrations!DX$46*('Bruker data input page'!BN621*10000))+Calibrations!DY$46</f>
        <v>39.684458691648388</v>
      </c>
      <c r="AE621" s="20">
        <f>AD621^2*'ICP corrections'!F$75+'ICP corrections'!G$75*AD621+'ICP corrections'!H$75</f>
        <v>64.98152759838608</v>
      </c>
      <c r="AF621" s="91">
        <f>A621^4*'ICP corrections'!K$75+A621^3*'ICP corrections'!L$75+'ICP corrections'!M$75*A621^2+'ICP corrections'!N$75*A621+'ICP corrections'!O$75</f>
        <v>0.74449174042657251</v>
      </c>
      <c r="AG621" s="20">
        <f t="shared" si="9"/>
        <v>48.378210577299811</v>
      </c>
      <c r="AH621" s="20"/>
    </row>
    <row r="622" spans="1:34" s="18" customFormat="1" ht="16">
      <c r="A622" s="18">
        <f>'Bruker data input page'!A622</f>
        <v>683</v>
      </c>
      <c r="B622" s="82">
        <f>'Bruker data input page'!B622</f>
        <v>44882.179861111108</v>
      </c>
      <c r="C622" s="18" t="str">
        <f>'Bruker data input page'!G622</f>
        <v>GeoExploration</v>
      </c>
      <c r="D622" s="18" t="str">
        <f>'Bruker data input page'!H622</f>
        <v>Oxide3phase</v>
      </c>
      <c r="E622" s="22">
        <f>'Bruker data input page'!K622</f>
        <v>150</v>
      </c>
      <c r="F622" s="22"/>
      <c r="G622" s="22" t="str">
        <f>'Bruker data input page'!DJ622</f>
        <v>JA-2</v>
      </c>
      <c r="H622" s="22" t="str">
        <f>'Bruker data input page'!DK622</f>
        <v/>
      </c>
      <c r="I622" s="22" t="str">
        <f>'Bruker data input page'!DL622</f>
        <v>JA-2</v>
      </c>
      <c r="J622" s="22" t="str">
        <f>'Bruker data input page'!DM622</f>
        <v>JA-2</v>
      </c>
      <c r="K622" s="49">
        <f>'Bruker data input page'!X622*Calibrations!H$46+Calibrations!I$46</f>
        <v>55.920189590399659</v>
      </c>
      <c r="L622" s="50">
        <f>'Bruker data input page'!AJ622*Calibrations!O$46/0.5995+Calibrations!P$46</f>
        <v>0.71693010299905557</v>
      </c>
      <c r="M622" s="19">
        <f>'ICP corrections'!$S$75*L622^2+'ICP corrections'!$T$75*L622+'ICP corrections'!$U$75</f>
        <v>0.73603776970212276</v>
      </c>
      <c r="N622" s="49">
        <f>'Bruker data input page'!V622*Calibrations!V$46+Calibrations!W$46</f>
        <v>15.887477977216133</v>
      </c>
      <c r="O622" s="50">
        <f>'Bruker data input page'!AR622*Calibrations!AC$46/0.6994+Calibrations!AD$46</f>
        <v>6.5247757318126789</v>
      </c>
      <c r="P622" s="50">
        <f>'Bruker data input page'!T622*Calibrations!AQ$46+Calibrations!AR$46</f>
        <v>7.6688536170377137</v>
      </c>
      <c r="Q622" s="50">
        <f>'Bruker data input page'!AP622*Calibrations!AJ$46/0.77446+Calibrations!AK$46</f>
        <v>0.11001766791666678</v>
      </c>
      <c r="R622" s="50">
        <f>'Bruker data input page'!AH622*Calibrations!AX$46/0.7147+Calibrations!AY$46</f>
        <v>6.3703104551142404</v>
      </c>
      <c r="S622" s="50">
        <f>'Bruker data input page'!AF622*Calibrations!BE$46/0.83015+Calibrations!BF$46</f>
        <v>2.0208481747146223</v>
      </c>
      <c r="U622" s="20">
        <f>'Bruker data input page'!AL622*Calibrations!BS$46*10000+Calibrations!BT$46</f>
        <v>128.14350189552999</v>
      </c>
      <c r="V622" s="20">
        <f>('Bruker data input page'!AN622*10000)^2*Calibrations!BY$46+('Bruker data input page'!AN622*10000)*Calibrations!BZ$46+Calibrations!CA$46</f>
        <v>429.98165374372923</v>
      </c>
      <c r="W622" s="20">
        <f>'Bruker data input page'!AV622*Calibrations!CG$46*10000+Calibrations!CH$46</f>
        <v>138.55199449527964</v>
      </c>
      <c r="X622" s="20">
        <f>'Bruker data input page'!AX622*Calibrations!CN$46*10000+Calibrations!CO$46</f>
        <v>31.963848607322412</v>
      </c>
      <c r="Y622" s="20">
        <f>'Bruker data input page'!AZ622*Calibrations!CU$46*10000+Calibrations!CV$46</f>
        <v>62.159064728483401</v>
      </c>
      <c r="Z622" s="20">
        <f>'Bruker data input page'!BH622*Calibrations!DB$46*10000+Calibrations!DC$46</f>
        <v>72.232690461313553</v>
      </c>
      <c r="AA622" s="20">
        <f>'Bruker data input page'!BJ622*Calibrations!DI$46*10000+Calibrations!DJ$46</f>
        <v>253.44100721278858</v>
      </c>
      <c r="AB622" s="20">
        <f>'Bruker data input page'!BL622*Calibrations!DP$46*10000+Calibrations!DQ$46</f>
        <v>20.125281270588395</v>
      </c>
      <c r="AC622" s="20">
        <f>AB622*'ICP corrections'!Z$74+'ICP corrections'!AA$74</f>
        <v>25.060001608127195</v>
      </c>
      <c r="AD622" s="20">
        <f>((('Bruker data input page'!BN622*10000)^2)*Calibrations!DW$46)+(Calibrations!DX$46*('Bruker data input page'!BN622*10000))+Calibrations!DY$46</f>
        <v>133.11398699146881</v>
      </c>
      <c r="AE622" s="20">
        <f>AD622^2*'ICP corrections'!F$75+'ICP corrections'!G$75*AD622+'ICP corrections'!H$75</f>
        <v>175.89532835248593</v>
      </c>
      <c r="AF622" s="91">
        <f>A622^4*'ICP corrections'!K$75+A622^3*'ICP corrections'!L$75+'ICP corrections'!M$75*A622^2+'ICP corrections'!N$75*A622+'ICP corrections'!O$75</f>
        <v>0.74142388698034711</v>
      </c>
      <c r="AG622" s="20">
        <f t="shared" si="9"/>
        <v>130.41299804878457</v>
      </c>
      <c r="AH622" s="20"/>
    </row>
    <row r="623" spans="1:34" s="18" customFormat="1" ht="16">
      <c r="A623" s="18">
        <f>'Bruker data input page'!A623</f>
        <v>684</v>
      </c>
      <c r="B623" s="82">
        <f>'Bruker data input page'!B623</f>
        <v>44882.181944444441</v>
      </c>
      <c r="C623" s="18" t="str">
        <f>'Bruker data input page'!G623</f>
        <v>GeoExploration</v>
      </c>
      <c r="D623" s="18" t="str">
        <f>'Bruker data input page'!H623</f>
        <v>Oxide3phase</v>
      </c>
      <c r="E623" s="22">
        <f>'Bruker data input page'!K623</f>
        <v>150</v>
      </c>
      <c r="F623" s="22"/>
      <c r="G623" s="22" t="str">
        <f>'Bruker data input page'!DJ623</f>
        <v>BCR-2</v>
      </c>
      <c r="H623" s="22" t="str">
        <f>'Bruker data input page'!DK623</f>
        <v/>
      </c>
      <c r="I623" s="22" t="str">
        <f>'Bruker data input page'!DL623</f>
        <v>BCR-2</v>
      </c>
      <c r="J623" s="22" t="str">
        <f>'Bruker data input page'!DM623</f>
        <v>BCR-2</v>
      </c>
      <c r="K623" s="49">
        <f>'Bruker data input page'!X623*Calibrations!H$46+Calibrations!I$46</f>
        <v>51.862375364191138</v>
      </c>
      <c r="L623" s="50">
        <f>'Bruker data input page'!AJ623*Calibrations!O$46/0.5995+Calibrations!P$46</f>
        <v>2.2721861103079406</v>
      </c>
      <c r="M623" s="19">
        <f>'ICP corrections'!$S$75*L623^2+'ICP corrections'!$T$75*L623+'ICP corrections'!$U$75</f>
        <v>2.5241908825005743</v>
      </c>
      <c r="N623" s="49">
        <f>'Bruker data input page'!V623*Calibrations!V$46+Calibrations!W$46</f>
        <v>14.663064212439769</v>
      </c>
      <c r="O623" s="50">
        <f>'Bruker data input page'!AR623*Calibrations!AC$46/0.6994+Calibrations!AD$46</f>
        <v>13.755622188491897</v>
      </c>
      <c r="P623" s="50">
        <f>'Bruker data input page'!T623*Calibrations!AQ$46+Calibrations!AR$46</f>
        <v>3.7679682912753907</v>
      </c>
      <c r="Q623" s="50">
        <f>'Bruker data input page'!AP623*Calibrations!AJ$46/0.77446+Calibrations!AK$46</f>
        <v>0.20049232064390754</v>
      </c>
      <c r="R623" s="50">
        <f>'Bruker data input page'!AH623*Calibrations!AX$46/0.7147+Calibrations!AY$46</f>
        <v>7.0095405627710106</v>
      </c>
      <c r="S623" s="50">
        <f>'Bruker data input page'!AF623*Calibrations!BE$46/0.83015+Calibrations!BF$46</f>
        <v>1.9443336385785746</v>
      </c>
      <c r="U623" s="20">
        <f>'Bruker data input page'!AL623*Calibrations!BS$46*10000+Calibrations!BT$46</f>
        <v>392.39097559661582</v>
      </c>
      <c r="V623" s="20" t="e">
        <f>('Bruker data input page'!AN623*10000)^2*Calibrations!BY$46+('Bruker data input page'!AN623*10000)*Calibrations!BZ$46+Calibrations!CA$46</f>
        <v>#VALUE!</v>
      </c>
      <c r="W623" s="20">
        <f>'Bruker data input page'!AV623*Calibrations!CG$46*10000+Calibrations!CH$46</f>
        <v>20.684686614611813</v>
      </c>
      <c r="X623" s="20">
        <f>'Bruker data input page'!AX623*Calibrations!CN$46*10000+Calibrations!CO$46</f>
        <v>12.437082614911354</v>
      </c>
      <c r="Y623" s="20">
        <f>'Bruker data input page'!AZ623*Calibrations!CU$46*10000+Calibrations!CV$46</f>
        <v>125.52344504088407</v>
      </c>
      <c r="Z623" s="20">
        <f>'Bruker data input page'!BH623*Calibrations!DB$46*10000+Calibrations!DC$46</f>
        <v>45.498738215031388</v>
      </c>
      <c r="AA623" s="20">
        <f>'Bruker data input page'!BJ623*Calibrations!DI$46*10000+Calibrations!DJ$46</f>
        <v>328.54217785927693</v>
      </c>
      <c r="AB623" s="20">
        <f>'Bruker data input page'!BL623*Calibrations!DP$46*10000+Calibrations!DQ$46</f>
        <v>33.410893364853763</v>
      </c>
      <c r="AC623" s="20">
        <f>AB623*'ICP corrections'!Z$74+'ICP corrections'!AA$74</f>
        <v>36.354100449462187</v>
      </c>
      <c r="AD623" s="20">
        <f>((('Bruker data input page'!BN623*10000)^2)*Calibrations!DW$46)+(Calibrations!DX$46*('Bruker data input page'!BN623*10000))+Calibrations!DY$46</f>
        <v>162.27088053457692</v>
      </c>
      <c r="AE623" s="20">
        <f>AD623^2*'ICP corrections'!F$75+'ICP corrections'!G$75*AD623+'ICP corrections'!H$75</f>
        <v>205.2045592793072</v>
      </c>
      <c r="AF623" s="91">
        <f>A623^4*'ICP corrections'!K$75+A623^3*'ICP corrections'!L$75+'ICP corrections'!M$75*A623^2+'ICP corrections'!N$75*A623+'ICP corrections'!O$75</f>
        <v>0.73834004534696529</v>
      </c>
      <c r="AG623" s="20">
        <f t="shared" si="9"/>
        <v>151.5107436036877</v>
      </c>
      <c r="AH623" s="20"/>
    </row>
    <row r="624" spans="1:34" s="18" customFormat="1" ht="16">
      <c r="A624" s="18">
        <f>'Bruker data input page'!A624</f>
        <v>685</v>
      </c>
      <c r="B624" s="82">
        <f>'Bruker data input page'!B624</f>
        <v>44882.18472222222</v>
      </c>
      <c r="C624" s="18" t="str">
        <f>'Bruker data input page'!G624</f>
        <v>GeoExploration</v>
      </c>
      <c r="D624" s="18" t="str">
        <f>'Bruker data input page'!H624</f>
        <v>Oxide3phase</v>
      </c>
      <c r="E624" s="22">
        <f>'Bruker data input page'!K624</f>
        <v>150</v>
      </c>
      <c r="F624" s="22"/>
      <c r="G624" s="22" t="str">
        <f>'Bruker data input page'!DJ624</f>
        <v>BCR-2</v>
      </c>
      <c r="H624" s="22" t="str">
        <f>'Bruker data input page'!DK624</f>
        <v/>
      </c>
      <c r="I624" s="22" t="str">
        <f>'Bruker data input page'!DL624</f>
        <v>BCR-2</v>
      </c>
      <c r="J624" s="22" t="str">
        <f>'Bruker data input page'!DM624</f>
        <v>BCR-2</v>
      </c>
      <c r="K624" s="49">
        <f>'Bruker data input page'!X624*Calibrations!H$46+Calibrations!I$46</f>
        <v>45.21049522364796</v>
      </c>
      <c r="L624" s="50">
        <f>'Bruker data input page'!AJ624*Calibrations!O$46/0.5995+Calibrations!P$46</f>
        <v>2.8183065403553353</v>
      </c>
      <c r="M624" s="19">
        <f>'ICP corrections'!$S$75*L624^2+'ICP corrections'!$T$75*L624+'ICP corrections'!$U$75</f>
        <v>3.1411305644710743</v>
      </c>
      <c r="N624" s="49">
        <f>'Bruker data input page'!V624*Calibrations!V$46+Calibrations!W$46</f>
        <v>14.655665143611943</v>
      </c>
      <c r="O624" s="50">
        <f>'Bruker data input page'!AR624*Calibrations!AC$46/0.6994+Calibrations!AD$46</f>
        <v>12.748912220950524</v>
      </c>
      <c r="P624" s="50">
        <f>'Bruker data input page'!T624*Calibrations!AQ$46+Calibrations!AR$46</f>
        <v>6.3335692195298154</v>
      </c>
      <c r="Q624" s="50">
        <f>'Bruker data input page'!AP624*Calibrations!AJ$46/0.77446+Calibrations!AK$46</f>
        <v>0.17766450205618894</v>
      </c>
      <c r="R624" s="50">
        <f>'Bruker data input page'!AH624*Calibrations!AX$46/0.7147+Calibrations!AY$46</f>
        <v>11.23887722119127</v>
      </c>
      <c r="S624" s="50">
        <f>'Bruker data input page'!AF624*Calibrations!BE$46/0.83015+Calibrations!BF$46</f>
        <v>0.52668931628012838</v>
      </c>
      <c r="U624" s="20">
        <f>'Bruker data input page'!AL624*Calibrations!BS$46*10000+Calibrations!BT$46</f>
        <v>211.15317949796534</v>
      </c>
      <c r="V624" s="20">
        <f>('Bruker data input page'!AN624*10000)^2*Calibrations!BY$46+('Bruker data input page'!AN624*10000)*Calibrations!BZ$46+Calibrations!CA$46</f>
        <v>387.6853717272794</v>
      </c>
      <c r="W624" s="20">
        <f>'Bruker data input page'!AV624*Calibrations!CG$46*10000+Calibrations!CH$46</f>
        <v>135.55536802373726</v>
      </c>
      <c r="X624" s="20">
        <f>'Bruker data input page'!AX624*Calibrations!CN$46*10000+Calibrations!CO$46</f>
        <v>126.51450499162858</v>
      </c>
      <c r="Y624" s="20">
        <f>'Bruker data input page'!AZ624*Calibrations!CU$46*10000+Calibrations!CV$46</f>
        <v>109.68234996278393</v>
      </c>
      <c r="Z624" s="20">
        <f>'Bruker data input page'!BH624*Calibrations!DB$46*10000+Calibrations!DC$46</f>
        <v>8.0712050702363456</v>
      </c>
      <c r="AA624" s="20">
        <f>'Bruker data input page'!BJ624*Calibrations!DI$46*10000+Calibrations!DJ$46</f>
        <v>390.08341491681603</v>
      </c>
      <c r="AB624" s="20">
        <f>'Bruker data input page'!BL624*Calibrations!DP$46*10000+Calibrations!DQ$46</f>
        <v>24.956412941230354</v>
      </c>
      <c r="AC624" s="20">
        <f>AB624*'ICP corrections'!Z$74+'ICP corrections'!AA$74</f>
        <v>29.166946641339923</v>
      </c>
      <c r="AD624" s="20">
        <f>((('Bruker data input page'!BN624*10000)^2)*Calibrations!DW$46)+(Calibrations!DX$46*('Bruker data input page'!BN624*10000))+Calibrations!DY$46</f>
        <v>164.11896598600833</v>
      </c>
      <c r="AE624" s="20">
        <f>AD624^2*'ICP corrections'!F$75+'ICP corrections'!G$75*AD624+'ICP corrections'!H$75</f>
        <v>206.97726957931911</v>
      </c>
      <c r="AF624" s="91">
        <f>A624^4*'ICP corrections'!K$75+A624^3*'ICP corrections'!L$75+'ICP corrections'!M$75*A624^2+'ICP corrections'!N$75*A624+'ICP corrections'!O$75</f>
        <v>0.73524018925752621</v>
      </c>
      <c r="AG624" s="20">
        <f t="shared" si="9"/>
        <v>152.17800685750461</v>
      </c>
      <c r="AH624" s="20"/>
    </row>
    <row r="625" spans="1:34" s="18" customFormat="1" ht="16">
      <c r="A625" s="18">
        <f>'Bruker data input page'!A625</f>
        <v>686</v>
      </c>
      <c r="B625" s="82">
        <f>'Bruker data input page'!B625</f>
        <v>44882.186805555553</v>
      </c>
      <c r="C625" s="18" t="str">
        <f>'Bruker data input page'!G625</f>
        <v>GeoExploration</v>
      </c>
      <c r="D625" s="18" t="str">
        <f>'Bruker data input page'!H625</f>
        <v>Oxide3phase</v>
      </c>
      <c r="E625" s="22">
        <f>'Bruker data input page'!K625</f>
        <v>150</v>
      </c>
      <c r="F625" s="22"/>
      <c r="G625" s="22" t="str">
        <f>'Bruker data input page'!DJ625</f>
        <v>BHVO-2</v>
      </c>
      <c r="H625" s="22" t="str">
        <f>'Bruker data input page'!DK625</f>
        <v/>
      </c>
      <c r="I625" s="22" t="str">
        <f>'Bruker data input page'!DL625</f>
        <v>BHVO-2</v>
      </c>
      <c r="J625" s="22" t="str">
        <f>'Bruker data input page'!DM625</f>
        <v>BHVO-2</v>
      </c>
      <c r="K625" s="49">
        <f>'Bruker data input page'!X625*Calibrations!H$46+Calibrations!I$46</f>
        <v>45.132691519028654</v>
      </c>
      <c r="L625" s="50">
        <f>'Bruker data input page'!AJ625*Calibrations!O$46/0.5995+Calibrations!P$46</f>
        <v>2.8141842545005091</v>
      </c>
      <c r="M625" s="19">
        <f>'ICP corrections'!$S$75*L625^2+'ICP corrections'!$T$75*L625+'ICP corrections'!$U$75</f>
        <v>3.1364950537769998</v>
      </c>
      <c r="N625" s="49">
        <f>'Bruker data input page'!V625*Calibrations!V$46+Calibrations!W$46</f>
        <v>14.701116566411454</v>
      </c>
      <c r="O625" s="50">
        <f>'Bruker data input page'!AR625*Calibrations!AC$46/0.6994+Calibrations!AD$46</f>
        <v>12.720497620122922</v>
      </c>
      <c r="P625" s="50">
        <f>'Bruker data input page'!T625*Calibrations!AQ$46+Calibrations!AR$46</f>
        <v>6.2351012114311146</v>
      </c>
      <c r="Q625" s="50">
        <f>'Bruker data input page'!AP625*Calibrations!AJ$46/0.77446+Calibrations!AK$46</f>
        <v>0.17694739780736007</v>
      </c>
      <c r="R625" s="50">
        <f>'Bruker data input page'!AH625*Calibrations!AX$46/0.7147+Calibrations!AY$46</f>
        <v>11.232311287649942</v>
      </c>
      <c r="S625" s="50">
        <f>'Bruker data input page'!AF625*Calibrations!BE$46/0.83015+Calibrations!BF$46</f>
        <v>0.52378086900010312</v>
      </c>
      <c r="U625" s="20">
        <f>'Bruker data input page'!AL625*Calibrations!BS$46*10000+Calibrations!BT$46</f>
        <v>208.38619024455082</v>
      </c>
      <c r="V625" s="20">
        <f>('Bruker data input page'!AN625*10000)^2*Calibrations!BY$46+('Bruker data input page'!AN625*10000)*Calibrations!BZ$46+Calibrations!CA$46</f>
        <v>400.87687314536151</v>
      </c>
      <c r="W625" s="20">
        <f>'Bruker data input page'!AV625*Calibrations!CG$46*10000+Calibrations!CH$46</f>
        <v>131.55986606168071</v>
      </c>
      <c r="X625" s="20">
        <f>'Bruker data input page'!AX625*Calibrations!CN$46*10000+Calibrations!CO$46</f>
        <v>128.56995404346134</v>
      </c>
      <c r="Y625" s="20">
        <f>'Bruker data input page'!AZ625*Calibrations!CU$46*10000+Calibrations!CV$46</f>
        <v>95.059800659922217</v>
      </c>
      <c r="Z625" s="20">
        <f>'Bruker data input page'!BH625*Calibrations!DB$46*10000+Calibrations!DC$46</f>
        <v>8.0712050702363456</v>
      </c>
      <c r="AA625" s="20">
        <f>'Bruker data input page'!BJ625*Calibrations!DI$46*10000+Calibrations!DJ$46</f>
        <v>386.95419947321233</v>
      </c>
      <c r="AB625" s="20">
        <f>'Bruker data input page'!BL625*Calibrations!DP$46*10000+Calibrations!DQ$46</f>
        <v>24.956412941230354</v>
      </c>
      <c r="AC625" s="20">
        <f>AB625*'ICP corrections'!Z$74+'ICP corrections'!AA$74</f>
        <v>29.166946641339923</v>
      </c>
      <c r="AD625" s="20">
        <f>((('Bruker data input page'!BN625*10000)^2)*Calibrations!DW$46)+(Calibrations!DX$46*('Bruker data input page'!BN625*10000))+Calibrations!DY$46</f>
        <v>165.95508800600945</v>
      </c>
      <c r="AE625" s="20">
        <f>AD625^2*'ICP corrections'!F$75+'ICP corrections'!G$75*AD625+'ICP corrections'!H$75</f>
        <v>208.72846587744908</v>
      </c>
      <c r="AF625" s="91">
        <f>A625^4*'ICP corrections'!K$75+A625^3*'ICP corrections'!L$75+'ICP corrections'!M$75*A625^2+'ICP corrections'!N$75*A625+'ICP corrections'!O$75</f>
        <v>0.73212429251633537</v>
      </c>
      <c r="AG625" s="20">
        <f t="shared" si="9"/>
        <v>152.81518040854746</v>
      </c>
      <c r="AH625" s="20"/>
    </row>
    <row r="626" spans="1:34" s="18" customFormat="1" ht="16">
      <c r="A626" s="18">
        <f>'Bruker data input page'!A626</f>
        <v>0</v>
      </c>
      <c r="B626" s="82">
        <f>'Bruker data input page'!B626</f>
        <v>0</v>
      </c>
      <c r="C626" s="18">
        <f>'Bruker data input page'!G626</f>
        <v>0</v>
      </c>
      <c r="D626" s="18">
        <f>'Bruker data input page'!H626</f>
        <v>0</v>
      </c>
      <c r="E626" s="22">
        <f>'Bruker data input page'!K626</f>
        <v>0</v>
      </c>
      <c r="F626" s="22"/>
      <c r="G626" s="22">
        <f>'Bruker data input page'!DJ626</f>
        <v>0</v>
      </c>
      <c r="H626" s="22">
        <f>'Bruker data input page'!DK626</f>
        <v>0</v>
      </c>
      <c r="I626" s="22">
        <f>'Bruker data input page'!DL626</f>
        <v>0</v>
      </c>
      <c r="J626" s="22">
        <f>'Bruker data input page'!DM626</f>
        <v>0</v>
      </c>
      <c r="K626" s="49">
        <f>'Bruker data input page'!X626*Calibrations!H$46+Calibrations!I$46</f>
        <v>1.9716393744207323</v>
      </c>
      <c r="L626" s="50">
        <f>'Bruker data input page'!AJ626*Calibrations!O$46/0.5995+Calibrations!P$46</f>
        <v>6.9566332357125837E-2</v>
      </c>
      <c r="M626" s="19">
        <f>'ICP corrections'!$S$75*L626^2+'ICP corrections'!$T$75*L626+'ICP corrections'!$U$75</f>
        <v>-2.1887222259284786E-2</v>
      </c>
      <c r="N626" s="49">
        <f>'Bruker data input page'!V626*Calibrations!V$46+Calibrations!W$46</f>
        <v>6.16523366368002</v>
      </c>
      <c r="O626" s="50">
        <f>'Bruker data input page'!AR626*Calibrations!AC$46/0.6994+Calibrations!AD$46</f>
        <v>-0.1142734364256377</v>
      </c>
      <c r="P626" s="50">
        <f>'Bruker data input page'!T626*Calibrations!AQ$46+Calibrations!AR$46</f>
        <v>1.7603850798522247</v>
      </c>
      <c r="Q626" s="50">
        <f>'Bruker data input page'!AP626*Calibrations!AJ$46/0.77446+Calibrations!AK$46</f>
        <v>1.1654868452308592E-2</v>
      </c>
      <c r="R626" s="50">
        <f>'Bruker data input page'!AH626*Calibrations!AX$46/0.7147+Calibrations!AY$46</f>
        <v>-4.0375235369180196E-2</v>
      </c>
      <c r="S626" s="50">
        <f>'Bruker data input page'!AF626*Calibrations!BE$46/0.83015+Calibrations!BF$46</f>
        <v>5.1717502780625368E-2</v>
      </c>
      <c r="U626" s="20">
        <f>'Bruker data input page'!AL626*Calibrations!BS$46*10000+Calibrations!BT$46</f>
        <v>54.818286680045446</v>
      </c>
      <c r="V626" s="20">
        <f>('Bruker data input page'!AN626*10000)^2*Calibrations!BY$46+('Bruker data input page'!AN626*10000)*Calibrations!BZ$46+Calibrations!CA$46</f>
        <v>-68.971916579614827</v>
      </c>
      <c r="W626" s="20">
        <f>'Bruker data input page'!AV626*Calibrations!CG$46*10000+Calibrations!CH$46</f>
        <v>-5.2860761387556749</v>
      </c>
      <c r="X626" s="20">
        <f>'Bruker data input page'!AX626*Calibrations!CN$46*10000+Calibrations!CO$46</f>
        <v>-5.0342343256669579</v>
      </c>
      <c r="Y626" s="20">
        <f>'Bruker data input page'!AZ626*Calibrations!CU$46*10000+Calibrations!CV$46</f>
        <v>-8.5165902353481329</v>
      </c>
      <c r="Z626" s="20">
        <f>'Bruker data input page'!BH626*Calibrations!DB$46*10000+Calibrations!DC$46</f>
        <v>0.58569844127733717</v>
      </c>
      <c r="AA626" s="20">
        <f>'Bruker data input page'!BJ626*Calibrations!DI$46*10000+Calibrations!DJ$46</f>
        <v>-4.197730977247943</v>
      </c>
      <c r="AB626" s="20">
        <f>'Bruker data input page'!BL626*Calibrations!DP$46*10000+Calibrations!DQ$46</f>
        <v>-1.6148112473003806</v>
      </c>
      <c r="AC626" s="20">
        <f>AB626*'ICP corrections'!Z$74+'ICP corrections'!AA$74</f>
        <v>6.578748958669947</v>
      </c>
      <c r="AD626" s="20">
        <f>((('Bruker data input page'!BN626*10000)^2)*Calibrations!DW$46)+(Calibrations!DX$46*('Bruker data input page'!BN626*10000))+Calibrations!DY$46</f>
        <v>-6.3177799728825548</v>
      </c>
      <c r="AE626" s="20">
        <f>AD626^2*'ICP corrections'!F$75+'ICP corrections'!G$75*AD626+'ICP corrections'!H$75</f>
        <v>0.85208968984384548</v>
      </c>
      <c r="AF626" s="91">
        <f>A626^4*'ICP corrections'!K$75+A626^3*'ICP corrections'!L$75+'ICP corrections'!M$75*A626^2+'ICP corrections'!N$75*A626+'ICP corrections'!O$75</f>
        <v>1.17373826212014</v>
      </c>
      <c r="AG626" s="20">
        <f t="shared" si="9"/>
        <v>1.0001302717278042</v>
      </c>
      <c r="AH626" s="20"/>
    </row>
    <row r="627" spans="1:34" s="18" customFormat="1" ht="16">
      <c r="A627" s="18">
        <f>'Bruker data input page'!A627</f>
        <v>0</v>
      </c>
      <c r="B627" s="82">
        <f>'Bruker data input page'!B627</f>
        <v>0</v>
      </c>
      <c r="C627" s="18">
        <f>'Bruker data input page'!G627</f>
        <v>0</v>
      </c>
      <c r="D627" s="18">
        <f>'Bruker data input page'!H627</f>
        <v>0</v>
      </c>
      <c r="E627" s="22">
        <f>'Bruker data input page'!K627</f>
        <v>0</v>
      </c>
      <c r="F627" s="22"/>
      <c r="G627" s="22">
        <f>'Bruker data input page'!DJ627</f>
        <v>0</v>
      </c>
      <c r="H627" s="22">
        <f>'Bruker data input page'!DK627</f>
        <v>0</v>
      </c>
      <c r="I627" s="22">
        <f>'Bruker data input page'!DL627</f>
        <v>0</v>
      </c>
      <c r="J627" s="22">
        <f>'Bruker data input page'!DM627</f>
        <v>0</v>
      </c>
      <c r="K627" s="49">
        <f>'Bruker data input page'!X627*Calibrations!H$46+Calibrations!I$46</f>
        <v>1.9716393744207323</v>
      </c>
      <c r="L627" s="50">
        <f>'Bruker data input page'!AJ627*Calibrations!O$46/0.5995+Calibrations!P$46</f>
        <v>6.9566332357125837E-2</v>
      </c>
      <c r="M627" s="19">
        <f>'ICP corrections'!$S$75*L627^2+'ICP corrections'!$T$75*L627+'ICP corrections'!$U$75</f>
        <v>-2.1887222259284786E-2</v>
      </c>
      <c r="N627" s="49">
        <f>'Bruker data input page'!V627*Calibrations!V$46+Calibrations!W$46</f>
        <v>6.16523366368002</v>
      </c>
      <c r="O627" s="50">
        <f>'Bruker data input page'!AR627*Calibrations!AC$46/0.6994+Calibrations!AD$46</f>
        <v>-0.1142734364256377</v>
      </c>
      <c r="P627" s="50">
        <f>'Bruker data input page'!T627*Calibrations!AQ$46+Calibrations!AR$46</f>
        <v>1.7603850798522247</v>
      </c>
      <c r="Q627" s="50">
        <f>'Bruker data input page'!AP627*Calibrations!AJ$46/0.77446+Calibrations!AK$46</f>
        <v>1.1654868452308592E-2</v>
      </c>
      <c r="R627" s="50">
        <f>'Bruker data input page'!AH627*Calibrations!AX$46/0.7147+Calibrations!AY$46</f>
        <v>-4.0375235369180196E-2</v>
      </c>
      <c r="S627" s="50">
        <f>'Bruker data input page'!AF627*Calibrations!BE$46/0.83015+Calibrations!BF$46</f>
        <v>5.1717502780625368E-2</v>
      </c>
      <c r="U627" s="20">
        <f>'Bruker data input page'!AL627*Calibrations!BS$46*10000+Calibrations!BT$46</f>
        <v>54.818286680045446</v>
      </c>
      <c r="V627" s="20">
        <f>('Bruker data input page'!AN627*10000)^2*Calibrations!BY$46+('Bruker data input page'!AN627*10000)*Calibrations!BZ$46+Calibrations!CA$46</f>
        <v>-68.971916579614827</v>
      </c>
      <c r="W627" s="20">
        <f>'Bruker data input page'!AV627*Calibrations!CG$46*10000+Calibrations!CH$46</f>
        <v>-5.2860761387556749</v>
      </c>
      <c r="X627" s="20">
        <f>'Bruker data input page'!AX627*Calibrations!CN$46*10000+Calibrations!CO$46</f>
        <v>-5.0342343256669579</v>
      </c>
      <c r="Y627" s="20">
        <f>'Bruker data input page'!AZ627*Calibrations!CU$46*10000+Calibrations!CV$46</f>
        <v>-8.5165902353481329</v>
      </c>
      <c r="Z627" s="20">
        <f>'Bruker data input page'!BH627*Calibrations!DB$46*10000+Calibrations!DC$46</f>
        <v>0.58569844127733717</v>
      </c>
      <c r="AA627" s="20">
        <f>'Bruker data input page'!BJ627*Calibrations!DI$46*10000+Calibrations!DJ$46</f>
        <v>-4.197730977247943</v>
      </c>
      <c r="AB627" s="20">
        <f>'Bruker data input page'!BL627*Calibrations!DP$46*10000+Calibrations!DQ$46</f>
        <v>-1.6148112473003806</v>
      </c>
      <c r="AC627" s="20">
        <f>AB627*'ICP corrections'!Z$74+'ICP corrections'!AA$74</f>
        <v>6.578748958669947</v>
      </c>
      <c r="AD627" s="20">
        <f>((('Bruker data input page'!BN627*10000)^2)*Calibrations!DW$46)+(Calibrations!DX$46*('Bruker data input page'!BN627*10000))+Calibrations!DY$46</f>
        <v>-6.3177799728825548</v>
      </c>
      <c r="AE627" s="20">
        <f>AD627^2*'ICP corrections'!F$75+'ICP corrections'!G$75*AD627+'ICP corrections'!H$75</f>
        <v>0.85208968984384548</v>
      </c>
      <c r="AF627" s="91">
        <f>A627^4*'ICP corrections'!K$75+A627^3*'ICP corrections'!L$75+'ICP corrections'!M$75*A627^2+'ICP corrections'!N$75*A627+'ICP corrections'!O$75</f>
        <v>1.17373826212014</v>
      </c>
      <c r="AG627" s="20">
        <f t="shared" si="9"/>
        <v>1.0001302717278042</v>
      </c>
      <c r="AH627" s="20"/>
    </row>
    <row r="628" spans="1:34" s="18" customFormat="1" ht="16">
      <c r="B628" s="82"/>
      <c r="E628" s="22"/>
      <c r="F628" s="22"/>
      <c r="G628" s="22"/>
      <c r="H628" s="22"/>
      <c r="I628" s="22"/>
      <c r="J628" s="22"/>
      <c r="K628" s="49"/>
      <c r="L628" s="50"/>
      <c r="M628" s="19"/>
      <c r="N628" s="49"/>
      <c r="O628" s="50"/>
      <c r="P628" s="50"/>
      <c r="Q628" s="50"/>
      <c r="R628" s="50"/>
      <c r="S628" s="50"/>
      <c r="U628" s="20"/>
      <c r="V628" s="20"/>
      <c r="W628" s="20"/>
      <c r="X628" s="20"/>
      <c r="Y628" s="20"/>
      <c r="Z628" s="20"/>
      <c r="AA628" s="20"/>
      <c r="AB628" s="20"/>
      <c r="AC628" s="20"/>
      <c r="AD628" s="20"/>
      <c r="AE628" s="20"/>
      <c r="AF628" s="91"/>
      <c r="AG628" s="20"/>
      <c r="AH628" s="20"/>
    </row>
  </sheetData>
  <pageMargins left="0.75" right="0.75" top="1" bottom="1" header="0.5" footer="0.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P31"/>
  <sheetViews>
    <sheetView workbookViewId="0">
      <selection sqref="A1:P31"/>
    </sheetView>
  </sheetViews>
  <sheetFormatPr baseColWidth="10" defaultRowHeight="15"/>
  <cols>
    <col min="1" max="1" width="13.6640625" customWidth="1"/>
    <col min="2" max="2" width="21.6640625" customWidth="1"/>
  </cols>
  <sheetData>
    <row r="1" spans="1:16">
      <c r="A1" s="4" t="str">
        <f>'Paste in your data here!'!A1</f>
        <v>File #</v>
      </c>
      <c r="B1" s="5" t="str">
        <f>'Paste in your data here!'!H1</f>
        <v xml:space="preserve">Hole </v>
      </c>
      <c r="C1" s="5" t="str">
        <f>'Paste in your data here!'!Q1</f>
        <v>TiO2</v>
      </c>
      <c r="D1" s="5" t="str">
        <f>'Paste in your data here!'!S1</f>
        <v>Fe2O3</v>
      </c>
      <c r="E1" s="5" t="str">
        <f>'Paste in your data here!'!W1</f>
        <v>K2O</v>
      </c>
      <c r="F1" s="5" t="str">
        <f>'Paste in your data here!'!AK1</f>
        <v>Ba</v>
      </c>
      <c r="G1" s="5" t="e">
        <f>'Paste in your data here!'!#REF!</f>
        <v>#REF!</v>
      </c>
      <c r="H1" s="5" t="e">
        <f>'Paste in your data here!'!#REF!</f>
        <v>#REF!</v>
      </c>
      <c r="I1" s="5" t="e">
        <f>'Paste in your data here!'!#REF!</f>
        <v>#REF!</v>
      </c>
      <c r="J1" s="5" t="e">
        <f>'Paste in your data here!'!#REF!</f>
        <v>#REF!</v>
      </c>
      <c r="K1" s="5" t="e">
        <f>'Paste in your data here!'!#REF!</f>
        <v>#REF!</v>
      </c>
      <c r="L1" s="5" t="e">
        <f>'Paste in your data here!'!#REF!</f>
        <v>#REF!</v>
      </c>
      <c r="M1" s="5" t="e">
        <f>'Paste in your data here!'!#REF!</f>
        <v>#REF!</v>
      </c>
      <c r="N1" s="5" t="e">
        <f>'Paste in your data here!'!#REF!</f>
        <v>#REF!</v>
      </c>
      <c r="O1" s="5" t="e">
        <f>'Paste in your data here!'!#REF!</f>
        <v>#REF!</v>
      </c>
      <c r="P1" s="5" t="e">
        <f>'Paste in your data here!'!#REF!</f>
        <v>#REF!</v>
      </c>
    </row>
    <row r="2" spans="1:16">
      <c r="A2" s="5">
        <f>'Paste in your data here!'!A2</f>
        <v>49</v>
      </c>
      <c r="B2" s="5" t="str">
        <f>'Paste in your data here!'!H2</f>
        <v/>
      </c>
      <c r="C2" s="5" t="e">
        <f>AVERAGE('Paste in your data here!'!Q2,'Paste in your data here!'!Q3,'Paste in your data here!'!Q4)</f>
        <v>#VALUE!</v>
      </c>
      <c r="D2" s="5" t="e">
        <f>AVERAGE('Paste in your data here!'!S2,'Paste in your data here!'!S3,'Paste in your data here!'!S4)</f>
        <v>#VALUE!</v>
      </c>
      <c r="E2" s="5" t="e">
        <f>AVERAGE('Paste in your data here!'!W2,'Paste in your data here!'!W3,'Paste in your data here!'!W4)</f>
        <v>#VALUE!</v>
      </c>
      <c r="F2" s="5" t="e">
        <f>AVERAGE('Paste in your data here!'!AK2,'Paste in your data here!'!AK3,'Paste in your data here!'!AK4)</f>
        <v>#VALUE!</v>
      </c>
      <c r="G2" s="5" t="e">
        <f>AVERAGE('Paste in your data here!'!#REF!,'Paste in your data here!'!#REF!,'Paste in your data here!'!#REF!)</f>
        <v>#REF!</v>
      </c>
      <c r="H2" s="5" t="e">
        <f>AVERAGE('Paste in your data here!'!#REF!,'Paste in your data here!'!#REF!,'Paste in your data here!'!#REF!)</f>
        <v>#REF!</v>
      </c>
      <c r="I2" s="5" t="e">
        <f>AVERAGE('Paste in your data here!'!#REF!,'Paste in your data here!'!#REF!,'Paste in your data here!'!#REF!)</f>
        <v>#REF!</v>
      </c>
      <c r="J2" s="5" t="e">
        <f>AVERAGE('Paste in your data here!'!#REF!,'Paste in your data here!'!#REF!,'Paste in your data here!'!#REF!)</f>
        <v>#REF!</v>
      </c>
      <c r="K2" s="5" t="e">
        <f>AVERAGE('Paste in your data here!'!#REF!,'Paste in your data here!'!#REF!,'Paste in your data here!'!#REF!)</f>
        <v>#REF!</v>
      </c>
      <c r="L2" s="5" t="e">
        <f>AVERAGE('Paste in your data here!'!#REF!,'Paste in your data here!'!#REF!,'Paste in your data here!'!#REF!)</f>
        <v>#REF!</v>
      </c>
      <c r="M2" s="5" t="e">
        <f>AVERAGE('Paste in your data here!'!#REF!,'Paste in your data here!'!#REF!,'Paste in your data here!'!#REF!)</f>
        <v>#REF!</v>
      </c>
      <c r="N2" s="5" t="e">
        <f>AVERAGE('Paste in your data here!'!#REF!,'Paste in your data here!'!#REF!,'Paste in your data here!'!#REF!)</f>
        <v>#REF!</v>
      </c>
      <c r="O2" s="5" t="e">
        <f>AVERAGE('Paste in your data here!'!#REF!,'Paste in your data here!'!#REF!,'Paste in your data here!'!#REF!)</f>
        <v>#REF!</v>
      </c>
      <c r="P2" s="5" t="e">
        <f>AVERAGE('Paste in your data here!'!#REF!,'Paste in your data here!'!#REF!,'Paste in your data here!'!#REF!)</f>
        <v>#REF!</v>
      </c>
    </row>
    <row r="3" spans="1:16">
      <c r="A3" s="5" t="str">
        <f>'Paste in your data here!'!A5</f>
        <v/>
      </c>
      <c r="B3" s="5" t="str">
        <f>'Paste in your data here!'!H5</f>
        <v/>
      </c>
      <c r="C3" s="5" t="e">
        <f>AVERAGE('Paste in your data here!'!Q5,'Paste in your data here!'!Q6,'Paste in your data here!'!Q7)</f>
        <v>#VALUE!</v>
      </c>
      <c r="D3" s="5" t="e">
        <f>AVERAGE('Paste in your data here!'!S5,'Paste in your data here!'!S6,'Paste in your data here!'!S7)</f>
        <v>#VALUE!</v>
      </c>
      <c r="E3" s="5" t="e">
        <f>AVERAGE('Paste in your data here!'!W5,'Paste in your data here!'!W6,'Paste in your data here!'!W7)</f>
        <v>#VALUE!</v>
      </c>
      <c r="F3" s="5" t="e">
        <f>AVERAGE('Paste in your data here!'!AK5,'Paste in your data here!'!AK6,'Paste in your data here!'!AK7)</f>
        <v>#VALUE!</v>
      </c>
      <c r="G3" s="5" t="e">
        <f>AVERAGE('Paste in your data here!'!#REF!,'Paste in your data here!'!#REF!,'Paste in your data here!'!#REF!)</f>
        <v>#REF!</v>
      </c>
      <c r="H3" s="5" t="e">
        <f>AVERAGE('Paste in your data here!'!#REF!,'Paste in your data here!'!#REF!,'Paste in your data here!'!#REF!)</f>
        <v>#REF!</v>
      </c>
      <c r="I3" s="5" t="e">
        <f>AVERAGE('Paste in your data here!'!#REF!,'Paste in your data here!'!#REF!,'Paste in your data here!'!#REF!)</f>
        <v>#REF!</v>
      </c>
      <c r="J3" s="5" t="e">
        <f>AVERAGE('Paste in your data here!'!#REF!,'Paste in your data here!'!#REF!,'Paste in your data here!'!#REF!)</f>
        <v>#REF!</v>
      </c>
      <c r="K3" s="5" t="e">
        <f>AVERAGE('Paste in your data here!'!#REF!,'Paste in your data here!'!#REF!,'Paste in your data here!'!#REF!)</f>
        <v>#REF!</v>
      </c>
      <c r="L3" s="5" t="e">
        <f>AVERAGE('Paste in your data here!'!#REF!,'Paste in your data here!'!#REF!,'Paste in your data here!'!#REF!)</f>
        <v>#REF!</v>
      </c>
      <c r="M3" s="5" t="e">
        <f>AVERAGE('Paste in your data here!'!#REF!,'Paste in your data here!'!#REF!,'Paste in your data here!'!#REF!)</f>
        <v>#REF!</v>
      </c>
      <c r="N3" s="5" t="e">
        <f>AVERAGE('Paste in your data here!'!#REF!,'Paste in your data here!'!#REF!,'Paste in your data here!'!#REF!)</f>
        <v>#REF!</v>
      </c>
      <c r="O3" s="5" t="e">
        <f>AVERAGE('Paste in your data here!'!#REF!,'Paste in your data here!'!#REF!,'Paste in your data here!'!#REF!)</f>
        <v>#REF!</v>
      </c>
      <c r="P3" s="5" t="e">
        <f>AVERAGE('Paste in your data here!'!#REF!,'Paste in your data here!'!#REF!,'Paste in your data here!'!#REF!)</f>
        <v>#REF!</v>
      </c>
    </row>
    <row r="4" spans="1:16">
      <c r="A4" s="5">
        <f>'Paste in your data here!'!A8</f>
        <v>52</v>
      </c>
      <c r="B4" s="5" t="str">
        <f>'Paste in your data here!'!H8</f>
        <v>A</v>
      </c>
      <c r="C4" s="5" t="e">
        <f>AVERAGE('Paste in your data here!'!Q8,'Paste in your data here!'!Q9,'Paste in your data here!'!Q10)</f>
        <v>#VALUE!</v>
      </c>
      <c r="D4" s="5" t="e">
        <f>AVERAGE('Paste in your data here!'!S8,'Paste in your data here!'!S9,'Paste in your data here!'!S10)</f>
        <v>#VALUE!</v>
      </c>
      <c r="E4" s="5" t="e">
        <f>AVERAGE('Paste in your data here!'!W8,'Paste in your data here!'!W9,'Paste in your data here!'!W10)</f>
        <v>#VALUE!</v>
      </c>
      <c r="F4" s="5" t="e">
        <f>AVERAGE('Paste in your data here!'!AK8,'Paste in your data here!'!AK9,'Paste in your data here!'!AK10)</f>
        <v>#VALUE!</v>
      </c>
      <c r="G4" s="5" t="e">
        <f>AVERAGE('Paste in your data here!'!#REF!,'Paste in your data here!'!#REF!,'Paste in your data here!'!#REF!)</f>
        <v>#REF!</v>
      </c>
      <c r="H4" s="5" t="e">
        <f>AVERAGE('Paste in your data here!'!#REF!,'Paste in your data here!'!#REF!,'Paste in your data here!'!#REF!)</f>
        <v>#REF!</v>
      </c>
      <c r="I4" s="5" t="e">
        <f>AVERAGE('Paste in your data here!'!#REF!,'Paste in your data here!'!#REF!,'Paste in your data here!'!#REF!)</f>
        <v>#REF!</v>
      </c>
      <c r="J4" s="5" t="e">
        <f>AVERAGE('Paste in your data here!'!#REF!,'Paste in your data here!'!#REF!,'Paste in your data here!'!#REF!)</f>
        <v>#REF!</v>
      </c>
      <c r="K4" s="5" t="e">
        <f>AVERAGE('Paste in your data here!'!#REF!,'Paste in your data here!'!#REF!,'Paste in your data here!'!#REF!)</f>
        <v>#REF!</v>
      </c>
      <c r="L4" s="5" t="e">
        <f>AVERAGE('Paste in your data here!'!#REF!,'Paste in your data here!'!#REF!,'Paste in your data here!'!#REF!)</f>
        <v>#REF!</v>
      </c>
      <c r="M4" s="5" t="e">
        <f>AVERAGE('Paste in your data here!'!#REF!,'Paste in your data here!'!#REF!,'Paste in your data here!'!#REF!)</f>
        <v>#REF!</v>
      </c>
      <c r="N4" s="5" t="e">
        <f>AVERAGE('Paste in your data here!'!#REF!,'Paste in your data here!'!#REF!,'Paste in your data here!'!#REF!)</f>
        <v>#REF!</v>
      </c>
      <c r="O4" s="5" t="e">
        <f>AVERAGE('Paste in your data here!'!#REF!,'Paste in your data here!'!#REF!,'Paste in your data here!'!#REF!)</f>
        <v>#REF!</v>
      </c>
      <c r="P4" s="5" t="e">
        <f>AVERAGE('Paste in your data here!'!#REF!,'Paste in your data here!'!#REF!,'Paste in your data here!'!#REF!)</f>
        <v>#REF!</v>
      </c>
    </row>
    <row r="5" spans="1:16">
      <c r="A5" s="5" t="str">
        <f>'Paste in your data here!'!A11</f>
        <v/>
      </c>
      <c r="B5" s="5" t="str">
        <f>'Paste in your data here!'!H11</f>
        <v/>
      </c>
      <c r="C5" s="5" t="e">
        <f>AVERAGE('Paste in your data here!'!Q11,'Paste in your data here!'!Q12,'Paste in your data here!'!Q13)</f>
        <v>#VALUE!</v>
      </c>
      <c r="D5" s="5" t="e">
        <f>AVERAGE('Paste in your data here!'!S11,'Paste in your data here!'!S12,'Paste in your data here!'!S13)</f>
        <v>#VALUE!</v>
      </c>
      <c r="E5" s="5" t="e">
        <f>AVERAGE('Paste in your data here!'!W11,'Paste in your data here!'!W12,'Paste in your data here!'!W13)</f>
        <v>#VALUE!</v>
      </c>
      <c r="F5" s="5" t="e">
        <f>AVERAGE('Paste in your data here!'!AK11,'Paste in your data here!'!AK12,'Paste in your data here!'!AK13)</f>
        <v>#VALUE!</v>
      </c>
      <c r="G5" s="5" t="e">
        <f>AVERAGE('Paste in your data here!'!#REF!,'Paste in your data here!'!#REF!,'Paste in your data here!'!#REF!)</f>
        <v>#REF!</v>
      </c>
      <c r="H5" s="5" t="e">
        <f>AVERAGE('Paste in your data here!'!#REF!,'Paste in your data here!'!#REF!,'Paste in your data here!'!#REF!)</f>
        <v>#REF!</v>
      </c>
      <c r="I5" s="5" t="e">
        <f>AVERAGE('Paste in your data here!'!#REF!,'Paste in your data here!'!#REF!,'Paste in your data here!'!#REF!)</f>
        <v>#REF!</v>
      </c>
      <c r="J5" s="5" t="e">
        <f>AVERAGE('Paste in your data here!'!#REF!,'Paste in your data here!'!#REF!,'Paste in your data here!'!#REF!)</f>
        <v>#REF!</v>
      </c>
      <c r="K5" s="5" t="e">
        <f>AVERAGE('Paste in your data here!'!#REF!,'Paste in your data here!'!#REF!,'Paste in your data here!'!#REF!)</f>
        <v>#REF!</v>
      </c>
      <c r="L5" s="5" t="e">
        <f>AVERAGE('Paste in your data here!'!#REF!,'Paste in your data here!'!#REF!,'Paste in your data here!'!#REF!)</f>
        <v>#REF!</v>
      </c>
      <c r="M5" s="5" t="e">
        <f>AVERAGE('Paste in your data here!'!#REF!,'Paste in your data here!'!#REF!,'Paste in your data here!'!#REF!)</f>
        <v>#REF!</v>
      </c>
      <c r="N5" s="5" t="e">
        <f>AVERAGE('Paste in your data here!'!#REF!,'Paste in your data here!'!#REF!,'Paste in your data here!'!#REF!)</f>
        <v>#REF!</v>
      </c>
      <c r="O5" s="5" t="e">
        <f>AVERAGE('Paste in your data here!'!#REF!,'Paste in your data here!'!#REF!,'Paste in your data here!'!#REF!)</f>
        <v>#REF!</v>
      </c>
      <c r="P5" s="5" t="e">
        <f>AVERAGE('Paste in your data here!'!#REF!,'Paste in your data here!'!#REF!,'Paste in your data here!'!#REF!)</f>
        <v>#REF!</v>
      </c>
    </row>
    <row r="6" spans="1:16">
      <c r="A6" s="5">
        <f>'Paste in your data here!'!A14</f>
        <v>119</v>
      </c>
      <c r="B6" s="5" t="str">
        <f>'Paste in your data here!'!H14</f>
        <v/>
      </c>
      <c r="C6" s="5" t="e">
        <f>AVERAGE('Paste in your data here!'!Q14,'Paste in your data here!'!Q15,'Paste in your data here!'!Q16)</f>
        <v>#VALUE!</v>
      </c>
      <c r="D6" s="5" t="e">
        <f>AVERAGE('Paste in your data here!'!S14,'Paste in your data here!'!S15,'Paste in your data here!'!S16)</f>
        <v>#VALUE!</v>
      </c>
      <c r="E6" s="5" t="e">
        <f>AVERAGE('Paste in your data here!'!W14,'Paste in your data here!'!W15,'Paste in your data here!'!W16)</f>
        <v>#VALUE!</v>
      </c>
      <c r="F6" s="5" t="e">
        <f>AVERAGE('Paste in your data here!'!AK14,'Paste in your data here!'!AK15,'Paste in your data here!'!AK16)</f>
        <v>#VALUE!</v>
      </c>
      <c r="G6" s="5" t="e">
        <f>AVERAGE('Paste in your data here!'!#REF!,'Paste in your data here!'!#REF!,'Paste in your data here!'!#REF!)</f>
        <v>#REF!</v>
      </c>
      <c r="H6" s="5" t="e">
        <f>AVERAGE('Paste in your data here!'!#REF!,'Paste in your data here!'!#REF!,'Paste in your data here!'!#REF!)</f>
        <v>#REF!</v>
      </c>
      <c r="I6" s="5" t="e">
        <f>AVERAGE('Paste in your data here!'!#REF!,'Paste in your data here!'!#REF!,'Paste in your data here!'!#REF!)</f>
        <v>#REF!</v>
      </c>
      <c r="J6" s="5" t="e">
        <f>AVERAGE('Paste in your data here!'!#REF!,'Paste in your data here!'!#REF!,'Paste in your data here!'!#REF!)</f>
        <v>#REF!</v>
      </c>
      <c r="K6" s="5" t="e">
        <f>AVERAGE('Paste in your data here!'!#REF!,'Paste in your data here!'!#REF!,'Paste in your data here!'!#REF!)</f>
        <v>#REF!</v>
      </c>
      <c r="L6" s="5" t="e">
        <f>AVERAGE('Paste in your data here!'!#REF!,'Paste in your data here!'!#REF!,'Paste in your data here!'!#REF!)</f>
        <v>#REF!</v>
      </c>
      <c r="M6" s="5" t="e">
        <f>AVERAGE('Paste in your data here!'!#REF!,'Paste in your data here!'!#REF!,'Paste in your data here!'!#REF!)</f>
        <v>#REF!</v>
      </c>
      <c r="N6" s="5" t="e">
        <f>AVERAGE('Paste in your data here!'!#REF!,'Paste in your data here!'!#REF!,'Paste in your data here!'!#REF!)</f>
        <v>#REF!</v>
      </c>
      <c r="O6" s="5" t="e">
        <f>AVERAGE('Paste in your data here!'!#REF!,'Paste in your data here!'!#REF!,'Paste in your data here!'!#REF!)</f>
        <v>#REF!</v>
      </c>
      <c r="P6" s="5" t="e">
        <f>AVERAGE('Paste in your data here!'!#REF!,'Paste in your data here!'!#REF!,'Paste in your data here!'!#REF!)</f>
        <v>#REF!</v>
      </c>
    </row>
    <row r="7" spans="1:16">
      <c r="A7" s="5" t="str">
        <f>'Paste in your data here!'!A17</f>
        <v>File #</v>
      </c>
      <c r="B7" s="5" t="str">
        <f>'Paste in your data here!'!H17</f>
        <v xml:space="preserve">Hole </v>
      </c>
      <c r="C7" s="5">
        <f>AVERAGE('Paste in your data here!'!Q17,'Paste in your data here!'!Q18,'Paste in your data here!'!Q19)</f>
        <v>2.5866555465000003</v>
      </c>
      <c r="D7" s="5">
        <f>AVERAGE('Paste in your data here!'!S17,'Paste in your data here!'!S18,'Paste in your data here!'!S19)</f>
        <v>11.999428079999999</v>
      </c>
      <c r="E7" s="5">
        <f>AVERAGE('Paste in your data here!'!W17,'Paste in your data here!'!W18,'Paste in your data here!'!W19)</f>
        <v>1.5129193519999999</v>
      </c>
      <c r="F7" s="5">
        <f>AVERAGE('Paste in your data here!'!AK17,'Paste in your data here!'!AK18,'Paste in your data here!'!AK19)</f>
        <v>800.5</v>
      </c>
      <c r="G7" s="5" t="e">
        <f>AVERAGE('Paste in your data here!'!#REF!,'Paste in your data here!'!#REF!,'Paste in your data here!'!#REF!)</f>
        <v>#REF!</v>
      </c>
      <c r="H7" s="5" t="e">
        <f>AVERAGE('Paste in your data here!'!#REF!,'Paste in your data here!'!#REF!,'Paste in your data here!'!#REF!)</f>
        <v>#REF!</v>
      </c>
      <c r="I7" s="5" t="e">
        <f>AVERAGE('Paste in your data here!'!#REF!,'Paste in your data here!'!#REF!,'Paste in your data here!'!#REF!)</f>
        <v>#REF!</v>
      </c>
      <c r="J7" s="5" t="e">
        <f>AVERAGE('Paste in your data here!'!#REF!,'Paste in your data here!'!#REF!,'Paste in your data here!'!#REF!)</f>
        <v>#REF!</v>
      </c>
      <c r="K7" s="5" t="e">
        <f>AVERAGE('Paste in your data here!'!#REF!,'Paste in your data here!'!#REF!,'Paste in your data here!'!#REF!)</f>
        <v>#REF!</v>
      </c>
      <c r="L7" s="5" t="e">
        <f>AVERAGE('Paste in your data here!'!#REF!,'Paste in your data here!'!#REF!,'Paste in your data here!'!#REF!)</f>
        <v>#REF!</v>
      </c>
      <c r="M7" s="5" t="e">
        <f>AVERAGE('Paste in your data here!'!#REF!,'Paste in your data here!'!#REF!,'Paste in your data here!'!#REF!)</f>
        <v>#REF!</v>
      </c>
      <c r="N7" s="5" t="e">
        <f>AVERAGE('Paste in your data here!'!#REF!,'Paste in your data here!'!#REF!,'Paste in your data here!'!#REF!)</f>
        <v>#REF!</v>
      </c>
      <c r="O7" s="5" t="e">
        <f>AVERAGE('Paste in your data here!'!#REF!,'Paste in your data here!'!#REF!,'Paste in your data here!'!#REF!)</f>
        <v>#REF!</v>
      </c>
      <c r="P7" s="5" t="e">
        <f>AVERAGE('Paste in your data here!'!#REF!,'Paste in your data here!'!#REF!,'Paste in your data here!'!#REF!)</f>
        <v>#REF!</v>
      </c>
    </row>
    <row r="8" spans="1:16">
      <c r="A8" s="5">
        <f>'Paste in your data here!'!A20</f>
        <v>51</v>
      </c>
      <c r="B8" s="5" t="str">
        <f>'Paste in your data here!'!H20</f>
        <v>A</v>
      </c>
      <c r="C8" s="5">
        <f>AVERAGE('Paste in your data here!'!Q20,'Paste in your data here!'!Q21,'Paste in your data here!'!Q22)</f>
        <v>1.6356964139999999</v>
      </c>
      <c r="D8" s="5">
        <f>AVERAGE('Paste in your data here!'!S20,'Paste in your data here!'!S21,'Paste in your data here!'!S22)</f>
        <v>9.8556858260000002</v>
      </c>
      <c r="E8" s="5">
        <f>AVERAGE('Paste in your data here!'!W20,'Paste in your data here!'!W21,'Paste in your data here!'!W22)</f>
        <v>0.55247043733333334</v>
      </c>
      <c r="F8" s="5">
        <f>AVERAGE('Paste in your data here!'!AK20,'Paste in your data here!'!AK21,'Paste in your data here!'!AK22)</f>
        <v>1044</v>
      </c>
      <c r="G8" s="5" t="e">
        <f>AVERAGE('Paste in your data here!'!#REF!,'Paste in your data here!'!#REF!,'Paste in your data here!'!#REF!)</f>
        <v>#REF!</v>
      </c>
      <c r="H8" s="5" t="e">
        <f>AVERAGE('Paste in your data here!'!#REF!,'Paste in your data here!'!#REF!,'Paste in your data here!'!#REF!)</f>
        <v>#REF!</v>
      </c>
      <c r="I8" s="5" t="e">
        <f>AVERAGE('Paste in your data here!'!#REF!,'Paste in your data here!'!#REF!,'Paste in your data here!'!#REF!)</f>
        <v>#REF!</v>
      </c>
      <c r="J8" s="5" t="e">
        <f>AVERAGE('Paste in your data here!'!#REF!,'Paste in your data here!'!#REF!,'Paste in your data here!'!#REF!)</f>
        <v>#REF!</v>
      </c>
      <c r="K8" s="5" t="e">
        <f>AVERAGE('Paste in your data here!'!#REF!,'Paste in your data here!'!#REF!,'Paste in your data here!'!#REF!)</f>
        <v>#REF!</v>
      </c>
      <c r="L8" s="5" t="e">
        <f>AVERAGE('Paste in your data here!'!#REF!,'Paste in your data here!'!#REF!,'Paste in your data here!'!#REF!)</f>
        <v>#REF!</v>
      </c>
      <c r="M8" s="5" t="e">
        <f>AVERAGE('Paste in your data here!'!#REF!,'Paste in your data here!'!#REF!,'Paste in your data here!'!#REF!)</f>
        <v>#REF!</v>
      </c>
      <c r="N8" s="5" t="e">
        <f>AVERAGE('Paste in your data here!'!#REF!,'Paste in your data here!'!#REF!,'Paste in your data here!'!#REF!)</f>
        <v>#REF!</v>
      </c>
      <c r="O8" s="5" t="e">
        <f>AVERAGE('Paste in your data here!'!#REF!,'Paste in your data here!'!#REF!,'Paste in your data here!'!#REF!)</f>
        <v>#REF!</v>
      </c>
      <c r="P8" s="5" t="e">
        <f>AVERAGE('Paste in your data here!'!#REF!,'Paste in your data here!'!#REF!,'Paste in your data here!'!#REF!)</f>
        <v>#REF!</v>
      </c>
    </row>
    <row r="9" spans="1:16">
      <c r="A9" s="5">
        <f>'Paste in your data here!'!A23</f>
        <v>122</v>
      </c>
      <c r="B9" s="5">
        <f>'Paste in your data here!'!H23</f>
        <v>0</v>
      </c>
      <c r="C9" s="5">
        <f>AVERAGE('Paste in your data here!'!Q23,'Paste in your data here!'!Q24,'Paste in your data here!'!Q25)</f>
        <v>2.5906032806666666</v>
      </c>
      <c r="D9" s="5">
        <f>AVERAGE('Paste in your data here!'!S23,'Paste in your data here!'!S24,'Paste in your data here!'!S25)</f>
        <v>12.298589266666667</v>
      </c>
      <c r="E9" s="5">
        <f>AVERAGE('Paste in your data here!'!W23,'Paste in your data here!'!W24,'Paste in your data here!'!W25)</f>
        <v>1.3826015376666667</v>
      </c>
      <c r="F9" s="5">
        <f>AVERAGE('Paste in your data here!'!AK23,'Paste in your data here!'!AK24,'Paste in your data here!'!AK25)</f>
        <v>1081.3333333333333</v>
      </c>
      <c r="G9" s="5" t="e">
        <f>AVERAGE('Paste in your data here!'!#REF!,'Paste in your data here!'!#REF!,'Paste in your data here!'!#REF!)</f>
        <v>#REF!</v>
      </c>
      <c r="H9" s="5" t="e">
        <f>AVERAGE('Paste in your data here!'!#REF!,'Paste in your data here!'!#REF!,'Paste in your data here!'!#REF!)</f>
        <v>#REF!</v>
      </c>
      <c r="I9" s="5" t="e">
        <f>AVERAGE('Paste in your data here!'!#REF!,'Paste in your data here!'!#REF!,'Paste in your data here!'!#REF!)</f>
        <v>#REF!</v>
      </c>
      <c r="J9" s="5" t="e">
        <f>AVERAGE('Paste in your data here!'!#REF!,'Paste in your data here!'!#REF!,'Paste in your data here!'!#REF!)</f>
        <v>#REF!</v>
      </c>
      <c r="K9" s="5" t="e">
        <f>AVERAGE('Paste in your data here!'!#REF!,'Paste in your data here!'!#REF!,'Paste in your data here!'!#REF!)</f>
        <v>#REF!</v>
      </c>
      <c r="L9" s="5" t="e">
        <f>AVERAGE('Paste in your data here!'!#REF!,'Paste in your data here!'!#REF!,'Paste in your data here!'!#REF!)</f>
        <v>#REF!</v>
      </c>
      <c r="M9" s="5" t="e">
        <f>AVERAGE('Paste in your data here!'!#REF!,'Paste in your data here!'!#REF!,'Paste in your data here!'!#REF!)</f>
        <v>#REF!</v>
      </c>
      <c r="N9" s="5" t="e">
        <f>AVERAGE('Paste in your data here!'!#REF!,'Paste in your data here!'!#REF!,'Paste in your data here!'!#REF!)</f>
        <v>#REF!</v>
      </c>
      <c r="O9" s="5" t="e">
        <f>AVERAGE('Paste in your data here!'!#REF!,'Paste in your data here!'!#REF!,'Paste in your data here!'!#REF!)</f>
        <v>#REF!</v>
      </c>
      <c r="P9" s="5" t="e">
        <f>AVERAGE('Paste in your data here!'!#REF!,'Paste in your data here!'!#REF!,'Paste in your data here!'!#REF!)</f>
        <v>#REF!</v>
      </c>
    </row>
    <row r="10" spans="1:16">
      <c r="A10" s="5">
        <f>'Paste in your data here!'!A26</f>
        <v>0</v>
      </c>
      <c r="B10" s="5">
        <f>'Paste in your data here!'!H26</f>
        <v>0</v>
      </c>
      <c r="C10" s="5" t="e">
        <f>AVERAGE('Paste in your data here!'!Q26,'Paste in your data here!'!Q27,'Paste in your data here!'!Q28)</f>
        <v>#DIV/0!</v>
      </c>
      <c r="D10" s="5" t="e">
        <f>AVERAGE('Paste in your data here!'!S26,'Paste in your data here!'!S27,'Paste in your data here!'!S28)</f>
        <v>#DIV/0!</v>
      </c>
      <c r="E10" s="5" t="e">
        <f>AVERAGE('Paste in your data here!'!W26,'Paste in your data here!'!W27,'Paste in your data here!'!W28)</f>
        <v>#DIV/0!</v>
      </c>
      <c r="F10" s="5" t="e">
        <f>AVERAGE('Paste in your data here!'!AK26,'Paste in your data here!'!AK27,'Paste in your data here!'!AK28)</f>
        <v>#DIV/0!</v>
      </c>
      <c r="G10" s="5" t="e">
        <f>AVERAGE('Paste in your data here!'!#REF!,'Paste in your data here!'!#REF!,'Paste in your data here!'!#REF!)</f>
        <v>#REF!</v>
      </c>
      <c r="H10" s="5" t="e">
        <f>AVERAGE('Paste in your data here!'!#REF!,'Paste in your data here!'!#REF!,'Paste in your data here!'!#REF!)</f>
        <v>#REF!</v>
      </c>
      <c r="I10" s="5" t="e">
        <f>AVERAGE('Paste in your data here!'!#REF!,'Paste in your data here!'!#REF!,'Paste in your data here!'!#REF!)</f>
        <v>#REF!</v>
      </c>
      <c r="J10" s="5" t="e">
        <f>AVERAGE('Paste in your data here!'!#REF!,'Paste in your data here!'!#REF!,'Paste in your data here!'!#REF!)</f>
        <v>#REF!</v>
      </c>
      <c r="K10" s="5" t="e">
        <f>AVERAGE('Paste in your data here!'!#REF!,'Paste in your data here!'!#REF!,'Paste in your data here!'!#REF!)</f>
        <v>#REF!</v>
      </c>
      <c r="L10" s="5" t="e">
        <f>AVERAGE('Paste in your data here!'!#REF!,'Paste in your data here!'!#REF!,'Paste in your data here!'!#REF!)</f>
        <v>#REF!</v>
      </c>
      <c r="M10" s="5" t="e">
        <f>AVERAGE('Paste in your data here!'!#REF!,'Paste in your data here!'!#REF!,'Paste in your data here!'!#REF!)</f>
        <v>#REF!</v>
      </c>
      <c r="N10" s="5" t="e">
        <f>AVERAGE('Paste in your data here!'!#REF!,'Paste in your data here!'!#REF!,'Paste in your data here!'!#REF!)</f>
        <v>#REF!</v>
      </c>
      <c r="O10" s="5" t="e">
        <f>AVERAGE('Paste in your data here!'!#REF!,'Paste in your data here!'!#REF!,'Paste in your data here!'!#REF!)</f>
        <v>#REF!</v>
      </c>
      <c r="P10" s="5" t="e">
        <f>AVERAGE('Paste in your data here!'!#REF!,'Paste in your data here!'!#REF!,'Paste in your data here!'!#REF!)</f>
        <v>#REF!</v>
      </c>
    </row>
    <row r="11" spans="1:16">
      <c r="A11" s="5">
        <f>'Paste in your data here!'!A29</f>
        <v>0</v>
      </c>
      <c r="B11" s="5">
        <f>'Paste in your data here!'!H29</f>
        <v>0</v>
      </c>
      <c r="C11" s="5" t="e">
        <f>AVERAGE('Paste in your data here!'!Q29,'Paste in your data here!'!Q30,'Paste in your data here!'!Q31)</f>
        <v>#DIV/0!</v>
      </c>
      <c r="D11" s="5" t="e">
        <f>AVERAGE('Paste in your data here!'!S29,'Paste in your data here!'!S30,'Paste in your data here!'!S31)</f>
        <v>#DIV/0!</v>
      </c>
      <c r="E11" s="5" t="e">
        <f>AVERAGE('Paste in your data here!'!W29,'Paste in your data here!'!W30,'Paste in your data here!'!W31)</f>
        <v>#DIV/0!</v>
      </c>
      <c r="F11" s="5" t="e">
        <f>AVERAGE('Paste in your data here!'!AK29,'Paste in your data here!'!AK30,'Paste in your data here!'!AK31)</f>
        <v>#DIV/0!</v>
      </c>
      <c r="G11" s="5" t="e">
        <f>AVERAGE('Paste in your data here!'!#REF!,'Paste in your data here!'!#REF!,'Paste in your data here!'!#REF!)</f>
        <v>#REF!</v>
      </c>
      <c r="H11" s="5" t="e">
        <f>AVERAGE('Paste in your data here!'!#REF!,'Paste in your data here!'!#REF!,'Paste in your data here!'!#REF!)</f>
        <v>#REF!</v>
      </c>
      <c r="I11" s="5" t="e">
        <f>AVERAGE('Paste in your data here!'!#REF!,'Paste in your data here!'!#REF!,'Paste in your data here!'!#REF!)</f>
        <v>#REF!</v>
      </c>
      <c r="J11" s="5" t="e">
        <f>AVERAGE('Paste in your data here!'!#REF!,'Paste in your data here!'!#REF!,'Paste in your data here!'!#REF!)</f>
        <v>#REF!</v>
      </c>
      <c r="K11" s="5" t="e">
        <f>AVERAGE('Paste in your data here!'!#REF!,'Paste in your data here!'!#REF!,'Paste in your data here!'!#REF!)</f>
        <v>#REF!</v>
      </c>
      <c r="L11" s="5" t="e">
        <f>AVERAGE('Paste in your data here!'!#REF!,'Paste in your data here!'!#REF!,'Paste in your data here!'!#REF!)</f>
        <v>#REF!</v>
      </c>
      <c r="M11" s="5" t="e">
        <f>AVERAGE('Paste in your data here!'!#REF!,'Paste in your data here!'!#REF!,'Paste in your data here!'!#REF!)</f>
        <v>#REF!</v>
      </c>
      <c r="N11" s="5" t="e">
        <f>AVERAGE('Paste in your data here!'!#REF!,'Paste in your data here!'!#REF!,'Paste in your data here!'!#REF!)</f>
        <v>#REF!</v>
      </c>
      <c r="O11" s="5" t="e">
        <f>AVERAGE('Paste in your data here!'!#REF!,'Paste in your data here!'!#REF!,'Paste in your data here!'!#REF!)</f>
        <v>#REF!</v>
      </c>
      <c r="P11" s="5" t="e">
        <f>AVERAGE('Paste in your data here!'!#REF!,'Paste in your data here!'!#REF!,'Paste in your data here!'!#REF!)</f>
        <v>#REF!</v>
      </c>
    </row>
    <row r="12" spans="1:16">
      <c r="A12" s="5">
        <f>'Paste in your data here!'!A32</f>
        <v>0</v>
      </c>
      <c r="B12" s="5">
        <f>'Paste in your data here!'!H32</f>
        <v>0</v>
      </c>
      <c r="C12" s="5" t="e">
        <f>AVERAGE('Paste in your data here!'!Q32,'Paste in your data here!'!Q33,'Paste in your data here!'!Q34)</f>
        <v>#DIV/0!</v>
      </c>
      <c r="D12" s="5" t="e">
        <f>AVERAGE('Paste in your data here!'!S32,'Paste in your data here!'!S33,'Paste in your data here!'!S34)</f>
        <v>#DIV/0!</v>
      </c>
      <c r="E12" s="5" t="e">
        <f>AVERAGE('Paste in your data here!'!W32,'Paste in your data here!'!W33,'Paste in your data here!'!W34)</f>
        <v>#DIV/0!</v>
      </c>
      <c r="F12" s="5" t="e">
        <f>AVERAGE('Paste in your data here!'!AK32,'Paste in your data here!'!AK33,'Paste in your data here!'!AK34)</f>
        <v>#DIV/0!</v>
      </c>
      <c r="G12" s="5" t="e">
        <f>AVERAGE('Paste in your data here!'!#REF!,'Paste in your data here!'!#REF!,'Paste in your data here!'!#REF!)</f>
        <v>#REF!</v>
      </c>
      <c r="H12" s="5" t="e">
        <f>AVERAGE('Paste in your data here!'!#REF!,'Paste in your data here!'!#REF!,'Paste in your data here!'!#REF!)</f>
        <v>#REF!</v>
      </c>
      <c r="I12" s="5" t="e">
        <f>AVERAGE('Paste in your data here!'!#REF!,'Paste in your data here!'!#REF!,'Paste in your data here!'!#REF!)</f>
        <v>#REF!</v>
      </c>
      <c r="J12" s="5" t="e">
        <f>AVERAGE('Paste in your data here!'!#REF!,'Paste in your data here!'!#REF!,'Paste in your data here!'!#REF!)</f>
        <v>#REF!</v>
      </c>
      <c r="K12" s="5" t="e">
        <f>AVERAGE('Paste in your data here!'!#REF!,'Paste in your data here!'!#REF!,'Paste in your data here!'!#REF!)</f>
        <v>#REF!</v>
      </c>
      <c r="L12" s="5" t="e">
        <f>AVERAGE('Paste in your data here!'!#REF!,'Paste in your data here!'!#REF!,'Paste in your data here!'!#REF!)</f>
        <v>#REF!</v>
      </c>
      <c r="M12" s="5" t="e">
        <f>AVERAGE('Paste in your data here!'!#REF!,'Paste in your data here!'!#REF!,'Paste in your data here!'!#REF!)</f>
        <v>#REF!</v>
      </c>
      <c r="N12" s="5" t="e">
        <f>AVERAGE('Paste in your data here!'!#REF!,'Paste in your data here!'!#REF!,'Paste in your data here!'!#REF!)</f>
        <v>#REF!</v>
      </c>
      <c r="O12" s="5" t="e">
        <f>AVERAGE('Paste in your data here!'!#REF!,'Paste in your data here!'!#REF!,'Paste in your data here!'!#REF!)</f>
        <v>#REF!</v>
      </c>
      <c r="P12" s="5" t="e">
        <f>AVERAGE('Paste in your data here!'!#REF!,'Paste in your data here!'!#REF!,'Paste in your data here!'!#REF!)</f>
        <v>#REF!</v>
      </c>
    </row>
    <row r="13" spans="1:16">
      <c r="A13" s="5">
        <f>'Paste in your data here!'!A35</f>
        <v>0</v>
      </c>
      <c r="B13" s="5">
        <f>'Paste in your data here!'!H35</f>
        <v>0</v>
      </c>
      <c r="C13" s="5" t="e">
        <f>AVERAGE('Paste in your data here!'!Q35,'Paste in your data here!'!Q36,'Paste in your data here!'!Q37)</f>
        <v>#DIV/0!</v>
      </c>
      <c r="D13" s="5" t="e">
        <f>AVERAGE('Paste in your data here!'!S35,'Paste in your data here!'!S36,'Paste in your data here!'!S37)</f>
        <v>#DIV/0!</v>
      </c>
      <c r="E13" s="5" t="e">
        <f>AVERAGE('Paste in your data here!'!W35,'Paste in your data here!'!W36,'Paste in your data here!'!W37)</f>
        <v>#DIV/0!</v>
      </c>
      <c r="F13" s="5" t="e">
        <f>AVERAGE('Paste in your data here!'!AK35,'Paste in your data here!'!AK36,'Paste in your data here!'!AK37)</f>
        <v>#DIV/0!</v>
      </c>
      <c r="G13" s="5" t="e">
        <f>AVERAGE('Paste in your data here!'!#REF!,'Paste in your data here!'!#REF!,'Paste in your data here!'!#REF!)</f>
        <v>#REF!</v>
      </c>
      <c r="H13" s="5" t="e">
        <f>AVERAGE('Paste in your data here!'!#REF!,'Paste in your data here!'!#REF!,'Paste in your data here!'!#REF!)</f>
        <v>#REF!</v>
      </c>
      <c r="I13" s="5" t="e">
        <f>AVERAGE('Paste in your data here!'!#REF!,'Paste in your data here!'!#REF!,'Paste in your data here!'!#REF!)</f>
        <v>#REF!</v>
      </c>
      <c r="J13" s="5" t="e">
        <f>AVERAGE('Paste in your data here!'!#REF!,'Paste in your data here!'!#REF!,'Paste in your data here!'!#REF!)</f>
        <v>#REF!</v>
      </c>
      <c r="K13" s="5" t="e">
        <f>AVERAGE('Paste in your data here!'!#REF!,'Paste in your data here!'!#REF!,'Paste in your data here!'!#REF!)</f>
        <v>#REF!</v>
      </c>
      <c r="L13" s="5" t="e">
        <f>AVERAGE('Paste in your data here!'!#REF!,'Paste in your data here!'!#REF!,'Paste in your data here!'!#REF!)</f>
        <v>#REF!</v>
      </c>
      <c r="M13" s="5" t="e">
        <f>AVERAGE('Paste in your data here!'!#REF!,'Paste in your data here!'!#REF!,'Paste in your data here!'!#REF!)</f>
        <v>#REF!</v>
      </c>
      <c r="N13" s="5" t="e">
        <f>AVERAGE('Paste in your data here!'!#REF!,'Paste in your data here!'!#REF!,'Paste in your data here!'!#REF!)</f>
        <v>#REF!</v>
      </c>
      <c r="O13" s="5" t="e">
        <f>AVERAGE('Paste in your data here!'!#REF!,'Paste in your data here!'!#REF!,'Paste in your data here!'!#REF!)</f>
        <v>#REF!</v>
      </c>
      <c r="P13" s="5" t="e">
        <f>AVERAGE('Paste in your data here!'!#REF!,'Paste in your data here!'!#REF!,'Paste in your data here!'!#REF!)</f>
        <v>#REF!</v>
      </c>
    </row>
    <row r="14" spans="1:16">
      <c r="A14" s="5">
        <f>'Paste in your data here!'!A38</f>
        <v>0</v>
      </c>
      <c r="B14" s="5">
        <f>'Paste in your data here!'!H38</f>
        <v>0</v>
      </c>
      <c r="C14" s="5" t="e">
        <f>AVERAGE('Paste in your data here!'!Q38,'Paste in your data here!'!Q39,'Paste in your data here!'!Q40)</f>
        <v>#DIV/0!</v>
      </c>
      <c r="D14" s="5" t="e">
        <f>AVERAGE('Paste in your data here!'!S38,'Paste in your data here!'!S39,'Paste in your data here!'!S40)</f>
        <v>#DIV/0!</v>
      </c>
      <c r="E14" s="5" t="e">
        <f>AVERAGE('Paste in your data here!'!W38,'Paste in your data here!'!W39,'Paste in your data here!'!W40)</f>
        <v>#DIV/0!</v>
      </c>
      <c r="F14" s="5" t="e">
        <f>AVERAGE('Paste in your data here!'!AK38,'Paste in your data here!'!AK39,'Paste in your data here!'!AK40)</f>
        <v>#DIV/0!</v>
      </c>
      <c r="G14" s="5" t="e">
        <f>AVERAGE('Paste in your data here!'!#REF!,'Paste in your data here!'!#REF!,'Paste in your data here!'!#REF!)</f>
        <v>#REF!</v>
      </c>
      <c r="H14" s="5" t="e">
        <f>AVERAGE('Paste in your data here!'!#REF!,'Paste in your data here!'!#REF!,'Paste in your data here!'!#REF!)</f>
        <v>#REF!</v>
      </c>
      <c r="I14" s="5" t="e">
        <f>AVERAGE('Paste in your data here!'!#REF!,'Paste in your data here!'!#REF!,'Paste in your data here!'!#REF!)</f>
        <v>#REF!</v>
      </c>
      <c r="J14" s="5" t="e">
        <f>AVERAGE('Paste in your data here!'!#REF!,'Paste in your data here!'!#REF!,'Paste in your data here!'!#REF!)</f>
        <v>#REF!</v>
      </c>
      <c r="K14" s="5" t="e">
        <f>AVERAGE('Paste in your data here!'!#REF!,'Paste in your data here!'!#REF!,'Paste in your data here!'!#REF!)</f>
        <v>#REF!</v>
      </c>
      <c r="L14" s="5" t="e">
        <f>AVERAGE('Paste in your data here!'!#REF!,'Paste in your data here!'!#REF!,'Paste in your data here!'!#REF!)</f>
        <v>#REF!</v>
      </c>
      <c r="M14" s="5" t="e">
        <f>AVERAGE('Paste in your data here!'!#REF!,'Paste in your data here!'!#REF!,'Paste in your data here!'!#REF!)</f>
        <v>#REF!</v>
      </c>
      <c r="N14" s="5" t="e">
        <f>AVERAGE('Paste in your data here!'!#REF!,'Paste in your data here!'!#REF!,'Paste in your data here!'!#REF!)</f>
        <v>#REF!</v>
      </c>
      <c r="O14" s="5" t="e">
        <f>AVERAGE('Paste in your data here!'!#REF!,'Paste in your data here!'!#REF!,'Paste in your data here!'!#REF!)</f>
        <v>#REF!</v>
      </c>
      <c r="P14" s="5" t="e">
        <f>AVERAGE('Paste in your data here!'!#REF!,'Paste in your data here!'!#REF!,'Paste in your data here!'!#REF!)</f>
        <v>#REF!</v>
      </c>
    </row>
    <row r="15" spans="1:16">
      <c r="A15" s="5">
        <f>'Paste in your data here!'!A41</f>
        <v>0</v>
      </c>
      <c r="B15" s="5">
        <f>'Paste in your data here!'!H41</f>
        <v>0</v>
      </c>
      <c r="C15" s="5" t="e">
        <f>AVERAGE('Paste in your data here!'!Q41,'Paste in your data here!'!Q42,'Paste in your data here!'!Q43)</f>
        <v>#DIV/0!</v>
      </c>
      <c r="D15" s="5" t="e">
        <f>AVERAGE('Paste in your data here!'!S41,'Paste in your data here!'!S42,'Paste in your data here!'!S43)</f>
        <v>#DIV/0!</v>
      </c>
      <c r="E15" s="5" t="e">
        <f>AVERAGE('Paste in your data here!'!W41,'Paste in your data here!'!W42,'Paste in your data here!'!W43)</f>
        <v>#DIV/0!</v>
      </c>
      <c r="F15" s="5" t="e">
        <f>AVERAGE('Paste in your data here!'!AK41,'Paste in your data here!'!AK42,'Paste in your data here!'!AK43)</f>
        <v>#DIV/0!</v>
      </c>
      <c r="G15" s="5" t="e">
        <f>AVERAGE('Paste in your data here!'!#REF!,'Paste in your data here!'!#REF!,'Paste in your data here!'!#REF!)</f>
        <v>#REF!</v>
      </c>
      <c r="H15" s="5" t="e">
        <f>AVERAGE('Paste in your data here!'!#REF!,'Paste in your data here!'!#REF!,'Paste in your data here!'!#REF!)</f>
        <v>#REF!</v>
      </c>
      <c r="I15" s="5" t="e">
        <f>AVERAGE('Paste in your data here!'!#REF!,'Paste in your data here!'!#REF!,'Paste in your data here!'!#REF!)</f>
        <v>#REF!</v>
      </c>
      <c r="J15" s="5" t="e">
        <f>AVERAGE('Paste in your data here!'!#REF!,'Paste in your data here!'!#REF!,'Paste in your data here!'!#REF!)</f>
        <v>#REF!</v>
      </c>
      <c r="K15" s="5" t="e">
        <f>AVERAGE('Paste in your data here!'!#REF!,'Paste in your data here!'!#REF!,'Paste in your data here!'!#REF!)</f>
        <v>#REF!</v>
      </c>
      <c r="L15" s="5" t="e">
        <f>AVERAGE('Paste in your data here!'!#REF!,'Paste in your data here!'!#REF!,'Paste in your data here!'!#REF!)</f>
        <v>#REF!</v>
      </c>
      <c r="M15" s="5" t="e">
        <f>AVERAGE('Paste in your data here!'!#REF!,'Paste in your data here!'!#REF!,'Paste in your data here!'!#REF!)</f>
        <v>#REF!</v>
      </c>
      <c r="N15" s="5" t="e">
        <f>AVERAGE('Paste in your data here!'!#REF!,'Paste in your data here!'!#REF!,'Paste in your data here!'!#REF!)</f>
        <v>#REF!</v>
      </c>
      <c r="O15" s="5" t="e">
        <f>AVERAGE('Paste in your data here!'!#REF!,'Paste in your data here!'!#REF!,'Paste in your data here!'!#REF!)</f>
        <v>#REF!</v>
      </c>
      <c r="P15" s="5" t="e">
        <f>AVERAGE('Paste in your data here!'!#REF!,'Paste in your data here!'!#REF!,'Paste in your data here!'!#REF!)</f>
        <v>#REF!</v>
      </c>
    </row>
    <row r="16" spans="1:16">
      <c r="A16" s="5">
        <f>'Paste in your data here!'!A44</f>
        <v>0</v>
      </c>
      <c r="B16" s="5">
        <f>'Paste in your data here!'!H44</f>
        <v>0</v>
      </c>
      <c r="C16" s="5" t="e">
        <f>AVERAGE('Paste in your data here!'!Q44,'Paste in your data here!'!Q45,'Paste in your data here!'!Q46)</f>
        <v>#DIV/0!</v>
      </c>
      <c r="D16" s="5" t="e">
        <f>AVERAGE('Paste in your data here!'!S44,'Paste in your data here!'!S45,'Paste in your data here!'!S46)</f>
        <v>#DIV/0!</v>
      </c>
      <c r="E16" s="5" t="e">
        <f>AVERAGE('Paste in your data here!'!W44,'Paste in your data here!'!W45,'Paste in your data here!'!W46)</f>
        <v>#DIV/0!</v>
      </c>
      <c r="F16" s="5" t="e">
        <f>AVERAGE('Paste in your data here!'!AK44,'Paste in your data here!'!AK45,'Paste in your data here!'!AK46)</f>
        <v>#DIV/0!</v>
      </c>
      <c r="G16" s="5" t="e">
        <f>AVERAGE('Paste in your data here!'!#REF!,'Paste in your data here!'!#REF!,'Paste in your data here!'!#REF!)</f>
        <v>#REF!</v>
      </c>
      <c r="H16" s="5" t="e">
        <f>AVERAGE('Paste in your data here!'!#REF!,'Paste in your data here!'!#REF!,'Paste in your data here!'!#REF!)</f>
        <v>#REF!</v>
      </c>
      <c r="I16" s="5" t="e">
        <f>AVERAGE('Paste in your data here!'!#REF!,'Paste in your data here!'!#REF!,'Paste in your data here!'!#REF!)</f>
        <v>#REF!</v>
      </c>
      <c r="J16" s="5" t="e">
        <f>AVERAGE('Paste in your data here!'!#REF!,'Paste in your data here!'!#REF!,'Paste in your data here!'!#REF!)</f>
        <v>#REF!</v>
      </c>
      <c r="K16" s="5" t="e">
        <f>AVERAGE('Paste in your data here!'!#REF!,'Paste in your data here!'!#REF!,'Paste in your data here!'!#REF!)</f>
        <v>#REF!</v>
      </c>
      <c r="L16" s="5" t="e">
        <f>AVERAGE('Paste in your data here!'!#REF!,'Paste in your data here!'!#REF!,'Paste in your data here!'!#REF!)</f>
        <v>#REF!</v>
      </c>
      <c r="M16" s="5" t="e">
        <f>AVERAGE('Paste in your data here!'!#REF!,'Paste in your data here!'!#REF!,'Paste in your data here!'!#REF!)</f>
        <v>#REF!</v>
      </c>
      <c r="N16" s="5" t="e">
        <f>AVERAGE('Paste in your data here!'!#REF!,'Paste in your data here!'!#REF!,'Paste in your data here!'!#REF!)</f>
        <v>#REF!</v>
      </c>
      <c r="O16" s="5" t="e">
        <f>AVERAGE('Paste in your data here!'!#REF!,'Paste in your data here!'!#REF!,'Paste in your data here!'!#REF!)</f>
        <v>#REF!</v>
      </c>
      <c r="P16" s="5" t="e">
        <f>AVERAGE('Paste in your data here!'!#REF!,'Paste in your data here!'!#REF!,'Paste in your data here!'!#REF!)</f>
        <v>#REF!</v>
      </c>
    </row>
    <row r="17" spans="1:16">
      <c r="A17" s="5">
        <f>'Paste in your data here!'!A45</f>
        <v>0</v>
      </c>
      <c r="B17" s="5">
        <f>'Paste in your data here!'!H45</f>
        <v>0</v>
      </c>
      <c r="C17" s="5" t="e">
        <f>AVERAGE('Paste in your data here!'!Q45,'Paste in your data here!'!Q46,'Paste in your data here!'!Q47)</f>
        <v>#DIV/0!</v>
      </c>
      <c r="D17" s="5" t="e">
        <f>AVERAGE('Paste in your data here!'!S45,'Paste in your data here!'!S46,'Paste in your data here!'!S47)</f>
        <v>#DIV/0!</v>
      </c>
      <c r="E17" s="5" t="e">
        <f>AVERAGE('Paste in your data here!'!W45,'Paste in your data here!'!W46,'Paste in your data here!'!W47)</f>
        <v>#DIV/0!</v>
      </c>
      <c r="F17" s="5" t="e">
        <f>AVERAGE('Paste in your data here!'!AK45,'Paste in your data here!'!AK46,'Paste in your data here!'!AK47)</f>
        <v>#DIV/0!</v>
      </c>
      <c r="G17" s="5" t="e">
        <f>AVERAGE('Paste in your data here!'!#REF!,'Paste in your data here!'!#REF!,'Paste in your data here!'!#REF!)</f>
        <v>#REF!</v>
      </c>
      <c r="H17" s="5" t="e">
        <f>AVERAGE('Paste in your data here!'!#REF!,'Paste in your data here!'!#REF!,'Paste in your data here!'!#REF!)</f>
        <v>#REF!</v>
      </c>
      <c r="I17" s="5" t="e">
        <f>AVERAGE('Paste in your data here!'!#REF!,'Paste in your data here!'!#REF!,'Paste in your data here!'!#REF!)</f>
        <v>#REF!</v>
      </c>
      <c r="J17" s="5" t="e">
        <f>AVERAGE('Paste in your data here!'!#REF!,'Paste in your data here!'!#REF!,'Paste in your data here!'!#REF!)</f>
        <v>#REF!</v>
      </c>
      <c r="K17" s="5" t="e">
        <f>AVERAGE('Paste in your data here!'!#REF!,'Paste in your data here!'!#REF!,'Paste in your data here!'!#REF!)</f>
        <v>#REF!</v>
      </c>
      <c r="L17" s="5" t="e">
        <f>AVERAGE('Paste in your data here!'!#REF!,'Paste in your data here!'!#REF!,'Paste in your data here!'!#REF!)</f>
        <v>#REF!</v>
      </c>
      <c r="M17" s="5" t="e">
        <f>AVERAGE('Paste in your data here!'!#REF!,'Paste in your data here!'!#REF!,'Paste in your data here!'!#REF!)</f>
        <v>#REF!</v>
      </c>
      <c r="N17" s="5" t="e">
        <f>AVERAGE('Paste in your data here!'!#REF!,'Paste in your data here!'!#REF!,'Paste in your data here!'!#REF!)</f>
        <v>#REF!</v>
      </c>
      <c r="O17" s="5" t="e">
        <f>AVERAGE('Paste in your data here!'!#REF!,'Paste in your data here!'!#REF!,'Paste in your data here!'!#REF!)</f>
        <v>#REF!</v>
      </c>
      <c r="P17" s="5" t="e">
        <f>AVERAGE('Paste in your data here!'!#REF!,'Paste in your data here!'!#REF!,'Paste in your data here!'!#REF!)</f>
        <v>#REF!</v>
      </c>
    </row>
    <row r="18" spans="1:16">
      <c r="A18" s="5">
        <f>'Paste in your data here!'!A20</f>
        <v>51</v>
      </c>
      <c r="B18" s="5" t="str">
        <f>'Paste in your data here!'!H20</f>
        <v>A</v>
      </c>
      <c r="C18" s="5">
        <f>AVERAGE('Paste in your data here!'!Q20,'Paste in your data here!'!Q21,'Paste in your data here!'!Q22)</f>
        <v>1.6356964139999999</v>
      </c>
      <c r="D18" s="5">
        <f>AVERAGE('Paste in your data here!'!S20,'Paste in your data here!'!S21,'Paste in your data here!'!S22)</f>
        <v>9.8556858260000002</v>
      </c>
      <c r="E18" s="5">
        <f>AVERAGE('Paste in your data here!'!W20,'Paste in your data here!'!W21,'Paste in your data here!'!W22)</f>
        <v>0.55247043733333334</v>
      </c>
      <c r="F18" s="5">
        <f>AVERAGE('Paste in your data here!'!AK20,'Paste in your data here!'!AK21,'Paste in your data here!'!AK22)</f>
        <v>1044</v>
      </c>
      <c r="G18" s="5" t="e">
        <f>AVERAGE('Paste in your data here!'!#REF!,'Paste in your data here!'!#REF!,'Paste in your data here!'!#REF!)</f>
        <v>#REF!</v>
      </c>
      <c r="H18" s="5" t="e">
        <f>AVERAGE('Paste in your data here!'!#REF!,'Paste in your data here!'!#REF!,'Paste in your data here!'!#REF!)</f>
        <v>#REF!</v>
      </c>
      <c r="I18" s="5" t="e">
        <f>AVERAGE('Paste in your data here!'!#REF!,'Paste in your data here!'!#REF!,'Paste in your data here!'!#REF!)</f>
        <v>#REF!</v>
      </c>
      <c r="J18" s="5" t="e">
        <f>AVERAGE('Paste in your data here!'!#REF!,'Paste in your data here!'!#REF!,'Paste in your data here!'!#REF!)</f>
        <v>#REF!</v>
      </c>
      <c r="K18" s="5" t="e">
        <f>AVERAGE('Paste in your data here!'!#REF!,'Paste in your data here!'!#REF!,'Paste in your data here!'!#REF!)</f>
        <v>#REF!</v>
      </c>
      <c r="L18" s="5" t="e">
        <f>AVERAGE('Paste in your data here!'!#REF!,'Paste in your data here!'!#REF!,'Paste in your data here!'!#REF!)</f>
        <v>#REF!</v>
      </c>
      <c r="M18" s="5" t="e">
        <f>AVERAGE('Paste in your data here!'!#REF!,'Paste in your data here!'!#REF!,'Paste in your data here!'!#REF!)</f>
        <v>#REF!</v>
      </c>
      <c r="N18" s="5" t="e">
        <f>AVERAGE('Paste in your data here!'!#REF!,'Paste in your data here!'!#REF!,'Paste in your data here!'!#REF!)</f>
        <v>#REF!</v>
      </c>
      <c r="O18" s="5" t="e">
        <f>AVERAGE('Paste in your data here!'!#REF!,'Paste in your data here!'!#REF!,'Paste in your data here!'!#REF!)</f>
        <v>#REF!</v>
      </c>
      <c r="P18" s="5" t="e">
        <f>AVERAGE('Paste in your data here!'!#REF!,'Paste in your data here!'!#REF!,'Paste in your data here!'!#REF!)</f>
        <v>#REF!</v>
      </c>
    </row>
    <row r="19" spans="1:16">
      <c r="A19" s="5">
        <f>'Paste in your data here!'!A23</f>
        <v>122</v>
      </c>
      <c r="B19" s="5">
        <f>'Paste in your data here!'!H23</f>
        <v>0</v>
      </c>
      <c r="C19" s="5">
        <f>AVERAGE('Paste in your data here!'!Q23,'Paste in your data here!'!Q24,'Paste in your data here!'!Q25)</f>
        <v>2.5906032806666666</v>
      </c>
      <c r="D19" s="5">
        <f>AVERAGE('Paste in your data here!'!S23,'Paste in your data here!'!S24,'Paste in your data here!'!S25)</f>
        <v>12.298589266666667</v>
      </c>
      <c r="E19" s="5">
        <f>AVERAGE('Paste in your data here!'!W23,'Paste in your data here!'!W24,'Paste in your data here!'!W25)</f>
        <v>1.3826015376666667</v>
      </c>
      <c r="F19" s="5">
        <f>AVERAGE('Paste in your data here!'!AK23,'Paste in your data here!'!AK24,'Paste in your data here!'!AK25)</f>
        <v>1081.3333333333333</v>
      </c>
      <c r="G19" s="5" t="e">
        <f>AVERAGE('Paste in your data here!'!#REF!,'Paste in your data here!'!#REF!,'Paste in your data here!'!#REF!)</f>
        <v>#REF!</v>
      </c>
      <c r="H19" s="5" t="e">
        <f>AVERAGE('Paste in your data here!'!#REF!,'Paste in your data here!'!#REF!,'Paste in your data here!'!#REF!)</f>
        <v>#REF!</v>
      </c>
      <c r="I19" s="5" t="e">
        <f>AVERAGE('Paste in your data here!'!#REF!,'Paste in your data here!'!#REF!,'Paste in your data here!'!#REF!)</f>
        <v>#REF!</v>
      </c>
      <c r="J19" s="5" t="e">
        <f>AVERAGE('Paste in your data here!'!#REF!,'Paste in your data here!'!#REF!,'Paste in your data here!'!#REF!)</f>
        <v>#REF!</v>
      </c>
      <c r="K19" s="5" t="e">
        <f>AVERAGE('Paste in your data here!'!#REF!,'Paste in your data here!'!#REF!,'Paste in your data here!'!#REF!)</f>
        <v>#REF!</v>
      </c>
      <c r="L19" s="5" t="e">
        <f>AVERAGE('Paste in your data here!'!#REF!,'Paste in your data here!'!#REF!,'Paste in your data here!'!#REF!)</f>
        <v>#REF!</v>
      </c>
      <c r="M19" s="5" t="e">
        <f>AVERAGE('Paste in your data here!'!#REF!,'Paste in your data here!'!#REF!,'Paste in your data here!'!#REF!)</f>
        <v>#REF!</v>
      </c>
      <c r="N19" s="5" t="e">
        <f>AVERAGE('Paste in your data here!'!#REF!,'Paste in your data here!'!#REF!,'Paste in your data here!'!#REF!)</f>
        <v>#REF!</v>
      </c>
      <c r="O19" s="5" t="e">
        <f>AVERAGE('Paste in your data here!'!#REF!,'Paste in your data here!'!#REF!,'Paste in your data here!'!#REF!)</f>
        <v>#REF!</v>
      </c>
      <c r="P19" s="5" t="e">
        <f>AVERAGE('Paste in your data here!'!#REF!,'Paste in your data here!'!#REF!,'Paste in your data here!'!#REF!)</f>
        <v>#REF!</v>
      </c>
    </row>
    <row r="20" spans="1:16">
      <c r="A20" s="5">
        <f>'Paste in your data here!'!A26</f>
        <v>0</v>
      </c>
      <c r="B20" s="5">
        <f>'Paste in your data here!'!H26</f>
        <v>0</v>
      </c>
      <c r="C20" s="5" t="e">
        <f>AVERAGE('Paste in your data here!'!Q26,'Paste in your data here!'!Q27,'Paste in your data here!'!Q28)</f>
        <v>#DIV/0!</v>
      </c>
      <c r="D20" s="5" t="e">
        <f>AVERAGE('Paste in your data here!'!S26,'Paste in your data here!'!S27,'Paste in your data here!'!S28)</f>
        <v>#DIV/0!</v>
      </c>
      <c r="E20" s="5" t="e">
        <f>AVERAGE('Paste in your data here!'!W26,'Paste in your data here!'!W27,'Paste in your data here!'!W28)</f>
        <v>#DIV/0!</v>
      </c>
      <c r="F20" s="5" t="e">
        <f>AVERAGE('Paste in your data here!'!AK26,'Paste in your data here!'!AK27,'Paste in your data here!'!AK28)</f>
        <v>#DIV/0!</v>
      </c>
      <c r="G20" s="5" t="e">
        <f>AVERAGE('Paste in your data here!'!#REF!,'Paste in your data here!'!#REF!,'Paste in your data here!'!#REF!)</f>
        <v>#REF!</v>
      </c>
      <c r="H20" s="5" t="e">
        <f>AVERAGE('Paste in your data here!'!#REF!,'Paste in your data here!'!#REF!,'Paste in your data here!'!#REF!)</f>
        <v>#REF!</v>
      </c>
      <c r="I20" s="5" t="e">
        <f>AVERAGE('Paste in your data here!'!#REF!,'Paste in your data here!'!#REF!,'Paste in your data here!'!#REF!)</f>
        <v>#REF!</v>
      </c>
      <c r="J20" s="5" t="e">
        <f>AVERAGE('Paste in your data here!'!#REF!,'Paste in your data here!'!#REF!,'Paste in your data here!'!#REF!)</f>
        <v>#REF!</v>
      </c>
      <c r="K20" s="5" t="e">
        <f>AVERAGE('Paste in your data here!'!#REF!,'Paste in your data here!'!#REF!,'Paste in your data here!'!#REF!)</f>
        <v>#REF!</v>
      </c>
      <c r="L20" s="5" t="e">
        <f>AVERAGE('Paste in your data here!'!#REF!,'Paste in your data here!'!#REF!,'Paste in your data here!'!#REF!)</f>
        <v>#REF!</v>
      </c>
      <c r="M20" s="5" t="e">
        <f>AVERAGE('Paste in your data here!'!#REF!,'Paste in your data here!'!#REF!,'Paste in your data here!'!#REF!)</f>
        <v>#REF!</v>
      </c>
      <c r="N20" s="5" t="e">
        <f>AVERAGE('Paste in your data here!'!#REF!,'Paste in your data here!'!#REF!,'Paste in your data here!'!#REF!)</f>
        <v>#REF!</v>
      </c>
      <c r="O20" s="5" t="e">
        <f>AVERAGE('Paste in your data here!'!#REF!,'Paste in your data here!'!#REF!,'Paste in your data here!'!#REF!)</f>
        <v>#REF!</v>
      </c>
      <c r="P20" s="5" t="e">
        <f>AVERAGE('Paste in your data here!'!#REF!,'Paste in your data here!'!#REF!,'Paste in your data here!'!#REF!)</f>
        <v>#REF!</v>
      </c>
    </row>
    <row r="21" spans="1:16">
      <c r="A21" s="5">
        <f>'Paste in your data here!'!A29</f>
        <v>0</v>
      </c>
      <c r="B21" s="5">
        <f>'Paste in your data here!'!H29</f>
        <v>0</v>
      </c>
      <c r="C21" s="5" t="e">
        <f>AVERAGE('Paste in your data here!'!Q29,'Paste in your data here!'!Q30,'Paste in your data here!'!Q31)</f>
        <v>#DIV/0!</v>
      </c>
      <c r="D21" s="5" t="e">
        <f>AVERAGE('Paste in your data here!'!S29,'Paste in your data here!'!S30,'Paste in your data here!'!S31)</f>
        <v>#DIV/0!</v>
      </c>
      <c r="E21" s="5" t="e">
        <f>AVERAGE('Paste in your data here!'!W29,'Paste in your data here!'!W30,'Paste in your data here!'!W31)</f>
        <v>#DIV/0!</v>
      </c>
      <c r="F21" s="5" t="e">
        <f>AVERAGE('Paste in your data here!'!AK29,'Paste in your data here!'!AK30,'Paste in your data here!'!AK31)</f>
        <v>#DIV/0!</v>
      </c>
      <c r="G21" s="5" t="e">
        <f>AVERAGE('Paste in your data here!'!#REF!,'Paste in your data here!'!#REF!,'Paste in your data here!'!#REF!)</f>
        <v>#REF!</v>
      </c>
      <c r="H21" s="5" t="e">
        <f>AVERAGE('Paste in your data here!'!#REF!,'Paste in your data here!'!#REF!,'Paste in your data here!'!#REF!)</f>
        <v>#REF!</v>
      </c>
      <c r="I21" s="5" t="e">
        <f>AVERAGE('Paste in your data here!'!#REF!,'Paste in your data here!'!#REF!,'Paste in your data here!'!#REF!)</f>
        <v>#REF!</v>
      </c>
      <c r="J21" s="5" t="e">
        <f>AVERAGE('Paste in your data here!'!#REF!,'Paste in your data here!'!#REF!,'Paste in your data here!'!#REF!)</f>
        <v>#REF!</v>
      </c>
      <c r="K21" s="5" t="e">
        <f>AVERAGE('Paste in your data here!'!#REF!,'Paste in your data here!'!#REF!,'Paste in your data here!'!#REF!)</f>
        <v>#REF!</v>
      </c>
      <c r="L21" s="5" t="e">
        <f>AVERAGE('Paste in your data here!'!#REF!,'Paste in your data here!'!#REF!,'Paste in your data here!'!#REF!)</f>
        <v>#REF!</v>
      </c>
      <c r="M21" s="5" t="e">
        <f>AVERAGE('Paste in your data here!'!#REF!,'Paste in your data here!'!#REF!,'Paste in your data here!'!#REF!)</f>
        <v>#REF!</v>
      </c>
      <c r="N21" s="5" t="e">
        <f>AVERAGE('Paste in your data here!'!#REF!,'Paste in your data here!'!#REF!,'Paste in your data here!'!#REF!)</f>
        <v>#REF!</v>
      </c>
      <c r="O21" s="5" t="e">
        <f>AVERAGE('Paste in your data here!'!#REF!,'Paste in your data here!'!#REF!,'Paste in your data here!'!#REF!)</f>
        <v>#REF!</v>
      </c>
      <c r="P21" s="5" t="e">
        <f>AVERAGE('Paste in your data here!'!#REF!,'Paste in your data here!'!#REF!,'Paste in your data here!'!#REF!)</f>
        <v>#REF!</v>
      </c>
    </row>
    <row r="22" spans="1:16">
      <c r="A22" s="5">
        <f>'Paste in your data here!'!A32</f>
        <v>0</v>
      </c>
      <c r="B22" s="5">
        <f>'Paste in your data here!'!H32</f>
        <v>0</v>
      </c>
      <c r="C22" s="5" t="e">
        <f>AVERAGE('Paste in your data here!'!Q32,'Paste in your data here!'!Q33,'Paste in your data here!'!Q34)</f>
        <v>#DIV/0!</v>
      </c>
      <c r="D22" s="5" t="e">
        <f>AVERAGE('Paste in your data here!'!S32,'Paste in your data here!'!S33,'Paste in your data here!'!S34)</f>
        <v>#DIV/0!</v>
      </c>
      <c r="E22" s="5" t="e">
        <f>AVERAGE('Paste in your data here!'!W32,'Paste in your data here!'!W33,'Paste in your data here!'!W34)</f>
        <v>#DIV/0!</v>
      </c>
      <c r="F22" s="5" t="e">
        <f>AVERAGE('Paste in your data here!'!AK32,'Paste in your data here!'!AK33,'Paste in your data here!'!AK34)</f>
        <v>#DIV/0!</v>
      </c>
      <c r="G22" s="5" t="e">
        <f>AVERAGE('Paste in your data here!'!#REF!,'Paste in your data here!'!#REF!,'Paste in your data here!'!#REF!)</f>
        <v>#REF!</v>
      </c>
      <c r="H22" s="5" t="e">
        <f>AVERAGE('Paste in your data here!'!#REF!,'Paste in your data here!'!#REF!,'Paste in your data here!'!#REF!)</f>
        <v>#REF!</v>
      </c>
      <c r="I22" s="5" t="e">
        <f>AVERAGE('Paste in your data here!'!#REF!,'Paste in your data here!'!#REF!,'Paste in your data here!'!#REF!)</f>
        <v>#REF!</v>
      </c>
      <c r="J22" s="5" t="e">
        <f>AVERAGE('Paste in your data here!'!#REF!,'Paste in your data here!'!#REF!,'Paste in your data here!'!#REF!)</f>
        <v>#REF!</v>
      </c>
      <c r="K22" s="5" t="e">
        <f>AVERAGE('Paste in your data here!'!#REF!,'Paste in your data here!'!#REF!,'Paste in your data here!'!#REF!)</f>
        <v>#REF!</v>
      </c>
      <c r="L22" s="5" t="e">
        <f>AVERAGE('Paste in your data here!'!#REF!,'Paste in your data here!'!#REF!,'Paste in your data here!'!#REF!)</f>
        <v>#REF!</v>
      </c>
      <c r="M22" s="5" t="e">
        <f>AVERAGE('Paste in your data here!'!#REF!,'Paste in your data here!'!#REF!,'Paste in your data here!'!#REF!)</f>
        <v>#REF!</v>
      </c>
      <c r="N22" s="5" t="e">
        <f>AVERAGE('Paste in your data here!'!#REF!,'Paste in your data here!'!#REF!,'Paste in your data here!'!#REF!)</f>
        <v>#REF!</v>
      </c>
      <c r="O22" s="5" t="e">
        <f>AVERAGE('Paste in your data here!'!#REF!,'Paste in your data here!'!#REF!,'Paste in your data here!'!#REF!)</f>
        <v>#REF!</v>
      </c>
      <c r="P22" s="5" t="e">
        <f>AVERAGE('Paste in your data here!'!#REF!,'Paste in your data here!'!#REF!,'Paste in your data here!'!#REF!)</f>
        <v>#REF!</v>
      </c>
    </row>
    <row r="23" spans="1:16">
      <c r="A23" s="5">
        <f>'Paste in your data here!'!A35</f>
        <v>0</v>
      </c>
      <c r="B23" s="5">
        <f>'Paste in your data here!'!H35</f>
        <v>0</v>
      </c>
      <c r="C23" s="5" t="e">
        <f>AVERAGE('Paste in your data here!'!Q35,'Paste in your data here!'!Q36,'Paste in your data here!'!Q37)</f>
        <v>#DIV/0!</v>
      </c>
      <c r="D23" s="5" t="e">
        <f>AVERAGE('Paste in your data here!'!S35,'Paste in your data here!'!S36,'Paste in your data here!'!S37)</f>
        <v>#DIV/0!</v>
      </c>
      <c r="E23" s="5" t="e">
        <f>AVERAGE('Paste in your data here!'!W35,'Paste in your data here!'!W36,'Paste in your data here!'!W37)</f>
        <v>#DIV/0!</v>
      </c>
      <c r="F23" s="5" t="e">
        <f>AVERAGE('Paste in your data here!'!AK35,'Paste in your data here!'!AK36,'Paste in your data here!'!AK37)</f>
        <v>#DIV/0!</v>
      </c>
      <c r="G23" s="5" t="e">
        <f>AVERAGE('Paste in your data here!'!#REF!,'Paste in your data here!'!#REF!,'Paste in your data here!'!#REF!)</f>
        <v>#REF!</v>
      </c>
      <c r="H23" s="5" t="e">
        <f>AVERAGE('Paste in your data here!'!#REF!,'Paste in your data here!'!#REF!,'Paste in your data here!'!#REF!)</f>
        <v>#REF!</v>
      </c>
      <c r="I23" s="5" t="e">
        <f>AVERAGE('Paste in your data here!'!#REF!,'Paste in your data here!'!#REF!,'Paste in your data here!'!#REF!)</f>
        <v>#REF!</v>
      </c>
      <c r="J23" s="5" t="e">
        <f>AVERAGE('Paste in your data here!'!#REF!,'Paste in your data here!'!#REF!,'Paste in your data here!'!#REF!)</f>
        <v>#REF!</v>
      </c>
      <c r="K23" s="5" t="e">
        <f>AVERAGE('Paste in your data here!'!#REF!,'Paste in your data here!'!#REF!,'Paste in your data here!'!#REF!)</f>
        <v>#REF!</v>
      </c>
      <c r="L23" s="5" t="e">
        <f>AVERAGE('Paste in your data here!'!#REF!,'Paste in your data here!'!#REF!,'Paste in your data here!'!#REF!)</f>
        <v>#REF!</v>
      </c>
      <c r="M23" s="5" t="e">
        <f>AVERAGE('Paste in your data here!'!#REF!,'Paste in your data here!'!#REF!,'Paste in your data here!'!#REF!)</f>
        <v>#REF!</v>
      </c>
      <c r="N23" s="5" t="e">
        <f>AVERAGE('Paste in your data here!'!#REF!,'Paste in your data here!'!#REF!,'Paste in your data here!'!#REF!)</f>
        <v>#REF!</v>
      </c>
      <c r="O23" s="5" t="e">
        <f>AVERAGE('Paste in your data here!'!#REF!,'Paste in your data here!'!#REF!,'Paste in your data here!'!#REF!)</f>
        <v>#REF!</v>
      </c>
      <c r="P23" s="5" t="e">
        <f>AVERAGE('Paste in your data here!'!#REF!,'Paste in your data here!'!#REF!,'Paste in your data here!'!#REF!)</f>
        <v>#REF!</v>
      </c>
    </row>
    <row r="24" spans="1:16">
      <c r="A24" s="5">
        <f>'Paste in your data here!'!A38</f>
        <v>0</v>
      </c>
      <c r="B24" s="5">
        <f>'Paste in your data here!'!H38</f>
        <v>0</v>
      </c>
      <c r="C24" s="5" t="e">
        <f>AVERAGE('Paste in your data here!'!Q38,'Paste in your data here!'!Q39,'Paste in your data here!'!Q40)</f>
        <v>#DIV/0!</v>
      </c>
      <c r="D24" s="5" t="e">
        <f>AVERAGE('Paste in your data here!'!S38,'Paste in your data here!'!S39,'Paste in your data here!'!S40)</f>
        <v>#DIV/0!</v>
      </c>
      <c r="E24" s="5" t="e">
        <f>AVERAGE('Paste in your data here!'!W38,'Paste in your data here!'!W39,'Paste in your data here!'!W40)</f>
        <v>#DIV/0!</v>
      </c>
      <c r="F24" s="5" t="e">
        <f>AVERAGE('Paste in your data here!'!AK38,'Paste in your data here!'!AK39,'Paste in your data here!'!AK40)</f>
        <v>#DIV/0!</v>
      </c>
      <c r="G24" s="5" t="e">
        <f>AVERAGE('Paste in your data here!'!#REF!,'Paste in your data here!'!#REF!,'Paste in your data here!'!#REF!)</f>
        <v>#REF!</v>
      </c>
      <c r="H24" s="5" t="e">
        <f>AVERAGE('Paste in your data here!'!#REF!,'Paste in your data here!'!#REF!,'Paste in your data here!'!#REF!)</f>
        <v>#REF!</v>
      </c>
      <c r="I24" s="5" t="e">
        <f>AVERAGE('Paste in your data here!'!#REF!,'Paste in your data here!'!#REF!,'Paste in your data here!'!#REF!)</f>
        <v>#REF!</v>
      </c>
      <c r="J24" s="5" t="e">
        <f>AVERAGE('Paste in your data here!'!#REF!,'Paste in your data here!'!#REF!,'Paste in your data here!'!#REF!)</f>
        <v>#REF!</v>
      </c>
      <c r="K24" s="5" t="e">
        <f>AVERAGE('Paste in your data here!'!#REF!,'Paste in your data here!'!#REF!,'Paste in your data here!'!#REF!)</f>
        <v>#REF!</v>
      </c>
      <c r="L24" s="5" t="e">
        <f>AVERAGE('Paste in your data here!'!#REF!,'Paste in your data here!'!#REF!,'Paste in your data here!'!#REF!)</f>
        <v>#REF!</v>
      </c>
      <c r="M24" s="5" t="e">
        <f>AVERAGE('Paste in your data here!'!#REF!,'Paste in your data here!'!#REF!,'Paste in your data here!'!#REF!)</f>
        <v>#REF!</v>
      </c>
      <c r="N24" s="5" t="e">
        <f>AVERAGE('Paste in your data here!'!#REF!,'Paste in your data here!'!#REF!,'Paste in your data here!'!#REF!)</f>
        <v>#REF!</v>
      </c>
      <c r="O24" s="5" t="e">
        <f>AVERAGE('Paste in your data here!'!#REF!,'Paste in your data here!'!#REF!,'Paste in your data here!'!#REF!)</f>
        <v>#REF!</v>
      </c>
      <c r="P24" s="5" t="e">
        <f>AVERAGE('Paste in your data here!'!#REF!,'Paste in your data here!'!#REF!,'Paste in your data here!'!#REF!)</f>
        <v>#REF!</v>
      </c>
    </row>
    <row r="25" spans="1:16">
      <c r="A25" s="5">
        <f>'Paste in your data here!'!A41</f>
        <v>0</v>
      </c>
      <c r="B25" s="5">
        <f>'Paste in your data here!'!H41</f>
        <v>0</v>
      </c>
      <c r="C25" s="5" t="e">
        <f>AVERAGE('Paste in your data here!'!Q41,'Paste in your data here!'!Q42,'Paste in your data here!'!Q43)</f>
        <v>#DIV/0!</v>
      </c>
      <c r="D25" s="5" t="e">
        <f>AVERAGE('Paste in your data here!'!S41,'Paste in your data here!'!S42,'Paste in your data here!'!S43)</f>
        <v>#DIV/0!</v>
      </c>
      <c r="E25" s="5" t="e">
        <f>AVERAGE('Paste in your data here!'!W41,'Paste in your data here!'!W42,'Paste in your data here!'!W43)</f>
        <v>#DIV/0!</v>
      </c>
      <c r="F25" s="5" t="e">
        <f>AVERAGE('Paste in your data here!'!AK41,'Paste in your data here!'!AK42,'Paste in your data here!'!AK43)</f>
        <v>#DIV/0!</v>
      </c>
      <c r="G25" s="5" t="e">
        <f>AVERAGE('Paste in your data here!'!#REF!,'Paste in your data here!'!#REF!,'Paste in your data here!'!#REF!)</f>
        <v>#REF!</v>
      </c>
      <c r="H25" s="5" t="e">
        <f>AVERAGE('Paste in your data here!'!#REF!,'Paste in your data here!'!#REF!,'Paste in your data here!'!#REF!)</f>
        <v>#REF!</v>
      </c>
      <c r="I25" s="5" t="e">
        <f>AVERAGE('Paste in your data here!'!#REF!,'Paste in your data here!'!#REF!,'Paste in your data here!'!#REF!)</f>
        <v>#REF!</v>
      </c>
      <c r="J25" s="5" t="e">
        <f>AVERAGE('Paste in your data here!'!#REF!,'Paste in your data here!'!#REF!,'Paste in your data here!'!#REF!)</f>
        <v>#REF!</v>
      </c>
      <c r="K25" s="5" t="e">
        <f>AVERAGE('Paste in your data here!'!#REF!,'Paste in your data here!'!#REF!,'Paste in your data here!'!#REF!)</f>
        <v>#REF!</v>
      </c>
      <c r="L25" s="5" t="e">
        <f>AVERAGE('Paste in your data here!'!#REF!,'Paste in your data here!'!#REF!,'Paste in your data here!'!#REF!)</f>
        <v>#REF!</v>
      </c>
      <c r="M25" s="5" t="e">
        <f>AVERAGE('Paste in your data here!'!#REF!,'Paste in your data here!'!#REF!,'Paste in your data here!'!#REF!)</f>
        <v>#REF!</v>
      </c>
      <c r="N25" s="5" t="e">
        <f>AVERAGE('Paste in your data here!'!#REF!,'Paste in your data here!'!#REF!,'Paste in your data here!'!#REF!)</f>
        <v>#REF!</v>
      </c>
      <c r="O25" s="5" t="e">
        <f>AVERAGE('Paste in your data here!'!#REF!,'Paste in your data here!'!#REF!,'Paste in your data here!'!#REF!)</f>
        <v>#REF!</v>
      </c>
      <c r="P25" s="5" t="e">
        <f>AVERAGE('Paste in your data here!'!#REF!,'Paste in your data here!'!#REF!,'Paste in your data here!'!#REF!)</f>
        <v>#REF!</v>
      </c>
    </row>
    <row r="26" spans="1:16">
      <c r="A26" s="5">
        <f>'Paste in your data here!'!A44</f>
        <v>0</v>
      </c>
      <c r="B26" s="5">
        <f>'Paste in your data here!'!H44</f>
        <v>0</v>
      </c>
      <c r="C26" s="5" t="e">
        <f>AVERAGE('Paste in your data here!'!Q44,'Paste in your data here!'!Q45,'Paste in your data here!'!Q46)</f>
        <v>#DIV/0!</v>
      </c>
      <c r="D26" s="5" t="e">
        <f>AVERAGE('Paste in your data here!'!S44,'Paste in your data here!'!S45,'Paste in your data here!'!S46)</f>
        <v>#DIV/0!</v>
      </c>
      <c r="E26" s="5" t="e">
        <f>AVERAGE('Paste in your data here!'!W44,'Paste in your data here!'!W45,'Paste in your data here!'!W46)</f>
        <v>#DIV/0!</v>
      </c>
      <c r="F26" s="5" t="e">
        <f>AVERAGE('Paste in your data here!'!AK44,'Paste in your data here!'!AK45,'Paste in your data here!'!AK46)</f>
        <v>#DIV/0!</v>
      </c>
      <c r="G26" s="5" t="e">
        <f>AVERAGE('Paste in your data here!'!#REF!,'Paste in your data here!'!#REF!,'Paste in your data here!'!#REF!)</f>
        <v>#REF!</v>
      </c>
      <c r="H26" s="5" t="e">
        <f>AVERAGE('Paste in your data here!'!#REF!,'Paste in your data here!'!#REF!,'Paste in your data here!'!#REF!)</f>
        <v>#REF!</v>
      </c>
      <c r="I26" s="5" t="e">
        <f>AVERAGE('Paste in your data here!'!#REF!,'Paste in your data here!'!#REF!,'Paste in your data here!'!#REF!)</f>
        <v>#REF!</v>
      </c>
      <c r="J26" s="5" t="e">
        <f>AVERAGE('Paste in your data here!'!#REF!,'Paste in your data here!'!#REF!,'Paste in your data here!'!#REF!)</f>
        <v>#REF!</v>
      </c>
      <c r="K26" s="5" t="e">
        <f>AVERAGE('Paste in your data here!'!#REF!,'Paste in your data here!'!#REF!,'Paste in your data here!'!#REF!)</f>
        <v>#REF!</v>
      </c>
      <c r="L26" s="5" t="e">
        <f>AVERAGE('Paste in your data here!'!#REF!,'Paste in your data here!'!#REF!,'Paste in your data here!'!#REF!)</f>
        <v>#REF!</v>
      </c>
      <c r="M26" s="5" t="e">
        <f>AVERAGE('Paste in your data here!'!#REF!,'Paste in your data here!'!#REF!,'Paste in your data here!'!#REF!)</f>
        <v>#REF!</v>
      </c>
      <c r="N26" s="5" t="e">
        <f>AVERAGE('Paste in your data here!'!#REF!,'Paste in your data here!'!#REF!,'Paste in your data here!'!#REF!)</f>
        <v>#REF!</v>
      </c>
      <c r="O26" s="5" t="e">
        <f>AVERAGE('Paste in your data here!'!#REF!,'Paste in your data here!'!#REF!,'Paste in your data here!'!#REF!)</f>
        <v>#REF!</v>
      </c>
      <c r="P26" s="5" t="e">
        <f>AVERAGE('Paste in your data here!'!#REF!,'Paste in your data here!'!#REF!,'Paste in your data here!'!#REF!)</f>
        <v>#REF!</v>
      </c>
    </row>
    <row r="27" spans="1:16">
      <c r="A27" s="5">
        <f>'Paste in your data here!'!A47</f>
        <v>0</v>
      </c>
      <c r="B27" s="5">
        <f>'Paste in your data here!'!H47</f>
        <v>0</v>
      </c>
      <c r="C27" s="5" t="e">
        <f>AVERAGE('Paste in your data here!'!Q47,'Paste in your data here!'!Q48,'Paste in your data here!'!Q49)</f>
        <v>#DIV/0!</v>
      </c>
      <c r="D27" s="5" t="e">
        <f>AVERAGE('Paste in your data here!'!S47,'Paste in your data here!'!S48,'Paste in your data here!'!S49)</f>
        <v>#DIV/0!</v>
      </c>
      <c r="E27" s="5" t="e">
        <f>AVERAGE('Paste in your data here!'!W47,'Paste in your data here!'!W48,'Paste in your data here!'!W49)</f>
        <v>#DIV/0!</v>
      </c>
      <c r="F27" s="5" t="e">
        <f>AVERAGE('Paste in your data here!'!AK47,'Paste in your data here!'!AK48,'Paste in your data here!'!AK49)</f>
        <v>#DIV/0!</v>
      </c>
      <c r="G27" s="5" t="e">
        <f>AVERAGE('Paste in your data here!'!#REF!,'Paste in your data here!'!#REF!,'Paste in your data here!'!#REF!)</f>
        <v>#REF!</v>
      </c>
      <c r="H27" s="5" t="e">
        <f>AVERAGE('Paste in your data here!'!#REF!,'Paste in your data here!'!#REF!,'Paste in your data here!'!#REF!)</f>
        <v>#REF!</v>
      </c>
      <c r="I27" s="5" t="e">
        <f>AVERAGE('Paste in your data here!'!#REF!,'Paste in your data here!'!#REF!,'Paste in your data here!'!#REF!)</f>
        <v>#REF!</v>
      </c>
      <c r="J27" s="5" t="e">
        <f>AVERAGE('Paste in your data here!'!#REF!,'Paste in your data here!'!#REF!,'Paste in your data here!'!#REF!)</f>
        <v>#REF!</v>
      </c>
      <c r="K27" s="5" t="e">
        <f>AVERAGE('Paste in your data here!'!#REF!,'Paste in your data here!'!#REF!,'Paste in your data here!'!#REF!)</f>
        <v>#REF!</v>
      </c>
      <c r="L27" s="5" t="e">
        <f>AVERAGE('Paste in your data here!'!#REF!,'Paste in your data here!'!#REF!,'Paste in your data here!'!#REF!)</f>
        <v>#REF!</v>
      </c>
      <c r="M27" s="5" t="e">
        <f>AVERAGE('Paste in your data here!'!#REF!,'Paste in your data here!'!#REF!,'Paste in your data here!'!#REF!)</f>
        <v>#REF!</v>
      </c>
      <c r="N27" s="5" t="e">
        <f>AVERAGE('Paste in your data here!'!#REF!,'Paste in your data here!'!#REF!,'Paste in your data here!'!#REF!)</f>
        <v>#REF!</v>
      </c>
      <c r="O27" s="5" t="e">
        <f>AVERAGE('Paste in your data here!'!#REF!,'Paste in your data here!'!#REF!,'Paste in your data here!'!#REF!)</f>
        <v>#REF!</v>
      </c>
      <c r="P27" s="5" t="e">
        <f>AVERAGE('Paste in your data here!'!#REF!,'Paste in your data here!'!#REF!,'Paste in your data here!'!#REF!)</f>
        <v>#REF!</v>
      </c>
    </row>
    <row r="28" spans="1:16">
      <c r="A28" s="5">
        <f>'Paste in your data here!'!A50</f>
        <v>0</v>
      </c>
      <c r="B28" s="5">
        <f>'Paste in your data here!'!H50</f>
        <v>0</v>
      </c>
      <c r="C28" s="5" t="e">
        <f>AVERAGE('Paste in your data here!'!Q50,'Paste in your data here!'!Q51,'Paste in your data here!'!Q52)</f>
        <v>#DIV/0!</v>
      </c>
      <c r="D28" s="5" t="e">
        <f>AVERAGE('Paste in your data here!'!S50,'Paste in your data here!'!S51,'Paste in your data here!'!S52)</f>
        <v>#DIV/0!</v>
      </c>
      <c r="E28" s="5" t="e">
        <f>AVERAGE('Paste in your data here!'!W50,'Paste in your data here!'!W51,'Paste in your data here!'!W52)</f>
        <v>#DIV/0!</v>
      </c>
      <c r="F28" s="5" t="e">
        <f>AVERAGE('Paste in your data here!'!AK50,'Paste in your data here!'!AK51,'Paste in your data here!'!AK52)</f>
        <v>#DIV/0!</v>
      </c>
      <c r="G28" s="5" t="e">
        <f>AVERAGE('Paste in your data here!'!#REF!,'Paste in your data here!'!#REF!,'Paste in your data here!'!#REF!)</f>
        <v>#REF!</v>
      </c>
      <c r="H28" s="5" t="e">
        <f>AVERAGE('Paste in your data here!'!#REF!,'Paste in your data here!'!#REF!,'Paste in your data here!'!#REF!)</f>
        <v>#REF!</v>
      </c>
      <c r="I28" s="5" t="e">
        <f>AVERAGE('Paste in your data here!'!#REF!,'Paste in your data here!'!#REF!,'Paste in your data here!'!#REF!)</f>
        <v>#REF!</v>
      </c>
      <c r="J28" s="5" t="e">
        <f>AVERAGE('Paste in your data here!'!#REF!,'Paste in your data here!'!#REF!,'Paste in your data here!'!#REF!)</f>
        <v>#REF!</v>
      </c>
      <c r="K28" s="5" t="e">
        <f>AVERAGE('Paste in your data here!'!#REF!,'Paste in your data here!'!#REF!,'Paste in your data here!'!#REF!)</f>
        <v>#REF!</v>
      </c>
      <c r="L28" s="5" t="e">
        <f>AVERAGE('Paste in your data here!'!#REF!,'Paste in your data here!'!#REF!,'Paste in your data here!'!#REF!)</f>
        <v>#REF!</v>
      </c>
      <c r="M28" s="5" t="e">
        <f>AVERAGE('Paste in your data here!'!#REF!,'Paste in your data here!'!#REF!,'Paste in your data here!'!#REF!)</f>
        <v>#REF!</v>
      </c>
      <c r="N28" s="5" t="e">
        <f>AVERAGE('Paste in your data here!'!#REF!,'Paste in your data here!'!#REF!,'Paste in your data here!'!#REF!)</f>
        <v>#REF!</v>
      </c>
      <c r="O28" s="5" t="e">
        <f>AVERAGE('Paste in your data here!'!#REF!,'Paste in your data here!'!#REF!,'Paste in your data here!'!#REF!)</f>
        <v>#REF!</v>
      </c>
      <c r="P28" s="5" t="e">
        <f>AVERAGE('Paste in your data here!'!#REF!,'Paste in your data here!'!#REF!,'Paste in your data here!'!#REF!)</f>
        <v>#REF!</v>
      </c>
    </row>
    <row r="29" spans="1:16">
      <c r="A29" s="5">
        <f>'Paste in your data here!'!A53</f>
        <v>0</v>
      </c>
      <c r="B29" s="5">
        <f>'Paste in your data here!'!H53</f>
        <v>0</v>
      </c>
      <c r="C29" s="5" t="e">
        <f>AVERAGE('Paste in your data here!'!Q53,'Paste in your data here!'!Q54,'Paste in your data here!'!Q55)</f>
        <v>#DIV/0!</v>
      </c>
      <c r="D29" s="5" t="e">
        <f>AVERAGE('Paste in your data here!'!S53,'Paste in your data here!'!S54,'Paste in your data here!'!S55)</f>
        <v>#DIV/0!</v>
      </c>
      <c r="E29" s="5" t="e">
        <f>AVERAGE('Paste in your data here!'!W53,'Paste in your data here!'!W54,'Paste in your data here!'!W55)</f>
        <v>#DIV/0!</v>
      </c>
      <c r="F29" s="5" t="e">
        <f>AVERAGE('Paste in your data here!'!AK53,'Paste in your data here!'!AK54,'Paste in your data here!'!AK55)</f>
        <v>#DIV/0!</v>
      </c>
      <c r="G29" s="5" t="e">
        <f>AVERAGE('Paste in your data here!'!#REF!,'Paste in your data here!'!#REF!,'Paste in your data here!'!#REF!)</f>
        <v>#REF!</v>
      </c>
      <c r="H29" s="5" t="e">
        <f>AVERAGE('Paste in your data here!'!#REF!,'Paste in your data here!'!#REF!,'Paste in your data here!'!#REF!)</f>
        <v>#REF!</v>
      </c>
      <c r="I29" s="5" t="e">
        <f>AVERAGE('Paste in your data here!'!#REF!,'Paste in your data here!'!#REF!,'Paste in your data here!'!#REF!)</f>
        <v>#REF!</v>
      </c>
      <c r="J29" s="5" t="e">
        <f>AVERAGE('Paste in your data here!'!#REF!,'Paste in your data here!'!#REF!,'Paste in your data here!'!#REF!)</f>
        <v>#REF!</v>
      </c>
      <c r="K29" s="5" t="e">
        <f>AVERAGE('Paste in your data here!'!#REF!,'Paste in your data here!'!#REF!,'Paste in your data here!'!#REF!)</f>
        <v>#REF!</v>
      </c>
      <c r="L29" s="5" t="e">
        <f>AVERAGE('Paste in your data here!'!#REF!,'Paste in your data here!'!#REF!,'Paste in your data here!'!#REF!)</f>
        <v>#REF!</v>
      </c>
      <c r="M29" s="5" t="e">
        <f>AVERAGE('Paste in your data here!'!#REF!,'Paste in your data here!'!#REF!,'Paste in your data here!'!#REF!)</f>
        <v>#REF!</v>
      </c>
      <c r="N29" s="5" t="e">
        <f>AVERAGE('Paste in your data here!'!#REF!,'Paste in your data here!'!#REF!,'Paste in your data here!'!#REF!)</f>
        <v>#REF!</v>
      </c>
      <c r="O29" s="5" t="e">
        <f>AVERAGE('Paste in your data here!'!#REF!,'Paste in your data here!'!#REF!,'Paste in your data here!'!#REF!)</f>
        <v>#REF!</v>
      </c>
      <c r="P29" s="5" t="e">
        <f>AVERAGE('Paste in your data here!'!#REF!,'Paste in your data here!'!#REF!,'Paste in your data here!'!#REF!)</f>
        <v>#REF!</v>
      </c>
    </row>
    <row r="30" spans="1:16">
      <c r="A30" s="5">
        <f>'Paste in your data here!'!A56</f>
        <v>0</v>
      </c>
      <c r="B30" s="5">
        <f>'Paste in your data here!'!H56</f>
        <v>0</v>
      </c>
      <c r="C30" s="5" t="e">
        <f>AVERAGE('Paste in your data here!'!Q56,'Paste in your data here!'!Q57,'Paste in your data here!'!Q58)</f>
        <v>#DIV/0!</v>
      </c>
      <c r="D30" s="5" t="e">
        <f>AVERAGE('Paste in your data here!'!S56,'Paste in your data here!'!S57,'Paste in your data here!'!S58)</f>
        <v>#DIV/0!</v>
      </c>
      <c r="E30" s="5" t="e">
        <f>AVERAGE('Paste in your data here!'!W56,'Paste in your data here!'!W57,'Paste in your data here!'!W58)</f>
        <v>#DIV/0!</v>
      </c>
      <c r="F30" s="5" t="e">
        <f>AVERAGE('Paste in your data here!'!AK56,'Paste in your data here!'!AK57,'Paste in your data here!'!AK58)</f>
        <v>#DIV/0!</v>
      </c>
      <c r="G30" s="5" t="e">
        <f>AVERAGE('Paste in your data here!'!#REF!,'Paste in your data here!'!#REF!,'Paste in your data here!'!#REF!)</f>
        <v>#REF!</v>
      </c>
      <c r="H30" s="5" t="e">
        <f>AVERAGE('Paste in your data here!'!#REF!,'Paste in your data here!'!#REF!,'Paste in your data here!'!#REF!)</f>
        <v>#REF!</v>
      </c>
      <c r="I30" s="5" t="e">
        <f>AVERAGE('Paste in your data here!'!#REF!,'Paste in your data here!'!#REF!,'Paste in your data here!'!#REF!)</f>
        <v>#REF!</v>
      </c>
      <c r="J30" s="5" t="e">
        <f>AVERAGE('Paste in your data here!'!#REF!,'Paste in your data here!'!#REF!,'Paste in your data here!'!#REF!)</f>
        <v>#REF!</v>
      </c>
      <c r="K30" s="5" t="e">
        <f>AVERAGE('Paste in your data here!'!#REF!,'Paste in your data here!'!#REF!,'Paste in your data here!'!#REF!)</f>
        <v>#REF!</v>
      </c>
      <c r="L30" s="5" t="e">
        <f>AVERAGE('Paste in your data here!'!#REF!,'Paste in your data here!'!#REF!,'Paste in your data here!'!#REF!)</f>
        <v>#REF!</v>
      </c>
      <c r="M30" s="5" t="e">
        <f>AVERAGE('Paste in your data here!'!#REF!,'Paste in your data here!'!#REF!,'Paste in your data here!'!#REF!)</f>
        <v>#REF!</v>
      </c>
      <c r="N30" s="5" t="e">
        <f>AVERAGE('Paste in your data here!'!#REF!,'Paste in your data here!'!#REF!,'Paste in your data here!'!#REF!)</f>
        <v>#REF!</v>
      </c>
      <c r="O30" s="5" t="e">
        <f>AVERAGE('Paste in your data here!'!#REF!,'Paste in your data here!'!#REF!,'Paste in your data here!'!#REF!)</f>
        <v>#REF!</v>
      </c>
      <c r="P30" s="5" t="e">
        <f>AVERAGE('Paste in your data here!'!#REF!,'Paste in your data here!'!#REF!,'Paste in your data here!'!#REF!)</f>
        <v>#REF!</v>
      </c>
    </row>
    <row r="31" spans="1:16">
      <c r="A31" s="5">
        <f>'Paste in your data here!'!A59</f>
        <v>0</v>
      </c>
      <c r="B31" s="5">
        <f>'Paste in your data here!'!H59</f>
        <v>0</v>
      </c>
      <c r="C31" s="5" t="e">
        <f>AVERAGE('Paste in your data here!'!Q59,'Paste in your data here!'!Q60,'Paste in your data here!'!Q61)</f>
        <v>#DIV/0!</v>
      </c>
      <c r="D31" s="5" t="e">
        <f>AVERAGE('Paste in your data here!'!S59,'Paste in your data here!'!S60,'Paste in your data here!'!S61)</f>
        <v>#DIV/0!</v>
      </c>
      <c r="E31" s="5" t="e">
        <f>AVERAGE('Paste in your data here!'!W59,'Paste in your data here!'!W60,'Paste in your data here!'!W61)</f>
        <v>#DIV/0!</v>
      </c>
      <c r="F31" s="5" t="e">
        <f>AVERAGE('Paste in your data here!'!AK59,'Paste in your data here!'!AK60,'Paste in your data here!'!AK61)</f>
        <v>#DIV/0!</v>
      </c>
      <c r="G31" s="5" t="e">
        <f>AVERAGE('Paste in your data here!'!#REF!,'Paste in your data here!'!#REF!,'Paste in your data here!'!#REF!)</f>
        <v>#REF!</v>
      </c>
      <c r="H31" s="5" t="e">
        <f>AVERAGE('Paste in your data here!'!#REF!,'Paste in your data here!'!#REF!,'Paste in your data here!'!#REF!)</f>
        <v>#REF!</v>
      </c>
      <c r="I31" s="5" t="e">
        <f>AVERAGE('Paste in your data here!'!#REF!,'Paste in your data here!'!#REF!,'Paste in your data here!'!#REF!)</f>
        <v>#REF!</v>
      </c>
      <c r="J31" s="5" t="e">
        <f>AVERAGE('Paste in your data here!'!#REF!,'Paste in your data here!'!#REF!,'Paste in your data here!'!#REF!)</f>
        <v>#REF!</v>
      </c>
      <c r="K31" s="5" t="e">
        <f>AVERAGE('Paste in your data here!'!#REF!,'Paste in your data here!'!#REF!,'Paste in your data here!'!#REF!)</f>
        <v>#REF!</v>
      </c>
      <c r="L31" s="5" t="e">
        <f>AVERAGE('Paste in your data here!'!#REF!,'Paste in your data here!'!#REF!,'Paste in your data here!'!#REF!)</f>
        <v>#REF!</v>
      </c>
      <c r="M31" s="5" t="e">
        <f>AVERAGE('Paste in your data here!'!#REF!,'Paste in your data here!'!#REF!,'Paste in your data here!'!#REF!)</f>
        <v>#REF!</v>
      </c>
      <c r="N31" s="5" t="e">
        <f>AVERAGE('Paste in your data here!'!#REF!,'Paste in your data here!'!#REF!,'Paste in your data here!'!#REF!)</f>
        <v>#REF!</v>
      </c>
      <c r="O31" s="5" t="e">
        <f>AVERAGE('Paste in your data here!'!#REF!,'Paste in your data here!'!#REF!,'Paste in your data here!'!#REF!)</f>
        <v>#REF!</v>
      </c>
      <c r="P31" s="5" t="e">
        <f>AVERAGE('Paste in your data here!'!#REF!,'Paste in your data here!'!#REF!,'Paste in your data here!'!#REF!)</f>
        <v>#REF!</v>
      </c>
    </row>
  </sheetData>
  <pageMargins left="0.75" right="0.75" top="1" bottom="1" header="0.5" footer="0.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401EE3-1CFB-0F4E-A430-FB564C40F850}">
  <dimension ref="A1:EB134"/>
  <sheetViews>
    <sheetView tabSelected="1" topLeftCell="E1" zoomScale="135" zoomScaleNormal="150" workbookViewId="0">
      <pane ySplit="1" topLeftCell="A53" activePane="bottomLeft" state="frozen"/>
      <selection activeCell="V1" sqref="V1"/>
      <selection pane="bottomLeft" activeCell="S52" sqref="S52"/>
    </sheetView>
  </sheetViews>
  <sheetFormatPr baseColWidth="10" defaultColWidth="8.83203125" defaultRowHeight="15"/>
  <cols>
    <col min="2" max="2" width="9" customWidth="1"/>
    <col min="5" max="5" width="53" customWidth="1"/>
    <col min="6" max="6" width="8.83203125" style="32" customWidth="1"/>
    <col min="7" max="7" width="15.33203125" style="32" customWidth="1"/>
    <col min="8" max="13" width="8.83203125" style="32" customWidth="1"/>
    <col min="14" max="14" width="15.1640625" style="32" customWidth="1"/>
    <col min="15" max="20" width="8.83203125" style="32" customWidth="1"/>
    <col min="21" max="21" width="13.6640625" style="32" customWidth="1"/>
    <col min="22" max="22" width="8.83203125" style="32" customWidth="1"/>
    <col min="23" max="26" width="8.83203125" style="32"/>
    <col min="27" max="27" width="8.83203125" style="32" customWidth="1"/>
    <col min="28" max="28" width="12.6640625" style="32" customWidth="1"/>
    <col min="29" max="29" width="8.83203125" style="32" customWidth="1"/>
    <col min="30" max="33" width="8.83203125" style="32"/>
    <col min="34" max="34" width="8.83203125" style="32" customWidth="1"/>
    <col min="35" max="35" width="12.1640625" style="32" customWidth="1"/>
    <col min="36" max="37" width="8.83203125" style="32" customWidth="1"/>
    <col min="38" max="40" width="8.83203125" style="32"/>
    <col min="41" max="41" width="8.83203125" style="32" customWidth="1"/>
    <col min="42" max="42" width="11.83203125" style="32" customWidth="1"/>
    <col min="43" max="43" width="8.83203125" style="32" customWidth="1"/>
    <col min="44" max="47" width="8.83203125" style="32"/>
    <col min="48" max="48" width="8.83203125" style="32" customWidth="1"/>
    <col min="49" max="49" width="12.5" style="32" customWidth="1"/>
    <col min="50" max="50" width="8.83203125" style="32" customWidth="1"/>
    <col min="51" max="54" width="8.83203125" style="32"/>
    <col min="55" max="55" width="8.83203125" style="32" customWidth="1"/>
    <col min="56" max="56" width="11.83203125" style="32" customWidth="1"/>
    <col min="57" max="57" width="8.83203125" style="32" customWidth="1"/>
    <col min="58" max="61" width="8.83203125" style="32"/>
    <col min="62" max="62" width="11.83203125" style="32" customWidth="1"/>
    <col min="63" max="63" width="14" style="32" customWidth="1"/>
    <col min="64" max="64" width="8.83203125" style="32" customWidth="1"/>
    <col min="65" max="68" width="8.83203125" style="32"/>
    <col min="69" max="69" width="8.83203125" style="32" customWidth="1"/>
    <col min="70" max="70" width="11.83203125" style="32" customWidth="1"/>
    <col min="71" max="71" width="8.83203125" style="32" customWidth="1"/>
    <col min="72" max="76" width="8.83203125" style="32"/>
    <col min="77" max="77" width="14" style="32" customWidth="1"/>
    <col min="78" max="80" width="8.83203125" style="32"/>
    <col min="81" max="81" width="10" style="32" bestFit="1" customWidth="1"/>
    <col min="82" max="82" width="8.83203125" style="32"/>
    <col min="83" max="83" width="8.83203125" style="32" customWidth="1"/>
    <col min="84" max="84" width="11.83203125" style="32" customWidth="1"/>
    <col min="85" max="85" width="8.83203125" style="32" customWidth="1"/>
    <col min="86" max="89" width="8.83203125" style="32"/>
    <col min="90" max="90" width="8.83203125" style="32" customWidth="1"/>
    <col min="91" max="91" width="13.33203125" style="32" customWidth="1"/>
    <col min="92" max="92" width="8.83203125" style="32" customWidth="1"/>
    <col min="93" max="96" width="8.83203125" style="32"/>
    <col min="97" max="99" width="8.83203125" style="32" customWidth="1"/>
    <col min="100" max="103" width="8.83203125" style="32"/>
    <col min="104" max="106" width="8.83203125" style="32" customWidth="1"/>
    <col min="107" max="110" width="8.83203125" style="32"/>
    <col min="111" max="112" width="8.83203125" style="32" customWidth="1"/>
    <col min="113" max="113" width="11.1640625" style="32" customWidth="1"/>
    <col min="114" max="117" width="8.83203125" style="32"/>
    <col min="118" max="120" width="8.83203125" style="32" customWidth="1"/>
    <col min="121" max="124" width="8.83203125" style="32"/>
    <col min="125" max="125" width="8.83203125" style="32" customWidth="1"/>
    <col min="126" max="126" width="12.1640625" style="32" customWidth="1"/>
    <col min="127" max="16384" width="8.83203125" style="32"/>
  </cols>
  <sheetData>
    <row r="1" spans="1:132" customFormat="1">
      <c r="A1" s="190" t="s">
        <v>708</v>
      </c>
      <c r="B1" s="191"/>
      <c r="C1" s="191"/>
      <c r="D1" s="191"/>
      <c r="E1" s="192"/>
      <c r="F1" t="s">
        <v>695</v>
      </c>
      <c r="G1" t="s">
        <v>37</v>
      </c>
      <c r="H1" t="s">
        <v>696</v>
      </c>
      <c r="I1" t="s">
        <v>697</v>
      </c>
      <c r="M1" t="s">
        <v>695</v>
      </c>
      <c r="N1" t="s">
        <v>37</v>
      </c>
      <c r="O1" t="s">
        <v>715</v>
      </c>
      <c r="P1" t="s">
        <v>716</v>
      </c>
      <c r="T1" t="s">
        <v>695</v>
      </c>
      <c r="U1" t="s">
        <v>37</v>
      </c>
      <c r="V1" t="s">
        <v>717</v>
      </c>
      <c r="W1" t="s">
        <v>718</v>
      </c>
      <c r="AA1" t="s">
        <v>695</v>
      </c>
      <c r="AB1" t="s">
        <v>37</v>
      </c>
      <c r="AC1" t="s">
        <v>719</v>
      </c>
      <c r="AD1" t="s">
        <v>720</v>
      </c>
      <c r="AH1" t="s">
        <v>695</v>
      </c>
      <c r="AI1" t="s">
        <v>37</v>
      </c>
      <c r="AJ1" t="s">
        <v>721</v>
      </c>
      <c r="AK1" t="s">
        <v>722</v>
      </c>
      <c r="AO1" t="s">
        <v>695</v>
      </c>
      <c r="AP1" t="s">
        <v>37</v>
      </c>
      <c r="AQ1" t="s">
        <v>723</v>
      </c>
      <c r="AR1" t="s">
        <v>724</v>
      </c>
      <c r="AV1" t="s">
        <v>695</v>
      </c>
      <c r="AW1" t="s">
        <v>37</v>
      </c>
      <c r="AX1" t="s">
        <v>725</v>
      </c>
      <c r="AY1" t="s">
        <v>726</v>
      </c>
      <c r="BC1" t="s">
        <v>695</v>
      </c>
      <c r="BD1" t="s">
        <v>37</v>
      </c>
      <c r="BE1" t="s">
        <v>727</v>
      </c>
      <c r="BF1" t="s">
        <v>728</v>
      </c>
      <c r="BJ1" t="s">
        <v>695</v>
      </c>
      <c r="BK1" t="s">
        <v>37</v>
      </c>
      <c r="BL1" t="s">
        <v>729</v>
      </c>
      <c r="BM1" t="s">
        <v>730</v>
      </c>
      <c r="BQ1" t="s">
        <v>695</v>
      </c>
      <c r="BR1" t="s">
        <v>37</v>
      </c>
      <c r="BS1" t="s">
        <v>731</v>
      </c>
      <c r="BT1" t="s">
        <v>732</v>
      </c>
      <c r="BW1" s="23"/>
      <c r="BX1" t="s">
        <v>695</v>
      </c>
      <c r="BY1" t="s">
        <v>37</v>
      </c>
      <c r="BZ1" t="s">
        <v>733</v>
      </c>
      <c r="CA1" s="23" t="s">
        <v>734</v>
      </c>
      <c r="CD1" s="23"/>
      <c r="CE1" t="s">
        <v>695</v>
      </c>
      <c r="CF1" t="s">
        <v>37</v>
      </c>
      <c r="CG1" t="s">
        <v>735</v>
      </c>
      <c r="CH1" t="s">
        <v>736</v>
      </c>
      <c r="CL1" t="s">
        <v>695</v>
      </c>
      <c r="CM1" t="s">
        <v>37</v>
      </c>
      <c r="CN1" t="s">
        <v>737</v>
      </c>
      <c r="CO1" t="s">
        <v>738</v>
      </c>
      <c r="CS1" t="s">
        <v>695</v>
      </c>
      <c r="CT1" t="s">
        <v>37</v>
      </c>
      <c r="CU1" t="s">
        <v>739</v>
      </c>
      <c r="CV1" t="s">
        <v>740</v>
      </c>
      <c r="CZ1" t="s">
        <v>695</v>
      </c>
      <c r="DA1" t="s">
        <v>37</v>
      </c>
      <c r="DB1" t="s">
        <v>741</v>
      </c>
      <c r="DC1" t="s">
        <v>742</v>
      </c>
      <c r="DG1" t="s">
        <v>695</v>
      </c>
      <c r="DH1" t="s">
        <v>37</v>
      </c>
      <c r="DI1" t="s">
        <v>743</v>
      </c>
      <c r="DJ1" t="s">
        <v>744</v>
      </c>
      <c r="DN1" t="s">
        <v>695</v>
      </c>
      <c r="DO1" t="s">
        <v>37</v>
      </c>
      <c r="DP1" t="s">
        <v>745</v>
      </c>
      <c r="DQ1" t="s">
        <v>746</v>
      </c>
      <c r="DU1" t="s">
        <v>695</v>
      </c>
      <c r="DV1" t="s">
        <v>37</v>
      </c>
      <c r="DW1" t="s">
        <v>714</v>
      </c>
      <c r="DX1" t="s">
        <v>713</v>
      </c>
      <c r="EB1" s="23"/>
    </row>
    <row r="2" spans="1:132">
      <c r="A2" s="193" t="s">
        <v>709</v>
      </c>
      <c r="B2" s="191" t="s">
        <v>710</v>
      </c>
      <c r="C2" s="191"/>
      <c r="D2" s="191"/>
      <c r="E2" s="192"/>
      <c r="F2" s="34" t="s">
        <v>28</v>
      </c>
      <c r="G2" s="35">
        <v>44876.022916666669</v>
      </c>
      <c r="H2" s="32">
        <v>49.358600000000003</v>
      </c>
      <c r="I2" s="32">
        <v>47.79</v>
      </c>
      <c r="M2" s="34" t="s">
        <v>74</v>
      </c>
      <c r="N2" s="35">
        <v>44874</v>
      </c>
      <c r="O2" s="32">
        <v>3.7788712816666661</v>
      </c>
      <c r="P2" s="32">
        <v>3.84</v>
      </c>
      <c r="T2" s="34" t="s">
        <v>34</v>
      </c>
      <c r="U2" s="35">
        <v>44874</v>
      </c>
      <c r="V2" s="32">
        <v>23.894500000000001</v>
      </c>
      <c r="W2" s="32">
        <v>23.48</v>
      </c>
      <c r="AA2" s="34" t="s">
        <v>33</v>
      </c>
      <c r="AB2" s="35">
        <v>44874</v>
      </c>
      <c r="AC2" s="32">
        <v>17.119721666666667</v>
      </c>
      <c r="AD2" s="32">
        <v>17.940000000000001</v>
      </c>
      <c r="AH2" s="34" t="s">
        <v>184</v>
      </c>
      <c r="AI2" s="35">
        <v>44874</v>
      </c>
      <c r="AJ2" s="32">
        <v>0.10015580733333333</v>
      </c>
      <c r="AK2" s="32">
        <v>9.7000000000000003E-2</v>
      </c>
      <c r="AO2" s="34" t="s">
        <v>32</v>
      </c>
      <c r="AP2" s="35">
        <v>44877.234027777777</v>
      </c>
      <c r="AQ2" s="32">
        <v>11.913500000000001</v>
      </c>
      <c r="AR2" s="32">
        <v>13.06</v>
      </c>
      <c r="AV2" s="34" t="s">
        <v>33</v>
      </c>
      <c r="AW2" s="35">
        <v>44874</v>
      </c>
      <c r="AX2" s="32">
        <v>13.323725573333334</v>
      </c>
      <c r="AY2" s="32">
        <v>14.7</v>
      </c>
      <c r="BC2" s="34" t="s">
        <v>191</v>
      </c>
      <c r="BD2" s="35">
        <v>44874</v>
      </c>
      <c r="BE2" s="32">
        <v>5.4651568993555379</v>
      </c>
      <c r="BF2" s="32">
        <v>4.8159999999999998</v>
      </c>
      <c r="BQ2" s="34" t="s">
        <v>189</v>
      </c>
      <c r="BR2" s="35">
        <v>44874</v>
      </c>
      <c r="BS2" s="32">
        <v>724.00000000000011</v>
      </c>
      <c r="BT2" s="32">
        <v>588</v>
      </c>
      <c r="BV2" s="34"/>
      <c r="BW2" s="34"/>
      <c r="BX2" s="34" t="s">
        <v>74</v>
      </c>
      <c r="BY2" s="35">
        <v>44874</v>
      </c>
      <c r="BZ2" s="32">
        <v>447.66666666666669</v>
      </c>
      <c r="CA2" s="32">
        <v>438</v>
      </c>
      <c r="CC2" s="35"/>
      <c r="CD2" s="34"/>
      <c r="CE2" s="34" t="s">
        <v>74</v>
      </c>
      <c r="CF2" s="35">
        <v>44874</v>
      </c>
      <c r="CG2" s="32">
        <v>333.33333333333331</v>
      </c>
      <c r="CH2" s="32">
        <v>315</v>
      </c>
      <c r="CL2" s="34" t="s">
        <v>15</v>
      </c>
      <c r="CM2" s="35">
        <v>44874</v>
      </c>
      <c r="CN2" s="32">
        <v>213.33333333333331</v>
      </c>
      <c r="CO2" s="32">
        <v>225</v>
      </c>
      <c r="CS2" t="s">
        <v>14</v>
      </c>
      <c r="CT2" s="52">
        <v>44874</v>
      </c>
      <c r="CU2" s="29">
        <v>115.99999999999999</v>
      </c>
      <c r="CV2" s="29">
        <v>129.5</v>
      </c>
      <c r="CZ2" s="34" t="s">
        <v>190</v>
      </c>
      <c r="DA2" s="35">
        <v>44874</v>
      </c>
      <c r="DB2" s="32">
        <v>67</v>
      </c>
      <c r="DC2" s="32">
        <v>74</v>
      </c>
      <c r="DG2" s="34" t="s">
        <v>32</v>
      </c>
      <c r="DH2" s="35">
        <v>44874</v>
      </c>
      <c r="DI2" s="32">
        <v>1311</v>
      </c>
      <c r="DJ2" s="32">
        <v>1392</v>
      </c>
      <c r="DN2" s="34" t="s">
        <v>35</v>
      </c>
      <c r="DO2" s="35">
        <v>44874</v>
      </c>
      <c r="DP2" s="32">
        <v>37.333333333333336</v>
      </c>
      <c r="DQ2" s="32">
        <v>44</v>
      </c>
      <c r="DU2" s="34" t="s">
        <v>74</v>
      </c>
      <c r="DV2" s="35">
        <v>44874</v>
      </c>
      <c r="DW2" s="32">
        <v>339.66666666666669</v>
      </c>
      <c r="DX2" s="32">
        <v>292</v>
      </c>
    </row>
    <row r="3" spans="1:132">
      <c r="A3" s="194" t="s">
        <v>711</v>
      </c>
      <c r="B3" s="204" t="s">
        <v>839</v>
      </c>
      <c r="C3" s="204"/>
      <c r="D3" s="204"/>
      <c r="E3" s="195"/>
      <c r="F3" s="34" t="s">
        <v>184</v>
      </c>
      <c r="G3" s="35">
        <v>44876.025694444441</v>
      </c>
      <c r="H3" s="32">
        <v>61.776899999999998</v>
      </c>
      <c r="I3" s="32">
        <v>59.38</v>
      </c>
      <c r="M3" s="34" t="s">
        <v>33</v>
      </c>
      <c r="N3" s="35">
        <v>44874</v>
      </c>
      <c r="O3" s="32">
        <v>3.8067834303333332</v>
      </c>
      <c r="P3" s="32">
        <v>3.77</v>
      </c>
      <c r="T3" s="34" t="s">
        <v>191</v>
      </c>
      <c r="U3" s="35">
        <v>44874</v>
      </c>
      <c r="V3" s="32">
        <v>19.868400000000001</v>
      </c>
      <c r="W3" s="32">
        <v>23.17</v>
      </c>
      <c r="AA3" s="34" t="s">
        <v>27</v>
      </c>
      <c r="AB3" s="35">
        <v>44874</v>
      </c>
      <c r="AC3" s="32">
        <v>14.02454485</v>
      </c>
      <c r="AD3" s="32">
        <v>15.27</v>
      </c>
      <c r="AH3" s="34" t="s">
        <v>15</v>
      </c>
      <c r="AI3" s="35">
        <v>44874</v>
      </c>
      <c r="AJ3" s="32">
        <v>0.21244910433333333</v>
      </c>
      <c r="AK3" s="32">
        <v>0.218</v>
      </c>
      <c r="AO3" s="34" t="s">
        <v>32</v>
      </c>
      <c r="AP3" s="35">
        <v>44874</v>
      </c>
      <c r="AQ3" s="32">
        <v>10.472300000000001</v>
      </c>
      <c r="AR3" s="32">
        <v>13.06</v>
      </c>
      <c r="AV3" s="34" t="s">
        <v>34</v>
      </c>
      <c r="AW3" s="35">
        <v>44874</v>
      </c>
      <c r="AX3" s="32">
        <v>13.836714705470825</v>
      </c>
      <c r="AY3" s="32">
        <v>14.1</v>
      </c>
      <c r="BC3" s="34" t="s">
        <v>190</v>
      </c>
      <c r="BD3" s="35">
        <v>44874</v>
      </c>
      <c r="BE3" s="32">
        <v>4.0764922002047825</v>
      </c>
      <c r="BF3" s="32">
        <v>3.6</v>
      </c>
      <c r="BJ3" s="34" t="s">
        <v>32</v>
      </c>
      <c r="BK3" s="35">
        <v>44874</v>
      </c>
      <c r="BL3" s="32">
        <v>1.2880384967919341</v>
      </c>
      <c r="BM3" s="32">
        <v>1.042</v>
      </c>
      <c r="BQ3" s="34" t="s">
        <v>189</v>
      </c>
      <c r="BR3" s="35">
        <v>44877.238888888889</v>
      </c>
      <c r="BS3" s="32">
        <v>821.00000000000011</v>
      </c>
      <c r="BT3" s="32">
        <v>588</v>
      </c>
      <c r="BV3" s="34"/>
      <c r="BW3" s="34"/>
      <c r="BX3" s="34" t="s">
        <v>33</v>
      </c>
      <c r="BY3" s="35">
        <v>44874</v>
      </c>
      <c r="BZ3" s="32">
        <v>456</v>
      </c>
      <c r="CA3" s="32">
        <v>473</v>
      </c>
      <c r="CC3" s="35"/>
      <c r="CD3" s="34"/>
      <c r="CE3" s="34" t="s">
        <v>32</v>
      </c>
      <c r="CF3" s="35">
        <v>44874</v>
      </c>
      <c r="CG3" s="32">
        <v>272</v>
      </c>
      <c r="CH3" s="32">
        <v>269.7</v>
      </c>
      <c r="CL3" s="34" t="s">
        <v>17</v>
      </c>
      <c r="CM3" s="35">
        <v>44874</v>
      </c>
      <c r="CN3" s="32">
        <v>195</v>
      </c>
      <c r="CO3" s="32">
        <v>194</v>
      </c>
      <c r="CS3" t="s">
        <v>14</v>
      </c>
      <c r="CT3">
        <v>44880.309027777781</v>
      </c>
      <c r="CU3" s="29">
        <v>114</v>
      </c>
      <c r="CV3" s="29">
        <v>129.5</v>
      </c>
      <c r="CZ3" s="34" t="s">
        <v>188</v>
      </c>
      <c r="DA3" s="35">
        <v>44874</v>
      </c>
      <c r="DB3" s="32">
        <v>66</v>
      </c>
      <c r="DC3" s="32">
        <v>69.8</v>
      </c>
      <c r="DG3" s="34" t="s">
        <v>32</v>
      </c>
      <c r="DH3" s="35">
        <v>44877.234027777777</v>
      </c>
      <c r="DI3" s="32">
        <v>1285</v>
      </c>
      <c r="DJ3" s="32">
        <v>1392</v>
      </c>
      <c r="DN3" s="34" t="s">
        <v>14</v>
      </c>
      <c r="DO3" s="35">
        <v>44874</v>
      </c>
      <c r="DP3" s="32">
        <v>34</v>
      </c>
      <c r="DQ3" s="32">
        <v>36.1</v>
      </c>
      <c r="DU3" s="34" t="s">
        <v>32</v>
      </c>
      <c r="DV3" s="35">
        <v>44877.234027777777</v>
      </c>
      <c r="DW3" s="32">
        <v>237</v>
      </c>
      <c r="DX3" s="32">
        <v>272.89999999999998</v>
      </c>
    </row>
    <row r="4" spans="1:132">
      <c r="A4" s="196"/>
      <c r="B4" s="204" t="s">
        <v>834</v>
      </c>
      <c r="C4" s="204"/>
      <c r="D4" s="204"/>
      <c r="E4" s="195"/>
      <c r="F4" s="34" t="s">
        <v>185</v>
      </c>
      <c r="G4" s="35">
        <v>44877.231944444444</v>
      </c>
      <c r="H4" s="32">
        <v>41.7849</v>
      </c>
      <c r="I4" s="32">
        <v>42.13</v>
      </c>
      <c r="M4" s="34" t="s">
        <v>182</v>
      </c>
      <c r="N4" s="35">
        <v>44874</v>
      </c>
      <c r="O4" s="32">
        <v>2.3569641367806504</v>
      </c>
      <c r="P4" s="32">
        <v>2.4279999999999999</v>
      </c>
      <c r="T4" s="34" t="s">
        <v>189</v>
      </c>
      <c r="U4" s="35">
        <v>44874</v>
      </c>
      <c r="V4" s="32">
        <v>19.134699999999999</v>
      </c>
      <c r="W4" s="32">
        <v>19.829999999999998</v>
      </c>
      <c r="AA4" s="34" t="s">
        <v>15</v>
      </c>
      <c r="AB4" s="35">
        <v>44874</v>
      </c>
      <c r="AC4" s="32">
        <v>12.530883613333332</v>
      </c>
      <c r="AD4" s="32">
        <v>14.4</v>
      </c>
      <c r="AH4" s="34" t="s">
        <v>32</v>
      </c>
      <c r="AI4" s="35">
        <v>44874</v>
      </c>
      <c r="AJ4" s="32">
        <v>0.20194716318467062</v>
      </c>
      <c r="AK4" s="32">
        <v>0.20019999999999999</v>
      </c>
      <c r="AO4" s="34" t="s">
        <v>29</v>
      </c>
      <c r="AP4" s="35">
        <v>44874</v>
      </c>
      <c r="AQ4" s="32">
        <v>4.7641</v>
      </c>
      <c r="AR4" s="32">
        <v>10.09</v>
      </c>
      <c r="AV4" s="34" t="s">
        <v>32</v>
      </c>
      <c r="AW4" s="35">
        <v>44874</v>
      </c>
      <c r="AX4" s="32">
        <v>13.498670770952849</v>
      </c>
      <c r="AY4" s="32">
        <v>13.99</v>
      </c>
      <c r="BC4" s="34" t="s">
        <v>184</v>
      </c>
      <c r="BD4" s="35">
        <v>44874</v>
      </c>
      <c r="BE4" s="32">
        <v>2.8244293203333335</v>
      </c>
      <c r="BF4" s="32">
        <v>2.9350000000000001</v>
      </c>
      <c r="BJ4" s="34" t="s">
        <v>32</v>
      </c>
      <c r="BK4" s="35">
        <v>44877.234027777777</v>
      </c>
      <c r="BL4" s="32">
        <v>0.60150000000000003</v>
      </c>
      <c r="BM4" s="32">
        <v>1.042</v>
      </c>
      <c r="BQ4" s="34" t="s">
        <v>14</v>
      </c>
      <c r="BR4" s="35">
        <v>44874</v>
      </c>
      <c r="BS4" s="32">
        <v>442.00000000000006</v>
      </c>
      <c r="BT4" s="32">
        <v>417.6</v>
      </c>
      <c r="BV4" s="34"/>
      <c r="BW4" s="34"/>
      <c r="BX4" s="34" t="s">
        <v>188</v>
      </c>
      <c r="BY4" s="35">
        <v>44880.306944444441</v>
      </c>
      <c r="BZ4" s="32">
        <v>391.99999999999994</v>
      </c>
      <c r="CA4" s="32">
        <v>424.8</v>
      </c>
      <c r="CE4" s="34" t="s">
        <v>32</v>
      </c>
      <c r="CF4" s="35">
        <v>44877.234027777777</v>
      </c>
      <c r="CG4" s="32">
        <v>282</v>
      </c>
      <c r="CH4" s="32">
        <v>269.7</v>
      </c>
      <c r="CL4" s="34" t="s">
        <v>33</v>
      </c>
      <c r="CM4" s="35">
        <v>44874</v>
      </c>
      <c r="CN4" s="32">
        <v>120.00000000000001</v>
      </c>
      <c r="CO4" s="32">
        <v>134</v>
      </c>
      <c r="CS4" t="s">
        <v>14</v>
      </c>
      <c r="CT4">
        <v>44881.28125</v>
      </c>
      <c r="CU4" s="29">
        <v>111</v>
      </c>
      <c r="CV4" s="29">
        <v>129.5</v>
      </c>
      <c r="CZ4" s="34" t="s">
        <v>188</v>
      </c>
      <c r="DA4" s="35">
        <v>44880.306944444441</v>
      </c>
      <c r="DB4" s="32">
        <v>64</v>
      </c>
      <c r="DC4" s="32">
        <v>69.8</v>
      </c>
      <c r="DG4" s="34" t="s">
        <v>74</v>
      </c>
      <c r="DH4" s="35">
        <v>44874</v>
      </c>
      <c r="DI4" s="32">
        <v>1183.6666666666667</v>
      </c>
      <c r="DJ4" s="32">
        <v>1175</v>
      </c>
      <c r="DN4" s="34" t="s">
        <v>14</v>
      </c>
      <c r="DO4" s="35">
        <v>44880.309027777781</v>
      </c>
      <c r="DP4" s="32">
        <v>27</v>
      </c>
      <c r="DQ4" s="32">
        <v>36.1</v>
      </c>
      <c r="DU4" s="34" t="s">
        <v>32</v>
      </c>
      <c r="DV4" s="35">
        <v>44874</v>
      </c>
      <c r="DW4" s="32">
        <v>257</v>
      </c>
      <c r="DX4" s="32">
        <v>272.89999999999998</v>
      </c>
    </row>
    <row r="5" spans="1:132">
      <c r="A5" s="197"/>
      <c r="B5" s="204" t="s">
        <v>835</v>
      </c>
      <c r="C5" s="204"/>
      <c r="D5" s="204"/>
      <c r="E5" s="195"/>
      <c r="F5" s="34" t="s">
        <v>32</v>
      </c>
      <c r="G5" s="35">
        <v>44877.234027777777</v>
      </c>
      <c r="H5" s="32">
        <v>37.377800000000001</v>
      </c>
      <c r="I5" s="32">
        <v>38.22</v>
      </c>
      <c r="M5" s="34" t="s">
        <v>182</v>
      </c>
      <c r="N5" s="35">
        <v>44877.241666666669</v>
      </c>
      <c r="O5" s="32">
        <v>2.3944602035708327</v>
      </c>
      <c r="P5" s="32">
        <v>2.4279999999999999</v>
      </c>
      <c r="T5" s="34" t="s">
        <v>189</v>
      </c>
      <c r="U5" s="35">
        <v>44877.238888888889</v>
      </c>
      <c r="V5" s="32">
        <v>20.910799999999998</v>
      </c>
      <c r="W5" s="32">
        <v>19.829999999999998</v>
      </c>
      <c r="AA5" s="34" t="s">
        <v>14</v>
      </c>
      <c r="AB5" s="35">
        <v>44874</v>
      </c>
      <c r="AC5" s="32">
        <v>13.516585644838433</v>
      </c>
      <c r="AD5" s="32">
        <v>13.8</v>
      </c>
      <c r="AH5" s="34" t="s">
        <v>32</v>
      </c>
      <c r="AI5" s="35">
        <v>44877.234027777777</v>
      </c>
      <c r="AJ5" s="32">
        <v>0.20325413223140498</v>
      </c>
      <c r="AK5" s="32">
        <v>0.20019999999999999</v>
      </c>
      <c r="AO5" s="34" t="s">
        <v>28</v>
      </c>
      <c r="AP5" s="35">
        <v>44876.022916666669</v>
      </c>
      <c r="AQ5" s="32">
        <v>7.9958999999999998</v>
      </c>
      <c r="AR5" s="32">
        <v>9.69</v>
      </c>
      <c r="AV5" s="34" t="s">
        <v>32</v>
      </c>
      <c r="AW5" s="35">
        <v>44877.234027777777</v>
      </c>
      <c r="AX5" s="32">
        <v>13.639149293409822</v>
      </c>
      <c r="AY5" s="32">
        <v>13.99</v>
      </c>
      <c r="BC5" s="34" t="s">
        <v>184</v>
      </c>
      <c r="BD5" s="35">
        <v>44876.025694444441</v>
      </c>
      <c r="BE5" s="32">
        <v>2.835</v>
      </c>
      <c r="BF5" s="32">
        <v>2.9350000000000001</v>
      </c>
      <c r="BJ5" s="34" t="s">
        <v>182</v>
      </c>
      <c r="BK5" s="35">
        <v>44874</v>
      </c>
      <c r="BL5" s="32">
        <v>0.35242896425297887</v>
      </c>
      <c r="BM5" s="32">
        <v>0.30420000000000003</v>
      </c>
      <c r="BQ5" s="34" t="s">
        <v>14</v>
      </c>
      <c r="BR5" s="35">
        <v>44880.309027777781</v>
      </c>
      <c r="BS5" s="32">
        <v>525</v>
      </c>
      <c r="BT5" s="32">
        <v>417.6</v>
      </c>
      <c r="BV5" s="34"/>
      <c r="BW5" s="34"/>
      <c r="BX5" s="34" t="s">
        <v>188</v>
      </c>
      <c r="BY5" s="35">
        <v>44881.283333333333</v>
      </c>
      <c r="BZ5" s="32">
        <v>371</v>
      </c>
      <c r="CA5" s="32">
        <v>424.8</v>
      </c>
      <c r="CE5" s="34" t="s">
        <v>29</v>
      </c>
      <c r="CF5" s="35">
        <v>44874</v>
      </c>
      <c r="CG5" s="32">
        <v>246</v>
      </c>
      <c r="CH5" s="32">
        <v>252</v>
      </c>
      <c r="CL5" s="34" t="s">
        <v>28</v>
      </c>
      <c r="CM5" s="35">
        <v>44874</v>
      </c>
      <c r="CN5" s="32">
        <v>132</v>
      </c>
      <c r="CO5" s="32">
        <v>120</v>
      </c>
      <c r="CS5" t="s">
        <v>14</v>
      </c>
      <c r="CT5">
        <v>44882.181944444441</v>
      </c>
      <c r="CU5" s="29">
        <v>110</v>
      </c>
      <c r="CV5" s="29">
        <v>129.5</v>
      </c>
      <c r="CZ5" s="34" t="s">
        <v>188</v>
      </c>
      <c r="DA5" s="35">
        <v>44881.283333333333</v>
      </c>
      <c r="DB5" s="32">
        <v>66</v>
      </c>
      <c r="DC5" s="32">
        <v>69.8</v>
      </c>
      <c r="DG5" s="34" t="s">
        <v>184</v>
      </c>
      <c r="DH5" s="35">
        <v>44874</v>
      </c>
      <c r="DI5" s="32">
        <v>683.33333333333348</v>
      </c>
      <c r="DJ5" s="32">
        <v>661</v>
      </c>
      <c r="DN5" s="34" t="s">
        <v>14</v>
      </c>
      <c r="DO5" s="35">
        <v>44881.28125</v>
      </c>
      <c r="DP5" s="32">
        <v>28</v>
      </c>
      <c r="DQ5" s="32">
        <v>36.1</v>
      </c>
      <c r="DU5" s="34" t="s">
        <v>184</v>
      </c>
      <c r="DV5" s="35">
        <v>44876.025694444441</v>
      </c>
      <c r="DW5" s="32">
        <v>215</v>
      </c>
      <c r="DX5" s="32">
        <v>231.5</v>
      </c>
    </row>
    <row r="6" spans="1:132">
      <c r="A6" s="198"/>
      <c r="B6" s="199" t="s">
        <v>712</v>
      </c>
      <c r="C6" s="199"/>
      <c r="D6" s="204"/>
      <c r="E6" s="195"/>
      <c r="F6" s="34" t="s">
        <v>189</v>
      </c>
      <c r="G6" s="35">
        <v>44877.238888888889</v>
      </c>
      <c r="H6" s="32">
        <v>48.4497</v>
      </c>
      <c r="I6" s="32">
        <v>46.17</v>
      </c>
      <c r="M6" s="34" t="s">
        <v>14</v>
      </c>
      <c r="N6" s="35">
        <v>44874</v>
      </c>
      <c r="O6" s="32">
        <v>2.2353628023352794</v>
      </c>
      <c r="P6" s="32">
        <v>2.2650000000000001</v>
      </c>
      <c r="T6" s="34" t="s">
        <v>29</v>
      </c>
      <c r="U6" s="35">
        <v>44874</v>
      </c>
      <c r="V6" s="32">
        <v>12.474733333333333</v>
      </c>
      <c r="W6" s="32">
        <v>18.32</v>
      </c>
      <c r="AA6" s="34" t="s">
        <v>14</v>
      </c>
      <c r="AB6" s="35">
        <v>44880.309027777781</v>
      </c>
      <c r="AC6" s="32">
        <v>13.331330472103005</v>
      </c>
      <c r="AD6" s="32">
        <v>13.8</v>
      </c>
      <c r="AH6" s="34" t="s">
        <v>14</v>
      </c>
      <c r="AI6" s="35">
        <v>44874</v>
      </c>
      <c r="AJ6" s="32">
        <v>0.20685380781447718</v>
      </c>
      <c r="AK6" s="32">
        <v>0.2</v>
      </c>
      <c r="AO6" s="34" t="s">
        <v>28</v>
      </c>
      <c r="AP6" s="35">
        <v>44874</v>
      </c>
      <c r="AQ6" s="32">
        <v>7.0621999999999998</v>
      </c>
      <c r="AR6" s="32">
        <v>9.69</v>
      </c>
      <c r="AV6" s="34" t="s">
        <v>28</v>
      </c>
      <c r="AW6" s="35">
        <v>44874</v>
      </c>
      <c r="AX6" s="32">
        <v>12.868756121449559</v>
      </c>
      <c r="AY6" s="32">
        <v>13.29</v>
      </c>
      <c r="BC6" s="34" t="s">
        <v>184</v>
      </c>
      <c r="BD6" s="35">
        <v>44878.944444444445</v>
      </c>
      <c r="BE6" s="32">
        <v>2.7321</v>
      </c>
      <c r="BF6" s="32">
        <v>2.9350000000000001</v>
      </c>
      <c r="BJ6" s="34" t="s">
        <v>74</v>
      </c>
      <c r="BK6" s="35">
        <v>44874</v>
      </c>
      <c r="BL6" s="32">
        <v>0.32423333333333332</v>
      </c>
      <c r="BM6" s="32">
        <v>0.91700000000000004</v>
      </c>
      <c r="BQ6" s="34" t="s">
        <v>14</v>
      </c>
      <c r="BR6" s="35">
        <v>44881.28125</v>
      </c>
      <c r="BS6" s="32">
        <v>495</v>
      </c>
      <c r="BT6" s="32">
        <v>417.6</v>
      </c>
      <c r="BV6" s="34"/>
      <c r="BW6" s="34"/>
      <c r="BX6" s="34" t="s">
        <v>188</v>
      </c>
      <c r="BY6" s="35">
        <v>44882.179861111108</v>
      </c>
      <c r="BZ6" s="32">
        <v>396</v>
      </c>
      <c r="CA6" s="32">
        <v>424.8</v>
      </c>
      <c r="CE6" s="34" t="s">
        <v>33</v>
      </c>
      <c r="CF6" s="35">
        <v>44874</v>
      </c>
      <c r="CG6" s="32">
        <v>199</v>
      </c>
      <c r="CH6" s="32">
        <v>193</v>
      </c>
      <c r="CL6" s="34" t="s">
        <v>28</v>
      </c>
      <c r="CM6" s="35">
        <v>44876.022916666669</v>
      </c>
      <c r="CN6" s="32">
        <v>132</v>
      </c>
      <c r="CO6" s="32">
        <v>120</v>
      </c>
      <c r="CS6" t="s">
        <v>32</v>
      </c>
      <c r="CT6" s="52">
        <v>44874</v>
      </c>
      <c r="CU6" s="29">
        <v>108</v>
      </c>
      <c r="CV6" s="29">
        <v>122.9</v>
      </c>
      <c r="CZ6" s="34" t="s">
        <v>188</v>
      </c>
      <c r="DA6" s="35">
        <v>44882.179861111108</v>
      </c>
      <c r="DB6" s="32">
        <v>67</v>
      </c>
      <c r="DC6" s="32">
        <v>69.8</v>
      </c>
      <c r="DG6" s="34" t="s">
        <v>184</v>
      </c>
      <c r="DH6" s="35">
        <v>44876.025694444441</v>
      </c>
      <c r="DI6" s="32">
        <v>638</v>
      </c>
      <c r="DJ6" s="32">
        <v>661</v>
      </c>
      <c r="DN6" s="34" t="s">
        <v>14</v>
      </c>
      <c r="DO6" s="35">
        <v>44882.181944444441</v>
      </c>
      <c r="DP6" s="32">
        <v>29</v>
      </c>
      <c r="DQ6" s="32">
        <v>36.1</v>
      </c>
      <c r="DU6" s="34" t="s">
        <v>184</v>
      </c>
      <c r="DV6" s="35">
        <v>44878.944444444445</v>
      </c>
      <c r="DW6" s="32">
        <v>246</v>
      </c>
      <c r="DX6" s="32">
        <v>231.5</v>
      </c>
    </row>
    <row r="7" spans="1:132">
      <c r="A7" s="200"/>
      <c r="B7" s="201" t="s">
        <v>836</v>
      </c>
      <c r="C7" s="202"/>
      <c r="D7" s="199"/>
      <c r="E7" s="203"/>
      <c r="F7" s="34" t="s">
        <v>182</v>
      </c>
      <c r="G7" s="35">
        <v>44877.241666666669</v>
      </c>
      <c r="H7" s="32">
        <v>51.2027</v>
      </c>
      <c r="I7" s="32">
        <v>51.07</v>
      </c>
      <c r="M7" s="34" t="s">
        <v>14</v>
      </c>
      <c r="N7" s="35">
        <v>44880.309027777781</v>
      </c>
      <c r="O7" s="32">
        <v>2.2371099616218921</v>
      </c>
      <c r="P7" s="32">
        <v>2.2650000000000001</v>
      </c>
      <c r="T7" s="34" t="s">
        <v>27</v>
      </c>
      <c r="U7" s="35">
        <v>44874</v>
      </c>
      <c r="V7" s="32">
        <v>11.5327</v>
      </c>
      <c r="W7" s="32">
        <v>17.489999999999998</v>
      </c>
      <c r="AA7" s="34" t="s">
        <v>14</v>
      </c>
      <c r="AB7" s="35">
        <v>44881.28125</v>
      </c>
      <c r="AC7" s="32">
        <v>13.261230329041489</v>
      </c>
      <c r="AD7" s="32">
        <v>13.8</v>
      </c>
      <c r="AH7" s="34" t="s">
        <v>14</v>
      </c>
      <c r="AI7" s="35">
        <v>44880.309027777781</v>
      </c>
      <c r="AJ7" s="32">
        <v>0.19770144628099176</v>
      </c>
      <c r="AK7" s="32">
        <v>0.2</v>
      </c>
      <c r="AO7" s="34" t="s">
        <v>183</v>
      </c>
      <c r="AP7" s="35">
        <v>44874</v>
      </c>
      <c r="AQ7" s="32">
        <v>8.8283000000000005</v>
      </c>
      <c r="AR7" s="32">
        <v>9.39</v>
      </c>
      <c r="AV7" s="34" t="s">
        <v>28</v>
      </c>
      <c r="AW7" s="35">
        <v>44876.022916666669</v>
      </c>
      <c r="AX7" s="32">
        <v>13.069539666993144</v>
      </c>
      <c r="AY7" s="32">
        <v>13.29</v>
      </c>
      <c r="BC7" s="34" t="s">
        <v>14</v>
      </c>
      <c r="BD7" s="35">
        <v>44874</v>
      </c>
      <c r="BE7" s="32">
        <v>2.0430042763356018</v>
      </c>
      <c r="BF7" s="32">
        <v>1.79</v>
      </c>
      <c r="BJ7" s="34" t="s">
        <v>14</v>
      </c>
      <c r="BK7" s="35">
        <v>44874</v>
      </c>
      <c r="BL7" s="32">
        <v>0.29857928505957837</v>
      </c>
      <c r="BM7" s="32">
        <v>0.35</v>
      </c>
      <c r="BQ7" s="34" t="s">
        <v>14</v>
      </c>
      <c r="BR7" s="35">
        <v>44882.181944444441</v>
      </c>
      <c r="BS7" s="32">
        <v>488.00000000000006</v>
      </c>
      <c r="BT7" s="32">
        <v>417.6</v>
      </c>
      <c r="BV7" s="34"/>
      <c r="BW7" s="34"/>
      <c r="BX7" s="34" t="s">
        <v>188</v>
      </c>
      <c r="BY7" s="35">
        <v>44874</v>
      </c>
      <c r="BZ7" s="32">
        <v>365</v>
      </c>
      <c r="CA7" s="32">
        <v>424.8</v>
      </c>
      <c r="CE7" s="34" t="s">
        <v>28</v>
      </c>
      <c r="CF7" s="35">
        <v>44874</v>
      </c>
      <c r="CG7" s="32">
        <v>168</v>
      </c>
      <c r="CH7" s="32">
        <v>168</v>
      </c>
      <c r="CL7" s="34" t="s">
        <v>29</v>
      </c>
      <c r="CM7" s="35">
        <v>44874</v>
      </c>
      <c r="CN7" s="32">
        <v>92.666666666666671</v>
      </c>
      <c r="CO7" s="32">
        <v>98</v>
      </c>
      <c r="CS7" t="s">
        <v>32</v>
      </c>
      <c r="CT7">
        <v>44877.234027777777</v>
      </c>
      <c r="CU7" s="29">
        <v>107</v>
      </c>
      <c r="CV7" s="29">
        <v>122.9</v>
      </c>
      <c r="CZ7" s="34" t="s">
        <v>184</v>
      </c>
      <c r="DA7" s="35">
        <v>44874</v>
      </c>
      <c r="DB7" s="32">
        <v>59.666666666666664</v>
      </c>
      <c r="DC7" s="32">
        <v>67.8</v>
      </c>
      <c r="DG7" s="34" t="s">
        <v>184</v>
      </c>
      <c r="DH7" s="35">
        <v>44878.944444444445</v>
      </c>
      <c r="DI7" s="32">
        <v>669</v>
      </c>
      <c r="DJ7" s="32">
        <v>661</v>
      </c>
      <c r="DN7" s="34" t="s">
        <v>182</v>
      </c>
      <c r="DO7" s="35">
        <v>44874</v>
      </c>
      <c r="DP7" s="32">
        <v>27</v>
      </c>
      <c r="DQ7" s="32">
        <v>31.8</v>
      </c>
      <c r="DU7" s="34" t="s">
        <v>182</v>
      </c>
      <c r="DV7" s="35">
        <v>44877.241666666669</v>
      </c>
      <c r="DW7" s="32">
        <v>147</v>
      </c>
      <c r="DX7" s="32">
        <v>203.6</v>
      </c>
    </row>
    <row r="8" spans="1:132">
      <c r="A8" s="205" t="s">
        <v>837</v>
      </c>
      <c r="B8" s="56"/>
      <c r="E8" s="57"/>
      <c r="F8" s="34" t="s">
        <v>184</v>
      </c>
      <c r="G8" s="35">
        <v>44878.944444444445</v>
      </c>
      <c r="H8" s="32">
        <v>57.997700000000002</v>
      </c>
      <c r="I8" s="32">
        <v>59.38</v>
      </c>
      <c r="M8" s="34" t="s">
        <v>14</v>
      </c>
      <c r="N8" s="35">
        <v>44881.28125</v>
      </c>
      <c r="O8" s="32">
        <v>2.2452861671950606</v>
      </c>
      <c r="P8" s="32">
        <v>2.2650000000000001</v>
      </c>
      <c r="T8" s="34" t="s">
        <v>17</v>
      </c>
      <c r="U8" s="35">
        <v>44874</v>
      </c>
      <c r="V8" s="32">
        <v>17.9603</v>
      </c>
      <c r="W8" s="32">
        <v>17.2</v>
      </c>
      <c r="AA8" s="34" t="s">
        <v>14</v>
      </c>
      <c r="AB8" s="35">
        <v>44882.181944444441</v>
      </c>
      <c r="AC8" s="32">
        <v>13.337911301859801</v>
      </c>
      <c r="AD8" s="32">
        <v>13.8</v>
      </c>
      <c r="AH8" s="34" t="s">
        <v>14</v>
      </c>
      <c r="AI8" s="35">
        <v>44881.28125</v>
      </c>
      <c r="AJ8" s="32">
        <v>0.20092975206611569</v>
      </c>
      <c r="AK8" s="32">
        <v>0.2</v>
      </c>
      <c r="AO8" s="34" t="s">
        <v>27</v>
      </c>
      <c r="AP8" s="35">
        <v>44874</v>
      </c>
      <c r="AQ8" s="32">
        <v>4.2213333333333329</v>
      </c>
      <c r="AR8" s="32">
        <v>7.85</v>
      </c>
      <c r="AV8" s="34" t="s">
        <v>74</v>
      </c>
      <c r="AW8" s="35">
        <v>44874</v>
      </c>
      <c r="AX8" s="32">
        <v>11.949909053333334</v>
      </c>
      <c r="AY8" s="32">
        <v>12.99</v>
      </c>
      <c r="BC8" s="34" t="s">
        <v>14</v>
      </c>
      <c r="BD8" s="35">
        <v>44880.309027777781</v>
      </c>
      <c r="BE8" s="32">
        <v>1.7188000000000001</v>
      </c>
      <c r="BF8" s="32">
        <v>1.79</v>
      </c>
      <c r="BJ8" s="34" t="s">
        <v>17</v>
      </c>
      <c r="BK8" s="35">
        <v>44874</v>
      </c>
      <c r="BL8" s="32">
        <v>0.27153987167736021</v>
      </c>
      <c r="BM8" s="32">
        <v>0.29399999999999998</v>
      </c>
      <c r="BQ8" s="34" t="s">
        <v>17</v>
      </c>
      <c r="BR8" s="35">
        <v>44874</v>
      </c>
      <c r="BS8" s="32">
        <v>408.00000000000006</v>
      </c>
      <c r="BT8" s="32">
        <v>372</v>
      </c>
      <c r="BV8" s="34"/>
      <c r="BW8" s="34"/>
      <c r="BX8" s="34" t="s">
        <v>28</v>
      </c>
      <c r="BY8" s="35">
        <v>44876.022916666669</v>
      </c>
      <c r="BZ8" s="32">
        <v>275</v>
      </c>
      <c r="CA8" s="32">
        <v>372</v>
      </c>
      <c r="CB8" s="34"/>
      <c r="CC8" s="35"/>
      <c r="CD8" s="34"/>
      <c r="CE8" s="34" t="s">
        <v>28</v>
      </c>
      <c r="CF8" s="35">
        <v>44876.022916666669</v>
      </c>
      <c r="CG8" s="32">
        <v>172</v>
      </c>
      <c r="CH8" s="32">
        <v>168</v>
      </c>
      <c r="CL8" s="34" t="s">
        <v>27</v>
      </c>
      <c r="CM8" s="35">
        <v>44874</v>
      </c>
      <c r="CN8" s="32">
        <v>78.333333333333329</v>
      </c>
      <c r="CO8" s="32">
        <v>85.7</v>
      </c>
      <c r="CS8" t="s">
        <v>74</v>
      </c>
      <c r="CT8" s="52">
        <v>44874</v>
      </c>
      <c r="CU8" s="29">
        <v>99.666666666666671</v>
      </c>
      <c r="CV8" s="29">
        <v>117</v>
      </c>
      <c r="CZ8" s="34" t="s">
        <v>184</v>
      </c>
      <c r="DA8" s="35">
        <v>44876.025694444441</v>
      </c>
      <c r="DB8" s="32">
        <v>58.999999999999993</v>
      </c>
      <c r="DC8" s="32">
        <v>67.8</v>
      </c>
      <c r="DG8" s="34" t="s">
        <v>34</v>
      </c>
      <c r="DH8" s="35">
        <v>44874</v>
      </c>
      <c r="DI8" s="32">
        <v>398</v>
      </c>
      <c r="DJ8" s="32">
        <v>438</v>
      </c>
      <c r="DN8" s="34" t="s">
        <v>182</v>
      </c>
      <c r="DO8" s="35">
        <v>44877.241666666669</v>
      </c>
      <c r="DP8" s="32">
        <v>25</v>
      </c>
      <c r="DQ8" s="32">
        <v>31.8</v>
      </c>
      <c r="DU8" s="34" t="s">
        <v>182</v>
      </c>
      <c r="DV8" s="35">
        <v>44874</v>
      </c>
      <c r="DW8" s="32">
        <v>150</v>
      </c>
      <c r="DX8" s="32">
        <v>203.6</v>
      </c>
    </row>
    <row r="9" spans="1:132" ht="16">
      <c r="A9" s="194" t="s">
        <v>841</v>
      </c>
      <c r="B9" s="23"/>
      <c r="C9" s="23"/>
      <c r="E9" s="57"/>
      <c r="F9" s="34" t="s">
        <v>188</v>
      </c>
      <c r="G9" s="35">
        <v>44880.306944444441</v>
      </c>
      <c r="H9" s="32">
        <v>57.4</v>
      </c>
      <c r="I9" s="32">
        <v>56.39</v>
      </c>
      <c r="M9" s="34" t="s">
        <v>14</v>
      </c>
      <c r="N9" s="35">
        <v>44882.181944444441</v>
      </c>
      <c r="O9" s="32">
        <v>2.2289337560487237</v>
      </c>
      <c r="P9" s="32">
        <v>2.2650000000000001</v>
      </c>
      <c r="T9" s="34" t="s">
        <v>183</v>
      </c>
      <c r="U9" s="35">
        <v>44874</v>
      </c>
      <c r="V9" s="32">
        <v>16.973500000000001</v>
      </c>
      <c r="W9" s="32">
        <v>17.16</v>
      </c>
      <c r="AA9" s="34" t="s">
        <v>74</v>
      </c>
      <c r="AB9" s="35">
        <v>44874</v>
      </c>
      <c r="AC9" s="32">
        <v>12.78762749</v>
      </c>
      <c r="AD9" s="32">
        <v>13.29</v>
      </c>
      <c r="AH9" s="34" t="s">
        <v>14</v>
      </c>
      <c r="AI9" s="35">
        <v>44882.181944444441</v>
      </c>
      <c r="AJ9" s="32">
        <v>0.20402892561983471</v>
      </c>
      <c r="AK9" s="32">
        <v>0.2</v>
      </c>
      <c r="AO9" s="34" t="s">
        <v>188</v>
      </c>
      <c r="AP9" s="35">
        <v>44874</v>
      </c>
      <c r="AQ9" s="32">
        <v>6.3078000000000003</v>
      </c>
      <c r="AR9" s="32">
        <v>7.8410000000000002</v>
      </c>
      <c r="AV9" s="34" t="s">
        <v>183</v>
      </c>
      <c r="AW9" s="35">
        <v>44874</v>
      </c>
      <c r="AX9" s="32">
        <v>12.076955365887784</v>
      </c>
      <c r="AY9" s="32">
        <v>12.6</v>
      </c>
      <c r="BC9" s="34" t="s">
        <v>14</v>
      </c>
      <c r="BD9" s="35">
        <v>44881.28125</v>
      </c>
      <c r="BE9" s="32">
        <v>1.7061999999999999</v>
      </c>
      <c r="BF9" s="32">
        <v>1.79</v>
      </c>
      <c r="BJ9" s="34" t="s">
        <v>184</v>
      </c>
      <c r="BK9" s="35">
        <v>44876.025694444441</v>
      </c>
      <c r="BL9" s="32">
        <v>0.1958</v>
      </c>
      <c r="BM9" s="32">
        <v>0.49299999999999999</v>
      </c>
      <c r="BQ9" s="34" t="s">
        <v>182</v>
      </c>
      <c r="BR9" s="35">
        <v>44874</v>
      </c>
      <c r="BS9" s="32">
        <v>522</v>
      </c>
      <c r="BT9" s="32">
        <v>336</v>
      </c>
      <c r="BV9" s="34"/>
      <c r="BW9" s="34"/>
      <c r="BX9" s="34" t="s">
        <v>28</v>
      </c>
      <c r="BY9" s="35">
        <v>44874</v>
      </c>
      <c r="BZ9" s="32">
        <v>252</v>
      </c>
      <c r="CA9" s="32">
        <v>372</v>
      </c>
      <c r="CE9" s="34" t="s">
        <v>188</v>
      </c>
      <c r="CF9" s="35">
        <v>44874</v>
      </c>
      <c r="CG9" s="32">
        <v>137</v>
      </c>
      <c r="CH9" s="32">
        <v>136</v>
      </c>
      <c r="CL9" s="34" t="s">
        <v>189</v>
      </c>
      <c r="CM9" s="35">
        <v>44874</v>
      </c>
      <c r="CN9" s="32">
        <v>89</v>
      </c>
      <c r="CO9" s="32">
        <v>78</v>
      </c>
      <c r="CS9" t="s">
        <v>182</v>
      </c>
      <c r="CT9" s="52">
        <v>44874</v>
      </c>
      <c r="CU9" s="29">
        <v>104</v>
      </c>
      <c r="CV9" s="29">
        <v>113.4</v>
      </c>
      <c r="CZ9" s="34" t="s">
        <v>184</v>
      </c>
      <c r="DA9" s="35">
        <v>44878.944444444445</v>
      </c>
      <c r="DB9" s="32">
        <v>63</v>
      </c>
      <c r="DC9" s="32">
        <v>67.8</v>
      </c>
      <c r="DG9" s="34" t="s">
        <v>182</v>
      </c>
      <c r="DH9" s="35">
        <v>44874</v>
      </c>
      <c r="DI9" s="32">
        <v>395</v>
      </c>
      <c r="DJ9" s="32">
        <v>407.5</v>
      </c>
      <c r="DN9" s="34" t="s">
        <v>26</v>
      </c>
      <c r="DO9" s="35">
        <v>44874</v>
      </c>
      <c r="DP9" s="32">
        <v>28</v>
      </c>
      <c r="DQ9" s="32">
        <v>28</v>
      </c>
      <c r="DU9" s="34" t="s">
        <v>14</v>
      </c>
      <c r="DV9" s="35">
        <v>44880.309027777781</v>
      </c>
      <c r="DW9" s="32">
        <v>138</v>
      </c>
      <c r="DX9" s="32">
        <v>186.5</v>
      </c>
    </row>
    <row r="10" spans="1:132" ht="16">
      <c r="A10" s="194" t="s">
        <v>840</v>
      </c>
      <c r="E10" s="57"/>
      <c r="F10" s="34" t="s">
        <v>14</v>
      </c>
      <c r="G10" s="35">
        <v>44880.309027777781</v>
      </c>
      <c r="H10" s="32">
        <v>53.555300000000003</v>
      </c>
      <c r="I10" s="32">
        <v>54.1</v>
      </c>
      <c r="M10" s="34" t="s">
        <v>35</v>
      </c>
      <c r="N10" s="35">
        <v>44874</v>
      </c>
      <c r="O10" s="32">
        <v>1.683736447</v>
      </c>
      <c r="P10" s="32">
        <v>1.75</v>
      </c>
      <c r="T10" s="34" t="s">
        <v>184</v>
      </c>
      <c r="U10" s="35">
        <v>44874</v>
      </c>
      <c r="V10" s="32">
        <v>10.269299999999999</v>
      </c>
      <c r="W10" s="32">
        <v>17.11</v>
      </c>
      <c r="AA10" s="34" t="s">
        <v>182</v>
      </c>
      <c r="AB10" s="35">
        <v>44874</v>
      </c>
      <c r="AC10" s="32">
        <v>13.120960823563054</v>
      </c>
      <c r="AD10" s="32">
        <v>13.09</v>
      </c>
      <c r="AH10" s="34" t="s">
        <v>74</v>
      </c>
      <c r="AI10" s="35">
        <v>44874</v>
      </c>
      <c r="AJ10" s="32">
        <v>0.22531828633333331</v>
      </c>
      <c r="AK10" s="32">
        <v>0.2</v>
      </c>
      <c r="AO10" s="34" t="s">
        <v>188</v>
      </c>
      <c r="AP10" s="35">
        <v>44882.179861111108</v>
      </c>
      <c r="AQ10" s="32">
        <v>6.0903999999999998</v>
      </c>
      <c r="AR10" s="32">
        <v>7.8410000000000002</v>
      </c>
      <c r="AV10" s="34" t="s">
        <v>189</v>
      </c>
      <c r="AW10" s="35">
        <v>44874</v>
      </c>
      <c r="AX10" s="32">
        <v>12.507765496012311</v>
      </c>
      <c r="AY10" s="32">
        <v>12.38</v>
      </c>
      <c r="BC10" s="34" t="s">
        <v>14</v>
      </c>
      <c r="BD10" s="35">
        <v>44882.181944444441</v>
      </c>
      <c r="BE10" s="32">
        <v>1.6919</v>
      </c>
      <c r="BF10" s="32">
        <v>1.79</v>
      </c>
      <c r="BJ10" s="34" t="s">
        <v>184</v>
      </c>
      <c r="BK10" s="35">
        <v>44878.944444444445</v>
      </c>
      <c r="BL10" s="32">
        <v>0.1812</v>
      </c>
      <c r="BM10" s="32">
        <v>0.49299999999999999</v>
      </c>
      <c r="BQ10" s="34" t="s">
        <v>182</v>
      </c>
      <c r="BR10" s="35">
        <v>44877.241666666669</v>
      </c>
      <c r="BS10" s="32">
        <v>458</v>
      </c>
      <c r="BT10" s="32">
        <v>336</v>
      </c>
      <c r="BV10" s="34"/>
      <c r="BW10" s="34"/>
      <c r="BX10" s="34" t="s">
        <v>32</v>
      </c>
      <c r="BY10" s="35">
        <v>44877.234027777777</v>
      </c>
      <c r="BZ10" s="32">
        <v>349</v>
      </c>
      <c r="CA10" s="32">
        <v>353.1</v>
      </c>
      <c r="CE10" s="34" t="s">
        <v>188</v>
      </c>
      <c r="CF10" s="35">
        <v>44880.306944444441</v>
      </c>
      <c r="CG10" s="32">
        <v>135</v>
      </c>
      <c r="CH10" s="32">
        <v>136</v>
      </c>
      <c r="CL10" s="34" t="s">
        <v>189</v>
      </c>
      <c r="CM10" s="35">
        <v>44877.238888888889</v>
      </c>
      <c r="CN10" s="32">
        <v>92</v>
      </c>
      <c r="CO10" s="32">
        <v>78</v>
      </c>
      <c r="CS10" t="s">
        <v>182</v>
      </c>
      <c r="CT10">
        <v>44877.241666666669</v>
      </c>
      <c r="CU10" s="29">
        <v>96</v>
      </c>
      <c r="CV10" s="29">
        <v>113.4</v>
      </c>
      <c r="CZ10" s="34" t="s">
        <v>191</v>
      </c>
      <c r="DA10" s="35">
        <v>44874</v>
      </c>
      <c r="DB10" s="32">
        <v>61.000000000000007</v>
      </c>
      <c r="DC10" s="32">
        <v>66</v>
      </c>
      <c r="DG10" s="34" t="s">
        <v>182</v>
      </c>
      <c r="DH10" s="35">
        <v>44877.241666666669</v>
      </c>
      <c r="DI10" s="32">
        <v>378</v>
      </c>
      <c r="DJ10" s="32">
        <v>407.5</v>
      </c>
      <c r="DN10" s="34" t="s">
        <v>17</v>
      </c>
      <c r="DO10" s="35">
        <v>44874</v>
      </c>
      <c r="DP10" s="32">
        <v>23.999999999999996</v>
      </c>
      <c r="DQ10" s="32">
        <v>26.9</v>
      </c>
      <c r="DU10" s="34" t="s">
        <v>14</v>
      </c>
      <c r="DV10" s="35">
        <v>44881.28125</v>
      </c>
      <c r="DW10" s="32">
        <v>146</v>
      </c>
      <c r="DX10" s="32">
        <v>186.5</v>
      </c>
    </row>
    <row r="11" spans="1:132" ht="16">
      <c r="A11" s="206" t="s">
        <v>838</v>
      </c>
      <c r="B11" s="61"/>
      <c r="C11" s="61"/>
      <c r="D11" s="61"/>
      <c r="E11" s="62"/>
      <c r="F11" s="34" t="s">
        <v>14</v>
      </c>
      <c r="G11" s="35">
        <v>44881.28125</v>
      </c>
      <c r="H11" s="32">
        <v>52.761499999999998</v>
      </c>
      <c r="I11" s="32">
        <v>54.1</v>
      </c>
      <c r="M11" s="34" t="s">
        <v>27</v>
      </c>
      <c r="N11" s="35">
        <v>44874</v>
      </c>
      <c r="O11" s="32">
        <v>1.4976925213333334</v>
      </c>
      <c r="P11" s="32">
        <v>1.6</v>
      </c>
      <c r="T11" s="34" t="s">
        <v>184</v>
      </c>
      <c r="U11" s="35">
        <v>44876.025694444441</v>
      </c>
      <c r="V11" s="32">
        <v>15.7363</v>
      </c>
      <c r="W11" s="32">
        <v>17.11</v>
      </c>
      <c r="AA11" s="34" t="s">
        <v>182</v>
      </c>
      <c r="AB11" s="35">
        <v>44877.241666666669</v>
      </c>
      <c r="AC11" s="32">
        <v>13.18054363376252</v>
      </c>
      <c r="AD11" s="32">
        <v>13.09</v>
      </c>
      <c r="AH11" s="34" t="s">
        <v>27</v>
      </c>
      <c r="AI11" s="35">
        <v>44874</v>
      </c>
      <c r="AJ11" s="32">
        <v>0.19570625566666666</v>
      </c>
      <c r="AK11" s="32">
        <v>0.189</v>
      </c>
      <c r="AO11" s="34" t="s">
        <v>188</v>
      </c>
      <c r="AP11" s="35">
        <v>44880.306944444441</v>
      </c>
      <c r="AQ11" s="32">
        <v>5.8887</v>
      </c>
      <c r="AR11" s="32">
        <v>7.8410000000000002</v>
      </c>
      <c r="AV11" s="34" t="s">
        <v>189</v>
      </c>
      <c r="AW11" s="35">
        <v>44877.238888888889</v>
      </c>
      <c r="AX11" s="32">
        <v>12.694277319154889</v>
      </c>
      <c r="AY11" s="32">
        <v>12.38</v>
      </c>
      <c r="BC11" s="34" t="s">
        <v>188</v>
      </c>
      <c r="BD11" s="35">
        <v>44874</v>
      </c>
      <c r="BE11" s="32">
        <v>2.1264831656929468</v>
      </c>
      <c r="BF11" s="32">
        <v>1.7789999999999999</v>
      </c>
      <c r="BJ11" s="34" t="s">
        <v>182</v>
      </c>
      <c r="BK11" s="35">
        <v>44877.241666666669</v>
      </c>
      <c r="BL11" s="32">
        <v>0.16520000000000001</v>
      </c>
      <c r="BM11" s="32">
        <v>0.30420000000000003</v>
      </c>
      <c r="BQ11" s="34" t="s">
        <v>28</v>
      </c>
      <c r="BR11" s="35">
        <v>44874</v>
      </c>
      <c r="BS11" s="32">
        <v>339</v>
      </c>
      <c r="BT11" s="32">
        <v>320</v>
      </c>
      <c r="BV11" s="34"/>
      <c r="BW11" s="34"/>
      <c r="BX11" s="34" t="s">
        <v>32</v>
      </c>
      <c r="BY11" s="35">
        <v>44874</v>
      </c>
      <c r="BZ11" s="32">
        <v>276</v>
      </c>
      <c r="CA11" s="32">
        <v>353.1</v>
      </c>
      <c r="CE11" s="34" t="s">
        <v>188</v>
      </c>
      <c r="CF11" s="35">
        <v>44881.283333333333</v>
      </c>
      <c r="CG11" s="32">
        <v>140</v>
      </c>
      <c r="CH11" s="32">
        <v>136</v>
      </c>
      <c r="CL11" s="34" t="s">
        <v>32</v>
      </c>
      <c r="CM11" s="35">
        <v>44874</v>
      </c>
      <c r="CN11" s="32">
        <v>81</v>
      </c>
      <c r="CO11" s="32">
        <v>68.8</v>
      </c>
      <c r="CS11" s="26" t="s">
        <v>27</v>
      </c>
      <c r="CT11" s="52">
        <v>44874</v>
      </c>
      <c r="CU11" s="134">
        <v>98.333333333333329</v>
      </c>
      <c r="CV11" s="29">
        <v>109</v>
      </c>
      <c r="CZ11" s="34" t="s">
        <v>32</v>
      </c>
      <c r="DA11" s="35">
        <v>44874</v>
      </c>
      <c r="DB11" s="32">
        <v>46</v>
      </c>
      <c r="DC11" s="32">
        <v>47.61</v>
      </c>
      <c r="DG11" s="34" t="s">
        <v>17</v>
      </c>
      <c r="DH11" s="35">
        <v>44874</v>
      </c>
      <c r="DI11" s="32">
        <v>391</v>
      </c>
      <c r="DJ11" s="32">
        <v>403</v>
      </c>
      <c r="DN11" s="34" t="s">
        <v>15</v>
      </c>
      <c r="DO11" s="35">
        <v>44874</v>
      </c>
      <c r="DP11" s="32">
        <v>19.333333333333332</v>
      </c>
      <c r="DQ11" s="32">
        <v>24.9</v>
      </c>
      <c r="DU11" s="34" t="s">
        <v>14</v>
      </c>
      <c r="DV11" s="35">
        <v>44882.181944444441</v>
      </c>
      <c r="DW11" s="32">
        <v>147</v>
      </c>
      <c r="DX11" s="32">
        <v>186.5</v>
      </c>
    </row>
    <row r="12" spans="1:132">
      <c r="F12" s="34" t="s">
        <v>188</v>
      </c>
      <c r="G12" s="35">
        <v>44881.283333333333</v>
      </c>
      <c r="H12" s="32">
        <v>56.208599999999997</v>
      </c>
      <c r="I12" s="32">
        <v>56.39</v>
      </c>
      <c r="M12" s="34" t="s">
        <v>17</v>
      </c>
      <c r="N12" s="35">
        <v>44874</v>
      </c>
      <c r="O12" s="32">
        <v>1.2128440366972475</v>
      </c>
      <c r="P12" s="32">
        <v>1.44</v>
      </c>
      <c r="T12" s="34" t="s">
        <v>184</v>
      </c>
      <c r="U12" s="35">
        <v>44878.944444444445</v>
      </c>
      <c r="V12" s="32">
        <v>14.535299999999999</v>
      </c>
      <c r="W12" s="32">
        <v>17.11</v>
      </c>
      <c r="AA12" s="34" t="s">
        <v>189</v>
      </c>
      <c r="AB12" s="35">
        <v>44874</v>
      </c>
      <c r="AC12" s="32">
        <v>12.505433228481555</v>
      </c>
      <c r="AD12" s="32">
        <v>12.75</v>
      </c>
      <c r="AH12" s="34" t="s">
        <v>35</v>
      </c>
      <c r="AI12" s="35">
        <v>44874</v>
      </c>
      <c r="AJ12" s="32">
        <v>0.18496759016666667</v>
      </c>
      <c r="AK12" s="32">
        <v>0.18</v>
      </c>
      <c r="AO12" s="34" t="s">
        <v>188</v>
      </c>
      <c r="AP12" s="35">
        <v>44881.283333333333</v>
      </c>
      <c r="AQ12" s="32">
        <v>5.6105</v>
      </c>
      <c r="AR12" s="32">
        <v>7.8410000000000002</v>
      </c>
      <c r="AV12" s="34" t="s">
        <v>27</v>
      </c>
      <c r="AW12" s="35">
        <v>44874</v>
      </c>
      <c r="AX12" s="32">
        <v>11.168648849999999</v>
      </c>
      <c r="AY12" s="32">
        <v>11.9</v>
      </c>
      <c r="BC12" s="34" t="s">
        <v>188</v>
      </c>
      <c r="BD12" s="35">
        <v>44880.306944444441</v>
      </c>
      <c r="BE12" s="32">
        <v>1.7639</v>
      </c>
      <c r="BF12" s="32">
        <v>1.7789999999999999</v>
      </c>
      <c r="BJ12" s="34" t="s">
        <v>190</v>
      </c>
      <c r="BK12" s="35">
        <v>44874</v>
      </c>
      <c r="BL12" s="32">
        <v>0.15834097158570118</v>
      </c>
      <c r="BM12" s="32">
        <v>0.254</v>
      </c>
      <c r="BQ12" s="34" t="s">
        <v>28</v>
      </c>
      <c r="BR12" s="35">
        <v>44876.022916666669</v>
      </c>
      <c r="BS12" s="32">
        <v>369.00000000000006</v>
      </c>
      <c r="BT12" s="32">
        <v>320</v>
      </c>
      <c r="BV12" s="34"/>
      <c r="BW12" s="34"/>
      <c r="BX12" s="34" t="s">
        <v>183</v>
      </c>
      <c r="BY12" s="35">
        <v>44874</v>
      </c>
      <c r="BZ12" s="32">
        <v>246</v>
      </c>
      <c r="CA12" s="32">
        <v>319</v>
      </c>
      <c r="CE12" s="34" t="s">
        <v>188</v>
      </c>
      <c r="CF12" s="35">
        <v>44882.179861111108</v>
      </c>
      <c r="CG12" s="32">
        <v>144</v>
      </c>
      <c r="CH12" s="32">
        <v>136</v>
      </c>
      <c r="CL12" s="34" t="s">
        <v>32</v>
      </c>
      <c r="CM12" s="35">
        <v>44877.234027777777</v>
      </c>
      <c r="CN12" s="32">
        <v>82.000000000000014</v>
      </c>
      <c r="CO12" s="32">
        <v>68.8</v>
      </c>
      <c r="CS12" s="26" t="s">
        <v>15</v>
      </c>
      <c r="CT12" s="52">
        <v>44874</v>
      </c>
      <c r="CU12" s="134">
        <v>90.666666666666657</v>
      </c>
      <c r="CV12" s="134">
        <v>108</v>
      </c>
      <c r="CZ12" s="34" t="s">
        <v>32</v>
      </c>
      <c r="DA12" s="35">
        <v>44877.234027777777</v>
      </c>
      <c r="DB12" s="32">
        <v>42</v>
      </c>
      <c r="DC12" s="32">
        <v>47.61</v>
      </c>
      <c r="DG12" s="34" t="s">
        <v>189</v>
      </c>
      <c r="DH12" s="35">
        <v>44874</v>
      </c>
      <c r="DI12" s="32">
        <v>368</v>
      </c>
      <c r="DJ12" s="32">
        <v>383</v>
      </c>
      <c r="DN12" s="34" t="s">
        <v>190</v>
      </c>
      <c r="DO12" s="35">
        <v>44874</v>
      </c>
      <c r="DP12" s="32">
        <v>23</v>
      </c>
      <c r="DQ12" s="32">
        <v>24</v>
      </c>
      <c r="DU12" s="34" t="s">
        <v>14</v>
      </c>
      <c r="DV12" s="35">
        <v>44874</v>
      </c>
      <c r="DW12" s="32">
        <v>160</v>
      </c>
      <c r="DX12" s="32">
        <v>186.5</v>
      </c>
    </row>
    <row r="13" spans="1:132">
      <c r="F13" s="34" t="s">
        <v>188</v>
      </c>
      <c r="G13" s="35">
        <v>44882.179861111108</v>
      </c>
      <c r="H13" s="32">
        <v>56.095500000000001</v>
      </c>
      <c r="I13" s="32">
        <v>56.39</v>
      </c>
      <c r="M13" s="34" t="s">
        <v>189</v>
      </c>
      <c r="N13" s="35">
        <v>44874</v>
      </c>
      <c r="O13" s="32">
        <v>1.2608840700583819</v>
      </c>
      <c r="P13" s="32">
        <v>1.3</v>
      </c>
      <c r="T13" s="34" t="s">
        <v>190</v>
      </c>
      <c r="U13" s="35">
        <v>44874</v>
      </c>
      <c r="V13" s="32">
        <v>14.069100000000001</v>
      </c>
      <c r="W13" s="32">
        <v>16.18</v>
      </c>
      <c r="AA13" s="34" t="s">
        <v>189</v>
      </c>
      <c r="AB13" s="35">
        <v>44877.238888888889</v>
      </c>
      <c r="AC13" s="32">
        <v>12.63376251788269</v>
      </c>
      <c r="AD13" s="32">
        <v>12.75</v>
      </c>
      <c r="AH13" s="34" t="s">
        <v>17</v>
      </c>
      <c r="AI13" s="35">
        <v>44874</v>
      </c>
      <c r="AJ13" s="32">
        <v>0.16643855073212299</v>
      </c>
      <c r="AK13" s="32">
        <v>0.17699999999999999</v>
      </c>
      <c r="AO13" s="34" t="s">
        <v>35</v>
      </c>
      <c r="AP13" s="35">
        <v>44874</v>
      </c>
      <c r="AQ13" s="32">
        <v>3.3654833333333332</v>
      </c>
      <c r="AR13" s="32">
        <v>7.51</v>
      </c>
      <c r="AV13" s="34" t="s">
        <v>29</v>
      </c>
      <c r="AW13" s="35">
        <v>44874</v>
      </c>
      <c r="AX13" s="32">
        <v>10.52194394</v>
      </c>
      <c r="AY13" s="32">
        <v>11.38</v>
      </c>
      <c r="BC13" s="34" t="s">
        <v>188</v>
      </c>
      <c r="BD13" s="35">
        <v>44881.283333333333</v>
      </c>
      <c r="BE13" s="32">
        <v>1.7423999999999999</v>
      </c>
      <c r="BF13" s="32">
        <v>1.7789999999999999</v>
      </c>
      <c r="BJ13" s="34" t="s">
        <v>184</v>
      </c>
      <c r="BK13" s="35">
        <v>44874</v>
      </c>
      <c r="BL13" s="32">
        <v>0.15440000000000001</v>
      </c>
      <c r="BM13" s="32">
        <v>0.49299999999999999</v>
      </c>
      <c r="BQ13" s="34" t="s">
        <v>32</v>
      </c>
      <c r="BR13" s="35">
        <v>44874</v>
      </c>
      <c r="BS13" s="32">
        <v>224</v>
      </c>
      <c r="BT13" s="32">
        <v>231.9</v>
      </c>
      <c r="BV13" s="34"/>
      <c r="BW13" s="34"/>
      <c r="BX13" s="34" t="s">
        <v>29</v>
      </c>
      <c r="BY13" s="35">
        <v>44874</v>
      </c>
      <c r="BZ13" s="32">
        <v>203.00000000000003</v>
      </c>
      <c r="CA13" s="32">
        <v>278</v>
      </c>
      <c r="CE13" s="34" t="s">
        <v>183</v>
      </c>
      <c r="CF13" s="35">
        <v>44874</v>
      </c>
      <c r="CG13" s="32">
        <v>115.99999999999999</v>
      </c>
      <c r="CH13" s="32">
        <v>117.8</v>
      </c>
      <c r="CL13" s="34" t="s">
        <v>182</v>
      </c>
      <c r="CM13" s="35">
        <v>44874</v>
      </c>
      <c r="CN13" s="32">
        <v>71</v>
      </c>
      <c r="CO13" s="32">
        <v>66.2</v>
      </c>
      <c r="CS13" t="s">
        <v>17</v>
      </c>
      <c r="CT13" s="52">
        <v>44874</v>
      </c>
      <c r="CU13" s="29">
        <v>92</v>
      </c>
      <c r="CV13" s="29">
        <v>100</v>
      </c>
      <c r="CZ13" s="34" t="s">
        <v>14</v>
      </c>
      <c r="DA13" s="35">
        <v>44874</v>
      </c>
      <c r="DB13" s="32">
        <v>44</v>
      </c>
      <c r="DC13" s="32">
        <v>46</v>
      </c>
      <c r="DG13" s="34" t="s">
        <v>189</v>
      </c>
      <c r="DH13" s="35">
        <v>44877.238888888889</v>
      </c>
      <c r="DI13" s="32">
        <v>359</v>
      </c>
      <c r="DJ13" s="32">
        <v>383</v>
      </c>
      <c r="DN13" s="34" t="s">
        <v>29</v>
      </c>
      <c r="DO13" s="35">
        <v>44874</v>
      </c>
      <c r="DP13" s="32">
        <v>18</v>
      </c>
      <c r="DQ13" s="32">
        <v>18.5</v>
      </c>
      <c r="DU13" s="37" t="s">
        <v>188</v>
      </c>
      <c r="DV13" s="38">
        <v>44880.306944444441</v>
      </c>
      <c r="DW13" s="32">
        <v>120</v>
      </c>
      <c r="DX13" s="32">
        <v>108.5</v>
      </c>
    </row>
    <row r="14" spans="1:132">
      <c r="F14" s="34" t="s">
        <v>14</v>
      </c>
      <c r="G14" s="35">
        <v>44882.181944444441</v>
      </c>
      <c r="H14" s="32">
        <v>51.876199999999997</v>
      </c>
      <c r="I14" s="32">
        <v>54.1</v>
      </c>
      <c r="M14" s="34" t="s">
        <v>189</v>
      </c>
      <c r="N14" s="35">
        <v>44877.238888888889</v>
      </c>
      <c r="O14" s="32">
        <v>1.2925079259135657</v>
      </c>
      <c r="P14" s="32">
        <v>1.3</v>
      </c>
      <c r="T14" s="34" t="s">
        <v>28</v>
      </c>
      <c r="U14" s="35">
        <v>44874</v>
      </c>
      <c r="V14" s="32">
        <v>18.1843</v>
      </c>
      <c r="W14" s="32">
        <v>15.51</v>
      </c>
      <c r="AA14" s="34" t="s">
        <v>32</v>
      </c>
      <c r="AB14" s="35">
        <v>44874</v>
      </c>
      <c r="AC14" s="32">
        <v>12.992708035458964</v>
      </c>
      <c r="AD14" s="32">
        <v>12.7</v>
      </c>
      <c r="AH14" s="34" t="s">
        <v>28</v>
      </c>
      <c r="AI14" s="35">
        <v>44874</v>
      </c>
      <c r="AJ14" s="32">
        <v>0.16321049505461871</v>
      </c>
      <c r="AK14" s="32">
        <v>0.17</v>
      </c>
      <c r="AO14" s="34" t="s">
        <v>34</v>
      </c>
      <c r="AP14" s="35">
        <v>44874</v>
      </c>
      <c r="AQ14" s="32">
        <v>7.8238000000000003</v>
      </c>
      <c r="AR14" s="32">
        <v>6.18</v>
      </c>
      <c r="AV14" s="34" t="s">
        <v>35</v>
      </c>
      <c r="AW14" s="35">
        <v>44874</v>
      </c>
      <c r="AX14" s="32">
        <v>10.124294576666665</v>
      </c>
      <c r="AY14" s="32">
        <v>11.16</v>
      </c>
      <c r="BC14" s="34" t="s">
        <v>188</v>
      </c>
      <c r="BD14" s="35">
        <v>44882.179861111108</v>
      </c>
      <c r="BE14" s="32">
        <v>1.7603</v>
      </c>
      <c r="BF14" s="32">
        <v>1.7789999999999999</v>
      </c>
      <c r="BJ14" s="34" t="s">
        <v>14</v>
      </c>
      <c r="BK14" s="35">
        <v>44882.181944444441</v>
      </c>
      <c r="BL14" s="32">
        <v>0.1409</v>
      </c>
      <c r="BM14" s="32">
        <v>0.35</v>
      </c>
      <c r="BQ14" s="34" t="s">
        <v>32</v>
      </c>
      <c r="BR14" s="35">
        <v>44877.234027777777</v>
      </c>
      <c r="BS14" s="32">
        <v>199.00000000000003</v>
      </c>
      <c r="BT14" s="32">
        <v>231.9</v>
      </c>
      <c r="BV14" s="34"/>
      <c r="BW14" s="34"/>
      <c r="BX14" s="34" t="s">
        <v>35</v>
      </c>
      <c r="BY14" s="35">
        <v>44874</v>
      </c>
      <c r="BZ14" s="32">
        <v>240.33333333333334</v>
      </c>
      <c r="CA14" s="32">
        <v>234</v>
      </c>
      <c r="CE14" s="34" t="s">
        <v>35</v>
      </c>
      <c r="CF14" s="35">
        <v>44874</v>
      </c>
      <c r="CG14" s="32">
        <v>103.66666666666666</v>
      </c>
      <c r="CH14" s="32">
        <v>107</v>
      </c>
      <c r="CL14" s="34" t="s">
        <v>182</v>
      </c>
      <c r="CM14" s="35">
        <v>44877.241666666669</v>
      </c>
      <c r="CN14" s="32">
        <v>67</v>
      </c>
      <c r="CO14" s="32">
        <v>66.2</v>
      </c>
      <c r="CS14" s="26" t="s">
        <v>26</v>
      </c>
      <c r="CT14" s="52">
        <v>44874</v>
      </c>
      <c r="CU14" s="134">
        <v>82.333333333333343</v>
      </c>
      <c r="CV14" s="29">
        <v>88.3</v>
      </c>
      <c r="CZ14" s="34" t="s">
        <v>14</v>
      </c>
      <c r="DA14" s="35">
        <v>44880.309027777781</v>
      </c>
      <c r="DB14" s="32">
        <v>46</v>
      </c>
      <c r="DC14" s="32">
        <v>46</v>
      </c>
      <c r="DG14" s="34" t="s">
        <v>14</v>
      </c>
      <c r="DH14" s="35">
        <v>44874</v>
      </c>
      <c r="DI14" s="32">
        <v>352</v>
      </c>
      <c r="DJ14" s="32">
        <v>337</v>
      </c>
      <c r="DN14" s="34" t="s">
        <v>188</v>
      </c>
      <c r="DO14" s="35">
        <v>44874</v>
      </c>
      <c r="DP14" s="32">
        <v>18</v>
      </c>
      <c r="DQ14" s="32">
        <v>16.89</v>
      </c>
      <c r="DU14" s="37" t="s">
        <v>188</v>
      </c>
      <c r="DV14" s="38">
        <v>44881.283333333333</v>
      </c>
      <c r="DW14" s="32">
        <v>116</v>
      </c>
      <c r="DX14" s="32">
        <v>108.5</v>
      </c>
    </row>
    <row r="15" spans="1:132">
      <c r="F15" s="34"/>
      <c r="G15" s="35"/>
      <c r="M15" s="34" t="s">
        <v>15</v>
      </c>
      <c r="N15" s="35">
        <v>44874</v>
      </c>
      <c r="O15" s="32">
        <v>1.0271337226666668</v>
      </c>
      <c r="P15" s="32">
        <v>1.19</v>
      </c>
      <c r="T15" s="34" t="s">
        <v>188</v>
      </c>
      <c r="U15" s="35">
        <v>44874</v>
      </c>
      <c r="V15" s="32">
        <v>15.2879</v>
      </c>
      <c r="W15" s="32">
        <v>15.51</v>
      </c>
      <c r="AA15" s="34" t="s">
        <v>32</v>
      </c>
      <c r="AB15" s="35">
        <v>44877.234027777777</v>
      </c>
      <c r="AC15" s="32">
        <v>13.01859799713877</v>
      </c>
      <c r="AD15" s="32">
        <v>12.7</v>
      </c>
      <c r="AH15" s="34" t="s">
        <v>28</v>
      </c>
      <c r="AI15" s="35">
        <v>44876.022916666669</v>
      </c>
      <c r="AJ15" s="32">
        <v>0.15870351239669422</v>
      </c>
      <c r="AK15" s="32">
        <v>0.17</v>
      </c>
      <c r="AO15" s="34" t="s">
        <v>182</v>
      </c>
      <c r="AP15" s="35">
        <v>44874</v>
      </c>
      <c r="AQ15" s="32">
        <v>4.4870999999999999</v>
      </c>
      <c r="AR15" s="32">
        <v>5.63</v>
      </c>
      <c r="AV15" s="34" t="s">
        <v>15</v>
      </c>
      <c r="AW15" s="35">
        <v>44874</v>
      </c>
      <c r="AX15" s="32">
        <v>8.8826547266666669</v>
      </c>
      <c r="AY15" s="32">
        <v>9.82</v>
      </c>
      <c r="BC15" s="34" t="s">
        <v>32</v>
      </c>
      <c r="BD15" s="35">
        <v>44874</v>
      </c>
      <c r="BE15" s="32">
        <v>1.5809191110040353</v>
      </c>
      <c r="BF15" s="32">
        <v>1.4219999999999999</v>
      </c>
      <c r="BJ15" s="34" t="s">
        <v>14</v>
      </c>
      <c r="BK15" s="35">
        <v>44881.28125</v>
      </c>
      <c r="BL15" s="32">
        <v>0.13930000000000001</v>
      </c>
      <c r="BM15" s="32">
        <v>0.35</v>
      </c>
      <c r="BQ15" s="34" t="s">
        <v>183</v>
      </c>
      <c r="BR15" s="35">
        <v>44874</v>
      </c>
      <c r="BS15" s="32">
        <v>182</v>
      </c>
      <c r="BT15" s="32">
        <v>186.4</v>
      </c>
      <c r="BV15" s="34"/>
      <c r="BW15" s="34"/>
      <c r="BX15" s="34" t="s">
        <v>34</v>
      </c>
      <c r="BY15" s="35">
        <v>44874</v>
      </c>
      <c r="BZ15" s="32">
        <v>83</v>
      </c>
      <c r="CA15" s="32">
        <v>125</v>
      </c>
      <c r="CE15" s="34" t="s">
        <v>182</v>
      </c>
      <c r="CF15" s="35">
        <v>44874</v>
      </c>
      <c r="CG15" s="32">
        <v>67</v>
      </c>
      <c r="CH15" s="32">
        <v>53.7</v>
      </c>
      <c r="CL15" s="34" t="s">
        <v>35</v>
      </c>
      <c r="CM15" s="35">
        <v>44874</v>
      </c>
      <c r="CN15" s="32">
        <v>61.333333333333336</v>
      </c>
      <c r="CO15" s="32">
        <v>64</v>
      </c>
      <c r="CS15" s="26" t="s">
        <v>184</v>
      </c>
      <c r="CT15" s="52">
        <v>44874</v>
      </c>
      <c r="CU15" s="134">
        <v>75</v>
      </c>
      <c r="CV15" s="29">
        <v>86.8</v>
      </c>
      <c r="CZ15" s="34" t="s">
        <v>14</v>
      </c>
      <c r="DA15" s="35">
        <v>44881.28125</v>
      </c>
      <c r="DB15" s="32">
        <v>45</v>
      </c>
      <c r="DC15" s="32">
        <v>46</v>
      </c>
      <c r="DG15" s="34" t="s">
        <v>14</v>
      </c>
      <c r="DH15" s="35">
        <v>44880.309027777781</v>
      </c>
      <c r="DI15" s="32">
        <v>316</v>
      </c>
      <c r="DJ15" s="32">
        <v>337</v>
      </c>
      <c r="DN15" s="34" t="s">
        <v>188</v>
      </c>
      <c r="DO15" s="35">
        <v>44880.306944444441</v>
      </c>
      <c r="DP15" s="32">
        <v>17</v>
      </c>
      <c r="DQ15" s="32">
        <v>16.89</v>
      </c>
      <c r="DU15" s="37" t="s">
        <v>188</v>
      </c>
      <c r="DV15" s="38">
        <v>44882.179861111108</v>
      </c>
      <c r="DW15" s="32">
        <v>117.00000000000001</v>
      </c>
      <c r="DX15" s="32">
        <v>108.5</v>
      </c>
    </row>
    <row r="16" spans="1:132">
      <c r="F16" s="165" t="s">
        <v>190</v>
      </c>
      <c r="G16" s="166">
        <v>44874</v>
      </c>
      <c r="H16" s="167">
        <v>63.832599999999999</v>
      </c>
      <c r="I16" s="167">
        <v>65.55</v>
      </c>
      <c r="M16" s="34" t="s">
        <v>183</v>
      </c>
      <c r="N16" s="35">
        <v>44874</v>
      </c>
      <c r="O16" s="32">
        <v>1.0236864053377814</v>
      </c>
      <c r="P16" s="32">
        <v>1.1000000000000001</v>
      </c>
      <c r="T16" s="34" t="s">
        <v>28</v>
      </c>
      <c r="U16" s="35">
        <v>44876.022916666669</v>
      </c>
      <c r="V16" s="32">
        <v>19.952000000000002</v>
      </c>
      <c r="W16" s="32">
        <v>15.51</v>
      </c>
      <c r="AA16" s="34" t="s">
        <v>17</v>
      </c>
      <c r="AB16" s="35">
        <v>44874</v>
      </c>
      <c r="AC16" s="32">
        <v>11.020017157563625</v>
      </c>
      <c r="AD16" s="32">
        <v>11.92</v>
      </c>
      <c r="AH16" s="34" t="s">
        <v>182</v>
      </c>
      <c r="AI16" s="35">
        <v>44874</v>
      </c>
      <c r="AJ16" s="32">
        <v>0.16979572863672754</v>
      </c>
      <c r="AK16" s="32">
        <v>0.17</v>
      </c>
      <c r="AO16" s="34" t="s">
        <v>182</v>
      </c>
      <c r="AP16" s="35">
        <v>44877.241666666669</v>
      </c>
      <c r="AQ16" s="32">
        <v>4.3101000000000003</v>
      </c>
      <c r="AR16" s="32">
        <v>5.63</v>
      </c>
      <c r="AV16" s="34" t="s">
        <v>17</v>
      </c>
      <c r="AW16" s="35">
        <v>44874</v>
      </c>
      <c r="AX16" s="32">
        <v>9.7306562193927526</v>
      </c>
      <c r="AY16" s="32">
        <v>9.7899999999999991</v>
      </c>
      <c r="BC16" s="34" t="s">
        <v>32</v>
      </c>
      <c r="BD16" s="35">
        <v>44877.234027777777</v>
      </c>
      <c r="BE16" s="32">
        <v>1.3513999999999999</v>
      </c>
      <c r="BF16" s="32">
        <v>1.4219999999999999</v>
      </c>
      <c r="BJ16" s="34" t="s">
        <v>188</v>
      </c>
      <c r="BK16" s="35">
        <v>44874</v>
      </c>
      <c r="BL16" s="32">
        <v>0.13428047662694775</v>
      </c>
      <c r="BM16" s="32">
        <v>0.15190000000000001</v>
      </c>
      <c r="BQ16" s="34" t="s">
        <v>34</v>
      </c>
      <c r="BR16" s="35">
        <v>44874</v>
      </c>
      <c r="BS16" s="32">
        <v>185</v>
      </c>
      <c r="BT16" s="32">
        <v>174</v>
      </c>
      <c r="BV16" s="34"/>
      <c r="BW16" s="34"/>
      <c r="BX16" s="34" t="s">
        <v>182</v>
      </c>
      <c r="BY16" s="35">
        <v>44877.241666666669</v>
      </c>
      <c r="BZ16" s="32">
        <v>166</v>
      </c>
      <c r="CA16" s="32">
        <v>97</v>
      </c>
      <c r="CE16" s="34" t="s">
        <v>182</v>
      </c>
      <c r="CF16" s="35">
        <v>44877.241666666669</v>
      </c>
      <c r="CG16" s="32">
        <v>69</v>
      </c>
      <c r="CH16" s="32">
        <v>53.7</v>
      </c>
      <c r="CL16" s="34" t="s">
        <v>184</v>
      </c>
      <c r="CM16" s="35">
        <v>44874</v>
      </c>
      <c r="CN16" s="32">
        <v>57.333333333333336</v>
      </c>
      <c r="CO16" s="32">
        <v>58.4</v>
      </c>
      <c r="CS16" t="s">
        <v>184</v>
      </c>
      <c r="CT16">
        <v>44876.025694444441</v>
      </c>
      <c r="CU16" s="29">
        <v>79</v>
      </c>
      <c r="CV16" s="29">
        <v>86.8</v>
      </c>
      <c r="CZ16" s="34" t="s">
        <v>14</v>
      </c>
      <c r="DA16" s="35">
        <v>44882.181944444441</v>
      </c>
      <c r="DB16" s="32">
        <v>42</v>
      </c>
      <c r="DC16" s="32">
        <v>46</v>
      </c>
      <c r="DG16" s="34" t="s">
        <v>14</v>
      </c>
      <c r="DH16" s="35">
        <v>44881.28125</v>
      </c>
      <c r="DI16" s="32">
        <v>323.00000000000006</v>
      </c>
      <c r="DJ16" s="32">
        <v>337</v>
      </c>
      <c r="DN16" s="34" t="s">
        <v>188</v>
      </c>
      <c r="DO16" s="35">
        <v>44881.283333333333</v>
      </c>
      <c r="DP16" s="32">
        <v>19</v>
      </c>
      <c r="DQ16" s="32">
        <v>16.89</v>
      </c>
      <c r="DU16" s="34" t="s">
        <v>188</v>
      </c>
      <c r="DV16" s="35">
        <v>44874</v>
      </c>
      <c r="DW16" s="32">
        <v>115.99999999999999</v>
      </c>
      <c r="DX16" s="32">
        <v>108.5</v>
      </c>
    </row>
    <row r="17" spans="6:128">
      <c r="F17" s="165" t="s">
        <v>26</v>
      </c>
      <c r="G17" s="166">
        <v>44874</v>
      </c>
      <c r="H17" s="167">
        <v>50.339633333333332</v>
      </c>
      <c r="I17" s="167">
        <v>63.43</v>
      </c>
      <c r="M17" s="34" t="s">
        <v>184</v>
      </c>
      <c r="N17" s="35">
        <v>44874</v>
      </c>
      <c r="O17" s="32">
        <v>0.94717820433333344</v>
      </c>
      <c r="P17" s="32">
        <v>1.05</v>
      </c>
      <c r="T17" s="34" t="s">
        <v>188</v>
      </c>
      <c r="U17" s="35">
        <v>44880.306944444441</v>
      </c>
      <c r="V17" s="32">
        <v>15.465299999999999</v>
      </c>
      <c r="W17" s="32">
        <v>15.51</v>
      </c>
      <c r="AA17" s="34" t="s">
        <v>28</v>
      </c>
      <c r="AB17" s="35">
        <v>44874</v>
      </c>
      <c r="AC17" s="32">
        <v>11.139119245067201</v>
      </c>
      <c r="AD17" s="32">
        <v>11.4</v>
      </c>
      <c r="AH17" s="34" t="s">
        <v>182</v>
      </c>
      <c r="AI17" s="35">
        <v>44877.241666666669</v>
      </c>
      <c r="AJ17" s="32">
        <v>0.17678202479338842</v>
      </c>
      <c r="AK17" s="32">
        <v>0.17</v>
      </c>
      <c r="AO17" s="34" t="s">
        <v>17</v>
      </c>
      <c r="AP17" s="35">
        <v>44874</v>
      </c>
      <c r="AQ17" s="32">
        <v>3.0053000000000001</v>
      </c>
      <c r="AR17" s="32">
        <v>5.19</v>
      </c>
      <c r="AV17" s="34" t="s">
        <v>182</v>
      </c>
      <c r="AW17" s="35">
        <v>44874</v>
      </c>
      <c r="AX17" s="32">
        <v>8.6560794739051339</v>
      </c>
      <c r="AY17" s="32">
        <v>8.9960000000000004</v>
      </c>
      <c r="BC17" s="34" t="s">
        <v>74</v>
      </c>
      <c r="BD17" s="35">
        <v>44874</v>
      </c>
      <c r="BE17" s="32">
        <v>1.1811118473333333</v>
      </c>
      <c r="BF17" s="32">
        <v>1.26</v>
      </c>
      <c r="BJ17" s="34" t="s">
        <v>14</v>
      </c>
      <c r="BK17" s="35">
        <v>44880.309027777781</v>
      </c>
      <c r="BL17" s="32">
        <v>0.1313</v>
      </c>
      <c r="BM17" s="32">
        <v>0.35</v>
      </c>
      <c r="BQ17" s="34" t="s">
        <v>29</v>
      </c>
      <c r="BR17" s="35">
        <v>44874</v>
      </c>
      <c r="BS17" s="32">
        <v>95.5</v>
      </c>
      <c r="BT17" s="32">
        <v>147.5</v>
      </c>
      <c r="BV17" s="34"/>
      <c r="BW17" s="34"/>
      <c r="BX17" s="34" t="s">
        <v>182</v>
      </c>
      <c r="BY17" s="35">
        <v>44874</v>
      </c>
      <c r="BZ17" s="32">
        <v>105</v>
      </c>
      <c r="CA17" s="32">
        <v>97</v>
      </c>
      <c r="CE17" s="34" t="s">
        <v>17</v>
      </c>
      <c r="CF17" s="35">
        <v>44874</v>
      </c>
      <c r="CG17" s="32">
        <v>50</v>
      </c>
      <c r="CH17" s="32">
        <v>36.1</v>
      </c>
      <c r="CL17" s="34" t="s">
        <v>184</v>
      </c>
      <c r="CM17" s="35">
        <v>44876.025694444441</v>
      </c>
      <c r="CN17" s="32">
        <v>53</v>
      </c>
      <c r="CO17" s="32">
        <v>58.4</v>
      </c>
      <c r="CS17" t="s">
        <v>184</v>
      </c>
      <c r="CT17">
        <v>44878.944444444445</v>
      </c>
      <c r="CU17" s="29">
        <v>84</v>
      </c>
      <c r="CV17" s="29">
        <v>86.8</v>
      </c>
      <c r="CZ17" s="34" t="s">
        <v>74</v>
      </c>
      <c r="DA17" s="35">
        <v>44874</v>
      </c>
      <c r="DB17" s="32">
        <v>28</v>
      </c>
      <c r="DC17" s="32">
        <v>31.4</v>
      </c>
      <c r="DG17" s="34" t="s">
        <v>14</v>
      </c>
      <c r="DH17" s="35">
        <v>44882.181944444441</v>
      </c>
      <c r="DI17" s="32">
        <v>319</v>
      </c>
      <c r="DJ17" s="32">
        <v>337</v>
      </c>
      <c r="DN17" s="34" t="s">
        <v>188</v>
      </c>
      <c r="DO17" s="35">
        <v>44882.179861111108</v>
      </c>
      <c r="DP17" s="32">
        <v>18</v>
      </c>
      <c r="DQ17" s="32">
        <v>16.89</v>
      </c>
      <c r="DU17" s="37" t="s">
        <v>33</v>
      </c>
      <c r="DV17" s="38">
        <v>44874</v>
      </c>
      <c r="DW17" s="32">
        <v>96.666666666666657</v>
      </c>
      <c r="DX17" s="32">
        <v>108</v>
      </c>
    </row>
    <row r="18" spans="6:128">
      <c r="F18" s="165" t="s">
        <v>191</v>
      </c>
      <c r="G18" s="166">
        <v>44874</v>
      </c>
      <c r="H18" s="167">
        <v>58.885399999999997</v>
      </c>
      <c r="I18" s="167">
        <v>60.02</v>
      </c>
      <c r="M18" s="34" t="s">
        <v>184</v>
      </c>
      <c r="N18" s="35">
        <v>44876.025694444441</v>
      </c>
      <c r="O18" s="32">
        <v>1.0410478892040713</v>
      </c>
      <c r="P18" s="32">
        <v>1.05</v>
      </c>
      <c r="T18" s="34" t="s">
        <v>188</v>
      </c>
      <c r="U18" s="35">
        <v>44881.283333333333</v>
      </c>
      <c r="V18" s="32">
        <v>14.806800000000001</v>
      </c>
      <c r="W18" s="32">
        <v>15.51</v>
      </c>
      <c r="AA18" s="34" t="s">
        <v>28</v>
      </c>
      <c r="AB18" s="35">
        <v>44876.022916666669</v>
      </c>
      <c r="AC18" s="32">
        <v>11.229756795422032</v>
      </c>
      <c r="AD18" s="32">
        <v>11.4</v>
      </c>
      <c r="AH18" s="34" t="s">
        <v>183</v>
      </c>
      <c r="AI18" s="35">
        <v>44874</v>
      </c>
      <c r="AJ18" s="32">
        <v>0.14435864989799344</v>
      </c>
      <c r="AK18" s="32">
        <v>0.158</v>
      </c>
      <c r="AO18" s="34" t="s">
        <v>15</v>
      </c>
      <c r="AP18" s="35">
        <v>44874</v>
      </c>
      <c r="AQ18" s="32">
        <v>1.2553999999999998</v>
      </c>
      <c r="AR18" s="32">
        <v>4.62</v>
      </c>
      <c r="AV18" s="34" t="s">
        <v>182</v>
      </c>
      <c r="AW18" s="35">
        <v>44877.241666666669</v>
      </c>
      <c r="AX18" s="32">
        <v>8.7016930180495322</v>
      </c>
      <c r="AY18" s="32">
        <v>8.9960000000000004</v>
      </c>
      <c r="BC18" s="34" t="s">
        <v>182</v>
      </c>
      <c r="BD18" s="35">
        <v>44874</v>
      </c>
      <c r="BE18" s="32">
        <v>1.17725712220683</v>
      </c>
      <c r="BF18" s="32">
        <v>0.99609999999999999</v>
      </c>
      <c r="BJ18" s="34" t="s">
        <v>188</v>
      </c>
      <c r="BK18" s="35">
        <v>44882.179861111108</v>
      </c>
      <c r="BL18" s="32">
        <v>5.91E-2</v>
      </c>
      <c r="BM18" s="32">
        <v>0.15190000000000001</v>
      </c>
      <c r="BQ18" s="34" t="s">
        <v>188</v>
      </c>
      <c r="BR18" s="35">
        <v>44874</v>
      </c>
      <c r="BS18" s="32">
        <v>94</v>
      </c>
      <c r="BT18" s="32">
        <v>119.7</v>
      </c>
      <c r="BV18" s="34"/>
      <c r="BW18" s="34"/>
      <c r="BX18" s="34" t="s">
        <v>27</v>
      </c>
      <c r="BY18" s="35">
        <v>44874</v>
      </c>
      <c r="BZ18" s="32">
        <v>67.666666666666671</v>
      </c>
      <c r="CA18" s="32">
        <v>57.8</v>
      </c>
      <c r="CE18" s="34" t="s">
        <v>27</v>
      </c>
      <c r="CF18" s="35">
        <v>44874</v>
      </c>
      <c r="CG18" s="32">
        <v>33.333333333333336</v>
      </c>
      <c r="CH18" s="32">
        <v>25.4</v>
      </c>
      <c r="CL18" s="34" t="s">
        <v>184</v>
      </c>
      <c r="CM18" s="35">
        <v>44878.944444444445</v>
      </c>
      <c r="CN18" s="32">
        <v>57</v>
      </c>
      <c r="CO18" s="32">
        <v>58.4</v>
      </c>
      <c r="CS18" s="26" t="s">
        <v>35</v>
      </c>
      <c r="CT18" s="52">
        <v>44874</v>
      </c>
      <c r="CU18" s="134">
        <v>73.833333333333343</v>
      </c>
      <c r="CV18" s="29">
        <v>86</v>
      </c>
      <c r="CZ18" s="34" t="s">
        <v>182</v>
      </c>
      <c r="DA18" s="35">
        <v>44874</v>
      </c>
      <c r="DB18" s="32">
        <v>22</v>
      </c>
      <c r="DC18" s="32">
        <v>25.77</v>
      </c>
      <c r="DG18" s="34" t="s">
        <v>190</v>
      </c>
      <c r="DH18" s="35">
        <v>44874</v>
      </c>
      <c r="DI18" s="32">
        <v>345.00000000000006</v>
      </c>
      <c r="DJ18" s="32">
        <v>336</v>
      </c>
      <c r="DN18" s="34" t="s">
        <v>28</v>
      </c>
      <c r="DO18" s="35">
        <v>44874</v>
      </c>
      <c r="DP18" s="32">
        <v>15</v>
      </c>
      <c r="DQ18" s="32">
        <v>15.6</v>
      </c>
      <c r="DU18" s="34" t="s">
        <v>17</v>
      </c>
      <c r="DV18" s="35">
        <v>44874</v>
      </c>
      <c r="DW18" s="32">
        <v>74</v>
      </c>
      <c r="DX18" s="32">
        <v>97.8</v>
      </c>
    </row>
    <row r="19" spans="6:128">
      <c r="F19" s="165" t="s">
        <v>184</v>
      </c>
      <c r="G19" s="166">
        <v>44874</v>
      </c>
      <c r="H19" s="167">
        <v>45.667166666666667</v>
      </c>
      <c r="I19" s="167">
        <v>59.38</v>
      </c>
      <c r="M19" s="34" t="s">
        <v>184</v>
      </c>
      <c r="N19" s="35">
        <v>44878.944444444445</v>
      </c>
      <c r="O19" s="32">
        <v>1.0135157683964626</v>
      </c>
      <c r="P19" s="32">
        <v>1.05</v>
      </c>
      <c r="T19" s="34" t="s">
        <v>188</v>
      </c>
      <c r="U19" s="35">
        <v>44882.179861111108</v>
      </c>
      <c r="V19" s="32">
        <v>14.7166</v>
      </c>
      <c r="W19" s="32">
        <v>15.51</v>
      </c>
      <c r="AA19" s="34" t="s">
        <v>35</v>
      </c>
      <c r="AB19" s="35">
        <v>44874</v>
      </c>
      <c r="AC19" s="32">
        <v>10.55237823</v>
      </c>
      <c r="AD19" s="32">
        <v>10.85</v>
      </c>
      <c r="AH19" s="34" t="s">
        <v>26</v>
      </c>
      <c r="AI19" s="35">
        <v>44874</v>
      </c>
      <c r="AJ19" s="32">
        <v>0.16428651333333333</v>
      </c>
      <c r="AK19" s="32">
        <v>0.154</v>
      </c>
      <c r="AO19" s="34" t="s">
        <v>189</v>
      </c>
      <c r="AP19" s="35">
        <v>44877.238888888889</v>
      </c>
      <c r="AQ19" s="32">
        <v>5.3120000000000003</v>
      </c>
      <c r="AR19" s="32">
        <v>4.47</v>
      </c>
      <c r="AV19" s="34" t="s">
        <v>30</v>
      </c>
      <c r="AW19" s="35">
        <v>44874</v>
      </c>
      <c r="AX19" s="32">
        <v>7.6857422694836997</v>
      </c>
      <c r="AY19" s="32">
        <v>7.85</v>
      </c>
      <c r="BC19" s="34" t="s">
        <v>182</v>
      </c>
      <c r="BD19" s="35">
        <v>44877.241666666669</v>
      </c>
      <c r="BE19" s="32">
        <v>0.98399999999999999</v>
      </c>
      <c r="BF19" s="32">
        <v>0.99609999999999999</v>
      </c>
      <c r="BJ19" s="34" t="s">
        <v>188</v>
      </c>
      <c r="BK19" s="35">
        <v>44880.306944444441</v>
      </c>
      <c r="BL19" s="32">
        <v>5.4899999999999997E-2</v>
      </c>
      <c r="BM19" s="32">
        <v>0.15190000000000001</v>
      </c>
      <c r="BQ19" s="34" t="s">
        <v>188</v>
      </c>
      <c r="BR19" s="35">
        <v>44880.306944444441</v>
      </c>
      <c r="BS19" s="32">
        <v>85</v>
      </c>
      <c r="BT19" s="32">
        <v>119.7</v>
      </c>
      <c r="BV19" s="34"/>
      <c r="BW19" s="34"/>
      <c r="CE19" s="34" t="s">
        <v>15</v>
      </c>
      <c r="CF19" s="35">
        <v>44874</v>
      </c>
      <c r="CG19" s="32">
        <v>24.333333333333329</v>
      </c>
      <c r="CH19" s="32">
        <v>16.600000000000001</v>
      </c>
      <c r="CL19" s="34" t="s">
        <v>183</v>
      </c>
      <c r="CM19" s="35">
        <v>44874</v>
      </c>
      <c r="CN19" s="32">
        <v>60</v>
      </c>
      <c r="CO19" s="32">
        <v>57.2</v>
      </c>
      <c r="CS19" t="s">
        <v>78</v>
      </c>
      <c r="CT19" s="52">
        <v>44874</v>
      </c>
      <c r="CU19" s="29">
        <v>71.666666666666671</v>
      </c>
      <c r="CV19" s="29">
        <v>85</v>
      </c>
      <c r="CZ19" s="34" t="s">
        <v>182</v>
      </c>
      <c r="DA19" s="35">
        <v>44877.241666666669</v>
      </c>
      <c r="DB19" s="32">
        <v>22</v>
      </c>
      <c r="DC19" s="32">
        <v>25.77</v>
      </c>
      <c r="DG19" s="34" t="s">
        <v>27</v>
      </c>
      <c r="DH19" s="35">
        <v>44874</v>
      </c>
      <c r="DI19" s="32">
        <v>315.99999999999994</v>
      </c>
      <c r="DJ19" s="32">
        <v>327</v>
      </c>
      <c r="DN19" s="34" t="s">
        <v>28</v>
      </c>
      <c r="DO19" s="35">
        <v>44876.022916666669</v>
      </c>
      <c r="DP19" s="32">
        <v>12</v>
      </c>
      <c r="DQ19" s="32">
        <v>15.6</v>
      </c>
      <c r="DU19" s="34" t="s">
        <v>26</v>
      </c>
      <c r="DV19" s="35">
        <v>44874</v>
      </c>
      <c r="DW19" s="32">
        <v>99.666666666666671</v>
      </c>
      <c r="DX19" s="32">
        <v>83.7</v>
      </c>
    </row>
    <row r="20" spans="6:128">
      <c r="F20" s="165" t="s">
        <v>188</v>
      </c>
      <c r="G20" s="166">
        <v>44874</v>
      </c>
      <c r="H20" s="167">
        <v>57.2729</v>
      </c>
      <c r="I20" s="167">
        <v>56.39</v>
      </c>
      <c r="M20" s="34" t="s">
        <v>28</v>
      </c>
      <c r="N20" s="35">
        <v>44874</v>
      </c>
      <c r="O20" s="32">
        <v>0.86889074228523766</v>
      </c>
      <c r="P20" s="32">
        <v>0.95899999999999996</v>
      </c>
      <c r="T20" s="34" t="s">
        <v>35</v>
      </c>
      <c r="U20" s="35">
        <v>44874</v>
      </c>
      <c r="V20" s="32">
        <v>9.732800000000001</v>
      </c>
      <c r="W20" s="32">
        <v>15.49</v>
      </c>
      <c r="AA20" s="34" t="s">
        <v>183</v>
      </c>
      <c r="AB20" s="35">
        <v>44874</v>
      </c>
      <c r="AC20" s="32">
        <v>9.9796968830426085</v>
      </c>
      <c r="AD20" s="32">
        <v>10.119999999999999</v>
      </c>
      <c r="AH20" s="34" t="s">
        <v>29</v>
      </c>
      <c r="AI20" s="35">
        <v>44874</v>
      </c>
      <c r="AJ20" s="32">
        <v>0.14392824266666668</v>
      </c>
      <c r="AK20" s="32">
        <v>0.15</v>
      </c>
      <c r="AO20" s="34" t="s">
        <v>189</v>
      </c>
      <c r="AP20" s="35">
        <v>44874</v>
      </c>
      <c r="AQ20" s="32">
        <v>4.6825999999999999</v>
      </c>
      <c r="AR20" s="32">
        <v>4.47</v>
      </c>
      <c r="AV20" s="34" t="s">
        <v>14</v>
      </c>
      <c r="AW20" s="35">
        <v>44874</v>
      </c>
      <c r="AX20" s="32">
        <v>6.8768714145795444</v>
      </c>
      <c r="AY20" s="32">
        <v>7.12</v>
      </c>
      <c r="BC20" s="34" t="s">
        <v>26</v>
      </c>
      <c r="BD20" s="35">
        <v>44874</v>
      </c>
      <c r="BE20" s="32">
        <v>0.77492019533333334</v>
      </c>
      <c r="BF20" s="32">
        <v>0.78</v>
      </c>
      <c r="BJ20" s="34" t="s">
        <v>188</v>
      </c>
      <c r="BK20" s="35">
        <v>44881.283333333333</v>
      </c>
      <c r="BL20" s="32">
        <v>5.33E-2</v>
      </c>
      <c r="BM20" s="32">
        <v>0.15190000000000001</v>
      </c>
      <c r="BQ20" s="34" t="s">
        <v>188</v>
      </c>
      <c r="BR20" s="35">
        <v>44881.283333333333</v>
      </c>
      <c r="BS20" s="32">
        <v>88</v>
      </c>
      <c r="BT20" s="32">
        <v>119.7</v>
      </c>
      <c r="BV20" s="34"/>
      <c r="BW20" s="34"/>
      <c r="BX20" s="169" t="s">
        <v>17</v>
      </c>
      <c r="BY20" s="170">
        <v>44874</v>
      </c>
      <c r="BZ20" s="171"/>
      <c r="CA20" s="171">
        <v>58.1</v>
      </c>
      <c r="CE20" s="34" t="s">
        <v>184</v>
      </c>
      <c r="CF20" s="35">
        <v>44874</v>
      </c>
      <c r="CG20" s="32">
        <v>14.333333333333334</v>
      </c>
      <c r="CH20" s="32">
        <v>15.4</v>
      </c>
      <c r="CL20" s="34" t="s">
        <v>74</v>
      </c>
      <c r="CM20" s="35">
        <v>44874</v>
      </c>
      <c r="CN20" s="32">
        <v>61.666666666666679</v>
      </c>
      <c r="CO20" s="32">
        <v>57</v>
      </c>
      <c r="CS20" t="s">
        <v>28</v>
      </c>
      <c r="CT20" s="52">
        <v>44874</v>
      </c>
      <c r="CU20" s="29">
        <v>67</v>
      </c>
      <c r="CV20" s="29">
        <v>70</v>
      </c>
      <c r="CZ20" s="34" t="s">
        <v>17</v>
      </c>
      <c r="DA20" s="35">
        <v>44874</v>
      </c>
      <c r="DB20" s="32">
        <v>14</v>
      </c>
      <c r="DC20" s="32">
        <v>15.1</v>
      </c>
      <c r="DG20" s="34" t="s">
        <v>183</v>
      </c>
      <c r="DH20" s="35">
        <v>44874</v>
      </c>
      <c r="DI20" s="32">
        <v>264</v>
      </c>
      <c r="DJ20" s="32">
        <v>279</v>
      </c>
      <c r="DN20" s="34" t="s">
        <v>33</v>
      </c>
      <c r="DO20" s="35">
        <v>44874</v>
      </c>
      <c r="DP20" s="32">
        <v>9.3333333333333339</v>
      </c>
      <c r="DQ20" s="32">
        <v>14</v>
      </c>
      <c r="DU20" s="34" t="s">
        <v>15</v>
      </c>
      <c r="DV20" s="35">
        <v>44874</v>
      </c>
      <c r="DW20" s="32">
        <v>44</v>
      </c>
      <c r="DX20" s="32">
        <v>51.2</v>
      </c>
    </row>
    <row r="21" spans="6:128">
      <c r="F21" s="165" t="s">
        <v>14</v>
      </c>
      <c r="G21" s="166">
        <v>44874</v>
      </c>
      <c r="H21" s="167">
        <v>51.256500000000003</v>
      </c>
      <c r="I21" s="167">
        <v>54.1</v>
      </c>
      <c r="M21" s="34" t="s">
        <v>28</v>
      </c>
      <c r="N21" s="35">
        <v>44876.022916666669</v>
      </c>
      <c r="O21" s="32">
        <v>0.87752377774069745</v>
      </c>
      <c r="P21" s="32">
        <v>0.95899999999999996</v>
      </c>
      <c r="T21" s="34" t="s">
        <v>26</v>
      </c>
      <c r="U21" s="35">
        <v>44874</v>
      </c>
      <c r="V21" s="32">
        <v>9.1900999999999993</v>
      </c>
      <c r="W21" s="32">
        <v>15.19</v>
      </c>
      <c r="AA21" s="34" t="s">
        <v>26</v>
      </c>
      <c r="AB21" s="35">
        <v>44874</v>
      </c>
      <c r="AC21" s="32">
        <v>6.5776379756666659</v>
      </c>
      <c r="AD21" s="32">
        <v>7.05</v>
      </c>
      <c r="AH21" s="34" t="s">
        <v>189</v>
      </c>
      <c r="AI21" s="35">
        <v>44874</v>
      </c>
      <c r="AJ21" s="32">
        <v>0.14435864989799344</v>
      </c>
      <c r="AK21" s="32">
        <v>0.13800000000000001</v>
      </c>
      <c r="AO21" s="34" t="s">
        <v>14</v>
      </c>
      <c r="AP21" s="35">
        <v>44882.181944444441</v>
      </c>
      <c r="AQ21" s="32">
        <v>2.0693999999999999</v>
      </c>
      <c r="AR21" s="32">
        <v>3.59</v>
      </c>
      <c r="AV21" s="34" t="s">
        <v>14</v>
      </c>
      <c r="AW21" s="35">
        <v>44880.309027777781</v>
      </c>
      <c r="AX21" s="32">
        <v>6.8238421715405062</v>
      </c>
      <c r="AY21" s="32">
        <v>7.12</v>
      </c>
      <c r="BC21" s="34" t="s">
        <v>17</v>
      </c>
      <c r="BD21" s="35">
        <v>44874</v>
      </c>
      <c r="BE21" s="32">
        <v>0.92597723303017532</v>
      </c>
      <c r="BF21" s="32">
        <v>0.78</v>
      </c>
      <c r="BJ21" s="34" t="s">
        <v>35</v>
      </c>
      <c r="BK21" s="35">
        <v>44874</v>
      </c>
      <c r="BL21" s="32">
        <v>4.265E-2</v>
      </c>
      <c r="BM21" s="32">
        <v>0.16</v>
      </c>
      <c r="BQ21" s="34" t="s">
        <v>188</v>
      </c>
      <c r="BR21" s="35">
        <v>44882.179861111108</v>
      </c>
      <c r="BS21" s="32">
        <v>106</v>
      </c>
      <c r="BT21" s="32">
        <v>119.7</v>
      </c>
      <c r="BV21" s="34"/>
      <c r="BW21" s="34"/>
      <c r="BX21" s="169" t="s">
        <v>15</v>
      </c>
      <c r="BY21" s="170">
        <v>44874</v>
      </c>
      <c r="BZ21" s="171"/>
      <c r="CA21" s="171">
        <v>28.1</v>
      </c>
      <c r="CE21" s="34" t="s">
        <v>184</v>
      </c>
      <c r="CF21" s="35">
        <v>44876.025694444441</v>
      </c>
      <c r="CG21" s="32">
        <v>23</v>
      </c>
      <c r="CH21" s="32">
        <v>15.4</v>
      </c>
      <c r="CL21" s="34" t="s">
        <v>26</v>
      </c>
      <c r="CM21" s="35">
        <v>44874</v>
      </c>
      <c r="CN21" s="32">
        <v>50.666666666666664</v>
      </c>
      <c r="CO21" s="32">
        <v>43</v>
      </c>
      <c r="CS21" t="s">
        <v>28</v>
      </c>
      <c r="CT21">
        <v>44876.022916666669</v>
      </c>
      <c r="CU21" s="29">
        <v>67</v>
      </c>
      <c r="CV21" s="29">
        <v>70</v>
      </c>
      <c r="CZ21" s="34" t="s">
        <v>26</v>
      </c>
      <c r="DA21" s="35">
        <v>44874</v>
      </c>
      <c r="DB21" s="32">
        <v>10</v>
      </c>
      <c r="DC21" s="32">
        <v>11.02</v>
      </c>
      <c r="DG21" s="34" t="s">
        <v>33</v>
      </c>
      <c r="DH21" s="35">
        <v>44874</v>
      </c>
      <c r="DI21" s="32">
        <v>251.66666666666666</v>
      </c>
      <c r="DJ21" s="32">
        <v>266</v>
      </c>
      <c r="DN21" s="34" t="s">
        <v>183</v>
      </c>
      <c r="DO21" s="35">
        <v>44874</v>
      </c>
      <c r="DP21" s="32">
        <v>11</v>
      </c>
      <c r="DQ21" s="32">
        <v>11</v>
      </c>
      <c r="DU21" s="34" t="s">
        <v>29</v>
      </c>
      <c r="DV21" s="35">
        <v>44874</v>
      </c>
      <c r="DW21" s="32">
        <v>38.333333333333329</v>
      </c>
      <c r="DX21" s="32">
        <v>38.5</v>
      </c>
    </row>
    <row r="22" spans="6:128">
      <c r="F22" s="165" t="s">
        <v>15</v>
      </c>
      <c r="G22" s="166">
        <v>44874</v>
      </c>
      <c r="H22" s="167">
        <v>39.019766666666669</v>
      </c>
      <c r="I22" s="167">
        <v>53.25</v>
      </c>
      <c r="M22" s="34" t="s">
        <v>26</v>
      </c>
      <c r="N22" s="35">
        <v>44874</v>
      </c>
      <c r="O22" s="32">
        <v>0.80177926033333335</v>
      </c>
      <c r="P22" s="32">
        <v>0.85</v>
      </c>
      <c r="T22" s="34" t="s">
        <v>15</v>
      </c>
      <c r="U22" s="35">
        <v>44874</v>
      </c>
      <c r="V22" s="32">
        <v>9.8605333333333345</v>
      </c>
      <c r="W22" s="32">
        <v>14.64</v>
      </c>
      <c r="AA22" s="34" t="s">
        <v>184</v>
      </c>
      <c r="AB22" s="35">
        <v>44874</v>
      </c>
      <c r="AC22" s="32">
        <v>6.1046134786666668</v>
      </c>
      <c r="AD22" s="32">
        <v>6.76</v>
      </c>
      <c r="AH22" s="34" t="s">
        <v>189</v>
      </c>
      <c r="AI22" s="35">
        <v>44877.238888888889</v>
      </c>
      <c r="AJ22" s="32">
        <v>0.13855888429752067</v>
      </c>
      <c r="AK22" s="32">
        <v>0.13800000000000001</v>
      </c>
      <c r="AO22" s="34" t="s">
        <v>14</v>
      </c>
      <c r="AP22" s="35">
        <v>44880.309027777781</v>
      </c>
      <c r="AQ22" s="32">
        <v>1.9823999999999999</v>
      </c>
      <c r="AR22" s="32">
        <v>3.59</v>
      </c>
      <c r="AV22" s="34" t="s">
        <v>14</v>
      </c>
      <c r="AW22" s="35">
        <v>44881.28125</v>
      </c>
      <c r="AX22" s="32">
        <v>6.867916608367147</v>
      </c>
      <c r="AY22" s="32">
        <v>7.12</v>
      </c>
      <c r="BC22" s="34" t="s">
        <v>15</v>
      </c>
      <c r="BD22" s="35">
        <v>44874</v>
      </c>
      <c r="BE22" s="32">
        <v>0.37575538566666666</v>
      </c>
      <c r="BF22" s="32">
        <v>0.42</v>
      </c>
      <c r="BJ22" s="34" t="s">
        <v>26</v>
      </c>
      <c r="BK22" s="35">
        <v>44874</v>
      </c>
      <c r="BL22" s="32">
        <v>4.0166666666666663E-2</v>
      </c>
      <c r="BM22" s="32">
        <v>0.1595</v>
      </c>
      <c r="BQ22" s="34" t="s">
        <v>184</v>
      </c>
      <c r="BR22" s="35">
        <v>44874</v>
      </c>
      <c r="BS22" s="32">
        <v>118</v>
      </c>
      <c r="BT22" s="32">
        <v>119</v>
      </c>
      <c r="BV22" s="34"/>
      <c r="BW22" s="34"/>
      <c r="BX22" s="169" t="s">
        <v>14</v>
      </c>
      <c r="BY22" s="170">
        <v>44880.309027777781</v>
      </c>
      <c r="BZ22" s="171">
        <v>86</v>
      </c>
      <c r="CA22" s="171">
        <v>15.85</v>
      </c>
      <c r="CE22" s="34" t="s">
        <v>184</v>
      </c>
      <c r="CF22" s="35">
        <v>44878.944444444445</v>
      </c>
      <c r="CG22" s="32">
        <v>21</v>
      </c>
      <c r="CH22" s="32">
        <v>15.4</v>
      </c>
      <c r="CL22" s="34" t="s">
        <v>188</v>
      </c>
      <c r="CM22" s="35">
        <v>44874</v>
      </c>
      <c r="CN22" s="32">
        <v>36</v>
      </c>
      <c r="CO22" s="32">
        <v>29</v>
      </c>
      <c r="CS22" s="26" t="s">
        <v>29</v>
      </c>
      <c r="CT22" s="52">
        <v>44874</v>
      </c>
      <c r="CU22" s="134">
        <v>51.000000000000007</v>
      </c>
      <c r="CV22" s="29">
        <v>68</v>
      </c>
      <c r="CZ22" s="34" t="s">
        <v>33</v>
      </c>
      <c r="DA22" s="35">
        <v>44874</v>
      </c>
      <c r="DB22" s="32">
        <v>6.6666666666666661</v>
      </c>
      <c r="DC22" s="32">
        <v>9</v>
      </c>
      <c r="DG22" s="34" t="s">
        <v>26</v>
      </c>
      <c r="DH22" s="35">
        <v>44874</v>
      </c>
      <c r="DI22" s="32">
        <v>265.66666666666669</v>
      </c>
      <c r="DJ22" s="32">
        <v>259.3</v>
      </c>
      <c r="DN22" s="34" t="s">
        <v>27</v>
      </c>
      <c r="DO22" s="35">
        <v>44874</v>
      </c>
      <c r="DP22" s="32">
        <v>9.6666666666666661</v>
      </c>
      <c r="DQ22" s="32">
        <v>10.4</v>
      </c>
      <c r="DU22" s="34" t="s">
        <v>183</v>
      </c>
      <c r="DV22" s="35">
        <v>44874</v>
      </c>
      <c r="DW22" s="32">
        <v>28.999999999999996</v>
      </c>
      <c r="DX22" s="32">
        <v>38</v>
      </c>
    </row>
    <row r="23" spans="6:128">
      <c r="F23" s="165" t="s">
        <v>182</v>
      </c>
      <c r="G23" s="166">
        <v>44874</v>
      </c>
      <c r="H23" s="167">
        <v>50.289700000000003</v>
      </c>
      <c r="I23" s="167">
        <v>51.07</v>
      </c>
      <c r="M23" s="34" t="s">
        <v>188</v>
      </c>
      <c r="N23" s="35">
        <v>44874</v>
      </c>
      <c r="O23" s="32">
        <v>0.67356130108423684</v>
      </c>
      <c r="P23" s="32">
        <v>0.66949999999999998</v>
      </c>
      <c r="T23" s="34" t="s">
        <v>182</v>
      </c>
      <c r="U23" s="35">
        <v>44874</v>
      </c>
      <c r="V23" s="32">
        <v>13.5381</v>
      </c>
      <c r="W23" s="32">
        <v>13.77</v>
      </c>
      <c r="AA23" s="34" t="s">
        <v>184</v>
      </c>
      <c r="AB23" s="35">
        <v>44876.025694444441</v>
      </c>
      <c r="AC23" s="32">
        <v>6.6115879828326189</v>
      </c>
      <c r="AD23" s="32">
        <v>6.76</v>
      </c>
      <c r="AH23" s="34" t="s">
        <v>34</v>
      </c>
      <c r="AI23" s="35">
        <v>44874</v>
      </c>
      <c r="AJ23" s="32">
        <v>0.10949564858094672</v>
      </c>
      <c r="AK23" s="32">
        <v>0.13</v>
      </c>
      <c r="AO23" s="34" t="s">
        <v>14</v>
      </c>
      <c r="AP23" s="35">
        <v>44881.28125</v>
      </c>
      <c r="AQ23" s="32">
        <v>1.6065</v>
      </c>
      <c r="AR23" s="32">
        <v>3.59</v>
      </c>
      <c r="AV23" s="34" t="s">
        <v>14</v>
      </c>
      <c r="AW23" s="35">
        <v>44882.181944444441</v>
      </c>
      <c r="AX23" s="32">
        <v>6.7604589338183851</v>
      </c>
      <c r="AY23" s="32">
        <v>7.12</v>
      </c>
      <c r="BC23" s="34" t="s">
        <v>27</v>
      </c>
      <c r="BD23" s="35">
        <v>44874</v>
      </c>
      <c r="BE23" s="32">
        <v>0.22919552699999998</v>
      </c>
      <c r="BF23" s="32">
        <v>0.24</v>
      </c>
      <c r="BJ23" s="34" t="s">
        <v>29</v>
      </c>
      <c r="BK23" s="35">
        <v>44874</v>
      </c>
      <c r="BL23" s="32">
        <v>2.8766666666666666E-2</v>
      </c>
      <c r="BM23" s="32">
        <v>7.0000000000000007E-2</v>
      </c>
      <c r="BQ23" s="34" t="s">
        <v>184</v>
      </c>
      <c r="BR23" s="35">
        <v>44876.025694444441</v>
      </c>
      <c r="BS23" s="32">
        <v>216</v>
      </c>
      <c r="BT23" s="32">
        <v>119</v>
      </c>
      <c r="BV23" s="34"/>
      <c r="BW23" s="34"/>
      <c r="BX23" s="169" t="s">
        <v>14</v>
      </c>
      <c r="BY23" s="170">
        <v>44881.28125</v>
      </c>
      <c r="BZ23" s="171"/>
      <c r="CA23" s="171">
        <v>15.85</v>
      </c>
      <c r="CE23" s="34"/>
      <c r="CF23" s="35"/>
      <c r="CL23" s="34" t="s">
        <v>188</v>
      </c>
      <c r="CM23" s="35">
        <v>44880.306944444441</v>
      </c>
      <c r="CN23" s="32">
        <v>35</v>
      </c>
      <c r="CO23" s="32">
        <v>29</v>
      </c>
      <c r="CS23" t="s">
        <v>188</v>
      </c>
      <c r="CT23" s="52">
        <v>44874</v>
      </c>
      <c r="CU23" s="29">
        <v>62</v>
      </c>
      <c r="CV23" s="29">
        <v>64.5</v>
      </c>
      <c r="CZ23" s="34" t="s">
        <v>15</v>
      </c>
      <c r="DA23" s="35">
        <v>44874</v>
      </c>
      <c r="DB23" s="32">
        <v>5</v>
      </c>
      <c r="DC23" s="32">
        <v>7.37</v>
      </c>
      <c r="DG23" s="34" t="s">
        <v>188</v>
      </c>
      <c r="DH23" s="35">
        <v>44874</v>
      </c>
      <c r="DI23" s="32">
        <v>248</v>
      </c>
      <c r="DJ23" s="32">
        <v>245.8</v>
      </c>
      <c r="DN23" s="34" t="s">
        <v>30</v>
      </c>
      <c r="DO23" s="35">
        <v>44874</v>
      </c>
      <c r="DP23" s="32">
        <v>9</v>
      </c>
      <c r="DQ23" s="32">
        <v>9.1</v>
      </c>
      <c r="DU23" s="34" t="s">
        <v>27</v>
      </c>
      <c r="DV23" s="35">
        <v>44874</v>
      </c>
      <c r="DW23" s="32">
        <v>22</v>
      </c>
      <c r="DX23" s="32">
        <v>32.799999999999997</v>
      </c>
    </row>
    <row r="24" spans="6:128">
      <c r="F24" s="165" t="s">
        <v>17</v>
      </c>
      <c r="G24" s="166">
        <v>44874</v>
      </c>
      <c r="H24" s="167">
        <v>51.171399999999998</v>
      </c>
      <c r="I24" s="167">
        <v>50.96</v>
      </c>
      <c r="M24" s="34" t="s">
        <v>188</v>
      </c>
      <c r="N24" s="35">
        <v>44880.306944444441</v>
      </c>
      <c r="O24" s="32">
        <v>0.65476389120640743</v>
      </c>
      <c r="P24" s="32">
        <v>0.66949999999999998</v>
      </c>
      <c r="T24" s="34" t="s">
        <v>182</v>
      </c>
      <c r="U24" s="35">
        <v>44877.241666666669</v>
      </c>
      <c r="V24" s="32">
        <v>13.7318</v>
      </c>
      <c r="W24" s="32">
        <v>13.77</v>
      </c>
      <c r="AA24" s="34" t="s">
        <v>184</v>
      </c>
      <c r="AB24" s="35">
        <v>44878.944444444445</v>
      </c>
      <c r="AC24" s="32">
        <v>6.6407725321888416</v>
      </c>
      <c r="AD24" s="32">
        <v>6.76</v>
      </c>
      <c r="AH24" s="34" t="s">
        <v>188</v>
      </c>
      <c r="AI24" s="35">
        <v>44874</v>
      </c>
      <c r="AJ24" s="32">
        <v>0.10691320403894326</v>
      </c>
      <c r="AK24" s="32">
        <v>0.10920000000000001</v>
      </c>
      <c r="AO24" s="34" t="s">
        <v>26</v>
      </c>
      <c r="AP24" s="35">
        <v>44874</v>
      </c>
      <c r="AQ24" s="32">
        <v>0.64115</v>
      </c>
      <c r="AR24" s="32">
        <v>1.54</v>
      </c>
      <c r="AV24" s="34" t="s">
        <v>188</v>
      </c>
      <c r="AW24" s="35">
        <v>44874</v>
      </c>
      <c r="AX24" s="32">
        <v>6.1797957184832795</v>
      </c>
      <c r="AY24" s="32">
        <v>6.2590000000000003</v>
      </c>
      <c r="BC24" s="34" t="s">
        <v>29</v>
      </c>
      <c r="BD24" s="35">
        <v>44874</v>
      </c>
      <c r="BE24" s="32">
        <v>0.23738681766666669</v>
      </c>
      <c r="BF24" s="32">
        <v>0.23</v>
      </c>
      <c r="BJ24" s="34" t="s">
        <v>15</v>
      </c>
      <c r="BK24" s="35">
        <v>44874</v>
      </c>
      <c r="BL24" s="32">
        <v>2.6066666666666665E-2</v>
      </c>
      <c r="BM24" s="32">
        <v>0.10100000000000001</v>
      </c>
      <c r="BQ24" s="34" t="s">
        <v>184</v>
      </c>
      <c r="BR24" s="35">
        <v>44878.944444444445</v>
      </c>
      <c r="BS24" s="32">
        <v>156</v>
      </c>
      <c r="BT24" s="32">
        <v>119</v>
      </c>
      <c r="BV24" s="34"/>
      <c r="BW24" s="34"/>
      <c r="BX24" s="169" t="s">
        <v>14</v>
      </c>
      <c r="BY24" s="170">
        <v>44882.181944444441</v>
      </c>
      <c r="BZ24" s="171"/>
      <c r="CA24" s="171">
        <v>15.85</v>
      </c>
      <c r="CE24" s="169" t="s">
        <v>189</v>
      </c>
      <c r="CF24" s="170">
        <v>44874</v>
      </c>
      <c r="CG24" s="171">
        <v>17</v>
      </c>
      <c r="CH24" s="171">
        <v>14</v>
      </c>
      <c r="CL24" s="34" t="s">
        <v>188</v>
      </c>
      <c r="CM24" s="35">
        <v>44881.283333333333</v>
      </c>
      <c r="CN24" s="32">
        <v>37</v>
      </c>
      <c r="CO24" s="32">
        <v>29</v>
      </c>
      <c r="CS24" t="s">
        <v>188</v>
      </c>
      <c r="CT24">
        <v>44880.306944444441</v>
      </c>
      <c r="CU24" s="29">
        <v>62</v>
      </c>
      <c r="CV24" s="29">
        <v>64.5</v>
      </c>
      <c r="CZ24" s="34" t="s">
        <v>27</v>
      </c>
      <c r="DA24" s="35">
        <v>44874</v>
      </c>
      <c r="DB24" s="32">
        <v>7.333333333333333</v>
      </c>
      <c r="DC24" s="32">
        <v>6.87</v>
      </c>
      <c r="DG24" s="34" t="s">
        <v>188</v>
      </c>
      <c r="DH24" s="35">
        <v>44880.306944444441</v>
      </c>
      <c r="DI24" s="32">
        <v>245</v>
      </c>
      <c r="DJ24" s="32">
        <v>245.8</v>
      </c>
      <c r="DN24" s="34" t="s">
        <v>189</v>
      </c>
      <c r="DO24" s="35">
        <v>44874</v>
      </c>
      <c r="DP24" s="32">
        <v>8</v>
      </c>
      <c r="DQ24" s="32">
        <v>7.9</v>
      </c>
      <c r="DU24" s="34" t="s">
        <v>189</v>
      </c>
      <c r="DV24" s="35">
        <v>44877.238888888889</v>
      </c>
      <c r="DW24" s="32">
        <v>29</v>
      </c>
      <c r="DX24" s="32">
        <v>26</v>
      </c>
    </row>
    <row r="25" spans="6:128">
      <c r="F25" s="165" t="s">
        <v>35</v>
      </c>
      <c r="G25" s="166">
        <v>44874</v>
      </c>
      <c r="H25" s="167">
        <v>37.717966666666662</v>
      </c>
      <c r="I25" s="167">
        <v>49.34</v>
      </c>
      <c r="M25" s="34" t="s">
        <v>188</v>
      </c>
      <c r="N25" s="35">
        <v>44881.283333333333</v>
      </c>
      <c r="O25" s="32">
        <v>0.65292841648590016</v>
      </c>
      <c r="P25" s="32">
        <v>0.66949999999999998</v>
      </c>
      <c r="T25" s="34" t="s">
        <v>14</v>
      </c>
      <c r="U25" s="35">
        <v>44874</v>
      </c>
      <c r="V25" s="32">
        <v>12.263999999999999</v>
      </c>
      <c r="W25" s="32">
        <v>13.5</v>
      </c>
      <c r="AA25" s="34" t="s">
        <v>34</v>
      </c>
      <c r="AB25" s="35">
        <v>44874</v>
      </c>
      <c r="AC25" s="32">
        <v>6.6365456105233056</v>
      </c>
      <c r="AD25" s="32">
        <v>6.69</v>
      </c>
      <c r="AH25" s="34" t="s">
        <v>188</v>
      </c>
      <c r="AI25" s="35">
        <v>44880.306944444441</v>
      </c>
      <c r="AJ25" s="32">
        <v>0.10420971074380164</v>
      </c>
      <c r="AK25" s="32">
        <v>0.10920000000000001</v>
      </c>
      <c r="AO25" s="34" t="s">
        <v>184</v>
      </c>
      <c r="AP25" s="35">
        <v>44876.025694444441</v>
      </c>
      <c r="AQ25" s="32">
        <v>1.2209000000000001</v>
      </c>
      <c r="AR25" s="32">
        <v>1.508</v>
      </c>
      <c r="AV25" s="34" t="s">
        <v>188</v>
      </c>
      <c r="AW25" s="35">
        <v>44880.306944444441</v>
      </c>
      <c r="AX25" s="32">
        <v>6.1308241220092352</v>
      </c>
      <c r="AY25" s="32">
        <v>6.2590000000000003</v>
      </c>
      <c r="BC25" s="34" t="s">
        <v>33</v>
      </c>
      <c r="BD25" s="35">
        <v>44874</v>
      </c>
      <c r="BE25" s="32">
        <v>0.17450661533333334</v>
      </c>
      <c r="BF25" s="32">
        <v>0.18</v>
      </c>
      <c r="BJ25" s="34" t="s">
        <v>27</v>
      </c>
      <c r="BK25" s="35">
        <v>44874</v>
      </c>
      <c r="BL25" s="32">
        <v>2.0650000000000002E-2</v>
      </c>
      <c r="BM25" s="32">
        <v>5.6000000000000001E-2</v>
      </c>
      <c r="BQ25" s="34"/>
      <c r="BR25" s="35"/>
      <c r="BV25" s="34"/>
      <c r="BW25" s="34"/>
      <c r="BX25" s="169" t="s">
        <v>14</v>
      </c>
      <c r="BY25" s="170">
        <v>44874</v>
      </c>
      <c r="BZ25" s="171"/>
      <c r="CA25" s="171">
        <v>15.85</v>
      </c>
      <c r="CE25" s="169" t="s">
        <v>189</v>
      </c>
      <c r="CF25" s="170">
        <v>44877.238888888889</v>
      </c>
      <c r="CG25" s="171">
        <v>26</v>
      </c>
      <c r="CH25" s="171">
        <v>14</v>
      </c>
      <c r="CL25" s="34" t="s">
        <v>188</v>
      </c>
      <c r="CM25" s="35">
        <v>44882.179861111108</v>
      </c>
      <c r="CN25" s="32">
        <v>36</v>
      </c>
      <c r="CO25" s="32">
        <v>29</v>
      </c>
      <c r="CS25" t="s">
        <v>188</v>
      </c>
      <c r="CT25">
        <v>44881.283333333333</v>
      </c>
      <c r="CU25" s="29">
        <v>64</v>
      </c>
      <c r="CV25" s="29">
        <v>64.5</v>
      </c>
      <c r="CZ25" s="34" t="s">
        <v>29</v>
      </c>
      <c r="DA25" s="35">
        <v>44874</v>
      </c>
      <c r="DB25" s="32">
        <v>3.9999999999999996</v>
      </c>
      <c r="DC25" s="32">
        <v>4</v>
      </c>
      <c r="DG25" s="34" t="s">
        <v>188</v>
      </c>
      <c r="DH25" s="35">
        <v>44881.283333333333</v>
      </c>
      <c r="DI25" s="32">
        <v>248</v>
      </c>
      <c r="DJ25" s="32">
        <v>245.8</v>
      </c>
      <c r="DN25" s="34" t="s">
        <v>189</v>
      </c>
      <c r="DO25" s="35">
        <v>44877.238888888889</v>
      </c>
      <c r="DP25" s="32">
        <v>8</v>
      </c>
      <c r="DQ25" s="32">
        <v>7.9</v>
      </c>
      <c r="DU25" s="34" t="s">
        <v>189</v>
      </c>
      <c r="DV25" s="35">
        <v>44874</v>
      </c>
      <c r="DW25" s="32">
        <v>23</v>
      </c>
      <c r="DX25" s="32">
        <v>26</v>
      </c>
    </row>
    <row r="26" spans="6:128">
      <c r="F26" s="165" t="s">
        <v>28</v>
      </c>
      <c r="G26" s="166">
        <v>44874</v>
      </c>
      <c r="H26" s="167">
        <v>46.645000000000003</v>
      </c>
      <c r="I26" s="167">
        <v>47.79</v>
      </c>
      <c r="M26" s="34" t="s">
        <v>188</v>
      </c>
      <c r="N26" s="35">
        <v>44882.179861111108</v>
      </c>
      <c r="O26" s="32">
        <v>0.65509761388286325</v>
      </c>
      <c r="P26" s="32">
        <v>0.66949999999999998</v>
      </c>
      <c r="T26" s="34" t="s">
        <v>14</v>
      </c>
      <c r="U26" s="35">
        <v>44880.309027777781</v>
      </c>
      <c r="V26" s="32">
        <v>13.626799999999999</v>
      </c>
      <c r="W26" s="32">
        <v>13.5</v>
      </c>
      <c r="AA26" s="34" t="s">
        <v>188</v>
      </c>
      <c r="AB26" s="35">
        <v>44874</v>
      </c>
      <c r="AC26" s="32">
        <v>6.3850443237060333</v>
      </c>
      <c r="AD26" s="32">
        <v>6.2889999999999997</v>
      </c>
      <c r="AH26" s="34" t="s">
        <v>188</v>
      </c>
      <c r="AI26" s="35">
        <v>44881.283333333333</v>
      </c>
      <c r="AJ26" s="32">
        <v>0.10963326446280992</v>
      </c>
      <c r="AK26" s="32">
        <v>0.10920000000000001</v>
      </c>
      <c r="AO26" s="34" t="s">
        <v>184</v>
      </c>
      <c r="AP26" s="35">
        <v>44878.944444444445</v>
      </c>
      <c r="AQ26" s="32">
        <v>1.0466</v>
      </c>
      <c r="AR26" s="32">
        <v>1.508</v>
      </c>
      <c r="AV26" s="34" t="s">
        <v>188</v>
      </c>
      <c r="AW26" s="35">
        <v>44881.283333333333</v>
      </c>
      <c r="AX26" s="32">
        <v>6.1091367007135862</v>
      </c>
      <c r="AY26" s="32">
        <v>6.2590000000000003</v>
      </c>
      <c r="BC26" s="34" t="s">
        <v>35</v>
      </c>
      <c r="BD26" s="35">
        <v>44874</v>
      </c>
      <c r="BE26" s="32">
        <v>0.15555421716666665</v>
      </c>
      <c r="BF26" s="32">
        <v>0.17</v>
      </c>
      <c r="BJ26" s="34" t="s">
        <v>28</v>
      </c>
      <c r="BK26" s="35">
        <v>44876.022916666669</v>
      </c>
      <c r="BL26" s="32">
        <v>1.66E-2</v>
      </c>
      <c r="BM26" s="32">
        <v>0.03</v>
      </c>
      <c r="BQ26" s="169" t="s">
        <v>30</v>
      </c>
      <c r="BR26" s="170">
        <v>44874</v>
      </c>
      <c r="BS26" s="171"/>
      <c r="BT26" s="171">
        <v>167.8</v>
      </c>
      <c r="BV26" s="34"/>
      <c r="BW26" s="34"/>
      <c r="BX26" s="169" t="s">
        <v>184</v>
      </c>
      <c r="BY26" s="170">
        <v>44876.025694444441</v>
      </c>
      <c r="BZ26" s="171"/>
      <c r="CA26" s="171">
        <v>9.4700000000000006</v>
      </c>
      <c r="CE26" s="169" t="s">
        <v>34</v>
      </c>
      <c r="CF26" s="170">
        <v>44874</v>
      </c>
      <c r="CG26" s="171">
        <v>19</v>
      </c>
      <c r="CH26" s="171">
        <v>13.6</v>
      </c>
      <c r="CL26" s="34" t="s">
        <v>190</v>
      </c>
      <c r="CM26" s="35">
        <v>44874</v>
      </c>
      <c r="CN26" s="32">
        <v>36</v>
      </c>
      <c r="CO26" s="32">
        <v>29</v>
      </c>
      <c r="CS26" t="s">
        <v>188</v>
      </c>
      <c r="CT26">
        <v>44882.179861111108</v>
      </c>
      <c r="CU26" s="29">
        <v>58</v>
      </c>
      <c r="CV26" s="29">
        <v>64.5</v>
      </c>
      <c r="CZ26" s="34" t="s">
        <v>78</v>
      </c>
      <c r="DA26" s="35">
        <v>44874</v>
      </c>
      <c r="DB26" s="32">
        <v>4.333333333333333</v>
      </c>
      <c r="DC26" s="32">
        <v>4</v>
      </c>
      <c r="DG26" s="34" t="s">
        <v>188</v>
      </c>
      <c r="DH26" s="35">
        <v>44882.179861111108</v>
      </c>
      <c r="DI26" s="32">
        <v>247</v>
      </c>
      <c r="DJ26" s="32">
        <v>245.8</v>
      </c>
      <c r="DN26" s="34" t="s">
        <v>34</v>
      </c>
      <c r="DO26" s="35">
        <v>44874</v>
      </c>
      <c r="DP26" s="32">
        <v>4</v>
      </c>
      <c r="DQ26" s="32">
        <v>4.5</v>
      </c>
      <c r="DU26" s="34" t="s">
        <v>184</v>
      </c>
      <c r="DV26" s="35">
        <v>44874</v>
      </c>
      <c r="DW26" s="32">
        <v>312.66666666666663</v>
      </c>
      <c r="DX26" s="32">
        <v>231.5</v>
      </c>
    </row>
    <row r="27" spans="6:128">
      <c r="F27" s="165" t="s">
        <v>183</v>
      </c>
      <c r="G27" s="166">
        <v>44874</v>
      </c>
      <c r="H27" s="167">
        <v>45.071599999999997</v>
      </c>
      <c r="I27" s="167">
        <v>47.24</v>
      </c>
      <c r="M27" s="34" t="s">
        <v>190</v>
      </c>
      <c r="N27" s="35">
        <v>44874</v>
      </c>
      <c r="O27" s="32">
        <v>0.61301084236864045</v>
      </c>
      <c r="P27" s="32">
        <v>0.624</v>
      </c>
      <c r="T27" s="34" t="s">
        <v>14</v>
      </c>
      <c r="U27" s="35">
        <v>44881.28125</v>
      </c>
      <c r="V27" s="32">
        <v>13.0733</v>
      </c>
      <c r="W27" s="32">
        <v>13.5</v>
      </c>
      <c r="AA27" s="34" t="s">
        <v>188</v>
      </c>
      <c r="AB27" s="35">
        <v>44880.306944444441</v>
      </c>
      <c r="AC27" s="32">
        <v>6.2937052932761093</v>
      </c>
      <c r="AD27" s="32">
        <v>6.2889999999999997</v>
      </c>
      <c r="AH27" s="34" t="s">
        <v>188</v>
      </c>
      <c r="AI27" s="35">
        <v>44882.179861111108</v>
      </c>
      <c r="AJ27" s="32">
        <v>0.10627582644628099</v>
      </c>
      <c r="AK27" s="32">
        <v>0.10920000000000001</v>
      </c>
      <c r="AO27" s="34" t="s">
        <v>184</v>
      </c>
      <c r="AP27" s="35">
        <v>44874</v>
      </c>
      <c r="AQ27" s="32">
        <v>0.65713333333333335</v>
      </c>
      <c r="AR27" s="32">
        <v>1.508</v>
      </c>
      <c r="AV27" s="34" t="s">
        <v>188</v>
      </c>
      <c r="AW27" s="35">
        <v>44882.179861111108</v>
      </c>
      <c r="AX27" s="32">
        <v>6.1474744648104105</v>
      </c>
      <c r="AY27" s="32">
        <v>6.2590000000000003</v>
      </c>
      <c r="BC27" s="34" t="s">
        <v>189</v>
      </c>
      <c r="BD27" s="35">
        <v>44874</v>
      </c>
      <c r="BE27" s="32">
        <v>0.16888514123953499</v>
      </c>
      <c r="BF27" s="32">
        <v>0.13800000000000001</v>
      </c>
      <c r="BJ27" s="34"/>
      <c r="BK27" s="35"/>
      <c r="BQ27" s="169" t="s">
        <v>74</v>
      </c>
      <c r="BR27" s="170">
        <v>44874</v>
      </c>
      <c r="BS27" s="171"/>
      <c r="BT27" s="171">
        <v>292</v>
      </c>
      <c r="BV27" s="34"/>
      <c r="BW27" s="34"/>
      <c r="BX27" s="169" t="s">
        <v>184</v>
      </c>
      <c r="BY27" s="170">
        <v>44878.944444444445</v>
      </c>
      <c r="BZ27" s="171"/>
      <c r="CA27" s="171">
        <v>9.4700000000000006</v>
      </c>
      <c r="CE27" s="169" t="s">
        <v>14</v>
      </c>
      <c r="CF27" s="170">
        <v>44874</v>
      </c>
      <c r="CG27" s="171">
        <v>14</v>
      </c>
      <c r="CH27" s="171">
        <v>12.57</v>
      </c>
      <c r="CL27" s="34" t="s">
        <v>14</v>
      </c>
      <c r="CM27" s="35">
        <v>44874</v>
      </c>
      <c r="CN27" s="32">
        <v>18</v>
      </c>
      <c r="CO27" s="32">
        <v>19.66</v>
      </c>
      <c r="CS27" t="s">
        <v>30</v>
      </c>
      <c r="CT27" s="52">
        <v>44874</v>
      </c>
      <c r="CU27" s="29">
        <v>52</v>
      </c>
      <c r="CV27" s="29">
        <v>61</v>
      </c>
      <c r="CZ27" s="34" t="s">
        <v>34</v>
      </c>
      <c r="DA27" s="35">
        <v>44874</v>
      </c>
      <c r="DB27" s="32">
        <v>2</v>
      </c>
      <c r="DC27" s="32">
        <v>2.9</v>
      </c>
      <c r="DG27" s="34" t="s">
        <v>15</v>
      </c>
      <c r="DH27" s="35">
        <v>44874</v>
      </c>
      <c r="DI27" s="32">
        <v>162.33333333333331</v>
      </c>
      <c r="DJ27" s="32">
        <v>178</v>
      </c>
      <c r="DN27" s="34" t="s">
        <v>191</v>
      </c>
      <c r="DO27" s="35">
        <v>44874</v>
      </c>
      <c r="DP27" s="32">
        <v>5</v>
      </c>
      <c r="DQ27" s="32">
        <v>2.62</v>
      </c>
      <c r="DU27" s="34" t="s">
        <v>28</v>
      </c>
      <c r="DV27" s="35">
        <v>44876.022916666669</v>
      </c>
      <c r="DW27" s="32">
        <v>9</v>
      </c>
      <c r="DX27" s="32">
        <v>14.8</v>
      </c>
    </row>
    <row r="28" spans="6:128">
      <c r="F28" s="165" t="s">
        <v>29</v>
      </c>
      <c r="G28" s="166">
        <v>44874</v>
      </c>
      <c r="H28" s="167">
        <v>34.837899999999998</v>
      </c>
      <c r="I28" s="167">
        <v>47.1</v>
      </c>
      <c r="M28" s="34" t="s">
        <v>34</v>
      </c>
      <c r="N28" s="35">
        <v>44874</v>
      </c>
      <c r="O28" s="32">
        <v>0.49641367806505415</v>
      </c>
      <c r="P28" s="32">
        <v>0.56000000000000005</v>
      </c>
      <c r="T28" s="34" t="s">
        <v>14</v>
      </c>
      <c r="U28" s="35">
        <v>44882.181944444441</v>
      </c>
      <c r="V28" s="32">
        <v>12.863200000000001</v>
      </c>
      <c r="W28" s="32">
        <v>13.5</v>
      </c>
      <c r="AA28" s="34" t="s">
        <v>188</v>
      </c>
      <c r="AB28" s="35">
        <v>44881.283333333333</v>
      </c>
      <c r="AC28" s="32">
        <v>6.3347639484978542</v>
      </c>
      <c r="AD28" s="32">
        <v>6.2889999999999997</v>
      </c>
      <c r="AH28" s="34" t="s">
        <v>184</v>
      </c>
      <c r="AI28" s="35">
        <v>44876.025694444441</v>
      </c>
      <c r="AJ28" s="32">
        <v>0.10175619834710743</v>
      </c>
      <c r="AK28" s="32">
        <v>9.7000000000000003E-2</v>
      </c>
      <c r="AO28" s="34"/>
      <c r="AP28" s="35"/>
      <c r="AV28" s="34" t="s">
        <v>26</v>
      </c>
      <c r="AW28" s="35">
        <v>44874</v>
      </c>
      <c r="AX28" s="32">
        <v>5.3342661256666668</v>
      </c>
      <c r="AY28" s="32">
        <v>5.72</v>
      </c>
      <c r="BC28" s="34" t="s">
        <v>189</v>
      </c>
      <c r="BD28" s="35">
        <v>44877.238888888889</v>
      </c>
      <c r="BE28" s="32">
        <v>0.1467</v>
      </c>
      <c r="BF28" s="32">
        <v>0.13800000000000001</v>
      </c>
      <c r="BJ28" s="169" t="s">
        <v>33</v>
      </c>
      <c r="BK28" s="170">
        <v>44874</v>
      </c>
      <c r="BL28" s="171"/>
      <c r="BM28" s="171">
        <v>0.08</v>
      </c>
      <c r="BQ28" s="169" t="s">
        <v>26</v>
      </c>
      <c r="BR28" s="170">
        <v>44874</v>
      </c>
      <c r="BS28" s="171"/>
      <c r="BT28" s="171">
        <v>106</v>
      </c>
      <c r="BV28" s="34"/>
      <c r="BW28" s="34"/>
      <c r="BX28" s="169" t="s">
        <v>184</v>
      </c>
      <c r="BY28" s="170">
        <v>44874</v>
      </c>
      <c r="BZ28" s="171"/>
      <c r="CA28" s="171">
        <v>9.4700000000000006</v>
      </c>
      <c r="CE28" s="169" t="s">
        <v>14</v>
      </c>
      <c r="CF28" s="170">
        <v>44880.309027777781</v>
      </c>
      <c r="CG28" s="171">
        <v>38</v>
      </c>
      <c r="CH28" s="171">
        <v>12.57</v>
      </c>
      <c r="CL28" s="34" t="s">
        <v>14</v>
      </c>
      <c r="CM28" s="35">
        <v>44880.309027777781</v>
      </c>
      <c r="CN28" s="32">
        <v>26</v>
      </c>
      <c r="CO28" s="32">
        <v>19.66</v>
      </c>
      <c r="CS28" t="s">
        <v>190</v>
      </c>
      <c r="CT28" s="52">
        <v>44874</v>
      </c>
      <c r="CU28" s="29">
        <v>57</v>
      </c>
      <c r="CV28" s="29">
        <v>61</v>
      </c>
      <c r="CZ28" s="34"/>
      <c r="DA28" s="35"/>
      <c r="DG28" s="34" t="s">
        <v>29</v>
      </c>
      <c r="DH28" s="35">
        <v>44874</v>
      </c>
      <c r="DI28" s="32">
        <v>148.33333333333331</v>
      </c>
      <c r="DJ28" s="32">
        <v>145</v>
      </c>
      <c r="DN28" s="34" t="s">
        <v>78</v>
      </c>
      <c r="DO28" s="35">
        <v>44874</v>
      </c>
      <c r="DP28" s="32">
        <v>2.9999999999999996</v>
      </c>
      <c r="DQ28" s="32">
        <v>2.5</v>
      </c>
      <c r="DU28" s="34" t="s">
        <v>28</v>
      </c>
      <c r="DV28" s="35">
        <v>44874</v>
      </c>
      <c r="DW28" s="32">
        <v>11</v>
      </c>
      <c r="DX28" s="32">
        <v>14.8</v>
      </c>
    </row>
    <row r="29" spans="6:128">
      <c r="F29" s="165" t="s">
        <v>34</v>
      </c>
      <c r="G29" s="166">
        <v>44874</v>
      </c>
      <c r="H29" s="167">
        <v>47.502899999999997</v>
      </c>
      <c r="I29" s="167">
        <v>46.47</v>
      </c>
      <c r="M29" s="34" t="s">
        <v>29</v>
      </c>
      <c r="N29" s="35">
        <v>44874</v>
      </c>
      <c r="O29" s="32">
        <v>0.39894356400000003</v>
      </c>
      <c r="P29" s="32">
        <v>0.48</v>
      </c>
      <c r="T29" s="34" t="s">
        <v>14</v>
      </c>
      <c r="U29" s="35">
        <v>44882.18472222222</v>
      </c>
      <c r="V29" s="32">
        <v>12.852</v>
      </c>
      <c r="W29" s="32">
        <v>13.5</v>
      </c>
      <c r="AA29" s="34" t="s">
        <v>188</v>
      </c>
      <c r="AB29" s="35">
        <v>44882.179861111108</v>
      </c>
      <c r="AC29" s="32">
        <v>6.3844062947067242</v>
      </c>
      <c r="AD29" s="32">
        <v>6.2889999999999997</v>
      </c>
      <c r="AH29" s="34" t="s">
        <v>184</v>
      </c>
      <c r="AI29" s="35">
        <v>44878.944444444445</v>
      </c>
      <c r="AJ29" s="32">
        <v>9.7623966942148768E-2</v>
      </c>
      <c r="AK29" s="32">
        <v>9.7000000000000003E-2</v>
      </c>
      <c r="AO29" s="169" t="s">
        <v>190</v>
      </c>
      <c r="AP29" s="170">
        <v>44874</v>
      </c>
      <c r="AQ29" s="171"/>
      <c r="AR29" s="171">
        <v>1</v>
      </c>
      <c r="AV29" s="34" t="s">
        <v>184</v>
      </c>
      <c r="AW29" s="35">
        <v>44874</v>
      </c>
      <c r="AX29" s="32">
        <v>4.514388321666666</v>
      </c>
      <c r="AY29" s="32">
        <v>4.8899999999999997</v>
      </c>
      <c r="BC29" s="34" t="s">
        <v>183</v>
      </c>
      <c r="BD29" s="35">
        <v>44874</v>
      </c>
      <c r="BE29" s="32">
        <v>0.13178341263627055</v>
      </c>
      <c r="BF29" s="32">
        <v>0.13700000000000001</v>
      </c>
      <c r="BJ29" s="169" t="s">
        <v>189</v>
      </c>
      <c r="BK29" s="170">
        <v>44874</v>
      </c>
      <c r="BL29" s="171"/>
      <c r="BM29" s="171">
        <v>6.5000000000000002E-2</v>
      </c>
      <c r="BQ29" s="169" t="s">
        <v>78</v>
      </c>
      <c r="BR29" s="170">
        <v>44874</v>
      </c>
      <c r="BS29" s="171"/>
      <c r="BT29" s="171">
        <v>75</v>
      </c>
      <c r="BV29" s="34"/>
      <c r="BW29" s="34"/>
      <c r="BX29" s="169" t="s">
        <v>26</v>
      </c>
      <c r="BY29" s="170">
        <v>44874</v>
      </c>
      <c r="BZ29" s="171"/>
      <c r="CA29" s="171">
        <v>7.5</v>
      </c>
      <c r="CE29" s="169" t="s">
        <v>14</v>
      </c>
      <c r="CF29" s="170">
        <v>44881.28125</v>
      </c>
      <c r="CG29" s="171">
        <v>31</v>
      </c>
      <c r="CH29" s="171">
        <v>12.57</v>
      </c>
      <c r="CL29" s="34" t="s">
        <v>14</v>
      </c>
      <c r="CM29" s="35">
        <v>44881.28125</v>
      </c>
      <c r="CN29" s="32">
        <v>25</v>
      </c>
      <c r="CO29" s="32">
        <v>19.66</v>
      </c>
      <c r="CS29" t="s">
        <v>183</v>
      </c>
      <c r="CT29" s="52">
        <v>44874</v>
      </c>
      <c r="CU29" s="29">
        <v>57.999999999999993</v>
      </c>
      <c r="CV29" s="29">
        <v>60</v>
      </c>
      <c r="CZ29" s="169" t="s">
        <v>187</v>
      </c>
      <c r="DA29" s="170">
        <v>44874</v>
      </c>
      <c r="DB29" s="171"/>
      <c r="DC29" s="171">
        <v>2</v>
      </c>
      <c r="DG29" s="34" t="s">
        <v>35</v>
      </c>
      <c r="DH29" s="35">
        <v>44874</v>
      </c>
      <c r="DI29" s="32">
        <v>129</v>
      </c>
      <c r="DJ29" s="32">
        <v>130</v>
      </c>
      <c r="DN29" s="34" t="s">
        <v>74</v>
      </c>
      <c r="DO29" s="35">
        <v>44874</v>
      </c>
      <c r="DP29" s="32">
        <v>31</v>
      </c>
      <c r="DQ29" s="32">
        <v>29.5</v>
      </c>
      <c r="DU29" s="34" t="s">
        <v>34</v>
      </c>
      <c r="DV29" s="35">
        <v>44874</v>
      </c>
      <c r="DW29" s="32">
        <v>10</v>
      </c>
      <c r="DX29" s="32">
        <v>11.6</v>
      </c>
    </row>
    <row r="30" spans="6:128">
      <c r="F30" s="165" t="s">
        <v>189</v>
      </c>
      <c r="G30" s="166">
        <v>44874</v>
      </c>
      <c r="H30" s="167">
        <v>45.985799999999998</v>
      </c>
      <c r="I30" s="167">
        <v>46.17</v>
      </c>
      <c r="M30" s="34"/>
      <c r="N30" s="35"/>
      <c r="T30" s="34" t="s">
        <v>74</v>
      </c>
      <c r="U30" s="35">
        <v>44874</v>
      </c>
      <c r="V30" s="32">
        <v>6.6455999999999991</v>
      </c>
      <c r="W30" s="32">
        <v>10.050000000000001</v>
      </c>
      <c r="AA30" s="34" t="s">
        <v>190</v>
      </c>
      <c r="AB30" s="35">
        <v>44874</v>
      </c>
      <c r="AC30" s="32">
        <v>4.2270517586502718</v>
      </c>
      <c r="AD30" s="32">
        <v>4.2869999999999999</v>
      </c>
      <c r="AH30" s="34" t="s">
        <v>190</v>
      </c>
      <c r="AI30" s="35">
        <v>44874</v>
      </c>
      <c r="AJ30" s="32">
        <v>9.2709759057924224E-2</v>
      </c>
      <c r="AK30" s="32">
        <v>9.2999999999999999E-2</v>
      </c>
      <c r="AO30" s="169" t="s">
        <v>191</v>
      </c>
      <c r="AP30" s="170">
        <v>44874</v>
      </c>
      <c r="AQ30" s="171"/>
      <c r="AR30" s="171">
        <v>1.6E-2</v>
      </c>
      <c r="AV30" s="34" t="s">
        <v>184</v>
      </c>
      <c r="AW30" s="35">
        <v>44876.025694444441</v>
      </c>
      <c r="AX30" s="32">
        <v>5.1541905694697077</v>
      </c>
      <c r="AY30" s="32">
        <v>4.8899999999999997</v>
      </c>
      <c r="BC30" s="34" t="s">
        <v>34</v>
      </c>
      <c r="BD30" s="35">
        <v>44874</v>
      </c>
      <c r="BE30" s="32">
        <v>4.6497620911883392E-2</v>
      </c>
      <c r="BF30" s="32">
        <v>5.8999999999999997E-2</v>
      </c>
      <c r="BJ30" s="169" t="s">
        <v>189</v>
      </c>
      <c r="BK30" s="170">
        <v>44877.238888888889</v>
      </c>
      <c r="BL30" s="171"/>
      <c r="BM30" s="171">
        <v>6.5000000000000002E-2</v>
      </c>
      <c r="BQ30" s="169" t="s">
        <v>190</v>
      </c>
      <c r="BR30" s="170">
        <v>44874</v>
      </c>
      <c r="BS30" s="171">
        <v>91</v>
      </c>
      <c r="BT30" s="171">
        <v>54</v>
      </c>
      <c r="BV30" s="34"/>
      <c r="BW30" s="34"/>
      <c r="BX30" s="169" t="s">
        <v>189</v>
      </c>
      <c r="BY30" s="170">
        <v>44877.238888888889</v>
      </c>
      <c r="BZ30" s="171"/>
      <c r="CA30" s="171">
        <v>5.3</v>
      </c>
      <c r="CE30" s="169" t="s">
        <v>14</v>
      </c>
      <c r="CF30" s="170">
        <v>44882.181944444441</v>
      </c>
      <c r="CG30" s="171">
        <v>26</v>
      </c>
      <c r="CH30" s="171">
        <v>12.57</v>
      </c>
      <c r="CL30" s="34" t="s">
        <v>14</v>
      </c>
      <c r="CM30" s="35">
        <v>44882.181944444441</v>
      </c>
      <c r="CN30" s="32">
        <v>17</v>
      </c>
      <c r="CO30" s="32">
        <v>19.66</v>
      </c>
      <c r="CS30" t="s">
        <v>34</v>
      </c>
      <c r="CT30" s="52">
        <v>44874</v>
      </c>
      <c r="CU30" s="29">
        <v>44</v>
      </c>
      <c r="CV30" s="29">
        <v>48.5</v>
      </c>
      <c r="CZ30" s="169" t="s">
        <v>35</v>
      </c>
      <c r="DA30" s="170">
        <v>44874</v>
      </c>
      <c r="DB30" s="171">
        <v>2</v>
      </c>
      <c r="DC30" s="171">
        <v>1</v>
      </c>
      <c r="DG30" s="34" t="s">
        <v>28</v>
      </c>
      <c r="DH30" s="35">
        <v>44874</v>
      </c>
      <c r="DI30" s="32">
        <v>105</v>
      </c>
      <c r="DJ30" s="32">
        <v>109</v>
      </c>
      <c r="DN30" s="34" t="s">
        <v>32</v>
      </c>
      <c r="DO30" s="35">
        <v>44874</v>
      </c>
      <c r="DP30" s="32">
        <v>28</v>
      </c>
      <c r="DQ30" s="32">
        <v>29.44</v>
      </c>
      <c r="DU30" s="37" t="s">
        <v>190</v>
      </c>
      <c r="DV30" s="38">
        <v>44874</v>
      </c>
      <c r="DW30" s="32">
        <v>208.99999999999997</v>
      </c>
      <c r="DX30" s="32">
        <v>185</v>
      </c>
    </row>
    <row r="31" spans="6:128">
      <c r="F31" s="165" t="s">
        <v>30</v>
      </c>
      <c r="G31" s="166">
        <v>44874</v>
      </c>
      <c r="H31" s="167">
        <v>41.131999999999998</v>
      </c>
      <c r="I31" s="167">
        <v>44.14</v>
      </c>
      <c r="M31" s="169" t="s">
        <v>30</v>
      </c>
      <c r="N31" s="170">
        <v>44874</v>
      </c>
      <c r="O31" s="171">
        <v>0.37698081734778982</v>
      </c>
      <c r="P31" s="171">
        <v>0.38</v>
      </c>
      <c r="T31" s="34" t="s">
        <v>32</v>
      </c>
      <c r="U31" s="35">
        <v>44874</v>
      </c>
      <c r="V31" s="32">
        <v>9.5637000000000008</v>
      </c>
      <c r="W31" s="32">
        <v>9.9819999999999993</v>
      </c>
      <c r="AA31" s="34" t="s">
        <v>191</v>
      </c>
      <c r="AB31" s="35">
        <v>44874</v>
      </c>
      <c r="AC31" s="32">
        <v>7.8209894195024304E-2</v>
      </c>
      <c r="AD31" s="32">
        <v>8.4000000000000005E-2</v>
      </c>
      <c r="AH31" s="34"/>
      <c r="AI31" s="35"/>
      <c r="AO31" s="34"/>
      <c r="AP31" s="35"/>
      <c r="AV31" s="34" t="s">
        <v>184</v>
      </c>
      <c r="AW31" s="35">
        <v>44878.944444444445</v>
      </c>
      <c r="AX31" s="32">
        <v>5.0463131383797393</v>
      </c>
      <c r="AY31" s="32">
        <v>4.8899999999999997</v>
      </c>
      <c r="BC31" s="34" t="s">
        <v>30</v>
      </c>
      <c r="BD31" s="35">
        <v>44874</v>
      </c>
      <c r="BE31" s="32">
        <v>1.3973378305125577E-2</v>
      </c>
      <c r="BF31" s="32">
        <v>0.04</v>
      </c>
      <c r="BJ31" s="169" t="s">
        <v>183</v>
      </c>
      <c r="BK31" s="170">
        <v>44874</v>
      </c>
      <c r="BL31" s="171"/>
      <c r="BM31" s="171">
        <v>3.7999999999999999E-2</v>
      </c>
      <c r="BQ31" s="169" t="s">
        <v>186</v>
      </c>
      <c r="BR31" s="170">
        <v>44874</v>
      </c>
      <c r="BS31" s="171"/>
      <c r="BT31" s="171">
        <v>41</v>
      </c>
      <c r="BV31" s="34"/>
      <c r="BW31" s="34"/>
      <c r="BX31" s="169" t="s">
        <v>189</v>
      </c>
      <c r="BY31" s="170">
        <v>44874</v>
      </c>
      <c r="BZ31" s="171"/>
      <c r="CA31" s="171">
        <v>5.3</v>
      </c>
      <c r="CE31" s="169" t="s">
        <v>26</v>
      </c>
      <c r="CF31" s="170">
        <v>44874</v>
      </c>
      <c r="CG31" s="171">
        <v>10.666666666666664</v>
      </c>
      <c r="CH31" s="171">
        <v>2.2000000000000002</v>
      </c>
      <c r="CL31" s="34" t="s">
        <v>34</v>
      </c>
      <c r="CM31" s="35">
        <v>44874</v>
      </c>
      <c r="CN31" s="32">
        <v>16</v>
      </c>
      <c r="CO31" s="32">
        <v>11.4</v>
      </c>
      <c r="CS31" t="s">
        <v>187</v>
      </c>
      <c r="CT31" s="52">
        <v>44874</v>
      </c>
      <c r="CU31" s="29">
        <v>54</v>
      </c>
      <c r="CV31" s="29">
        <v>45</v>
      </c>
      <c r="CZ31" s="169" t="s">
        <v>30</v>
      </c>
      <c r="DA31" s="170">
        <v>44874</v>
      </c>
      <c r="DB31" s="171">
        <v>2</v>
      </c>
      <c r="DC31" s="171">
        <v>1</v>
      </c>
      <c r="DG31" s="34" t="s">
        <v>28</v>
      </c>
      <c r="DH31" s="35">
        <v>44876.022916666669</v>
      </c>
      <c r="DI31" s="32">
        <v>99</v>
      </c>
      <c r="DJ31" s="32">
        <v>109</v>
      </c>
      <c r="DN31" s="34" t="s">
        <v>32</v>
      </c>
      <c r="DO31" s="35">
        <v>44877.234027777777</v>
      </c>
      <c r="DP31" s="32">
        <v>27</v>
      </c>
      <c r="DQ31" s="32">
        <v>29.44</v>
      </c>
      <c r="DU31" s="34" t="s">
        <v>35</v>
      </c>
      <c r="DV31" s="35">
        <v>44874</v>
      </c>
      <c r="DW31" s="32">
        <v>154</v>
      </c>
      <c r="DX31" s="32">
        <v>133</v>
      </c>
    </row>
    <row r="32" spans="6:128">
      <c r="F32" s="165" t="s">
        <v>27</v>
      </c>
      <c r="G32" s="166">
        <v>44874</v>
      </c>
      <c r="H32" s="167">
        <v>32.235700000000001</v>
      </c>
      <c r="I32" s="167">
        <v>43.66</v>
      </c>
      <c r="M32" s="169" t="s">
        <v>78</v>
      </c>
      <c r="N32" s="170">
        <v>44874</v>
      </c>
      <c r="O32" s="171">
        <v>0.11264943000000001</v>
      </c>
      <c r="P32" s="171">
        <v>0.11</v>
      </c>
      <c r="T32" s="34" t="s">
        <v>32</v>
      </c>
      <c r="U32" s="35">
        <v>44877.234027777777</v>
      </c>
      <c r="V32" s="32">
        <v>10.1328</v>
      </c>
      <c r="W32" s="32">
        <v>9.9819999999999993</v>
      </c>
      <c r="AA32" s="34"/>
      <c r="AB32" s="35"/>
      <c r="AH32" s="169" t="s">
        <v>191</v>
      </c>
      <c r="AI32" s="170">
        <v>44874</v>
      </c>
      <c r="AJ32" s="171">
        <v>3.0989334504041522E-3</v>
      </c>
      <c r="AK32" s="171">
        <v>2.3999999999999998E-3</v>
      </c>
      <c r="AO32" s="172" t="s">
        <v>14</v>
      </c>
      <c r="AP32" s="173">
        <v>44874</v>
      </c>
      <c r="AQ32" s="174">
        <v>12.215134306488174</v>
      </c>
      <c r="AR32" s="174">
        <v>3.59</v>
      </c>
      <c r="AV32" s="34" t="s">
        <v>190</v>
      </c>
      <c r="AW32" s="35">
        <v>44874</v>
      </c>
      <c r="AX32" s="32">
        <v>3.1010214075836013</v>
      </c>
      <c r="AY32" s="32">
        <v>3.17</v>
      </c>
      <c r="BC32" s="34" t="s">
        <v>78</v>
      </c>
      <c r="BD32" s="35">
        <v>44874</v>
      </c>
      <c r="BE32" s="32">
        <v>1.5499207000000001E-2</v>
      </c>
      <c r="BF32" s="32">
        <v>0.02</v>
      </c>
      <c r="BJ32" s="169" t="s">
        <v>28</v>
      </c>
      <c r="BK32" s="170">
        <v>44874</v>
      </c>
      <c r="BL32" s="171"/>
      <c r="BM32" s="171">
        <v>0.03</v>
      </c>
      <c r="BQ32" s="169" t="s">
        <v>77</v>
      </c>
      <c r="BR32" s="170">
        <v>44874</v>
      </c>
      <c r="BS32" s="171"/>
      <c r="BT32" s="171">
        <v>33.4</v>
      </c>
      <c r="BV32" s="34"/>
      <c r="BW32" s="34"/>
      <c r="BX32" s="169" t="s">
        <v>191</v>
      </c>
      <c r="BY32" s="170">
        <v>44874</v>
      </c>
      <c r="BZ32" s="171"/>
      <c r="CA32" s="171">
        <v>2</v>
      </c>
      <c r="CC32" s="35"/>
      <c r="CE32" s="169" t="s">
        <v>191</v>
      </c>
      <c r="CF32" s="170">
        <v>44874</v>
      </c>
      <c r="CG32" s="171">
        <v>2.9999999999999996</v>
      </c>
      <c r="CH32" s="171">
        <v>1</v>
      </c>
      <c r="CL32" s="34" t="s">
        <v>191</v>
      </c>
      <c r="CM32" s="35">
        <v>44874</v>
      </c>
      <c r="CN32" s="32">
        <v>4</v>
      </c>
      <c r="CO32" s="32">
        <v>1.25</v>
      </c>
      <c r="CS32" t="s">
        <v>186</v>
      </c>
      <c r="CT32" s="52">
        <v>44874</v>
      </c>
      <c r="CU32" s="29">
        <v>47</v>
      </c>
      <c r="CV32" s="29">
        <v>44.5</v>
      </c>
      <c r="CZ32" s="169" t="s">
        <v>183</v>
      </c>
      <c r="DA32" s="170">
        <v>44874</v>
      </c>
      <c r="DB32" s="171"/>
      <c r="DC32" s="171">
        <v>0.97799999999999998</v>
      </c>
      <c r="DG32" s="34" t="s">
        <v>191</v>
      </c>
      <c r="DH32" s="35">
        <v>44874</v>
      </c>
      <c r="DI32" s="32">
        <v>21</v>
      </c>
      <c r="DJ32" s="32">
        <v>19</v>
      </c>
      <c r="DN32" s="34" t="s">
        <v>184</v>
      </c>
      <c r="DO32" s="35">
        <v>44874</v>
      </c>
      <c r="DP32" s="32">
        <v>21.333333333333329</v>
      </c>
      <c r="DQ32" s="32">
        <v>19.690000000000001</v>
      </c>
      <c r="DU32" s="34" t="s">
        <v>191</v>
      </c>
      <c r="DV32" s="35">
        <v>44874</v>
      </c>
      <c r="DW32" s="32">
        <v>108</v>
      </c>
      <c r="DX32" s="32">
        <v>70</v>
      </c>
    </row>
    <row r="33" spans="6:130">
      <c r="F33" s="165" t="s">
        <v>75</v>
      </c>
      <c r="G33" s="166">
        <v>44874</v>
      </c>
      <c r="H33" s="167">
        <v>32.053966666666668</v>
      </c>
      <c r="I33" s="167">
        <v>42.39</v>
      </c>
      <c r="M33" s="169" t="s">
        <v>186</v>
      </c>
      <c r="N33" s="170">
        <v>44874</v>
      </c>
      <c r="O33" s="171">
        <v>4.0366972477064215E-2</v>
      </c>
      <c r="P33" s="171">
        <v>3.44E-2</v>
      </c>
      <c r="T33" s="34" t="s">
        <v>33</v>
      </c>
      <c r="U33" s="35">
        <v>44874</v>
      </c>
      <c r="V33" s="32">
        <v>5.4107000000000012</v>
      </c>
      <c r="W33" s="32">
        <v>8.4700000000000006</v>
      </c>
      <c r="AA33" s="66" t="s">
        <v>77</v>
      </c>
      <c r="AB33" s="67">
        <v>44874</v>
      </c>
      <c r="AC33" s="68">
        <v>8.6208655036666659</v>
      </c>
      <c r="AD33" s="68">
        <v>8</v>
      </c>
      <c r="AH33" s="34"/>
      <c r="AI33" s="35"/>
      <c r="AO33" s="172" t="s">
        <v>74</v>
      </c>
      <c r="AP33" s="173">
        <v>44874</v>
      </c>
      <c r="AQ33" s="174">
        <v>6.1433333333333335</v>
      </c>
      <c r="AR33" s="174">
        <v>14.19</v>
      </c>
      <c r="AV33" s="34" t="s">
        <v>186</v>
      </c>
      <c r="AW33" s="35">
        <v>44874</v>
      </c>
      <c r="AX33" s="32">
        <v>1.288372743808591</v>
      </c>
      <c r="AY33" s="32">
        <v>1.2130000000000001</v>
      </c>
      <c r="BC33" s="34" t="s">
        <v>77</v>
      </c>
      <c r="BD33" s="35">
        <v>44874</v>
      </c>
      <c r="BE33" s="32">
        <v>1.3250617666666667E-2</v>
      </c>
      <c r="BF33" s="32">
        <v>1.7999999999999999E-2</v>
      </c>
      <c r="BJ33" s="169" t="s">
        <v>30</v>
      </c>
      <c r="BK33" s="170">
        <v>44874</v>
      </c>
      <c r="BL33" s="171"/>
      <c r="BM33" s="171">
        <v>2.6599999999999999E-2</v>
      </c>
      <c r="BQ33" s="169" t="s">
        <v>77</v>
      </c>
      <c r="BR33" s="170">
        <v>44874</v>
      </c>
      <c r="BS33" s="171"/>
      <c r="BT33" s="171">
        <v>33.4</v>
      </c>
      <c r="BV33" s="34"/>
      <c r="BW33" s="37"/>
      <c r="BX33" s="169" t="s">
        <v>190</v>
      </c>
      <c r="BY33" s="170">
        <v>44874</v>
      </c>
      <c r="BZ33" s="171"/>
      <c r="CA33" s="171"/>
      <c r="CC33" s="35"/>
      <c r="CE33" s="169" t="s">
        <v>190</v>
      </c>
      <c r="CF33" s="170">
        <v>44874</v>
      </c>
      <c r="CG33" s="171">
        <v>9</v>
      </c>
      <c r="CH33" s="171"/>
      <c r="CL33" s="34"/>
      <c r="CM33" s="35"/>
      <c r="CS33" s="26" t="s">
        <v>76</v>
      </c>
      <c r="CT33" s="52">
        <v>44874</v>
      </c>
      <c r="CU33" s="134">
        <v>44.666666666666664</v>
      </c>
      <c r="CV33" s="29">
        <v>43.8</v>
      </c>
      <c r="CZ33" s="169" t="s">
        <v>75</v>
      </c>
      <c r="DA33" s="170">
        <v>44874</v>
      </c>
      <c r="DB33" s="171"/>
      <c r="DC33" s="171">
        <v>0.8</v>
      </c>
      <c r="DG33" s="34" t="s">
        <v>30</v>
      </c>
      <c r="DH33" s="35">
        <v>44874</v>
      </c>
      <c r="DI33" s="32">
        <v>15</v>
      </c>
      <c r="DJ33" s="32">
        <v>16</v>
      </c>
      <c r="DN33" s="34" t="s">
        <v>184</v>
      </c>
      <c r="DO33" s="35">
        <v>44876.025694444441</v>
      </c>
      <c r="DP33" s="32">
        <v>19</v>
      </c>
      <c r="DQ33" s="32">
        <v>19.690000000000001</v>
      </c>
      <c r="DU33" s="34" t="s">
        <v>30</v>
      </c>
      <c r="DV33" s="35">
        <v>44874</v>
      </c>
      <c r="DW33" s="32">
        <v>13</v>
      </c>
      <c r="DX33" s="32">
        <v>17</v>
      </c>
    </row>
    <row r="34" spans="6:130">
      <c r="F34" s="165" t="s">
        <v>76</v>
      </c>
      <c r="G34" s="166">
        <v>44874</v>
      </c>
      <c r="H34" s="167">
        <v>27.760666666666669</v>
      </c>
      <c r="I34" s="167">
        <v>40.409999999999997</v>
      </c>
      <c r="M34" s="169" t="s">
        <v>77</v>
      </c>
      <c r="N34" s="170">
        <v>44874</v>
      </c>
      <c r="O34" s="171">
        <v>2.1907144666666666E-2</v>
      </c>
      <c r="P34" s="171">
        <v>2.1999999999999999E-2</v>
      </c>
      <c r="T34" s="34" t="s">
        <v>30</v>
      </c>
      <c r="U34" s="35">
        <v>44874</v>
      </c>
      <c r="V34" s="32">
        <v>6.4757999999999996</v>
      </c>
      <c r="W34" s="32">
        <v>7.97</v>
      </c>
      <c r="AA34" s="66" t="s">
        <v>77</v>
      </c>
      <c r="AB34" s="67">
        <v>44874</v>
      </c>
      <c r="AC34" s="68">
        <v>9.2412067486416927</v>
      </c>
      <c r="AD34" s="68">
        <v>8</v>
      </c>
      <c r="AH34" s="66" t="s">
        <v>76</v>
      </c>
      <c r="AI34" s="67">
        <v>44874</v>
      </c>
      <c r="AJ34" s="68">
        <v>0.15714175033333333</v>
      </c>
      <c r="AK34" s="68">
        <v>0.12</v>
      </c>
      <c r="AO34" s="66" t="s">
        <v>76</v>
      </c>
      <c r="AP34" s="67">
        <v>44874</v>
      </c>
      <c r="AQ34" s="68">
        <v>29.5334</v>
      </c>
      <c r="AR34" s="68">
        <v>49.55</v>
      </c>
      <c r="AV34" s="34" t="s">
        <v>78</v>
      </c>
      <c r="AW34" s="35">
        <v>44874</v>
      </c>
      <c r="AX34" s="32">
        <v>1.0825054803333334</v>
      </c>
      <c r="AY34" s="32">
        <v>1.2</v>
      </c>
      <c r="BC34" s="34" t="s">
        <v>75</v>
      </c>
      <c r="BD34" s="35">
        <v>44874</v>
      </c>
      <c r="BE34" s="32">
        <v>1.5699973666666669E-2</v>
      </c>
      <c r="BF34" s="32">
        <v>3.0000000000000001E-3</v>
      </c>
      <c r="BJ34" s="169" t="s">
        <v>34</v>
      </c>
      <c r="BK34" s="170">
        <v>44874</v>
      </c>
      <c r="BL34" s="171"/>
      <c r="BM34" s="171">
        <v>1.7000000000000001E-2</v>
      </c>
      <c r="BQ34" s="169" t="s">
        <v>75</v>
      </c>
      <c r="BR34" s="170">
        <v>44874</v>
      </c>
      <c r="BS34" s="171"/>
      <c r="BT34" s="171">
        <v>27.6</v>
      </c>
      <c r="BV34" s="34"/>
      <c r="BW34" s="34"/>
      <c r="CC34" s="35"/>
      <c r="CL34" s="66" t="s">
        <v>30</v>
      </c>
      <c r="CM34" s="67">
        <v>44874</v>
      </c>
      <c r="CN34" s="68">
        <v>78</v>
      </c>
      <c r="CO34" s="68">
        <v>44</v>
      </c>
      <c r="CS34" s="26" t="s">
        <v>75</v>
      </c>
      <c r="CT34" s="52">
        <v>44874</v>
      </c>
      <c r="CU34" s="134">
        <v>45</v>
      </c>
      <c r="CV34" s="29">
        <v>41.8</v>
      </c>
      <c r="CZ34" s="169" t="s">
        <v>186</v>
      </c>
      <c r="DA34" s="170">
        <v>44874</v>
      </c>
      <c r="DB34" s="171">
        <v>1</v>
      </c>
      <c r="DC34" s="171">
        <v>0.27</v>
      </c>
      <c r="DG34" s="34" t="s">
        <v>186</v>
      </c>
      <c r="DH34" s="35">
        <v>44874</v>
      </c>
      <c r="DI34" s="32">
        <v>10</v>
      </c>
      <c r="DJ34" s="32">
        <v>8.5</v>
      </c>
      <c r="DN34" s="34" t="s">
        <v>184</v>
      </c>
      <c r="DO34" s="35">
        <v>44878.944444444445</v>
      </c>
      <c r="DP34" s="32">
        <v>19</v>
      </c>
      <c r="DQ34" s="32">
        <v>19.690000000000001</v>
      </c>
      <c r="DU34" s="34" t="s">
        <v>75</v>
      </c>
      <c r="DV34" s="35">
        <v>44874</v>
      </c>
      <c r="DW34" s="32">
        <v>8.6666666666666661</v>
      </c>
      <c r="DX34" s="32">
        <v>5.92</v>
      </c>
    </row>
    <row r="35" spans="6:130">
      <c r="F35" s="165" t="s">
        <v>186</v>
      </c>
      <c r="G35" s="166">
        <v>44874</v>
      </c>
      <c r="H35" s="167">
        <v>39.3996</v>
      </c>
      <c r="I35" s="167">
        <v>40.380000000000003</v>
      </c>
      <c r="M35" s="169" t="s">
        <v>77</v>
      </c>
      <c r="N35" s="170">
        <v>44874</v>
      </c>
      <c r="O35" s="171">
        <v>2.2685571309424519E-2</v>
      </c>
      <c r="P35" s="171">
        <v>2.1999999999999999E-2</v>
      </c>
      <c r="T35" s="34"/>
      <c r="U35" s="35"/>
      <c r="AA35" s="66" t="s">
        <v>29</v>
      </c>
      <c r="AB35" s="67">
        <v>44874</v>
      </c>
      <c r="AC35" s="68">
        <v>9.3544943283333328</v>
      </c>
      <c r="AD35" s="68">
        <v>9.9499999999999993</v>
      </c>
      <c r="AH35" s="66" t="s">
        <v>75</v>
      </c>
      <c r="AI35" s="67">
        <v>44874</v>
      </c>
      <c r="AJ35" s="68">
        <v>0.15447322466666666</v>
      </c>
      <c r="AK35" s="68">
        <v>0.12</v>
      </c>
      <c r="AO35" s="66" t="s">
        <v>187</v>
      </c>
      <c r="AP35" s="67">
        <v>44874</v>
      </c>
      <c r="AQ35" s="68">
        <v>48.751399999999997</v>
      </c>
      <c r="AR35" s="68">
        <v>49.4</v>
      </c>
      <c r="AV35" s="34" t="s">
        <v>77</v>
      </c>
      <c r="AW35" s="35">
        <v>44874</v>
      </c>
      <c r="AX35" s="32">
        <v>0.70976167166666659</v>
      </c>
      <c r="AY35" s="32">
        <v>0.68</v>
      </c>
      <c r="BC35" s="34" t="s">
        <v>76</v>
      </c>
      <c r="BD35" s="35">
        <v>44874</v>
      </c>
      <c r="BE35" s="32">
        <v>1.5137826333333333E-2</v>
      </c>
      <c r="BF35" s="32">
        <v>2E-3</v>
      </c>
      <c r="BJ35" s="169" t="s">
        <v>191</v>
      </c>
      <c r="BK35" s="170">
        <v>44874</v>
      </c>
      <c r="BL35" s="171"/>
      <c r="BM35" s="171">
        <v>1.35E-2</v>
      </c>
      <c r="BQ35" s="169" t="s">
        <v>76</v>
      </c>
      <c r="BR35" s="170">
        <v>44874</v>
      </c>
      <c r="BS35" s="171"/>
      <c r="BT35" s="171">
        <v>10</v>
      </c>
      <c r="BV35" s="34"/>
      <c r="BW35" s="34"/>
      <c r="BX35" s="66" t="s">
        <v>187</v>
      </c>
      <c r="BY35" s="67">
        <v>44874</v>
      </c>
      <c r="BZ35" s="68">
        <v>16341.000000000002</v>
      </c>
      <c r="CA35" s="68">
        <v>15500</v>
      </c>
      <c r="CC35" s="36"/>
      <c r="CE35" s="66" t="s">
        <v>187</v>
      </c>
      <c r="CF35" s="67">
        <v>44874</v>
      </c>
      <c r="CG35" s="68">
        <v>4097</v>
      </c>
      <c r="CH35" s="68">
        <v>3780</v>
      </c>
      <c r="CL35" s="66" t="s">
        <v>78</v>
      </c>
      <c r="CM35" s="67">
        <v>44874</v>
      </c>
      <c r="CN35" s="68">
        <v>98.666666666666671</v>
      </c>
      <c r="CO35" s="68">
        <v>28</v>
      </c>
      <c r="CS35" t="s">
        <v>77</v>
      </c>
      <c r="CT35" s="52">
        <v>44874</v>
      </c>
      <c r="CU35" s="29">
        <v>36.333333333333336</v>
      </c>
      <c r="CV35" s="29">
        <v>39</v>
      </c>
      <c r="CZ35" s="169" t="s">
        <v>28</v>
      </c>
      <c r="DA35" s="170">
        <v>44874</v>
      </c>
      <c r="DB35" s="171"/>
      <c r="DC35" s="171">
        <v>0.21</v>
      </c>
      <c r="DG35" s="34" t="s">
        <v>78</v>
      </c>
      <c r="DH35" s="35">
        <v>44874</v>
      </c>
      <c r="DI35" s="32">
        <v>9.6666666666666661</v>
      </c>
      <c r="DJ35" s="32">
        <v>8</v>
      </c>
      <c r="DN35" s="34"/>
      <c r="DO35" s="35"/>
      <c r="DU35" s="34" t="s">
        <v>78</v>
      </c>
      <c r="DV35" s="35">
        <v>44874</v>
      </c>
      <c r="DW35" s="32">
        <v>7</v>
      </c>
      <c r="DX35" s="32">
        <v>4</v>
      </c>
    </row>
    <row r="36" spans="6:130">
      <c r="F36" s="165" t="s">
        <v>78</v>
      </c>
      <c r="G36" s="166">
        <v>44874</v>
      </c>
      <c r="H36" s="167">
        <v>30.611966666666671</v>
      </c>
      <c r="I36" s="167">
        <v>39.43</v>
      </c>
      <c r="M36" s="169" t="s">
        <v>187</v>
      </c>
      <c r="N36" s="170">
        <v>44874</v>
      </c>
      <c r="O36" s="171">
        <v>3.4361968306922432E-2</v>
      </c>
      <c r="P36" s="171">
        <v>0.01</v>
      </c>
      <c r="T36" s="169" t="s">
        <v>78</v>
      </c>
      <c r="U36" s="170">
        <v>44874</v>
      </c>
      <c r="V36" s="171">
        <v>0.5793666666666667</v>
      </c>
      <c r="W36" s="171">
        <v>2.9</v>
      </c>
      <c r="AA36" s="66" t="s">
        <v>186</v>
      </c>
      <c r="AB36" s="67">
        <v>44874</v>
      </c>
      <c r="AC36" s="68">
        <v>10.09636831569917</v>
      </c>
      <c r="AD36" s="68">
        <v>8.59</v>
      </c>
      <c r="AH36" s="66" t="s">
        <v>78</v>
      </c>
      <c r="AI36" s="67">
        <v>44874</v>
      </c>
      <c r="AJ36" s="68">
        <v>0.16682591733333332</v>
      </c>
      <c r="AK36" s="68">
        <v>0.12</v>
      </c>
      <c r="AO36" s="66" t="s">
        <v>75</v>
      </c>
      <c r="AP36" s="67">
        <v>44874</v>
      </c>
      <c r="AQ36" s="68">
        <v>26.944766666666666</v>
      </c>
      <c r="AR36" s="68">
        <v>44.66</v>
      </c>
      <c r="AV36" s="34" t="s">
        <v>77</v>
      </c>
      <c r="AW36" s="35">
        <v>44874</v>
      </c>
      <c r="AX36" s="32">
        <v>0.76717503847768298</v>
      </c>
      <c r="AY36" s="32">
        <v>0.68</v>
      </c>
      <c r="BC36" s="34"/>
      <c r="BD36" s="35"/>
      <c r="BJ36" s="169" t="s">
        <v>186</v>
      </c>
      <c r="BK36" s="170">
        <v>44874</v>
      </c>
      <c r="BL36" s="171"/>
      <c r="BM36" s="171">
        <v>7.4999999999999997E-3</v>
      </c>
      <c r="BQ36" s="169" t="s">
        <v>191</v>
      </c>
      <c r="BR36" s="170">
        <v>44874</v>
      </c>
      <c r="BS36" s="171"/>
      <c r="BT36" s="171">
        <v>2</v>
      </c>
      <c r="BV36" s="34"/>
      <c r="BW36" s="34"/>
      <c r="BX36" s="66" t="s">
        <v>76</v>
      </c>
      <c r="BY36" s="67">
        <v>44874</v>
      </c>
      <c r="BZ36" s="68">
        <v>3576.9999999999995</v>
      </c>
      <c r="CA36" s="68">
        <v>4100</v>
      </c>
      <c r="CD36" s="34"/>
      <c r="CE36" s="66" t="s">
        <v>75</v>
      </c>
      <c r="CF36" s="67">
        <v>44874</v>
      </c>
      <c r="CG36" s="68">
        <v>2431.6666666666665</v>
      </c>
      <c r="CH36" s="68">
        <v>2460</v>
      </c>
      <c r="CL36" s="66" t="s">
        <v>186</v>
      </c>
      <c r="CM36" s="67">
        <v>44874</v>
      </c>
      <c r="CN36" s="68">
        <v>111</v>
      </c>
      <c r="CO36" s="68">
        <v>19.100000000000001</v>
      </c>
      <c r="CS36" t="s">
        <v>77</v>
      </c>
      <c r="CT36" s="52">
        <v>44874</v>
      </c>
      <c r="CU36" s="29">
        <v>38</v>
      </c>
      <c r="CV36" s="29">
        <v>39</v>
      </c>
      <c r="CZ36" s="169" t="s">
        <v>28</v>
      </c>
      <c r="DA36" s="170">
        <v>44876.022916666669</v>
      </c>
      <c r="DB36" s="171">
        <v>0</v>
      </c>
      <c r="DC36" s="171">
        <v>0.21</v>
      </c>
      <c r="DG36" s="34" t="s">
        <v>77</v>
      </c>
      <c r="DH36" s="35">
        <v>44874</v>
      </c>
      <c r="DI36" s="32">
        <v>8.3333333333333321</v>
      </c>
      <c r="DJ36" s="32">
        <v>7.3</v>
      </c>
      <c r="DN36" s="169" t="s">
        <v>75</v>
      </c>
      <c r="DO36" s="170">
        <v>44874</v>
      </c>
      <c r="DP36" s="171"/>
      <c r="DQ36" s="171">
        <v>1.54</v>
      </c>
    </row>
    <row r="37" spans="6:130">
      <c r="F37" s="165" t="s">
        <v>187</v>
      </c>
      <c r="G37" s="166">
        <v>44874</v>
      </c>
      <c r="H37" s="167">
        <v>35.1877</v>
      </c>
      <c r="I37" s="167">
        <v>39.4</v>
      </c>
      <c r="M37" s="169" t="s">
        <v>76</v>
      </c>
      <c r="N37" s="170">
        <v>44874</v>
      </c>
      <c r="O37" s="171">
        <v>2.6410897999999999E-2</v>
      </c>
      <c r="P37" s="171">
        <v>3.7000000000000002E-3</v>
      </c>
      <c r="T37" s="169" t="s">
        <v>186</v>
      </c>
      <c r="U37" s="170">
        <v>44874</v>
      </c>
      <c r="V37" s="171">
        <v>0.39910000000000001</v>
      </c>
      <c r="W37" s="171">
        <v>1.3340000000000001</v>
      </c>
      <c r="AA37" s="66" t="s">
        <v>30</v>
      </c>
      <c r="AB37" s="67">
        <v>44874</v>
      </c>
      <c r="AC37" s="68">
        <v>12.474120674864167</v>
      </c>
      <c r="AD37" s="68">
        <v>11.81</v>
      </c>
      <c r="AH37" s="66" t="s">
        <v>186</v>
      </c>
      <c r="AI37" s="67">
        <v>44874</v>
      </c>
      <c r="AJ37" s="68">
        <v>0.14810319448389844</v>
      </c>
      <c r="AK37" s="68">
        <v>0.1179</v>
      </c>
      <c r="AO37" s="66" t="s">
        <v>186</v>
      </c>
      <c r="AP37" s="67">
        <v>44874</v>
      </c>
      <c r="AQ37" s="68">
        <v>36.396999999999998</v>
      </c>
      <c r="AR37" s="68">
        <v>38.25</v>
      </c>
      <c r="AV37" s="34" t="s">
        <v>75</v>
      </c>
      <c r="AW37" s="35">
        <v>44874</v>
      </c>
      <c r="AX37" s="32">
        <v>0.55655053433333335</v>
      </c>
      <c r="AY37" s="32">
        <v>0.56000000000000005</v>
      </c>
      <c r="BC37" s="169" t="s">
        <v>28</v>
      </c>
      <c r="BD37" s="170">
        <v>44874</v>
      </c>
      <c r="BE37" s="171"/>
      <c r="BF37" s="171">
        <v>2.9000000000000001E-2</v>
      </c>
      <c r="BJ37" s="169" t="s">
        <v>75</v>
      </c>
      <c r="BK37" s="170">
        <v>44874</v>
      </c>
      <c r="BL37" s="171"/>
      <c r="BM37" s="171">
        <v>2E-3</v>
      </c>
      <c r="BQ37" s="169" t="s">
        <v>187</v>
      </c>
      <c r="BR37" s="170">
        <v>44874</v>
      </c>
      <c r="BS37" s="171"/>
      <c r="BT37" s="171"/>
      <c r="BV37" s="34"/>
      <c r="BW37" s="34"/>
      <c r="BX37" s="66" t="s">
        <v>75</v>
      </c>
      <c r="BY37" s="67">
        <v>44874</v>
      </c>
      <c r="BZ37" s="68">
        <v>2811.3333333333339</v>
      </c>
      <c r="CA37" s="68">
        <v>2807</v>
      </c>
      <c r="CD37" s="34"/>
      <c r="CE37" s="66" t="s">
        <v>77</v>
      </c>
      <c r="CF37" s="67">
        <v>44874</v>
      </c>
      <c r="CG37" s="68">
        <v>2369.6666666666665</v>
      </c>
      <c r="CH37" s="68">
        <v>2300</v>
      </c>
      <c r="CL37" s="66" t="s">
        <v>75</v>
      </c>
      <c r="CM37" s="67">
        <v>44874</v>
      </c>
      <c r="CN37" s="68">
        <v>90.333333333333329</v>
      </c>
      <c r="CO37" s="68">
        <v>6.7</v>
      </c>
      <c r="CS37"/>
      <c r="CT37"/>
      <c r="CU37" s="30"/>
      <c r="CV37"/>
      <c r="CZ37" s="169" t="s">
        <v>76</v>
      </c>
      <c r="DA37" s="170">
        <v>44874</v>
      </c>
      <c r="DB37" s="171"/>
      <c r="DC37" s="171">
        <v>6.6000000000000003E-2</v>
      </c>
      <c r="DG37" s="34" t="s">
        <v>77</v>
      </c>
      <c r="DH37" s="35">
        <v>44874</v>
      </c>
      <c r="DI37" s="32">
        <v>10</v>
      </c>
      <c r="DJ37" s="32">
        <v>7.3</v>
      </c>
      <c r="DN37" s="169" t="s">
        <v>186</v>
      </c>
      <c r="DO37" s="170">
        <v>44874</v>
      </c>
      <c r="DP37" s="171">
        <v>2.9999999999999996</v>
      </c>
      <c r="DQ37" s="171">
        <v>0.97</v>
      </c>
      <c r="DU37" s="169" t="s">
        <v>76</v>
      </c>
      <c r="DV37" s="170">
        <v>44874</v>
      </c>
      <c r="DW37" s="171"/>
      <c r="DX37" s="171">
        <v>0.153</v>
      </c>
    </row>
    <row r="38" spans="6:130">
      <c r="F38" s="165" t="s">
        <v>33</v>
      </c>
      <c r="G38" s="166">
        <v>44874</v>
      </c>
      <c r="H38" s="167">
        <v>28.246733333333335</v>
      </c>
      <c r="I38" s="167">
        <v>39.119999999999997</v>
      </c>
      <c r="M38" s="169" t="s">
        <v>75</v>
      </c>
      <c r="N38" s="170">
        <v>44874</v>
      </c>
      <c r="O38" s="171"/>
      <c r="P38" s="171">
        <v>0.01</v>
      </c>
      <c r="T38" s="169" t="s">
        <v>75</v>
      </c>
      <c r="U38" s="170">
        <v>44874</v>
      </c>
      <c r="V38" s="171"/>
      <c r="W38" s="171">
        <v>0.64</v>
      </c>
      <c r="AA38" s="66" t="s">
        <v>76</v>
      </c>
      <c r="AB38" s="67">
        <v>44874</v>
      </c>
      <c r="AC38" s="68">
        <v>8.9399485273333337</v>
      </c>
      <c r="AD38" s="68">
        <v>8.68</v>
      </c>
      <c r="AH38" s="66" t="s">
        <v>77</v>
      </c>
      <c r="AI38" s="67">
        <v>44874</v>
      </c>
      <c r="AJ38" s="68">
        <v>0.11414404866666666</v>
      </c>
      <c r="AK38" s="68">
        <v>8.2000000000000003E-2</v>
      </c>
      <c r="AO38" s="66" t="s">
        <v>77</v>
      </c>
      <c r="AP38" s="67">
        <v>44874</v>
      </c>
      <c r="AQ38" s="68">
        <v>24.523800000000001</v>
      </c>
      <c r="AR38" s="68">
        <v>38.22</v>
      </c>
      <c r="AV38" s="34" t="s">
        <v>191</v>
      </c>
      <c r="AW38" s="35">
        <v>44874</v>
      </c>
      <c r="AX38" s="32">
        <v>0.35049671190709386</v>
      </c>
      <c r="AY38" s="32">
        <v>0.251</v>
      </c>
      <c r="BC38" s="169" t="s">
        <v>28</v>
      </c>
      <c r="BD38" s="170">
        <v>44876.022916666669</v>
      </c>
      <c r="BE38" s="171"/>
      <c r="BF38" s="171">
        <v>2.9000000000000001E-2</v>
      </c>
      <c r="BJ38" s="169" t="s">
        <v>76</v>
      </c>
      <c r="BK38" s="170">
        <v>44874</v>
      </c>
      <c r="BL38" s="171"/>
      <c r="BM38" s="171">
        <v>1.2999999999999999E-3</v>
      </c>
      <c r="BV38" s="34"/>
      <c r="BW38" s="34"/>
      <c r="BX38" s="66" t="s">
        <v>77</v>
      </c>
      <c r="BY38" s="67">
        <v>44874</v>
      </c>
      <c r="BZ38" s="68">
        <v>2987.6666666666661</v>
      </c>
      <c r="CA38" s="68">
        <v>2780</v>
      </c>
      <c r="CD38" s="34"/>
      <c r="CE38" s="66" t="s">
        <v>77</v>
      </c>
      <c r="CF38" s="67">
        <v>44874</v>
      </c>
      <c r="CG38" s="68">
        <v>2364</v>
      </c>
      <c r="CH38" s="68">
        <v>2300</v>
      </c>
      <c r="CL38" s="66" t="s">
        <v>76</v>
      </c>
      <c r="CM38" s="67">
        <v>44874</v>
      </c>
      <c r="CN38" s="68">
        <v>92</v>
      </c>
      <c r="CO38" s="68">
        <v>5.7</v>
      </c>
      <c r="CS38" s="175" t="s">
        <v>33</v>
      </c>
      <c r="CT38" s="176">
        <v>44874</v>
      </c>
      <c r="CU38" s="177">
        <v>179.33333333333331</v>
      </c>
      <c r="CV38" s="178">
        <v>191</v>
      </c>
      <c r="CZ38" s="169" t="s">
        <v>77</v>
      </c>
      <c r="DA38" s="170">
        <v>44874</v>
      </c>
      <c r="DB38" s="171"/>
      <c r="DC38" s="171"/>
      <c r="DG38" s="34" t="s">
        <v>75</v>
      </c>
      <c r="DH38" s="35">
        <v>44874</v>
      </c>
      <c r="DI38" s="32">
        <v>2</v>
      </c>
      <c r="DJ38" s="32">
        <v>3.3</v>
      </c>
      <c r="DN38" s="169" t="s">
        <v>76</v>
      </c>
      <c r="DO38" s="170">
        <v>44874</v>
      </c>
      <c r="DP38" s="171"/>
      <c r="DQ38" s="171">
        <v>3.6299999999999999E-2</v>
      </c>
      <c r="DU38" s="169" t="s">
        <v>77</v>
      </c>
      <c r="DV38" s="170">
        <v>44874</v>
      </c>
      <c r="DW38" s="171"/>
      <c r="DX38" s="171"/>
    </row>
    <row r="39" spans="6:130">
      <c r="F39" s="165" t="s">
        <v>77</v>
      </c>
      <c r="G39" s="166">
        <v>44874</v>
      </c>
      <c r="H39" s="167">
        <v>29.934033333333332</v>
      </c>
      <c r="I39" s="167">
        <v>38.54</v>
      </c>
      <c r="M39" s="169" t="s">
        <v>191</v>
      </c>
      <c r="N39" s="170">
        <v>44874</v>
      </c>
      <c r="O39" s="171"/>
      <c r="P39" s="171">
        <v>1.5E-3</v>
      </c>
      <c r="T39" s="169" t="s">
        <v>77</v>
      </c>
      <c r="U39" s="170">
        <v>44874</v>
      </c>
      <c r="V39" s="171"/>
      <c r="W39" s="171">
        <v>0.47499999999999998</v>
      </c>
      <c r="AA39" s="66" t="s">
        <v>75</v>
      </c>
      <c r="AB39" s="67">
        <v>44874</v>
      </c>
      <c r="AC39" s="68">
        <v>8.8656467449999994</v>
      </c>
      <c r="AD39" s="68">
        <v>8.36</v>
      </c>
      <c r="AH39" s="66" t="s">
        <v>77</v>
      </c>
      <c r="AI39" s="67">
        <v>44874</v>
      </c>
      <c r="AJ39" s="68">
        <v>0.11324019316685173</v>
      </c>
      <c r="AK39" s="68">
        <v>8.2000000000000003E-2</v>
      </c>
      <c r="AO39" s="66" t="s">
        <v>77</v>
      </c>
      <c r="AP39" s="67">
        <v>44874</v>
      </c>
      <c r="AQ39" s="68">
        <v>24.082866666666664</v>
      </c>
      <c r="AR39" s="68">
        <v>38.22</v>
      </c>
      <c r="AV39" s="34" t="s">
        <v>76</v>
      </c>
      <c r="AW39" s="35">
        <v>44874</v>
      </c>
      <c r="AX39" s="32">
        <v>0.11865118200000001</v>
      </c>
      <c r="AY39" s="32">
        <v>0.17</v>
      </c>
      <c r="BC39" s="169" t="s">
        <v>77</v>
      </c>
      <c r="BD39" s="170">
        <v>44874</v>
      </c>
      <c r="BE39" s="171"/>
      <c r="BF39" s="171">
        <v>1.7999999999999999E-2</v>
      </c>
      <c r="BJ39" s="169" t="s">
        <v>77</v>
      </c>
      <c r="BK39" s="170">
        <v>44874</v>
      </c>
      <c r="BL39" s="171"/>
      <c r="BM39" s="171"/>
      <c r="BQ39" s="165" t="s">
        <v>27</v>
      </c>
      <c r="BR39" s="166">
        <v>44874</v>
      </c>
      <c r="BS39" s="167">
        <v>486.66666666666669</v>
      </c>
      <c r="BT39" s="167">
        <v>635</v>
      </c>
      <c r="BV39" s="34"/>
      <c r="BW39" s="34"/>
      <c r="BX39" s="66" t="s">
        <v>77</v>
      </c>
      <c r="BY39" s="67">
        <v>44874</v>
      </c>
      <c r="BZ39" s="68">
        <v>3163.0000000000005</v>
      </c>
      <c r="CA39" s="68">
        <v>2780</v>
      </c>
      <c r="CD39" s="36"/>
      <c r="CE39" s="66" t="s">
        <v>76</v>
      </c>
      <c r="CF39" s="67">
        <v>44874</v>
      </c>
      <c r="CG39" s="68">
        <v>2413</v>
      </c>
      <c r="CH39" s="68">
        <v>2298</v>
      </c>
      <c r="CL39" s="66" t="s">
        <v>187</v>
      </c>
      <c r="CM39" s="67">
        <v>44874</v>
      </c>
      <c r="CN39" s="68">
        <v>167</v>
      </c>
      <c r="CO39" s="68">
        <v>3</v>
      </c>
      <c r="CS39" s="178" t="s">
        <v>189</v>
      </c>
      <c r="CT39" s="176">
        <v>44874</v>
      </c>
      <c r="CU39" s="179">
        <v>86</v>
      </c>
      <c r="CV39" s="179">
        <v>123</v>
      </c>
      <c r="CZ39" s="169" t="s">
        <v>77</v>
      </c>
      <c r="DA39" s="170">
        <v>44874</v>
      </c>
      <c r="DB39" s="171"/>
      <c r="DC39" s="171"/>
      <c r="DG39" s="34"/>
      <c r="DH39" s="35"/>
      <c r="DN39" s="169" t="s">
        <v>77</v>
      </c>
      <c r="DO39" s="170">
        <v>44874</v>
      </c>
      <c r="DP39" s="171"/>
      <c r="DQ39" s="171"/>
      <c r="DU39" s="169" t="s">
        <v>77</v>
      </c>
      <c r="DV39" s="170">
        <v>44874</v>
      </c>
      <c r="DW39" s="171"/>
      <c r="DX39" s="171"/>
    </row>
    <row r="40" spans="6:130">
      <c r="F40" s="165" t="s">
        <v>77</v>
      </c>
      <c r="G40" s="166">
        <v>44874</v>
      </c>
      <c r="H40" s="167">
        <v>31.640599999999999</v>
      </c>
      <c r="I40" s="167">
        <v>38.54</v>
      </c>
      <c r="M40" s="34"/>
      <c r="N40" s="35"/>
      <c r="T40" s="169" t="s">
        <v>77</v>
      </c>
      <c r="U40" s="170">
        <v>44874</v>
      </c>
      <c r="V40" s="171"/>
      <c r="W40" s="171">
        <v>0.47499999999999998</v>
      </c>
      <c r="AA40" s="66" t="s">
        <v>78</v>
      </c>
      <c r="AB40" s="67">
        <v>44874</v>
      </c>
      <c r="AC40" s="68">
        <v>9.3256124296666663</v>
      </c>
      <c r="AD40" s="68">
        <v>8.34</v>
      </c>
      <c r="AH40" s="66" t="s">
        <v>187</v>
      </c>
      <c r="AI40" s="67">
        <v>44874</v>
      </c>
      <c r="AJ40" s="68">
        <v>0.11943806006766004</v>
      </c>
      <c r="AK40" s="68">
        <v>0.06</v>
      </c>
      <c r="AO40" s="66" t="s">
        <v>78</v>
      </c>
      <c r="AP40" s="67">
        <v>44874</v>
      </c>
      <c r="AQ40" s="68">
        <v>22.222933333333334</v>
      </c>
      <c r="AR40" s="68">
        <v>35.21</v>
      </c>
      <c r="AV40" s="34" t="s">
        <v>187</v>
      </c>
      <c r="AW40" s="35">
        <v>44874</v>
      </c>
      <c r="AX40" s="32">
        <v>6.9959423534350085E-2</v>
      </c>
      <c r="AY40" s="32">
        <v>0.12</v>
      </c>
      <c r="BC40" s="169" t="s">
        <v>186</v>
      </c>
      <c r="BD40" s="170">
        <v>44874</v>
      </c>
      <c r="BE40" s="171"/>
      <c r="BF40" s="171">
        <v>1.2E-2</v>
      </c>
      <c r="BJ40" s="169" t="s">
        <v>77</v>
      </c>
      <c r="BK40" s="170">
        <v>44874</v>
      </c>
      <c r="BL40" s="171"/>
      <c r="BM40" s="171"/>
      <c r="BQ40" s="165" t="s">
        <v>15</v>
      </c>
      <c r="BR40" s="166">
        <v>44874</v>
      </c>
      <c r="BS40" s="167">
        <v>362.33333333333331</v>
      </c>
      <c r="BT40" s="167">
        <v>575</v>
      </c>
      <c r="BV40" s="37"/>
      <c r="BW40" s="34"/>
      <c r="BX40" s="69" t="s">
        <v>186</v>
      </c>
      <c r="BY40" s="70">
        <v>44874</v>
      </c>
      <c r="BZ40" s="68">
        <v>3021</v>
      </c>
      <c r="CA40" s="68">
        <v>2710</v>
      </c>
      <c r="CE40" s="66" t="s">
        <v>186</v>
      </c>
      <c r="CF40" s="67">
        <v>44874</v>
      </c>
      <c r="CG40" s="68">
        <v>2314</v>
      </c>
      <c r="CH40" s="68">
        <v>2104</v>
      </c>
      <c r="CL40" s="66" t="s">
        <v>77</v>
      </c>
      <c r="CM40" s="67">
        <v>44874</v>
      </c>
      <c r="CN40" s="68">
        <v>89.666666666666657</v>
      </c>
      <c r="CO40" s="68"/>
      <c r="CS40" s="178" t="s">
        <v>189</v>
      </c>
      <c r="CT40" s="178">
        <v>44877.238888888889</v>
      </c>
      <c r="CU40" s="179">
        <v>88</v>
      </c>
      <c r="CV40" s="179">
        <v>123</v>
      </c>
      <c r="CZ40" s="169" t="s">
        <v>189</v>
      </c>
      <c r="DA40" s="170">
        <v>44874</v>
      </c>
      <c r="DB40" s="171">
        <v>4</v>
      </c>
      <c r="DC40" s="171"/>
      <c r="DG40" s="169" t="s">
        <v>187</v>
      </c>
      <c r="DH40" s="170">
        <v>44874</v>
      </c>
      <c r="DI40" s="171"/>
      <c r="DJ40" s="171">
        <v>1</v>
      </c>
      <c r="DN40" s="169" t="s">
        <v>77</v>
      </c>
      <c r="DO40" s="170">
        <v>44874</v>
      </c>
      <c r="DP40" s="171"/>
      <c r="DQ40" s="171"/>
      <c r="DU40" s="169" t="s">
        <v>187</v>
      </c>
      <c r="DV40" s="170">
        <v>44874</v>
      </c>
      <c r="DW40" s="171"/>
      <c r="DX40" s="171"/>
    </row>
    <row r="41" spans="6:130">
      <c r="F41" s="165" t="s">
        <v>32</v>
      </c>
      <c r="G41" s="166">
        <v>44874</v>
      </c>
      <c r="H41" s="167">
        <v>35.951300000000003</v>
      </c>
      <c r="I41" s="167">
        <v>38.22</v>
      </c>
      <c r="M41" s="165" t="s">
        <v>32</v>
      </c>
      <c r="N41" s="166">
        <v>44874</v>
      </c>
      <c r="O41" s="167">
        <v>2.7743119266055043</v>
      </c>
      <c r="P41" s="167">
        <v>2.6120000000000001</v>
      </c>
      <c r="T41" s="169" t="s">
        <v>187</v>
      </c>
      <c r="U41" s="170">
        <v>44874</v>
      </c>
      <c r="V41" s="171"/>
      <c r="W41" s="171">
        <v>0.45</v>
      </c>
      <c r="AA41" s="66" t="s">
        <v>187</v>
      </c>
      <c r="AB41" s="67">
        <v>44874</v>
      </c>
      <c r="AC41" s="68">
        <v>8.1574206462682302</v>
      </c>
      <c r="AD41" s="68">
        <v>7.76</v>
      </c>
      <c r="AH41" s="66" t="s">
        <v>30</v>
      </c>
      <c r="AI41" s="67">
        <v>44874</v>
      </c>
      <c r="AJ41" s="68">
        <v>0.19277948506055831</v>
      </c>
      <c r="AK41" s="68">
        <v>0.18</v>
      </c>
      <c r="AO41" s="66" t="s">
        <v>30</v>
      </c>
      <c r="AP41" s="67">
        <v>44874</v>
      </c>
      <c r="AQ41" s="68">
        <v>21.400300000000001</v>
      </c>
      <c r="AR41" s="68">
        <v>21.29</v>
      </c>
      <c r="AV41" s="34"/>
      <c r="AW41" s="35"/>
      <c r="BC41" s="169" t="s">
        <v>187</v>
      </c>
      <c r="BD41" s="170">
        <v>44874</v>
      </c>
      <c r="BE41" s="171"/>
      <c r="BF41" s="171">
        <v>0.01</v>
      </c>
      <c r="BJ41" s="169" t="s">
        <v>187</v>
      </c>
      <c r="BK41" s="170">
        <v>44874</v>
      </c>
      <c r="BL41" s="171"/>
      <c r="BM41" s="171"/>
      <c r="BQ41" s="165" t="s">
        <v>33</v>
      </c>
      <c r="BR41" s="166">
        <v>44874</v>
      </c>
      <c r="BS41" s="167">
        <v>327.33333333333331</v>
      </c>
      <c r="BT41" s="167">
        <v>526</v>
      </c>
      <c r="BV41" s="34"/>
      <c r="BW41" s="34"/>
      <c r="BX41" s="66" t="s">
        <v>30</v>
      </c>
      <c r="BY41" s="67">
        <v>44874</v>
      </c>
      <c r="BZ41" s="68">
        <v>2524</v>
      </c>
      <c r="CA41" s="68">
        <v>2460</v>
      </c>
      <c r="CE41" s="66" t="s">
        <v>78</v>
      </c>
      <c r="CF41" s="67">
        <v>44874</v>
      </c>
      <c r="CG41" s="68">
        <v>2111.333333333333</v>
      </c>
      <c r="CH41" s="68">
        <v>2000</v>
      </c>
      <c r="CL41" s="66" t="s">
        <v>77</v>
      </c>
      <c r="CM41" s="67">
        <v>44874</v>
      </c>
      <c r="CN41" s="68">
        <v>101</v>
      </c>
      <c r="CO41" s="68"/>
      <c r="CS41" s="178" t="s">
        <v>191</v>
      </c>
      <c r="CT41" s="176">
        <v>44874</v>
      </c>
      <c r="CU41" s="180">
        <v>0</v>
      </c>
      <c r="CV41" s="178">
        <v>3.2</v>
      </c>
      <c r="CZ41" s="169" t="s">
        <v>189</v>
      </c>
      <c r="DA41" s="170">
        <v>44877.238888888889</v>
      </c>
      <c r="DB41" s="171">
        <v>4</v>
      </c>
      <c r="DC41" s="171"/>
      <c r="DG41" s="169" t="s">
        <v>76</v>
      </c>
      <c r="DH41" s="170">
        <v>44874</v>
      </c>
      <c r="DI41" s="171"/>
      <c r="DJ41" s="171">
        <v>0.3</v>
      </c>
      <c r="DN41" s="169" t="s">
        <v>187</v>
      </c>
      <c r="DO41" s="170">
        <v>44874</v>
      </c>
      <c r="DP41" s="171"/>
      <c r="DQ41" s="171"/>
      <c r="DU41" s="169" t="s">
        <v>186</v>
      </c>
      <c r="DV41" s="170">
        <v>44874</v>
      </c>
      <c r="DW41" s="171"/>
      <c r="DX41" s="171"/>
    </row>
    <row r="42" spans="6:130">
      <c r="F42" s="165" t="s">
        <v>74</v>
      </c>
      <c r="G42" s="166">
        <v>44874</v>
      </c>
      <c r="H42" s="167">
        <v>27.518966666666667</v>
      </c>
      <c r="I42" s="167">
        <v>37.78</v>
      </c>
      <c r="M42" s="165" t="s">
        <v>32</v>
      </c>
      <c r="N42" s="166">
        <v>44877.234027777777</v>
      </c>
      <c r="O42" s="167">
        <v>2.801268146170532</v>
      </c>
      <c r="P42" s="167">
        <v>2.6120000000000001</v>
      </c>
      <c r="T42" s="169" t="s">
        <v>76</v>
      </c>
      <c r="U42" s="170">
        <v>44874</v>
      </c>
      <c r="V42" s="171"/>
      <c r="W42" s="171">
        <v>0.19600000000000001</v>
      </c>
      <c r="AH42" s="66" t="s">
        <v>33</v>
      </c>
      <c r="AI42" s="67">
        <v>44874</v>
      </c>
      <c r="AJ42" s="68">
        <v>0.18748547366666668</v>
      </c>
      <c r="AK42" s="68">
        <v>0.17</v>
      </c>
      <c r="AO42" s="66" t="s">
        <v>33</v>
      </c>
      <c r="AP42" s="67">
        <v>44874</v>
      </c>
      <c r="AQ42" s="68">
        <v>6.8043333333333331</v>
      </c>
      <c r="AR42" s="68">
        <v>13.55</v>
      </c>
      <c r="AV42" s="34"/>
      <c r="AW42" s="35"/>
      <c r="BC42" s="34"/>
      <c r="BD42" s="35"/>
      <c r="BJ42" s="169" t="s">
        <v>78</v>
      </c>
      <c r="BK42" s="170">
        <v>44874</v>
      </c>
      <c r="BL42" s="171"/>
      <c r="BM42" s="171"/>
      <c r="BQ42" s="165" t="s">
        <v>35</v>
      </c>
      <c r="BR42" s="166">
        <v>44874</v>
      </c>
      <c r="BS42" s="167">
        <v>127.49999999999999</v>
      </c>
      <c r="BT42" s="167">
        <v>298</v>
      </c>
      <c r="BV42" s="34"/>
      <c r="BW42" s="42"/>
      <c r="BX42" s="66" t="s">
        <v>78</v>
      </c>
      <c r="BY42" s="67">
        <v>44874</v>
      </c>
      <c r="BZ42" s="68">
        <v>2389.3333333333335</v>
      </c>
      <c r="CA42" s="68">
        <v>2300</v>
      </c>
      <c r="CE42" s="66" t="s">
        <v>30</v>
      </c>
      <c r="CF42" s="67">
        <v>44874</v>
      </c>
      <c r="CG42" s="68">
        <v>953</v>
      </c>
      <c r="CH42" s="68">
        <v>886</v>
      </c>
      <c r="CL42" s="34"/>
      <c r="CM42" s="35"/>
      <c r="CS42"/>
      <c r="CT42"/>
      <c r="CU42" s="30"/>
      <c r="CV42"/>
      <c r="CZ42" s="34"/>
      <c r="DA42" s="35"/>
      <c r="DG42" s="34"/>
      <c r="DH42" s="35"/>
      <c r="DN42" s="34"/>
      <c r="DO42" s="35"/>
      <c r="DU42" s="34"/>
      <c r="DV42" s="35"/>
    </row>
    <row r="43" spans="6:130">
      <c r="F43" s="34"/>
      <c r="G43" s="35"/>
      <c r="J43" s="33"/>
      <c r="M43" s="34"/>
      <c r="N43" s="35"/>
      <c r="Q43" s="33"/>
      <c r="T43" s="34"/>
      <c r="U43" s="35"/>
      <c r="AA43" s="34"/>
      <c r="AB43" s="35"/>
      <c r="AH43" s="34"/>
      <c r="AI43" s="35"/>
      <c r="AO43" s="34"/>
      <c r="AP43" s="35"/>
      <c r="AV43" s="34"/>
      <c r="AW43" s="35"/>
      <c r="BC43" s="34"/>
      <c r="BD43" s="35"/>
      <c r="BJ43" s="34"/>
      <c r="BK43" s="35"/>
      <c r="BQ43" s="34"/>
      <c r="BR43" s="35"/>
      <c r="BW43" s="34"/>
      <c r="BX43" s="34"/>
      <c r="BY43" s="35"/>
      <c r="CE43" s="34"/>
      <c r="CF43" s="35"/>
      <c r="CL43" s="34"/>
      <c r="CM43" s="35"/>
      <c r="CS43"/>
      <c r="CT43"/>
      <c r="CU43" s="30"/>
      <c r="CV43"/>
      <c r="CZ43" s="34"/>
      <c r="DA43" s="35"/>
      <c r="DG43" s="34"/>
      <c r="DH43" s="38"/>
      <c r="DN43" s="34"/>
      <c r="DO43" s="35"/>
      <c r="DU43" s="34"/>
      <c r="DV43" s="35"/>
    </row>
    <row r="44" spans="6:130">
      <c r="F44" s="34"/>
      <c r="G44" s="35"/>
      <c r="J44" s="33"/>
      <c r="M44" s="34"/>
      <c r="N44" s="35"/>
      <c r="Q44" s="33"/>
      <c r="T44" s="34"/>
      <c r="U44" s="35"/>
      <c r="AA44" s="34"/>
      <c r="AB44" s="35"/>
      <c r="AH44" s="34"/>
      <c r="AI44" s="35"/>
      <c r="AO44" s="34"/>
      <c r="AP44" s="35"/>
      <c r="AV44" s="34"/>
      <c r="AW44" s="35"/>
      <c r="BC44" s="34"/>
      <c r="BD44" s="35"/>
      <c r="BJ44" s="39"/>
      <c r="BK44" s="40"/>
      <c r="BL44" s="33"/>
      <c r="BM44" s="33"/>
      <c r="BQ44" s="34"/>
      <c r="BR44" s="35"/>
      <c r="BX44" s="34"/>
      <c r="BY44" s="35"/>
      <c r="CE44" s="34"/>
      <c r="CF44" s="35"/>
      <c r="CL44" s="34"/>
      <c r="CM44" s="35"/>
      <c r="CS44"/>
      <c r="CT44"/>
      <c r="CU44" s="30"/>
      <c r="CV44"/>
      <c r="CZ44" s="34"/>
      <c r="DA44" s="35"/>
      <c r="DG44" s="34"/>
      <c r="DH44" s="38"/>
      <c r="DN44" s="34"/>
      <c r="DO44" s="35"/>
      <c r="DU44" s="34"/>
      <c r="DV44" s="35"/>
    </row>
    <row r="45" spans="6:130">
      <c r="F45" s="39"/>
      <c r="G45" s="40"/>
      <c r="H45" s="33" t="s">
        <v>699</v>
      </c>
      <c r="I45" s="33" t="s">
        <v>700</v>
      </c>
      <c r="M45" s="39"/>
      <c r="N45" s="40"/>
      <c r="O45" s="33" t="s">
        <v>699</v>
      </c>
      <c r="P45" s="33" t="s">
        <v>700</v>
      </c>
      <c r="Q45" s="33"/>
      <c r="T45" s="39"/>
      <c r="U45" s="40"/>
      <c r="V45" s="33" t="s">
        <v>699</v>
      </c>
      <c r="W45" s="33" t="s">
        <v>700</v>
      </c>
      <c r="AA45" s="39"/>
      <c r="AB45" s="40"/>
      <c r="AC45" s="33" t="s">
        <v>699</v>
      </c>
      <c r="AD45" s="33" t="s">
        <v>700</v>
      </c>
      <c r="AH45" s="39"/>
      <c r="AI45" s="40"/>
      <c r="AJ45" s="33" t="s">
        <v>699</v>
      </c>
      <c r="AK45" s="33" t="s">
        <v>700</v>
      </c>
      <c r="AL45" s="33"/>
      <c r="AM45" s="33"/>
      <c r="AO45" s="39"/>
      <c r="AP45" s="40"/>
      <c r="AQ45" s="33" t="s">
        <v>699</v>
      </c>
      <c r="AR45" s="33" t="s">
        <v>700</v>
      </c>
      <c r="AV45" s="39"/>
      <c r="AW45" s="40"/>
      <c r="AX45" s="33" t="s">
        <v>699</v>
      </c>
      <c r="AY45" s="33" t="s">
        <v>700</v>
      </c>
      <c r="BC45" s="39"/>
      <c r="BD45" s="40"/>
      <c r="BE45" s="33" t="s">
        <v>699</v>
      </c>
      <c r="BF45" s="33" t="s">
        <v>700</v>
      </c>
      <c r="BJ45" s="39"/>
      <c r="BK45" s="40"/>
      <c r="BL45" s="33"/>
      <c r="BM45" s="33"/>
      <c r="BQ45" s="39"/>
      <c r="BR45" s="40"/>
      <c r="BS45" s="33" t="s">
        <v>699</v>
      </c>
      <c r="BT45" s="33" t="s">
        <v>700</v>
      </c>
      <c r="BX45" s="34"/>
      <c r="BY45" s="40" t="s">
        <v>702</v>
      </c>
      <c r="BZ45" s="33" t="s">
        <v>700</v>
      </c>
      <c r="CA45" s="33" t="s">
        <v>703</v>
      </c>
      <c r="CE45" s="39"/>
      <c r="CF45" s="40"/>
      <c r="CG45" s="33" t="s">
        <v>699</v>
      </c>
      <c r="CH45" s="33" t="s">
        <v>700</v>
      </c>
      <c r="CL45" s="37"/>
      <c r="CM45" s="38"/>
      <c r="CN45" s="33" t="s">
        <v>699</v>
      </c>
      <c r="CO45" s="33" t="s">
        <v>700</v>
      </c>
      <c r="CS45" s="39"/>
      <c r="CT45" s="40"/>
      <c r="CU45" s="33" t="s">
        <v>699</v>
      </c>
      <c r="CV45" s="33" t="s">
        <v>700</v>
      </c>
      <c r="CZ45" s="39"/>
      <c r="DA45" s="40"/>
      <c r="DB45" s="33" t="s">
        <v>699</v>
      </c>
      <c r="DC45" s="33" t="s">
        <v>700</v>
      </c>
      <c r="DG45" s="39"/>
      <c r="DH45" s="33"/>
      <c r="DI45" s="33" t="s">
        <v>699</v>
      </c>
      <c r="DJ45" s="33" t="s">
        <v>700</v>
      </c>
      <c r="DN45" s="39"/>
      <c r="DO45" s="40"/>
      <c r="DP45" s="33" t="s">
        <v>699</v>
      </c>
      <c r="DQ45" s="33" t="s">
        <v>700</v>
      </c>
      <c r="DV45" s="39" t="s">
        <v>701</v>
      </c>
      <c r="DW45" s="40" t="s">
        <v>702</v>
      </c>
      <c r="DX45" s="33" t="s">
        <v>700</v>
      </c>
      <c r="DY45" s="33" t="s">
        <v>703</v>
      </c>
    </row>
    <row r="46" spans="6:130">
      <c r="F46" s="39"/>
      <c r="G46" s="40"/>
      <c r="H46" s="33" cm="1">
        <f t="array" ref="H46:I50">LINEST(I2:I14,H2:H14,TRUE,TRUE)</f>
        <v>0.96172688033761933</v>
      </c>
      <c r="I46" s="33">
        <v>1.9716393744207323</v>
      </c>
      <c r="M46" s="39"/>
      <c r="N46" s="40"/>
      <c r="O46" s="65" cm="1">
        <f t="array" ref="O46:P50">LINEST(P2:P29,O2:O29,TRUE,TRUE)</f>
        <v>0.98852414798735844</v>
      </c>
      <c r="P46" s="33">
        <v>6.9566332357125837E-2</v>
      </c>
      <c r="T46" s="39"/>
      <c r="U46" s="40"/>
      <c r="V46" s="33" cm="1">
        <f t="array" ref="V46:W50">LINEST(W2:W34,V2:V34,TRUE,TRUE)</f>
        <v>0.66063114534173062</v>
      </c>
      <c r="W46" s="33">
        <v>6.16523366368002</v>
      </c>
      <c r="AA46" s="39"/>
      <c r="AB46" s="40"/>
      <c r="AC46" s="33" cm="1">
        <f t="array" ref="AC46:AD50">LINEST(AD2:AD31,AC2:AC31,TRUE,TRUE)</f>
        <v>1.0404801999385751</v>
      </c>
      <c r="AD46" s="33">
        <v>-0.1142734364256377</v>
      </c>
      <c r="AF46" s="33"/>
      <c r="AH46" s="39"/>
      <c r="AI46" s="40"/>
      <c r="AJ46" s="33" cm="1">
        <f t="array" ref="AJ46:AK50">LINEST(AK2:AK30,AJ2:AJ30,TRUE,TRUE)</f>
        <v>0.92561426091332744</v>
      </c>
      <c r="AK46" s="33">
        <v>1.1654868452308592E-2</v>
      </c>
      <c r="AL46" s="33"/>
      <c r="AM46" s="33"/>
      <c r="AO46" s="39"/>
      <c r="AP46" s="40"/>
      <c r="AQ46" s="33" cm="1">
        <f t="array" ref="AQ46:AR50">LINEST(AR2:AR27,AQ2:AQ27,TRUE,TRUE)</f>
        <v>0.97012815860788937</v>
      </c>
      <c r="AR46" s="33">
        <v>1.7603850798522247</v>
      </c>
      <c r="AV46" s="39"/>
      <c r="AW46" s="40"/>
      <c r="AX46" s="33" cm="1">
        <f t="array" ref="AX46:AY50">LINEST(AY2:AY40,AX2:AX40,TRUE,TRUE)</f>
        <v>1.0428161559970186</v>
      </c>
      <c r="AY46" s="33">
        <v>-4.0375235369180196E-2</v>
      </c>
      <c r="BC46" s="39"/>
      <c r="BD46" s="40"/>
      <c r="BE46" s="33" cm="1">
        <f t="array" ref="BE46:BF50">LINEST(BF2:BF35,BE2:BE35,TRUE,TRUE)</f>
        <v>0.92863365750497517</v>
      </c>
      <c r="BF46" s="33">
        <v>5.1717502780625368E-2</v>
      </c>
      <c r="BI46" s="33"/>
      <c r="BJ46" s="34"/>
      <c r="BK46"/>
      <c r="BN46" s="33"/>
      <c r="BQ46" s="39"/>
      <c r="BR46" s="40"/>
      <c r="BS46" s="33" cm="1">
        <f t="array" ref="BS46:BT50">LINEST(BT2:BT24,BS2:BS24,TRUE,TRUE)</f>
        <v>0.69174731335362782</v>
      </c>
      <c r="BT46" s="33">
        <v>54.818286680045446</v>
      </c>
      <c r="BX46" s="34"/>
      <c r="BY46" s="23" cm="1">
        <f t="array" ref="BY46:CA50">LINEST(CA2:CA18,BZ2:BZ18^{1,2},TRUE, TRUE)</f>
        <v>-1.6519218149859854E-3</v>
      </c>
      <c r="BZ46" s="33">
        <v>1.914144802177238</v>
      </c>
      <c r="CA46" s="33">
        <v>-68.971916579614827</v>
      </c>
      <c r="CE46" s="39"/>
      <c r="CF46" s="40"/>
      <c r="CG46" s="33" cm="1">
        <f t="array" ref="CG46:CH50">LINEST(CH2:CH22,CG2:CG22,TRUE,TRUE)</f>
        <v>0.99887549051413427</v>
      </c>
      <c r="CH46" s="33">
        <v>-5.2860761387556749</v>
      </c>
      <c r="CL46" s="37"/>
      <c r="CM46" s="38"/>
      <c r="CN46" s="33" cm="1">
        <f t="array" ref="CN46:CO50">LINEST(CO2:CO32,CN2:CN32,TRUE,TRUE)</f>
        <v>1.0277245259163714</v>
      </c>
      <c r="CO46" s="33">
        <v>-5.0342343256669579</v>
      </c>
      <c r="CS46" s="39"/>
      <c r="CT46" s="40"/>
      <c r="CU46" s="33" cm="1">
        <f t="array" ref="CU46:CV50">LINEST(CV2:CV36,CU2:CU36,TRUE,TRUE)</f>
        <v>1.2185457752384747</v>
      </c>
      <c r="CV46" s="33">
        <v>-8.5165902353481329</v>
      </c>
      <c r="CZ46" s="39"/>
      <c r="DA46" s="40"/>
      <c r="DB46" s="33" cm="1">
        <f t="array" ref="DB46:DC50">LINEST(DC2:DC27,DB2:DB27,TRUE,TRUE)</f>
        <v>1.0693580898512869</v>
      </c>
      <c r="DC46" s="33">
        <v>0.58569844127733717</v>
      </c>
      <c r="DG46" s="39"/>
      <c r="DH46" s="33"/>
      <c r="DI46" s="33" cm="1">
        <f t="array" ref="DI46:DJ50">LINEST(DJ2:DJ38,DI2:DI38,TRUE,TRUE)</f>
        <v>1.0430718145345608</v>
      </c>
      <c r="DJ46" s="33">
        <v>-4.197730977247943</v>
      </c>
      <c r="DN46" s="39"/>
      <c r="DO46" s="40"/>
      <c r="DP46" s="33" cm="1">
        <f t="array" ref="DP46:DQ50">LINEST(DQ2:DQ28,DP2:DP28,TRUE,TRUE)</f>
        <v>1.2077829176604877</v>
      </c>
      <c r="DQ46" s="33">
        <v>-1.6148112473003806</v>
      </c>
      <c r="DV46" s="34"/>
      <c r="DW46" s="168" cm="1">
        <f t="array" ref="DW46:DY50">LINEST(DX2:DX35,DW2:DW35^{1,2}, TRUE, TRUE)</f>
        <v>-1.495428928788295E-3</v>
      </c>
      <c r="DX46" s="33">
        <v>1.3666896886370459</v>
      </c>
      <c r="DY46" s="33">
        <v>-6.3177799728825548</v>
      </c>
      <c r="DZ46" s="33"/>
    </row>
    <row r="47" spans="6:130">
      <c r="F47" s="34"/>
      <c r="H47" s="32">
        <v>6.3154931692739683E-2</v>
      </c>
      <c r="I47" s="32">
        <v>3.3082815463289021</v>
      </c>
      <c r="M47" s="34"/>
      <c r="N47" s="35"/>
      <c r="O47" s="32">
        <v>1.1172044112546783E-2</v>
      </c>
      <c r="P47" s="32">
        <v>1.8846250771993388E-2</v>
      </c>
      <c r="T47" s="34"/>
      <c r="U47" s="35"/>
      <c r="V47" s="32">
        <v>8.9042728499237486E-2</v>
      </c>
      <c r="W47" s="32">
        <v>1.2841529421155971</v>
      </c>
      <c r="AA47" s="34"/>
      <c r="AB47" s="35"/>
      <c r="AC47" s="32">
        <v>2.1360258402516492E-2</v>
      </c>
      <c r="AD47" s="32">
        <v>0.23067718636397305</v>
      </c>
      <c r="AE47" s="33"/>
      <c r="AF47" s="33"/>
      <c r="AH47" s="34"/>
      <c r="AI47" s="35"/>
      <c r="AJ47" s="32">
        <v>3.5760824222913448E-2</v>
      </c>
      <c r="AK47" s="32">
        <v>5.7841375776181408E-3</v>
      </c>
      <c r="AO47" s="34"/>
      <c r="AP47" s="35"/>
      <c r="AQ47" s="32">
        <v>9.9564193539217027E-2</v>
      </c>
      <c r="AR47" s="32">
        <v>0.55679443523321182</v>
      </c>
      <c r="AV47" s="34"/>
      <c r="AW47" s="35"/>
      <c r="AX47" s="32">
        <v>1.1832251267543888E-2</v>
      </c>
      <c r="AY47" s="32">
        <v>0.10121205682273343</v>
      </c>
      <c r="BC47" s="34"/>
      <c r="BD47" s="35"/>
      <c r="BE47" s="32">
        <v>2.0004539396831476E-2</v>
      </c>
      <c r="BF47" s="32">
        <v>3.5412009836063289E-2</v>
      </c>
      <c r="BJ47" s="34"/>
      <c r="BK47" s="35"/>
      <c r="BQ47" s="34"/>
      <c r="BR47" s="35"/>
      <c r="BS47" s="32">
        <v>3.719347529858931E-2</v>
      </c>
      <c r="BT47" s="32">
        <v>14.170012157538093</v>
      </c>
      <c r="BX47" s="34"/>
      <c r="BY47" s="43">
        <v>7.8992201931109979E-4</v>
      </c>
      <c r="BZ47" s="44">
        <v>0.42323455709581259</v>
      </c>
      <c r="CA47" s="44">
        <v>50.564843239903325</v>
      </c>
      <c r="CE47" s="34"/>
      <c r="CF47" s="35"/>
      <c r="CG47" s="32">
        <v>1.6049823494032941E-2</v>
      </c>
      <c r="CH47" s="32">
        <v>2.5706108748836067</v>
      </c>
      <c r="CL47" s="39"/>
      <c r="CM47" s="40"/>
      <c r="CN47" s="33">
        <v>2.6765755532717921E-2</v>
      </c>
      <c r="CO47" s="33">
        <v>2.2468639855530772</v>
      </c>
      <c r="CS47" s="34"/>
      <c r="CT47" s="35"/>
      <c r="CU47" s="32">
        <v>3.4902459570254465E-2</v>
      </c>
      <c r="CV47" s="32">
        <v>2.7449454256361991</v>
      </c>
      <c r="CZ47" s="34"/>
      <c r="DA47" s="35"/>
      <c r="DB47" s="32">
        <v>1.5985732915103731E-2</v>
      </c>
      <c r="DC47" s="32">
        <v>0.70415510730269959</v>
      </c>
      <c r="DG47" s="34"/>
      <c r="DI47" s="43">
        <v>1.0024345399990706E-2</v>
      </c>
      <c r="DJ47" s="32">
        <v>4.7048085401381288</v>
      </c>
      <c r="DN47" s="34"/>
      <c r="DO47" s="35"/>
      <c r="DP47" s="32">
        <v>5.6107123961314655E-2</v>
      </c>
      <c r="DQ47" s="32">
        <v>1.1361909953549716</v>
      </c>
      <c r="DW47" s="41">
        <v>4.6100829667375631E-4</v>
      </c>
      <c r="DX47" s="32">
        <v>0.14200087181193455</v>
      </c>
      <c r="DY47" s="32">
        <v>8.8561135837736895</v>
      </c>
    </row>
    <row r="48" spans="6:130" ht="16">
      <c r="F48" s="34"/>
      <c r="G48" s="163" t="s">
        <v>706</v>
      </c>
      <c r="H48" s="32">
        <v>0.95471270141546549</v>
      </c>
      <c r="I48" s="32">
        <v>1.4629499523023242</v>
      </c>
      <c r="M48" s="34"/>
      <c r="N48" s="163" t="s">
        <v>706</v>
      </c>
      <c r="O48" s="32">
        <v>0.99669002907066795</v>
      </c>
      <c r="P48" s="32">
        <v>5.3113489401809252E-2</v>
      </c>
      <c r="T48" s="34"/>
      <c r="U48" s="163" t="s">
        <v>706</v>
      </c>
      <c r="V48" s="32">
        <v>0.63972514876808595</v>
      </c>
      <c r="W48" s="32">
        <v>2.1764195848991883</v>
      </c>
      <c r="AA48" s="34"/>
      <c r="AB48" s="163" t="s">
        <v>706</v>
      </c>
      <c r="AC48" s="32">
        <v>0.98833704846344117</v>
      </c>
      <c r="AD48" s="32">
        <v>0.44150292227437576</v>
      </c>
      <c r="AE48" s="33"/>
      <c r="AH48" s="34"/>
      <c r="AI48" s="163" t="s">
        <v>706</v>
      </c>
      <c r="AJ48" s="32">
        <v>0.96126000135815459</v>
      </c>
      <c r="AK48" s="32">
        <v>8.0227686393824684E-3</v>
      </c>
      <c r="AO48" s="34"/>
      <c r="AP48" s="163" t="s">
        <v>706</v>
      </c>
      <c r="AQ48" s="32">
        <v>0.79821856513012746</v>
      </c>
      <c r="AR48" s="32">
        <v>1.5257077729933159</v>
      </c>
      <c r="AV48" s="34"/>
      <c r="AW48" s="163" t="s">
        <v>706</v>
      </c>
      <c r="AX48" s="32">
        <v>0.99525913963441504</v>
      </c>
      <c r="AY48" s="32">
        <v>0.32875361980342965</v>
      </c>
      <c r="BC48" s="34"/>
      <c r="BD48" s="163" t="s">
        <v>706</v>
      </c>
      <c r="BE48" s="32">
        <v>0.98536756800820868</v>
      </c>
      <c r="BF48" s="32">
        <v>0.14722166227318545</v>
      </c>
      <c r="BJ48" s="34"/>
      <c r="BK48" s="35"/>
      <c r="BQ48" s="34"/>
      <c r="BR48" s="163" t="s">
        <v>706</v>
      </c>
      <c r="BS48" s="32">
        <v>0.9427650476449595</v>
      </c>
      <c r="BT48" s="32">
        <v>37.124118783567262</v>
      </c>
      <c r="BV48" s="33"/>
      <c r="BX48" s="163" t="s">
        <v>706</v>
      </c>
      <c r="BY48" s="43">
        <v>0.90932349729798423</v>
      </c>
      <c r="BZ48" s="44">
        <v>44.265069218509808</v>
      </c>
      <c r="CA48" s="44" t="e">
        <v>#N/A</v>
      </c>
      <c r="CD48" s="64"/>
      <c r="CE48" s="34"/>
      <c r="CF48" s="163" t="s">
        <v>706</v>
      </c>
      <c r="CG48" s="32">
        <v>0.99511857924729008</v>
      </c>
      <c r="CH48" s="32">
        <v>6.7825746640506956</v>
      </c>
      <c r="CL48" s="39"/>
      <c r="CM48" s="163" t="s">
        <v>706</v>
      </c>
      <c r="CN48" s="32">
        <v>0.98070947960976607</v>
      </c>
      <c r="CO48" s="32">
        <v>7.1710088438967006</v>
      </c>
      <c r="CQ48" s="33"/>
      <c r="CS48" s="34"/>
      <c r="CT48" s="163" t="s">
        <v>706</v>
      </c>
      <c r="CU48" s="32">
        <v>0.97364027713448087</v>
      </c>
      <c r="CV48" s="32">
        <v>4.9889694952537322</v>
      </c>
      <c r="CZ48" s="34"/>
      <c r="DA48" s="163" t="s">
        <v>706</v>
      </c>
      <c r="DB48" s="32">
        <v>0.99466533672582114</v>
      </c>
      <c r="DC48" s="32">
        <v>1.9434386568990691</v>
      </c>
      <c r="DG48" s="34"/>
      <c r="DH48" s="163" t="s">
        <v>706</v>
      </c>
      <c r="DI48" s="162">
        <v>0.9967778182506718</v>
      </c>
      <c r="DJ48" s="32">
        <v>19.83321062094625</v>
      </c>
      <c r="DN48" s="34"/>
      <c r="DO48" s="163" t="s">
        <v>706</v>
      </c>
      <c r="DP48" s="32">
        <v>0.94881085200244952</v>
      </c>
      <c r="DQ48" s="32">
        <v>2.7118419362422279</v>
      </c>
      <c r="DW48" s="32">
        <v>0.9292095478770529</v>
      </c>
      <c r="DX48" s="32">
        <v>24.785621039569286</v>
      </c>
      <c r="DY48" s="32" t="e">
        <v>#N/A</v>
      </c>
    </row>
    <row r="49" spans="1:130">
      <c r="F49" s="34"/>
      <c r="G49" s="35"/>
      <c r="H49" s="32">
        <v>231.89371068285499</v>
      </c>
      <c r="I49" s="32">
        <v>11</v>
      </c>
      <c r="M49" s="34"/>
      <c r="N49" s="35"/>
      <c r="O49" s="32">
        <v>7829.0538826775737</v>
      </c>
      <c r="P49" s="32">
        <v>26</v>
      </c>
      <c r="S49" s="33"/>
      <c r="T49" s="34"/>
      <c r="U49" s="35"/>
      <c r="V49" s="32">
        <v>55.04541753053104</v>
      </c>
      <c r="W49" s="32">
        <v>31</v>
      </c>
      <c r="X49" s="33"/>
      <c r="Y49" s="33"/>
      <c r="Z49" s="33"/>
      <c r="AA49" s="34"/>
      <c r="AB49" s="35"/>
      <c r="AC49" s="32">
        <v>2372.7644987832473</v>
      </c>
      <c r="AD49" s="32">
        <v>28</v>
      </c>
      <c r="AG49" s="33"/>
      <c r="AH49" s="34"/>
      <c r="AI49" s="35"/>
      <c r="AJ49" s="32">
        <v>669.95407709270512</v>
      </c>
      <c r="AK49" s="32">
        <v>27</v>
      </c>
      <c r="AN49" s="33"/>
      <c r="AO49" s="34"/>
      <c r="AP49" s="35"/>
      <c r="AQ49" s="32">
        <v>94.940575556306428</v>
      </c>
      <c r="AR49" s="32">
        <v>24</v>
      </c>
      <c r="AS49" s="33"/>
      <c r="AT49" s="33"/>
      <c r="AU49" s="33"/>
      <c r="AV49" s="34"/>
      <c r="AW49" s="35"/>
      <c r="AX49" s="32">
        <v>7767.490566436225</v>
      </c>
      <c r="AY49" s="32">
        <v>37</v>
      </c>
      <c r="AZ49" s="33"/>
      <c r="BA49" s="33"/>
      <c r="BC49" s="34"/>
      <c r="BD49" s="35"/>
      <c r="BE49" s="32">
        <v>2154.922858616505</v>
      </c>
      <c r="BF49" s="32">
        <v>32</v>
      </c>
      <c r="BG49" s="33"/>
      <c r="BH49" s="33"/>
      <c r="BJ49" s="34"/>
      <c r="BK49" s="35"/>
      <c r="BO49" s="33"/>
      <c r="BP49" s="33"/>
      <c r="BQ49" s="34"/>
      <c r="BR49" s="35"/>
      <c r="BS49" s="32">
        <v>345.90866570015783</v>
      </c>
      <c r="BT49" s="32">
        <v>21</v>
      </c>
      <c r="BV49" s="33"/>
      <c r="BW49" s="33"/>
      <c r="BX49" s="34"/>
      <c r="BY49" s="43">
        <v>70.197507528533976</v>
      </c>
      <c r="BZ49" s="44">
        <v>14</v>
      </c>
      <c r="CA49" s="44" t="e">
        <v>#N/A</v>
      </c>
      <c r="CD49" s="64"/>
      <c r="CE49" s="34"/>
      <c r="CF49" s="35"/>
      <c r="CG49" s="32">
        <v>3873.3094243519599</v>
      </c>
      <c r="CH49" s="32">
        <v>19</v>
      </c>
      <c r="CJ49" s="33"/>
      <c r="CK49" s="33"/>
      <c r="CL49" s="34"/>
      <c r="CM49" s="35"/>
      <c r="CN49" s="32">
        <v>1474.329065953121</v>
      </c>
      <c r="CO49" s="32">
        <v>29</v>
      </c>
      <c r="CQ49" s="33"/>
      <c r="CS49" s="34"/>
      <c r="CT49" s="35"/>
      <c r="CU49" s="32">
        <v>1218.9099752435882</v>
      </c>
      <c r="CV49" s="32">
        <v>33</v>
      </c>
      <c r="CZ49" s="34"/>
      <c r="DA49" s="35"/>
      <c r="DB49" s="32">
        <v>4474.8781421624544</v>
      </c>
      <c r="DC49" s="32">
        <v>24</v>
      </c>
      <c r="DG49" s="34"/>
      <c r="DI49" s="43">
        <v>10827.205400827217</v>
      </c>
      <c r="DJ49" s="32">
        <v>35</v>
      </c>
      <c r="DN49" s="34"/>
      <c r="DO49" s="35"/>
      <c r="DP49" s="32">
        <v>463.3847647004464</v>
      </c>
      <c r="DQ49" s="32">
        <v>25</v>
      </c>
      <c r="DW49" s="32">
        <v>203.45608143708407</v>
      </c>
      <c r="DX49" s="32">
        <v>31</v>
      </c>
      <c r="DY49" s="32" t="e">
        <v>#N/A</v>
      </c>
    </row>
    <row r="50" spans="1:130">
      <c r="F50" s="34"/>
      <c r="G50" s="35"/>
      <c r="H50" s="32">
        <v>496.30415180764498</v>
      </c>
      <c r="I50" s="32">
        <v>23.542448192355096</v>
      </c>
      <c r="K50" s="33"/>
      <c r="L50" s="33"/>
      <c r="M50" s="34"/>
      <c r="N50" s="35"/>
      <c r="O50" s="32">
        <v>22.086095745475522</v>
      </c>
      <c r="P50" s="32">
        <v>7.3347111667338691E-2</v>
      </c>
      <c r="R50" s="33"/>
      <c r="S50" s="33"/>
      <c r="T50" s="34"/>
      <c r="U50" s="35"/>
      <c r="V50" s="32">
        <v>260.73925538327245</v>
      </c>
      <c r="W50" s="32">
        <v>146.84086849551539</v>
      </c>
      <c r="X50" s="33"/>
      <c r="Y50" s="33"/>
      <c r="Z50" s="33"/>
      <c r="AA50" s="34"/>
      <c r="AB50" s="35"/>
      <c r="AC50" s="32">
        <v>462.51071744944932</v>
      </c>
      <c r="AD50" s="32">
        <v>5.4578952505507781</v>
      </c>
      <c r="AG50" s="33"/>
      <c r="AH50" s="34"/>
      <c r="AI50" s="35"/>
      <c r="AJ50" s="32">
        <v>4.312147133000175E-2</v>
      </c>
      <c r="AK50" s="32">
        <v>1.7378500493085882E-3</v>
      </c>
      <c r="AN50" s="33"/>
      <c r="AO50" s="34"/>
      <c r="AP50" s="35"/>
      <c r="AQ50" s="32">
        <v>221.00117253272816</v>
      </c>
      <c r="AR50" s="32">
        <v>55.866821005733371</v>
      </c>
      <c r="AS50" s="33"/>
      <c r="AT50" s="33"/>
      <c r="AU50" s="33"/>
      <c r="AV50" s="34"/>
      <c r="AW50" s="35"/>
      <c r="AX50" s="32">
        <v>839.50216656214479</v>
      </c>
      <c r="AY50" s="32">
        <v>3.9989208737527453</v>
      </c>
      <c r="AZ50" s="33"/>
      <c r="BA50" s="33"/>
      <c r="BC50" s="34"/>
      <c r="BD50" s="35"/>
      <c r="BE50" s="32">
        <v>46.706267471393581</v>
      </c>
      <c r="BF50" s="32">
        <v>0.69357497095935594</v>
      </c>
      <c r="BG50" s="33"/>
      <c r="BH50" s="33"/>
      <c r="BJ50" s="34"/>
      <c r="BK50" s="35"/>
      <c r="BO50" s="33"/>
      <c r="BP50" s="33"/>
      <c r="BQ50" s="34"/>
      <c r="BR50" s="35"/>
      <c r="BS50" s="32">
        <v>476731.39067802409</v>
      </c>
      <c r="BT50" s="32">
        <v>28942.204104584642</v>
      </c>
      <c r="BW50" s="33"/>
      <c r="BX50" s="34"/>
      <c r="BY50" s="43">
        <v>275089.48047089222</v>
      </c>
      <c r="BZ50" s="44">
        <v>27431.548940872501</v>
      </c>
      <c r="CA50" s="44" t="e">
        <v>#N/A</v>
      </c>
      <c r="CC50" s="63"/>
      <c r="CE50" s="34"/>
      <c r="CF50" s="35"/>
      <c r="CG50" s="32">
        <v>178185.08931855729</v>
      </c>
      <c r="CH50" s="32">
        <v>874.06306239502578</v>
      </c>
      <c r="CI50" s="33"/>
      <c r="CJ50" s="33"/>
      <c r="CK50" s="33"/>
      <c r="CL50" s="34"/>
      <c r="CM50" s="35"/>
      <c r="CN50" s="32">
        <v>75814.965874597401</v>
      </c>
      <c r="CO50" s="32">
        <v>1491.2776673380963</v>
      </c>
      <c r="CP50" s="33"/>
      <c r="CR50" s="33"/>
      <c r="CS50" s="34"/>
      <c r="CT50" s="35"/>
      <c r="CU50" s="32">
        <v>30338.445765674845</v>
      </c>
      <c r="CV50" s="32">
        <v>821.36394861088525</v>
      </c>
      <c r="CZ50" s="34"/>
      <c r="DA50" s="35"/>
      <c r="DB50" s="32">
        <v>16901.408062331044</v>
      </c>
      <c r="DC50" s="32">
        <v>90.64689151511179</v>
      </c>
      <c r="DG50" s="34"/>
      <c r="DI50" s="43">
        <v>4258948.8444492565</v>
      </c>
      <c r="DJ50" s="32">
        <v>13767.468523718529</v>
      </c>
      <c r="DK50" s="33"/>
      <c r="DL50" s="33"/>
      <c r="DM50" s="33"/>
      <c r="DN50" s="34"/>
      <c r="DO50" s="35"/>
      <c r="DP50" s="32">
        <v>3407.7717291172462</v>
      </c>
      <c r="DQ50" s="32">
        <v>183.85216717904987</v>
      </c>
      <c r="DR50" s="33"/>
      <c r="DS50" s="33"/>
      <c r="DW50" s="32">
        <v>249977.13248016869</v>
      </c>
      <c r="DX50" s="32">
        <v>19044.13731983133</v>
      </c>
      <c r="DY50" s="32" t="e">
        <v>#N/A</v>
      </c>
    </row>
    <row r="51" spans="1:130" s="33" customFormat="1">
      <c r="A51"/>
      <c r="B51"/>
      <c r="C51"/>
      <c r="D51"/>
      <c r="E51"/>
      <c r="F51" s="34"/>
      <c r="G51" s="35"/>
      <c r="H51" s="32"/>
      <c r="I51" s="32"/>
      <c r="J51" s="32"/>
      <c r="M51" s="34"/>
      <c r="N51" s="35"/>
      <c r="O51" s="32"/>
      <c r="P51" s="32"/>
      <c r="Q51" s="32"/>
      <c r="S51" s="32"/>
      <c r="T51" s="34"/>
      <c r="U51" s="35"/>
      <c r="V51" s="32"/>
      <c r="W51" s="32"/>
      <c r="X51" s="32"/>
      <c r="Y51" s="32"/>
      <c r="Z51" s="32"/>
      <c r="AA51" s="34"/>
      <c r="AB51" s="35"/>
      <c r="AC51" s="32"/>
      <c r="AD51" s="32"/>
      <c r="AE51" s="32"/>
      <c r="AF51" s="32"/>
      <c r="AG51" s="32"/>
      <c r="AH51" s="34"/>
      <c r="AI51" s="35"/>
      <c r="AJ51" s="32"/>
      <c r="AK51" s="32"/>
      <c r="AL51" s="32"/>
      <c r="AM51" s="32"/>
      <c r="AN51" s="32"/>
      <c r="AO51" s="34"/>
      <c r="AP51" s="35"/>
      <c r="AQ51" s="32"/>
      <c r="AR51" s="32"/>
      <c r="AS51" s="32"/>
      <c r="AT51" s="32"/>
      <c r="AU51" s="32"/>
      <c r="AV51" s="34"/>
      <c r="AW51" s="35"/>
      <c r="AX51" s="32"/>
      <c r="AY51" s="32"/>
      <c r="AZ51" s="32"/>
      <c r="BA51" s="32"/>
      <c r="BC51" s="34"/>
      <c r="BD51" s="35"/>
      <c r="BE51" s="32"/>
      <c r="BF51" s="32"/>
      <c r="BG51" s="32"/>
      <c r="BH51" s="32"/>
      <c r="BI51" s="32"/>
      <c r="BJ51" s="34"/>
      <c r="BK51" s="35"/>
      <c r="BL51" s="32"/>
      <c r="BM51" s="32"/>
      <c r="BN51" s="32"/>
      <c r="BO51" s="32"/>
      <c r="BP51" s="32"/>
      <c r="BQ51" s="34"/>
      <c r="BR51" s="35"/>
      <c r="BS51" s="32"/>
      <c r="BT51" s="32"/>
      <c r="BV51" s="32"/>
      <c r="BW51" s="32"/>
      <c r="BX51" s="34"/>
      <c r="BY51" s="164"/>
      <c r="BZ51" s="164"/>
      <c r="CA51" s="164"/>
      <c r="CB51" s="32"/>
      <c r="CC51" s="32"/>
      <c r="CD51" s="32"/>
      <c r="CE51" s="34"/>
      <c r="CF51" s="35"/>
      <c r="CG51" s="32"/>
      <c r="CH51" s="32"/>
      <c r="CI51" s="32"/>
      <c r="CJ51" s="32"/>
      <c r="CK51" s="32"/>
      <c r="CL51" s="34"/>
      <c r="CM51" s="35"/>
      <c r="CN51" s="32"/>
      <c r="CO51" s="32"/>
      <c r="CQ51" s="32"/>
      <c r="CS51" s="34"/>
      <c r="CT51" s="35"/>
      <c r="CU51" s="32"/>
      <c r="CV51" s="32"/>
      <c r="CW51" s="32"/>
      <c r="CX51" s="32"/>
      <c r="CY51" s="32"/>
      <c r="CZ51" s="34"/>
      <c r="DA51" s="35"/>
      <c r="DB51" s="32"/>
      <c r="DC51" s="32"/>
      <c r="DD51" s="32"/>
      <c r="DE51" s="32"/>
      <c r="DF51" s="32"/>
      <c r="DG51" s="34"/>
      <c r="DH51" s="32"/>
      <c r="DI51" s="35"/>
      <c r="DJ51" s="32"/>
      <c r="DN51" s="34"/>
      <c r="DO51" s="35"/>
      <c r="DP51" s="32"/>
      <c r="DQ51" s="32"/>
      <c r="DU51" s="32"/>
      <c r="DV51" s="32"/>
      <c r="DW51" s="32"/>
      <c r="DX51" s="32"/>
      <c r="DY51" s="32"/>
      <c r="DZ51" s="32"/>
    </row>
    <row r="52" spans="1:130" s="33" customFormat="1">
      <c r="A52"/>
      <c r="B52"/>
      <c r="C52"/>
      <c r="D52"/>
      <c r="E52"/>
      <c r="F52" s="34"/>
      <c r="G52" s="35"/>
      <c r="H52" s="32"/>
      <c r="I52" s="32"/>
      <c r="J52" s="32"/>
      <c r="K52" s="32"/>
      <c r="L52" s="32"/>
      <c r="M52" s="34"/>
      <c r="N52" s="35"/>
      <c r="O52" s="32"/>
      <c r="P52" s="32"/>
      <c r="Q52" s="32"/>
      <c r="R52" s="32"/>
      <c r="S52" s="32"/>
      <c r="T52" s="34"/>
      <c r="U52" s="35"/>
      <c r="V52" s="32"/>
      <c r="W52" s="32"/>
      <c r="X52" s="32"/>
      <c r="Y52" s="32"/>
      <c r="Z52" s="32"/>
      <c r="AA52" s="34"/>
      <c r="AB52" s="35"/>
      <c r="AC52" s="32"/>
      <c r="AD52" s="32"/>
      <c r="AE52" s="32"/>
      <c r="AF52" s="32"/>
      <c r="AG52" s="32"/>
      <c r="AH52" s="34"/>
      <c r="AI52" s="35"/>
      <c r="AJ52" s="32"/>
      <c r="AK52" s="32"/>
      <c r="AL52" s="32"/>
      <c r="AM52" s="32"/>
      <c r="AN52" s="32"/>
      <c r="AO52" s="34"/>
      <c r="AP52" s="35"/>
      <c r="AQ52" s="32"/>
      <c r="AR52" s="32"/>
      <c r="AS52" s="32"/>
      <c r="AT52" s="32"/>
      <c r="AU52" s="32"/>
      <c r="AV52" s="34"/>
      <c r="AW52" s="35"/>
      <c r="AX52" s="32"/>
      <c r="AY52" s="32"/>
      <c r="AZ52" s="32"/>
      <c r="BA52" s="32"/>
      <c r="BC52" s="34"/>
      <c r="BD52" s="35"/>
      <c r="BE52" s="32"/>
      <c r="BF52" s="32"/>
      <c r="BG52" s="32"/>
      <c r="BH52" s="32"/>
      <c r="BI52" s="32"/>
      <c r="BJ52" s="34"/>
      <c r="BK52" s="35"/>
      <c r="BL52" s="32"/>
      <c r="BM52" s="32"/>
      <c r="BN52" s="32"/>
      <c r="BO52" s="32"/>
      <c r="BP52" s="32"/>
      <c r="BQ52" s="34"/>
      <c r="BR52" s="35"/>
      <c r="BS52" s="32"/>
      <c r="BT52" s="32"/>
      <c r="BV52" s="32"/>
      <c r="BW52" s="32"/>
      <c r="BX52" s="34"/>
      <c r="BY52" s="35"/>
      <c r="BZ52" s="32"/>
      <c r="CA52" s="32"/>
      <c r="CB52" s="32"/>
      <c r="CC52" s="32"/>
      <c r="CD52" s="32"/>
      <c r="CE52" s="34"/>
      <c r="CF52" s="35"/>
      <c r="CG52" s="32"/>
      <c r="CH52" s="32"/>
      <c r="CI52" s="32"/>
      <c r="CJ52" s="32"/>
      <c r="CK52" s="32"/>
      <c r="CL52" s="34"/>
      <c r="CM52" s="35"/>
      <c r="CN52" s="32"/>
      <c r="CO52" s="32"/>
      <c r="CP52" s="32"/>
      <c r="CQ52" s="32"/>
      <c r="CR52" s="32"/>
      <c r="CS52" s="34"/>
      <c r="CT52" s="35"/>
      <c r="CU52" s="32"/>
      <c r="CV52" s="32"/>
      <c r="CZ52" s="34"/>
      <c r="DA52" s="35"/>
      <c r="DB52" s="32"/>
      <c r="DC52" s="32"/>
      <c r="DG52" s="34"/>
      <c r="DH52" s="32"/>
      <c r="DI52" s="35"/>
      <c r="DJ52" s="32"/>
      <c r="DK52" s="32"/>
      <c r="DL52" s="32"/>
      <c r="DM52" s="32"/>
      <c r="DN52" s="34"/>
      <c r="DO52" s="35"/>
      <c r="DP52" s="32"/>
      <c r="DQ52" s="32"/>
      <c r="DR52" s="32"/>
      <c r="DS52" s="32"/>
      <c r="DU52" s="34"/>
      <c r="DV52" s="35"/>
      <c r="DW52" s="32"/>
      <c r="DX52" s="32"/>
      <c r="DY52" s="32"/>
      <c r="DZ52" s="32"/>
    </row>
    <row r="53" spans="1:130">
      <c r="F53" s="34"/>
      <c r="G53" s="35"/>
      <c r="M53" s="34"/>
      <c r="N53" s="35"/>
      <c r="T53" s="34"/>
      <c r="U53" s="35"/>
      <c r="AA53" s="34"/>
      <c r="AB53" s="35"/>
      <c r="AH53" s="34"/>
      <c r="AI53" s="35"/>
      <c r="AO53" s="34"/>
      <c r="AP53" s="35"/>
      <c r="AV53" s="34"/>
      <c r="AW53" s="35"/>
      <c r="BC53" s="34"/>
      <c r="BD53" s="35"/>
      <c r="BJ53" s="34"/>
      <c r="BK53" s="35"/>
      <c r="BQ53" s="34"/>
      <c r="BR53" s="35"/>
      <c r="BX53" s="37"/>
      <c r="BY53" s="38"/>
      <c r="CE53" s="34"/>
      <c r="CF53" s="35"/>
      <c r="CL53" s="34"/>
      <c r="CM53" s="35"/>
      <c r="CS53" s="34"/>
      <c r="CT53" s="35"/>
      <c r="CW53" s="33"/>
      <c r="CX53" s="33"/>
      <c r="CY53" s="33"/>
      <c r="CZ53" s="34"/>
      <c r="DA53" s="35"/>
      <c r="DD53" s="33"/>
      <c r="DE53" s="33"/>
      <c r="DF53" s="33"/>
      <c r="DG53" s="34"/>
      <c r="DH53" s="35"/>
      <c r="DN53" s="34"/>
      <c r="DO53" s="35"/>
      <c r="DU53" s="34"/>
      <c r="DV53" s="35"/>
    </row>
    <row r="54" spans="1:130">
      <c r="F54" s="34"/>
      <c r="G54" s="35"/>
      <c r="M54" s="34"/>
      <c r="N54" s="35"/>
      <c r="T54" s="34"/>
      <c r="U54" s="35"/>
      <c r="AA54" s="34"/>
      <c r="AB54" s="35"/>
      <c r="AH54" s="34"/>
      <c r="AI54" s="35"/>
      <c r="AO54" s="34"/>
      <c r="AP54" s="35"/>
      <c r="AV54" s="34"/>
      <c r="AW54" s="35"/>
      <c r="BC54" s="34"/>
      <c r="BD54" s="35"/>
      <c r="BJ54" s="34"/>
      <c r="BK54" s="35"/>
      <c r="BQ54" s="34"/>
      <c r="BR54" s="35"/>
      <c r="BX54" s="34"/>
      <c r="BY54" s="35"/>
      <c r="CE54" s="34"/>
      <c r="CF54" s="35"/>
      <c r="CL54" s="34"/>
      <c r="CM54" s="35"/>
      <c r="CS54" s="34"/>
      <c r="CT54" s="35"/>
      <c r="CZ54" s="34"/>
      <c r="DA54" s="35"/>
      <c r="DG54" s="34"/>
      <c r="DH54" s="35"/>
      <c r="DN54" s="34"/>
      <c r="DO54" s="35"/>
      <c r="DU54" s="34"/>
      <c r="DV54" s="35"/>
    </row>
    <row r="55" spans="1:130">
      <c r="F55" s="34"/>
      <c r="G55" s="35"/>
      <c r="H55" s="32" t="s">
        <v>864</v>
      </c>
      <c r="J55" s="33"/>
      <c r="M55" s="34"/>
      <c r="N55" s="35"/>
      <c r="T55" s="34"/>
      <c r="U55" s="35"/>
      <c r="AA55" s="34"/>
      <c r="AB55" s="35"/>
      <c r="AH55" s="34"/>
      <c r="AI55" s="35"/>
      <c r="AO55" s="34"/>
      <c r="AP55" s="35"/>
      <c r="AQ55" s="35" t="s">
        <v>864</v>
      </c>
      <c r="AV55" s="34"/>
      <c r="AW55" s="35"/>
      <c r="BC55" s="34"/>
      <c r="BD55" s="35"/>
      <c r="BJ55" s="34"/>
      <c r="BK55" s="35"/>
      <c r="BQ55" s="34"/>
      <c r="BR55" s="35"/>
      <c r="BX55" s="34"/>
      <c r="BY55" s="35"/>
      <c r="CE55" s="34"/>
      <c r="CF55" s="35"/>
      <c r="CL55" s="34"/>
      <c r="CM55" s="35"/>
      <c r="CS55" s="34"/>
      <c r="CT55" s="35"/>
      <c r="CZ55" s="34"/>
      <c r="DA55" s="35"/>
      <c r="DG55" s="34"/>
      <c r="DH55" s="35"/>
      <c r="DN55" s="34"/>
      <c r="DO55" s="35"/>
      <c r="DU55" s="34"/>
      <c r="DV55" s="35"/>
    </row>
    <row r="56" spans="1:130">
      <c r="F56" s="34"/>
      <c r="G56" s="35"/>
      <c r="M56" s="34"/>
      <c r="N56" s="35"/>
      <c r="Q56" s="33"/>
      <c r="T56" s="34"/>
      <c r="U56" s="35"/>
      <c r="AA56" s="34"/>
      <c r="AB56" s="35"/>
      <c r="AH56" s="34"/>
      <c r="AI56" s="35"/>
      <c r="AO56" s="34"/>
      <c r="AP56" s="35"/>
      <c r="AV56" s="34"/>
      <c r="AW56" s="35"/>
      <c r="BC56" s="34"/>
      <c r="BD56" s="35"/>
      <c r="BJ56" s="34"/>
      <c r="BK56" s="35"/>
      <c r="BQ56" s="34"/>
      <c r="BR56" s="35"/>
      <c r="BX56" s="34"/>
      <c r="BY56" s="35"/>
      <c r="CE56" s="34"/>
      <c r="CF56" s="35"/>
      <c r="CL56" s="34"/>
      <c r="CM56" s="35"/>
      <c r="CS56" s="34"/>
      <c r="CT56" s="35"/>
      <c r="CZ56" s="34"/>
      <c r="DA56" s="35"/>
      <c r="DG56" s="34"/>
      <c r="DH56" s="35"/>
      <c r="DN56" s="34"/>
      <c r="DO56" s="35"/>
      <c r="DU56" s="34"/>
      <c r="DV56" s="35"/>
    </row>
    <row r="57" spans="1:130">
      <c r="F57" s="34"/>
      <c r="G57" s="35"/>
      <c r="I57" s="33"/>
      <c r="M57" s="34"/>
      <c r="N57" s="35"/>
      <c r="P57" s="33"/>
      <c r="T57" s="34"/>
      <c r="U57" s="35"/>
      <c r="AA57" s="34"/>
      <c r="AB57" s="35"/>
      <c r="AH57" s="34"/>
      <c r="AI57" s="35"/>
      <c r="AO57" s="34"/>
      <c r="AP57" s="35"/>
      <c r="AV57" s="34"/>
      <c r="AW57" s="35"/>
      <c r="BC57" s="34"/>
      <c r="BD57" s="35"/>
      <c r="BJ57" s="34"/>
      <c r="BK57" s="35"/>
      <c r="BQ57" s="34"/>
      <c r="BR57" s="35"/>
      <c r="BX57" s="34"/>
      <c r="BY57" s="35"/>
      <c r="CE57" s="34"/>
      <c r="CF57" s="35"/>
      <c r="CL57" s="34"/>
      <c r="CM57" s="35"/>
      <c r="CS57" s="34"/>
      <c r="CT57" s="35"/>
      <c r="CZ57" s="34"/>
      <c r="DA57" s="35"/>
      <c r="DG57" s="34"/>
      <c r="DH57" s="35"/>
      <c r="DN57" s="34"/>
      <c r="DO57" s="35"/>
      <c r="DU57" s="34"/>
      <c r="DV57" s="35"/>
    </row>
    <row r="58" spans="1:130">
      <c r="F58" s="34"/>
      <c r="G58" s="35"/>
      <c r="M58" s="34"/>
      <c r="N58" s="35"/>
      <c r="T58" s="34"/>
      <c r="U58" s="35"/>
      <c r="AA58" s="34"/>
      <c r="AB58" s="35"/>
      <c r="AH58" s="34"/>
      <c r="AI58" s="35"/>
      <c r="AO58" s="34"/>
      <c r="AP58" s="35"/>
      <c r="AV58" s="34"/>
      <c r="AW58" s="35"/>
      <c r="BC58" s="34"/>
      <c r="BD58" s="35"/>
      <c r="BJ58" s="34"/>
      <c r="BK58" s="35"/>
      <c r="BQ58" s="34"/>
      <c r="BR58" s="35"/>
      <c r="BX58" s="34"/>
      <c r="BY58" s="35"/>
      <c r="CE58" s="34"/>
      <c r="CF58" s="35"/>
      <c r="CL58" s="34"/>
      <c r="CM58" s="35"/>
      <c r="CS58" s="34"/>
      <c r="CT58" s="35"/>
      <c r="CZ58" s="34"/>
      <c r="DA58" s="35"/>
      <c r="DG58" s="34"/>
      <c r="DH58" s="35"/>
      <c r="DN58" s="34"/>
      <c r="DO58" s="35"/>
      <c r="DU58" s="34"/>
      <c r="DV58" s="35"/>
    </row>
    <row r="59" spans="1:130">
      <c r="F59" s="34"/>
      <c r="G59" s="35"/>
      <c r="M59" s="34"/>
      <c r="N59" s="35"/>
      <c r="T59" s="34"/>
      <c r="U59" s="35"/>
      <c r="AA59" s="34"/>
      <c r="AB59" s="35"/>
      <c r="AH59" s="34"/>
      <c r="AI59" s="35"/>
      <c r="AO59" s="34"/>
      <c r="AP59" s="35"/>
      <c r="AV59" s="34"/>
      <c r="AW59" s="35"/>
      <c r="BC59" s="34"/>
      <c r="BD59" s="35"/>
      <c r="BJ59" s="34"/>
      <c r="BK59" s="35"/>
      <c r="BQ59" s="34"/>
      <c r="BR59" s="35"/>
      <c r="BX59" s="34"/>
      <c r="BY59" s="35"/>
      <c r="CE59" s="34"/>
      <c r="CF59" s="35"/>
      <c r="CL59" s="34"/>
      <c r="CM59" s="35"/>
      <c r="CS59" s="34"/>
      <c r="CT59" s="35"/>
      <c r="CZ59" s="34"/>
      <c r="DA59" s="35"/>
      <c r="DG59" s="34"/>
      <c r="DH59" s="35"/>
      <c r="DN59" s="34"/>
      <c r="DO59" s="35"/>
      <c r="DU59" s="34"/>
      <c r="DV59" s="35"/>
    </row>
    <row r="60" spans="1:130">
      <c r="F60" s="34"/>
      <c r="G60" s="35"/>
      <c r="M60" s="34"/>
      <c r="N60" s="35"/>
      <c r="R60" s="33"/>
      <c r="T60" s="34"/>
      <c r="U60" s="35"/>
      <c r="AA60" s="34"/>
      <c r="AB60" s="35"/>
      <c r="AH60" s="34"/>
      <c r="AI60" s="35"/>
      <c r="AO60" s="34"/>
      <c r="AP60" s="35"/>
      <c r="AV60" s="34"/>
      <c r="AW60" s="35"/>
      <c r="BC60" s="34"/>
      <c r="BD60" s="35"/>
      <c r="BJ60" s="34"/>
      <c r="BK60" s="35"/>
      <c r="BQ60" s="34"/>
      <c r="BR60" s="35"/>
      <c r="BX60" s="34"/>
      <c r="BY60" s="35"/>
      <c r="CE60" s="34"/>
      <c r="CF60" s="35"/>
      <c r="CL60" s="34"/>
      <c r="CM60" s="35"/>
      <c r="CS60" s="34"/>
      <c r="CT60" s="35"/>
      <c r="CZ60" s="34"/>
      <c r="DA60" s="35"/>
      <c r="DG60" s="34"/>
      <c r="DH60" s="35"/>
      <c r="DN60" s="34"/>
      <c r="DO60" s="35"/>
      <c r="DU60" s="34"/>
      <c r="DV60" s="35"/>
    </row>
    <row r="61" spans="1:130">
      <c r="F61" s="34"/>
      <c r="G61" s="35"/>
      <c r="M61" s="34"/>
      <c r="N61" s="35"/>
      <c r="S61" s="33"/>
      <c r="T61" s="34"/>
      <c r="U61" s="35"/>
      <c r="AA61" s="34"/>
      <c r="AB61" s="35"/>
      <c r="AH61" s="34"/>
      <c r="AI61" s="35"/>
      <c r="AO61" s="34"/>
      <c r="AP61" s="35"/>
      <c r="AV61" s="34"/>
      <c r="AW61" s="35"/>
      <c r="BC61" s="34"/>
      <c r="BD61" s="35"/>
      <c r="BJ61" s="34"/>
      <c r="BK61" s="35"/>
      <c r="BQ61" s="34"/>
      <c r="BR61" s="35"/>
      <c r="BX61" s="34"/>
      <c r="BY61" s="35"/>
      <c r="CE61" s="34"/>
      <c r="CF61" s="35"/>
      <c r="CL61" s="34"/>
      <c r="CM61" s="35"/>
      <c r="CS61" s="34"/>
      <c r="CT61" s="35"/>
      <c r="CZ61" s="34"/>
      <c r="DA61" s="35"/>
      <c r="DG61" s="34"/>
      <c r="DH61" s="35"/>
      <c r="DN61" s="34"/>
      <c r="DO61" s="35"/>
      <c r="DU61" s="34"/>
      <c r="DV61" s="35"/>
    </row>
    <row r="62" spans="1:130">
      <c r="F62" s="34"/>
      <c r="G62" s="35"/>
      <c r="K62" s="33"/>
      <c r="L62" s="33"/>
      <c r="M62" s="34"/>
      <c r="N62" s="35"/>
      <c r="T62" s="34"/>
      <c r="U62" s="35"/>
      <c r="AA62" s="34"/>
      <c r="AB62" s="35"/>
      <c r="AH62" s="34"/>
      <c r="AI62" s="35"/>
      <c r="AO62" s="34"/>
      <c r="AP62" s="35"/>
      <c r="AV62" s="34"/>
      <c r="AW62" s="35"/>
      <c r="BC62" s="34"/>
      <c r="BD62" s="35"/>
      <c r="BJ62" s="34"/>
      <c r="BK62" s="35"/>
      <c r="BQ62" s="34"/>
      <c r="BR62" s="35"/>
      <c r="BX62" s="34"/>
      <c r="BY62" s="35"/>
      <c r="CE62" s="34"/>
      <c r="CF62" s="35"/>
      <c r="CL62" s="34"/>
      <c r="CM62" s="35"/>
      <c r="CS62" s="34"/>
      <c r="CT62" s="35"/>
      <c r="CZ62" s="34"/>
      <c r="DA62" s="35"/>
      <c r="DG62" s="34"/>
      <c r="DH62" s="35"/>
      <c r="DN62" s="34"/>
      <c r="DO62" s="35"/>
      <c r="DU62" s="42"/>
      <c r="DV62" s="42"/>
    </row>
    <row r="63" spans="1:130">
      <c r="F63" s="34"/>
      <c r="G63" s="35"/>
      <c r="M63" s="34"/>
      <c r="N63" s="35"/>
      <c r="T63" s="34"/>
      <c r="U63" s="35"/>
      <c r="AA63" s="34"/>
      <c r="AB63" s="35"/>
      <c r="AH63" s="34"/>
      <c r="AI63" s="35"/>
      <c r="AO63" s="34"/>
      <c r="AP63" s="35"/>
      <c r="AV63" s="34"/>
      <c r="AW63" s="35"/>
      <c r="BC63" s="34"/>
      <c r="BD63" s="35"/>
      <c r="BJ63" s="34"/>
      <c r="BK63" s="35"/>
      <c r="BQ63" s="34"/>
      <c r="BR63" s="35"/>
      <c r="BX63" s="34"/>
      <c r="BY63" s="35"/>
      <c r="CE63" s="34"/>
      <c r="CF63" s="35"/>
      <c r="CL63" s="34"/>
      <c r="CM63" s="35"/>
      <c r="CS63" s="34"/>
      <c r="CT63" s="35"/>
      <c r="CZ63" s="34"/>
      <c r="DA63" s="35"/>
      <c r="DG63" s="34"/>
      <c r="DH63" s="35"/>
      <c r="DN63" s="34"/>
      <c r="DO63" s="35"/>
      <c r="DU63" s="42"/>
      <c r="DV63" s="42"/>
    </row>
    <row r="64" spans="1:130">
      <c r="F64" s="34"/>
      <c r="G64" s="35"/>
      <c r="M64" s="34"/>
      <c r="N64" s="35"/>
      <c r="T64" s="34"/>
      <c r="U64" s="35"/>
      <c r="AA64" s="34"/>
      <c r="AB64" s="35"/>
      <c r="AH64" s="34"/>
      <c r="AI64" s="35"/>
      <c r="AO64" s="34"/>
      <c r="AP64" s="35"/>
      <c r="AV64" s="34"/>
      <c r="AW64" s="35"/>
      <c r="BC64" s="34"/>
      <c r="BD64" s="35"/>
      <c r="BJ64" s="34"/>
      <c r="BK64" s="35"/>
      <c r="BQ64" s="34"/>
      <c r="BR64" s="35"/>
      <c r="BX64" s="34"/>
      <c r="BY64" s="35"/>
      <c r="CE64" s="34"/>
      <c r="CF64" s="35"/>
      <c r="CL64" s="34"/>
      <c r="CM64" s="35"/>
      <c r="CS64" s="34"/>
      <c r="CT64" s="35"/>
      <c r="CZ64" s="34"/>
      <c r="DA64" s="35"/>
      <c r="DG64" s="34"/>
      <c r="DH64" s="35"/>
      <c r="DN64" s="34"/>
      <c r="DO64" s="35"/>
      <c r="DU64" s="34"/>
      <c r="DV64" s="35"/>
    </row>
    <row r="65" spans="6:126">
      <c r="F65" s="34"/>
      <c r="G65" s="35"/>
      <c r="M65" s="34"/>
      <c r="N65" s="35"/>
      <c r="T65" s="34"/>
      <c r="U65" s="35"/>
      <c r="AA65" s="34"/>
      <c r="AB65" s="35"/>
      <c r="AH65" s="34"/>
      <c r="AI65" s="35"/>
      <c r="AO65" s="34"/>
      <c r="AP65" s="35"/>
      <c r="AV65" s="34"/>
      <c r="AW65" s="35"/>
      <c r="BC65" s="34"/>
      <c r="BD65" s="35"/>
      <c r="BJ65" s="34"/>
      <c r="BK65" s="35"/>
      <c r="BQ65" s="34"/>
      <c r="BR65" s="35"/>
      <c r="BX65" s="34"/>
      <c r="BY65" s="35"/>
      <c r="CE65" s="34"/>
      <c r="CF65" s="35"/>
      <c r="CL65" s="34"/>
      <c r="CM65" s="35"/>
      <c r="CS65" s="34"/>
      <c r="CT65" s="35"/>
      <c r="CZ65" s="34"/>
      <c r="DA65" s="35"/>
      <c r="DG65" s="34"/>
      <c r="DH65" s="35"/>
      <c r="DN65" s="34"/>
      <c r="DO65" s="35"/>
      <c r="DU65" s="34"/>
      <c r="DV65" s="35"/>
    </row>
    <row r="66" spans="6:126">
      <c r="F66" s="34"/>
      <c r="G66" s="35"/>
      <c r="M66" s="34"/>
      <c r="N66" s="35"/>
      <c r="T66" s="34"/>
      <c r="U66" s="35"/>
      <c r="AA66" s="34"/>
      <c r="AB66" s="35"/>
      <c r="AH66" s="34"/>
      <c r="AI66" s="35"/>
      <c r="AO66" s="34"/>
      <c r="AP66" s="35"/>
      <c r="AV66" s="34"/>
      <c r="AW66" s="35"/>
      <c r="BC66" s="34"/>
      <c r="BD66" s="35"/>
      <c r="BJ66" s="34"/>
      <c r="BK66" s="35"/>
      <c r="BQ66" s="34"/>
      <c r="BR66" s="35"/>
      <c r="BX66" s="34"/>
      <c r="BY66" s="35"/>
      <c r="CE66" s="34"/>
      <c r="CF66" s="35"/>
      <c r="CL66" s="34"/>
      <c r="CM66" s="35"/>
      <c r="CS66" s="34"/>
      <c r="CT66" s="35"/>
      <c r="CZ66" s="34"/>
      <c r="DA66" s="35"/>
      <c r="DG66" s="34"/>
      <c r="DH66" s="35"/>
      <c r="DN66" s="34"/>
      <c r="DO66" s="35"/>
      <c r="DU66" s="34"/>
      <c r="DV66" s="35"/>
    </row>
    <row r="67" spans="6:126">
      <c r="F67" s="34"/>
      <c r="G67" s="35"/>
      <c r="M67" s="34"/>
      <c r="N67" s="35"/>
      <c r="T67" s="34"/>
      <c r="U67" s="35"/>
      <c r="AA67" s="34"/>
      <c r="AB67" s="35"/>
      <c r="AH67" s="34"/>
      <c r="AI67" s="35"/>
      <c r="AO67" s="34"/>
      <c r="AP67" s="35"/>
      <c r="AV67" s="34"/>
      <c r="AW67" s="35"/>
      <c r="BC67" s="34"/>
      <c r="BD67" s="35"/>
      <c r="BJ67" s="34"/>
      <c r="BK67" s="35"/>
      <c r="BQ67" s="34"/>
      <c r="BR67" s="35"/>
      <c r="BX67" s="34"/>
      <c r="BY67" s="35"/>
      <c r="CE67" s="34"/>
      <c r="CF67" s="35"/>
      <c r="CL67" s="34"/>
      <c r="CM67" s="35"/>
      <c r="CS67" s="34"/>
      <c r="CT67" s="35"/>
      <c r="CZ67" s="34"/>
      <c r="DA67" s="35"/>
      <c r="DG67" s="34"/>
      <c r="DH67" s="35"/>
      <c r="DN67" s="34"/>
      <c r="DO67" s="35"/>
      <c r="DU67" s="34"/>
      <c r="DV67" s="35"/>
    </row>
    <row r="68" spans="6:126">
      <c r="F68" s="34"/>
      <c r="G68" s="35"/>
      <c r="M68" s="34"/>
      <c r="N68" s="35"/>
      <c r="T68" s="34"/>
      <c r="U68" s="35"/>
      <c r="AA68" s="34"/>
      <c r="AB68" s="35"/>
      <c r="AH68" s="34"/>
      <c r="AI68" s="35"/>
      <c r="AO68" s="34"/>
      <c r="AP68" s="35"/>
      <c r="AV68" s="34"/>
      <c r="AW68" s="35"/>
      <c r="BC68" s="34"/>
      <c r="BD68" s="35"/>
      <c r="BJ68" s="34"/>
      <c r="BK68" s="35"/>
      <c r="BQ68" s="34"/>
      <c r="BR68" s="35"/>
      <c r="BX68" s="34"/>
      <c r="BY68" s="35"/>
      <c r="CE68" s="34"/>
      <c r="CF68" s="35"/>
      <c r="CL68" s="34"/>
      <c r="CM68" s="35"/>
      <c r="CS68" s="34"/>
      <c r="CT68" s="35"/>
      <c r="CZ68" s="34"/>
      <c r="DA68" s="35"/>
      <c r="DG68" s="34"/>
      <c r="DH68" s="35"/>
      <c r="DN68" s="34"/>
      <c r="DO68" s="35"/>
      <c r="DU68" s="34"/>
      <c r="DV68" s="35"/>
    </row>
    <row r="69" spans="6:126">
      <c r="F69" s="34"/>
      <c r="G69" s="35"/>
      <c r="M69" s="34"/>
      <c r="N69" s="35"/>
      <c r="T69" s="34"/>
      <c r="U69" s="35"/>
      <c r="AA69" s="34"/>
      <c r="AB69" s="35"/>
      <c r="AH69" s="34"/>
      <c r="AI69" s="35"/>
      <c r="AO69" s="34"/>
      <c r="AP69" s="35"/>
      <c r="AV69" s="34"/>
      <c r="AW69" s="35"/>
      <c r="BC69" s="34"/>
      <c r="BD69" s="35"/>
      <c r="BJ69" s="34"/>
      <c r="BK69" s="35"/>
      <c r="BQ69" s="34"/>
      <c r="BR69" s="35"/>
      <c r="BX69" s="39"/>
      <c r="BY69" s="40"/>
      <c r="BZ69" s="33"/>
      <c r="CA69" s="33"/>
      <c r="CE69" s="34"/>
      <c r="CF69" s="35"/>
      <c r="CL69" s="34"/>
      <c r="CM69" s="35"/>
      <c r="CS69" s="34"/>
      <c r="CT69" s="35"/>
      <c r="CZ69" s="34"/>
      <c r="DA69" s="35"/>
      <c r="DG69" s="34"/>
      <c r="DH69" s="35"/>
      <c r="DN69" s="34"/>
      <c r="DO69" s="35"/>
      <c r="DU69" s="34"/>
      <c r="DV69" s="35"/>
    </row>
    <row r="70" spans="6:126">
      <c r="F70" s="34"/>
      <c r="G70" s="35"/>
      <c r="M70" s="34"/>
      <c r="N70" s="35"/>
      <c r="T70" s="34"/>
      <c r="U70" s="35"/>
      <c r="AA70" s="34"/>
      <c r="AB70" s="35"/>
      <c r="AH70" s="34"/>
      <c r="AI70" s="35"/>
      <c r="AO70" s="34"/>
      <c r="AP70" s="35"/>
      <c r="AV70" s="34"/>
      <c r="AW70" s="35"/>
      <c r="BC70" s="34"/>
      <c r="BD70" s="35"/>
      <c r="BJ70" s="42"/>
      <c r="BK70" s="42"/>
      <c r="BQ70" s="34"/>
      <c r="BR70" s="35"/>
      <c r="BX70" s="34"/>
      <c r="BY70" s="35"/>
      <c r="CE70" s="34"/>
      <c r="CF70" s="35"/>
      <c r="CL70" s="34"/>
      <c r="CM70" s="35"/>
      <c r="CS70" s="34"/>
      <c r="CT70" s="35"/>
      <c r="CZ70" s="34"/>
      <c r="DA70" s="35"/>
      <c r="DG70" s="34"/>
      <c r="DH70" s="35"/>
      <c r="DN70" s="34"/>
      <c r="DO70" s="35"/>
      <c r="DU70" s="34"/>
      <c r="DV70" s="35"/>
    </row>
    <row r="71" spans="6:126">
      <c r="F71" s="42"/>
      <c r="G71" s="42"/>
      <c r="M71" s="42"/>
      <c r="N71" s="42"/>
      <c r="T71" s="42"/>
      <c r="U71" s="42"/>
      <c r="AA71" s="42"/>
      <c r="AB71" s="42"/>
      <c r="AH71" s="42"/>
      <c r="AI71" s="42"/>
      <c r="AO71" s="42"/>
      <c r="AP71" s="42"/>
      <c r="AV71" s="42"/>
      <c r="AW71" s="42"/>
      <c r="BC71" s="42"/>
      <c r="BD71" s="42"/>
      <c r="BJ71" s="42"/>
      <c r="BK71" s="42"/>
      <c r="BQ71" s="42"/>
      <c r="BR71" s="42"/>
      <c r="BX71" s="34"/>
      <c r="BY71" s="35"/>
      <c r="CE71" s="42"/>
      <c r="CF71" s="42"/>
      <c r="CL71" s="34"/>
      <c r="CM71" s="35"/>
      <c r="CS71" s="42"/>
      <c r="CT71" s="42"/>
      <c r="CZ71" s="42"/>
      <c r="DA71" s="42"/>
      <c r="DG71" s="42"/>
      <c r="DH71" s="42"/>
      <c r="DN71" s="42"/>
      <c r="DO71" s="42"/>
      <c r="DU71" s="34"/>
      <c r="DV71" s="35"/>
    </row>
    <row r="72" spans="6:126">
      <c r="F72" s="42"/>
      <c r="G72" s="42"/>
      <c r="M72" s="42"/>
      <c r="N72" s="42"/>
      <c r="T72" s="42"/>
      <c r="U72" s="42"/>
      <c r="AA72" s="42"/>
      <c r="AB72" s="42"/>
      <c r="AH72" s="42"/>
      <c r="AI72" s="42"/>
      <c r="AO72" s="42"/>
      <c r="AP72" s="42"/>
      <c r="AV72" s="42"/>
      <c r="AW72" s="42"/>
      <c r="BC72" s="42"/>
      <c r="BD72" s="42"/>
      <c r="BJ72" s="34"/>
      <c r="BK72" s="35"/>
      <c r="BQ72" s="42"/>
      <c r="BR72" s="42"/>
      <c r="BX72" s="34"/>
      <c r="BY72" s="35"/>
      <c r="CE72" s="42"/>
      <c r="CF72" s="42"/>
      <c r="CL72" s="34"/>
      <c r="CM72" s="35"/>
      <c r="CS72" s="42"/>
      <c r="CT72" s="42"/>
      <c r="CZ72" s="42"/>
      <c r="DA72" s="42"/>
      <c r="DG72" s="42"/>
      <c r="DH72" s="42"/>
      <c r="DN72" s="42"/>
      <c r="DO72" s="42"/>
      <c r="DU72" s="34"/>
      <c r="DV72" s="35"/>
    </row>
    <row r="73" spans="6:126">
      <c r="F73" s="34"/>
      <c r="G73" s="35"/>
      <c r="M73" s="34"/>
      <c r="N73" s="35"/>
      <c r="T73" s="34"/>
      <c r="U73" s="35"/>
      <c r="AA73" s="34"/>
      <c r="AB73" s="35"/>
      <c r="AH73" s="34"/>
      <c r="AI73" s="35"/>
      <c r="AO73" s="34"/>
      <c r="AP73" s="35"/>
      <c r="AV73" s="34"/>
      <c r="AW73" s="35"/>
      <c r="BC73" s="34"/>
      <c r="BD73" s="35"/>
      <c r="BJ73" s="34"/>
      <c r="BK73" s="35"/>
      <c r="BQ73" s="34"/>
      <c r="BR73" s="35"/>
      <c r="BX73" s="34"/>
      <c r="BY73" s="35"/>
      <c r="CE73" s="34"/>
      <c r="CF73" s="35"/>
      <c r="CL73" s="42"/>
      <c r="CM73" s="42"/>
      <c r="CS73" s="34"/>
      <c r="CT73" s="35"/>
      <c r="CZ73" s="34"/>
      <c r="DA73" s="35"/>
      <c r="DG73" s="34"/>
      <c r="DH73" s="35"/>
      <c r="DN73" s="34"/>
      <c r="DO73" s="35"/>
      <c r="DU73" s="34"/>
      <c r="DV73" s="35"/>
    </row>
    <row r="74" spans="6:126">
      <c r="F74" s="34"/>
      <c r="G74" s="35"/>
      <c r="M74" s="34"/>
      <c r="N74" s="35"/>
      <c r="T74" s="34"/>
      <c r="U74" s="35"/>
      <c r="AA74" s="34"/>
      <c r="AB74" s="35"/>
      <c r="AH74" s="34"/>
      <c r="AI74" s="35"/>
      <c r="AO74" s="34"/>
      <c r="AP74" s="35"/>
      <c r="AV74" s="34"/>
      <c r="AW74" s="35"/>
      <c r="BC74" s="34"/>
      <c r="BD74" s="35"/>
      <c r="BJ74" s="34"/>
      <c r="BK74" s="35"/>
      <c r="BQ74" s="34"/>
      <c r="BR74" s="35"/>
      <c r="BX74" s="34"/>
      <c r="BY74" s="35"/>
      <c r="CE74" s="34"/>
      <c r="CF74" s="35"/>
      <c r="CL74" s="42"/>
      <c r="CM74" s="42"/>
      <c r="CS74" s="34"/>
      <c r="CT74" s="35"/>
      <c r="CZ74" s="34"/>
      <c r="DA74" s="35"/>
      <c r="DG74" s="34"/>
      <c r="DH74" s="35"/>
      <c r="DN74" s="34"/>
      <c r="DO74" s="35"/>
      <c r="DU74" s="34"/>
      <c r="DV74" s="35"/>
    </row>
    <row r="75" spans="6:126">
      <c r="F75" s="34"/>
      <c r="G75" s="35"/>
      <c r="M75" s="34"/>
      <c r="N75" s="35"/>
      <c r="T75" s="34"/>
      <c r="U75" s="35"/>
      <c r="AA75" s="34"/>
      <c r="AB75" s="35"/>
      <c r="AH75" s="34"/>
      <c r="AI75" s="35"/>
      <c r="AO75" s="34"/>
      <c r="AP75" s="35"/>
      <c r="AV75" s="34"/>
      <c r="AW75" s="35"/>
      <c r="BC75" s="34"/>
      <c r="BD75" s="35"/>
      <c r="BJ75" s="34"/>
      <c r="BK75" s="35"/>
      <c r="BQ75" s="34"/>
      <c r="BR75" s="35"/>
      <c r="BX75" s="34"/>
      <c r="BY75" s="35"/>
      <c r="CE75" s="34"/>
      <c r="CF75" s="35"/>
      <c r="CL75" s="34"/>
      <c r="CM75" s="35"/>
      <c r="CS75" s="34"/>
      <c r="CT75" s="35"/>
      <c r="CZ75" s="34"/>
      <c r="DA75" s="35"/>
      <c r="DG75" s="34"/>
      <c r="DH75" s="35"/>
      <c r="DN75" s="34"/>
      <c r="DO75" s="35"/>
      <c r="DU75" s="34"/>
      <c r="DV75" s="35"/>
    </row>
    <row r="76" spans="6:126">
      <c r="F76" s="34"/>
      <c r="G76" s="35"/>
      <c r="M76" s="34"/>
      <c r="N76" s="35"/>
      <c r="T76" s="34"/>
      <c r="U76" s="35"/>
      <c r="AA76" s="34"/>
      <c r="AB76" s="35"/>
      <c r="AH76" s="34"/>
      <c r="AI76" s="35"/>
      <c r="AO76" s="34"/>
      <c r="AP76" s="35"/>
      <c r="AV76" s="34"/>
      <c r="AW76" s="35"/>
      <c r="BC76" s="34"/>
      <c r="BD76" s="35"/>
      <c r="BJ76" s="34"/>
      <c r="BK76" s="35"/>
      <c r="BQ76" s="34"/>
      <c r="BR76" s="35"/>
      <c r="BX76" s="34"/>
      <c r="BY76" s="35"/>
      <c r="CE76" s="34"/>
      <c r="CF76" s="35"/>
      <c r="CL76" s="34"/>
      <c r="CM76" s="35"/>
      <c r="CS76" s="34"/>
      <c r="CT76" s="35"/>
      <c r="CZ76" s="34"/>
      <c r="DA76" s="35"/>
      <c r="DG76" s="34"/>
      <c r="DH76" s="35"/>
      <c r="DN76" s="34"/>
      <c r="DO76" s="35"/>
      <c r="DU76" s="34"/>
      <c r="DV76" s="35"/>
    </row>
    <row r="77" spans="6:126">
      <c r="F77" s="34"/>
      <c r="G77" s="35"/>
      <c r="M77" s="34"/>
      <c r="N77" s="35"/>
      <c r="T77" s="34"/>
      <c r="U77" s="35"/>
      <c r="AA77" s="34"/>
      <c r="AB77" s="35"/>
      <c r="AH77" s="34"/>
      <c r="AI77" s="35"/>
      <c r="AO77" s="34"/>
      <c r="AP77" s="35"/>
      <c r="AV77" s="34"/>
      <c r="AW77" s="35"/>
      <c r="BC77" s="34"/>
      <c r="BD77" s="35"/>
      <c r="BJ77" s="34"/>
      <c r="BK77" s="35"/>
      <c r="BQ77" s="34"/>
      <c r="BR77" s="35"/>
      <c r="BX77" s="34"/>
      <c r="BY77" s="35"/>
      <c r="CE77" s="34"/>
      <c r="CF77" s="35"/>
      <c r="CL77" s="34"/>
      <c r="CM77" s="35"/>
      <c r="CS77" s="34"/>
      <c r="CT77" s="35"/>
      <c r="CZ77" s="34"/>
      <c r="DA77" s="35"/>
      <c r="DG77" s="34"/>
      <c r="DH77" s="35"/>
      <c r="DN77" s="34"/>
      <c r="DO77" s="35"/>
      <c r="DU77" s="34"/>
      <c r="DV77" s="35"/>
    </row>
    <row r="78" spans="6:126">
      <c r="F78" s="34"/>
      <c r="G78" s="35"/>
      <c r="M78" s="34"/>
      <c r="N78" s="35"/>
      <c r="T78" s="34"/>
      <c r="U78" s="35"/>
      <c r="AA78" s="34"/>
      <c r="AB78" s="35"/>
      <c r="AH78" s="34"/>
      <c r="AI78" s="35"/>
      <c r="AO78" s="34"/>
      <c r="AP78" s="35"/>
      <c r="AV78" s="34"/>
      <c r="AW78" s="35"/>
      <c r="BC78" s="34"/>
      <c r="BD78" s="35"/>
      <c r="BJ78" s="34"/>
      <c r="BK78" s="35"/>
      <c r="BQ78" s="34"/>
      <c r="BR78" s="35"/>
      <c r="BX78" s="34"/>
      <c r="BY78" s="35"/>
      <c r="CE78" s="34"/>
      <c r="CF78" s="35"/>
      <c r="CL78" s="34"/>
      <c r="CM78" s="35"/>
      <c r="CS78" s="34"/>
      <c r="CT78" s="35"/>
      <c r="CZ78" s="34"/>
      <c r="DA78" s="35"/>
      <c r="DG78" s="34"/>
      <c r="DH78" s="35"/>
      <c r="DN78" s="34"/>
      <c r="DO78" s="35"/>
      <c r="DU78" s="34"/>
      <c r="DV78" s="35"/>
    </row>
    <row r="79" spans="6:126">
      <c r="F79" s="34"/>
      <c r="G79" s="35"/>
      <c r="M79" s="34"/>
      <c r="N79" s="35"/>
      <c r="T79" s="34"/>
      <c r="U79" s="35"/>
      <c r="AA79" s="34"/>
      <c r="AB79" s="35"/>
      <c r="AH79" s="34"/>
      <c r="AI79" s="35"/>
      <c r="AO79" s="34"/>
      <c r="AP79" s="35"/>
      <c r="AV79" s="34"/>
      <c r="AW79" s="35"/>
      <c r="BC79" s="34"/>
      <c r="BD79" s="35"/>
      <c r="BJ79" s="34"/>
      <c r="BK79" s="35"/>
      <c r="BQ79" s="34"/>
      <c r="BR79" s="35"/>
      <c r="BX79" s="34"/>
      <c r="BY79" s="35"/>
      <c r="CE79" s="34"/>
      <c r="CF79" s="43"/>
      <c r="CL79" s="34"/>
      <c r="CM79" s="35"/>
      <c r="CS79" s="34"/>
      <c r="CT79" s="35"/>
      <c r="CZ79" s="34"/>
      <c r="DA79" s="35"/>
      <c r="DG79" s="34"/>
      <c r="DH79" s="35"/>
      <c r="DN79" s="34"/>
      <c r="DO79" s="35"/>
      <c r="DU79" s="34"/>
      <c r="DV79" s="35"/>
    </row>
    <row r="80" spans="6:126">
      <c r="F80" s="34"/>
      <c r="G80" s="35"/>
      <c r="M80" s="34"/>
      <c r="N80" s="35"/>
      <c r="T80" s="34"/>
      <c r="U80" s="35"/>
      <c r="AA80" s="34"/>
      <c r="AB80" s="35"/>
      <c r="AH80" s="34"/>
      <c r="AI80" s="35"/>
      <c r="AO80" s="34"/>
      <c r="AP80" s="35"/>
      <c r="AV80" s="34"/>
      <c r="AW80" s="35"/>
      <c r="BC80" s="34"/>
      <c r="BD80" s="35"/>
      <c r="BJ80" s="34"/>
      <c r="BK80" s="35"/>
      <c r="BQ80" s="34"/>
      <c r="BR80" s="35"/>
      <c r="BW80" s="33"/>
      <c r="BX80" s="34"/>
      <c r="BY80" s="35"/>
      <c r="CE80" s="34"/>
      <c r="CF80" s="43"/>
      <c r="CG80" s="44"/>
      <c r="CL80" s="34"/>
      <c r="CM80" s="35"/>
      <c r="CS80" s="34"/>
      <c r="CT80" s="35"/>
      <c r="CZ80" s="34"/>
      <c r="DA80" s="35"/>
      <c r="DG80" s="34"/>
      <c r="DH80" s="35"/>
      <c r="DN80" s="34"/>
      <c r="DO80" s="35"/>
      <c r="DU80" s="34"/>
      <c r="DV80" s="35"/>
    </row>
    <row r="81" spans="6:119">
      <c r="F81" s="34"/>
      <c r="G81" s="35"/>
      <c r="M81" s="34"/>
      <c r="N81" s="35"/>
      <c r="T81" s="34"/>
      <c r="U81" s="35"/>
      <c r="AA81" s="34"/>
      <c r="AB81" s="35"/>
      <c r="AH81" s="34"/>
      <c r="AI81" s="35"/>
      <c r="AO81" s="34"/>
      <c r="AP81" s="35"/>
      <c r="AV81" s="34"/>
      <c r="AW81" s="35"/>
      <c r="BC81" s="34"/>
      <c r="BD81" s="35"/>
      <c r="BJ81" s="34"/>
      <c r="BK81" s="35"/>
      <c r="BQ81" s="34"/>
      <c r="BR81" s="35"/>
      <c r="BW81" s="33"/>
      <c r="BX81" s="34"/>
      <c r="BY81" s="35"/>
      <c r="CE81" s="34"/>
      <c r="CF81" s="35"/>
      <c r="CL81" s="34"/>
      <c r="CM81" s="35"/>
      <c r="CS81" s="34"/>
      <c r="CT81" s="35"/>
      <c r="CZ81" s="34"/>
      <c r="DA81" s="35"/>
      <c r="DG81" s="34"/>
      <c r="DH81" s="35"/>
      <c r="DN81" s="34"/>
      <c r="DO81" s="35"/>
    </row>
    <row r="82" spans="6:119">
      <c r="F82" s="34"/>
      <c r="G82" s="35"/>
      <c r="M82" s="34"/>
      <c r="N82" s="35"/>
      <c r="T82" s="34"/>
      <c r="U82" s="35"/>
      <c r="AA82" s="34"/>
      <c r="AB82" s="35"/>
      <c r="AH82" s="34"/>
      <c r="AI82" s="35"/>
      <c r="AO82" s="34"/>
      <c r="AP82" s="35"/>
      <c r="AV82" s="34"/>
      <c r="AW82" s="35"/>
      <c r="BC82" s="34"/>
      <c r="BD82" s="35"/>
      <c r="BJ82" s="34"/>
      <c r="BK82" s="35"/>
      <c r="BQ82" s="34"/>
      <c r="BR82" s="35"/>
      <c r="BX82" s="34"/>
      <c r="BY82" s="35"/>
      <c r="CE82" s="34"/>
      <c r="CF82" s="35"/>
      <c r="CL82" s="34"/>
      <c r="CM82" s="35"/>
      <c r="CS82" s="34"/>
      <c r="CT82" s="35"/>
      <c r="CZ82" s="34"/>
      <c r="DA82" s="35"/>
      <c r="DG82" s="34"/>
      <c r="DH82" s="35"/>
      <c r="DN82" s="34"/>
      <c r="DO82" s="35"/>
    </row>
    <row r="83" spans="6:119">
      <c r="F83" s="34"/>
      <c r="G83" s="35"/>
      <c r="M83" s="34"/>
      <c r="N83" s="35"/>
      <c r="T83" s="34"/>
      <c r="U83" s="35"/>
      <c r="AA83" s="34"/>
      <c r="AB83" s="35"/>
      <c r="AH83" s="34"/>
      <c r="AI83" s="35"/>
      <c r="AO83" s="34"/>
      <c r="AP83" s="35"/>
      <c r="AV83" s="34"/>
      <c r="AW83" s="35"/>
      <c r="BC83" s="34"/>
      <c r="BD83" s="35"/>
      <c r="BJ83" s="34"/>
      <c r="BK83" s="35"/>
      <c r="BQ83" s="34"/>
      <c r="BR83" s="35"/>
      <c r="BX83" s="34"/>
      <c r="BY83" s="35"/>
      <c r="CE83" s="34"/>
      <c r="CF83" s="35"/>
      <c r="CL83" s="45"/>
      <c r="CM83" s="45"/>
      <c r="CN83" s="45"/>
      <c r="CS83" s="34"/>
      <c r="CT83" s="35"/>
      <c r="CZ83" s="34"/>
      <c r="DA83" s="35"/>
      <c r="DG83" s="34"/>
      <c r="DH83" s="35"/>
      <c r="DN83" s="34"/>
      <c r="DO83" s="35"/>
    </row>
    <row r="84" spans="6:119">
      <c r="F84" s="34"/>
      <c r="G84" s="35"/>
      <c r="M84" s="34"/>
      <c r="N84" s="35"/>
      <c r="T84" s="34"/>
      <c r="U84" s="35"/>
      <c r="AA84" s="34"/>
      <c r="AB84" s="35"/>
      <c r="AH84" s="34"/>
      <c r="AI84" s="35"/>
      <c r="AO84" s="34"/>
      <c r="AP84" s="35"/>
      <c r="AV84" s="34"/>
      <c r="AW84" s="35"/>
      <c r="BC84" s="34"/>
      <c r="BD84" s="35"/>
      <c r="BJ84" s="34"/>
      <c r="BK84" s="35"/>
      <c r="BQ84" s="34"/>
      <c r="BR84" s="35"/>
      <c r="BX84" s="34"/>
      <c r="BY84" s="35"/>
      <c r="CE84" s="34"/>
      <c r="CF84" s="35"/>
      <c r="CL84" s="35"/>
      <c r="CM84" s="34"/>
      <c r="CN84" s="34"/>
      <c r="CS84" s="34"/>
      <c r="CT84" s="35"/>
      <c r="CZ84" s="34"/>
      <c r="DA84" s="35"/>
      <c r="DG84" s="34"/>
      <c r="DH84" s="35"/>
      <c r="DN84" s="34"/>
      <c r="DO84" s="35"/>
    </row>
    <row r="85" spans="6:119">
      <c r="F85" s="34"/>
      <c r="G85" s="35"/>
      <c r="M85" s="34"/>
      <c r="N85" s="35"/>
      <c r="T85" s="34"/>
      <c r="U85" s="35"/>
      <c r="AA85" s="34"/>
      <c r="AB85" s="35"/>
      <c r="AH85" s="34"/>
      <c r="AI85" s="35"/>
      <c r="AO85" s="34"/>
      <c r="AP85" s="35"/>
      <c r="AV85" s="34"/>
      <c r="AW85" s="35"/>
      <c r="BC85" s="34"/>
      <c r="BD85" s="35"/>
      <c r="BJ85" s="34"/>
      <c r="BK85" s="35"/>
      <c r="BQ85" s="34"/>
      <c r="BR85" s="35"/>
      <c r="BX85" s="34"/>
      <c r="BY85" s="35"/>
      <c r="CE85" s="34"/>
      <c r="CF85" s="35"/>
      <c r="CL85" s="35"/>
      <c r="CM85" s="34"/>
      <c r="CN85" s="34"/>
      <c r="CS85" s="34"/>
      <c r="CT85" s="35"/>
      <c r="CZ85" s="34"/>
      <c r="DA85" s="35"/>
      <c r="DG85" s="34"/>
      <c r="DH85" s="35"/>
      <c r="DN85" s="34"/>
      <c r="DO85" s="35"/>
    </row>
    <row r="86" spans="6:119">
      <c r="F86" s="34"/>
      <c r="G86" s="35"/>
      <c r="M86" s="34"/>
      <c r="N86" s="35"/>
      <c r="T86" s="34"/>
      <c r="U86" s="35"/>
      <c r="AA86" s="34"/>
      <c r="AB86" s="35"/>
      <c r="AH86" s="34"/>
      <c r="AI86" s="35"/>
      <c r="AO86" s="34"/>
      <c r="AP86" s="35"/>
      <c r="AV86" s="34"/>
      <c r="AW86" s="35"/>
      <c r="BC86" s="34"/>
      <c r="BD86" s="35"/>
      <c r="BJ86" s="34"/>
      <c r="BK86" s="35"/>
      <c r="BQ86" s="34"/>
      <c r="BR86" s="35"/>
      <c r="BX86" s="34"/>
      <c r="BY86" s="35"/>
      <c r="CE86" s="34"/>
      <c r="CF86" s="35"/>
      <c r="CL86" s="35"/>
      <c r="CM86" s="34"/>
      <c r="CN86" s="34"/>
      <c r="CS86" s="34"/>
      <c r="CT86" s="35"/>
      <c r="CZ86" s="34"/>
      <c r="DA86" s="35"/>
      <c r="DG86" s="34"/>
      <c r="DH86" s="35"/>
      <c r="DN86" s="34"/>
      <c r="DO86" s="35"/>
    </row>
    <row r="87" spans="6:119">
      <c r="F87" s="34"/>
      <c r="G87" s="35"/>
      <c r="M87" s="34"/>
      <c r="N87" s="35"/>
      <c r="T87" s="34"/>
      <c r="U87" s="35"/>
      <c r="AA87" s="34"/>
      <c r="AB87" s="35"/>
      <c r="AH87" s="34"/>
      <c r="AI87" s="35"/>
      <c r="AO87" s="34"/>
      <c r="AP87" s="35"/>
      <c r="AV87" s="34"/>
      <c r="AW87" s="35"/>
      <c r="BC87" s="34"/>
      <c r="BD87" s="35"/>
      <c r="BJ87" s="34"/>
      <c r="BK87" s="35"/>
      <c r="BQ87" s="34"/>
      <c r="BR87" s="35"/>
      <c r="BX87" s="34"/>
      <c r="BY87" s="35"/>
      <c r="CE87" s="34"/>
      <c r="CF87" s="35"/>
      <c r="CL87" s="35"/>
      <c r="CM87" s="34"/>
      <c r="CN87" s="34"/>
      <c r="CS87" s="34"/>
      <c r="CT87" s="35"/>
      <c r="CZ87" s="34"/>
      <c r="DA87" s="35"/>
      <c r="DG87" s="34"/>
      <c r="DH87" s="35"/>
      <c r="DN87" s="34"/>
      <c r="DO87" s="35"/>
    </row>
    <row r="88" spans="6:119">
      <c r="F88" s="34"/>
      <c r="G88" s="35"/>
      <c r="M88" s="34"/>
      <c r="N88" s="35"/>
      <c r="T88" s="34"/>
      <c r="U88" s="35"/>
      <c r="AA88" s="34"/>
      <c r="AB88" s="35"/>
      <c r="AH88" s="34"/>
      <c r="AI88" s="35"/>
      <c r="AO88" s="34"/>
      <c r="AP88" s="35"/>
      <c r="AV88" s="34"/>
      <c r="AW88" s="35"/>
      <c r="BC88" s="34"/>
      <c r="BD88" s="35"/>
      <c r="BJ88" s="34"/>
      <c r="BK88" s="35"/>
      <c r="BQ88" s="34"/>
      <c r="BR88" s="35"/>
      <c r="BW88" s="33"/>
      <c r="BX88" s="34"/>
      <c r="BY88" s="35"/>
      <c r="CE88" s="34"/>
      <c r="CF88" s="35"/>
      <c r="CL88" s="35"/>
      <c r="CM88" s="34"/>
      <c r="CN88" s="34"/>
      <c r="CS88" s="34"/>
      <c r="CT88" s="35"/>
      <c r="CZ88" s="34"/>
      <c r="DA88" s="35"/>
      <c r="DG88" s="34"/>
      <c r="DH88" s="35"/>
      <c r="DN88" s="34"/>
      <c r="DO88" s="35"/>
    </row>
    <row r="89" spans="6:119">
      <c r="F89" s="34"/>
      <c r="G89" s="35"/>
      <c r="M89" s="34"/>
      <c r="N89" s="35"/>
      <c r="T89" s="34"/>
      <c r="U89" s="35"/>
      <c r="AA89" s="34"/>
      <c r="AB89" s="35"/>
      <c r="AH89" s="34"/>
      <c r="AI89" s="35"/>
      <c r="AO89" s="34"/>
      <c r="AP89" s="35"/>
      <c r="AV89" s="34"/>
      <c r="AW89" s="35"/>
      <c r="BC89" s="34"/>
      <c r="BD89" s="35"/>
      <c r="BQ89" s="34"/>
      <c r="BR89" s="35"/>
      <c r="BW89" s="33"/>
      <c r="BX89" s="42"/>
      <c r="BY89" s="42"/>
      <c r="CE89" s="34"/>
      <c r="CF89" s="35"/>
      <c r="CL89" s="35"/>
      <c r="CM89" s="34"/>
      <c r="CN89" s="34"/>
      <c r="CS89" s="34"/>
      <c r="CT89" s="35"/>
      <c r="CZ89" s="34"/>
      <c r="DA89" s="35"/>
      <c r="DG89" s="34"/>
      <c r="DH89" s="35"/>
      <c r="DN89" s="34"/>
      <c r="DO89" s="35"/>
    </row>
    <row r="90" spans="6:119">
      <c r="BX90" s="42"/>
      <c r="BY90" s="42"/>
      <c r="CL90" s="35"/>
      <c r="CM90" s="34"/>
      <c r="CN90" s="34"/>
    </row>
    <row r="91" spans="6:119">
      <c r="BX91" s="34"/>
      <c r="BY91" s="35"/>
      <c r="CL91" s="35"/>
      <c r="CM91" s="34"/>
      <c r="CN91" s="34"/>
    </row>
    <row r="92" spans="6:119">
      <c r="BX92" s="34"/>
      <c r="BY92" s="35"/>
      <c r="CL92" s="35"/>
      <c r="CM92" s="34"/>
      <c r="CN92" s="34"/>
    </row>
    <row r="93" spans="6:119">
      <c r="BX93" s="34"/>
      <c r="BY93" s="35"/>
      <c r="CL93" s="35"/>
      <c r="CM93" s="34"/>
      <c r="CN93" s="34"/>
    </row>
    <row r="94" spans="6:119">
      <c r="BX94" s="34"/>
      <c r="BY94" s="35"/>
      <c r="BZ94" s="33"/>
      <c r="CA94" s="33"/>
      <c r="CL94" s="35"/>
      <c r="CM94" s="34"/>
      <c r="CN94" s="34"/>
    </row>
    <row r="95" spans="6:119">
      <c r="BX95" s="34"/>
      <c r="BY95" s="35"/>
      <c r="BZ95" s="33"/>
      <c r="CA95" s="33"/>
      <c r="CL95" s="35"/>
      <c r="CM95" s="34"/>
      <c r="CN95" s="34"/>
    </row>
    <row r="96" spans="6:119">
      <c r="BW96" s="33"/>
      <c r="BX96" s="34"/>
      <c r="BY96" s="35"/>
      <c r="CL96" s="35"/>
      <c r="CM96" s="34"/>
      <c r="CN96" s="34"/>
    </row>
    <row r="97" spans="1:92">
      <c r="BW97" s="33"/>
      <c r="BX97" s="34"/>
      <c r="BY97" s="35"/>
      <c r="CL97" s="35"/>
      <c r="CM97" s="34"/>
      <c r="CN97" s="34"/>
    </row>
    <row r="98" spans="1:92">
      <c r="BX98" s="34"/>
      <c r="BY98" s="35"/>
      <c r="CL98" s="35"/>
      <c r="CM98" s="34"/>
      <c r="CN98" s="34"/>
    </row>
    <row r="99" spans="1:92">
      <c r="BX99" s="34"/>
      <c r="BY99" s="35"/>
      <c r="CL99" s="35"/>
      <c r="CM99" s="34"/>
      <c r="CN99" s="34"/>
    </row>
    <row r="100" spans="1:92">
      <c r="BX100" s="34"/>
      <c r="BY100" s="35"/>
      <c r="CL100" s="35"/>
      <c r="CM100" s="34"/>
      <c r="CN100" s="34"/>
    </row>
    <row r="101" spans="1:92">
      <c r="BX101" s="34"/>
      <c r="BY101" s="35"/>
      <c r="CL101" s="35"/>
      <c r="CM101" s="34"/>
      <c r="CN101" s="34"/>
    </row>
    <row r="102" spans="1:92">
      <c r="BX102" s="34"/>
      <c r="BY102" s="35"/>
      <c r="BZ102" s="33"/>
      <c r="CA102" s="33"/>
      <c r="CL102" s="35"/>
      <c r="CM102" s="34"/>
      <c r="CN102" s="34"/>
    </row>
    <row r="103" spans="1:92">
      <c r="A103" s="23"/>
      <c r="BW103" s="33"/>
      <c r="BX103" s="34"/>
      <c r="BY103" s="35"/>
      <c r="BZ103" s="33"/>
      <c r="CA103" s="33"/>
      <c r="CL103" s="35"/>
      <c r="CM103" s="34"/>
      <c r="CN103" s="34"/>
    </row>
    <row r="104" spans="1:92">
      <c r="A104" s="23"/>
      <c r="B104" s="23"/>
      <c r="C104" s="23"/>
      <c r="D104" s="23"/>
      <c r="E104" s="23"/>
      <c r="BW104" s="33"/>
      <c r="BX104" s="34"/>
      <c r="BY104" s="35"/>
      <c r="CL104" s="35"/>
      <c r="CM104" s="34"/>
      <c r="CN104" s="34"/>
    </row>
    <row r="105" spans="1:92">
      <c r="B105" s="23"/>
      <c r="C105" s="23"/>
      <c r="D105" s="23"/>
      <c r="E105" s="23"/>
      <c r="BX105" s="34"/>
      <c r="BY105" s="35"/>
      <c r="CL105" s="35"/>
      <c r="CM105" s="34"/>
      <c r="CN105" s="34"/>
    </row>
    <row r="106" spans="1:92">
      <c r="BX106" s="34"/>
      <c r="BY106" s="35"/>
      <c r="CL106" s="35"/>
      <c r="CM106" s="34"/>
      <c r="CN106" s="34"/>
    </row>
    <row r="107" spans="1:92">
      <c r="BX107" s="34"/>
      <c r="BY107" s="35"/>
      <c r="CL107" s="35"/>
      <c r="CM107" s="34"/>
      <c r="CN107" s="34"/>
    </row>
    <row r="108" spans="1:92">
      <c r="CL108" s="35"/>
      <c r="CM108" s="34"/>
      <c r="CN108" s="34"/>
    </row>
    <row r="109" spans="1:92">
      <c r="CL109" s="35"/>
      <c r="CM109" s="34"/>
      <c r="CN109" s="34"/>
    </row>
    <row r="110" spans="1:92">
      <c r="BW110" s="33"/>
      <c r="BZ110" s="33"/>
      <c r="CA110" s="33"/>
      <c r="CL110" s="35"/>
      <c r="CM110" s="34"/>
      <c r="CN110" s="34"/>
    </row>
    <row r="111" spans="1:92">
      <c r="BW111" s="33"/>
      <c r="BZ111" s="33"/>
      <c r="CA111" s="33"/>
      <c r="CL111" s="35"/>
      <c r="CM111" s="34"/>
      <c r="CN111" s="34"/>
    </row>
    <row r="112" spans="1:92">
      <c r="CL112" s="35"/>
      <c r="CM112" s="34"/>
      <c r="CN112" s="34"/>
    </row>
    <row r="113" spans="78:92">
      <c r="CL113" s="35"/>
      <c r="CM113" s="34"/>
      <c r="CN113" s="34"/>
    </row>
    <row r="114" spans="78:92">
      <c r="CL114" s="35"/>
      <c r="CM114" s="34"/>
      <c r="CN114" s="34"/>
    </row>
    <row r="115" spans="78:92">
      <c r="CL115" s="35"/>
      <c r="CM115" s="34"/>
      <c r="CN115" s="34"/>
    </row>
    <row r="116" spans="78:92">
      <c r="CL116" s="35"/>
      <c r="CM116" s="34"/>
      <c r="CN116" s="34"/>
    </row>
    <row r="117" spans="78:92">
      <c r="BZ117" s="33"/>
      <c r="CA117" s="33"/>
      <c r="CL117" s="35"/>
      <c r="CM117" s="34"/>
      <c r="CN117" s="34"/>
    </row>
    <row r="118" spans="78:92">
      <c r="BZ118" s="33"/>
      <c r="CA118" s="33"/>
      <c r="CL118" s="46"/>
      <c r="CM118" s="47"/>
      <c r="CN118" s="47"/>
    </row>
    <row r="119" spans="78:92">
      <c r="CL119" s="35"/>
      <c r="CM119" s="34"/>
      <c r="CN119" s="34"/>
    </row>
    <row r="120" spans="78:92">
      <c r="CL120" s="35"/>
      <c r="CM120" s="34"/>
      <c r="CN120" s="34"/>
    </row>
    <row r="121" spans="78:92">
      <c r="CL121" s="35"/>
      <c r="CM121" s="34"/>
      <c r="CN121" s="34"/>
    </row>
    <row r="122" spans="78:92">
      <c r="CL122" s="35"/>
      <c r="CM122" s="34"/>
      <c r="CN122" s="34"/>
    </row>
    <row r="123" spans="78:92">
      <c r="CL123" s="35"/>
      <c r="CM123" s="34"/>
      <c r="CN123" s="34"/>
    </row>
    <row r="124" spans="78:92">
      <c r="BZ124" s="33"/>
      <c r="CA124" s="33"/>
      <c r="CL124" s="35"/>
      <c r="CM124" s="34"/>
      <c r="CN124" s="34"/>
    </row>
    <row r="125" spans="78:92">
      <c r="BZ125" s="33"/>
      <c r="CA125" s="33"/>
      <c r="CL125" s="35"/>
      <c r="CM125" s="34"/>
      <c r="CN125" s="34"/>
    </row>
    <row r="126" spans="78:92">
      <c r="CL126" s="35"/>
      <c r="CM126" s="34"/>
      <c r="CN126" s="34"/>
    </row>
    <row r="127" spans="78:92">
      <c r="CL127" s="35"/>
      <c r="CM127" s="34"/>
      <c r="CN127" s="34"/>
    </row>
    <row r="128" spans="78:92">
      <c r="CL128" s="35"/>
      <c r="CM128" s="34"/>
      <c r="CN128" s="34"/>
    </row>
    <row r="129" spans="90:92">
      <c r="CL129" s="35"/>
      <c r="CM129" s="34"/>
      <c r="CN129" s="34"/>
    </row>
    <row r="130" spans="90:92">
      <c r="CL130" s="35"/>
      <c r="CM130" s="34"/>
      <c r="CN130" s="34"/>
    </row>
    <row r="131" spans="90:92">
      <c r="CL131" s="35"/>
      <c r="CM131" s="34"/>
      <c r="CN131" s="34"/>
    </row>
    <row r="132" spans="90:92">
      <c r="CL132" s="35"/>
      <c r="CM132" s="34"/>
      <c r="CN132" s="34"/>
    </row>
    <row r="133" spans="90:92">
      <c r="CL133" s="35"/>
      <c r="CM133" s="34"/>
      <c r="CN133" s="34"/>
    </row>
    <row r="134" spans="90:92">
      <c r="CL134" s="35"/>
      <c r="CM134" s="34"/>
      <c r="CN134" s="34"/>
    </row>
  </sheetData>
  <sortState xmlns:xlrd2="http://schemas.microsoft.com/office/spreadsheetml/2017/richdata2" ref="DU2:DX25">
    <sortCondition descending="1" ref="DX9:DX25"/>
  </sortState>
  <pageMargins left="0.7" right="0.7" top="0.75" bottom="0.75" header="0.3" footer="0.3"/>
  <pageSetup orientation="portrait" horizontalDpi="1200" verticalDpi="120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A4AC11-9488-5541-B124-06319FB266EF}">
  <dimension ref="A1:AQ46"/>
  <sheetViews>
    <sheetView zoomScale="84" workbookViewId="0">
      <pane xSplit="2" topLeftCell="C1" activePane="topRight" state="frozen"/>
      <selection pane="topRight" activeCell="P55" sqref="P55"/>
    </sheetView>
  </sheetViews>
  <sheetFormatPr baseColWidth="10" defaultRowHeight="15"/>
  <cols>
    <col min="1" max="1" width="16.1640625" customWidth="1"/>
    <col min="2" max="2" width="10.83203125" customWidth="1"/>
    <col min="12" max="12" width="4.1640625" customWidth="1"/>
    <col min="23" max="23" width="11.6640625" bestFit="1" customWidth="1"/>
  </cols>
  <sheetData>
    <row r="1" spans="1:43">
      <c r="A1" s="53" t="s">
        <v>0</v>
      </c>
      <c r="B1" s="181" t="s">
        <v>704</v>
      </c>
      <c r="C1" s="54" t="s">
        <v>21</v>
      </c>
      <c r="D1" s="54" t="s">
        <v>11</v>
      </c>
      <c r="E1" s="54" t="s">
        <v>22</v>
      </c>
      <c r="F1" s="54" t="s">
        <v>12</v>
      </c>
      <c r="G1" s="54" t="s">
        <v>10</v>
      </c>
      <c r="H1" s="54" t="s">
        <v>23</v>
      </c>
      <c r="I1" s="54" t="s">
        <v>9</v>
      </c>
      <c r="J1" s="54" t="s">
        <v>8</v>
      </c>
      <c r="K1" s="54" t="s">
        <v>24</v>
      </c>
      <c r="L1" s="54"/>
      <c r="M1" s="54" t="s">
        <v>7</v>
      </c>
      <c r="N1" s="54" t="s">
        <v>6</v>
      </c>
      <c r="O1" s="54" t="s">
        <v>5</v>
      </c>
      <c r="P1" s="54" t="s">
        <v>4</v>
      </c>
      <c r="Q1" s="54" t="s">
        <v>3</v>
      </c>
      <c r="R1" s="54" t="s">
        <v>13</v>
      </c>
      <c r="S1" s="54" t="s">
        <v>2</v>
      </c>
      <c r="T1" s="54" t="s">
        <v>25</v>
      </c>
      <c r="U1" s="55" t="s">
        <v>1</v>
      </c>
      <c r="X1" s="53" t="s">
        <v>698</v>
      </c>
      <c r="Y1" s="54" t="s">
        <v>21</v>
      </c>
      <c r="Z1" s="54" t="s">
        <v>11</v>
      </c>
      <c r="AA1" s="54" t="s">
        <v>22</v>
      </c>
      <c r="AB1" s="54" t="s">
        <v>12</v>
      </c>
      <c r="AC1" s="54" t="s">
        <v>10</v>
      </c>
      <c r="AD1" s="54" t="s">
        <v>23</v>
      </c>
      <c r="AE1" s="54" t="s">
        <v>9</v>
      </c>
      <c r="AF1" s="54" t="s">
        <v>8</v>
      </c>
      <c r="AG1" s="54" t="s">
        <v>24</v>
      </c>
      <c r="AH1" s="54"/>
      <c r="AI1" s="54" t="s">
        <v>7</v>
      </c>
      <c r="AJ1" s="54" t="s">
        <v>6</v>
      </c>
      <c r="AK1" s="54" t="s">
        <v>5</v>
      </c>
      <c r="AL1" s="54" t="s">
        <v>4</v>
      </c>
      <c r="AM1" s="54" t="s">
        <v>3</v>
      </c>
      <c r="AN1" s="54" t="s">
        <v>13</v>
      </c>
      <c r="AO1" s="54" t="s">
        <v>2</v>
      </c>
      <c r="AP1" s="54" t="s">
        <v>25</v>
      </c>
      <c r="AQ1" s="55" t="s">
        <v>1</v>
      </c>
    </row>
    <row r="2" spans="1:43">
      <c r="A2" s="58" t="s">
        <v>18</v>
      </c>
      <c r="B2" s="52">
        <v>44874</v>
      </c>
      <c r="C2" s="26">
        <v>45.667166666666667</v>
      </c>
      <c r="D2" s="26">
        <v>0.94717820433333344</v>
      </c>
      <c r="E2" s="26">
        <v>10.269299999999999</v>
      </c>
      <c r="F2" s="26">
        <v>6.1046134786666668</v>
      </c>
      <c r="G2" s="26">
        <v>0.10015580733333333</v>
      </c>
      <c r="H2" s="26">
        <v>0.65713333333333335</v>
      </c>
      <c r="I2" s="26">
        <v>4.514388321666666</v>
      </c>
      <c r="J2" s="26">
        <v>2.8244293203333335</v>
      </c>
      <c r="K2" s="26">
        <v>0.15440000000000001</v>
      </c>
      <c r="L2" s="26"/>
      <c r="M2" s="27">
        <v>118</v>
      </c>
      <c r="N2" s="27"/>
      <c r="O2" s="27">
        <v>14.333333333333334</v>
      </c>
      <c r="P2" s="27">
        <v>57.333333333333336</v>
      </c>
      <c r="Q2" s="27">
        <v>75</v>
      </c>
      <c r="R2" s="27">
        <v>59.666666666666664</v>
      </c>
      <c r="S2" s="27">
        <v>683.33333333333348</v>
      </c>
      <c r="T2" s="27">
        <v>21.333333333333329</v>
      </c>
      <c r="U2" s="182">
        <v>312.66666666666663</v>
      </c>
      <c r="V2" s="27"/>
      <c r="W2" s="29"/>
      <c r="X2" s="56" t="s">
        <v>18</v>
      </c>
      <c r="Y2">
        <v>59.38</v>
      </c>
      <c r="Z2">
        <v>1.05</v>
      </c>
      <c r="AA2">
        <v>17.11</v>
      </c>
      <c r="AB2">
        <v>6.76</v>
      </c>
      <c r="AC2">
        <v>9.7000000000000003E-2</v>
      </c>
      <c r="AD2">
        <v>1.508</v>
      </c>
      <c r="AE2">
        <v>4.8899999999999997</v>
      </c>
      <c r="AF2">
        <v>2.9350000000000001</v>
      </c>
      <c r="AG2">
        <v>0.49299999999999999</v>
      </c>
      <c r="AI2">
        <v>119</v>
      </c>
      <c r="AJ2">
        <v>9.4700000000000006</v>
      </c>
      <c r="AK2">
        <v>15.4</v>
      </c>
      <c r="AL2">
        <v>58.4</v>
      </c>
      <c r="AM2">
        <v>86.8</v>
      </c>
      <c r="AN2">
        <v>67.8</v>
      </c>
      <c r="AO2">
        <v>661</v>
      </c>
      <c r="AP2">
        <v>19.690000000000001</v>
      </c>
      <c r="AQ2" s="57">
        <v>231.5</v>
      </c>
    </row>
    <row r="3" spans="1:43">
      <c r="A3" s="56" t="s">
        <v>184</v>
      </c>
      <c r="B3" s="52">
        <v>44876.025694444441</v>
      </c>
      <c r="C3">
        <v>61.776899999999998</v>
      </c>
      <c r="D3">
        <v>1.0410478892040713</v>
      </c>
      <c r="E3">
        <v>15.7363</v>
      </c>
      <c r="F3">
        <v>6.6115879828326189</v>
      </c>
      <c r="G3">
        <v>0.10175619834710743</v>
      </c>
      <c r="H3">
        <v>1.2209000000000001</v>
      </c>
      <c r="I3">
        <v>5.1541905694697077</v>
      </c>
      <c r="J3">
        <v>2.835</v>
      </c>
      <c r="K3">
        <v>0.1958</v>
      </c>
      <c r="M3" s="30">
        <v>216</v>
      </c>
      <c r="N3" s="30">
        <v>0</v>
      </c>
      <c r="O3" s="30">
        <v>23</v>
      </c>
      <c r="P3" s="30">
        <v>53</v>
      </c>
      <c r="Q3" s="30">
        <v>79</v>
      </c>
      <c r="R3" s="30">
        <v>58.999999999999993</v>
      </c>
      <c r="S3" s="30">
        <v>638</v>
      </c>
      <c r="T3" s="30">
        <v>19</v>
      </c>
      <c r="U3" s="183">
        <v>215</v>
      </c>
      <c r="V3" s="30"/>
      <c r="X3" s="56" t="s">
        <v>184</v>
      </c>
      <c r="Y3">
        <v>59.38</v>
      </c>
      <c r="Z3">
        <v>1.05</v>
      </c>
      <c r="AA3">
        <v>17.11</v>
      </c>
      <c r="AB3">
        <v>6.76</v>
      </c>
      <c r="AC3">
        <v>9.7000000000000003E-2</v>
      </c>
      <c r="AD3">
        <v>1.508</v>
      </c>
      <c r="AE3">
        <v>4.8899999999999997</v>
      </c>
      <c r="AF3">
        <v>2.9350000000000001</v>
      </c>
      <c r="AG3">
        <v>0.49299999999999999</v>
      </c>
      <c r="AI3">
        <v>119</v>
      </c>
      <c r="AJ3">
        <v>9.4700000000000006</v>
      </c>
      <c r="AK3">
        <v>15.4</v>
      </c>
      <c r="AL3">
        <v>58.4</v>
      </c>
      <c r="AM3">
        <v>86.8</v>
      </c>
      <c r="AN3">
        <v>67.8</v>
      </c>
      <c r="AO3">
        <v>661</v>
      </c>
      <c r="AP3">
        <v>19.690000000000001</v>
      </c>
      <c r="AQ3" s="57">
        <v>231.5</v>
      </c>
    </row>
    <row r="4" spans="1:43">
      <c r="A4" s="56" t="s">
        <v>184</v>
      </c>
      <c r="B4" s="52">
        <v>44878.944444444445</v>
      </c>
      <c r="C4">
        <v>57.997700000000002</v>
      </c>
      <c r="D4">
        <v>1.0135157683964626</v>
      </c>
      <c r="E4">
        <v>14.535299999999999</v>
      </c>
      <c r="F4">
        <v>6.6407725321888416</v>
      </c>
      <c r="G4">
        <v>9.7623966942148768E-2</v>
      </c>
      <c r="H4">
        <v>1.0466</v>
      </c>
      <c r="I4">
        <v>5.0463131383797393</v>
      </c>
      <c r="J4">
        <v>2.7321</v>
      </c>
      <c r="K4">
        <v>0.1812</v>
      </c>
      <c r="M4" s="30">
        <v>156</v>
      </c>
      <c r="N4" s="30">
        <v>0</v>
      </c>
      <c r="O4" s="30">
        <v>21</v>
      </c>
      <c r="P4" s="30">
        <v>57</v>
      </c>
      <c r="Q4" s="30">
        <v>84</v>
      </c>
      <c r="R4" s="30">
        <v>63</v>
      </c>
      <c r="S4" s="30">
        <v>669</v>
      </c>
      <c r="T4" s="30">
        <v>19</v>
      </c>
      <c r="U4" s="183">
        <v>246</v>
      </c>
      <c r="V4" s="30"/>
      <c r="X4" s="56" t="s">
        <v>705</v>
      </c>
      <c r="Y4">
        <v>59.38</v>
      </c>
      <c r="Z4">
        <v>1.05</v>
      </c>
      <c r="AA4">
        <v>17.11</v>
      </c>
      <c r="AB4">
        <v>6.76</v>
      </c>
      <c r="AC4">
        <v>9.7000000000000003E-2</v>
      </c>
      <c r="AD4">
        <v>1.508</v>
      </c>
      <c r="AE4">
        <v>4.8899999999999997</v>
      </c>
      <c r="AF4">
        <v>2.9350000000000001</v>
      </c>
      <c r="AG4">
        <v>0.49299999999999999</v>
      </c>
      <c r="AI4">
        <v>119</v>
      </c>
      <c r="AJ4">
        <v>9.4700000000000006</v>
      </c>
      <c r="AK4">
        <v>15.4</v>
      </c>
      <c r="AL4">
        <v>58.4</v>
      </c>
      <c r="AM4">
        <v>86.8</v>
      </c>
      <c r="AN4">
        <v>67.8</v>
      </c>
      <c r="AO4">
        <v>661</v>
      </c>
      <c r="AP4">
        <v>19.690000000000001</v>
      </c>
      <c r="AQ4" s="57">
        <v>231.5</v>
      </c>
    </row>
    <row r="5" spans="1:43">
      <c r="A5" s="58" t="s">
        <v>35</v>
      </c>
      <c r="B5" s="52">
        <v>44874</v>
      </c>
      <c r="C5" s="26">
        <v>37.717966666666662</v>
      </c>
      <c r="D5" s="26">
        <v>1.683736447</v>
      </c>
      <c r="E5" s="26">
        <v>9.732800000000001</v>
      </c>
      <c r="F5" s="26">
        <v>10.55237823</v>
      </c>
      <c r="G5" s="26">
        <v>0.18496759016666667</v>
      </c>
      <c r="H5" s="26">
        <v>3.3654833333333332</v>
      </c>
      <c r="I5" s="26">
        <v>10.124294576666665</v>
      </c>
      <c r="J5" s="26">
        <v>0.15555421716666665</v>
      </c>
      <c r="K5" s="26">
        <v>4.265E-2</v>
      </c>
      <c r="L5" s="26"/>
      <c r="M5" s="27">
        <v>127.49999999999999</v>
      </c>
      <c r="N5" s="27">
        <v>240.33333333333334</v>
      </c>
      <c r="O5" s="27">
        <v>103.66666666666666</v>
      </c>
      <c r="P5" s="27">
        <v>61.333333333333336</v>
      </c>
      <c r="Q5" s="27">
        <v>73.833333333333343</v>
      </c>
      <c r="R5" s="27">
        <v>2</v>
      </c>
      <c r="S5" s="27">
        <v>129</v>
      </c>
      <c r="T5" s="27">
        <v>37.333333333333336</v>
      </c>
      <c r="U5" s="182">
        <v>154</v>
      </c>
      <c r="V5" s="27"/>
      <c r="X5" s="56" t="s">
        <v>31</v>
      </c>
      <c r="Y5">
        <v>49.34</v>
      </c>
      <c r="Z5">
        <v>1.75</v>
      </c>
      <c r="AA5">
        <v>15.49</v>
      </c>
      <c r="AB5">
        <v>10.85</v>
      </c>
      <c r="AC5">
        <v>0.18</v>
      </c>
      <c r="AD5">
        <v>7.51</v>
      </c>
      <c r="AE5">
        <v>11.16</v>
      </c>
      <c r="AF5">
        <v>0.17</v>
      </c>
      <c r="AG5">
        <v>0.16</v>
      </c>
      <c r="AI5">
        <v>298</v>
      </c>
      <c r="AJ5">
        <v>234</v>
      </c>
      <c r="AK5">
        <v>107</v>
      </c>
      <c r="AL5">
        <v>64</v>
      </c>
      <c r="AM5">
        <v>86</v>
      </c>
      <c r="AN5">
        <v>1</v>
      </c>
      <c r="AO5">
        <v>130</v>
      </c>
      <c r="AP5">
        <v>44</v>
      </c>
      <c r="AQ5" s="57">
        <v>133</v>
      </c>
    </row>
    <row r="6" spans="1:43">
      <c r="A6" s="56" t="s">
        <v>185</v>
      </c>
      <c r="B6" s="52">
        <v>44874</v>
      </c>
      <c r="C6">
        <v>40.808100000000003</v>
      </c>
      <c r="D6">
        <v>9.1743119266055034E-3</v>
      </c>
      <c r="E6">
        <v>15.0342</v>
      </c>
      <c r="F6">
        <v>6.2314841292536451</v>
      </c>
      <c r="G6">
        <v>7.8377191849805017E-2</v>
      </c>
      <c r="H6">
        <v>27.077100000000002</v>
      </c>
      <c r="I6">
        <v>8.9210857702532529</v>
      </c>
      <c r="K6">
        <v>0.22616865261228231</v>
      </c>
      <c r="M6" s="30"/>
      <c r="N6" s="30">
        <v>454.00000000000006</v>
      </c>
      <c r="O6" s="30">
        <v>660</v>
      </c>
      <c r="P6" s="30">
        <v>62</v>
      </c>
      <c r="Q6" s="30">
        <v>33</v>
      </c>
      <c r="R6" s="30"/>
      <c r="S6" s="30">
        <v>153</v>
      </c>
      <c r="T6" s="30"/>
      <c r="U6" s="183"/>
      <c r="V6" s="30"/>
      <c r="X6" s="56" t="s">
        <v>185</v>
      </c>
      <c r="Y6">
        <v>42.13</v>
      </c>
      <c r="Z6">
        <v>0.02</v>
      </c>
      <c r="AA6">
        <v>16.89</v>
      </c>
      <c r="AB6">
        <v>6.35</v>
      </c>
      <c r="AC6">
        <v>0.09</v>
      </c>
      <c r="AD6">
        <v>24.59</v>
      </c>
      <c r="AE6">
        <v>9.26</v>
      </c>
      <c r="AF6">
        <v>0.01</v>
      </c>
      <c r="AI6">
        <v>78</v>
      </c>
      <c r="AJ6">
        <v>473</v>
      </c>
      <c r="AK6">
        <v>1471</v>
      </c>
      <c r="AL6">
        <v>47</v>
      </c>
      <c r="AM6">
        <v>64</v>
      </c>
      <c r="AO6">
        <v>178</v>
      </c>
      <c r="AQ6" s="57"/>
    </row>
    <row r="7" spans="1:43">
      <c r="A7" s="56" t="s">
        <v>185</v>
      </c>
      <c r="B7" s="52">
        <v>44877.231944444444</v>
      </c>
      <c r="C7">
        <v>41.7849</v>
      </c>
      <c r="D7">
        <v>1.0178541631903888E-2</v>
      </c>
      <c r="E7">
        <v>15.738200000000001</v>
      </c>
      <c r="F7">
        <v>6.310014306151646</v>
      </c>
      <c r="G7">
        <v>8.057851239669421E-2</v>
      </c>
      <c r="H7">
        <v>27.337399999999999</v>
      </c>
      <c r="I7">
        <v>9.0666013712047011</v>
      </c>
      <c r="J7" t="s">
        <v>181</v>
      </c>
      <c r="K7">
        <v>7.7299999999999994E-2</v>
      </c>
      <c r="M7" s="30"/>
      <c r="N7" s="30">
        <v>424</v>
      </c>
      <c r="O7" s="30">
        <v>661.99999999999989</v>
      </c>
      <c r="P7" s="30">
        <v>58.999999999999993</v>
      </c>
      <c r="Q7" s="30">
        <v>35</v>
      </c>
      <c r="R7" s="30">
        <v>0</v>
      </c>
      <c r="S7" s="30">
        <v>158</v>
      </c>
      <c r="T7" s="30"/>
      <c r="U7" s="183"/>
      <c r="V7" s="30"/>
      <c r="X7" s="56" t="s">
        <v>185</v>
      </c>
      <c r="Y7">
        <v>42.13</v>
      </c>
      <c r="Z7">
        <v>0.02</v>
      </c>
      <c r="AA7">
        <v>16.89</v>
      </c>
      <c r="AB7">
        <v>6.35</v>
      </c>
      <c r="AC7">
        <v>0.09</v>
      </c>
      <c r="AD7">
        <v>24.59</v>
      </c>
      <c r="AE7">
        <v>9.26</v>
      </c>
      <c r="AF7">
        <v>0.01</v>
      </c>
      <c r="AI7">
        <v>78</v>
      </c>
      <c r="AJ7">
        <v>473</v>
      </c>
      <c r="AK7">
        <v>1471</v>
      </c>
      <c r="AL7">
        <v>47</v>
      </c>
      <c r="AM7">
        <v>64</v>
      </c>
      <c r="AO7">
        <v>178</v>
      </c>
      <c r="AQ7" s="57"/>
    </row>
    <row r="8" spans="1:43">
      <c r="A8" s="56" t="s">
        <v>14</v>
      </c>
      <c r="B8" s="52">
        <v>44874</v>
      </c>
      <c r="C8">
        <v>51.256500000000003</v>
      </c>
      <c r="D8">
        <v>2.2353628023352794</v>
      </c>
      <c r="E8">
        <v>12.263999999999999</v>
      </c>
      <c r="F8">
        <v>13.516585644838433</v>
      </c>
      <c r="G8">
        <v>0.20685380781447718</v>
      </c>
      <c r="H8">
        <v>12.215134306488174</v>
      </c>
      <c r="I8">
        <v>6.8768714145795444</v>
      </c>
      <c r="J8">
        <v>2.0430042763356018</v>
      </c>
      <c r="K8">
        <v>0.29857928505957837</v>
      </c>
      <c r="M8" s="30">
        <v>442.00000000000006</v>
      </c>
      <c r="N8" s="30"/>
      <c r="O8" s="30">
        <v>14</v>
      </c>
      <c r="P8" s="30">
        <v>18</v>
      </c>
      <c r="Q8" s="30">
        <v>115.99999999999999</v>
      </c>
      <c r="R8" s="30">
        <v>44</v>
      </c>
      <c r="S8" s="30">
        <v>352</v>
      </c>
      <c r="T8" s="30">
        <v>34</v>
      </c>
      <c r="U8" s="183">
        <v>160</v>
      </c>
      <c r="V8" s="30"/>
      <c r="X8" s="56" t="s">
        <v>14</v>
      </c>
      <c r="Y8">
        <v>54.1</v>
      </c>
      <c r="Z8">
        <v>2.2650000000000001</v>
      </c>
      <c r="AA8">
        <v>13.5</v>
      </c>
      <c r="AB8">
        <v>13.8</v>
      </c>
      <c r="AC8">
        <v>0.2</v>
      </c>
      <c r="AD8">
        <v>3.59</v>
      </c>
      <c r="AE8">
        <v>7.12</v>
      </c>
      <c r="AF8">
        <v>1.79</v>
      </c>
      <c r="AG8">
        <v>0.35</v>
      </c>
      <c r="AI8">
        <v>417.6</v>
      </c>
      <c r="AJ8">
        <v>15.85</v>
      </c>
      <c r="AK8">
        <v>12.57</v>
      </c>
      <c r="AL8">
        <v>19.66</v>
      </c>
      <c r="AM8">
        <v>129.5</v>
      </c>
      <c r="AN8">
        <v>46</v>
      </c>
      <c r="AO8">
        <v>337</v>
      </c>
      <c r="AP8">
        <v>36.1</v>
      </c>
      <c r="AQ8" s="57">
        <v>186.5</v>
      </c>
    </row>
    <row r="9" spans="1:43">
      <c r="A9" s="56" t="s">
        <v>14</v>
      </c>
      <c r="B9" s="52">
        <v>44880.309027777781</v>
      </c>
      <c r="C9">
        <v>53.555300000000003</v>
      </c>
      <c r="D9">
        <v>2.2371099616218921</v>
      </c>
      <c r="E9">
        <v>13.626799999999999</v>
      </c>
      <c r="F9">
        <v>13.331330472103005</v>
      </c>
      <c r="G9">
        <v>0.19770144628099176</v>
      </c>
      <c r="H9">
        <v>1.9823999999999999</v>
      </c>
      <c r="I9">
        <v>6.8238421715405062</v>
      </c>
      <c r="J9">
        <v>1.7188000000000001</v>
      </c>
      <c r="K9">
        <v>0.1313</v>
      </c>
      <c r="M9" s="30">
        <v>525</v>
      </c>
      <c r="N9" s="30">
        <v>86</v>
      </c>
      <c r="O9" s="30">
        <v>38</v>
      </c>
      <c r="P9" s="30">
        <v>26</v>
      </c>
      <c r="Q9" s="30">
        <v>114</v>
      </c>
      <c r="R9" s="30">
        <v>46</v>
      </c>
      <c r="S9" s="30">
        <v>316</v>
      </c>
      <c r="T9" s="30">
        <v>27</v>
      </c>
      <c r="U9" s="183">
        <v>138</v>
      </c>
      <c r="V9" s="30"/>
      <c r="X9" s="56" t="s">
        <v>14</v>
      </c>
      <c r="Y9">
        <v>54.1</v>
      </c>
      <c r="Z9">
        <v>2.2650000000000001</v>
      </c>
      <c r="AA9">
        <v>13.5</v>
      </c>
      <c r="AB9">
        <v>13.8</v>
      </c>
      <c r="AC9">
        <v>0.2</v>
      </c>
      <c r="AD9">
        <v>3.59</v>
      </c>
      <c r="AE9">
        <v>7.12</v>
      </c>
      <c r="AF9">
        <v>1.79</v>
      </c>
      <c r="AG9">
        <v>0.35</v>
      </c>
      <c r="AI9">
        <v>417.6</v>
      </c>
      <c r="AJ9">
        <v>15.85</v>
      </c>
      <c r="AK9">
        <v>12.57</v>
      </c>
      <c r="AL9">
        <v>19.66</v>
      </c>
      <c r="AM9">
        <v>129.5</v>
      </c>
      <c r="AN9">
        <v>46</v>
      </c>
      <c r="AO9">
        <v>337</v>
      </c>
      <c r="AP9">
        <v>36.1</v>
      </c>
      <c r="AQ9" s="57">
        <v>186.5</v>
      </c>
    </row>
    <row r="10" spans="1:43">
      <c r="A10" s="56" t="s">
        <v>14</v>
      </c>
      <c r="B10" s="52">
        <v>44881.28125</v>
      </c>
      <c r="C10">
        <v>52.761499999999998</v>
      </c>
      <c r="D10">
        <v>2.2452861671950606</v>
      </c>
      <c r="E10">
        <v>13.0733</v>
      </c>
      <c r="F10">
        <v>13.261230329041489</v>
      </c>
      <c r="G10">
        <v>0.20092975206611569</v>
      </c>
      <c r="H10">
        <v>1.6065</v>
      </c>
      <c r="I10">
        <v>6.867916608367147</v>
      </c>
      <c r="J10">
        <v>1.7061999999999999</v>
      </c>
      <c r="K10">
        <v>0.13930000000000001</v>
      </c>
      <c r="M10" s="30">
        <v>495</v>
      </c>
      <c r="N10" s="30">
        <v>0</v>
      </c>
      <c r="O10" s="30">
        <v>31</v>
      </c>
      <c r="P10" s="30">
        <v>25</v>
      </c>
      <c r="Q10" s="30">
        <v>111</v>
      </c>
      <c r="R10" s="30">
        <v>45</v>
      </c>
      <c r="S10" s="30">
        <v>323.00000000000006</v>
      </c>
      <c r="T10" s="30">
        <v>28</v>
      </c>
      <c r="U10" s="183">
        <v>146</v>
      </c>
      <c r="V10" s="30"/>
      <c r="X10" s="56" t="s">
        <v>14</v>
      </c>
      <c r="Y10">
        <v>54.1</v>
      </c>
      <c r="Z10">
        <v>2.2650000000000001</v>
      </c>
      <c r="AA10">
        <v>13.5</v>
      </c>
      <c r="AB10">
        <v>13.8</v>
      </c>
      <c r="AC10">
        <v>0.2</v>
      </c>
      <c r="AD10">
        <v>3.59</v>
      </c>
      <c r="AE10">
        <v>7.12</v>
      </c>
      <c r="AF10">
        <v>1.79</v>
      </c>
      <c r="AG10">
        <v>0.35</v>
      </c>
      <c r="AI10">
        <v>417.6</v>
      </c>
      <c r="AJ10">
        <v>15.85</v>
      </c>
      <c r="AK10">
        <v>12.57</v>
      </c>
      <c r="AL10">
        <v>19.66</v>
      </c>
      <c r="AM10">
        <v>129.5</v>
      </c>
      <c r="AN10">
        <v>46</v>
      </c>
      <c r="AO10">
        <v>337</v>
      </c>
      <c r="AP10">
        <v>36.1</v>
      </c>
      <c r="AQ10" s="57">
        <v>186.5</v>
      </c>
    </row>
    <row r="11" spans="1:43">
      <c r="A11" s="56" t="s">
        <v>14</v>
      </c>
      <c r="B11" s="52">
        <v>44882.181944444441</v>
      </c>
      <c r="C11">
        <v>51.876199999999997</v>
      </c>
      <c r="D11">
        <v>2.2289337560487237</v>
      </c>
      <c r="E11">
        <v>12.863200000000001</v>
      </c>
      <c r="F11">
        <v>13.337911301859801</v>
      </c>
      <c r="G11">
        <v>0.20402892561983471</v>
      </c>
      <c r="H11">
        <v>2.0693999999999999</v>
      </c>
      <c r="I11">
        <v>6.7604589338183851</v>
      </c>
      <c r="J11">
        <v>1.6919</v>
      </c>
      <c r="K11">
        <v>0.1409</v>
      </c>
      <c r="M11" s="30">
        <v>488.00000000000006</v>
      </c>
      <c r="N11" s="30">
        <v>0</v>
      </c>
      <c r="O11" s="30">
        <v>26</v>
      </c>
      <c r="P11" s="30">
        <v>17</v>
      </c>
      <c r="Q11" s="30">
        <v>110</v>
      </c>
      <c r="R11" s="30">
        <v>42</v>
      </c>
      <c r="S11" s="30">
        <v>319</v>
      </c>
      <c r="T11" s="30">
        <v>29</v>
      </c>
      <c r="U11" s="183">
        <v>147</v>
      </c>
      <c r="V11" s="30"/>
      <c r="X11" s="56" t="s">
        <v>14</v>
      </c>
      <c r="Y11">
        <v>54.1</v>
      </c>
      <c r="Z11">
        <v>2.2650000000000001</v>
      </c>
      <c r="AA11">
        <v>13.5</v>
      </c>
      <c r="AB11">
        <v>13.8</v>
      </c>
      <c r="AC11">
        <v>0.2</v>
      </c>
      <c r="AD11">
        <v>3.59</v>
      </c>
      <c r="AE11">
        <v>7.12</v>
      </c>
      <c r="AF11">
        <v>1.79</v>
      </c>
      <c r="AG11">
        <v>0.35</v>
      </c>
      <c r="AI11">
        <v>417.6</v>
      </c>
      <c r="AJ11">
        <v>15.85</v>
      </c>
      <c r="AK11">
        <v>12.57</v>
      </c>
      <c r="AL11">
        <v>19.66</v>
      </c>
      <c r="AM11">
        <v>129.5</v>
      </c>
      <c r="AN11">
        <v>46</v>
      </c>
      <c r="AO11">
        <v>337</v>
      </c>
      <c r="AP11">
        <v>36.1</v>
      </c>
      <c r="AQ11" s="57">
        <v>186.5</v>
      </c>
    </row>
    <row r="12" spans="1:43">
      <c r="A12" s="56" t="s">
        <v>32</v>
      </c>
      <c r="B12" s="52">
        <v>44874</v>
      </c>
      <c r="C12">
        <v>35.951300000000003</v>
      </c>
      <c r="D12">
        <v>2.7743119266055043</v>
      </c>
      <c r="E12">
        <v>9.5637000000000008</v>
      </c>
      <c r="F12">
        <v>12.992708035458964</v>
      </c>
      <c r="G12">
        <v>0.20194716318467062</v>
      </c>
      <c r="H12">
        <v>10.472300000000001</v>
      </c>
      <c r="I12">
        <v>13.498670770952849</v>
      </c>
      <c r="J12">
        <v>1.5809191110040353</v>
      </c>
      <c r="K12">
        <v>1.2880384967919341</v>
      </c>
      <c r="M12" s="30">
        <v>224</v>
      </c>
      <c r="N12" s="30">
        <v>276</v>
      </c>
      <c r="O12" s="30">
        <v>272</v>
      </c>
      <c r="P12" s="30">
        <v>81</v>
      </c>
      <c r="Q12" s="30">
        <v>108</v>
      </c>
      <c r="R12" s="30">
        <v>46</v>
      </c>
      <c r="S12" s="30">
        <v>1311</v>
      </c>
      <c r="T12" s="30">
        <v>28</v>
      </c>
      <c r="U12" s="183">
        <v>257</v>
      </c>
      <c r="V12" s="30"/>
      <c r="X12" s="56" t="s">
        <v>32</v>
      </c>
      <c r="Y12">
        <v>38.22</v>
      </c>
      <c r="Z12">
        <v>2.6120000000000001</v>
      </c>
      <c r="AA12">
        <v>9.9819999999999993</v>
      </c>
      <c r="AB12">
        <v>12.7</v>
      </c>
      <c r="AC12">
        <v>0.20019999999999999</v>
      </c>
      <c r="AD12">
        <v>13.06</v>
      </c>
      <c r="AE12">
        <v>13.99</v>
      </c>
      <c r="AF12">
        <v>1.4219999999999999</v>
      </c>
      <c r="AG12">
        <v>1.042</v>
      </c>
      <c r="AI12">
        <v>231.9</v>
      </c>
      <c r="AJ12">
        <v>353.1</v>
      </c>
      <c r="AK12">
        <v>269.7</v>
      </c>
      <c r="AL12">
        <v>68.8</v>
      </c>
      <c r="AM12">
        <v>122.9</v>
      </c>
      <c r="AN12">
        <v>47.61</v>
      </c>
      <c r="AO12">
        <v>1392</v>
      </c>
      <c r="AP12">
        <v>29.44</v>
      </c>
      <c r="AQ12" s="57">
        <v>272.89999999999998</v>
      </c>
    </row>
    <row r="13" spans="1:43">
      <c r="A13" s="56" t="s">
        <v>32</v>
      </c>
      <c r="B13" s="52">
        <v>44877.234027777777</v>
      </c>
      <c r="C13">
        <v>37.377800000000001</v>
      </c>
      <c r="D13">
        <v>2.801268146170532</v>
      </c>
      <c r="E13">
        <v>10.1328</v>
      </c>
      <c r="F13">
        <v>13.01859799713877</v>
      </c>
      <c r="G13">
        <v>0.20325413223140498</v>
      </c>
      <c r="H13">
        <v>11.913500000000001</v>
      </c>
      <c r="I13">
        <v>13.639149293409822</v>
      </c>
      <c r="J13">
        <v>1.3513999999999999</v>
      </c>
      <c r="K13">
        <v>0.60150000000000003</v>
      </c>
      <c r="M13" s="30">
        <v>199.00000000000003</v>
      </c>
      <c r="N13" s="30">
        <v>349</v>
      </c>
      <c r="O13" s="30">
        <v>282</v>
      </c>
      <c r="P13" s="30">
        <v>82.000000000000014</v>
      </c>
      <c r="Q13" s="30">
        <v>107</v>
      </c>
      <c r="R13" s="30">
        <v>42</v>
      </c>
      <c r="S13" s="30">
        <v>1285</v>
      </c>
      <c r="T13" s="30">
        <v>27</v>
      </c>
      <c r="U13" s="183">
        <v>237</v>
      </c>
      <c r="V13" s="30"/>
      <c r="X13" s="56" t="s">
        <v>32</v>
      </c>
      <c r="Y13">
        <v>38.22</v>
      </c>
      <c r="Z13">
        <v>2.6120000000000001</v>
      </c>
      <c r="AA13">
        <v>9.9819999999999993</v>
      </c>
      <c r="AB13">
        <v>12.7</v>
      </c>
      <c r="AC13">
        <v>0.20019999999999999</v>
      </c>
      <c r="AD13">
        <v>13.06</v>
      </c>
      <c r="AE13">
        <v>13.99</v>
      </c>
      <c r="AF13">
        <v>1.4219999999999999</v>
      </c>
      <c r="AG13">
        <v>1.042</v>
      </c>
      <c r="AI13">
        <v>231.9</v>
      </c>
      <c r="AJ13">
        <v>353.1</v>
      </c>
      <c r="AK13">
        <v>269.7</v>
      </c>
      <c r="AL13">
        <v>68.8</v>
      </c>
      <c r="AM13">
        <v>122.9</v>
      </c>
      <c r="AN13">
        <v>47.61</v>
      </c>
      <c r="AO13">
        <v>1392</v>
      </c>
      <c r="AP13">
        <v>29.44</v>
      </c>
      <c r="AQ13" s="57">
        <v>272.89999999999998</v>
      </c>
    </row>
    <row r="14" spans="1:43">
      <c r="A14" s="56" t="s">
        <v>16</v>
      </c>
      <c r="B14" s="52">
        <v>44874</v>
      </c>
      <c r="C14">
        <v>44.870899999999999</v>
      </c>
      <c r="D14" s="31">
        <v>2.794161801501251</v>
      </c>
      <c r="E14">
        <v>13.1934</v>
      </c>
      <c r="F14" s="31">
        <v>12.508721761509864</v>
      </c>
      <c r="G14" s="31">
        <v>0.1789634067608398</v>
      </c>
      <c r="H14">
        <v>4.4579000000000004</v>
      </c>
      <c r="I14" s="31">
        <v>10.849027564012873</v>
      </c>
      <c r="J14" s="31">
        <v>0.50749864482322471</v>
      </c>
      <c r="K14" s="31">
        <v>0.12534372135655361</v>
      </c>
      <c r="M14" s="30">
        <v>199</v>
      </c>
      <c r="N14" s="30">
        <v>204.00000000000003</v>
      </c>
      <c r="O14" s="30">
        <v>119.00000000000001</v>
      </c>
      <c r="P14" s="30">
        <v>124</v>
      </c>
      <c r="Q14" s="30">
        <v>99.000000000000014</v>
      </c>
      <c r="R14" s="30">
        <v>9</v>
      </c>
      <c r="S14" s="30">
        <v>383</v>
      </c>
      <c r="T14" s="30">
        <v>23</v>
      </c>
      <c r="U14" s="183">
        <v>153</v>
      </c>
      <c r="V14" s="30"/>
      <c r="X14" s="56" t="s">
        <v>16</v>
      </c>
      <c r="Y14">
        <v>49.6</v>
      </c>
      <c r="Z14">
        <v>2.73</v>
      </c>
      <c r="AA14">
        <v>13.44</v>
      </c>
      <c r="AB14">
        <v>12.39</v>
      </c>
      <c r="AC14">
        <v>0.17</v>
      </c>
      <c r="AD14">
        <v>7.26</v>
      </c>
      <c r="AE14">
        <v>11.4</v>
      </c>
      <c r="AF14">
        <v>0.51300000000000001</v>
      </c>
      <c r="AG14">
        <v>0.27</v>
      </c>
      <c r="AI14">
        <v>318</v>
      </c>
      <c r="AJ14">
        <v>287</v>
      </c>
      <c r="AK14">
        <v>119.8</v>
      </c>
      <c r="AL14">
        <v>129.30000000000001</v>
      </c>
      <c r="AM14">
        <v>104</v>
      </c>
      <c r="AN14">
        <v>9.3000000000000007</v>
      </c>
      <c r="AO14">
        <v>394</v>
      </c>
      <c r="AP14">
        <v>26</v>
      </c>
      <c r="AQ14" s="57">
        <v>171</v>
      </c>
    </row>
    <row r="15" spans="1:43">
      <c r="A15" s="56" t="s">
        <v>707</v>
      </c>
      <c r="B15" s="52">
        <v>44882.18472222222</v>
      </c>
      <c r="C15">
        <v>44.959600000000002</v>
      </c>
      <c r="D15">
        <v>2.7815785082596363</v>
      </c>
      <c r="E15">
        <v>12.852</v>
      </c>
      <c r="F15">
        <v>12.369814020028613</v>
      </c>
      <c r="G15">
        <v>0.1793646694214876</v>
      </c>
      <c r="H15">
        <v>4.7140000000000004</v>
      </c>
      <c r="I15">
        <v>10.816146634951728</v>
      </c>
      <c r="J15">
        <v>0.42459999999999998</v>
      </c>
      <c r="K15">
        <v>7.2099999999999997E-2</v>
      </c>
      <c r="M15" s="30">
        <v>225.99999999999997</v>
      </c>
      <c r="N15" s="30">
        <v>336</v>
      </c>
      <c r="O15" s="30">
        <v>141</v>
      </c>
      <c r="P15" s="30">
        <v>128</v>
      </c>
      <c r="Q15" s="30">
        <v>97.000000000000014</v>
      </c>
      <c r="R15" s="30">
        <v>7</v>
      </c>
      <c r="S15" s="30">
        <v>378</v>
      </c>
      <c r="T15" s="30">
        <v>22</v>
      </c>
      <c r="U15" s="183">
        <v>149</v>
      </c>
      <c r="V15" s="30"/>
      <c r="X15" s="56" t="s">
        <v>16</v>
      </c>
      <c r="Y15">
        <v>49.6</v>
      </c>
      <c r="Z15">
        <v>2.73</v>
      </c>
      <c r="AA15">
        <v>13.44</v>
      </c>
      <c r="AB15">
        <v>12.39</v>
      </c>
      <c r="AC15">
        <v>0.17</v>
      </c>
      <c r="AD15">
        <v>7.26</v>
      </c>
      <c r="AE15">
        <v>11.4</v>
      </c>
      <c r="AF15">
        <v>0.51300000000000001</v>
      </c>
      <c r="AG15">
        <v>0.27</v>
      </c>
      <c r="AI15">
        <v>318</v>
      </c>
      <c r="AJ15">
        <v>287</v>
      </c>
      <c r="AK15">
        <v>119.8</v>
      </c>
      <c r="AL15">
        <v>129.30000000000001</v>
      </c>
      <c r="AM15">
        <v>104</v>
      </c>
      <c r="AN15">
        <v>9.3000000000000007</v>
      </c>
      <c r="AO15">
        <v>394</v>
      </c>
      <c r="AP15">
        <v>26</v>
      </c>
      <c r="AQ15" s="57">
        <v>171</v>
      </c>
    </row>
    <row r="16" spans="1:43">
      <c r="A16" s="56" t="s">
        <v>16</v>
      </c>
      <c r="B16" s="52">
        <v>44876.019444444442</v>
      </c>
      <c r="C16">
        <v>47.052199999999999</v>
      </c>
      <c r="D16">
        <v>2.809110629067245</v>
      </c>
      <c r="E16">
        <v>13.9384</v>
      </c>
      <c r="F16">
        <v>12.580400572246067</v>
      </c>
      <c r="G16">
        <v>0.1762654958677686</v>
      </c>
      <c r="H16">
        <v>5.1820000000000004</v>
      </c>
      <c r="I16">
        <v>10.947810270043375</v>
      </c>
      <c r="J16">
        <v>0.43859999999999999</v>
      </c>
      <c r="K16">
        <v>7.17E-2</v>
      </c>
      <c r="M16" s="30">
        <v>328.00000000000006</v>
      </c>
      <c r="N16" s="30">
        <v>318</v>
      </c>
      <c r="O16" s="30">
        <v>128</v>
      </c>
      <c r="P16" s="30">
        <v>132</v>
      </c>
      <c r="Q16" s="30">
        <v>96</v>
      </c>
      <c r="R16" s="30">
        <v>7</v>
      </c>
      <c r="S16" s="30">
        <v>371.99999999999994</v>
      </c>
      <c r="T16" s="30">
        <v>23</v>
      </c>
      <c r="U16" s="183">
        <v>139</v>
      </c>
      <c r="V16" s="30"/>
      <c r="X16" s="56" t="s">
        <v>16</v>
      </c>
      <c r="Y16">
        <v>49.6</v>
      </c>
      <c r="Z16">
        <v>2.73</v>
      </c>
      <c r="AA16">
        <v>13.44</v>
      </c>
      <c r="AB16">
        <v>12.39</v>
      </c>
      <c r="AC16">
        <v>0.17</v>
      </c>
      <c r="AD16">
        <v>7.26</v>
      </c>
      <c r="AE16">
        <v>11.4</v>
      </c>
      <c r="AF16">
        <v>0.51300000000000001</v>
      </c>
      <c r="AG16">
        <v>0.27</v>
      </c>
      <c r="AI16">
        <v>318</v>
      </c>
      <c r="AJ16">
        <v>287</v>
      </c>
      <c r="AK16">
        <v>119.8</v>
      </c>
      <c r="AL16">
        <v>129.30000000000001</v>
      </c>
      <c r="AM16">
        <v>104</v>
      </c>
      <c r="AN16">
        <v>9.3000000000000007</v>
      </c>
      <c r="AO16">
        <v>394</v>
      </c>
      <c r="AP16">
        <v>26</v>
      </c>
      <c r="AQ16" s="57">
        <v>171</v>
      </c>
    </row>
    <row r="17" spans="1:43">
      <c r="A17" s="56" t="s">
        <v>16</v>
      </c>
      <c r="B17" s="52">
        <v>44877.236805555556</v>
      </c>
      <c r="C17">
        <v>47.694200000000002</v>
      </c>
      <c r="D17">
        <v>2.8184548640080092</v>
      </c>
      <c r="E17">
        <v>14.1119</v>
      </c>
      <c r="F17">
        <v>12.683547925608012</v>
      </c>
      <c r="G17">
        <v>0.17807334710743802</v>
      </c>
      <c r="H17">
        <v>5.0069999999999997</v>
      </c>
      <c r="I17">
        <v>11.065062263886945</v>
      </c>
      <c r="J17">
        <v>0.43569999999999998</v>
      </c>
      <c r="K17">
        <v>7.7600000000000002E-2</v>
      </c>
      <c r="M17" s="30">
        <v>302</v>
      </c>
      <c r="N17" s="30">
        <v>317</v>
      </c>
      <c r="O17" s="30">
        <v>138</v>
      </c>
      <c r="P17" s="30">
        <v>128</v>
      </c>
      <c r="Q17" s="30">
        <v>97.999999999999986</v>
      </c>
      <c r="R17" s="30">
        <v>7</v>
      </c>
      <c r="S17" s="30">
        <v>376</v>
      </c>
      <c r="T17" s="30">
        <v>23</v>
      </c>
      <c r="U17" s="183">
        <v>139</v>
      </c>
      <c r="V17" s="30"/>
      <c r="X17" s="56" t="s">
        <v>16</v>
      </c>
      <c r="Y17">
        <v>49.6</v>
      </c>
      <c r="Z17">
        <v>2.73</v>
      </c>
      <c r="AA17">
        <v>13.44</v>
      </c>
      <c r="AB17">
        <v>12.39</v>
      </c>
      <c r="AC17">
        <v>0.17</v>
      </c>
      <c r="AD17">
        <v>7.26</v>
      </c>
      <c r="AE17">
        <v>11.4</v>
      </c>
      <c r="AF17">
        <v>0.51300000000000001</v>
      </c>
      <c r="AG17">
        <v>0.27</v>
      </c>
      <c r="AI17">
        <v>318</v>
      </c>
      <c r="AJ17">
        <v>287</v>
      </c>
      <c r="AK17">
        <v>119.8</v>
      </c>
      <c r="AL17">
        <v>129.30000000000001</v>
      </c>
      <c r="AM17">
        <v>104</v>
      </c>
      <c r="AN17">
        <v>9.3000000000000007</v>
      </c>
      <c r="AO17">
        <v>394</v>
      </c>
      <c r="AP17">
        <v>26</v>
      </c>
      <c r="AQ17" s="57">
        <v>171</v>
      </c>
    </row>
    <row r="18" spans="1:43">
      <c r="A18" s="56" t="s">
        <v>28</v>
      </c>
      <c r="B18" s="52">
        <v>44874</v>
      </c>
      <c r="C18">
        <v>46.645000000000003</v>
      </c>
      <c r="D18">
        <v>0.86889074228523766</v>
      </c>
      <c r="E18">
        <v>18.1843</v>
      </c>
      <c r="F18">
        <v>11.139119245067201</v>
      </c>
      <c r="G18">
        <v>0.16321049505461871</v>
      </c>
      <c r="H18">
        <v>7.0621999999999998</v>
      </c>
      <c r="I18">
        <v>12.868756121449559</v>
      </c>
      <c r="M18" s="30">
        <v>339</v>
      </c>
      <c r="N18" s="30">
        <v>252</v>
      </c>
      <c r="O18" s="30">
        <v>168</v>
      </c>
      <c r="P18" s="30">
        <v>132</v>
      </c>
      <c r="Q18" s="30">
        <v>67</v>
      </c>
      <c r="R18" s="30"/>
      <c r="S18" s="30">
        <v>105</v>
      </c>
      <c r="T18" s="30">
        <v>15</v>
      </c>
      <c r="U18" s="183">
        <v>11</v>
      </c>
      <c r="V18" s="30"/>
      <c r="X18" s="56" t="s">
        <v>28</v>
      </c>
      <c r="Y18">
        <v>47.79</v>
      </c>
      <c r="Z18">
        <v>0.95899999999999996</v>
      </c>
      <c r="AA18">
        <v>15.51</v>
      </c>
      <c r="AB18">
        <v>11.4</v>
      </c>
      <c r="AC18">
        <v>0.17</v>
      </c>
      <c r="AD18">
        <v>9.69</v>
      </c>
      <c r="AE18">
        <v>13.29</v>
      </c>
      <c r="AF18">
        <v>2.9000000000000001E-2</v>
      </c>
      <c r="AG18">
        <v>0.03</v>
      </c>
      <c r="AI18">
        <v>320</v>
      </c>
      <c r="AJ18">
        <v>372</v>
      </c>
      <c r="AK18">
        <v>168</v>
      </c>
      <c r="AL18">
        <v>120</v>
      </c>
      <c r="AM18">
        <v>70</v>
      </c>
      <c r="AN18">
        <v>0.21</v>
      </c>
      <c r="AO18">
        <v>109</v>
      </c>
      <c r="AP18">
        <v>15.6</v>
      </c>
      <c r="AQ18" s="57">
        <v>14.8</v>
      </c>
    </row>
    <row r="19" spans="1:43">
      <c r="A19" s="56" t="s">
        <v>28</v>
      </c>
      <c r="B19" s="52">
        <v>44876.022916666669</v>
      </c>
      <c r="C19">
        <v>49.358600000000003</v>
      </c>
      <c r="D19">
        <v>0.87752377774069745</v>
      </c>
      <c r="E19">
        <v>19.952000000000002</v>
      </c>
      <c r="F19">
        <v>11.229756795422032</v>
      </c>
      <c r="G19">
        <v>0.15870351239669422</v>
      </c>
      <c r="H19">
        <v>7.9958999999999998</v>
      </c>
      <c r="I19">
        <v>13.069539666993144</v>
      </c>
      <c r="J19" t="s">
        <v>181</v>
      </c>
      <c r="K19">
        <v>1.66E-2</v>
      </c>
      <c r="M19" s="30">
        <v>369.00000000000006</v>
      </c>
      <c r="N19" s="30">
        <v>275</v>
      </c>
      <c r="O19" s="30">
        <v>172</v>
      </c>
      <c r="P19" s="30">
        <v>132</v>
      </c>
      <c r="Q19" s="30">
        <v>67</v>
      </c>
      <c r="R19" s="30">
        <v>0</v>
      </c>
      <c r="S19" s="30">
        <v>99</v>
      </c>
      <c r="T19" s="30">
        <v>12</v>
      </c>
      <c r="U19" s="183">
        <v>9</v>
      </c>
      <c r="V19" s="30"/>
      <c r="X19" s="56" t="s">
        <v>28</v>
      </c>
      <c r="Y19">
        <v>47.79</v>
      </c>
      <c r="Z19">
        <v>0.95899999999999996</v>
      </c>
      <c r="AA19">
        <v>15.51</v>
      </c>
      <c r="AB19">
        <v>11.4</v>
      </c>
      <c r="AC19">
        <v>0.17</v>
      </c>
      <c r="AD19">
        <v>9.69</v>
      </c>
      <c r="AE19">
        <v>13.29</v>
      </c>
      <c r="AF19">
        <v>2.9000000000000001E-2</v>
      </c>
      <c r="AG19">
        <v>0.03</v>
      </c>
      <c r="AI19">
        <v>320</v>
      </c>
      <c r="AJ19">
        <v>372</v>
      </c>
      <c r="AK19">
        <v>168</v>
      </c>
      <c r="AL19">
        <v>120</v>
      </c>
      <c r="AM19">
        <v>70</v>
      </c>
      <c r="AN19">
        <v>0.21</v>
      </c>
      <c r="AO19">
        <v>109</v>
      </c>
      <c r="AP19">
        <v>15.6</v>
      </c>
      <c r="AQ19" s="57">
        <v>14.8</v>
      </c>
    </row>
    <row r="20" spans="1:43">
      <c r="A20" s="56" t="s">
        <v>77</v>
      </c>
      <c r="B20" s="52">
        <v>44874</v>
      </c>
      <c r="C20">
        <v>29.934033333333332</v>
      </c>
      <c r="D20">
        <v>2.1907144666666666E-2</v>
      </c>
      <c r="F20">
        <v>8.6208655036666659</v>
      </c>
      <c r="G20">
        <v>0.11414404866666666</v>
      </c>
      <c r="H20">
        <v>24.082866666666664</v>
      </c>
      <c r="I20">
        <v>0.70976167166666659</v>
      </c>
      <c r="J20">
        <v>1.3250617666666667E-2</v>
      </c>
      <c r="M20" s="30"/>
      <c r="N20" s="30">
        <v>2987.6666666666661</v>
      </c>
      <c r="O20" s="30">
        <v>2369.6666666666665</v>
      </c>
      <c r="P20" s="30">
        <v>89.666666666666657</v>
      </c>
      <c r="Q20" s="30">
        <v>36.333333333333336</v>
      </c>
      <c r="R20" s="30"/>
      <c r="S20" s="30">
        <v>8.3333333333333321</v>
      </c>
      <c r="T20" s="30"/>
      <c r="U20" s="183"/>
      <c r="V20" s="30"/>
      <c r="X20" s="56" t="s">
        <v>77</v>
      </c>
      <c r="Y20">
        <v>38.54</v>
      </c>
      <c r="Z20">
        <v>2.1999999999999999E-2</v>
      </c>
      <c r="AA20">
        <v>0.47499999999999998</v>
      </c>
      <c r="AB20">
        <v>8</v>
      </c>
      <c r="AC20">
        <v>8.2000000000000003E-2</v>
      </c>
      <c r="AD20">
        <v>38.22</v>
      </c>
      <c r="AE20">
        <v>0.68</v>
      </c>
      <c r="AF20">
        <v>1.7999999999999999E-2</v>
      </c>
      <c r="AI20">
        <v>33.4</v>
      </c>
      <c r="AJ20">
        <v>2780</v>
      </c>
      <c r="AK20">
        <v>2300</v>
      </c>
      <c r="AM20">
        <v>39</v>
      </c>
      <c r="AO20">
        <v>7.3</v>
      </c>
      <c r="AQ20" s="57"/>
    </row>
    <row r="21" spans="1:43">
      <c r="A21" s="56" t="s">
        <v>77</v>
      </c>
      <c r="B21" s="52">
        <v>44874</v>
      </c>
      <c r="C21">
        <v>31.640599999999999</v>
      </c>
      <c r="D21">
        <v>2.2685571309424519E-2</v>
      </c>
      <c r="F21">
        <v>9.2412067486416927</v>
      </c>
      <c r="G21">
        <v>0.11324019316685173</v>
      </c>
      <c r="H21">
        <v>24.523800000000001</v>
      </c>
      <c r="I21">
        <v>0.76717503847768298</v>
      </c>
      <c r="M21" s="30"/>
      <c r="N21" s="30">
        <v>3163.0000000000005</v>
      </c>
      <c r="O21" s="30">
        <v>2364</v>
      </c>
      <c r="P21" s="30">
        <v>101</v>
      </c>
      <c r="Q21" s="30">
        <v>38</v>
      </c>
      <c r="R21" s="30"/>
      <c r="S21" s="30">
        <v>10</v>
      </c>
      <c r="T21" s="30"/>
      <c r="U21" s="183"/>
      <c r="V21" s="30"/>
      <c r="X21" s="56" t="s">
        <v>77</v>
      </c>
      <c r="Y21">
        <v>38.54</v>
      </c>
      <c r="Z21">
        <v>2.1999999999999999E-2</v>
      </c>
      <c r="AA21">
        <v>0.47499999999999998</v>
      </c>
      <c r="AB21">
        <v>8</v>
      </c>
      <c r="AC21">
        <v>8.2000000000000003E-2</v>
      </c>
      <c r="AD21">
        <v>38.22</v>
      </c>
      <c r="AE21">
        <v>0.68</v>
      </c>
      <c r="AF21">
        <v>1.7999999999999999E-2</v>
      </c>
      <c r="AI21">
        <v>33.4</v>
      </c>
      <c r="AJ21">
        <v>2780</v>
      </c>
      <c r="AK21">
        <v>2300</v>
      </c>
      <c r="AM21">
        <v>39</v>
      </c>
      <c r="AO21">
        <v>7.3</v>
      </c>
      <c r="AQ21" s="57"/>
    </row>
    <row r="22" spans="1:43">
      <c r="A22" s="58" t="s">
        <v>29</v>
      </c>
      <c r="B22" s="52">
        <v>44874</v>
      </c>
      <c r="C22" s="26">
        <v>34.837899999999998</v>
      </c>
      <c r="D22" s="26">
        <v>0.39894356400000003</v>
      </c>
      <c r="E22" s="26">
        <v>12.474733333333333</v>
      </c>
      <c r="F22" s="26">
        <v>9.3544943283333328</v>
      </c>
      <c r="G22" s="26">
        <v>0.14392824266666668</v>
      </c>
      <c r="H22" s="26">
        <v>4.7641</v>
      </c>
      <c r="I22" s="26">
        <v>10.52194394</v>
      </c>
      <c r="J22" s="26">
        <v>0.23738681766666669</v>
      </c>
      <c r="K22" s="26">
        <v>2.8766666666666666E-2</v>
      </c>
      <c r="L22" s="26"/>
      <c r="M22" s="27">
        <v>95.5</v>
      </c>
      <c r="N22" s="27">
        <v>203.00000000000003</v>
      </c>
      <c r="O22" s="27">
        <v>246</v>
      </c>
      <c r="P22" s="27">
        <v>92.666666666666671</v>
      </c>
      <c r="Q22" s="27">
        <v>51.000000000000007</v>
      </c>
      <c r="R22" s="27">
        <v>3.9999999999999996</v>
      </c>
      <c r="S22" s="27">
        <v>148.33333333333331</v>
      </c>
      <c r="T22" s="27">
        <v>18</v>
      </c>
      <c r="U22" s="182">
        <v>38.333333333333329</v>
      </c>
      <c r="V22" s="27"/>
      <c r="X22" s="56" t="s">
        <v>29</v>
      </c>
      <c r="Y22">
        <v>47.1</v>
      </c>
      <c r="Z22">
        <v>0.48</v>
      </c>
      <c r="AA22">
        <v>18.32</v>
      </c>
      <c r="AB22">
        <v>9.9499999999999993</v>
      </c>
      <c r="AC22">
        <v>0.15</v>
      </c>
      <c r="AD22">
        <v>10.09</v>
      </c>
      <c r="AE22">
        <v>11.38</v>
      </c>
      <c r="AF22">
        <v>0.23</v>
      </c>
      <c r="AG22">
        <v>7.0000000000000007E-2</v>
      </c>
      <c r="AI22">
        <v>147.5</v>
      </c>
      <c r="AJ22">
        <v>278</v>
      </c>
      <c r="AK22">
        <v>252</v>
      </c>
      <c r="AL22">
        <v>98</v>
      </c>
      <c r="AM22">
        <v>68</v>
      </c>
      <c r="AN22">
        <v>4</v>
      </c>
      <c r="AO22">
        <v>145</v>
      </c>
      <c r="AP22">
        <v>18.5</v>
      </c>
      <c r="AQ22" s="57">
        <v>38.5</v>
      </c>
    </row>
    <row r="23" spans="1:43">
      <c r="A23" s="58" t="s">
        <v>76</v>
      </c>
      <c r="B23" s="52">
        <v>44874</v>
      </c>
      <c r="C23" s="26">
        <v>27.760666666666669</v>
      </c>
      <c r="D23" s="26">
        <v>2.6410897999999999E-2</v>
      </c>
      <c r="E23" s="26"/>
      <c r="F23" s="26">
        <v>8.9399485273333337</v>
      </c>
      <c r="G23" s="26">
        <v>0.15714175033333333</v>
      </c>
      <c r="H23" s="26">
        <v>29.5334</v>
      </c>
      <c r="I23" s="26">
        <v>0.11865118200000001</v>
      </c>
      <c r="J23" s="26">
        <v>1.5137826333333333E-2</v>
      </c>
      <c r="K23" s="26"/>
      <c r="L23" s="26"/>
      <c r="M23" s="27"/>
      <c r="N23" s="27">
        <v>3576.9999999999995</v>
      </c>
      <c r="O23" s="27">
        <v>2413</v>
      </c>
      <c r="P23" s="27">
        <v>92</v>
      </c>
      <c r="Q23" s="27">
        <v>44.666666666666664</v>
      </c>
      <c r="R23" s="27"/>
      <c r="S23" s="27"/>
      <c r="T23" s="27"/>
      <c r="U23" s="182"/>
      <c r="V23" s="27"/>
      <c r="X23" s="56" t="s">
        <v>76</v>
      </c>
      <c r="Y23">
        <v>40.409999999999997</v>
      </c>
      <c r="Z23">
        <v>3.7000000000000002E-3</v>
      </c>
      <c r="AA23">
        <v>0.19600000000000001</v>
      </c>
      <c r="AB23">
        <v>8.68</v>
      </c>
      <c r="AC23">
        <v>0.12</v>
      </c>
      <c r="AD23">
        <v>49.55</v>
      </c>
      <c r="AE23">
        <v>0.17</v>
      </c>
      <c r="AF23">
        <v>2E-3</v>
      </c>
      <c r="AG23">
        <v>1.2999999999999999E-3</v>
      </c>
      <c r="AI23">
        <v>10</v>
      </c>
      <c r="AJ23">
        <v>4100</v>
      </c>
      <c r="AK23">
        <v>2298</v>
      </c>
      <c r="AL23">
        <v>5.7</v>
      </c>
      <c r="AM23">
        <v>43.8</v>
      </c>
      <c r="AN23">
        <v>6.6000000000000003E-2</v>
      </c>
      <c r="AO23">
        <v>0.3</v>
      </c>
      <c r="AP23">
        <v>3.6299999999999999E-2</v>
      </c>
      <c r="AQ23" s="57">
        <v>0.153</v>
      </c>
    </row>
    <row r="24" spans="1:43">
      <c r="A24" s="56" t="s">
        <v>187</v>
      </c>
      <c r="B24" s="52">
        <v>44874</v>
      </c>
      <c r="C24">
        <v>35.1877</v>
      </c>
      <c r="D24">
        <v>3.4361968306922432E-2</v>
      </c>
      <c r="F24">
        <v>8.1574206462682302</v>
      </c>
      <c r="G24">
        <v>0.11943806006766004</v>
      </c>
      <c r="H24">
        <v>48.751399999999997</v>
      </c>
      <c r="I24">
        <v>6.9959423534350085E-2</v>
      </c>
      <c r="M24" s="30"/>
      <c r="N24" s="30">
        <v>16341.000000000002</v>
      </c>
      <c r="O24" s="30">
        <v>4097</v>
      </c>
      <c r="P24" s="30">
        <v>167</v>
      </c>
      <c r="Q24" s="30">
        <v>54</v>
      </c>
      <c r="R24" s="30"/>
      <c r="S24" s="30"/>
      <c r="T24" s="30"/>
      <c r="U24" s="183"/>
      <c r="V24" s="30"/>
      <c r="X24" s="56" t="s">
        <v>178</v>
      </c>
      <c r="Y24">
        <v>39.4</v>
      </c>
      <c r="Z24">
        <v>0.01</v>
      </c>
      <c r="AA24">
        <v>0.45</v>
      </c>
      <c r="AB24">
        <v>7.76</v>
      </c>
      <c r="AC24">
        <v>0.06</v>
      </c>
      <c r="AD24">
        <v>49.4</v>
      </c>
      <c r="AE24">
        <v>0.12</v>
      </c>
      <c r="AF24">
        <v>0.01</v>
      </c>
      <c r="AJ24">
        <v>15500</v>
      </c>
      <c r="AK24">
        <v>3780</v>
      </c>
      <c r="AL24">
        <v>3</v>
      </c>
      <c r="AM24">
        <v>45</v>
      </c>
      <c r="AN24">
        <v>2</v>
      </c>
      <c r="AO24">
        <v>1</v>
      </c>
      <c r="AQ24" s="57"/>
    </row>
    <row r="25" spans="1:43">
      <c r="A25" s="56" t="s">
        <v>189</v>
      </c>
      <c r="B25" s="52">
        <v>44874</v>
      </c>
      <c r="C25">
        <v>45.985799999999998</v>
      </c>
      <c r="D25">
        <v>1.2608840700583819</v>
      </c>
      <c r="E25">
        <v>19.134699999999999</v>
      </c>
      <c r="F25">
        <v>12.505433228481555</v>
      </c>
      <c r="G25">
        <v>0.14435864989799344</v>
      </c>
      <c r="H25">
        <v>4.6825999999999999</v>
      </c>
      <c r="I25">
        <v>12.507765496012311</v>
      </c>
      <c r="J25">
        <v>0.16888514123953499</v>
      </c>
      <c r="M25" s="30">
        <v>724.00000000000011</v>
      </c>
      <c r="N25" s="30"/>
      <c r="O25" s="30">
        <v>17</v>
      </c>
      <c r="P25" s="30">
        <v>89</v>
      </c>
      <c r="Q25" s="30">
        <v>86</v>
      </c>
      <c r="R25" s="30">
        <v>4</v>
      </c>
      <c r="S25" s="30">
        <v>368</v>
      </c>
      <c r="T25" s="30">
        <v>8</v>
      </c>
      <c r="U25" s="183">
        <v>23</v>
      </c>
      <c r="V25" s="30"/>
      <c r="X25" s="56" t="s">
        <v>189</v>
      </c>
      <c r="Y25">
        <v>46.17</v>
      </c>
      <c r="Z25">
        <v>1.3</v>
      </c>
      <c r="AA25">
        <v>19.829999999999998</v>
      </c>
      <c r="AB25">
        <v>12.75</v>
      </c>
      <c r="AC25">
        <v>0.13800000000000001</v>
      </c>
      <c r="AD25">
        <v>4.47</v>
      </c>
      <c r="AE25">
        <v>12.38</v>
      </c>
      <c r="AF25">
        <v>0.13800000000000001</v>
      </c>
      <c r="AG25">
        <v>6.5000000000000002E-2</v>
      </c>
      <c r="AI25">
        <v>393</v>
      </c>
      <c r="AJ25">
        <v>5.3</v>
      </c>
      <c r="AK25">
        <v>14</v>
      </c>
      <c r="AL25">
        <v>78</v>
      </c>
      <c r="AM25">
        <v>123</v>
      </c>
      <c r="AO25">
        <v>383</v>
      </c>
      <c r="AP25">
        <v>7.9</v>
      </c>
      <c r="AQ25" s="57">
        <v>26</v>
      </c>
    </row>
    <row r="26" spans="1:43">
      <c r="A26" s="56" t="s">
        <v>189</v>
      </c>
      <c r="B26" s="52">
        <v>44877.238888888889</v>
      </c>
      <c r="C26">
        <v>48.4497</v>
      </c>
      <c r="D26">
        <v>1.2925079259135657</v>
      </c>
      <c r="E26">
        <v>20.910799999999998</v>
      </c>
      <c r="F26">
        <v>12.63376251788269</v>
      </c>
      <c r="G26">
        <v>0.13855888429752067</v>
      </c>
      <c r="H26">
        <v>5.3120000000000003</v>
      </c>
      <c r="I26">
        <v>12.694277319154889</v>
      </c>
      <c r="J26">
        <v>0.1467</v>
      </c>
      <c r="K26" t="s">
        <v>181</v>
      </c>
      <c r="M26" s="30">
        <v>821.00000000000011</v>
      </c>
      <c r="N26" s="30">
        <v>0</v>
      </c>
      <c r="O26" s="30">
        <v>26</v>
      </c>
      <c r="P26" s="30">
        <v>92</v>
      </c>
      <c r="Q26" s="30">
        <v>88</v>
      </c>
      <c r="R26" s="30">
        <v>4</v>
      </c>
      <c r="S26" s="30">
        <v>359</v>
      </c>
      <c r="T26" s="30">
        <v>8</v>
      </c>
      <c r="U26" s="183">
        <v>29</v>
      </c>
      <c r="V26" s="30"/>
      <c r="X26" s="56" t="s">
        <v>189</v>
      </c>
      <c r="Y26">
        <v>46.17</v>
      </c>
      <c r="Z26">
        <v>1.3</v>
      </c>
      <c r="AA26">
        <v>19.829999999999998</v>
      </c>
      <c r="AB26">
        <v>12.75</v>
      </c>
      <c r="AC26">
        <v>0.13800000000000001</v>
      </c>
      <c r="AD26">
        <v>4.47</v>
      </c>
      <c r="AE26">
        <v>12.38</v>
      </c>
      <c r="AF26">
        <v>0.13800000000000001</v>
      </c>
      <c r="AG26">
        <v>6.5000000000000002E-2</v>
      </c>
      <c r="AI26">
        <v>393</v>
      </c>
      <c r="AJ26">
        <v>5.3</v>
      </c>
      <c r="AK26">
        <v>14</v>
      </c>
      <c r="AL26">
        <v>78</v>
      </c>
      <c r="AM26">
        <v>123</v>
      </c>
      <c r="AO26">
        <v>383</v>
      </c>
      <c r="AP26">
        <v>7.9</v>
      </c>
      <c r="AQ26" s="57">
        <v>26</v>
      </c>
    </row>
    <row r="27" spans="1:43">
      <c r="A27" s="58" t="s">
        <v>26</v>
      </c>
      <c r="B27" s="52">
        <v>44874</v>
      </c>
      <c r="C27" s="26">
        <v>50.339633333333332</v>
      </c>
      <c r="D27" s="26">
        <v>0.80177926033333335</v>
      </c>
      <c r="E27" s="26">
        <v>9.1900999999999993</v>
      </c>
      <c r="F27" s="26">
        <v>6.5776379756666659</v>
      </c>
      <c r="G27" s="26">
        <v>0.16428651333333333</v>
      </c>
      <c r="H27" s="26">
        <v>0.64115</v>
      </c>
      <c r="I27" s="26">
        <v>5.3342661256666668</v>
      </c>
      <c r="J27" s="26">
        <v>0.77492019533333334</v>
      </c>
      <c r="K27" s="26">
        <v>4.0166666666666663E-2</v>
      </c>
      <c r="L27" s="26"/>
      <c r="M27" s="27"/>
      <c r="N27" s="27"/>
      <c r="O27" s="27">
        <v>10.666666666666664</v>
      </c>
      <c r="P27" s="27">
        <v>50.666666666666664</v>
      </c>
      <c r="Q27" s="27">
        <v>82.333333333333343</v>
      </c>
      <c r="R27" s="27">
        <v>10</v>
      </c>
      <c r="S27" s="27">
        <v>265.66666666666669</v>
      </c>
      <c r="T27" s="27">
        <v>28</v>
      </c>
      <c r="U27" s="182">
        <v>99.666666666666671</v>
      </c>
      <c r="V27" s="27"/>
      <c r="X27" s="56" t="s">
        <v>26</v>
      </c>
      <c r="Y27">
        <v>63.43</v>
      </c>
      <c r="Z27">
        <v>0.85</v>
      </c>
      <c r="AA27">
        <v>15.19</v>
      </c>
      <c r="AB27">
        <v>7.05</v>
      </c>
      <c r="AC27">
        <v>0.154</v>
      </c>
      <c r="AD27">
        <v>1.54</v>
      </c>
      <c r="AE27">
        <v>5.72</v>
      </c>
      <c r="AF27">
        <v>0.78</v>
      </c>
      <c r="AG27">
        <v>0.1595</v>
      </c>
      <c r="AI27">
        <v>106</v>
      </c>
      <c r="AJ27">
        <v>7.5</v>
      </c>
      <c r="AK27">
        <v>2.2000000000000002</v>
      </c>
      <c r="AL27">
        <v>43</v>
      </c>
      <c r="AM27">
        <v>88.3</v>
      </c>
      <c r="AN27">
        <v>11.02</v>
      </c>
      <c r="AO27">
        <v>259.3</v>
      </c>
      <c r="AP27">
        <v>28</v>
      </c>
      <c r="AQ27" s="57">
        <v>83.7</v>
      </c>
    </row>
    <row r="28" spans="1:43">
      <c r="A28" s="56" t="s">
        <v>188</v>
      </c>
      <c r="B28" s="52">
        <v>44874</v>
      </c>
      <c r="C28">
        <v>57.2729</v>
      </c>
      <c r="D28">
        <v>0.67356130108423684</v>
      </c>
      <c r="E28">
        <v>15.2879</v>
      </c>
      <c r="F28">
        <v>6.3850443237060333</v>
      </c>
      <c r="G28">
        <v>0.10691320403894326</v>
      </c>
      <c r="H28">
        <v>6.3078000000000003</v>
      </c>
      <c r="I28">
        <v>6.1797957184832795</v>
      </c>
      <c r="J28">
        <v>2.1264831656929468</v>
      </c>
      <c r="K28">
        <v>0.13428047662694775</v>
      </c>
      <c r="M28" s="30">
        <v>94</v>
      </c>
      <c r="N28" s="30">
        <v>365</v>
      </c>
      <c r="O28" s="30">
        <v>137</v>
      </c>
      <c r="P28" s="30">
        <v>36</v>
      </c>
      <c r="Q28" s="30">
        <v>62</v>
      </c>
      <c r="R28" s="30">
        <v>66</v>
      </c>
      <c r="S28" s="30">
        <v>248</v>
      </c>
      <c r="T28" s="30">
        <v>18</v>
      </c>
      <c r="U28" s="183">
        <v>115.99999999999999</v>
      </c>
      <c r="V28" s="30"/>
      <c r="X28" s="56" t="s">
        <v>188</v>
      </c>
      <c r="Y28">
        <v>56.39</v>
      </c>
      <c r="Z28">
        <v>0.66949999999999998</v>
      </c>
      <c r="AA28">
        <v>15.51</v>
      </c>
      <c r="AB28">
        <v>6.2889999999999997</v>
      </c>
      <c r="AC28">
        <v>0.10920000000000001</v>
      </c>
      <c r="AD28">
        <v>7.8410000000000002</v>
      </c>
      <c r="AE28">
        <v>6.2590000000000003</v>
      </c>
      <c r="AF28">
        <v>1.7789999999999999</v>
      </c>
      <c r="AG28">
        <v>0.15190000000000001</v>
      </c>
      <c r="AI28">
        <v>119.7</v>
      </c>
      <c r="AJ28">
        <v>424.8</v>
      </c>
      <c r="AK28">
        <v>136</v>
      </c>
      <c r="AL28">
        <v>29</v>
      </c>
      <c r="AM28">
        <v>64.5</v>
      </c>
      <c r="AN28">
        <v>69.8</v>
      </c>
      <c r="AO28">
        <v>245.8</v>
      </c>
      <c r="AP28">
        <v>16.89</v>
      </c>
      <c r="AQ28" s="57">
        <v>108.5</v>
      </c>
    </row>
    <row r="29" spans="1:43">
      <c r="A29" s="56" t="s">
        <v>188</v>
      </c>
      <c r="B29" s="52">
        <v>44880.306944444441</v>
      </c>
      <c r="C29">
        <v>57.4</v>
      </c>
      <c r="D29">
        <v>0.65476389120640743</v>
      </c>
      <c r="E29">
        <v>15.465299999999999</v>
      </c>
      <c r="F29">
        <v>6.2937052932761093</v>
      </c>
      <c r="G29">
        <v>0.10420971074380164</v>
      </c>
      <c r="H29">
        <v>5.8887</v>
      </c>
      <c r="I29">
        <v>6.1308241220092352</v>
      </c>
      <c r="J29">
        <v>1.7639</v>
      </c>
      <c r="K29">
        <v>5.4899999999999997E-2</v>
      </c>
      <c r="M29" s="30">
        <v>85</v>
      </c>
      <c r="N29" s="30">
        <v>391.99999999999994</v>
      </c>
      <c r="O29" s="30">
        <v>135</v>
      </c>
      <c r="P29" s="30">
        <v>35</v>
      </c>
      <c r="Q29" s="30">
        <v>62</v>
      </c>
      <c r="R29" s="30">
        <v>64</v>
      </c>
      <c r="S29" s="30">
        <v>245</v>
      </c>
      <c r="T29" s="30">
        <v>17</v>
      </c>
      <c r="U29" s="183">
        <v>120</v>
      </c>
      <c r="V29" s="30"/>
      <c r="X29" s="56" t="s">
        <v>188</v>
      </c>
      <c r="Y29">
        <v>56.39</v>
      </c>
      <c r="Z29">
        <v>0.66949999999999998</v>
      </c>
      <c r="AA29">
        <v>15.51</v>
      </c>
      <c r="AB29">
        <v>6.2889999999999997</v>
      </c>
      <c r="AC29">
        <v>0.10920000000000001</v>
      </c>
      <c r="AD29">
        <v>7.8410000000000002</v>
      </c>
      <c r="AE29">
        <v>6.2590000000000003</v>
      </c>
      <c r="AF29">
        <v>1.7789999999999999</v>
      </c>
      <c r="AG29">
        <v>0.15190000000000001</v>
      </c>
      <c r="AI29">
        <v>119.7</v>
      </c>
      <c r="AJ29">
        <v>424.8</v>
      </c>
      <c r="AK29">
        <v>136</v>
      </c>
      <c r="AL29">
        <v>29</v>
      </c>
      <c r="AM29">
        <v>64.5</v>
      </c>
      <c r="AN29">
        <v>69.8</v>
      </c>
      <c r="AO29">
        <v>245.8</v>
      </c>
      <c r="AP29">
        <v>16.89</v>
      </c>
      <c r="AQ29" s="57">
        <v>108.5</v>
      </c>
    </row>
    <row r="30" spans="1:43">
      <c r="A30" s="56" t="s">
        <v>188</v>
      </c>
      <c r="B30" s="52">
        <v>44881.283333333333</v>
      </c>
      <c r="C30">
        <v>56.208599999999997</v>
      </c>
      <c r="D30">
        <v>0.65292841648590016</v>
      </c>
      <c r="E30">
        <v>14.806800000000001</v>
      </c>
      <c r="F30">
        <v>6.3347639484978542</v>
      </c>
      <c r="G30">
        <v>0.10963326446280992</v>
      </c>
      <c r="H30">
        <v>5.6105</v>
      </c>
      <c r="I30">
        <v>6.1091367007135862</v>
      </c>
      <c r="J30">
        <v>1.7423999999999999</v>
      </c>
      <c r="K30">
        <v>5.33E-2</v>
      </c>
      <c r="M30" s="30">
        <v>88</v>
      </c>
      <c r="N30" s="30">
        <v>371</v>
      </c>
      <c r="O30" s="30">
        <v>140</v>
      </c>
      <c r="P30" s="30">
        <v>37</v>
      </c>
      <c r="Q30" s="30">
        <v>64</v>
      </c>
      <c r="R30" s="30">
        <v>66</v>
      </c>
      <c r="S30" s="30">
        <v>248</v>
      </c>
      <c r="T30" s="30">
        <v>19</v>
      </c>
      <c r="U30" s="183">
        <v>116</v>
      </c>
      <c r="V30" s="30"/>
      <c r="X30" s="56" t="s">
        <v>188</v>
      </c>
      <c r="Y30">
        <v>56.39</v>
      </c>
      <c r="Z30">
        <v>0.66949999999999998</v>
      </c>
      <c r="AA30">
        <v>15.51</v>
      </c>
      <c r="AB30">
        <v>6.2889999999999997</v>
      </c>
      <c r="AC30">
        <v>0.10920000000000001</v>
      </c>
      <c r="AD30">
        <v>7.8410000000000002</v>
      </c>
      <c r="AE30">
        <v>6.2590000000000003</v>
      </c>
      <c r="AF30">
        <v>1.7789999999999999</v>
      </c>
      <c r="AG30">
        <v>0.15190000000000001</v>
      </c>
      <c r="AI30">
        <v>119.7</v>
      </c>
      <c r="AJ30">
        <v>424.8</v>
      </c>
      <c r="AK30">
        <v>136</v>
      </c>
      <c r="AL30">
        <v>29</v>
      </c>
      <c r="AM30">
        <v>64.5</v>
      </c>
      <c r="AN30">
        <v>69.8</v>
      </c>
      <c r="AO30">
        <v>245.8</v>
      </c>
      <c r="AP30">
        <v>16.89</v>
      </c>
      <c r="AQ30" s="57">
        <v>108.5</v>
      </c>
    </row>
    <row r="31" spans="1:43">
      <c r="A31" s="56" t="s">
        <v>188</v>
      </c>
      <c r="B31" s="52">
        <v>44882.179861111108</v>
      </c>
      <c r="C31">
        <v>56.095500000000001</v>
      </c>
      <c r="D31">
        <v>0.65509761388286325</v>
      </c>
      <c r="E31">
        <v>14.7166</v>
      </c>
      <c r="F31">
        <v>6.3844062947067242</v>
      </c>
      <c r="G31">
        <v>0.10627582644628099</v>
      </c>
      <c r="H31">
        <v>6.0903999999999998</v>
      </c>
      <c r="I31">
        <v>6.1474744648104105</v>
      </c>
      <c r="J31">
        <v>1.7603</v>
      </c>
      <c r="K31">
        <v>5.91E-2</v>
      </c>
      <c r="M31" s="30">
        <v>106</v>
      </c>
      <c r="N31" s="30">
        <v>396</v>
      </c>
      <c r="O31" s="30">
        <v>144</v>
      </c>
      <c r="P31" s="30">
        <v>36</v>
      </c>
      <c r="Q31" s="30">
        <v>58</v>
      </c>
      <c r="R31" s="30">
        <v>67</v>
      </c>
      <c r="S31" s="30">
        <v>247</v>
      </c>
      <c r="T31" s="30">
        <v>18</v>
      </c>
      <c r="U31" s="183">
        <v>117.00000000000001</v>
      </c>
      <c r="V31" s="30"/>
      <c r="X31" s="56" t="s">
        <v>188</v>
      </c>
      <c r="Y31">
        <v>56.39</v>
      </c>
      <c r="Z31">
        <v>0.66949999999999998</v>
      </c>
      <c r="AA31">
        <v>15.51</v>
      </c>
      <c r="AB31">
        <v>6.2889999999999997</v>
      </c>
      <c r="AC31">
        <v>0.10920000000000001</v>
      </c>
      <c r="AD31">
        <v>7.8410000000000002</v>
      </c>
      <c r="AE31">
        <v>6.2590000000000003</v>
      </c>
      <c r="AF31">
        <v>1.7789999999999999</v>
      </c>
      <c r="AG31">
        <v>0.15190000000000001</v>
      </c>
      <c r="AI31">
        <v>119.7</v>
      </c>
      <c r="AJ31">
        <v>424.8</v>
      </c>
      <c r="AK31">
        <v>136</v>
      </c>
      <c r="AL31">
        <v>29</v>
      </c>
      <c r="AM31">
        <v>64.5</v>
      </c>
      <c r="AN31">
        <v>69.8</v>
      </c>
      <c r="AO31">
        <v>245.8</v>
      </c>
      <c r="AP31">
        <v>16.89</v>
      </c>
      <c r="AQ31" s="57">
        <v>108.5</v>
      </c>
    </row>
    <row r="32" spans="1:43">
      <c r="A32" s="58" t="s">
        <v>15</v>
      </c>
      <c r="B32" s="52">
        <v>44874</v>
      </c>
      <c r="C32" s="26">
        <v>39.019766666666669</v>
      </c>
      <c r="D32" s="26">
        <v>1.0271337226666668</v>
      </c>
      <c r="E32" s="26">
        <v>9.8605333333333345</v>
      </c>
      <c r="F32" s="26">
        <v>12.530883613333332</v>
      </c>
      <c r="G32" s="26">
        <v>0.21244910433333333</v>
      </c>
      <c r="H32" s="26">
        <v>1.2553999999999998</v>
      </c>
      <c r="I32" s="26">
        <v>8.8826547266666669</v>
      </c>
      <c r="J32" s="26">
        <v>0.37575538566666666</v>
      </c>
      <c r="K32" s="26">
        <v>2.6066666666666665E-2</v>
      </c>
      <c r="L32" s="26"/>
      <c r="M32" s="27">
        <v>362.33333333333331</v>
      </c>
      <c r="N32" s="27"/>
      <c r="O32" s="27">
        <v>24.333333333333329</v>
      </c>
      <c r="P32" s="27">
        <v>213.33333333333331</v>
      </c>
      <c r="Q32" s="27">
        <v>90.666666666666657</v>
      </c>
      <c r="R32" s="27">
        <v>5</v>
      </c>
      <c r="S32" s="27">
        <v>162.33333333333331</v>
      </c>
      <c r="T32" s="27">
        <v>19.333333333333332</v>
      </c>
      <c r="U32" s="182">
        <v>44</v>
      </c>
      <c r="V32" s="27"/>
      <c r="X32" s="58" t="s">
        <v>15</v>
      </c>
      <c r="Y32" s="26">
        <v>53.25</v>
      </c>
      <c r="Z32" s="26">
        <v>1.19</v>
      </c>
      <c r="AA32" s="26">
        <v>14.64</v>
      </c>
      <c r="AB32" s="26">
        <v>14.4</v>
      </c>
      <c r="AC32" s="26">
        <v>0.218</v>
      </c>
      <c r="AD32" s="26">
        <v>4.62</v>
      </c>
      <c r="AE32" s="26">
        <v>9.82</v>
      </c>
      <c r="AF32" s="26">
        <v>0.42</v>
      </c>
      <c r="AG32" s="26">
        <v>0.10100000000000001</v>
      </c>
      <c r="AH32" s="26"/>
      <c r="AI32" s="26">
        <v>575</v>
      </c>
      <c r="AJ32" s="26">
        <v>28.1</v>
      </c>
      <c r="AK32" s="26">
        <v>16.600000000000001</v>
      </c>
      <c r="AL32" s="26">
        <v>225</v>
      </c>
      <c r="AM32" s="26">
        <v>108</v>
      </c>
      <c r="AN32" s="26">
        <v>7.37</v>
      </c>
      <c r="AO32" s="26">
        <v>178</v>
      </c>
      <c r="AP32" s="26">
        <v>24.9</v>
      </c>
      <c r="AQ32" s="59">
        <v>51.2</v>
      </c>
    </row>
    <row r="33" spans="1:43">
      <c r="A33" s="56" t="s">
        <v>17</v>
      </c>
      <c r="B33" s="52">
        <v>44874</v>
      </c>
      <c r="C33">
        <v>51.171399999999998</v>
      </c>
      <c r="D33">
        <v>1.2128440366972475</v>
      </c>
      <c r="E33">
        <v>17.9603</v>
      </c>
      <c r="F33">
        <v>11.020017157563625</v>
      </c>
      <c r="G33">
        <v>0.16643855073212299</v>
      </c>
      <c r="H33">
        <v>3.0053000000000001</v>
      </c>
      <c r="I33">
        <v>9.7306562193927526</v>
      </c>
      <c r="J33">
        <v>0.92597723303017532</v>
      </c>
      <c r="K33">
        <v>0.27153987167736021</v>
      </c>
      <c r="M33" s="30">
        <v>408.00000000000006</v>
      </c>
      <c r="N33" s="30"/>
      <c r="O33" s="30">
        <v>50</v>
      </c>
      <c r="P33" s="30">
        <v>195</v>
      </c>
      <c r="Q33" s="30">
        <v>92</v>
      </c>
      <c r="R33" s="30">
        <v>14</v>
      </c>
      <c r="S33" s="30">
        <v>391</v>
      </c>
      <c r="T33" s="30">
        <v>23.999999999999996</v>
      </c>
      <c r="U33" s="183">
        <v>74</v>
      </c>
      <c r="V33" s="30"/>
      <c r="X33" s="56" t="s">
        <v>17</v>
      </c>
      <c r="Y33">
        <v>50.96</v>
      </c>
      <c r="Z33">
        <v>1.44</v>
      </c>
      <c r="AA33">
        <v>17.2</v>
      </c>
      <c r="AB33">
        <v>11.92</v>
      </c>
      <c r="AC33">
        <v>0.17699999999999999</v>
      </c>
      <c r="AD33">
        <v>5.19</v>
      </c>
      <c r="AE33">
        <v>9.7899999999999991</v>
      </c>
      <c r="AF33">
        <v>0.78</v>
      </c>
      <c r="AG33">
        <v>0.29399999999999998</v>
      </c>
      <c r="AI33">
        <v>372</v>
      </c>
      <c r="AJ33">
        <v>58.1</v>
      </c>
      <c r="AK33">
        <v>36.1</v>
      </c>
      <c r="AL33">
        <v>194</v>
      </c>
      <c r="AM33">
        <v>100</v>
      </c>
      <c r="AN33">
        <v>15.1</v>
      </c>
      <c r="AO33">
        <v>403</v>
      </c>
      <c r="AP33">
        <v>26.9</v>
      </c>
      <c r="AQ33" s="57">
        <v>97.8</v>
      </c>
    </row>
    <row r="34" spans="1:43">
      <c r="A34" s="58" t="s">
        <v>27</v>
      </c>
      <c r="B34" s="52">
        <v>44874</v>
      </c>
      <c r="C34" s="26">
        <v>32.235700000000001</v>
      </c>
      <c r="D34" s="26">
        <v>1.4976925213333334</v>
      </c>
      <c r="E34" s="26">
        <v>11.5327</v>
      </c>
      <c r="F34" s="26">
        <v>14.02454485</v>
      </c>
      <c r="G34" s="26">
        <v>0.19570625566666666</v>
      </c>
      <c r="H34" s="26">
        <v>4.2213333333333329</v>
      </c>
      <c r="I34" s="26">
        <v>11.168648849999999</v>
      </c>
      <c r="J34" s="26">
        <v>0.22919552699999998</v>
      </c>
      <c r="K34" s="26">
        <v>2.0650000000000002E-2</v>
      </c>
      <c r="L34" s="26"/>
      <c r="M34" s="27">
        <v>486.66666666666669</v>
      </c>
      <c r="N34" s="27">
        <v>67.666666666666671</v>
      </c>
      <c r="O34" s="27">
        <v>33.333333333333336</v>
      </c>
      <c r="P34" s="27">
        <v>78.333333333333329</v>
      </c>
      <c r="Q34" s="27">
        <v>98.333333333333329</v>
      </c>
      <c r="R34" s="27">
        <v>7.333333333333333</v>
      </c>
      <c r="S34" s="27">
        <v>315.99999999999994</v>
      </c>
      <c r="T34" s="27">
        <v>9.6666666666666661</v>
      </c>
      <c r="U34" s="182">
        <v>22</v>
      </c>
      <c r="V34" s="27"/>
      <c r="X34" s="56" t="s">
        <v>27</v>
      </c>
      <c r="Y34">
        <v>43.66</v>
      </c>
      <c r="Z34">
        <v>1.6</v>
      </c>
      <c r="AA34">
        <v>17.489999999999998</v>
      </c>
      <c r="AB34">
        <v>15.27</v>
      </c>
      <c r="AC34">
        <v>0.189</v>
      </c>
      <c r="AD34">
        <v>7.85</v>
      </c>
      <c r="AE34">
        <v>11.9</v>
      </c>
      <c r="AF34">
        <v>0.24</v>
      </c>
      <c r="AG34">
        <v>5.6000000000000001E-2</v>
      </c>
      <c r="AI34">
        <v>635</v>
      </c>
      <c r="AJ34">
        <v>57.8</v>
      </c>
      <c r="AK34">
        <v>25.4</v>
      </c>
      <c r="AL34">
        <v>85.7</v>
      </c>
      <c r="AM34">
        <v>109</v>
      </c>
      <c r="AN34">
        <v>6.87</v>
      </c>
      <c r="AO34">
        <v>327</v>
      </c>
      <c r="AP34">
        <v>10.4</v>
      </c>
      <c r="AQ34" s="57">
        <v>32.799999999999997</v>
      </c>
    </row>
    <row r="35" spans="1:43">
      <c r="A35" s="56" t="s">
        <v>34</v>
      </c>
      <c r="B35" s="52">
        <v>44874</v>
      </c>
      <c r="C35">
        <v>47.502899999999997</v>
      </c>
      <c r="D35">
        <v>0.49641367806505415</v>
      </c>
      <c r="E35">
        <v>23.894500000000001</v>
      </c>
      <c r="F35">
        <v>6.6365456105233056</v>
      </c>
      <c r="G35">
        <v>0.10949564858094672</v>
      </c>
      <c r="H35">
        <v>7.8238000000000003</v>
      </c>
      <c r="I35">
        <v>13.836714705470825</v>
      </c>
      <c r="J35">
        <v>4.6497620911883392E-2</v>
      </c>
      <c r="M35" s="30">
        <v>185</v>
      </c>
      <c r="N35" s="30">
        <v>83</v>
      </c>
      <c r="O35" s="30">
        <v>19</v>
      </c>
      <c r="P35" s="30">
        <v>16</v>
      </c>
      <c r="Q35" s="30">
        <v>44</v>
      </c>
      <c r="R35" s="30">
        <v>2</v>
      </c>
      <c r="S35" s="30">
        <v>398</v>
      </c>
      <c r="T35" s="30">
        <v>4</v>
      </c>
      <c r="U35" s="183">
        <v>10</v>
      </c>
      <c r="V35" s="30"/>
      <c r="X35" s="56" t="s">
        <v>34</v>
      </c>
      <c r="Y35">
        <v>46.47</v>
      </c>
      <c r="Z35">
        <v>0.56000000000000005</v>
      </c>
      <c r="AA35">
        <v>23.48</v>
      </c>
      <c r="AB35">
        <v>6.69</v>
      </c>
      <c r="AC35">
        <v>0.13</v>
      </c>
      <c r="AD35">
        <v>6.18</v>
      </c>
      <c r="AE35">
        <v>14.1</v>
      </c>
      <c r="AF35">
        <v>5.8999999999999997E-2</v>
      </c>
      <c r="AG35">
        <v>1.7000000000000001E-2</v>
      </c>
      <c r="AI35">
        <v>174</v>
      </c>
      <c r="AJ35">
        <v>125</v>
      </c>
      <c r="AK35">
        <v>13.6</v>
      </c>
      <c r="AL35">
        <v>11.4</v>
      </c>
      <c r="AM35">
        <v>48.5</v>
      </c>
      <c r="AN35">
        <v>2.9</v>
      </c>
      <c r="AO35">
        <v>438</v>
      </c>
      <c r="AP35">
        <v>4.5</v>
      </c>
      <c r="AQ35" s="57">
        <v>11.6</v>
      </c>
    </row>
    <row r="36" spans="1:43">
      <c r="A36" s="58" t="s">
        <v>75</v>
      </c>
      <c r="B36" s="52">
        <v>44874</v>
      </c>
      <c r="C36" s="26">
        <v>32.053966666666668</v>
      </c>
      <c r="D36" s="26"/>
      <c r="E36" s="26"/>
      <c r="F36" s="26">
        <v>8.8656467449999994</v>
      </c>
      <c r="G36" s="26">
        <v>0.15447322466666666</v>
      </c>
      <c r="H36" s="26">
        <v>26.944766666666666</v>
      </c>
      <c r="I36" s="26">
        <v>0.55655053433333335</v>
      </c>
      <c r="J36" s="26">
        <v>1.5699973666666669E-2</v>
      </c>
      <c r="K36" s="26"/>
      <c r="L36" s="26"/>
      <c r="M36" s="27"/>
      <c r="N36" s="27">
        <v>2811.3333333333339</v>
      </c>
      <c r="O36" s="27">
        <v>2431.6666666666665</v>
      </c>
      <c r="P36" s="27">
        <v>90.333333333333329</v>
      </c>
      <c r="Q36" s="27">
        <v>45</v>
      </c>
      <c r="R36" s="27"/>
      <c r="S36" s="27">
        <v>2</v>
      </c>
      <c r="T36" s="27"/>
      <c r="U36" s="182">
        <v>8.6666666666666661</v>
      </c>
      <c r="V36" s="27"/>
      <c r="X36" s="56" t="s">
        <v>75</v>
      </c>
      <c r="Y36">
        <v>42.39</v>
      </c>
      <c r="Z36">
        <v>0.01</v>
      </c>
      <c r="AA36">
        <v>0.64</v>
      </c>
      <c r="AB36">
        <v>8.36</v>
      </c>
      <c r="AC36">
        <v>0.12</v>
      </c>
      <c r="AD36">
        <v>44.66</v>
      </c>
      <c r="AE36">
        <v>0.56000000000000005</v>
      </c>
      <c r="AF36">
        <v>3.0000000000000001E-3</v>
      </c>
      <c r="AG36">
        <v>2E-3</v>
      </c>
      <c r="AI36">
        <v>27.6</v>
      </c>
      <c r="AJ36">
        <v>2807</v>
      </c>
      <c r="AK36">
        <v>2460</v>
      </c>
      <c r="AL36">
        <v>6.7</v>
      </c>
      <c r="AM36">
        <v>41.8</v>
      </c>
      <c r="AN36">
        <v>0.8</v>
      </c>
      <c r="AO36">
        <v>3.3</v>
      </c>
      <c r="AP36">
        <v>1.54</v>
      </c>
      <c r="AQ36" s="57">
        <v>5.92</v>
      </c>
    </row>
    <row r="37" spans="1:43">
      <c r="A37" s="56" t="s">
        <v>191</v>
      </c>
      <c r="B37" s="52">
        <v>44874</v>
      </c>
      <c r="C37">
        <v>58.885399999999997</v>
      </c>
      <c r="E37">
        <v>19.868400000000001</v>
      </c>
      <c r="F37">
        <v>7.8209894195024304E-2</v>
      </c>
      <c r="G37">
        <v>3.0989334504041522E-3</v>
      </c>
      <c r="H37" t="s">
        <v>181</v>
      </c>
      <c r="I37">
        <v>0.35049671190709386</v>
      </c>
      <c r="J37">
        <v>5.4651568993555379</v>
      </c>
      <c r="M37" s="30"/>
      <c r="N37" s="30"/>
      <c r="O37" s="30">
        <v>2.9999999999999996</v>
      </c>
      <c r="P37" s="30">
        <v>4</v>
      </c>
      <c r="Q37" s="30">
        <v>0</v>
      </c>
      <c r="R37" s="30">
        <v>61.000000000000007</v>
      </c>
      <c r="S37" s="30">
        <v>21</v>
      </c>
      <c r="T37" s="30">
        <v>5</v>
      </c>
      <c r="U37" s="183">
        <v>108</v>
      </c>
      <c r="V37" s="30"/>
      <c r="X37" s="56" t="s">
        <v>191</v>
      </c>
      <c r="Y37">
        <v>60.02</v>
      </c>
      <c r="Z37">
        <v>1.5E-3</v>
      </c>
      <c r="AA37">
        <v>23.17</v>
      </c>
      <c r="AB37">
        <v>8.4000000000000005E-2</v>
      </c>
      <c r="AC37">
        <v>2.3999999999999998E-3</v>
      </c>
      <c r="AD37">
        <v>1.6E-2</v>
      </c>
      <c r="AE37">
        <v>0.251</v>
      </c>
      <c r="AF37">
        <v>4.8159999999999998</v>
      </c>
      <c r="AG37">
        <v>1.35E-2</v>
      </c>
      <c r="AI37">
        <v>2</v>
      </c>
      <c r="AJ37">
        <v>2</v>
      </c>
      <c r="AK37">
        <v>1</v>
      </c>
      <c r="AL37">
        <v>1.25</v>
      </c>
      <c r="AM37">
        <v>3.2</v>
      </c>
      <c r="AN37" s="28">
        <v>66</v>
      </c>
      <c r="AO37">
        <v>19</v>
      </c>
      <c r="AP37">
        <v>2.62</v>
      </c>
      <c r="AQ37" s="57">
        <v>70</v>
      </c>
    </row>
    <row r="38" spans="1:43">
      <c r="A38" s="58" t="s">
        <v>33</v>
      </c>
      <c r="B38" s="52">
        <v>44874</v>
      </c>
      <c r="C38" s="26">
        <v>28.246733333333335</v>
      </c>
      <c r="D38" s="26">
        <v>3.8067834303333332</v>
      </c>
      <c r="E38" s="26">
        <v>5.4107000000000012</v>
      </c>
      <c r="F38" s="26">
        <v>17.119721666666667</v>
      </c>
      <c r="G38" s="26">
        <v>0.18748547366666668</v>
      </c>
      <c r="H38" s="26">
        <v>6.8043333333333331</v>
      </c>
      <c r="I38" s="26">
        <v>13.323725573333334</v>
      </c>
      <c r="J38" s="26">
        <v>0.17450661533333334</v>
      </c>
      <c r="K38" s="26"/>
      <c r="L38" s="26"/>
      <c r="M38" s="27">
        <v>327.33333333333331</v>
      </c>
      <c r="N38" s="27">
        <v>456</v>
      </c>
      <c r="O38" s="27">
        <v>199</v>
      </c>
      <c r="P38" s="27">
        <v>120.00000000000001</v>
      </c>
      <c r="Q38" s="27">
        <v>179.33333333333331</v>
      </c>
      <c r="R38" s="27">
        <v>6.6666666666666661</v>
      </c>
      <c r="S38" s="27">
        <v>251.66666666666666</v>
      </c>
      <c r="T38" s="27">
        <v>9.3333333333333339</v>
      </c>
      <c r="U38" s="182">
        <v>96.666666666666657</v>
      </c>
      <c r="V38" s="27"/>
      <c r="X38" s="56" t="s">
        <v>33</v>
      </c>
      <c r="Y38">
        <v>39.119999999999997</v>
      </c>
      <c r="Z38">
        <v>3.77</v>
      </c>
      <c r="AA38">
        <v>8.4700000000000006</v>
      </c>
      <c r="AB38">
        <v>17.940000000000001</v>
      </c>
      <c r="AC38">
        <v>0.17</v>
      </c>
      <c r="AD38">
        <v>13.55</v>
      </c>
      <c r="AE38">
        <v>14.7</v>
      </c>
      <c r="AF38">
        <v>0.18</v>
      </c>
      <c r="AG38">
        <v>0.08</v>
      </c>
      <c r="AI38">
        <v>526</v>
      </c>
      <c r="AJ38">
        <v>430</v>
      </c>
      <c r="AK38">
        <v>193</v>
      </c>
      <c r="AL38">
        <v>134</v>
      </c>
      <c r="AM38">
        <v>191</v>
      </c>
      <c r="AN38">
        <v>9</v>
      </c>
      <c r="AO38">
        <v>266</v>
      </c>
      <c r="AP38">
        <v>14</v>
      </c>
      <c r="AQ38" s="57">
        <v>108</v>
      </c>
    </row>
    <row r="39" spans="1:43">
      <c r="A39" s="56" t="s">
        <v>186</v>
      </c>
      <c r="B39" s="52">
        <v>44874</v>
      </c>
      <c r="C39">
        <v>39.3996</v>
      </c>
      <c r="D39">
        <v>4.0366972477064215E-2</v>
      </c>
      <c r="E39">
        <v>0.39910000000000001</v>
      </c>
      <c r="F39">
        <v>10.09636831569917</v>
      </c>
      <c r="G39">
        <v>0.14810319448389844</v>
      </c>
      <c r="H39">
        <v>36.396999999999998</v>
      </c>
      <c r="I39">
        <v>1.288372743808591</v>
      </c>
      <c r="M39" s="30"/>
      <c r="N39" s="30">
        <v>3021</v>
      </c>
      <c r="O39" s="30">
        <v>2314</v>
      </c>
      <c r="P39" s="30">
        <v>111</v>
      </c>
      <c r="Q39" s="30">
        <v>47</v>
      </c>
      <c r="R39" s="30">
        <v>1</v>
      </c>
      <c r="S39" s="30">
        <v>10</v>
      </c>
      <c r="T39" s="30">
        <v>2.9999999999999996</v>
      </c>
      <c r="U39" s="183"/>
      <c r="V39" s="30"/>
      <c r="X39" s="56" t="s">
        <v>186</v>
      </c>
      <c r="Y39">
        <v>40.380000000000003</v>
      </c>
      <c r="Z39">
        <v>3.44E-2</v>
      </c>
      <c r="AA39">
        <v>1.3340000000000001</v>
      </c>
      <c r="AB39">
        <v>8.59</v>
      </c>
      <c r="AC39">
        <v>0.1179</v>
      </c>
      <c r="AD39">
        <v>38.25</v>
      </c>
      <c r="AE39">
        <v>1.2130000000000001</v>
      </c>
      <c r="AF39">
        <v>1.2E-2</v>
      </c>
      <c r="AG39">
        <v>7.4999999999999997E-3</v>
      </c>
      <c r="AI39">
        <v>41</v>
      </c>
      <c r="AJ39">
        <v>2710</v>
      </c>
      <c r="AK39">
        <v>2104</v>
      </c>
      <c r="AL39">
        <v>19.100000000000001</v>
      </c>
      <c r="AM39">
        <v>44.5</v>
      </c>
      <c r="AN39">
        <v>0.27</v>
      </c>
      <c r="AO39">
        <v>8.5</v>
      </c>
      <c r="AP39">
        <v>0.97</v>
      </c>
      <c r="AQ39" s="57"/>
    </row>
    <row r="40" spans="1:43">
      <c r="A40" s="56" t="s">
        <v>74</v>
      </c>
      <c r="B40" s="52">
        <v>44874</v>
      </c>
      <c r="C40">
        <v>27.518966666666667</v>
      </c>
      <c r="D40">
        <v>3.7788712816666661</v>
      </c>
      <c r="E40">
        <v>6.6455999999999991</v>
      </c>
      <c r="F40">
        <v>12.78762749</v>
      </c>
      <c r="G40">
        <v>0.22531828633333331</v>
      </c>
      <c r="H40">
        <v>6.1433333333333335</v>
      </c>
      <c r="I40">
        <v>11.949909053333334</v>
      </c>
      <c r="J40">
        <v>1.1811118473333333</v>
      </c>
      <c r="K40">
        <v>0.32423333333333332</v>
      </c>
      <c r="M40" s="30"/>
      <c r="N40" s="30">
        <v>447.66666666666669</v>
      </c>
      <c r="O40" s="30">
        <v>333.33333333333331</v>
      </c>
      <c r="P40" s="30">
        <v>61.666666666666679</v>
      </c>
      <c r="Q40" s="30">
        <v>99.666666666666671</v>
      </c>
      <c r="R40" s="30">
        <v>28</v>
      </c>
      <c r="S40" s="30">
        <v>1183.6666666666667</v>
      </c>
      <c r="T40" s="30">
        <v>31</v>
      </c>
      <c r="U40" s="183">
        <v>339.66666666666669</v>
      </c>
      <c r="V40" s="30"/>
      <c r="X40" s="56" t="s">
        <v>74</v>
      </c>
      <c r="Y40">
        <v>37.78</v>
      </c>
      <c r="Z40">
        <v>3.84</v>
      </c>
      <c r="AA40">
        <v>10.050000000000001</v>
      </c>
      <c r="AB40">
        <v>13.29</v>
      </c>
      <c r="AC40">
        <v>0.2</v>
      </c>
      <c r="AD40">
        <v>14.19</v>
      </c>
      <c r="AE40">
        <v>12.99</v>
      </c>
      <c r="AF40">
        <v>1.26</v>
      </c>
      <c r="AG40">
        <v>0.91700000000000004</v>
      </c>
      <c r="AI40">
        <v>292</v>
      </c>
      <c r="AJ40">
        <v>438</v>
      </c>
      <c r="AK40">
        <v>315</v>
      </c>
      <c r="AL40">
        <v>57</v>
      </c>
      <c r="AM40">
        <v>117</v>
      </c>
      <c r="AN40">
        <v>31.4</v>
      </c>
      <c r="AO40">
        <v>1175</v>
      </c>
      <c r="AP40">
        <v>29.5</v>
      </c>
      <c r="AQ40" s="57">
        <v>292</v>
      </c>
    </row>
    <row r="41" spans="1:43">
      <c r="A41" s="56" t="s">
        <v>30</v>
      </c>
      <c r="B41" s="52">
        <v>44874</v>
      </c>
      <c r="C41">
        <v>41.131999999999998</v>
      </c>
      <c r="D41">
        <v>0.37698081734778982</v>
      </c>
      <c r="E41">
        <v>6.4757999999999996</v>
      </c>
      <c r="F41">
        <v>12.474120674864167</v>
      </c>
      <c r="G41">
        <v>0.19277948506055831</v>
      </c>
      <c r="H41">
        <v>21.400300000000001</v>
      </c>
      <c r="I41">
        <v>7.6857422694836997</v>
      </c>
      <c r="J41">
        <v>1.3973378305125577E-2</v>
      </c>
      <c r="M41" s="30"/>
      <c r="N41" s="30">
        <v>2524</v>
      </c>
      <c r="O41" s="30">
        <v>953</v>
      </c>
      <c r="P41" s="30">
        <v>78</v>
      </c>
      <c r="Q41" s="30">
        <v>52</v>
      </c>
      <c r="R41" s="30">
        <v>2</v>
      </c>
      <c r="S41" s="30">
        <v>15</v>
      </c>
      <c r="T41" s="30">
        <v>9</v>
      </c>
      <c r="U41" s="183">
        <v>13</v>
      </c>
      <c r="V41" s="30"/>
      <c r="X41" s="56" t="s">
        <v>30</v>
      </c>
      <c r="Y41">
        <v>44.14</v>
      </c>
      <c r="Z41">
        <v>0.38</v>
      </c>
      <c r="AA41">
        <v>7.97</v>
      </c>
      <c r="AB41">
        <v>11.81</v>
      </c>
      <c r="AC41">
        <v>0.18</v>
      </c>
      <c r="AD41">
        <v>21.29</v>
      </c>
      <c r="AE41">
        <v>7.85</v>
      </c>
      <c r="AF41">
        <v>0.04</v>
      </c>
      <c r="AG41">
        <v>2.6599999999999999E-2</v>
      </c>
      <c r="AI41">
        <v>167.8</v>
      </c>
      <c r="AJ41">
        <v>2460</v>
      </c>
      <c r="AK41">
        <v>886</v>
      </c>
      <c r="AL41">
        <v>44</v>
      </c>
      <c r="AM41">
        <v>61</v>
      </c>
      <c r="AN41">
        <v>1</v>
      </c>
      <c r="AO41">
        <v>16</v>
      </c>
      <c r="AP41">
        <v>9.1</v>
      </c>
      <c r="AQ41" s="57">
        <v>17</v>
      </c>
    </row>
    <row r="42" spans="1:43">
      <c r="A42" s="56" t="s">
        <v>183</v>
      </c>
      <c r="B42" s="52">
        <v>44874</v>
      </c>
      <c r="C42">
        <v>45.071599999999997</v>
      </c>
      <c r="D42">
        <v>1.0236864053377814</v>
      </c>
      <c r="E42">
        <v>16.973500000000001</v>
      </c>
      <c r="F42">
        <v>9.9796968830426085</v>
      </c>
      <c r="G42">
        <v>0.14435864989799344</v>
      </c>
      <c r="H42">
        <v>8.8283000000000005</v>
      </c>
      <c r="I42">
        <v>12.076955365887784</v>
      </c>
      <c r="J42">
        <v>0.13178341263627055</v>
      </c>
      <c r="M42" s="30">
        <v>182</v>
      </c>
      <c r="N42" s="30">
        <v>246</v>
      </c>
      <c r="O42" s="30">
        <v>115.99999999999999</v>
      </c>
      <c r="P42" s="30">
        <v>60</v>
      </c>
      <c r="Q42" s="30">
        <v>57.999999999999993</v>
      </c>
      <c r="R42" s="30"/>
      <c r="S42" s="30">
        <v>264</v>
      </c>
      <c r="T42" s="30">
        <v>11</v>
      </c>
      <c r="U42" s="183">
        <v>28.999999999999996</v>
      </c>
      <c r="V42" s="30"/>
      <c r="X42" s="56" t="s">
        <v>183</v>
      </c>
      <c r="Y42">
        <v>47.24</v>
      </c>
      <c r="Z42">
        <v>1.1000000000000001</v>
      </c>
      <c r="AA42">
        <v>17.16</v>
      </c>
      <c r="AB42">
        <v>10.119999999999999</v>
      </c>
      <c r="AC42">
        <v>0.158</v>
      </c>
      <c r="AD42">
        <v>9.39</v>
      </c>
      <c r="AE42">
        <v>12.6</v>
      </c>
      <c r="AF42">
        <v>0.13700000000000001</v>
      </c>
      <c r="AG42">
        <v>3.7999999999999999E-2</v>
      </c>
      <c r="AI42">
        <v>186.4</v>
      </c>
      <c r="AJ42">
        <v>319</v>
      </c>
      <c r="AK42">
        <v>117.8</v>
      </c>
      <c r="AL42">
        <v>57.2</v>
      </c>
      <c r="AM42">
        <v>60</v>
      </c>
      <c r="AN42">
        <v>0.97799999999999998</v>
      </c>
      <c r="AO42">
        <v>279</v>
      </c>
      <c r="AP42">
        <v>11</v>
      </c>
      <c r="AQ42" s="57">
        <v>38</v>
      </c>
    </row>
    <row r="43" spans="1:43">
      <c r="A43" s="56" t="s">
        <v>190</v>
      </c>
      <c r="B43" s="52">
        <v>44874</v>
      </c>
      <c r="C43">
        <v>63.832599999999999</v>
      </c>
      <c r="D43">
        <v>0.61301084236864045</v>
      </c>
      <c r="E43">
        <v>14.069100000000001</v>
      </c>
      <c r="F43">
        <v>4.2270517586502718</v>
      </c>
      <c r="G43">
        <v>9.2709759057924224E-2</v>
      </c>
      <c r="I43">
        <v>3.1010214075836013</v>
      </c>
      <c r="J43">
        <v>4.0764922002047825</v>
      </c>
      <c r="K43">
        <v>0.15834097158570118</v>
      </c>
      <c r="M43" s="30">
        <v>91</v>
      </c>
      <c r="N43" s="30"/>
      <c r="O43" s="30">
        <v>9</v>
      </c>
      <c r="P43" s="30">
        <v>36</v>
      </c>
      <c r="Q43" s="30">
        <v>57</v>
      </c>
      <c r="R43" s="30">
        <v>67</v>
      </c>
      <c r="S43" s="30">
        <v>345.00000000000006</v>
      </c>
      <c r="T43" s="30">
        <v>23</v>
      </c>
      <c r="U43" s="183">
        <v>208.99999999999997</v>
      </c>
      <c r="V43" s="30"/>
      <c r="X43" s="56" t="s">
        <v>190</v>
      </c>
      <c r="Y43">
        <v>65.55</v>
      </c>
      <c r="Z43">
        <v>0.624</v>
      </c>
      <c r="AA43">
        <v>16.18</v>
      </c>
      <c r="AB43">
        <v>4.2869999999999999</v>
      </c>
      <c r="AC43">
        <v>9.2999999999999999E-2</v>
      </c>
      <c r="AD43">
        <v>1</v>
      </c>
      <c r="AE43">
        <v>3.17</v>
      </c>
      <c r="AF43">
        <v>3.6</v>
      </c>
      <c r="AG43">
        <v>0.254</v>
      </c>
      <c r="AI43">
        <v>54</v>
      </c>
      <c r="AL43">
        <v>29</v>
      </c>
      <c r="AM43">
        <v>61</v>
      </c>
      <c r="AN43">
        <v>74</v>
      </c>
      <c r="AO43">
        <v>336</v>
      </c>
      <c r="AP43">
        <v>24</v>
      </c>
      <c r="AQ43" s="57">
        <v>185</v>
      </c>
    </row>
    <row r="44" spans="1:43">
      <c r="A44" s="56" t="s">
        <v>78</v>
      </c>
      <c r="B44" s="52">
        <v>44874</v>
      </c>
      <c r="C44">
        <v>30.611966666666671</v>
      </c>
      <c r="D44">
        <v>0.11264943000000001</v>
      </c>
      <c r="E44">
        <v>0.5793666666666667</v>
      </c>
      <c r="F44">
        <v>9.3256124296666663</v>
      </c>
      <c r="G44">
        <v>0.16682591733333332</v>
      </c>
      <c r="H44">
        <v>22.222933333333334</v>
      </c>
      <c r="I44">
        <v>1.0825054803333334</v>
      </c>
      <c r="J44">
        <v>1.5499207000000001E-2</v>
      </c>
      <c r="M44" s="30"/>
      <c r="N44" s="30">
        <v>2389.3333333333335</v>
      </c>
      <c r="O44" s="30">
        <v>2111.333333333333</v>
      </c>
      <c r="P44" s="30">
        <v>98.666666666666671</v>
      </c>
      <c r="Q44" s="30">
        <v>71.666666666666671</v>
      </c>
      <c r="R44" s="30">
        <v>4.333333333333333</v>
      </c>
      <c r="S44" s="30">
        <v>9.6666666666666661</v>
      </c>
      <c r="T44" s="30">
        <v>2.9999999999999996</v>
      </c>
      <c r="U44" s="183">
        <v>7</v>
      </c>
      <c r="V44" s="30"/>
      <c r="X44" s="56" t="s">
        <v>78</v>
      </c>
      <c r="Y44">
        <v>39.43</v>
      </c>
      <c r="Z44">
        <v>0.11</v>
      </c>
      <c r="AA44">
        <v>2.9</v>
      </c>
      <c r="AB44">
        <v>8.34</v>
      </c>
      <c r="AC44">
        <v>0.12</v>
      </c>
      <c r="AD44">
        <v>35.21</v>
      </c>
      <c r="AE44">
        <v>1.2</v>
      </c>
      <c r="AF44">
        <v>0.02</v>
      </c>
      <c r="AI44">
        <v>75</v>
      </c>
      <c r="AJ44">
        <v>2300</v>
      </c>
      <c r="AK44">
        <v>2000</v>
      </c>
      <c r="AL44">
        <v>28</v>
      </c>
      <c r="AM44">
        <v>85</v>
      </c>
      <c r="AN44">
        <v>4</v>
      </c>
      <c r="AO44">
        <v>8</v>
      </c>
      <c r="AP44">
        <v>2.5</v>
      </c>
      <c r="AQ44" s="57">
        <v>4</v>
      </c>
    </row>
    <row r="45" spans="1:43">
      <c r="A45" s="56" t="s">
        <v>182</v>
      </c>
      <c r="B45" s="52">
        <v>44874</v>
      </c>
      <c r="C45">
        <v>50.289700000000003</v>
      </c>
      <c r="D45">
        <v>2.3569641367806504</v>
      </c>
      <c r="E45">
        <v>13.5381</v>
      </c>
      <c r="F45">
        <v>13.120960823563054</v>
      </c>
      <c r="G45">
        <v>0.16979572863672754</v>
      </c>
      <c r="H45">
        <v>4.4870999999999999</v>
      </c>
      <c r="I45">
        <v>8.6560794739051339</v>
      </c>
      <c r="J45">
        <v>1.17725712220683</v>
      </c>
      <c r="K45">
        <v>0.35242896425297887</v>
      </c>
      <c r="M45" s="30">
        <v>522</v>
      </c>
      <c r="N45" s="30">
        <v>105</v>
      </c>
      <c r="O45" s="30">
        <v>67</v>
      </c>
      <c r="P45" s="30">
        <v>71</v>
      </c>
      <c r="Q45" s="30">
        <v>104</v>
      </c>
      <c r="R45" s="30">
        <v>22</v>
      </c>
      <c r="S45" s="30">
        <v>395</v>
      </c>
      <c r="T45" s="30">
        <v>27</v>
      </c>
      <c r="U45" s="183">
        <v>150</v>
      </c>
      <c r="V45" s="30"/>
      <c r="X45" s="56" t="s">
        <v>182</v>
      </c>
      <c r="Y45">
        <v>51.07</v>
      </c>
      <c r="Z45">
        <v>2.4279999999999999</v>
      </c>
      <c r="AA45">
        <v>13.77</v>
      </c>
      <c r="AB45">
        <v>13.09</v>
      </c>
      <c r="AC45">
        <v>0.17</v>
      </c>
      <c r="AD45">
        <v>5.63</v>
      </c>
      <c r="AE45">
        <v>8.9960000000000004</v>
      </c>
      <c r="AF45">
        <v>0.99609999999999999</v>
      </c>
      <c r="AG45">
        <v>0.30420000000000003</v>
      </c>
      <c r="AI45">
        <v>336</v>
      </c>
      <c r="AJ45">
        <v>97</v>
      </c>
      <c r="AK45">
        <v>53.7</v>
      </c>
      <c r="AL45">
        <v>66.2</v>
      </c>
      <c r="AM45">
        <v>113.4</v>
      </c>
      <c r="AN45">
        <v>25.77</v>
      </c>
      <c r="AO45">
        <v>407.5</v>
      </c>
      <c r="AP45">
        <v>31.8</v>
      </c>
      <c r="AQ45" s="57">
        <v>203.6</v>
      </c>
    </row>
    <row r="46" spans="1:43">
      <c r="A46" s="60" t="s">
        <v>182</v>
      </c>
      <c r="B46" s="184">
        <v>44877.241666666669</v>
      </c>
      <c r="C46" s="61">
        <v>51.2027</v>
      </c>
      <c r="D46" s="61">
        <v>2.3944602035708327</v>
      </c>
      <c r="E46" s="61">
        <v>13.7318</v>
      </c>
      <c r="F46" s="61">
        <v>13.18054363376252</v>
      </c>
      <c r="G46" s="61">
        <v>0.17678202479338842</v>
      </c>
      <c r="H46" s="61">
        <v>4.3101000000000003</v>
      </c>
      <c r="I46" s="61">
        <v>8.7016930180495322</v>
      </c>
      <c r="J46" s="61">
        <v>0.98399999999999999</v>
      </c>
      <c r="K46" s="61">
        <v>0.16520000000000001</v>
      </c>
      <c r="L46" s="61"/>
      <c r="M46" s="155">
        <v>458</v>
      </c>
      <c r="N46" s="155">
        <v>166</v>
      </c>
      <c r="O46" s="155">
        <v>69</v>
      </c>
      <c r="P46" s="155">
        <v>67</v>
      </c>
      <c r="Q46" s="155">
        <v>96</v>
      </c>
      <c r="R46" s="155">
        <v>22</v>
      </c>
      <c r="S46" s="155">
        <v>378</v>
      </c>
      <c r="T46" s="155">
        <v>25</v>
      </c>
      <c r="U46" s="185">
        <v>147</v>
      </c>
      <c r="V46" s="30"/>
      <c r="X46" s="60" t="s">
        <v>182</v>
      </c>
      <c r="Y46" s="61">
        <v>51.07</v>
      </c>
      <c r="Z46" s="61">
        <v>2.4279999999999999</v>
      </c>
      <c r="AA46" s="61">
        <v>13.77</v>
      </c>
      <c r="AB46" s="61">
        <v>13.09</v>
      </c>
      <c r="AC46" s="61">
        <v>0.17</v>
      </c>
      <c r="AD46" s="61">
        <v>5.63</v>
      </c>
      <c r="AE46" s="61">
        <v>8.9960000000000004</v>
      </c>
      <c r="AF46" s="61">
        <v>0.99609999999999999</v>
      </c>
      <c r="AG46" s="61">
        <v>0.30420000000000003</v>
      </c>
      <c r="AH46" s="61"/>
      <c r="AI46" s="61">
        <v>336</v>
      </c>
      <c r="AJ46" s="61">
        <v>97</v>
      </c>
      <c r="AK46" s="61">
        <v>53.7</v>
      </c>
      <c r="AL46" s="61">
        <v>66.2</v>
      </c>
      <c r="AM46" s="61">
        <v>113.4</v>
      </c>
      <c r="AN46" s="61">
        <v>25.77</v>
      </c>
      <c r="AO46" s="61">
        <v>407.5</v>
      </c>
      <c r="AP46" s="61">
        <v>31.8</v>
      </c>
      <c r="AQ46" s="62">
        <v>203.6</v>
      </c>
    </row>
  </sheetData>
  <sortState xmlns:xlrd2="http://schemas.microsoft.com/office/spreadsheetml/2017/richdata2" ref="A2:U50">
    <sortCondition ref="A2:A50"/>
  </sortState>
  <phoneticPr fontId="16" type="noConversion"/>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BE0EA5-73E1-3043-BE51-860B79D371DE}">
  <dimension ref="A1:T28"/>
  <sheetViews>
    <sheetView workbookViewId="0">
      <selection activeCell="G37" sqref="G37"/>
    </sheetView>
  </sheetViews>
  <sheetFormatPr baseColWidth="10" defaultRowHeight="15"/>
  <sheetData>
    <row r="1" spans="1:20">
      <c r="A1" s="71" t="s">
        <v>698</v>
      </c>
      <c r="B1" s="72" t="s">
        <v>21</v>
      </c>
      <c r="C1" s="72" t="s">
        <v>11</v>
      </c>
      <c r="D1" s="72" t="s">
        <v>22</v>
      </c>
      <c r="E1" s="72" t="s">
        <v>12</v>
      </c>
      <c r="F1" s="72" t="s">
        <v>10</v>
      </c>
      <c r="G1" s="72" t="s">
        <v>23</v>
      </c>
      <c r="H1" s="72" t="s">
        <v>9</v>
      </c>
      <c r="I1" s="72" t="s">
        <v>8</v>
      </c>
      <c r="J1" s="72" t="s">
        <v>24</v>
      </c>
      <c r="K1" s="72"/>
      <c r="L1" s="72" t="s">
        <v>7</v>
      </c>
      <c r="M1" s="72" t="s">
        <v>6</v>
      </c>
      <c r="N1" s="72" t="s">
        <v>5</v>
      </c>
      <c r="O1" s="72" t="s">
        <v>4</v>
      </c>
      <c r="P1" s="72" t="s">
        <v>3</v>
      </c>
      <c r="Q1" s="72" t="s">
        <v>13</v>
      </c>
      <c r="R1" s="72" t="s">
        <v>2</v>
      </c>
      <c r="S1" s="72" t="s">
        <v>25</v>
      </c>
      <c r="T1" s="73" t="s">
        <v>1</v>
      </c>
    </row>
    <row r="2" spans="1:20">
      <c r="A2" s="74" t="s">
        <v>18</v>
      </c>
      <c r="B2" s="28">
        <v>59.38</v>
      </c>
      <c r="C2" s="28">
        <v>1.05</v>
      </c>
      <c r="D2" s="28">
        <v>17.11</v>
      </c>
      <c r="E2" s="28">
        <v>6.76</v>
      </c>
      <c r="F2" s="28">
        <v>9.7000000000000003E-2</v>
      </c>
      <c r="G2" s="28">
        <v>1.508</v>
      </c>
      <c r="H2" s="28">
        <v>4.8899999999999997</v>
      </c>
      <c r="I2" s="28">
        <v>2.9350000000000001</v>
      </c>
      <c r="J2" s="28">
        <v>0.49299999999999999</v>
      </c>
      <c r="K2" s="28"/>
      <c r="L2" s="28">
        <v>119</v>
      </c>
      <c r="M2" s="28">
        <v>9.4700000000000006</v>
      </c>
      <c r="N2" s="28">
        <v>15.4</v>
      </c>
      <c r="O2" s="28">
        <v>58.4</v>
      </c>
      <c r="P2" s="28">
        <v>86.8</v>
      </c>
      <c r="Q2" s="28">
        <v>67.8</v>
      </c>
      <c r="R2" s="28">
        <v>661</v>
      </c>
      <c r="S2" s="28">
        <v>19.690000000000001</v>
      </c>
      <c r="T2" s="75">
        <v>231.5</v>
      </c>
    </row>
    <row r="3" spans="1:20">
      <c r="A3" s="74" t="s">
        <v>31</v>
      </c>
      <c r="B3" s="28">
        <v>49.34</v>
      </c>
      <c r="C3" s="28">
        <v>1.75</v>
      </c>
      <c r="D3" s="28">
        <v>15.49</v>
      </c>
      <c r="E3" s="28">
        <v>10.85</v>
      </c>
      <c r="F3" s="28">
        <v>0.18</v>
      </c>
      <c r="G3" s="28">
        <v>7.51</v>
      </c>
      <c r="H3" s="28">
        <v>11.16</v>
      </c>
      <c r="I3" s="28">
        <v>0.17</v>
      </c>
      <c r="J3" s="28">
        <v>0.16</v>
      </c>
      <c r="K3" s="28"/>
      <c r="L3" s="28">
        <v>298</v>
      </c>
      <c r="M3" s="28">
        <v>234</v>
      </c>
      <c r="N3" s="28">
        <v>107</v>
      </c>
      <c r="O3" s="28">
        <v>64</v>
      </c>
      <c r="P3" s="28">
        <v>86</v>
      </c>
      <c r="Q3" s="28">
        <v>1</v>
      </c>
      <c r="R3" s="28">
        <v>130</v>
      </c>
      <c r="S3" s="28">
        <v>44</v>
      </c>
      <c r="T3" s="75">
        <v>133</v>
      </c>
    </row>
    <row r="4" spans="1:20">
      <c r="A4" s="74" t="s">
        <v>14</v>
      </c>
      <c r="B4" s="28">
        <v>54.1</v>
      </c>
      <c r="C4" s="28">
        <v>2.2650000000000001</v>
      </c>
      <c r="D4" s="28">
        <v>13.5</v>
      </c>
      <c r="E4" s="28">
        <v>13.8</v>
      </c>
      <c r="F4" s="28">
        <v>0.2</v>
      </c>
      <c r="G4" s="28">
        <v>3.59</v>
      </c>
      <c r="H4" s="28">
        <v>7.12</v>
      </c>
      <c r="I4" s="28">
        <v>1.79</v>
      </c>
      <c r="J4" s="28">
        <v>0.35</v>
      </c>
      <c r="K4" s="28"/>
      <c r="L4" s="28">
        <v>417.6</v>
      </c>
      <c r="M4" s="28">
        <v>15.85</v>
      </c>
      <c r="N4" s="28">
        <v>12.57</v>
      </c>
      <c r="O4" s="28">
        <v>19.66</v>
      </c>
      <c r="P4" s="28">
        <v>129.5</v>
      </c>
      <c r="Q4" s="28">
        <v>46</v>
      </c>
      <c r="R4" s="28">
        <v>337</v>
      </c>
      <c r="S4" s="28">
        <v>36.1</v>
      </c>
      <c r="T4" s="75">
        <v>186.5</v>
      </c>
    </row>
    <row r="5" spans="1:20">
      <c r="A5" s="74" t="s">
        <v>32</v>
      </c>
      <c r="B5" s="28">
        <v>38.22</v>
      </c>
      <c r="C5" s="28">
        <v>2.6120000000000001</v>
      </c>
      <c r="D5" s="28">
        <v>9.9819999999999993</v>
      </c>
      <c r="E5" s="28">
        <v>12.7</v>
      </c>
      <c r="F5" s="28">
        <v>0.20019999999999999</v>
      </c>
      <c r="G5" s="28">
        <v>13.06</v>
      </c>
      <c r="H5" s="28">
        <v>13.99</v>
      </c>
      <c r="I5" s="28">
        <v>1.4219999999999999</v>
      </c>
      <c r="J5" s="28">
        <v>1.042</v>
      </c>
      <c r="K5" s="28"/>
      <c r="L5" s="28">
        <v>231.9</v>
      </c>
      <c r="M5" s="28">
        <v>353.1</v>
      </c>
      <c r="N5" s="28">
        <v>269.7</v>
      </c>
      <c r="O5" s="28">
        <v>68.8</v>
      </c>
      <c r="P5" s="28">
        <v>122.9</v>
      </c>
      <c r="Q5" s="28">
        <v>47.61</v>
      </c>
      <c r="R5" s="28">
        <v>1392</v>
      </c>
      <c r="S5" s="28">
        <v>29.44</v>
      </c>
      <c r="T5" s="75">
        <v>272.89999999999998</v>
      </c>
    </row>
    <row r="6" spans="1:20">
      <c r="A6" s="74" t="s">
        <v>16</v>
      </c>
      <c r="B6" s="28">
        <v>49.6</v>
      </c>
      <c r="C6" s="28">
        <v>2.73</v>
      </c>
      <c r="D6" s="28">
        <v>13.44</v>
      </c>
      <c r="E6" s="28">
        <v>12.39</v>
      </c>
      <c r="F6" s="28">
        <v>0.17</v>
      </c>
      <c r="G6" s="28">
        <v>7.26</v>
      </c>
      <c r="H6" s="28">
        <v>11.4</v>
      </c>
      <c r="I6" s="28">
        <v>0.51300000000000001</v>
      </c>
      <c r="J6" s="28">
        <v>0.27</v>
      </c>
      <c r="K6" s="28"/>
      <c r="L6" s="28">
        <v>318</v>
      </c>
      <c r="M6" s="28">
        <v>287</v>
      </c>
      <c r="N6" s="28">
        <v>119.8</v>
      </c>
      <c r="O6" s="28">
        <v>129.30000000000001</v>
      </c>
      <c r="P6" s="28">
        <v>104</v>
      </c>
      <c r="Q6" s="28">
        <v>9.3000000000000007</v>
      </c>
      <c r="R6" s="28">
        <v>394</v>
      </c>
      <c r="S6" s="28">
        <v>26</v>
      </c>
      <c r="T6" s="75">
        <v>171</v>
      </c>
    </row>
    <row r="7" spans="1:20">
      <c r="A7" s="74" t="s">
        <v>28</v>
      </c>
      <c r="B7" s="28">
        <v>47.79</v>
      </c>
      <c r="C7" s="28">
        <v>0.95899999999999996</v>
      </c>
      <c r="D7" s="28">
        <v>15.51</v>
      </c>
      <c r="E7" s="28">
        <v>11.4</v>
      </c>
      <c r="F7" s="28">
        <v>0.17</v>
      </c>
      <c r="G7" s="28">
        <v>9.69</v>
      </c>
      <c r="H7" s="28">
        <v>13.29</v>
      </c>
      <c r="I7" s="28">
        <v>2.9000000000000001E-2</v>
      </c>
      <c r="J7" s="28">
        <v>0.03</v>
      </c>
      <c r="K7" s="28"/>
      <c r="L7" s="28">
        <v>320</v>
      </c>
      <c r="M7" s="28">
        <v>372</v>
      </c>
      <c r="N7" s="28">
        <v>168</v>
      </c>
      <c r="O7" s="28">
        <v>120</v>
      </c>
      <c r="P7" s="28">
        <v>70</v>
      </c>
      <c r="Q7" s="28">
        <v>0.21</v>
      </c>
      <c r="R7" s="28">
        <v>109</v>
      </c>
      <c r="S7" s="28">
        <v>15.6</v>
      </c>
      <c r="T7" s="75">
        <v>14.8</v>
      </c>
    </row>
    <row r="8" spans="1:20">
      <c r="A8" s="74" t="s">
        <v>77</v>
      </c>
      <c r="B8" s="28">
        <v>38.54</v>
      </c>
      <c r="C8" s="28">
        <v>2.1999999999999999E-2</v>
      </c>
      <c r="D8" s="28">
        <v>0.47499999999999998</v>
      </c>
      <c r="E8" s="28">
        <v>8</v>
      </c>
      <c r="F8" s="28">
        <v>8.2000000000000003E-2</v>
      </c>
      <c r="G8" s="28">
        <v>38.22</v>
      </c>
      <c r="H8" s="28">
        <v>0.68</v>
      </c>
      <c r="I8" s="28">
        <v>1.7999999999999999E-2</v>
      </c>
      <c r="J8" s="28"/>
      <c r="K8" s="28"/>
      <c r="L8" s="28">
        <v>33.4</v>
      </c>
      <c r="M8" s="28">
        <v>2780</v>
      </c>
      <c r="N8" s="28">
        <v>2300</v>
      </c>
      <c r="O8" s="28"/>
      <c r="P8" s="28">
        <v>39</v>
      </c>
      <c r="Q8" s="28"/>
      <c r="R8" s="28">
        <v>7.3</v>
      </c>
      <c r="S8" s="28"/>
      <c r="T8" s="75"/>
    </row>
    <row r="9" spans="1:20">
      <c r="A9" s="74" t="s">
        <v>29</v>
      </c>
      <c r="B9" s="28">
        <v>47.1</v>
      </c>
      <c r="C9" s="28">
        <v>0.48</v>
      </c>
      <c r="D9" s="28">
        <v>18.32</v>
      </c>
      <c r="E9" s="28">
        <v>9.9499999999999993</v>
      </c>
      <c r="F9" s="28">
        <v>0.15</v>
      </c>
      <c r="G9" s="28">
        <v>10.09</v>
      </c>
      <c r="H9" s="28">
        <v>11.38</v>
      </c>
      <c r="I9" s="28">
        <v>0.23</v>
      </c>
      <c r="J9" s="28">
        <v>7.0000000000000007E-2</v>
      </c>
      <c r="K9" s="28"/>
      <c r="L9" s="28">
        <v>147.5</v>
      </c>
      <c r="M9" s="28">
        <v>278</v>
      </c>
      <c r="N9" s="28">
        <v>252</v>
      </c>
      <c r="O9" s="28">
        <v>98</v>
      </c>
      <c r="P9" s="28">
        <v>68</v>
      </c>
      <c r="Q9" s="28">
        <v>4</v>
      </c>
      <c r="R9" s="28">
        <v>145</v>
      </c>
      <c r="S9" s="28">
        <v>18.5</v>
      </c>
      <c r="T9" s="75">
        <v>38.5</v>
      </c>
    </row>
    <row r="10" spans="1:20">
      <c r="A10" s="74" t="s">
        <v>76</v>
      </c>
      <c r="B10" s="28">
        <v>40.409999999999997</v>
      </c>
      <c r="C10" s="28">
        <v>3.7000000000000002E-3</v>
      </c>
      <c r="D10" s="28">
        <v>0.19600000000000001</v>
      </c>
      <c r="E10" s="28">
        <v>8.68</v>
      </c>
      <c r="F10" s="28">
        <v>0.12</v>
      </c>
      <c r="G10" s="28">
        <v>49.55</v>
      </c>
      <c r="H10" s="28">
        <v>0.17</v>
      </c>
      <c r="I10" s="28">
        <v>2E-3</v>
      </c>
      <c r="J10" s="28">
        <v>1.2999999999999999E-3</v>
      </c>
      <c r="K10" s="28"/>
      <c r="L10" s="28">
        <v>10</v>
      </c>
      <c r="M10" s="28">
        <v>4100</v>
      </c>
      <c r="N10" s="28">
        <v>2298</v>
      </c>
      <c r="O10" s="28">
        <v>5.7</v>
      </c>
      <c r="P10" s="28">
        <v>43.8</v>
      </c>
      <c r="Q10" s="28">
        <v>6.6000000000000003E-2</v>
      </c>
      <c r="R10" s="28">
        <v>0.3</v>
      </c>
      <c r="S10" s="28">
        <v>3.6299999999999999E-2</v>
      </c>
      <c r="T10" s="75">
        <v>0.153</v>
      </c>
    </row>
    <row r="11" spans="1:20">
      <c r="A11" s="74" t="s">
        <v>178</v>
      </c>
      <c r="B11" s="28">
        <v>39.4</v>
      </c>
      <c r="C11" s="28">
        <v>0.01</v>
      </c>
      <c r="D11" s="28">
        <v>0.45</v>
      </c>
      <c r="E11" s="28">
        <v>7.76</v>
      </c>
      <c r="F11" s="28">
        <v>0.06</v>
      </c>
      <c r="G11" s="28">
        <v>49.4</v>
      </c>
      <c r="H11" s="28">
        <v>0.12</v>
      </c>
      <c r="I11" s="28">
        <v>0.01</v>
      </c>
      <c r="J11" s="28"/>
      <c r="K11" s="28"/>
      <c r="L11" s="28"/>
      <c r="M11" s="28">
        <v>15500</v>
      </c>
      <c r="N11" s="28">
        <v>3780</v>
      </c>
      <c r="O11" s="28">
        <v>3</v>
      </c>
      <c r="P11" s="28">
        <v>45</v>
      </c>
      <c r="Q11" s="28">
        <v>2</v>
      </c>
      <c r="R11" s="28">
        <v>1</v>
      </c>
      <c r="S11" s="28"/>
      <c r="T11" s="75"/>
    </row>
    <row r="12" spans="1:20">
      <c r="A12" s="74" t="s">
        <v>189</v>
      </c>
      <c r="B12" s="28">
        <v>46.17</v>
      </c>
      <c r="C12" s="28">
        <v>1.3</v>
      </c>
      <c r="D12" s="28">
        <v>19.829999999999998</v>
      </c>
      <c r="E12" s="28">
        <v>12.75</v>
      </c>
      <c r="F12" s="28">
        <v>0.13800000000000001</v>
      </c>
      <c r="G12" s="28">
        <v>4.47</v>
      </c>
      <c r="H12" s="28">
        <v>12.38</v>
      </c>
      <c r="I12" s="28">
        <v>0.13800000000000001</v>
      </c>
      <c r="J12" s="28">
        <v>6.5000000000000002E-2</v>
      </c>
      <c r="K12" s="28"/>
      <c r="L12" s="28">
        <v>393</v>
      </c>
      <c r="M12" s="28">
        <v>5.3</v>
      </c>
      <c r="N12" s="28">
        <v>14</v>
      </c>
      <c r="O12" s="28">
        <v>78</v>
      </c>
      <c r="P12" s="28">
        <v>123</v>
      </c>
      <c r="Q12" s="28"/>
      <c r="R12" s="28">
        <v>383</v>
      </c>
      <c r="S12" s="28">
        <v>7.9</v>
      </c>
      <c r="T12" s="75">
        <v>26</v>
      </c>
    </row>
    <row r="13" spans="1:20">
      <c r="A13" s="74" t="s">
        <v>26</v>
      </c>
      <c r="B13" s="28">
        <v>63.43</v>
      </c>
      <c r="C13" s="28">
        <v>0.85</v>
      </c>
      <c r="D13" s="28">
        <v>15.19</v>
      </c>
      <c r="E13" s="28">
        <v>7.05</v>
      </c>
      <c r="F13" s="28">
        <v>0.154</v>
      </c>
      <c r="G13" s="28">
        <v>1.54</v>
      </c>
      <c r="H13" s="28">
        <v>5.72</v>
      </c>
      <c r="I13" s="28">
        <v>0.78</v>
      </c>
      <c r="J13" s="28">
        <v>0.1595</v>
      </c>
      <c r="K13" s="28"/>
      <c r="L13" s="28">
        <v>106</v>
      </c>
      <c r="M13" s="28">
        <v>7.5</v>
      </c>
      <c r="N13" s="28">
        <v>2.2000000000000002</v>
      </c>
      <c r="O13" s="28">
        <v>43</v>
      </c>
      <c r="P13" s="28">
        <v>88.3</v>
      </c>
      <c r="Q13" s="28">
        <v>11.02</v>
      </c>
      <c r="R13" s="28">
        <v>259.3</v>
      </c>
      <c r="S13" s="28">
        <v>28</v>
      </c>
      <c r="T13" s="75">
        <v>83.7</v>
      </c>
    </row>
    <row r="14" spans="1:20">
      <c r="A14" s="74" t="s">
        <v>188</v>
      </c>
      <c r="B14" s="28">
        <v>56.39</v>
      </c>
      <c r="C14" s="28">
        <v>0.66949999999999998</v>
      </c>
      <c r="D14" s="28">
        <v>15.51</v>
      </c>
      <c r="E14" s="28">
        <v>6.2889999999999997</v>
      </c>
      <c r="F14" s="28">
        <v>0.10920000000000001</v>
      </c>
      <c r="G14" s="28">
        <v>7.8410000000000002</v>
      </c>
      <c r="H14" s="28">
        <v>6.2590000000000003</v>
      </c>
      <c r="I14" s="28">
        <v>1.7789999999999999</v>
      </c>
      <c r="J14" s="28">
        <v>0.15190000000000001</v>
      </c>
      <c r="K14" s="28"/>
      <c r="L14" s="28">
        <v>119.7</v>
      </c>
      <c r="M14" s="28">
        <v>424.8</v>
      </c>
      <c r="N14" s="28">
        <v>136</v>
      </c>
      <c r="O14" s="28">
        <v>29</v>
      </c>
      <c r="P14" s="28">
        <v>64.5</v>
      </c>
      <c r="Q14" s="28">
        <v>69.8</v>
      </c>
      <c r="R14" s="28">
        <v>245.8</v>
      </c>
      <c r="S14" s="28">
        <v>16.89</v>
      </c>
      <c r="T14" s="75">
        <v>108.5</v>
      </c>
    </row>
    <row r="15" spans="1:20">
      <c r="A15" s="76" t="s">
        <v>15</v>
      </c>
      <c r="B15" s="186">
        <v>53.25</v>
      </c>
      <c r="C15" s="186">
        <v>1.19</v>
      </c>
      <c r="D15" s="186">
        <v>14.64</v>
      </c>
      <c r="E15" s="186">
        <v>14.4</v>
      </c>
      <c r="F15" s="186">
        <v>0.218</v>
      </c>
      <c r="G15" s="186">
        <v>4.62</v>
      </c>
      <c r="H15" s="186">
        <v>9.82</v>
      </c>
      <c r="I15" s="186">
        <v>0.42</v>
      </c>
      <c r="J15" s="186">
        <v>0.10100000000000001</v>
      </c>
      <c r="K15" s="186"/>
      <c r="L15" s="186">
        <v>575</v>
      </c>
      <c r="M15" s="186">
        <v>28.1</v>
      </c>
      <c r="N15" s="186">
        <v>16.600000000000001</v>
      </c>
      <c r="O15" s="186">
        <v>225</v>
      </c>
      <c r="P15" s="186">
        <v>108</v>
      </c>
      <c r="Q15" s="186">
        <v>7.37</v>
      </c>
      <c r="R15" s="186">
        <v>178</v>
      </c>
      <c r="S15" s="186">
        <v>24.9</v>
      </c>
      <c r="T15" s="77">
        <v>51.2</v>
      </c>
    </row>
    <row r="16" spans="1:20">
      <c r="A16" s="74" t="s">
        <v>17</v>
      </c>
      <c r="B16" s="28">
        <v>50.96</v>
      </c>
      <c r="C16" s="28">
        <v>1.44</v>
      </c>
      <c r="D16" s="28">
        <v>17.2</v>
      </c>
      <c r="E16" s="28">
        <v>11.92</v>
      </c>
      <c r="F16" s="28">
        <v>0.17699999999999999</v>
      </c>
      <c r="G16" s="28">
        <v>5.19</v>
      </c>
      <c r="H16" s="28">
        <v>9.7899999999999991</v>
      </c>
      <c r="I16" s="28">
        <v>0.78</v>
      </c>
      <c r="J16" s="28">
        <v>0.29399999999999998</v>
      </c>
      <c r="K16" s="28"/>
      <c r="L16" s="28">
        <v>372</v>
      </c>
      <c r="M16" s="28">
        <v>58.1</v>
      </c>
      <c r="N16" s="28">
        <v>36.1</v>
      </c>
      <c r="O16" s="28">
        <v>194</v>
      </c>
      <c r="P16" s="28">
        <v>100</v>
      </c>
      <c r="Q16" s="28">
        <v>15.1</v>
      </c>
      <c r="R16" s="28">
        <v>403</v>
      </c>
      <c r="S16" s="28">
        <v>26.9</v>
      </c>
      <c r="T16" s="75">
        <v>97.8</v>
      </c>
    </row>
    <row r="17" spans="1:20">
      <c r="A17" s="74" t="s">
        <v>27</v>
      </c>
      <c r="B17" s="28">
        <v>43.66</v>
      </c>
      <c r="C17" s="28">
        <v>1.6</v>
      </c>
      <c r="D17" s="28">
        <v>17.489999999999998</v>
      </c>
      <c r="E17" s="28">
        <v>15.27</v>
      </c>
      <c r="F17" s="28">
        <v>0.189</v>
      </c>
      <c r="G17" s="28">
        <v>7.85</v>
      </c>
      <c r="H17" s="28">
        <v>11.9</v>
      </c>
      <c r="I17" s="28">
        <v>0.24</v>
      </c>
      <c r="J17" s="28">
        <v>5.6000000000000001E-2</v>
      </c>
      <c r="K17" s="28"/>
      <c r="L17" s="28">
        <v>635</v>
      </c>
      <c r="M17" s="28">
        <v>57.8</v>
      </c>
      <c r="N17" s="28">
        <v>25.4</v>
      </c>
      <c r="O17" s="28">
        <v>85.7</v>
      </c>
      <c r="P17" s="28">
        <v>109</v>
      </c>
      <c r="Q17" s="28">
        <v>6.87</v>
      </c>
      <c r="R17" s="28">
        <v>327</v>
      </c>
      <c r="S17" s="28">
        <v>10.4</v>
      </c>
      <c r="T17" s="75">
        <v>32.799999999999997</v>
      </c>
    </row>
    <row r="18" spans="1:20">
      <c r="A18" s="74" t="s">
        <v>34</v>
      </c>
      <c r="B18" s="28">
        <v>46.47</v>
      </c>
      <c r="C18" s="28">
        <v>0.56000000000000005</v>
      </c>
      <c r="D18" s="28">
        <v>23.48</v>
      </c>
      <c r="E18" s="28">
        <v>6.69</v>
      </c>
      <c r="F18" s="28">
        <v>0.13</v>
      </c>
      <c r="G18" s="28">
        <v>6.18</v>
      </c>
      <c r="H18" s="28">
        <v>14.1</v>
      </c>
      <c r="I18" s="28">
        <v>5.8999999999999997E-2</v>
      </c>
      <c r="J18" s="28">
        <v>1.7000000000000001E-2</v>
      </c>
      <c r="K18" s="28"/>
      <c r="L18" s="28">
        <v>174</v>
      </c>
      <c r="M18" s="28">
        <v>125</v>
      </c>
      <c r="N18" s="28">
        <v>13.6</v>
      </c>
      <c r="O18" s="28">
        <v>11.4</v>
      </c>
      <c r="P18" s="28">
        <v>48.5</v>
      </c>
      <c r="Q18" s="28">
        <v>2.9</v>
      </c>
      <c r="R18" s="28">
        <v>438</v>
      </c>
      <c r="S18" s="28">
        <v>4.5</v>
      </c>
      <c r="T18" s="75">
        <v>11.6</v>
      </c>
    </row>
    <row r="19" spans="1:20">
      <c r="A19" s="74" t="s">
        <v>75</v>
      </c>
      <c r="B19" s="28">
        <v>42.39</v>
      </c>
      <c r="C19" s="28">
        <v>0.01</v>
      </c>
      <c r="D19" s="28">
        <v>0.64</v>
      </c>
      <c r="E19" s="28">
        <v>8.36</v>
      </c>
      <c r="F19" s="28">
        <v>0.12</v>
      </c>
      <c r="G19" s="28">
        <v>44.66</v>
      </c>
      <c r="H19" s="28">
        <v>0.56000000000000005</v>
      </c>
      <c r="I19" s="28">
        <v>3.0000000000000001E-3</v>
      </c>
      <c r="J19" s="28">
        <v>2E-3</v>
      </c>
      <c r="K19" s="28"/>
      <c r="L19" s="28">
        <v>27.6</v>
      </c>
      <c r="M19" s="28">
        <v>2807</v>
      </c>
      <c r="N19" s="28">
        <v>2460</v>
      </c>
      <c r="O19" s="28">
        <v>6.7</v>
      </c>
      <c r="P19" s="28">
        <v>41.8</v>
      </c>
      <c r="Q19" s="28">
        <v>0.8</v>
      </c>
      <c r="R19" s="28">
        <v>3.3</v>
      </c>
      <c r="S19" s="28">
        <v>1.54</v>
      </c>
      <c r="T19" s="75">
        <v>5.92</v>
      </c>
    </row>
    <row r="20" spans="1:20">
      <c r="A20" s="74" t="s">
        <v>191</v>
      </c>
      <c r="B20" s="28">
        <v>60.02</v>
      </c>
      <c r="C20" s="28">
        <v>1.5E-3</v>
      </c>
      <c r="D20" s="28">
        <v>23.17</v>
      </c>
      <c r="E20" s="28">
        <v>8.4000000000000005E-2</v>
      </c>
      <c r="F20" s="28">
        <v>2.3999999999999998E-3</v>
      </c>
      <c r="G20" s="28">
        <v>1.6E-2</v>
      </c>
      <c r="H20" s="28">
        <v>0.251</v>
      </c>
      <c r="I20" s="28">
        <v>4.8159999999999998</v>
      </c>
      <c r="J20" s="28">
        <v>1.35E-2</v>
      </c>
      <c r="K20" s="28"/>
      <c r="L20" s="28">
        <v>2</v>
      </c>
      <c r="M20" s="28">
        <v>2</v>
      </c>
      <c r="N20" s="28">
        <v>1</v>
      </c>
      <c r="O20" s="28">
        <v>1.25</v>
      </c>
      <c r="P20" s="28">
        <v>3.2</v>
      </c>
      <c r="Q20" s="28">
        <v>66</v>
      </c>
      <c r="R20" s="28">
        <v>19</v>
      </c>
      <c r="S20" s="28">
        <v>2.62</v>
      </c>
      <c r="T20" s="75">
        <v>70</v>
      </c>
    </row>
    <row r="21" spans="1:20">
      <c r="A21" s="74" t="s">
        <v>33</v>
      </c>
      <c r="B21" s="28">
        <v>39.119999999999997</v>
      </c>
      <c r="C21" s="28">
        <v>3.77</v>
      </c>
      <c r="D21" s="28">
        <v>8.4700000000000006</v>
      </c>
      <c r="E21" s="28">
        <v>17.940000000000001</v>
      </c>
      <c r="F21" s="28">
        <v>0.17</v>
      </c>
      <c r="G21" s="28">
        <v>13.55</v>
      </c>
      <c r="H21" s="28">
        <v>14.7</v>
      </c>
      <c r="I21" s="28">
        <v>0.18</v>
      </c>
      <c r="J21" s="28">
        <v>0.08</v>
      </c>
      <c r="K21" s="28"/>
      <c r="L21" s="28">
        <v>526</v>
      </c>
      <c r="M21" s="28">
        <v>473</v>
      </c>
      <c r="N21" s="28">
        <v>193</v>
      </c>
      <c r="O21" s="28">
        <v>134</v>
      </c>
      <c r="P21" s="28">
        <v>191</v>
      </c>
      <c r="Q21" s="28">
        <v>9</v>
      </c>
      <c r="R21" s="28">
        <v>266</v>
      </c>
      <c r="S21" s="28">
        <v>14</v>
      </c>
      <c r="T21" s="75">
        <v>108</v>
      </c>
    </row>
    <row r="22" spans="1:20">
      <c r="A22" s="74" t="s">
        <v>186</v>
      </c>
      <c r="B22" s="28">
        <v>40.380000000000003</v>
      </c>
      <c r="C22" s="28">
        <v>3.44E-2</v>
      </c>
      <c r="D22" s="28">
        <v>1.3340000000000001</v>
      </c>
      <c r="E22" s="28">
        <v>8.59</v>
      </c>
      <c r="F22" s="28">
        <v>0.1179</v>
      </c>
      <c r="G22" s="28">
        <v>38.25</v>
      </c>
      <c r="H22" s="28">
        <v>1.2130000000000001</v>
      </c>
      <c r="I22" s="28">
        <v>1.2E-2</v>
      </c>
      <c r="J22" s="28">
        <v>7.4999999999999997E-3</v>
      </c>
      <c r="K22" s="28"/>
      <c r="L22" s="28">
        <v>41</v>
      </c>
      <c r="M22" s="28">
        <v>2710</v>
      </c>
      <c r="N22" s="28">
        <v>2104</v>
      </c>
      <c r="O22" s="28">
        <v>19.100000000000001</v>
      </c>
      <c r="P22" s="28">
        <v>44.5</v>
      </c>
      <c r="Q22" s="28">
        <v>0.27</v>
      </c>
      <c r="R22" s="28">
        <v>8.5</v>
      </c>
      <c r="S22" s="28">
        <v>0.97</v>
      </c>
      <c r="T22" s="75"/>
    </row>
    <row r="23" spans="1:20">
      <c r="A23" s="74" t="s">
        <v>74</v>
      </c>
      <c r="B23" s="28">
        <v>37.78</v>
      </c>
      <c r="C23" s="28">
        <v>3.84</v>
      </c>
      <c r="D23" s="28">
        <v>10.050000000000001</v>
      </c>
      <c r="E23" s="28">
        <v>13.29</v>
      </c>
      <c r="F23" s="28">
        <v>0.2</v>
      </c>
      <c r="G23" s="28">
        <v>14.19</v>
      </c>
      <c r="H23" s="28">
        <v>12.99</v>
      </c>
      <c r="I23" s="28">
        <v>1.26</v>
      </c>
      <c r="J23" s="28">
        <v>0.91700000000000004</v>
      </c>
      <c r="K23" s="28"/>
      <c r="L23" s="28">
        <v>292</v>
      </c>
      <c r="M23" s="28">
        <v>438</v>
      </c>
      <c r="N23" s="28">
        <v>315</v>
      </c>
      <c r="O23" s="28">
        <v>57</v>
      </c>
      <c r="P23" s="28">
        <v>117</v>
      </c>
      <c r="Q23" s="28">
        <v>31.4</v>
      </c>
      <c r="R23" s="28">
        <v>1175</v>
      </c>
      <c r="S23" s="28">
        <v>29.5</v>
      </c>
      <c r="T23" s="75">
        <v>292</v>
      </c>
    </row>
    <row r="24" spans="1:20">
      <c r="A24" s="74" t="s">
        <v>30</v>
      </c>
      <c r="B24" s="28">
        <v>44.14</v>
      </c>
      <c r="C24" s="28">
        <v>0.38</v>
      </c>
      <c r="D24" s="28">
        <v>7.97</v>
      </c>
      <c r="E24" s="28">
        <v>11.81</v>
      </c>
      <c r="F24" s="28">
        <v>0.18</v>
      </c>
      <c r="G24" s="28">
        <v>21.29</v>
      </c>
      <c r="H24" s="28">
        <v>7.85</v>
      </c>
      <c r="I24" s="28">
        <v>0.04</v>
      </c>
      <c r="J24" s="28">
        <v>2.6599999999999999E-2</v>
      </c>
      <c r="K24" s="28"/>
      <c r="L24" s="28">
        <v>167.8</v>
      </c>
      <c r="M24" s="28">
        <v>2460</v>
      </c>
      <c r="N24" s="28">
        <v>886</v>
      </c>
      <c r="O24" s="28">
        <v>44</v>
      </c>
      <c r="P24" s="28">
        <v>61</v>
      </c>
      <c r="Q24" s="28">
        <v>1</v>
      </c>
      <c r="R24" s="28">
        <v>16</v>
      </c>
      <c r="S24" s="28">
        <v>9.1</v>
      </c>
      <c r="T24" s="75">
        <v>17</v>
      </c>
    </row>
    <row r="25" spans="1:20">
      <c r="A25" s="74" t="s">
        <v>183</v>
      </c>
      <c r="B25" s="28">
        <v>47.24</v>
      </c>
      <c r="C25" s="28">
        <v>1.1000000000000001</v>
      </c>
      <c r="D25" s="28">
        <v>17.16</v>
      </c>
      <c r="E25" s="28">
        <v>10.119999999999999</v>
      </c>
      <c r="F25" s="28">
        <v>0.158</v>
      </c>
      <c r="G25" s="28">
        <v>9.39</v>
      </c>
      <c r="H25" s="28">
        <v>12.6</v>
      </c>
      <c r="I25" s="28">
        <v>0.13700000000000001</v>
      </c>
      <c r="J25" s="28">
        <v>3.7999999999999999E-2</v>
      </c>
      <c r="K25" s="28"/>
      <c r="L25" s="28">
        <v>186.4</v>
      </c>
      <c r="M25" s="28">
        <v>319</v>
      </c>
      <c r="N25" s="28">
        <v>117.8</v>
      </c>
      <c r="O25" s="28">
        <v>57.2</v>
      </c>
      <c r="P25" s="28">
        <v>60</v>
      </c>
      <c r="Q25" s="28">
        <v>0.97799999999999998</v>
      </c>
      <c r="R25" s="28">
        <v>279</v>
      </c>
      <c r="S25" s="28">
        <v>11</v>
      </c>
      <c r="T25" s="75">
        <v>38</v>
      </c>
    </row>
    <row r="26" spans="1:20">
      <c r="A26" s="74" t="s">
        <v>190</v>
      </c>
      <c r="B26" s="28">
        <v>65.55</v>
      </c>
      <c r="C26" s="28">
        <v>0.624</v>
      </c>
      <c r="D26" s="28">
        <v>16.18</v>
      </c>
      <c r="E26" s="28">
        <v>4.2869999999999999</v>
      </c>
      <c r="F26" s="28">
        <v>9.2999999999999999E-2</v>
      </c>
      <c r="G26" s="28">
        <v>1</v>
      </c>
      <c r="H26" s="28">
        <v>3.17</v>
      </c>
      <c r="I26" s="28">
        <v>3.6</v>
      </c>
      <c r="J26" s="28">
        <v>0.254</v>
      </c>
      <c r="K26" s="28"/>
      <c r="L26" s="28">
        <v>54</v>
      </c>
      <c r="M26" s="28"/>
      <c r="N26" s="28"/>
      <c r="O26" s="28">
        <v>29</v>
      </c>
      <c r="P26" s="28">
        <v>61</v>
      </c>
      <c r="Q26" s="28">
        <v>74</v>
      </c>
      <c r="R26" s="28">
        <v>336</v>
      </c>
      <c r="S26" s="28">
        <v>24</v>
      </c>
      <c r="T26" s="75">
        <v>185</v>
      </c>
    </row>
    <row r="27" spans="1:20">
      <c r="A27" s="74" t="s">
        <v>78</v>
      </c>
      <c r="B27" s="28">
        <v>39.43</v>
      </c>
      <c r="C27" s="28">
        <v>0.11</v>
      </c>
      <c r="D27" s="28">
        <v>2.9</v>
      </c>
      <c r="E27" s="28">
        <v>8.34</v>
      </c>
      <c r="F27" s="28">
        <v>0.12</v>
      </c>
      <c r="G27" s="28">
        <v>35.21</v>
      </c>
      <c r="H27" s="28">
        <v>1.2</v>
      </c>
      <c r="I27" s="28">
        <v>0.02</v>
      </c>
      <c r="J27" s="28"/>
      <c r="K27" s="28"/>
      <c r="L27" s="28">
        <v>75</v>
      </c>
      <c r="M27" s="28">
        <v>2300</v>
      </c>
      <c r="N27" s="28">
        <v>2000</v>
      </c>
      <c r="O27" s="28">
        <v>28</v>
      </c>
      <c r="P27" s="28">
        <v>85</v>
      </c>
      <c r="Q27" s="28">
        <v>4</v>
      </c>
      <c r="R27" s="28">
        <v>8</v>
      </c>
      <c r="S27" s="28">
        <v>2.5</v>
      </c>
      <c r="T27" s="75">
        <v>4</v>
      </c>
    </row>
    <row r="28" spans="1:20">
      <c r="A28" s="187" t="s">
        <v>182</v>
      </c>
      <c r="B28" s="188">
        <v>51.07</v>
      </c>
      <c r="C28" s="188">
        <v>2.4279999999999999</v>
      </c>
      <c r="D28" s="188">
        <v>13.77</v>
      </c>
      <c r="E28" s="188">
        <v>13.09</v>
      </c>
      <c r="F28" s="188">
        <v>0.17</v>
      </c>
      <c r="G28" s="188">
        <v>5.63</v>
      </c>
      <c r="H28" s="188">
        <v>8.9960000000000004</v>
      </c>
      <c r="I28" s="188">
        <v>0.99609999999999999</v>
      </c>
      <c r="J28" s="188">
        <v>0.30420000000000003</v>
      </c>
      <c r="K28" s="188"/>
      <c r="L28" s="188">
        <v>336</v>
      </c>
      <c r="M28" s="188">
        <v>97</v>
      </c>
      <c r="N28" s="188">
        <v>53.7</v>
      </c>
      <c r="O28" s="188">
        <v>66.2</v>
      </c>
      <c r="P28" s="188">
        <v>113.4</v>
      </c>
      <c r="Q28" s="188">
        <v>25.77</v>
      </c>
      <c r="R28" s="188">
        <v>407.5</v>
      </c>
      <c r="S28" s="188">
        <v>31.8</v>
      </c>
      <c r="T28" s="189">
        <v>203.6</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6D05E1-D522-7141-9D67-A61E8ADD3AB1}">
  <dimension ref="A1:AJ16433"/>
  <sheetViews>
    <sheetView zoomScale="110" zoomScaleNormal="110" workbookViewId="0">
      <pane xSplit="3" topLeftCell="D1" activePane="topRight" state="frozen"/>
      <selection activeCell="A42" sqref="A42"/>
      <selection pane="topRight" activeCell="AF17" sqref="AF17"/>
    </sheetView>
  </sheetViews>
  <sheetFormatPr baseColWidth="10" defaultRowHeight="15"/>
  <cols>
    <col min="1" max="2" width="23.5" style="104" customWidth="1"/>
    <col min="3" max="3" width="14.83203125" customWidth="1"/>
    <col min="4" max="5" width="14" customWidth="1"/>
    <col min="6" max="6" width="14" style="31" customWidth="1"/>
    <col min="7" max="8" width="18.5" customWidth="1"/>
    <col min="9" max="9" width="10" customWidth="1"/>
    <col min="10" max="10" width="30" customWidth="1"/>
    <col min="11" max="11" width="10" customWidth="1"/>
    <col min="12" max="16" width="14.6640625" customWidth="1"/>
    <col min="17" max="17" width="22.1640625" customWidth="1"/>
    <col min="18" max="18" width="11.1640625" customWidth="1"/>
    <col min="19" max="20" width="12.33203125" bestFit="1" customWidth="1"/>
    <col min="21" max="21" width="17" customWidth="1"/>
    <col min="22" max="22" width="11" bestFit="1" customWidth="1"/>
    <col min="25" max="25" width="21.6640625" customWidth="1"/>
    <col min="29" max="29" width="12.83203125" customWidth="1"/>
  </cols>
  <sheetData>
    <row r="1" spans="1:35" s="105" customFormat="1" ht="50" customHeight="1">
      <c r="F1" s="135"/>
    </row>
    <row r="2" spans="1:35" s="106" customFormat="1" ht="89" customHeight="1">
      <c r="A2" s="125" t="s">
        <v>820</v>
      </c>
      <c r="B2" s="126" t="s">
        <v>849</v>
      </c>
      <c r="C2" s="127" t="s">
        <v>763</v>
      </c>
      <c r="D2" s="116" t="s">
        <v>760</v>
      </c>
      <c r="F2" s="136" t="s">
        <v>1</v>
      </c>
      <c r="G2" s="119" t="s">
        <v>850</v>
      </c>
      <c r="H2" s="119" t="s">
        <v>851</v>
      </c>
      <c r="I2" s="119" t="s">
        <v>759</v>
      </c>
      <c r="J2" s="119" t="s">
        <v>852</v>
      </c>
      <c r="K2" s="119" t="s">
        <v>764</v>
      </c>
      <c r="L2" s="119" t="s">
        <v>852</v>
      </c>
      <c r="M2" s="156" t="s">
        <v>825</v>
      </c>
      <c r="N2" s="139"/>
      <c r="P2" s="113" t="s">
        <v>11</v>
      </c>
      <c r="Q2" s="114" t="s">
        <v>853</v>
      </c>
      <c r="R2" s="114" t="s">
        <v>854</v>
      </c>
      <c r="S2" s="119" t="s">
        <v>855</v>
      </c>
      <c r="T2" s="114"/>
      <c r="U2" s="115" t="s">
        <v>817</v>
      </c>
      <c r="V2" s="119" t="s">
        <v>856</v>
      </c>
      <c r="W2" s="116"/>
      <c r="Y2" s="113" t="s">
        <v>25</v>
      </c>
      <c r="Z2" s="127" t="s">
        <v>857</v>
      </c>
      <c r="AA2" s="127" t="s">
        <v>858</v>
      </c>
      <c r="AB2" s="127" t="s">
        <v>829</v>
      </c>
      <c r="AC2" s="236" t="s">
        <v>859</v>
      </c>
      <c r="AD2" s="156" t="s">
        <v>833</v>
      </c>
      <c r="AE2" s="140"/>
    </row>
    <row r="3" spans="1:35" ht="16">
      <c r="A3" s="130" t="s">
        <v>808</v>
      </c>
      <c r="B3" s="107" t="s">
        <v>819</v>
      </c>
      <c r="C3" s="110">
        <f>AVERAGE('Corrected results'!A12:A17)</f>
        <v>59.5</v>
      </c>
      <c r="D3" s="129">
        <f>AVERAGE('Corrected results'!B12:B17)</f>
        <v>44874.173842592594</v>
      </c>
      <c r="E3" s="109"/>
      <c r="F3" s="117"/>
      <c r="G3" s="110">
        <f>AVERAGE('Corrected results'!AD12:AD17)</f>
        <v>227.89871314959359</v>
      </c>
      <c r="H3" s="110">
        <v>258</v>
      </c>
      <c r="I3" s="108">
        <f t="shared" ref="I3:I34" si="0">G3/H3</f>
        <v>0.88332834554106043</v>
      </c>
      <c r="J3" s="110">
        <f>AVERAGE('Corrected results'!AE12:AE17)</f>
        <v>261.40728038802985</v>
      </c>
      <c r="K3" s="161">
        <f t="shared" ref="K3:K34" si="1">H3/J3</f>
        <v>0.98696562550602218</v>
      </c>
      <c r="L3" s="110">
        <f>AVERAGE('Corrected results'!AG12:AG17)</f>
        <v>281.08953876589504</v>
      </c>
      <c r="M3" s="153">
        <f t="shared" ref="M3:M34" si="2">H3/L3</f>
        <v>0.91785699721423952</v>
      </c>
      <c r="N3" s="108"/>
      <c r="O3" s="108"/>
      <c r="P3" s="117"/>
      <c r="Q3" s="161">
        <f>AVERAGE('Corrected results'!L12:L17)</f>
        <v>2.1655563161964322</v>
      </c>
      <c r="R3" s="161">
        <v>2.57</v>
      </c>
      <c r="S3" s="108">
        <f t="shared" ref="S3:S34" si="3">R3/Q3</f>
        <v>1.1867620254336908</v>
      </c>
      <c r="U3" s="108">
        <f>AVERAGE('Corrected results'!M12:M17)</f>
        <v>2.4020209943551465</v>
      </c>
      <c r="V3" s="30">
        <f t="shared" ref="V3:V34" si="4">R3/U3</f>
        <v>1.069932363638624</v>
      </c>
      <c r="W3" s="57"/>
      <c r="X3" s="130"/>
      <c r="Y3" s="130"/>
      <c r="Z3" s="110">
        <f>AVERAGE('Corrected results'!AB12:AB17)</f>
        <v>31.800516141306446</v>
      </c>
      <c r="AA3" s="110"/>
      <c r="AB3" s="109"/>
      <c r="AC3" s="110">
        <f>AVERAGE('Corrected results'!AC12:AC17)</f>
        <v>34.985118771724608</v>
      </c>
      <c r="AD3" s="153"/>
      <c r="AE3" s="110"/>
      <c r="AG3" s="110"/>
      <c r="AH3" s="150"/>
      <c r="AI3" s="150"/>
    </row>
    <row r="4" spans="1:35">
      <c r="A4" s="130" t="s">
        <v>809</v>
      </c>
      <c r="B4" s="107" t="s">
        <v>819</v>
      </c>
      <c r="C4" s="110">
        <f>AVERAGE('Corrected results'!A23:A29)</f>
        <v>71</v>
      </c>
      <c r="D4" s="129">
        <f>AVERAGE('Corrected results'!B23:B29)</f>
        <v>44874.217658730158</v>
      </c>
      <c r="E4" s="109"/>
      <c r="F4" s="117"/>
      <c r="G4" s="110">
        <f>AVERAGE('Corrected results'!AD23:AD29)</f>
        <v>218.19577934631897</v>
      </c>
      <c r="H4" s="110">
        <v>251</v>
      </c>
      <c r="I4" s="108">
        <f t="shared" si="0"/>
        <v>0.86930589381003576</v>
      </c>
      <c r="J4" s="110">
        <f>AVERAGE('Corrected results'!AE23:AE29)</f>
        <v>254.09131595796757</v>
      </c>
      <c r="K4" s="161">
        <f t="shared" si="1"/>
        <v>0.98783383860911267</v>
      </c>
      <c r="L4" s="110">
        <f>AVERAGE('Corrected results'!AG23:AG29)</f>
        <v>269.99493238714757</v>
      </c>
      <c r="M4" s="153">
        <f t="shared" si="2"/>
        <v>0.9296470781165973</v>
      </c>
      <c r="N4" s="108"/>
      <c r="O4" s="108"/>
      <c r="P4" s="117"/>
      <c r="Q4" s="161">
        <f>AVERAGE('Corrected results'!L23:L29)</f>
        <v>2.4876756588790911</v>
      </c>
      <c r="R4" s="161">
        <v>2.56</v>
      </c>
      <c r="S4" s="108">
        <f t="shared" si="3"/>
        <v>1.0290730589668178</v>
      </c>
      <c r="U4" s="108">
        <f>AVERAGE('Corrected results'!M23:M29)</f>
        <v>2.7678631900766071</v>
      </c>
      <c r="V4" s="30">
        <f t="shared" si="4"/>
        <v>0.92490120508056828</v>
      </c>
      <c r="W4" s="57"/>
      <c r="X4" s="130"/>
      <c r="Y4" s="130"/>
      <c r="Z4" s="110">
        <f>AVERAGE('Corrected results'!AB23:AB29)</f>
        <v>31.858029613575997</v>
      </c>
      <c r="AA4" s="110">
        <v>33</v>
      </c>
      <c r="AB4" s="108">
        <f>AA4/Z4</f>
        <v>1.0358456062812298</v>
      </c>
      <c r="AC4" s="110">
        <f>AVERAGE('Corrected results'!AC23:AC29)</f>
        <v>35.034010974500951</v>
      </c>
      <c r="AD4" s="153">
        <f>AC4/AA4</f>
        <v>1.0616366961969985</v>
      </c>
      <c r="AE4" s="110"/>
      <c r="AG4" s="110"/>
      <c r="AH4" s="148"/>
      <c r="AI4" s="149"/>
    </row>
    <row r="5" spans="1:35">
      <c r="A5" s="130" t="s">
        <v>810</v>
      </c>
      <c r="B5" s="107" t="s">
        <v>819</v>
      </c>
      <c r="C5" s="110">
        <f>AVERAGE('Corrected results'!A30:A36)</f>
        <v>78.285714285714292</v>
      </c>
      <c r="D5" s="129">
        <f>AVERAGE('Corrected results'!B30:B36)</f>
        <v>44874.244543650791</v>
      </c>
      <c r="E5" s="109"/>
      <c r="F5" s="117"/>
      <c r="G5" s="110">
        <f>AVERAGE('Corrected results'!AD30:AD36)</f>
        <v>209.79573968164809</v>
      </c>
      <c r="H5" s="110">
        <v>282</v>
      </c>
      <c r="I5" s="108">
        <f t="shared" si="0"/>
        <v>0.74395652369378751</v>
      </c>
      <c r="J5" s="110">
        <f>AVERAGE('Corrected results'!AE30:AE36)</f>
        <v>247.22106723954244</v>
      </c>
      <c r="K5" s="161">
        <f t="shared" si="1"/>
        <v>1.140679486375483</v>
      </c>
      <c r="L5" s="110">
        <f>AVERAGE('Corrected results'!AG30:AG36)</f>
        <v>260.94798785958068</v>
      </c>
      <c r="M5" s="153">
        <f t="shared" si="2"/>
        <v>1.080675127304479</v>
      </c>
      <c r="N5" s="108"/>
      <c r="O5" s="108"/>
      <c r="P5" s="117"/>
      <c r="Q5" s="161">
        <f>AVERAGE('Corrected results'!L30:L36)</f>
        <v>2.296566486649342</v>
      </c>
      <c r="R5" s="161">
        <v>2.76</v>
      </c>
      <c r="S5" s="108">
        <f t="shared" si="3"/>
        <v>1.2017940765245603</v>
      </c>
      <c r="U5" s="108">
        <f>AVERAGE('Corrected results'!M30:M36)</f>
        <v>2.5508663878259337</v>
      </c>
      <c r="V5" s="30">
        <f t="shared" si="4"/>
        <v>1.0819853259159951</v>
      </c>
      <c r="W5" s="57"/>
      <c r="X5" s="130"/>
      <c r="Y5" s="130"/>
      <c r="Z5" s="110">
        <f>AVERAGE('Corrected results'!AB30:AB36)</f>
        <v>32.7207316976192</v>
      </c>
      <c r="AA5" s="110"/>
      <c r="AB5" s="109"/>
      <c r="AC5" s="110">
        <f>AVERAGE('Corrected results'!AC30:AC36)</f>
        <v>35.767394016146078</v>
      </c>
      <c r="AD5" s="153"/>
      <c r="AE5" s="110"/>
      <c r="AG5" s="110"/>
      <c r="AH5" s="148"/>
      <c r="AI5" s="149"/>
    </row>
    <row r="6" spans="1:35" ht="16">
      <c r="A6" s="130" t="s">
        <v>811</v>
      </c>
      <c r="B6" s="107" t="s">
        <v>819</v>
      </c>
      <c r="C6" s="110">
        <f>AVERAGE('Corrected results'!A47:A52)</f>
        <v>81.5</v>
      </c>
      <c r="D6" s="129">
        <f>AVERAGE('Corrected results'!B47:B52)</f>
        <v>37395.779629629622</v>
      </c>
      <c r="E6" s="109"/>
      <c r="F6" s="117"/>
      <c r="G6" s="110">
        <f>AVERAGE('Corrected results'!AD47:AD52)</f>
        <v>171.91099299365342</v>
      </c>
      <c r="H6" s="110">
        <v>238</v>
      </c>
      <c r="I6" s="108">
        <f t="shared" si="0"/>
        <v>0.72231509661198923</v>
      </c>
      <c r="J6" s="110">
        <f>AVERAGE('Corrected results'!AE47:AE52)</f>
        <v>203.98979104201803</v>
      </c>
      <c r="K6" s="161">
        <f t="shared" si="1"/>
        <v>1.1667250541522272</v>
      </c>
      <c r="L6" s="110">
        <f>AVERAGE('Corrected results'!AG47:AG52)</f>
        <v>216.64891352490477</v>
      </c>
      <c r="M6" s="153">
        <f t="shared" si="2"/>
        <v>1.0985515511142447</v>
      </c>
      <c r="N6" s="108"/>
      <c r="O6" s="108"/>
      <c r="P6" s="117"/>
      <c r="Q6" s="161">
        <f>AVERAGE('Corrected results'!L47:L52)</f>
        <v>1.7377729720882524</v>
      </c>
      <c r="R6" s="161">
        <v>2.4900000000000002</v>
      </c>
      <c r="S6" s="108">
        <f t="shared" si="3"/>
        <v>1.4328684126142262</v>
      </c>
      <c r="U6" s="108">
        <f>AVERAGE('Corrected results'!M47:M52)</f>
        <v>1.9081467892267072</v>
      </c>
      <c r="V6" s="30">
        <f t="shared" si="4"/>
        <v>1.3049310535533243</v>
      </c>
      <c r="W6" s="57"/>
      <c r="X6" s="130"/>
      <c r="Y6" s="130"/>
      <c r="Z6" s="110">
        <f>AVERAGE('Corrected results'!AB47:AB52)</f>
        <v>25.962898705947424</v>
      </c>
      <c r="AA6" s="110"/>
      <c r="AB6" s="109"/>
      <c r="AC6" s="110">
        <f>AVERAGE('Corrected results'!AC47:AC52)</f>
        <v>30.022560189925901</v>
      </c>
      <c r="AD6" s="153"/>
      <c r="AE6" s="110"/>
      <c r="AG6" s="110"/>
      <c r="AH6" s="148"/>
      <c r="AI6" s="158"/>
    </row>
    <row r="7" spans="1:35">
      <c r="A7" s="130" t="s">
        <v>812</v>
      </c>
      <c r="B7" s="107" t="s">
        <v>819</v>
      </c>
      <c r="C7" s="110">
        <f>AVERAGE('Corrected results'!A53:A57)</f>
        <v>103</v>
      </c>
      <c r="D7" s="129">
        <f>AVERAGE('Corrected results'!B53:B57)</f>
        <v>44874.984583333331</v>
      </c>
      <c r="E7" s="109"/>
      <c r="F7" s="117"/>
      <c r="G7" s="110">
        <f>AVERAGE('Corrected results'!AD53:AD57)</f>
        <v>221.05575663836458</v>
      </c>
      <c r="H7" s="110">
        <v>243</v>
      </c>
      <c r="I7" s="108">
        <f t="shared" si="0"/>
        <v>0.90969447176281726</v>
      </c>
      <c r="J7" s="110">
        <f>AVERAGE('Corrected results'!AE53:AE57)</f>
        <v>255.49706481466882</v>
      </c>
      <c r="K7" s="161">
        <f t="shared" si="1"/>
        <v>0.9510872470345838</v>
      </c>
      <c r="L7" s="110">
        <f>AVERAGE('Corrected results'!AG53:AG57)</f>
        <v>264.92044806257775</v>
      </c>
      <c r="M7" s="153">
        <f t="shared" si="2"/>
        <v>0.91725648879545962</v>
      </c>
      <c r="N7" s="108"/>
      <c r="O7" s="108"/>
      <c r="P7" s="117"/>
      <c r="Q7" s="161">
        <f>AVERAGE('Corrected results'!L53:L57)</f>
        <v>2.3890941371508156</v>
      </c>
      <c r="R7" s="161">
        <v>2.5299999999999998</v>
      </c>
      <c r="S7" s="108">
        <f t="shared" si="3"/>
        <v>1.0589787822330121</v>
      </c>
      <c r="U7" s="108">
        <f>AVERAGE('Corrected results'!M53:M57)</f>
        <v>2.6566720888280573</v>
      </c>
      <c r="V7" s="30">
        <f t="shared" si="4"/>
        <v>0.95231926086748009</v>
      </c>
      <c r="W7" s="57"/>
      <c r="X7" s="130"/>
      <c r="Y7" s="130"/>
      <c r="Z7" s="110">
        <f>AVERAGE('Corrected results'!AB53:AB57)</f>
        <v>30.270657778936499</v>
      </c>
      <c r="AA7" s="110"/>
      <c r="AB7" s="109"/>
      <c r="AC7" s="110">
        <f>AVERAGE('Corrected results'!AC53:AC57)</f>
        <v>33.684586177873918</v>
      </c>
      <c r="AD7" s="153"/>
      <c r="AE7" s="110"/>
      <c r="AG7" s="110"/>
      <c r="AH7" s="148"/>
      <c r="AI7" s="149"/>
    </row>
    <row r="8" spans="1:35">
      <c r="A8" s="130" t="s">
        <v>813</v>
      </c>
      <c r="B8" s="107" t="s">
        <v>819</v>
      </c>
      <c r="C8" s="110">
        <f>AVERAGE('Corrected results'!A59:A61)</f>
        <v>108</v>
      </c>
      <c r="D8" s="129">
        <f>AVERAGE('Corrected results'!B59:B61)</f>
        <v>44875.015277777777</v>
      </c>
      <c r="E8" s="109"/>
      <c r="F8" s="117"/>
      <c r="G8" s="110">
        <f>AVERAGE('Corrected results'!AD59:AD61)</f>
        <v>206.9432503282701</v>
      </c>
      <c r="H8" s="110">
        <v>227</v>
      </c>
      <c r="I8" s="108">
        <f t="shared" si="0"/>
        <v>0.91164427457387709</v>
      </c>
      <c r="J8" s="110">
        <f>AVERAGE('Corrected results'!AE59:AE61)</f>
        <v>244.90359265828701</v>
      </c>
      <c r="K8" s="161">
        <f t="shared" si="1"/>
        <v>0.9268953449643027</v>
      </c>
      <c r="L8" s="110">
        <f>AVERAGE('Corrected results'!AG59:AG61)</f>
        <v>253.20698232001266</v>
      </c>
      <c r="M8" s="153">
        <f t="shared" si="2"/>
        <v>0.89649976442240731</v>
      </c>
      <c r="N8" s="108"/>
      <c r="O8" s="108"/>
      <c r="P8" s="117"/>
      <c r="Q8" s="161">
        <f>AVERAGE('Corrected results'!L59:L61)</f>
        <v>2.2305785050798934</v>
      </c>
      <c r="R8" s="161">
        <v>2.41</v>
      </c>
      <c r="S8" s="108">
        <f t="shared" si="3"/>
        <v>1.0804372025066566</v>
      </c>
      <c r="U8" s="108">
        <f>AVERAGE('Corrected results'!M59:M61)</f>
        <v>2.4769521012697897</v>
      </c>
      <c r="V8" s="30">
        <f t="shared" si="4"/>
        <v>0.97296996529102553</v>
      </c>
      <c r="W8" s="57"/>
      <c r="X8" s="130"/>
      <c r="Y8" s="130"/>
      <c r="Z8" s="110">
        <f>AVERAGE('Corrected results'!AB59:AB61)</f>
        <v>29.384950305985473</v>
      </c>
      <c r="AA8" s="110"/>
      <c r="AB8" s="109"/>
      <c r="AC8" s="110">
        <f>AVERAGE('Corrected results'!AC59:AC61)</f>
        <v>32.931646255118245</v>
      </c>
      <c r="AD8" s="153"/>
      <c r="AE8" s="110"/>
      <c r="AG8" s="110"/>
      <c r="AH8" s="148"/>
      <c r="AI8" s="149"/>
    </row>
    <row r="9" spans="1:35">
      <c r="A9" s="130" t="s">
        <v>814</v>
      </c>
      <c r="B9" s="107" t="s">
        <v>819</v>
      </c>
      <c r="C9" s="110">
        <f>AVERAGE('Corrected results'!A62:A65)</f>
        <v>111.5</v>
      </c>
      <c r="D9" s="129">
        <f>AVERAGE('Corrected results'!B62:B65)</f>
        <v>44875.031423611108</v>
      </c>
      <c r="E9" s="109"/>
      <c r="F9" s="117"/>
      <c r="G9" s="110">
        <f>AVERAGE('Corrected results'!AD62:AD65)</f>
        <v>210.12712323330186</v>
      </c>
      <c r="H9" s="110">
        <v>246</v>
      </c>
      <c r="I9" s="108">
        <f t="shared" si="0"/>
        <v>0.85417529769634903</v>
      </c>
      <c r="J9" s="110">
        <f>AVERAGE('Corrected results'!AE62:AE65)</f>
        <v>247.66338077101693</v>
      </c>
      <c r="K9" s="161">
        <f t="shared" si="1"/>
        <v>0.99328370320295822</v>
      </c>
      <c r="L9" s="110">
        <f>AVERAGE('Corrected results'!AG62:AG65)</f>
        <v>255.59977904224166</v>
      </c>
      <c r="M9" s="153">
        <f t="shared" si="2"/>
        <v>0.96244214655343985</v>
      </c>
      <c r="N9" s="108"/>
      <c r="O9" s="108"/>
      <c r="P9" s="117"/>
      <c r="Q9" s="161">
        <f>AVERAGE('Corrected results'!L62:L65)</f>
        <v>2.2953945796706123</v>
      </c>
      <c r="R9" s="161">
        <v>2.5499999999999998</v>
      </c>
      <c r="S9" s="108">
        <f t="shared" si="3"/>
        <v>1.1109201104613236</v>
      </c>
      <c r="U9" s="108">
        <f>AVERAGE('Corrected results'!M62:M65)</f>
        <v>2.550242909925081</v>
      </c>
      <c r="V9" s="30">
        <f t="shared" si="4"/>
        <v>0.9999047502792241</v>
      </c>
      <c r="W9" s="57"/>
      <c r="X9" s="130"/>
      <c r="Y9" s="130"/>
      <c r="Z9" s="110">
        <f>AVERAGE('Corrected results'!AB62:AB65)</f>
        <v>29.787544611872299</v>
      </c>
      <c r="AA9" s="110"/>
      <c r="AB9" s="109"/>
      <c r="AC9" s="110">
        <f>AVERAGE('Corrected results'!AC62:AC65)</f>
        <v>33.273891674552644</v>
      </c>
      <c r="AD9" s="153"/>
      <c r="AE9" s="110"/>
      <c r="AG9" s="110"/>
      <c r="AH9" s="148"/>
      <c r="AI9" s="149"/>
    </row>
    <row r="10" spans="1:35">
      <c r="A10" s="130" t="s">
        <v>815</v>
      </c>
      <c r="B10" s="107" t="s">
        <v>819</v>
      </c>
      <c r="C10" s="110">
        <f>AVERAGE('Corrected results'!A78:A81)</f>
        <v>126.5</v>
      </c>
      <c r="D10" s="129">
        <f>AVERAGE('Corrected results'!B78:B81)</f>
        <v>44875.123263888891</v>
      </c>
      <c r="E10" s="109"/>
      <c r="F10" s="117"/>
      <c r="G10" s="110">
        <f>AVERAGE('Corrected results'!AD78:AD81)</f>
        <v>216.71111952687974</v>
      </c>
      <c r="H10" s="110">
        <v>250</v>
      </c>
      <c r="I10" s="108">
        <f t="shared" si="0"/>
        <v>0.86684447810751897</v>
      </c>
      <c r="J10" s="110">
        <f>AVERAGE('Corrected results'!AE78:AE81)</f>
        <v>253.15023687760714</v>
      </c>
      <c r="K10" s="161">
        <f t="shared" si="1"/>
        <v>0.98755586043899213</v>
      </c>
      <c r="L10" s="110">
        <f>AVERAGE('Corrected results'!AG78:AG81)</f>
        <v>259.62553479881944</v>
      </c>
      <c r="M10" s="153">
        <f t="shared" si="2"/>
        <v>0.96292531546915006</v>
      </c>
      <c r="N10" s="108"/>
      <c r="O10" s="108"/>
      <c r="P10" s="117"/>
      <c r="Q10" s="161">
        <f>AVERAGE('Corrected results'!L78:L81)</f>
        <v>2.2357451033512756</v>
      </c>
      <c r="R10" s="161">
        <v>2.57</v>
      </c>
      <c r="S10" s="108">
        <f t="shared" si="3"/>
        <v>1.1495049217138806</v>
      </c>
      <c r="U10" s="108">
        <f>AVERAGE('Corrected results'!M78:M81)</f>
        <v>2.482164679083934</v>
      </c>
      <c r="V10" s="30">
        <f t="shared" si="4"/>
        <v>1.0353865807761322</v>
      </c>
      <c r="W10" s="57"/>
      <c r="X10" s="130"/>
      <c r="Y10" s="130"/>
      <c r="Z10" s="110">
        <f>AVERAGE('Corrected results'!AB78:AB81)</f>
        <v>34.01478482368401</v>
      </c>
      <c r="AA10" s="110"/>
      <c r="AB10" s="109"/>
      <c r="AC10" s="110">
        <f>AVERAGE('Corrected results'!AC78:AC81)</f>
        <v>36.867468578613774</v>
      </c>
      <c r="AD10" s="153"/>
      <c r="AE10" s="110"/>
      <c r="AG10" s="110"/>
      <c r="AH10" s="148"/>
      <c r="AI10" s="149"/>
    </row>
    <row r="11" spans="1:35">
      <c r="A11" s="130" t="s">
        <v>804</v>
      </c>
      <c r="B11" s="107" t="s">
        <v>819</v>
      </c>
      <c r="C11" s="110">
        <f>AVERAGE('Corrected results'!A87:A96)</f>
        <v>138.5</v>
      </c>
      <c r="D11" s="129">
        <f>AVERAGE('Corrected results'!B87:B96)</f>
        <v>44875.195694444454</v>
      </c>
      <c r="E11" s="109"/>
      <c r="F11" s="117"/>
      <c r="G11" s="110">
        <f>AVERAGE('Corrected results'!AD87:AD96)</f>
        <v>204.42943389321894</v>
      </c>
      <c r="H11" s="110">
        <v>232</v>
      </c>
      <c r="I11" s="108">
        <f t="shared" si="0"/>
        <v>0.88116135298801268</v>
      </c>
      <c r="J11" s="110">
        <f>AVERAGE('Corrected results'!AE87:AE96)</f>
        <v>242.51561821769997</v>
      </c>
      <c r="K11" s="161">
        <f t="shared" si="1"/>
        <v>0.95663941854557022</v>
      </c>
      <c r="L11" s="110">
        <f>AVERAGE('Corrected results'!AG87:AG96)</f>
        <v>247.87109710544087</v>
      </c>
      <c r="M11" s="153">
        <f t="shared" si="2"/>
        <v>0.9359703600347985</v>
      </c>
      <c r="N11" s="108"/>
      <c r="O11" s="108"/>
      <c r="P11" s="117"/>
      <c r="Q11" s="161">
        <f>AVERAGE('Corrected results'!L87:L96)</f>
        <v>2.3392639457376747</v>
      </c>
      <c r="R11" s="161">
        <v>2.46</v>
      </c>
      <c r="S11" s="108">
        <f t="shared" si="3"/>
        <v>1.0516128393644146</v>
      </c>
      <c r="U11" s="108">
        <f>AVERAGE('Corrected results'!M87:M96)</f>
        <v>2.5999187495188609</v>
      </c>
      <c r="V11" s="30">
        <f t="shared" si="4"/>
        <v>0.9461834145606457</v>
      </c>
      <c r="W11" s="57"/>
      <c r="X11" s="130"/>
      <c r="Y11" s="130"/>
      <c r="Z11" s="110">
        <f>AVERAGE('Corrected results'!AB87:AB96)</f>
        <v>32.082332155427231</v>
      </c>
      <c r="AA11" s="110">
        <v>33</v>
      </c>
      <c r="AB11" s="108">
        <f>AA11/Z11</f>
        <v>1.0286035267051972</v>
      </c>
      <c r="AC11" s="110">
        <f>AVERAGE('Corrected results'!AC87:AC96)</f>
        <v>35.224690565328686</v>
      </c>
      <c r="AD11" s="153">
        <f>AC11/AA11</f>
        <v>1.0674148656160207</v>
      </c>
      <c r="AE11" s="110"/>
      <c r="AG11" s="110"/>
      <c r="AH11" s="148"/>
      <c r="AI11" s="149"/>
    </row>
    <row r="12" spans="1:35">
      <c r="A12" s="130" t="s">
        <v>805</v>
      </c>
      <c r="B12" s="107" t="s">
        <v>819</v>
      </c>
      <c r="C12" s="110">
        <f>AVERAGE('Corrected results'!A116:A125)</f>
        <v>168.1</v>
      </c>
      <c r="D12" s="129">
        <f>AVERAGE('Corrected results'!B116:B125)</f>
        <v>44875.658541666664</v>
      </c>
      <c r="E12" s="109"/>
      <c r="F12" s="117"/>
      <c r="G12" s="110">
        <f>AVERAGE('Corrected results'!AD116:AD125)</f>
        <v>206.32980641624781</v>
      </c>
      <c r="H12" s="110">
        <v>249</v>
      </c>
      <c r="I12" s="108">
        <f t="shared" si="0"/>
        <v>0.82863376070782246</v>
      </c>
      <c r="J12" s="110">
        <f>AVERAGE('Corrected results'!AE116:AE125)</f>
        <v>244.1205313462612</v>
      </c>
      <c r="K12" s="161">
        <f t="shared" si="1"/>
        <v>1.0199879486859618</v>
      </c>
      <c r="L12" s="110">
        <f>AVERAGE('Corrected results'!AG116:AG125)</f>
        <v>248.68868934086885</v>
      </c>
      <c r="M12" s="153">
        <f t="shared" si="2"/>
        <v>1.0012518086767688</v>
      </c>
      <c r="N12" s="108"/>
      <c r="O12" s="108"/>
      <c r="P12" s="117"/>
      <c r="Q12" s="161">
        <f>AVERAGE('Corrected results'!L116:L125)</f>
        <v>2.1875638262800652</v>
      </c>
      <c r="R12" s="161">
        <v>2.61</v>
      </c>
      <c r="S12" s="108">
        <f t="shared" si="3"/>
        <v>1.1931080449608111</v>
      </c>
      <c r="U12" s="108">
        <f>AVERAGE('Corrected results'!M116:M125)</f>
        <v>2.4277792909346863</v>
      </c>
      <c r="V12" s="30">
        <f t="shared" si="4"/>
        <v>1.075056538189334</v>
      </c>
      <c r="W12" s="57"/>
      <c r="X12" s="130"/>
      <c r="Y12" s="130"/>
      <c r="Z12" s="110">
        <f>AVERAGE('Corrected results'!AB116:AB125)</f>
        <v>31.719997280129085</v>
      </c>
      <c r="AA12" s="110"/>
      <c r="AB12" s="108">
        <f>AA12/Z12</f>
        <v>0</v>
      </c>
      <c r="AC12" s="110">
        <f>AVERAGE('Corrected results'!AC116:AC125)</f>
        <v>34.916669687837732</v>
      </c>
      <c r="AD12" s="153"/>
      <c r="AE12" s="110"/>
      <c r="AG12" s="110"/>
      <c r="AH12" s="148"/>
      <c r="AI12" s="149"/>
    </row>
    <row r="13" spans="1:35">
      <c r="A13" s="130" t="s">
        <v>806</v>
      </c>
      <c r="B13" s="107" t="s">
        <v>819</v>
      </c>
      <c r="C13" s="110">
        <f>AVERAGE('Corrected results'!A126:A139)</f>
        <v>180.5</v>
      </c>
      <c r="D13" s="129">
        <f>AVERAGE('Corrected results'!B126:B139)</f>
        <v>44875.948710317454</v>
      </c>
      <c r="E13" s="109"/>
      <c r="F13" s="117"/>
      <c r="G13" s="110">
        <f>AVERAGE('Corrected results'!AD126:AD139)</f>
        <v>189.1856638583657</v>
      </c>
      <c r="H13" s="110">
        <v>222</v>
      </c>
      <c r="I13" s="108">
        <f t="shared" si="0"/>
        <v>0.85218767503768333</v>
      </c>
      <c r="J13" s="110">
        <f>AVERAGE('Corrected results'!AE126:AE139)</f>
        <v>229.70777025946026</v>
      </c>
      <c r="K13" s="161">
        <f t="shared" si="1"/>
        <v>0.96644532202478761</v>
      </c>
      <c r="L13" s="110">
        <f>AVERAGE('Corrected results'!AG126:AG139)</f>
        <v>234.14195332323317</v>
      </c>
      <c r="M13" s="153">
        <f t="shared" si="2"/>
        <v>0.94814276915819873</v>
      </c>
      <c r="N13" s="108"/>
      <c r="O13" s="108"/>
      <c r="P13" s="117"/>
      <c r="Q13" s="161">
        <f>AVERAGE('Corrected results'!L126:L139)</f>
        <v>2.2296087864073768</v>
      </c>
      <c r="R13" s="161">
        <v>2.33</v>
      </c>
      <c r="S13" s="108">
        <f t="shared" si="3"/>
        <v>1.0450263805043511</v>
      </c>
      <c r="U13" s="108">
        <f>AVERAGE('Corrected results'!M126:M139)</f>
        <v>2.4757276741907388</v>
      </c>
      <c r="V13" s="30">
        <f t="shared" si="4"/>
        <v>0.94113743780871462</v>
      </c>
      <c r="W13" s="57"/>
      <c r="X13" s="130"/>
      <c r="Y13" s="130"/>
      <c r="Z13" s="110">
        <f>AVERAGE('Corrected results'!AB126:AB139)</f>
        <v>30.132625445489587</v>
      </c>
      <c r="AA13" s="110">
        <v>32</v>
      </c>
      <c r="AB13" s="108">
        <f>AA13/Z13</f>
        <v>1.0619718503417011</v>
      </c>
      <c r="AC13" s="110">
        <f>AVERAGE('Corrected results'!AC126:AC139)</f>
        <v>33.567244891210692</v>
      </c>
      <c r="AD13" s="153">
        <f>AC13/AA13</f>
        <v>1.0489764028503341</v>
      </c>
      <c r="AE13" s="110"/>
      <c r="AG13" s="110"/>
      <c r="AH13" s="148"/>
      <c r="AI13" s="149"/>
    </row>
    <row r="14" spans="1:35">
      <c r="A14" s="130" t="s">
        <v>807</v>
      </c>
      <c r="B14" s="107" t="s">
        <v>819</v>
      </c>
      <c r="C14" s="110">
        <f>AVERAGE('Corrected results'!A140:A141)</f>
        <v>188.5</v>
      </c>
      <c r="D14" s="129">
        <f>AVERAGE('Corrected results'!B140:B141)</f>
        <v>44875.996874999997</v>
      </c>
      <c r="E14" s="109"/>
      <c r="F14" s="117"/>
      <c r="G14" s="110">
        <f>AVERAGE('Corrected results'!AD140:AD141)</f>
        <v>182.76418533021382</v>
      </c>
      <c r="H14" s="110">
        <v>226</v>
      </c>
      <c r="I14" s="108">
        <f t="shared" si="0"/>
        <v>0.8086910855319196</v>
      </c>
      <c r="J14" s="110">
        <f>AVERAGE('Corrected results'!AE140:AE141)</f>
        <v>224.26768119955298</v>
      </c>
      <c r="K14" s="161">
        <f t="shared" si="1"/>
        <v>1.0077243354511951</v>
      </c>
      <c r="L14" s="110">
        <f>AVERAGE('Corrected results'!AG140:AG141)</f>
        <v>228.79189564327467</v>
      </c>
      <c r="M14" s="153">
        <f t="shared" si="2"/>
        <v>0.98779722666563452</v>
      </c>
      <c r="N14" s="108"/>
      <c r="O14" s="108"/>
      <c r="P14" s="117"/>
      <c r="Q14" s="161">
        <f>AVERAGE('Corrected results'!L140:L141)</f>
        <v>2.0925368927546084</v>
      </c>
      <c r="R14" s="161">
        <v>2.4</v>
      </c>
      <c r="S14" s="108">
        <f t="shared" si="3"/>
        <v>1.1469331835008405</v>
      </c>
      <c r="U14" s="108">
        <f>AVERAGE('Corrected results'!M140:M141)</f>
        <v>2.319868827190172</v>
      </c>
      <c r="V14" s="30">
        <f t="shared" si="4"/>
        <v>1.0345412515874368</v>
      </c>
      <c r="W14" s="57"/>
      <c r="X14" s="130"/>
      <c r="Y14" s="130"/>
      <c r="Z14" s="110">
        <f>AVERAGE('Corrected results'!AB140:AB141)</f>
        <v>28.579761694211815</v>
      </c>
      <c r="AA14" s="110"/>
      <c r="AB14" s="108"/>
      <c r="AC14" s="110">
        <f>AVERAGE('Corrected results'!AC140:AC141)</f>
        <v>32.247155416249463</v>
      </c>
      <c r="AD14" s="153"/>
      <c r="AE14" s="110"/>
      <c r="AG14" s="110"/>
      <c r="AH14" s="148"/>
      <c r="AI14" s="149"/>
    </row>
    <row r="15" spans="1:35">
      <c r="A15" s="128" t="s">
        <v>795</v>
      </c>
      <c r="B15" s="107" t="s">
        <v>819</v>
      </c>
      <c r="C15" s="110">
        <f>AVERAGE('Corrected results'!A166:A171)</f>
        <v>216.5</v>
      </c>
      <c r="D15" s="129">
        <f>AVERAGE('Corrected results'!B166:B171)</f>
        <v>44876.157175925931</v>
      </c>
      <c r="E15" s="109"/>
      <c r="F15" s="117"/>
      <c r="G15" s="110">
        <f>AVERAGE('Corrected results'!AD166:AD171)</f>
        <v>171.86274018231575</v>
      </c>
      <c r="H15" s="110">
        <v>200.42375000000001</v>
      </c>
      <c r="I15" s="108">
        <f t="shared" si="0"/>
        <v>0.8574968793983534</v>
      </c>
      <c r="J15" s="110">
        <f>AVERAGE('Corrected results'!AE166:AE171)</f>
        <v>213.33164686394426</v>
      </c>
      <c r="K15" s="161">
        <f t="shared" si="1"/>
        <v>0.93949375512871536</v>
      </c>
      <c r="L15" s="110">
        <f>AVERAGE('Corrected results'!AG166:AG171)</f>
        <v>218.91252072107639</v>
      </c>
      <c r="M15" s="153">
        <f t="shared" si="2"/>
        <v>0.91554265301876669</v>
      </c>
      <c r="N15" s="108"/>
      <c r="O15" s="108"/>
      <c r="P15" s="117"/>
      <c r="Q15" s="161">
        <f>AVERAGE('Corrected results'!L166:L171)</f>
        <v>1.8785902568891206</v>
      </c>
      <c r="R15" s="161">
        <v>2.1876562499999999</v>
      </c>
      <c r="S15" s="108">
        <f t="shared" si="3"/>
        <v>1.1645201724950291</v>
      </c>
      <c r="U15" s="108">
        <f>AVERAGE('Corrected results'!M166:M171)</f>
        <v>2.0756927668474061</v>
      </c>
      <c r="V15" s="30">
        <f t="shared" si="4"/>
        <v>1.0539402964354141</v>
      </c>
      <c r="W15" s="57"/>
      <c r="X15" s="128"/>
      <c r="Y15" s="130"/>
      <c r="Z15" s="110">
        <f>AVERAGE('Corrected results'!AB166:AB171)</f>
        <v>28.3784645412684</v>
      </c>
      <c r="AA15" s="110">
        <v>32</v>
      </c>
      <c r="AB15" s="108">
        <f t="shared" ref="AB15:AB35" si="5">AA15/Z15</f>
        <v>1.1276156239343078</v>
      </c>
      <c r="AC15" s="110">
        <f>AVERAGE('Corrected results'!AC166:AC171)</f>
        <v>32.07603270653226</v>
      </c>
      <c r="AD15" s="153">
        <f t="shared" ref="AD15:AD24" si="6">AC15/AA15</f>
        <v>1.0023760220791331</v>
      </c>
      <c r="AE15" s="110"/>
      <c r="AG15" s="110"/>
      <c r="AH15" s="148"/>
      <c r="AI15" s="149"/>
    </row>
    <row r="16" spans="1:35">
      <c r="A16" s="128" t="s">
        <v>796</v>
      </c>
      <c r="B16" s="107" t="s">
        <v>819</v>
      </c>
      <c r="C16" s="110">
        <f>AVERAGE('Corrected results'!A172:A177)</f>
        <v>222.5</v>
      </c>
      <c r="D16" s="129">
        <f>AVERAGE('Corrected results'!B172:B177)</f>
        <v>44876.176967592597</v>
      </c>
      <c r="E16" s="109"/>
      <c r="F16" s="117"/>
      <c r="G16" s="110">
        <f>AVERAGE('Corrected results'!AD172:AD177)</f>
        <v>175.02046843596449</v>
      </c>
      <c r="H16" s="110">
        <v>186.4375</v>
      </c>
      <c r="I16" s="108">
        <f t="shared" si="0"/>
        <v>0.93876215051137502</v>
      </c>
      <c r="J16" s="110">
        <f>AVERAGE('Corrected results'!AE172:AE177)</f>
        <v>215.53101251344978</v>
      </c>
      <c r="K16" s="161">
        <f t="shared" si="1"/>
        <v>0.86501472723497619</v>
      </c>
      <c r="L16" s="110">
        <f>AVERAGE('Corrected results'!AG172:AG177)</f>
        <v>221.54438911265336</v>
      </c>
      <c r="M16" s="153">
        <f t="shared" si="2"/>
        <v>0.84153564324844254</v>
      </c>
      <c r="N16" s="108"/>
      <c r="O16" s="108"/>
      <c r="P16" s="117"/>
      <c r="Q16" s="161">
        <f>AVERAGE('Corrected results'!L172:L177)</f>
        <v>2.1358483761359834</v>
      </c>
      <c r="R16" s="161">
        <v>2.0318749999999999</v>
      </c>
      <c r="S16" s="108">
        <f t="shared" si="3"/>
        <v>0.9513198702222091</v>
      </c>
      <c r="U16" s="108">
        <f>AVERAGE('Corrected results'!M172:M177)</f>
        <v>2.3685017241260939</v>
      </c>
      <c r="V16" s="30">
        <f t="shared" si="4"/>
        <v>0.85787355749116068</v>
      </c>
      <c r="W16" s="57"/>
      <c r="X16" s="128"/>
      <c r="Y16" s="130"/>
      <c r="Z16" s="110">
        <f>AVERAGE('Corrected results'!AB172:AB177)</f>
        <v>28.781058847155226</v>
      </c>
      <c r="AA16" s="110">
        <v>30</v>
      </c>
      <c r="AB16" s="108">
        <f t="shared" si="5"/>
        <v>1.0423521997337932</v>
      </c>
      <c r="AC16" s="110">
        <f>AVERAGE('Corrected results'!AC172:AC177)</f>
        <v>32.418278125966658</v>
      </c>
      <c r="AD16" s="153">
        <f t="shared" si="6"/>
        <v>1.0806092708655552</v>
      </c>
      <c r="AG16" s="110"/>
      <c r="AH16" s="148"/>
      <c r="AI16" s="149"/>
    </row>
    <row r="17" spans="1:36">
      <c r="A17" s="128" t="s">
        <v>797</v>
      </c>
      <c r="B17" s="107" t="s">
        <v>819</v>
      </c>
      <c r="C17" s="110">
        <f>AVERAGE('Corrected results'!A186:A192)</f>
        <v>237</v>
      </c>
      <c r="D17" s="129">
        <f>AVERAGE('Corrected results'!B186:B192)</f>
        <v>44876.231547619042</v>
      </c>
      <c r="E17" s="109"/>
      <c r="F17" s="117"/>
      <c r="G17" s="110">
        <f>AVERAGE('Corrected results'!AD186:AD192)</f>
        <v>125.08160725477873</v>
      </c>
      <c r="H17" s="110">
        <v>236.47</v>
      </c>
      <c r="I17" s="108">
        <f t="shared" si="0"/>
        <v>0.52895338628485111</v>
      </c>
      <c r="J17" s="110">
        <f>AVERAGE('Corrected results'!AE186:AE192)</f>
        <v>165.91436376492092</v>
      </c>
      <c r="K17" s="161">
        <f t="shared" si="1"/>
        <v>1.4252533333102324</v>
      </c>
      <c r="L17" s="110">
        <f>AVERAGE('Corrected results'!AG186:AG192)</f>
        <v>171.36560043838406</v>
      </c>
      <c r="M17" s="153">
        <f t="shared" si="2"/>
        <v>1.3799152186615466</v>
      </c>
      <c r="N17" s="108"/>
      <c r="O17" s="108"/>
      <c r="P17" s="117"/>
      <c r="Q17" s="161">
        <f>AVERAGE('Corrected results'!L186:L192)</f>
        <v>1.8102074235373442</v>
      </c>
      <c r="R17" s="161">
        <v>2.5262500000000001</v>
      </c>
      <c r="S17" s="108">
        <f t="shared" si="3"/>
        <v>1.3955583029614529</v>
      </c>
      <c r="U17" s="108">
        <f>AVERAGE('Corrected results'!M186:M192)</f>
        <v>1.996782748440292</v>
      </c>
      <c r="V17" s="30">
        <f t="shared" si="4"/>
        <v>1.2651601692639225</v>
      </c>
      <c r="W17" s="57"/>
      <c r="X17" s="128"/>
      <c r="Y17" s="130"/>
      <c r="Z17" s="110">
        <f>AVERAGE('Corrected results'!AB186:AB192)</f>
        <v>26.681817109316761</v>
      </c>
      <c r="AA17" s="110">
        <v>33</v>
      </c>
      <c r="AB17" s="108">
        <f t="shared" si="5"/>
        <v>1.236797323990241</v>
      </c>
      <c r="AC17" s="110">
        <f>AVERAGE('Corrected results'!AC186:AC192)</f>
        <v>30.633712724630179</v>
      </c>
      <c r="AD17" s="153">
        <f t="shared" si="6"/>
        <v>0.92829432498879327</v>
      </c>
      <c r="AG17" s="110"/>
      <c r="AH17" s="148"/>
      <c r="AI17" s="149"/>
    </row>
    <row r="18" spans="1:36">
      <c r="A18" s="128" t="s">
        <v>798</v>
      </c>
      <c r="B18" s="107" t="s">
        <v>819</v>
      </c>
      <c r="C18" s="110">
        <f>AVERAGE('Corrected results'!A193:A199)</f>
        <v>244</v>
      </c>
      <c r="D18" s="129">
        <f>AVERAGE('Corrected results'!B193:B199)</f>
        <v>44876.254166666673</v>
      </c>
      <c r="E18" s="109"/>
      <c r="F18" s="117"/>
      <c r="G18" s="110">
        <f>AVERAGE('Corrected results'!AD193:AD199)</f>
        <v>116.13541460414542</v>
      </c>
      <c r="H18" s="110">
        <v>176.64499999999998</v>
      </c>
      <c r="I18" s="108">
        <f t="shared" si="0"/>
        <v>0.6574509021152336</v>
      </c>
      <c r="J18" s="110">
        <f>AVERAGE('Corrected results'!AE193:AE199)</f>
        <v>156.4919617097483</v>
      </c>
      <c r="K18" s="161">
        <f t="shared" si="1"/>
        <v>1.1287800221178792</v>
      </c>
      <c r="L18" s="110">
        <f>AVERAGE('Corrected results'!AG193:AG199)</f>
        <v>162.02665075005322</v>
      </c>
      <c r="M18" s="153">
        <f t="shared" si="2"/>
        <v>1.0902218812909823</v>
      </c>
      <c r="N18" s="108"/>
      <c r="O18" s="108"/>
      <c r="P18" s="117"/>
      <c r="Q18" s="161">
        <f>AVERAGE('Corrected results'!L193:L199)</f>
        <v>1.6649616259324342</v>
      </c>
      <c r="R18" s="161">
        <v>1.9579166666666665</v>
      </c>
      <c r="S18" s="108">
        <f t="shared" si="3"/>
        <v>1.1759530286892754</v>
      </c>
      <c r="U18" s="108">
        <f>AVERAGE('Corrected results'!M193:M199)</f>
        <v>1.8303278027354193</v>
      </c>
      <c r="V18" s="30">
        <f t="shared" si="4"/>
        <v>1.0697082040389521</v>
      </c>
      <c r="W18" s="57"/>
      <c r="X18" s="128"/>
      <c r="Y18" s="130"/>
      <c r="Z18" s="110">
        <f>AVERAGE('Corrected results'!AB193:AB199)</f>
        <v>24.611332107613066</v>
      </c>
      <c r="AA18" s="110">
        <v>32</v>
      </c>
      <c r="AB18" s="108">
        <f t="shared" si="5"/>
        <v>1.3002140583077737</v>
      </c>
      <c r="AC18" s="110">
        <f>AVERAGE('Corrected results'!AC193:AC199)</f>
        <v>28.873593424681868</v>
      </c>
      <c r="AD18" s="153">
        <f t="shared" si="6"/>
        <v>0.90229979452130837</v>
      </c>
      <c r="AE18" s="149"/>
      <c r="AG18" s="110"/>
      <c r="AH18" s="148"/>
      <c r="AI18" s="149"/>
      <c r="AJ18" s="29"/>
    </row>
    <row r="19" spans="1:36">
      <c r="A19" s="128" t="s">
        <v>799</v>
      </c>
      <c r="B19" s="107" t="s">
        <v>819</v>
      </c>
      <c r="C19" s="110">
        <f>AVERAGE('Corrected results'!A220,'Corrected results'!A223:A232)</f>
        <v>275.81818181818181</v>
      </c>
      <c r="D19" s="129">
        <f>AVERAGE('Corrected results'!B220,'Corrected results'!B223:B232)</f>
        <v>44877.012878787886</v>
      </c>
      <c r="E19" s="109"/>
      <c r="F19" s="117"/>
      <c r="G19" s="110">
        <f>AVERAGE('Corrected results'!AD220,'Corrected results'!AD223:AD232)</f>
        <v>119.69252936601133</v>
      </c>
      <c r="H19" s="110">
        <v>142.435</v>
      </c>
      <c r="I19" s="108">
        <f t="shared" si="0"/>
        <v>0.84033088332229666</v>
      </c>
      <c r="J19" s="110">
        <f>AVERAGE('Corrected results'!AE220,'Corrected results'!AE223:AE232)</f>
        <v>160.97901562486305</v>
      </c>
      <c r="K19" s="161">
        <f t="shared" si="1"/>
        <v>0.88480476444161493</v>
      </c>
      <c r="L19" s="110">
        <f>AVERAGE('Corrected results'!AG220,'Corrected results'!AG223:AG232)</f>
        <v>168.75680369296421</v>
      </c>
      <c r="M19" s="153">
        <f t="shared" si="2"/>
        <v>0.84402522969767757</v>
      </c>
      <c r="N19" s="108"/>
      <c r="O19" s="108"/>
      <c r="P19" s="117"/>
      <c r="Q19" s="161">
        <f>AVERAGE('Corrected results'!L220,'Corrected results'!L223:L232)</f>
        <v>1.5831647673366924</v>
      </c>
      <c r="R19" s="161">
        <v>1.6074999999999999</v>
      </c>
      <c r="S19" s="108">
        <f t="shared" si="3"/>
        <v>1.0153712570955238</v>
      </c>
      <c r="U19" s="108">
        <f>AVERAGE('Corrected results'!M220,'Corrected results'!M223:M232)</f>
        <v>1.7375093814941385</v>
      </c>
      <c r="V19" s="30">
        <f t="shared" si="4"/>
        <v>0.92517486070645594</v>
      </c>
      <c r="W19" s="57"/>
      <c r="X19" s="128"/>
      <c r="Y19" s="130"/>
      <c r="Z19" s="110">
        <f>AVERAGE('Corrected results'!AB220,'Corrected results'!AB223:AB232)</f>
        <v>27.042583435371192</v>
      </c>
      <c r="AA19" s="110">
        <v>28</v>
      </c>
      <c r="AB19" s="108">
        <f t="shared" si="5"/>
        <v>1.0354040347852462</v>
      </c>
      <c r="AC19" s="110">
        <f>AVERAGE('Corrected results'!AC220,'Corrected results'!AC223:AC232)</f>
        <v>30.940400178409046</v>
      </c>
      <c r="AD19" s="153">
        <f t="shared" si="6"/>
        <v>1.1050142920860373</v>
      </c>
      <c r="AE19" s="149"/>
      <c r="AG19" s="110"/>
      <c r="AH19" s="148"/>
      <c r="AI19" s="149"/>
    </row>
    <row r="20" spans="1:36">
      <c r="A20" s="128" t="s">
        <v>800</v>
      </c>
      <c r="B20" s="107" t="s">
        <v>819</v>
      </c>
      <c r="C20" s="110">
        <f>AVERAGE('Corrected results'!A233:A237)</f>
        <v>284</v>
      </c>
      <c r="D20" s="129">
        <f>AVERAGE('Corrected results'!B233:B237)</f>
        <v>44877.039027777777</v>
      </c>
      <c r="E20" s="109"/>
      <c r="F20" s="117"/>
      <c r="G20" s="110">
        <f>AVERAGE('Corrected results'!AD233:AD237)</f>
        <v>95.855494803107973</v>
      </c>
      <c r="H20" s="110">
        <v>144.55749999999998</v>
      </c>
      <c r="I20" s="108">
        <f t="shared" si="0"/>
        <v>0.66309596391130166</v>
      </c>
      <c r="J20" s="110">
        <f>AVERAGE('Corrected results'!AE233:AE237)</f>
        <v>134.68964993989485</v>
      </c>
      <c r="K20" s="161">
        <f t="shared" si="1"/>
        <v>1.0732636105633109</v>
      </c>
      <c r="L20" s="110">
        <f>AVERAGE('Corrected results'!AG233:AG237)</f>
        <v>141.6662876739268</v>
      </c>
      <c r="M20" s="153">
        <f t="shared" si="2"/>
        <v>1.020408612193805</v>
      </c>
      <c r="N20" s="108"/>
      <c r="O20" s="108"/>
      <c r="P20" s="117"/>
      <c r="Q20" s="161">
        <f>AVERAGE('Corrected results'!L233:L237)</f>
        <v>1.5494999325266237</v>
      </c>
      <c r="R20" s="161">
        <v>1.6537500000000001</v>
      </c>
      <c r="S20" s="108">
        <f t="shared" si="3"/>
        <v>1.0672798141419637</v>
      </c>
      <c r="U20" s="108">
        <f>AVERAGE('Corrected results'!M233:M237)</f>
        <v>1.698928616642658</v>
      </c>
      <c r="V20" s="30">
        <f t="shared" si="4"/>
        <v>0.97340758393255045</v>
      </c>
      <c r="W20" s="57"/>
      <c r="X20" s="128"/>
      <c r="Y20" s="130"/>
      <c r="Z20" s="110">
        <f>AVERAGE('Corrected results'!AB233:AB237)</f>
        <v>24.956412941230351</v>
      </c>
      <c r="AA20" s="110">
        <v>28</v>
      </c>
      <c r="AB20" s="108">
        <f t="shared" si="5"/>
        <v>1.1219561106773224</v>
      </c>
      <c r="AC20" s="110">
        <f>AVERAGE('Corrected results'!AC233:AC237)</f>
        <v>29.166946641339923</v>
      </c>
      <c r="AD20" s="153">
        <f t="shared" si="6"/>
        <v>1.0416766657621401</v>
      </c>
      <c r="AE20" s="149"/>
      <c r="AG20" s="110"/>
      <c r="AH20" s="148"/>
      <c r="AI20" s="149"/>
    </row>
    <row r="21" spans="1:36">
      <c r="A21" s="128" t="s">
        <v>801</v>
      </c>
      <c r="B21" s="107" t="s">
        <v>819</v>
      </c>
      <c r="C21" s="110">
        <f>AVERAGE('Corrected results'!A238:A245)</f>
        <v>290.5</v>
      </c>
      <c r="D21" s="129">
        <f>AVERAGE('Corrected results'!B238:B245)</f>
        <v>44877.092534722215</v>
      </c>
      <c r="E21" s="109"/>
      <c r="F21" s="117"/>
      <c r="G21" s="110">
        <f>AVERAGE('Corrected results'!AD238:AD245)</f>
        <v>118.85608305289517</v>
      </c>
      <c r="H21" s="110">
        <v>154.48624999999998</v>
      </c>
      <c r="I21" s="108">
        <f t="shared" si="0"/>
        <v>0.7693635068033251</v>
      </c>
      <c r="J21" s="110">
        <f>AVERAGE('Corrected results'!AE238:AE245)</f>
        <v>158.65599742019765</v>
      </c>
      <c r="K21" s="161">
        <f t="shared" si="1"/>
        <v>0.97371831202098102</v>
      </c>
      <c r="L21" s="110">
        <f>AVERAGE('Corrected results'!AG238:AG245)</f>
        <v>167.35763757181007</v>
      </c>
      <c r="M21" s="153">
        <f t="shared" si="2"/>
        <v>0.92309052781479894</v>
      </c>
      <c r="N21" s="108"/>
      <c r="O21" s="108"/>
      <c r="P21" s="117"/>
      <c r="Q21" s="161">
        <f>AVERAGE('Corrected results'!L238:L245)</f>
        <v>1.8013798428282231</v>
      </c>
      <c r="R21" s="161">
        <v>1.80125</v>
      </c>
      <c r="S21" s="108">
        <f t="shared" si="3"/>
        <v>0.99992792035020261</v>
      </c>
      <c r="U21" s="108">
        <f>AVERAGE('Corrected results'!M238:M245)</f>
        <v>1.986417837525466</v>
      </c>
      <c r="V21" s="30">
        <f t="shared" si="4"/>
        <v>0.90678303727068088</v>
      </c>
      <c r="W21" s="57"/>
      <c r="X21" s="128"/>
      <c r="Y21" s="130"/>
      <c r="Z21" s="110">
        <f>AVERAGE('Corrected results'!AB238:AB245)</f>
        <v>28.579761694211808</v>
      </c>
      <c r="AA21" s="110">
        <v>32</v>
      </c>
      <c r="AB21" s="108">
        <f t="shared" si="5"/>
        <v>1.1196734368320813</v>
      </c>
      <c r="AC21" s="110">
        <f>AVERAGE('Corrected results'!AC238:AC245)</f>
        <v>32.247155416249463</v>
      </c>
      <c r="AD21" s="153">
        <f t="shared" si="6"/>
        <v>1.0077236067577957</v>
      </c>
      <c r="AE21" s="149"/>
      <c r="AG21" s="110"/>
      <c r="AH21" s="148"/>
      <c r="AI21" s="149"/>
      <c r="AJ21" s="29"/>
    </row>
    <row r="22" spans="1:36" ht="16">
      <c r="A22" s="128" t="s">
        <v>802</v>
      </c>
      <c r="B22" s="107" t="s">
        <v>819</v>
      </c>
      <c r="C22" s="110">
        <f>AVERAGE('Corrected results'!A246:A259)</f>
        <v>301.5</v>
      </c>
      <c r="D22" s="129">
        <f>AVERAGE('Corrected results'!B246:B259)</f>
        <v>44877.129166666666</v>
      </c>
      <c r="E22" s="109"/>
      <c r="F22" s="117"/>
      <c r="G22" s="110">
        <f>AVERAGE('Corrected results'!AD246:AD259)</f>
        <v>165.5124466936451</v>
      </c>
      <c r="H22" s="110">
        <v>222.315</v>
      </c>
      <c r="I22" s="108">
        <f t="shared" si="0"/>
        <v>0.74449518338234089</v>
      </c>
      <c r="J22" s="110">
        <f>AVERAGE('Corrected results'!AE246:AE259)</f>
        <v>206.58426519924794</v>
      </c>
      <c r="K22" s="161">
        <f t="shared" si="1"/>
        <v>1.0761468197279205</v>
      </c>
      <c r="L22" s="110">
        <f>AVERAGE('Corrected results'!AG246:AG259)</f>
        <v>218.86420536328339</v>
      </c>
      <c r="M22" s="153">
        <f t="shared" si="2"/>
        <v>1.0157668296238245</v>
      </c>
      <c r="N22" s="108"/>
      <c r="O22" s="108"/>
      <c r="P22" s="117"/>
      <c r="Q22" s="161">
        <f>AVERAGE('Corrected results'!L246:L259)</f>
        <v>1.9676787431917107</v>
      </c>
      <c r="R22" s="161">
        <v>2.38625</v>
      </c>
      <c r="S22" s="108">
        <f t="shared" si="3"/>
        <v>1.2127233717681667</v>
      </c>
      <c r="U22" s="108">
        <f>AVERAGE('Corrected results'!M246:M259)</f>
        <v>2.1771180685063536</v>
      </c>
      <c r="V22" s="30">
        <f t="shared" si="4"/>
        <v>1.0960590674979445</v>
      </c>
      <c r="W22" s="57"/>
      <c r="X22" s="128"/>
      <c r="Y22" s="130"/>
      <c r="Z22" s="110">
        <f>AVERAGE('Corrected results'!AB246:AB259)</f>
        <v>27.975870235381567</v>
      </c>
      <c r="AA22" s="110">
        <v>32</v>
      </c>
      <c r="AB22" s="108">
        <f t="shared" si="5"/>
        <v>1.1438428806954162</v>
      </c>
      <c r="AC22" s="110">
        <f>AVERAGE('Corrected results'!AC246:AC259)</f>
        <v>31.733787287097876</v>
      </c>
      <c r="AD22" s="153">
        <f t="shared" si="6"/>
        <v>0.99168085272180861</v>
      </c>
      <c r="AE22" s="151"/>
      <c r="AG22" s="110"/>
      <c r="AH22" s="148"/>
      <c r="AI22" s="149"/>
    </row>
    <row r="23" spans="1:36">
      <c r="A23" s="128" t="s">
        <v>803</v>
      </c>
      <c r="B23" s="107" t="s">
        <v>819</v>
      </c>
      <c r="C23" s="110">
        <f>AVERAGE('Corrected results'!A260:A268)</f>
        <v>313</v>
      </c>
      <c r="D23" s="129">
        <f>AVERAGE('Corrected results'!B260:B268)</f>
        <v>44877.171527777777</v>
      </c>
      <c r="E23" s="109"/>
      <c r="F23" s="117"/>
      <c r="G23" s="110">
        <f>AVERAGE('Corrected results'!AD260:AD268)</f>
        <v>149.97222758900585</v>
      </c>
      <c r="H23" s="110">
        <v>220.995</v>
      </c>
      <c r="I23" s="108">
        <f t="shared" si="0"/>
        <v>0.67862271811129593</v>
      </c>
      <c r="J23" s="110">
        <f>AVERAGE('Corrected results'!AE260:AE268)</f>
        <v>189.76509797514836</v>
      </c>
      <c r="K23" s="161">
        <f t="shared" si="1"/>
        <v>1.16457136933021</v>
      </c>
      <c r="L23" s="110">
        <f>AVERAGE('Corrected results'!AG260:AG268)</f>
        <v>201.98133430056049</v>
      </c>
      <c r="M23" s="153">
        <f t="shared" si="2"/>
        <v>1.0941357564810719</v>
      </c>
      <c r="N23" s="108"/>
      <c r="O23" s="108"/>
      <c r="P23" s="117"/>
      <c r="Q23" s="161">
        <f>AVERAGE('Corrected results'!L260:L268)</f>
        <v>2.1091268031614758</v>
      </c>
      <c r="R23" s="161">
        <v>2.3574999999999999</v>
      </c>
      <c r="S23" s="108">
        <f t="shared" si="3"/>
        <v>1.1177611495270106</v>
      </c>
      <c r="U23" s="108">
        <f>AVERAGE('Corrected results'!M260:M268)</f>
        <v>2.3380998644590192</v>
      </c>
      <c r="V23" s="30">
        <f t="shared" si="4"/>
        <v>1.0082973938948794</v>
      </c>
      <c r="W23" s="57"/>
      <c r="X23" s="128"/>
      <c r="Y23" s="130"/>
      <c r="Z23" s="110">
        <f>AVERAGE('Corrected results'!AB260:AB268)</f>
        <v>29.787544611872306</v>
      </c>
      <c r="AA23" s="159">
        <v>31.68</v>
      </c>
      <c r="AB23" s="108">
        <f t="shared" si="5"/>
        <v>1.0635317684886798</v>
      </c>
      <c r="AC23" s="110">
        <f>AVERAGE('Corrected results'!AC260:AC268)</f>
        <v>33.273891674552644</v>
      </c>
      <c r="AD23" s="153">
        <f t="shared" si="6"/>
        <v>1.0503122372017879</v>
      </c>
      <c r="AE23" s="149"/>
      <c r="AG23" s="110"/>
      <c r="AH23" s="148"/>
      <c r="AI23" s="149"/>
    </row>
    <row r="24" spans="1:36">
      <c r="A24" s="128" t="s">
        <v>789</v>
      </c>
      <c r="B24" s="107" t="s">
        <v>819</v>
      </c>
      <c r="C24" s="110">
        <f>AVERAGE('Corrected results'!A296,'Corrected results'!A298:A299)</f>
        <v>351.66666666666669</v>
      </c>
      <c r="D24" s="129">
        <f>AVERAGE('Corrected results'!B296,'Corrected results'!B298:B299)</f>
        <v>44877.905555555561</v>
      </c>
      <c r="E24" s="109"/>
      <c r="F24" s="117"/>
      <c r="G24" s="110">
        <f>AVERAGE('Corrected results'!AD296,'Corrected results'!AD298:AD299)</f>
        <v>167.3586471933973</v>
      </c>
      <c r="H24" s="110">
        <v>230.35249999999999</v>
      </c>
      <c r="I24" s="108">
        <f t="shared" si="0"/>
        <v>0.72653280165571166</v>
      </c>
      <c r="J24" s="110">
        <f>AVERAGE('Corrected results'!AE296,'Corrected results'!AE298:AE299)</f>
        <v>204.28523125097709</v>
      </c>
      <c r="K24" s="161">
        <f t="shared" si="1"/>
        <v>1.1276023165717626</v>
      </c>
      <c r="L24" s="110">
        <f>AVERAGE('Corrected results'!AG296,'Corrected results'!AG298:AG299)</f>
        <v>220.45356470094529</v>
      </c>
      <c r="M24" s="153">
        <f t="shared" si="2"/>
        <v>1.0449025866852415</v>
      </c>
      <c r="N24" s="108"/>
      <c r="O24" s="108"/>
      <c r="P24" s="117"/>
      <c r="Q24" s="161">
        <f>AVERAGE('Corrected results'!L296,'Corrected results'!L298:L299)</f>
        <v>1.8802941350424487</v>
      </c>
      <c r="R24" s="161">
        <v>2.4524999999999997</v>
      </c>
      <c r="S24" s="108">
        <f t="shared" si="3"/>
        <v>1.3043172098947344</v>
      </c>
      <c r="U24" s="108">
        <f>AVERAGE('Corrected results'!M296,'Corrected results'!M298:M299)</f>
        <v>2.0771574306672598</v>
      </c>
      <c r="V24" s="30">
        <f t="shared" si="4"/>
        <v>1.1807001066896341</v>
      </c>
      <c r="W24" s="57"/>
      <c r="X24" s="128"/>
      <c r="Y24" s="130"/>
      <c r="Z24" s="110">
        <f>AVERAGE('Corrected results'!AB296,'Corrected results'!AB298:AB299)</f>
        <v>30.592733223645961</v>
      </c>
      <c r="AA24" s="159">
        <v>33.284999999999997</v>
      </c>
      <c r="AB24" s="108">
        <f t="shared" si="5"/>
        <v>1.0880034731343686</v>
      </c>
      <c r="AC24" s="110">
        <f>AVERAGE('Corrected results'!AC296,'Corrected results'!AC298:AC299)</f>
        <v>33.958382513421434</v>
      </c>
      <c r="AD24" s="153">
        <f t="shared" si="6"/>
        <v>1.020230810077255</v>
      </c>
      <c r="AG24" s="110"/>
      <c r="AH24" s="148"/>
      <c r="AI24" s="149"/>
    </row>
    <row r="25" spans="1:36">
      <c r="A25" s="128" t="s">
        <v>790</v>
      </c>
      <c r="B25" s="107" t="s">
        <v>819</v>
      </c>
      <c r="C25" s="110">
        <f>AVERAGE('Corrected results'!A300:A309)</f>
        <v>358.5</v>
      </c>
      <c r="D25" s="129">
        <f>AVERAGE('Corrected results'!B300:B309)</f>
        <v>44877.932013888887</v>
      </c>
      <c r="E25" s="109"/>
      <c r="F25" s="117"/>
      <c r="G25" s="110">
        <f>AVERAGE('Corrected results'!AD300:AD309)</f>
        <v>106.39105083474078</v>
      </c>
      <c r="H25" s="110">
        <v>113.68</v>
      </c>
      <c r="I25" s="108">
        <f t="shared" si="0"/>
        <v>0.93588186870813495</v>
      </c>
      <c r="J25" s="110">
        <f>AVERAGE('Corrected results'!AE300:AE309)</f>
        <v>144.4797209950317</v>
      </c>
      <c r="K25" s="161">
        <f t="shared" si="1"/>
        <v>0.78682322485872724</v>
      </c>
      <c r="L25" s="110">
        <f>AVERAGE('Corrected results'!AG300:AG309)</f>
        <v>156.22039345042933</v>
      </c>
      <c r="M25" s="153">
        <f t="shared" si="2"/>
        <v>0.72768988407439961</v>
      </c>
      <c r="N25" s="108"/>
      <c r="O25" s="108"/>
      <c r="P25" s="117"/>
      <c r="Q25" s="161">
        <f>AVERAGE('Corrected results'!L300:L309)</f>
        <v>1.6436034740205994</v>
      </c>
      <c r="R25" s="161">
        <v>1.44</v>
      </c>
      <c r="S25" s="108">
        <f t="shared" si="3"/>
        <v>0.87612372616702827</v>
      </c>
      <c r="U25" s="108">
        <f>AVERAGE('Corrected results'!M300:M309)</f>
        <v>1.805685812275011</v>
      </c>
      <c r="V25" s="30">
        <f t="shared" si="4"/>
        <v>0.79748092952323857</v>
      </c>
      <c r="W25" s="57"/>
      <c r="X25" s="128"/>
      <c r="Y25" s="130"/>
      <c r="Z25" s="110">
        <f>AVERAGE('Corrected results'!AB300:AB309)</f>
        <v>28.217426818913669</v>
      </c>
      <c r="AA25" s="110"/>
      <c r="AB25" s="108">
        <f t="shared" si="5"/>
        <v>0</v>
      </c>
      <c r="AC25" s="110">
        <f>AVERAGE('Corrected results'!AC300:AC309)</f>
        <v>31.939134538758509</v>
      </c>
      <c r="AD25" s="153"/>
      <c r="AG25" s="110"/>
      <c r="AH25" s="148"/>
      <c r="AI25" s="149"/>
    </row>
    <row r="26" spans="1:36">
      <c r="A26" s="128" t="s">
        <v>791</v>
      </c>
      <c r="B26" s="107" t="s">
        <v>819</v>
      </c>
      <c r="C26" s="110">
        <f>AVERAGE('Corrected results'!A310:A313)</f>
        <v>365.5</v>
      </c>
      <c r="D26" s="129">
        <f>AVERAGE('Corrected results'!B310:B313)</f>
        <v>44877.954861111109</v>
      </c>
      <c r="E26" s="109"/>
      <c r="F26" s="117"/>
      <c r="G26" s="110">
        <f>AVERAGE('Corrected results'!AD310:AD313)</f>
        <v>116.71915314596292</v>
      </c>
      <c r="H26" s="110">
        <v>133.11249999999998</v>
      </c>
      <c r="I26" s="108">
        <f t="shared" si="0"/>
        <v>0.87684592465743594</v>
      </c>
      <c r="J26" s="110">
        <f>AVERAGE('Corrected results'!AE310:AE313)</f>
        <v>153.58690801553166</v>
      </c>
      <c r="K26" s="161">
        <f t="shared" si="1"/>
        <v>0.8666917103802807</v>
      </c>
      <c r="L26" s="110">
        <f>AVERAGE('Corrected results'!AG310:AG313)</f>
        <v>166.42094076745559</v>
      </c>
      <c r="M26" s="153">
        <f t="shared" si="2"/>
        <v>0.79985426945760163</v>
      </c>
      <c r="N26" s="108"/>
      <c r="O26" s="108"/>
      <c r="P26" s="117"/>
      <c r="Q26" s="161">
        <f>AVERAGE('Corrected results'!L310:L313)</f>
        <v>1.7664640816378439</v>
      </c>
      <c r="R26" s="161">
        <v>1.7287500000000002</v>
      </c>
      <c r="S26" s="108">
        <f t="shared" si="3"/>
        <v>0.97864995839435609</v>
      </c>
      <c r="U26" s="108">
        <f>AVERAGE('Corrected results'!M310:M313)</f>
        <v>1.9467826923877003</v>
      </c>
      <c r="V26" s="30">
        <f t="shared" si="4"/>
        <v>0.88800357983443634</v>
      </c>
      <c r="W26" s="57"/>
      <c r="X26" s="128"/>
      <c r="Y26" s="130"/>
      <c r="Z26" s="110">
        <f>AVERAGE('Corrected results'!AB310:AB313)</f>
        <v>32.203110447193282</v>
      </c>
      <c r="AA26" s="159"/>
      <c r="AB26" s="108">
        <f t="shared" si="5"/>
        <v>0</v>
      </c>
      <c r="AC26" s="110">
        <f>AVERAGE('Corrected results'!AC310:AC313)</f>
        <v>35.327364191159006</v>
      </c>
      <c r="AD26" s="153"/>
      <c r="AE26" s="149"/>
      <c r="AG26" s="110"/>
      <c r="AH26" s="148"/>
      <c r="AI26" s="149"/>
    </row>
    <row r="27" spans="1:36">
      <c r="A27" s="128" t="s">
        <v>792</v>
      </c>
      <c r="B27" s="107" t="s">
        <v>819</v>
      </c>
      <c r="C27" s="110">
        <f>AVERAGE('Corrected results'!A320:A325)</f>
        <v>376.5</v>
      </c>
      <c r="D27" s="129">
        <f>AVERAGE('Corrected results'!B320:B325)</f>
        <v>44877.990856481483</v>
      </c>
      <c r="E27" s="109"/>
      <c r="F27" s="117"/>
      <c r="G27" s="110">
        <f>AVERAGE('Corrected results'!AD320:AD325)</f>
        <v>93.414476193154499</v>
      </c>
      <c r="H27" s="110">
        <v>116.105</v>
      </c>
      <c r="I27" s="108">
        <f t="shared" si="0"/>
        <v>0.80456893495675896</v>
      </c>
      <c r="J27" s="110">
        <f>AVERAGE('Corrected results'!AE320:AE325)</f>
        <v>131.65262413815995</v>
      </c>
      <c r="K27" s="161">
        <f t="shared" si="1"/>
        <v>0.88190418352889166</v>
      </c>
      <c r="L27" s="110">
        <f>AVERAGE('Corrected results'!AG320:AG325)</f>
        <v>143.0248953187847</v>
      </c>
      <c r="M27" s="153">
        <f t="shared" si="2"/>
        <v>0.81178175129033592</v>
      </c>
      <c r="N27" s="108"/>
      <c r="O27" s="108"/>
      <c r="P27" s="117"/>
      <c r="Q27" s="161">
        <f>AVERAGE('Corrected results'!L320:L325)</f>
        <v>1.5941800148118015</v>
      </c>
      <c r="R27" s="161">
        <v>1.4424999999999997</v>
      </c>
      <c r="S27" s="108">
        <f t="shared" si="3"/>
        <v>0.90485389767622437</v>
      </c>
      <c r="U27" s="108">
        <f>AVERAGE('Corrected results'!M320:M325)</f>
        <v>1.7501644825163662</v>
      </c>
      <c r="V27" s="30">
        <f t="shared" si="4"/>
        <v>0.8242082469448756</v>
      </c>
      <c r="W27" s="57"/>
      <c r="X27" s="128"/>
      <c r="Y27" s="130"/>
      <c r="Z27" s="110">
        <f>AVERAGE('Corrected results'!AB320:AB325)</f>
        <v>31.196624682476202</v>
      </c>
      <c r="AA27" s="159">
        <v>30.074999999999999</v>
      </c>
      <c r="AB27" s="108">
        <f t="shared" si="5"/>
        <v>0.96404660139062281</v>
      </c>
      <c r="AC27" s="110">
        <f>AVERAGE('Corrected results'!AC320:AC325)</f>
        <v>34.471750642573014</v>
      </c>
      <c r="AD27" s="153">
        <f t="shared" ref="AD27:AD33" si="7">AC27/AA27</f>
        <v>1.1461928725710062</v>
      </c>
      <c r="AG27" s="110"/>
      <c r="AH27" s="148"/>
      <c r="AI27" s="149"/>
    </row>
    <row r="28" spans="1:36">
      <c r="A28" s="128" t="s">
        <v>793</v>
      </c>
      <c r="B28" s="107" t="s">
        <v>819</v>
      </c>
      <c r="C28" s="110">
        <f>AVERAGE('Corrected results'!A350:A354)</f>
        <v>407</v>
      </c>
      <c r="D28" s="129">
        <f>AVERAGE('Corrected results'!B350:B354)</f>
        <v>44878.101111111115</v>
      </c>
      <c r="E28" s="109"/>
      <c r="F28" s="117"/>
      <c r="G28" s="110">
        <f>AVERAGE('Corrected results'!AD350:AD354)</f>
        <v>70.556619864972234</v>
      </c>
      <c r="H28" s="110">
        <v>119.44750000000001</v>
      </c>
      <c r="I28" s="108">
        <f t="shared" si="0"/>
        <v>0.59069147420391577</v>
      </c>
      <c r="J28" s="110">
        <f>AVERAGE('Corrected results'!AE350:AE354)</f>
        <v>104.18654444574258</v>
      </c>
      <c r="K28" s="161">
        <f t="shared" si="1"/>
        <v>1.146477221559113</v>
      </c>
      <c r="L28" s="110">
        <f>AVERAGE('Corrected results'!AG350:AG354)</f>
        <v>113.69426244628565</v>
      </c>
      <c r="M28" s="153">
        <f t="shared" si="2"/>
        <v>1.0506027079108979</v>
      </c>
      <c r="N28" s="108"/>
      <c r="O28" s="108"/>
      <c r="P28" s="117"/>
      <c r="Q28" s="161">
        <f>AVERAGE('Corrected results'!L350:L354)</f>
        <v>1.4998346325476759</v>
      </c>
      <c r="R28" s="161">
        <v>1.5162500000000001</v>
      </c>
      <c r="S28" s="108">
        <f t="shared" si="3"/>
        <v>1.0109447849090138</v>
      </c>
      <c r="U28" s="108">
        <f>AVERAGE('Corrected results'!M350:M354)</f>
        <v>1.6418906102119781</v>
      </c>
      <c r="V28" s="30">
        <f t="shared" si="4"/>
        <v>0.92347808713288326</v>
      </c>
      <c r="W28" s="57"/>
      <c r="X28" s="128"/>
      <c r="Y28" s="130"/>
      <c r="Z28" s="110">
        <f>AVERAGE('Corrected results'!AB350:AB354)</f>
        <v>24.956412941230347</v>
      </c>
      <c r="AA28" s="159">
        <v>30.57</v>
      </c>
      <c r="AB28" s="108">
        <f t="shared" si="5"/>
        <v>1.2249356536930625</v>
      </c>
      <c r="AC28" s="110">
        <f>AVERAGE('Corrected results'!AC350:AC354)</f>
        <v>29.166946641339916</v>
      </c>
      <c r="AD28" s="153">
        <f t="shared" si="7"/>
        <v>0.9541035865665658</v>
      </c>
      <c r="AE28" s="149"/>
      <c r="AG28" s="110"/>
      <c r="AH28" s="148"/>
      <c r="AI28" s="149"/>
    </row>
    <row r="29" spans="1:36" ht="16">
      <c r="A29" s="128" t="s">
        <v>794</v>
      </c>
      <c r="B29" s="107" t="s">
        <v>819</v>
      </c>
      <c r="C29" s="110">
        <f>AVERAGE('Corrected results'!A355:A362)</f>
        <v>413.5</v>
      </c>
      <c r="D29" s="129">
        <f>AVERAGE('Corrected results'!B355:B362)</f>
        <v>44878.12213541667</v>
      </c>
      <c r="E29" s="109"/>
      <c r="F29" s="117"/>
      <c r="G29" s="110">
        <f>AVERAGE('Corrected results'!AD355:AD362)</f>
        <v>68.956717046043181</v>
      </c>
      <c r="H29" s="110">
        <v>116.59875</v>
      </c>
      <c r="I29" s="108">
        <f t="shared" si="0"/>
        <v>0.59140185504598619</v>
      </c>
      <c r="J29" s="110">
        <f>AVERAGE('Corrected results'!AE355:AE362)</f>
        <v>102.0964728976959</v>
      </c>
      <c r="K29" s="161">
        <f t="shared" si="1"/>
        <v>1.142044839461162</v>
      </c>
      <c r="L29" s="110">
        <f>AVERAGE('Corrected results'!AG355:AG362)</f>
        <v>111.45272969546295</v>
      </c>
      <c r="M29" s="153">
        <f t="shared" si="2"/>
        <v>1.0461722231352988</v>
      </c>
      <c r="N29" s="108"/>
      <c r="O29" s="108"/>
      <c r="P29" s="117"/>
      <c r="Q29" s="161">
        <f>AVERAGE('Corrected results'!L355:L362)</f>
        <v>1.418213372622114</v>
      </c>
      <c r="R29" s="161">
        <v>1.4624999999999999</v>
      </c>
      <c r="S29" s="108">
        <f t="shared" si="3"/>
        <v>1.031227055274486</v>
      </c>
      <c r="U29" s="108">
        <f>AVERAGE('Corrected results'!M355:M362)</f>
        <v>1.5479993627357682</v>
      </c>
      <c r="V29" s="30">
        <f t="shared" si="4"/>
        <v>0.94476783079247151</v>
      </c>
      <c r="W29" s="57"/>
      <c r="X29" s="128"/>
      <c r="Y29" s="130"/>
      <c r="Z29" s="110">
        <f>AVERAGE('Corrected results'!AB355:AB362)</f>
        <v>25.560304400060591</v>
      </c>
      <c r="AA29" s="160">
        <v>31</v>
      </c>
      <c r="AB29" s="108">
        <f t="shared" si="5"/>
        <v>1.2128181071242059</v>
      </c>
      <c r="AC29" s="110">
        <f>AVERAGE('Corrected results'!AC355:AC362)</f>
        <v>29.68031477049151</v>
      </c>
      <c r="AD29" s="153">
        <f t="shared" si="7"/>
        <v>0.95742950872553256</v>
      </c>
      <c r="AE29" s="149"/>
      <c r="AG29" s="110"/>
      <c r="AH29" s="148"/>
      <c r="AI29" s="149"/>
    </row>
    <row r="30" spans="1:36">
      <c r="A30" s="128" t="s">
        <v>788</v>
      </c>
      <c r="B30" s="107" t="s">
        <v>819</v>
      </c>
      <c r="C30" s="110">
        <f>AVERAGE('Corrected results'!A376:A377,'Corrected results'!A387:A389)</f>
        <v>439</v>
      </c>
      <c r="D30" s="129">
        <f>AVERAGE('Corrected results'!B376:B377,'Corrected results'!B387:B389)</f>
        <v>44878.653472222228</v>
      </c>
      <c r="E30" s="109"/>
      <c r="F30" s="117"/>
      <c r="G30" s="110">
        <f>AVERAGE('Corrected results'!AD376:AD377,'Corrected results'!AD387:AD389)</f>
        <v>79.844294765499285</v>
      </c>
      <c r="H30" s="110">
        <v>116.03</v>
      </c>
      <c r="I30" s="108">
        <f t="shared" si="0"/>
        <v>0.68813491998189502</v>
      </c>
      <c r="J30" s="110">
        <f>AVERAGE('Corrected results'!AE376:AE377,'Corrected results'!AE387:AE389)</f>
        <v>115.71139338135679</v>
      </c>
      <c r="K30" s="161">
        <f t="shared" si="1"/>
        <v>1.0027534593554945</v>
      </c>
      <c r="L30" s="110">
        <f>AVERAGE('Corrected results'!AG376:AG377,'Corrected results'!AG387:AG389)</f>
        <v>126.17133743716631</v>
      </c>
      <c r="M30" s="153">
        <f t="shared" si="2"/>
        <v>0.91962249395813267</v>
      </c>
      <c r="N30" s="108"/>
      <c r="O30" s="108"/>
      <c r="P30" s="117"/>
      <c r="Q30" s="161">
        <f>AVERAGE('Corrected results'!L376:L377,'Corrected results'!L387:L389)</f>
        <v>1.5407606865143917</v>
      </c>
      <c r="R30" s="161">
        <v>1.4475</v>
      </c>
      <c r="S30" s="108">
        <f t="shared" si="3"/>
        <v>0.93947101108519837</v>
      </c>
      <c r="U30" s="108">
        <f>AVERAGE('Corrected results'!M376:M377,'Corrected results'!M387:M389)</f>
        <v>1.6887978262793564</v>
      </c>
      <c r="V30" s="30">
        <f t="shared" si="4"/>
        <v>0.85711858309826983</v>
      </c>
      <c r="W30" s="57"/>
      <c r="X30" s="128"/>
      <c r="Y30" s="130"/>
      <c r="Z30" s="110">
        <f>AVERAGE('Corrected results'!AB376:AB377,'Corrected results'!AB387:AB389)</f>
        <v>26.40575244242293</v>
      </c>
      <c r="AA30" s="159">
        <v>30.234999999999999</v>
      </c>
      <c r="AB30" s="108">
        <f t="shared" si="5"/>
        <v>1.1450156577028678</v>
      </c>
      <c r="AC30" s="110">
        <f>AVERAGE('Corrected results'!AC376:AC377,'Corrected results'!AC387:AC389)</f>
        <v>30.399030151303737</v>
      </c>
      <c r="AD30" s="153">
        <f t="shared" si="7"/>
        <v>1.0054251745097977</v>
      </c>
      <c r="AE30" s="110"/>
      <c r="AG30" s="110"/>
      <c r="AH30" s="148"/>
      <c r="AI30" s="149"/>
    </row>
    <row r="31" spans="1:36" ht="16">
      <c r="A31" s="128" t="s">
        <v>779</v>
      </c>
      <c r="B31" s="107" t="s">
        <v>819</v>
      </c>
      <c r="C31" s="110">
        <f>AVERAGE('Corrected results'!A390:A395)</f>
        <v>448.5</v>
      </c>
      <c r="D31" s="129">
        <f>AVERAGE('Corrected results'!B390:B395)</f>
        <v>44878.984953703708</v>
      </c>
      <c r="E31" s="109"/>
      <c r="F31" s="117"/>
      <c r="G31" s="110">
        <f>AVERAGE('Corrected results'!AD390:AD395)</f>
        <v>128.5442584147514</v>
      </c>
      <c r="H31" s="110">
        <v>169.06</v>
      </c>
      <c r="I31" s="108">
        <f t="shared" si="0"/>
        <v>0.76034696802763158</v>
      </c>
      <c r="J31" s="110">
        <f>AVERAGE('Corrected results'!AE390:AE395)</f>
        <v>170.76788102413525</v>
      </c>
      <c r="K31" s="161">
        <f t="shared" si="1"/>
        <v>0.98999881585522598</v>
      </c>
      <c r="L31" s="110">
        <f>AVERAGE('Corrected results'!AG390:AG395)</f>
        <v>185.93905300017721</v>
      </c>
      <c r="M31" s="153">
        <f t="shared" si="2"/>
        <v>0.90922265802783708</v>
      </c>
      <c r="N31" s="108"/>
      <c r="O31" s="108"/>
      <c r="P31" s="117"/>
      <c r="Q31" s="161">
        <f>AVERAGE('Corrected results'!L390:L395)</f>
        <v>1.7112804149945688</v>
      </c>
      <c r="R31" s="161">
        <v>1.9024999999999999</v>
      </c>
      <c r="S31" s="108">
        <f t="shared" si="3"/>
        <v>1.1117406494750528</v>
      </c>
      <c r="U31" s="108">
        <f>AVERAGE('Corrected results'!M390:M395)</f>
        <v>1.8845646771933957</v>
      </c>
      <c r="V31" s="30">
        <f t="shared" si="4"/>
        <v>1.009516957960453</v>
      </c>
      <c r="W31" s="131"/>
      <c r="X31" s="128"/>
      <c r="Y31" s="130"/>
      <c r="Z31" s="110">
        <f>AVERAGE('Corrected results'!AB390:AB395)</f>
        <v>29.384950305985473</v>
      </c>
      <c r="AA31" s="159">
        <v>32.174999999999997</v>
      </c>
      <c r="AB31" s="108">
        <f t="shared" si="5"/>
        <v>1.0949482529308963</v>
      </c>
      <c r="AC31" s="110">
        <f>AVERAGE('Corrected results'!AC390:AC395)</f>
        <v>32.931646255118252</v>
      </c>
      <c r="AD31" s="153">
        <f t="shared" si="7"/>
        <v>1.0235165891256646</v>
      </c>
      <c r="AE31" s="110"/>
      <c r="AF31" s="111"/>
      <c r="AG31" s="110"/>
      <c r="AH31" s="150"/>
      <c r="AI31" s="151"/>
      <c r="AJ31" s="111"/>
    </row>
    <row r="32" spans="1:36">
      <c r="A32" s="128" t="s">
        <v>780</v>
      </c>
      <c r="B32" s="107" t="s">
        <v>819</v>
      </c>
      <c r="C32" s="110">
        <f>AVERAGE('Corrected results'!A405:A416)</f>
        <v>467</v>
      </c>
      <c r="D32" s="129">
        <f>AVERAGE('Corrected results'!B405:B416)</f>
        <v>44879.498206018521</v>
      </c>
      <c r="E32" s="109"/>
      <c r="F32" s="117"/>
      <c r="G32" s="110">
        <f>AVERAGE('Corrected results'!AD405:AD416)</f>
        <v>60.734611220450681</v>
      </c>
      <c r="H32" s="110">
        <v>116.18</v>
      </c>
      <c r="I32" s="108">
        <f t="shared" si="0"/>
        <v>0.52276305061499984</v>
      </c>
      <c r="J32" s="110">
        <f>AVERAGE('Corrected results'!AE405:AE416)</f>
        <v>90.693916699663092</v>
      </c>
      <c r="K32" s="161">
        <f t="shared" si="1"/>
        <v>1.2810120483023708</v>
      </c>
      <c r="L32" s="110">
        <f>AVERAGE('Corrected results'!AG405:AG416)</f>
        <v>98.296372625921435</v>
      </c>
      <c r="M32" s="153">
        <f t="shared" si="2"/>
        <v>1.1819357815179696</v>
      </c>
      <c r="N32" s="108"/>
      <c r="O32" s="108"/>
      <c r="P32" s="117"/>
      <c r="Q32" s="161">
        <f>AVERAGE('Corrected results'!L405:L416)</f>
        <v>1.2641772911801028</v>
      </c>
      <c r="R32" s="161">
        <v>1.4412499999999999</v>
      </c>
      <c r="S32" s="108">
        <f t="shared" si="3"/>
        <v>1.1400695219375445</v>
      </c>
      <c r="U32" s="108">
        <f>AVERAGE('Corrected results'!M405:M416)</f>
        <v>1.369588614106408</v>
      </c>
      <c r="V32" s="30">
        <f t="shared" si="4"/>
        <v>1.052323292670148</v>
      </c>
      <c r="W32" s="57"/>
      <c r="X32" s="128"/>
      <c r="Y32" s="130"/>
      <c r="Z32" s="110">
        <f>AVERAGE('Corrected results'!AB405:AB416)</f>
        <v>23.949927176513274</v>
      </c>
      <c r="AA32" s="159">
        <v>29.715</v>
      </c>
      <c r="AB32" s="108">
        <f t="shared" si="5"/>
        <v>1.2407135846801363</v>
      </c>
      <c r="AC32" s="110">
        <f>AVERAGE('Corrected results'!AC405:AC416)</f>
        <v>28.31133309275393</v>
      </c>
      <c r="AD32" s="153">
        <f t="shared" si="7"/>
        <v>0.95276234537283966</v>
      </c>
      <c r="AE32" s="110"/>
      <c r="AG32" s="110"/>
      <c r="AH32" s="148"/>
      <c r="AI32" s="149"/>
    </row>
    <row r="33" spans="1:36" ht="16">
      <c r="A33" s="128" t="s">
        <v>781</v>
      </c>
      <c r="B33" s="107" t="s">
        <v>819</v>
      </c>
      <c r="C33" s="110">
        <f>AVERAGE('Corrected results'!A417:A426)</f>
        <v>478.5</v>
      </c>
      <c r="D33" s="129">
        <f>AVERAGE('Corrected results'!B417:B426)</f>
        <v>44879.999861111108</v>
      </c>
      <c r="E33" s="109"/>
      <c r="F33" s="117"/>
      <c r="G33" s="110">
        <f>AVERAGE('Corrected results'!AD417:AD426)</f>
        <v>25.076823216469972</v>
      </c>
      <c r="H33" s="110">
        <v>46.162499999999994</v>
      </c>
      <c r="I33" s="108">
        <f t="shared" si="0"/>
        <v>0.54322931419377141</v>
      </c>
      <c r="J33" s="110">
        <f>AVERAGE('Corrected results'!AE417:AE426)</f>
        <v>45.254338849435655</v>
      </c>
      <c r="K33" s="161">
        <f t="shared" si="1"/>
        <v>1.0200679354434026</v>
      </c>
      <c r="L33" s="110">
        <f>AVERAGE('Corrected results'!AG417:AG426)</f>
        <v>48.821114280213393</v>
      </c>
      <c r="M33" s="153">
        <f t="shared" si="2"/>
        <v>0.9455437607393794</v>
      </c>
      <c r="N33" s="108"/>
      <c r="O33" s="108"/>
      <c r="P33" s="117"/>
      <c r="Q33" s="161">
        <f>AVERAGE('Corrected results'!L417:L426)</f>
        <v>0.79005945406367495</v>
      </c>
      <c r="R33" s="161">
        <v>0.85250000000000004</v>
      </c>
      <c r="S33" s="108">
        <f t="shared" si="3"/>
        <v>1.0790327178735244</v>
      </c>
      <c r="U33" s="108">
        <f>AVERAGE('Corrected results'!M417:M426)</f>
        <v>0.82111774531567983</v>
      </c>
      <c r="V33" s="30">
        <f t="shared" si="4"/>
        <v>1.0382189458982587</v>
      </c>
      <c r="W33" s="57"/>
      <c r="X33" s="128"/>
      <c r="Y33" s="130"/>
      <c r="Z33" s="110">
        <f>AVERAGE('Corrected results'!AB417:AB426)</f>
        <v>19.400611519992104</v>
      </c>
      <c r="AA33" s="159">
        <v>23.015000000000001</v>
      </c>
      <c r="AB33" s="108">
        <f t="shared" si="5"/>
        <v>1.1863028119646286</v>
      </c>
      <c r="AC33" s="110">
        <f>AVERAGE('Corrected results'!AC417:AC426)</f>
        <v>24.443959853145284</v>
      </c>
      <c r="AD33" s="153">
        <f t="shared" si="7"/>
        <v>1.0620881969648179</v>
      </c>
      <c r="AE33" s="152"/>
      <c r="AG33" s="110"/>
      <c r="AH33" s="148"/>
      <c r="AI33" s="149"/>
    </row>
    <row r="34" spans="1:36">
      <c r="A34" s="128" t="s">
        <v>782</v>
      </c>
      <c r="B34" s="107" t="s">
        <v>819</v>
      </c>
      <c r="C34" s="110">
        <f>AVERAGE('Corrected results'!A427:A436)</f>
        <v>488.5</v>
      </c>
      <c r="D34" s="129">
        <f>AVERAGE('Corrected results'!B427:B436)</f>
        <v>44880.039583333331</v>
      </c>
      <c r="E34" s="109"/>
      <c r="F34" s="117"/>
      <c r="G34" s="110">
        <f>AVERAGE('Corrected results'!AD427:AD436)</f>
        <v>24.29881772095915</v>
      </c>
      <c r="H34" s="110">
        <v>45.82</v>
      </c>
      <c r="I34" s="108">
        <f t="shared" si="0"/>
        <v>0.53031029508858907</v>
      </c>
      <c r="J34" s="110">
        <f>AVERAGE('Corrected results'!AE427:AE436)</f>
        <v>43.979529340666531</v>
      </c>
      <c r="K34" s="161">
        <f t="shared" si="1"/>
        <v>1.0418483482412269</v>
      </c>
      <c r="L34" s="110">
        <f>AVERAGE('Corrected results'!AG427:AG436)</f>
        <v>47.240276324109985</v>
      </c>
      <c r="M34" s="153">
        <f t="shared" si="2"/>
        <v>0.96993505469007768</v>
      </c>
      <c r="N34" s="108"/>
      <c r="O34" s="108"/>
      <c r="P34" s="117"/>
      <c r="Q34" s="161">
        <f>AVERAGE('Corrected results'!L427:L436)</f>
        <v>0.81631017038720921</v>
      </c>
      <c r="R34" s="161">
        <v>0.85</v>
      </c>
      <c r="S34" s="108">
        <f t="shared" si="3"/>
        <v>1.0412708683965193</v>
      </c>
      <c r="U34" s="108">
        <f>AVERAGE('Corrected results'!M427:M436)</f>
        <v>0.85152199150359587</v>
      </c>
      <c r="V34" s="30">
        <f t="shared" si="4"/>
        <v>0.99821262220026941</v>
      </c>
      <c r="W34" s="57"/>
      <c r="X34" s="128"/>
      <c r="Y34" s="130"/>
      <c r="Z34" s="110">
        <f>AVERAGE('Corrected results'!AB427:AB436)</f>
        <v>17.588937143501376</v>
      </c>
      <c r="AA34" s="110"/>
      <c r="AB34" s="108">
        <f t="shared" si="5"/>
        <v>0</v>
      </c>
      <c r="AC34" s="110">
        <f>AVERAGE('Corrected results'!AC427:AC436)</f>
        <v>22.903855465690519</v>
      </c>
      <c r="AD34" s="153"/>
      <c r="AE34" s="29"/>
      <c r="AG34" s="110"/>
      <c r="AH34" s="148"/>
      <c r="AI34" s="149"/>
    </row>
    <row r="35" spans="1:36">
      <c r="A35" s="128" t="s">
        <v>783</v>
      </c>
      <c r="B35" s="107" t="s">
        <v>819</v>
      </c>
      <c r="C35" s="110">
        <f>AVERAGE('Corrected results'!A437:A445)</f>
        <v>498</v>
      </c>
      <c r="D35" s="129">
        <f>AVERAGE('Corrected results'!B437:B445)</f>
        <v>44880.093904320995</v>
      </c>
      <c r="E35" s="109"/>
      <c r="F35" s="117"/>
      <c r="G35" s="110">
        <f>AVERAGE('Corrected results'!AD437:AD445)</f>
        <v>16.316790915621098</v>
      </c>
      <c r="H35" s="110">
        <v>52.135000000000005</v>
      </c>
      <c r="I35" s="108">
        <f t="shared" ref="I35:I50" si="8">G35/H35</f>
        <v>0.31297191743782671</v>
      </c>
      <c r="J35" s="110">
        <f>AVERAGE('Corrected results'!AE437:AE445)</f>
        <v>33.155232595263605</v>
      </c>
      <c r="K35" s="161">
        <f t="shared" ref="K35:K50" si="9">H35/J35</f>
        <v>1.572451643950999</v>
      </c>
      <c r="L35" s="110">
        <f>AVERAGE('Corrected results'!AG437:AG445)</f>
        <v>35.416041899393186</v>
      </c>
      <c r="M35" s="153">
        <f t="shared" ref="M35:M50" si="10">H35/L35</f>
        <v>1.4720730269096864</v>
      </c>
      <c r="N35" s="108"/>
      <c r="O35" s="108"/>
      <c r="P35" s="117"/>
      <c r="Q35" s="161">
        <f>AVERAGE('Corrected results'!L437:L445)</f>
        <v>0.83999407671847148</v>
      </c>
      <c r="R35" s="161">
        <v>0.95500000000000007</v>
      </c>
      <c r="S35" s="108">
        <f t="shared" ref="S35:S50" si="11">R35/Q35</f>
        <v>1.1369127788743603</v>
      </c>
      <c r="U35" s="108">
        <f>AVERAGE('Corrected results'!M437:M445)</f>
        <v>0.87917171738294198</v>
      </c>
      <c r="V35" s="30">
        <f t="shared" ref="V35:V50" si="12">R35/U35</f>
        <v>1.0862496837850728</v>
      </c>
      <c r="W35" s="57"/>
      <c r="X35" s="128"/>
      <c r="Y35" s="130"/>
      <c r="Z35" s="110">
        <f>AVERAGE('Corrected results'!AB437:AB445)</f>
        <v>18.783300250965635</v>
      </c>
      <c r="AA35" s="159">
        <v>25.545000000000002</v>
      </c>
      <c r="AB35" s="108">
        <f t="shared" si="5"/>
        <v>1.3599846490601009</v>
      </c>
      <c r="AC35" s="110">
        <f>AVERAGE('Corrected results'!AC437:AC445)</f>
        <v>23.919183543345881</v>
      </c>
      <c r="AD35" s="153">
        <f>AC35/AA35</f>
        <v>0.93635480694248885</v>
      </c>
      <c r="AG35" s="110"/>
      <c r="AH35" s="148"/>
      <c r="AI35" s="149"/>
    </row>
    <row r="36" spans="1:36">
      <c r="A36" s="128" t="s">
        <v>784</v>
      </c>
      <c r="B36" s="107" t="s">
        <v>819</v>
      </c>
      <c r="C36" s="110">
        <f>AVERAGE('Corrected results'!A446:A451)</f>
        <v>505.5</v>
      </c>
      <c r="D36" s="129">
        <f>AVERAGE('Corrected results'!B446:B451)</f>
        <v>44880.136689814804</v>
      </c>
      <c r="E36" s="109"/>
      <c r="F36" s="117"/>
      <c r="G36" s="110">
        <f>AVERAGE('Corrected results'!AD446:AD451)</f>
        <v>14.699895531183579</v>
      </c>
      <c r="H36" s="110">
        <v>47.54</v>
      </c>
      <c r="I36" s="108">
        <f t="shared" si="8"/>
        <v>0.30921109657516993</v>
      </c>
      <c r="J36" s="110">
        <f>AVERAGE('Corrected results'!AE446:AE451)</f>
        <v>30.885544903065625</v>
      </c>
      <c r="K36" s="161">
        <f t="shared" si="9"/>
        <v>1.5392313831342277</v>
      </c>
      <c r="L36" s="110">
        <f>AVERAGE('Corrected results'!AG446:AG451)</f>
        <v>32.836482997362019</v>
      </c>
      <c r="M36" s="153">
        <f t="shared" si="10"/>
        <v>1.4477798978599266</v>
      </c>
      <c r="N36" s="108"/>
      <c r="O36" s="108"/>
      <c r="P36" s="117"/>
      <c r="Q36" s="161">
        <f>AVERAGE('Corrected results'!L446:L451)</f>
        <v>0.80998383569533561</v>
      </c>
      <c r="R36" s="161">
        <v>0.88</v>
      </c>
      <c r="S36" s="108">
        <f t="shared" si="11"/>
        <v>1.0864414340374566</v>
      </c>
      <c r="U36" s="108">
        <f>AVERAGE('Corrected results'!M446:M451)</f>
        <v>0.84429505903185742</v>
      </c>
      <c r="V36" s="30">
        <f t="shared" si="12"/>
        <v>1.0422896481344863</v>
      </c>
      <c r="W36" s="57"/>
      <c r="X36" s="128"/>
      <c r="Y36" s="130"/>
      <c r="Z36" s="110">
        <f>AVERAGE('Corrected results'!AB446:AB451)</f>
        <v>19.521389811758155</v>
      </c>
      <c r="AA36" s="110"/>
      <c r="AB36" s="108"/>
      <c r="AC36" s="110">
        <f>AVERAGE('Corrected results'!AC446:AC451)</f>
        <v>24.546633478975604</v>
      </c>
      <c r="AD36" s="153"/>
      <c r="AG36" s="110"/>
      <c r="AH36" s="148"/>
      <c r="AI36" s="149"/>
    </row>
    <row r="37" spans="1:36">
      <c r="A37" s="128" t="s">
        <v>785</v>
      </c>
      <c r="B37" s="107" t="s">
        <v>819</v>
      </c>
      <c r="C37" s="110">
        <f>AVERAGE('Corrected results'!A452:A457)</f>
        <v>511.5</v>
      </c>
      <c r="D37" s="129">
        <f>AVERAGE('Corrected results'!B452:B457)</f>
        <v>44880.178472222215</v>
      </c>
      <c r="E37" s="109"/>
      <c r="F37" s="117"/>
      <c r="G37" s="110">
        <f>AVERAGE('Corrected results'!AD452:AD457)</f>
        <v>16.24775929964623</v>
      </c>
      <c r="H37" s="110">
        <v>47.794999999999995</v>
      </c>
      <c r="I37" s="108">
        <f t="shared" si="8"/>
        <v>0.33994684171244338</v>
      </c>
      <c r="J37" s="110">
        <f>AVERAGE('Corrected results'!AE452:AE457)</f>
        <v>33.066080627748327</v>
      </c>
      <c r="K37" s="161">
        <f t="shared" si="9"/>
        <v>1.4454389238950649</v>
      </c>
      <c r="L37" s="110">
        <f>AVERAGE('Corrected results'!AG452:AG457)</f>
        <v>34.996836682787745</v>
      </c>
      <c r="M37" s="153">
        <f t="shared" si="10"/>
        <v>1.3656948607445623</v>
      </c>
      <c r="N37" s="108"/>
      <c r="O37" s="108"/>
      <c r="P37" s="117"/>
      <c r="Q37" s="161">
        <f>AVERAGE('Corrected results'!L452:L457)</f>
        <v>0.80869218612749005</v>
      </c>
      <c r="R37" s="161">
        <v>0.86250000000000004</v>
      </c>
      <c r="S37" s="108">
        <f t="shared" si="11"/>
        <v>1.0665368292108455</v>
      </c>
      <c r="U37" s="108">
        <f>AVERAGE('Corrected results'!M452:M457)</f>
        <v>0.84274330351246174</v>
      </c>
      <c r="V37" s="30">
        <f t="shared" si="12"/>
        <v>1.0234433147142132</v>
      </c>
      <c r="W37" s="57"/>
      <c r="X37" s="128"/>
      <c r="Y37" s="130"/>
      <c r="Z37" s="110">
        <f>AVERAGE('Corrected results'!AB452:AB457)</f>
        <v>18.514904047041082</v>
      </c>
      <c r="AA37" s="110">
        <v>25.227499999999999</v>
      </c>
      <c r="AB37" s="108">
        <f>AA37/Z37</f>
        <v>1.3625509446824098</v>
      </c>
      <c r="AC37" s="110">
        <f>AVERAGE('Corrected results'!AC452:AC457)</f>
        <v>23.691019930389626</v>
      </c>
      <c r="AD37" s="153">
        <f>AC37/AA37</f>
        <v>0.93909503242055803</v>
      </c>
      <c r="AG37" s="110"/>
      <c r="AH37" s="148"/>
      <c r="AI37" s="149"/>
    </row>
    <row r="38" spans="1:36" s="111" customFormat="1">
      <c r="A38" s="128" t="s">
        <v>786</v>
      </c>
      <c r="B38" s="107" t="s">
        <v>819</v>
      </c>
      <c r="C38" s="110">
        <f>AVERAGE('Corrected results'!A462:A463)</f>
        <v>520.5</v>
      </c>
      <c r="D38" s="129">
        <f>AVERAGE('Corrected results'!B462:B463)</f>
        <v>44880.234027777777</v>
      </c>
      <c r="E38" s="109"/>
      <c r="F38" s="117"/>
      <c r="G38" s="110">
        <f>AVERAGE('Corrected results'!AD462:AD463)</f>
        <v>25.525698039982039</v>
      </c>
      <c r="H38" s="110">
        <v>52.09</v>
      </c>
      <c r="I38" s="108">
        <f t="shared" si="8"/>
        <v>0.49003067844081472</v>
      </c>
      <c r="J38" s="110">
        <f>AVERAGE('Corrected results'!AE462:AE463)</f>
        <v>45.753317448778589</v>
      </c>
      <c r="K38" s="161">
        <f t="shared" si="9"/>
        <v>1.1384966796848208</v>
      </c>
      <c r="L38" s="110">
        <f>AVERAGE('Corrected results'!AG462:AG463)</f>
        <v>48.084767228092034</v>
      </c>
      <c r="M38" s="153">
        <f t="shared" si="10"/>
        <v>1.0832952513403877</v>
      </c>
      <c r="N38" s="108"/>
      <c r="O38" s="108"/>
      <c r="P38" s="117"/>
      <c r="Q38" s="161">
        <f>AVERAGE('Corrected results'!L462:L463)</f>
        <v>0.85444955911606257</v>
      </c>
      <c r="R38" s="161">
        <v>0.95</v>
      </c>
      <c r="S38" s="108">
        <f t="shared" si="11"/>
        <v>1.1118268947119423</v>
      </c>
      <c r="T38"/>
      <c r="U38" s="108">
        <f>AVERAGE('Corrected results'!M462:M463)</f>
        <v>0.89600637596528976</v>
      </c>
      <c r="V38" s="30">
        <f t="shared" si="12"/>
        <v>1.0602603122958154</v>
      </c>
      <c r="W38" s="57"/>
      <c r="X38" s="128"/>
      <c r="Y38" s="130"/>
      <c r="Z38" s="110">
        <f>AVERAGE('Corrected results'!AB462:AB463)</f>
        <v>20.125281270588395</v>
      </c>
      <c r="AA38" s="110"/>
      <c r="AB38" s="108">
        <f>AA38/Z38</f>
        <v>0</v>
      </c>
      <c r="AC38" s="110">
        <f>AVERAGE('Corrected results'!AC462:AC463)</f>
        <v>25.060001608127195</v>
      </c>
      <c r="AD38" s="153"/>
      <c r="AE38"/>
      <c r="AF38"/>
      <c r="AG38" s="110"/>
      <c r="AH38" s="148"/>
      <c r="AI38" s="149"/>
      <c r="AJ38"/>
    </row>
    <row r="39" spans="1:36" s="111" customFormat="1">
      <c r="A39" s="128" t="s">
        <v>787</v>
      </c>
      <c r="B39" s="107" t="s">
        <v>819</v>
      </c>
      <c r="C39" s="110">
        <f>AVERAGE('Corrected results'!A470:A472)</f>
        <v>529</v>
      </c>
      <c r="D39" s="129">
        <f>AVERAGE('Corrected results'!B470:B472)</f>
        <v>44880.266898148147</v>
      </c>
      <c r="E39" s="109"/>
      <c r="F39" s="117"/>
      <c r="G39" s="110">
        <f>AVERAGE('Corrected results'!AD470:AD472)</f>
        <v>30.269211786731436</v>
      </c>
      <c r="H39" s="110">
        <v>53.922499999999999</v>
      </c>
      <c r="I39" s="108">
        <f t="shared" si="8"/>
        <v>0.56134659533091824</v>
      </c>
      <c r="J39" s="110">
        <f>AVERAGE('Corrected results'!AE470:AE472)</f>
        <v>52.23792654220324</v>
      </c>
      <c r="K39" s="161">
        <f t="shared" si="9"/>
        <v>1.0322480919382546</v>
      </c>
      <c r="L39" s="110">
        <f>AVERAGE('Corrected results'!AG470:AG472)</f>
        <v>54.488376059571181</v>
      </c>
      <c r="M39" s="153">
        <f t="shared" si="10"/>
        <v>0.98961473803233702</v>
      </c>
      <c r="N39" s="108"/>
      <c r="O39" s="108"/>
      <c r="P39" s="117"/>
      <c r="Q39" s="161">
        <f>AVERAGE('Corrected results'!L470:L472)</f>
        <v>0.88347045153404002</v>
      </c>
      <c r="R39" s="161">
        <v>0.96500000000000008</v>
      </c>
      <c r="S39" s="108">
        <f t="shared" si="11"/>
        <v>1.0922832770743989</v>
      </c>
      <c r="T39"/>
      <c r="U39" s="108">
        <f>AVERAGE('Corrected results'!M470:M472)</f>
        <v>0.92951532551137606</v>
      </c>
      <c r="V39" s="30">
        <f t="shared" si="12"/>
        <v>1.0381754593116601</v>
      </c>
      <c r="W39" s="57"/>
      <c r="X39" s="128"/>
      <c r="Y39" s="130"/>
      <c r="Z39" s="110">
        <f>AVERAGE('Corrected results'!AB470:AB472)</f>
        <v>23.346035717683034</v>
      </c>
      <c r="AA39" s="110"/>
      <c r="AB39" s="108"/>
      <c r="AC39" s="110">
        <f>AVERAGE('Corrected results'!AC470:AC472)</f>
        <v>27.797964963602343</v>
      </c>
      <c r="AD39" s="153"/>
      <c r="AE39"/>
      <c r="AF39"/>
      <c r="AG39" s="110"/>
      <c r="AH39" s="148"/>
      <c r="AI39" s="149"/>
      <c r="AJ39"/>
    </row>
    <row r="40" spans="1:36">
      <c r="A40" s="128" t="s">
        <v>770</v>
      </c>
      <c r="B40" s="107" t="s">
        <v>819</v>
      </c>
      <c r="C40" s="110">
        <f>AVERAGE('Corrected results'!A491:A494)</f>
        <v>552.5</v>
      </c>
      <c r="D40" s="129">
        <f>AVERAGE('Corrected results'!B491:B494)</f>
        <v>44880.921354166669</v>
      </c>
      <c r="E40" s="109"/>
      <c r="F40" s="117"/>
      <c r="G40" s="110">
        <f>AVERAGE('Corrected results'!AD491:AD494)</f>
        <v>42.161372007635293</v>
      </c>
      <c r="H40" s="110">
        <v>54.386666666666663</v>
      </c>
      <c r="I40" s="108">
        <f t="shared" si="8"/>
        <v>0.77521522446007529</v>
      </c>
      <c r="J40" s="110">
        <f>AVERAGE('Corrected results'!AE491:AE494)</f>
        <v>68.192270792470893</v>
      </c>
      <c r="K40" s="161">
        <f t="shared" si="9"/>
        <v>0.79754884292064798</v>
      </c>
      <c r="L40" s="110">
        <f>AVERAGE('Corrected results'!AG491:AG494)</f>
        <v>69.365962977174576</v>
      </c>
      <c r="M40" s="153">
        <f t="shared" si="10"/>
        <v>0.78405408549670141</v>
      </c>
      <c r="N40" s="108"/>
      <c r="O40" s="108"/>
      <c r="P40" s="117"/>
      <c r="Q40" s="161">
        <f>AVERAGE('Corrected results'!L491:L494)</f>
        <v>0.84975015324156056</v>
      </c>
      <c r="R40" s="161">
        <v>0.97666666666666657</v>
      </c>
      <c r="S40" s="108">
        <f t="shared" si="11"/>
        <v>1.1493574469400856</v>
      </c>
      <c r="U40" s="108">
        <f>AVERAGE('Corrected results'!M491:M494)</f>
        <v>0.89050999466512226</v>
      </c>
      <c r="V40" s="30">
        <f t="shared" si="12"/>
        <v>1.0967498091180252</v>
      </c>
      <c r="W40" s="57"/>
      <c r="X40" s="128"/>
      <c r="Y40" s="130"/>
      <c r="Z40" s="110">
        <f>AVERAGE('Corrected results'!AB491:AB494)</f>
        <v>22.238901376494251</v>
      </c>
      <c r="AA40" s="110">
        <v>26.24</v>
      </c>
      <c r="AB40" s="108">
        <f t="shared" ref="AB40:AB50" si="13">AA40/Z40</f>
        <v>1.1799144011553904</v>
      </c>
      <c r="AC40" s="110">
        <f>AVERAGE('Corrected results'!AC491:AC494)</f>
        <v>26.856790060157763</v>
      </c>
      <c r="AD40" s="153">
        <f t="shared" ref="AD40:AD50" si="14">AC40/AA40</f>
        <v>1.0235057187560124</v>
      </c>
      <c r="AG40" s="110"/>
      <c r="AH40" s="111"/>
      <c r="AI40" s="29"/>
    </row>
    <row r="41" spans="1:36">
      <c r="A41" s="128" t="s">
        <v>771</v>
      </c>
      <c r="B41" s="107" t="s">
        <v>819</v>
      </c>
      <c r="C41" s="110">
        <f>AVERAGE('Corrected results'!A495:A504)</f>
        <v>559.5</v>
      </c>
      <c r="D41" s="129">
        <f>AVERAGE('Corrected results'!B495:B504)</f>
        <v>44880.945694444446</v>
      </c>
      <c r="E41" s="109"/>
      <c r="F41" s="117"/>
      <c r="G41" s="110">
        <f>AVERAGE('Corrected results'!AD495:AD504)</f>
        <v>35.600566728623249</v>
      </c>
      <c r="H41" s="110">
        <v>57.363749999999996</v>
      </c>
      <c r="I41" s="108">
        <f t="shared" si="8"/>
        <v>0.62061086886096628</v>
      </c>
      <c r="J41" s="110">
        <f>AVERAGE('Corrected results'!AE495:AE504)</f>
        <v>59.494193995551427</v>
      </c>
      <c r="K41" s="161">
        <f t="shared" si="9"/>
        <v>0.96419072429637875</v>
      </c>
      <c r="L41" s="110">
        <f>AVERAGE('Corrected results'!AG495:AG504)</f>
        <v>59.978247223709772</v>
      </c>
      <c r="M41" s="153">
        <f t="shared" si="10"/>
        <v>0.95640924260493809</v>
      </c>
      <c r="N41" s="108"/>
      <c r="O41" s="108"/>
      <c r="P41" s="117"/>
      <c r="Q41" s="161">
        <f>AVERAGE('Corrected results'!L495:L504)</f>
        <v>0.88088165601720925</v>
      </c>
      <c r="R41" s="161">
        <v>1.0337499999999999</v>
      </c>
      <c r="S41" s="108">
        <f t="shared" si="11"/>
        <v>1.1735401605182298</v>
      </c>
      <c r="U41" s="108">
        <f>AVERAGE('Corrected results'!M495:M504)</f>
        <v>0.92666147531428411</v>
      </c>
      <c r="V41" s="30">
        <f t="shared" si="12"/>
        <v>1.1155638035447584</v>
      </c>
      <c r="W41" s="57"/>
      <c r="X41" s="128"/>
      <c r="Y41" s="130"/>
      <c r="Z41" s="110">
        <f>AVERAGE('Corrected results'!AB495:AB504)</f>
        <v>22.299290522377277</v>
      </c>
      <c r="AA41" s="110">
        <v>27.695</v>
      </c>
      <c r="AB41" s="108">
        <f t="shared" si="13"/>
        <v>1.2419677644994196</v>
      </c>
      <c r="AC41" s="110">
        <f>AVERAGE('Corrected results'!AC495:AC504)</f>
        <v>26.908126873072924</v>
      </c>
      <c r="AD41" s="153">
        <f t="shared" si="14"/>
        <v>0.97158789937075007</v>
      </c>
      <c r="AG41" s="110"/>
      <c r="AH41" s="111"/>
      <c r="AI41" s="29"/>
      <c r="AJ41" s="29"/>
    </row>
    <row r="42" spans="1:36">
      <c r="A42" s="128" t="s">
        <v>772</v>
      </c>
      <c r="B42" s="107" t="s">
        <v>819</v>
      </c>
      <c r="C42" s="110">
        <f>AVERAGE('Corrected results'!A505:A513)</f>
        <v>569</v>
      </c>
      <c r="D42" s="129">
        <f>AVERAGE('Corrected results'!B505:B513)</f>
        <v>44880.97885802469</v>
      </c>
      <c r="E42" s="109"/>
      <c r="F42" s="117"/>
      <c r="G42" s="110">
        <f>AVERAGE('Corrected results'!AD505:AD513)</f>
        <v>33.71864722727495</v>
      </c>
      <c r="H42" s="110">
        <v>50.85125</v>
      </c>
      <c r="I42" s="108">
        <f t="shared" si="8"/>
        <v>0.6630839404591814</v>
      </c>
      <c r="J42" s="110">
        <f>AVERAGE('Corrected results'!AE505:AE513)</f>
        <v>56.948459673657489</v>
      </c>
      <c r="K42" s="161">
        <f t="shared" si="9"/>
        <v>0.89293459895847083</v>
      </c>
      <c r="L42" s="110">
        <f>AVERAGE('Corrected results'!AG505:AG513)</f>
        <v>56.691811748026367</v>
      </c>
      <c r="M42" s="153">
        <f t="shared" si="10"/>
        <v>0.8969769783688436</v>
      </c>
      <c r="N42" s="108"/>
      <c r="O42" s="108"/>
      <c r="P42" s="117"/>
      <c r="Q42" s="161">
        <f>AVERAGE('Corrected results'!L505:L513)</f>
        <v>0.8593230170599907</v>
      </c>
      <c r="R42" s="161">
        <v>0.86874999999999991</v>
      </c>
      <c r="S42" s="108">
        <f t="shared" si="11"/>
        <v>1.0109702437300723</v>
      </c>
      <c r="U42" s="108">
        <f>AVERAGE('Corrected results'!M505:M513)</f>
        <v>0.90163324450236848</v>
      </c>
      <c r="V42" s="30">
        <f t="shared" si="12"/>
        <v>0.96352924572948995</v>
      </c>
      <c r="W42" s="57"/>
      <c r="X42" s="128"/>
      <c r="Y42" s="130"/>
      <c r="Z42" s="110">
        <f>AVERAGE('Corrected results'!AB505:AB513)</f>
        <v>21.198866086286611</v>
      </c>
      <c r="AA42" s="110">
        <v>23</v>
      </c>
      <c r="AB42" s="108">
        <f t="shared" si="13"/>
        <v>1.0849636912833998</v>
      </c>
      <c r="AC42" s="110">
        <f>AVERAGE('Corrected results'!AC505:AC513)</f>
        <v>25.972656059952246</v>
      </c>
      <c r="AD42" s="153">
        <f t="shared" si="14"/>
        <v>1.1292459156500976</v>
      </c>
      <c r="AG42" s="110"/>
      <c r="AH42" s="111"/>
      <c r="AI42" s="29"/>
    </row>
    <row r="43" spans="1:36">
      <c r="A43" s="128" t="s">
        <v>773</v>
      </c>
      <c r="B43" s="107" t="s">
        <v>819</v>
      </c>
      <c r="C43" s="110">
        <f>AVERAGE('Corrected results'!A514:A520)</f>
        <v>577</v>
      </c>
      <c r="D43" s="129">
        <f>AVERAGE('Corrected results'!B514:B520)</f>
        <v>44881.004761904762</v>
      </c>
      <c r="E43" s="109"/>
      <c r="F43" s="117"/>
      <c r="G43" s="110">
        <f>AVERAGE('Corrected results'!AD514:AD520)</f>
        <v>38.356863787863958</v>
      </c>
      <c r="H43" s="110">
        <v>44.63000000000001</v>
      </c>
      <c r="I43" s="108">
        <f t="shared" si="8"/>
        <v>0.85944126793331721</v>
      </c>
      <c r="J43" s="110">
        <f>AVERAGE('Corrected results'!AE514:AE520)</f>
        <v>63.116739789140638</v>
      </c>
      <c r="K43" s="161">
        <f t="shared" si="9"/>
        <v>0.70710242875502083</v>
      </c>
      <c r="L43" s="110">
        <f>AVERAGE('Corrected results'!AG514:AG520)</f>
        <v>62.030360810009483</v>
      </c>
      <c r="M43" s="153">
        <f t="shared" si="10"/>
        <v>0.71948638404176946</v>
      </c>
      <c r="N43" s="108"/>
      <c r="O43" s="108"/>
      <c r="P43" s="117"/>
      <c r="Q43" s="161">
        <f>AVERAGE('Corrected results'!L514:L520)</f>
        <v>0.91359847215302803</v>
      </c>
      <c r="R43" s="161">
        <v>0.80375000000000008</v>
      </c>
      <c r="S43" s="108">
        <f t="shared" si="11"/>
        <v>0.87976285479751948</v>
      </c>
      <c r="U43" s="108">
        <f>AVERAGE('Corrected results'!M514:M520)</f>
        <v>0.96454803270902845</v>
      </c>
      <c r="V43" s="30">
        <f t="shared" si="12"/>
        <v>0.833291834873779</v>
      </c>
      <c r="W43" s="57"/>
      <c r="X43" s="128"/>
      <c r="Y43" s="130"/>
      <c r="Z43" s="110">
        <f>AVERAGE('Corrected results'!AB514:AB520)</f>
        <v>20.29782168739704</v>
      </c>
      <c r="AA43" s="110">
        <v>22</v>
      </c>
      <c r="AB43" s="108">
        <f t="shared" si="13"/>
        <v>1.083860147104349</v>
      </c>
      <c r="AC43" s="110">
        <f>AVERAGE('Corrected results'!AC514:AC520)</f>
        <v>25.206678216456222</v>
      </c>
      <c r="AD43" s="153">
        <f t="shared" si="14"/>
        <v>1.14575810074801</v>
      </c>
      <c r="AG43" s="110"/>
      <c r="AH43" s="111"/>
      <c r="AI43" s="29"/>
    </row>
    <row r="44" spans="1:36">
      <c r="A44" s="128" t="s">
        <v>774</v>
      </c>
      <c r="B44" s="107" t="s">
        <v>819</v>
      </c>
      <c r="C44" s="110">
        <f>AVERAGE('Corrected results'!A527:A537)</f>
        <v>592</v>
      </c>
      <c r="D44" s="129">
        <f>AVERAGE('Corrected results'!B527:B537)</f>
        <v>44881.074053030294</v>
      </c>
      <c r="E44" s="109"/>
      <c r="F44" s="117"/>
      <c r="G44" s="110">
        <f>AVERAGE('Corrected results'!AD527:AD537)</f>
        <v>37.7976917920871</v>
      </c>
      <c r="H44" s="110">
        <v>49.650000000000006</v>
      </c>
      <c r="I44" s="108">
        <f t="shared" si="8"/>
        <v>0.76128281555059607</v>
      </c>
      <c r="J44" s="110">
        <f>AVERAGE('Corrected results'!AE527:AE537)</f>
        <v>62.399558921845376</v>
      </c>
      <c r="K44" s="161">
        <f t="shared" si="9"/>
        <v>0.79567870122585282</v>
      </c>
      <c r="L44" s="110">
        <f>AVERAGE('Corrected results'!AG527:AG537)</f>
        <v>59.837898515717306</v>
      </c>
      <c r="M44" s="153">
        <f t="shared" si="10"/>
        <v>0.82974170603532649</v>
      </c>
      <c r="N44" s="108"/>
      <c r="O44" s="108"/>
      <c r="P44" s="117"/>
      <c r="Q44" s="161">
        <f>AVERAGE('Corrected results'!L527:L537)</f>
        <v>0.92001638940337327</v>
      </c>
      <c r="R44" s="161">
        <v>0.89624999999999999</v>
      </c>
      <c r="S44" s="108">
        <f t="shared" si="11"/>
        <v>0.97416742823594082</v>
      </c>
      <c r="U44" s="108">
        <f>AVERAGE('Corrected results'!M527:M537)</f>
        <v>0.9720878061123982</v>
      </c>
      <c r="V44" s="30">
        <f t="shared" si="12"/>
        <v>0.92198461328746528</v>
      </c>
      <c r="W44" s="57"/>
      <c r="X44" s="128"/>
      <c r="Y44" s="130"/>
      <c r="Z44" s="110">
        <f>AVERAGE('Corrected results'!AB527:AB537)</f>
        <v>21.333064188248887</v>
      </c>
      <c r="AA44" s="110">
        <v>24.5</v>
      </c>
      <c r="AB44" s="108">
        <f t="shared" si="13"/>
        <v>1.1484519890722305</v>
      </c>
      <c r="AC44" s="110">
        <f>AVERAGE('Corrected results'!AC527:AC537)</f>
        <v>26.086737866430379</v>
      </c>
      <c r="AD44" s="153">
        <f t="shared" si="14"/>
        <v>1.0647648108747094</v>
      </c>
      <c r="AG44" s="110"/>
      <c r="AH44" s="111"/>
      <c r="AI44" s="29"/>
      <c r="AJ44" s="29"/>
    </row>
    <row r="45" spans="1:36">
      <c r="A45" s="104" t="s">
        <v>775</v>
      </c>
      <c r="B45" s="107" t="s">
        <v>819</v>
      </c>
      <c r="C45" s="110">
        <f>AVERAGE('Corrected results'!A538)</f>
        <v>598</v>
      </c>
      <c r="D45" s="109">
        <f>AVERAGE('Corrected results'!B538)</f>
        <v>44881.115277777775</v>
      </c>
      <c r="E45" s="207"/>
      <c r="F45" s="117"/>
      <c r="G45" s="110">
        <f>AVERAGE('Corrected results'!AD538)</f>
        <v>33.337024650319357</v>
      </c>
      <c r="H45" s="110">
        <v>60.077500000000001</v>
      </c>
      <c r="I45" s="108">
        <f t="shared" si="8"/>
        <v>0.55490033124413229</v>
      </c>
      <c r="J45" s="110">
        <f>AVERAGE('Corrected results'!AE538)</f>
        <v>56.506407900314656</v>
      </c>
      <c r="K45" s="161">
        <f t="shared" si="9"/>
        <v>1.0631980023572771</v>
      </c>
      <c r="L45" s="110">
        <f>AVERAGE('Corrected results'!AG538)</f>
        <v>53.566092241182091</v>
      </c>
      <c r="M45" s="161">
        <f t="shared" si="10"/>
        <v>1.1215583867775945</v>
      </c>
      <c r="N45" s="117"/>
      <c r="O45" s="108"/>
      <c r="P45" s="117"/>
      <c r="Q45" s="161">
        <f>AVERAGE('Corrected results'!L538)</f>
        <v>0.84224759298577667</v>
      </c>
      <c r="R45" s="161">
        <v>1.0612500000000002</v>
      </c>
      <c r="S45" s="108">
        <f t="shared" si="11"/>
        <v>1.2600214103763214</v>
      </c>
      <c r="U45" s="108">
        <f>AVERAGE('Corrected results'!M538)</f>
        <v>0.88183295762891367</v>
      </c>
      <c r="V45" s="30">
        <f t="shared" si="12"/>
        <v>1.2034592161915858</v>
      </c>
      <c r="X45" s="128"/>
      <c r="Y45" s="130"/>
      <c r="Z45" s="110">
        <f>AVERAGE('Corrected results'!AB538)</f>
        <v>22.540847105909371</v>
      </c>
      <c r="AA45" s="110">
        <v>29.32</v>
      </c>
      <c r="AB45" s="108">
        <f t="shared" si="13"/>
        <v>1.3007496950863655</v>
      </c>
      <c r="AC45" s="110">
        <f>AVERAGE('Corrected results'!AC538)</f>
        <v>27.113474124733557</v>
      </c>
      <c r="AD45" s="161">
        <f t="shared" si="14"/>
        <v>0.92474331939746102</v>
      </c>
      <c r="AG45" s="110"/>
      <c r="AH45" s="111"/>
      <c r="AI45" s="29"/>
    </row>
    <row r="46" spans="1:36">
      <c r="A46" s="128" t="s">
        <v>776</v>
      </c>
      <c r="B46" s="107" t="s">
        <v>819</v>
      </c>
      <c r="C46" s="110">
        <f>AVERAGE('Corrected results'!A539:A554)</f>
        <v>606.5</v>
      </c>
      <c r="D46" s="129">
        <f>AVERAGE('Corrected results'!B539:B554)</f>
        <v>44881.147526041663</v>
      </c>
      <c r="E46" s="109"/>
      <c r="F46" s="117"/>
      <c r="G46" s="110">
        <f>AVERAGE('Corrected results'!AD539:AD554)</f>
        <v>33.867189765762348</v>
      </c>
      <c r="H46" s="110">
        <v>55.23</v>
      </c>
      <c r="I46" s="108">
        <f t="shared" si="8"/>
        <v>0.61320278409853968</v>
      </c>
      <c r="J46" s="110">
        <f>AVERAGE('Corrected results'!AE539:AE554)</f>
        <v>57.173474942110396</v>
      </c>
      <c r="K46" s="161">
        <f t="shared" si="9"/>
        <v>0.96600740213747338</v>
      </c>
      <c r="L46" s="110">
        <f>AVERAGE('Corrected results'!AG539:AG554)</f>
        <v>53.319576424658742</v>
      </c>
      <c r="M46" s="153">
        <f t="shared" si="10"/>
        <v>1.0358296840193528</v>
      </c>
      <c r="N46" s="108"/>
      <c r="O46" s="108"/>
      <c r="P46" s="117"/>
      <c r="Q46" s="161">
        <f>AVERAGE('Corrected results'!L539:L554)</f>
        <v>0.98699135506336677</v>
      </c>
      <c r="R46" s="161">
        <v>0.9850000000000001</v>
      </c>
      <c r="S46" s="108">
        <f t="shared" si="11"/>
        <v>0.99798239867740401</v>
      </c>
      <c r="T46" s="111"/>
      <c r="U46" s="108">
        <f>AVERAGE('Corrected results'!M539:M554)</f>
        <v>1.0497240128630592</v>
      </c>
      <c r="V46" s="30">
        <f t="shared" si="12"/>
        <v>0.93834187646472123</v>
      </c>
      <c r="W46" s="57"/>
      <c r="X46" s="128"/>
      <c r="Y46" s="130"/>
      <c r="Z46" s="110">
        <f>AVERAGE('Corrected results'!AB539:AB554)</f>
        <v>21.86146921472535</v>
      </c>
      <c r="AA46" s="110">
        <v>23.155000000000001</v>
      </c>
      <c r="AB46" s="108">
        <f t="shared" si="13"/>
        <v>1.0591694351632763</v>
      </c>
      <c r="AC46" s="110">
        <f>AVERAGE('Corrected results'!AC539:AC554)</f>
        <v>26.535934979438018</v>
      </c>
      <c r="AD46" s="153">
        <f t="shared" si="14"/>
        <v>1.1460131712130432</v>
      </c>
      <c r="AG46" s="110"/>
      <c r="AH46" s="111"/>
      <c r="AI46" s="29"/>
      <c r="AJ46" s="29"/>
    </row>
    <row r="47" spans="1:36">
      <c r="A47" s="128" t="s">
        <v>777</v>
      </c>
      <c r="B47" s="107" t="s">
        <v>819</v>
      </c>
      <c r="C47" s="110">
        <f>AVERAGE('Corrected results'!A555:A560)</f>
        <v>617.5</v>
      </c>
      <c r="D47" s="129">
        <f>AVERAGE('Corrected results'!B555:B560)</f>
        <v>44881.21493055555</v>
      </c>
      <c r="E47" s="109"/>
      <c r="F47" s="117"/>
      <c r="G47" s="110">
        <f>AVERAGE('Corrected results'!AD555:AD560)</f>
        <v>39.050213763825084</v>
      </c>
      <c r="H47" s="110">
        <v>57.094999999999999</v>
      </c>
      <c r="I47" s="108">
        <f t="shared" si="8"/>
        <v>0.68395155029030708</v>
      </c>
      <c r="J47" s="110">
        <f>AVERAGE('Corrected results'!AE555:AE560)</f>
        <v>64.135526115451114</v>
      </c>
      <c r="K47" s="161">
        <f t="shared" si="9"/>
        <v>0.89022424010715395</v>
      </c>
      <c r="L47" s="110">
        <f>AVERAGE('Corrected results'!AG555:AG560)</f>
        <v>58.360614338270807</v>
      </c>
      <c r="M47" s="153">
        <f t="shared" si="10"/>
        <v>0.97831389623599518</v>
      </c>
      <c r="N47" s="108"/>
      <c r="O47" s="108"/>
      <c r="P47" s="117"/>
      <c r="Q47" s="161">
        <f>AVERAGE('Corrected results'!L555:L560)</f>
        <v>0.9129585363488979</v>
      </c>
      <c r="R47" s="161">
        <v>1.0107291666666667</v>
      </c>
      <c r="S47" s="108">
        <f t="shared" si="11"/>
        <v>1.1070920818690988</v>
      </c>
      <c r="T47" s="111"/>
      <c r="U47" s="108">
        <f>AVERAGE('Corrected results'!M555:M560)</f>
        <v>0.96380549874926791</v>
      </c>
      <c r="V47" s="30">
        <f t="shared" si="12"/>
        <v>1.0486858271490376</v>
      </c>
      <c r="W47" s="57"/>
      <c r="X47" s="128"/>
      <c r="Y47" s="130"/>
      <c r="Z47" s="110">
        <f>AVERAGE('Corrected results'!AB555:AB560)</f>
        <v>22.74214425885279</v>
      </c>
      <c r="AA47" s="110">
        <v>26.202500000000001</v>
      </c>
      <c r="AB47" s="108">
        <f t="shared" si="13"/>
        <v>1.1521560896704015</v>
      </c>
      <c r="AC47" s="110">
        <f>AVERAGE('Corrected results'!AC555:AC560)</f>
        <v>27.284596834450756</v>
      </c>
      <c r="AD47" s="153">
        <f t="shared" si="14"/>
        <v>1.0412974652972333</v>
      </c>
      <c r="AG47" s="110"/>
      <c r="AH47" s="111"/>
      <c r="AI47" s="29"/>
    </row>
    <row r="48" spans="1:36">
      <c r="A48" s="128" t="s">
        <v>778</v>
      </c>
      <c r="B48" s="107" t="s">
        <v>819</v>
      </c>
      <c r="C48" s="110">
        <f>AVERAGE('Corrected results'!A561:A565)</f>
        <v>623</v>
      </c>
      <c r="D48" s="129">
        <f>AVERAGE('Corrected results'!B561:B565)</f>
        <v>44881.249861111108</v>
      </c>
      <c r="E48" s="109"/>
      <c r="F48" s="117"/>
      <c r="G48" s="110">
        <f>AVERAGE('Corrected results'!AD561:AD565)</f>
        <v>41.847507945937721</v>
      </c>
      <c r="H48" s="110">
        <v>53.352499999999999</v>
      </c>
      <c r="I48" s="108">
        <f t="shared" si="8"/>
        <v>0.78435889500843858</v>
      </c>
      <c r="J48" s="110">
        <f>AVERAGE('Corrected results'!AE561:AE565)</f>
        <v>67.678741312026588</v>
      </c>
      <c r="K48" s="161">
        <f t="shared" si="9"/>
        <v>0.7883199209338605</v>
      </c>
      <c r="L48" s="110">
        <f>AVERAGE('Corrected results'!AG561:AG565)</f>
        <v>60.751307525800733</v>
      </c>
      <c r="M48" s="153">
        <f t="shared" si="10"/>
        <v>0.87821155087635761</v>
      </c>
      <c r="N48" s="108"/>
      <c r="O48" s="108"/>
      <c r="P48" s="117"/>
      <c r="Q48" s="161">
        <f>AVERAGE('Corrected results'!L561:L565)</f>
        <v>0.83482747844708916</v>
      </c>
      <c r="R48" s="161">
        <v>0.89999999999999991</v>
      </c>
      <c r="S48" s="108">
        <f t="shared" si="11"/>
        <v>1.0780670536553756</v>
      </c>
      <c r="T48" s="31"/>
      <c r="U48" s="108">
        <f>AVERAGE('Corrected results'!M561:M565)</f>
        <v>0.87319232825861415</v>
      </c>
      <c r="V48" s="30">
        <f t="shared" si="12"/>
        <v>1.0307007641659514</v>
      </c>
      <c r="W48" s="57"/>
      <c r="X48" s="128"/>
      <c r="Y48" s="130"/>
      <c r="Z48" s="110">
        <f>AVERAGE('Corrected results'!AB561:AB565)</f>
        <v>21.574620771780985</v>
      </c>
      <c r="AA48" s="110">
        <v>23.33</v>
      </c>
      <c r="AB48" s="108">
        <f t="shared" si="13"/>
        <v>1.0813631556627405</v>
      </c>
      <c r="AC48" s="110">
        <f>AVERAGE('Corrected results'!AC561:AC565)</f>
        <v>26.292085118091013</v>
      </c>
      <c r="AD48" s="153">
        <f t="shared" si="14"/>
        <v>1.1269646428671674</v>
      </c>
      <c r="AG48" s="110"/>
      <c r="AH48" s="111"/>
      <c r="AI48" s="29"/>
    </row>
    <row r="49" spans="1:36">
      <c r="A49" s="128" t="s">
        <v>768</v>
      </c>
      <c r="B49" s="107" t="s">
        <v>819</v>
      </c>
      <c r="C49" s="110">
        <f>AVERAGE('Corrected results'!A589:A596)</f>
        <v>653.5</v>
      </c>
      <c r="D49" s="129">
        <f>AVERAGE('Corrected results'!B589:B596)</f>
        <v>44881.976388888892</v>
      </c>
      <c r="E49" s="109"/>
      <c r="F49" s="117"/>
      <c r="G49" s="110">
        <f>AVERAGE('Corrected results'!AD589:AD596)</f>
        <v>45.447042725308393</v>
      </c>
      <c r="H49" s="110">
        <v>49.958750000000002</v>
      </c>
      <c r="I49" s="108">
        <f t="shared" si="8"/>
        <v>0.90969134986981037</v>
      </c>
      <c r="J49" s="110">
        <f>AVERAGE('Corrected results'!AE589:AE596)</f>
        <v>72.50667459776075</v>
      </c>
      <c r="K49" s="161">
        <f t="shared" si="9"/>
        <v>0.68902277310540039</v>
      </c>
      <c r="L49" s="110">
        <f>AVERAGE('Corrected results'!AG589:AG596)</f>
        <v>59.831100903727567</v>
      </c>
      <c r="M49" s="153">
        <f t="shared" si="10"/>
        <v>0.834996335440779</v>
      </c>
      <c r="N49" s="108"/>
      <c r="O49" s="108"/>
      <c r="P49" s="117"/>
      <c r="Q49" s="161">
        <f>AVERAGE('Corrected results'!L589:L596)</f>
        <v>0.91719074982651971</v>
      </c>
      <c r="R49" s="161">
        <v>0.90500000000000003</v>
      </c>
      <c r="S49" s="108">
        <f t="shared" si="11"/>
        <v>0.98670859924304133</v>
      </c>
      <c r="T49" s="29"/>
      <c r="U49" s="108">
        <f>AVERAGE('Corrected results'!M589:M596)</f>
        <v>0.96868226022091775</v>
      </c>
      <c r="V49" s="30">
        <f t="shared" si="12"/>
        <v>0.93425887637666216</v>
      </c>
      <c r="W49" s="57"/>
      <c r="X49" s="128"/>
      <c r="Y49" s="130"/>
      <c r="Z49" s="110">
        <f>AVERAGE('Corrected results'!AB589:AB596)</f>
        <v>22.389874241201813</v>
      </c>
      <c r="AA49" s="110">
        <v>23.897500000000001</v>
      </c>
      <c r="AB49" s="108">
        <f t="shared" si="13"/>
        <v>1.0673351597493057</v>
      </c>
      <c r="AC49" s="110">
        <f>AVERAGE('Corrected results'!AC589:AC596)</f>
        <v>26.98513209244566</v>
      </c>
      <c r="AD49" s="153">
        <f t="shared" si="14"/>
        <v>1.1292031422720226</v>
      </c>
      <c r="AG49" s="110"/>
      <c r="AH49" s="111"/>
      <c r="AI49" s="29"/>
    </row>
    <row r="50" spans="1:36">
      <c r="A50" s="128" t="s">
        <v>769</v>
      </c>
      <c r="B50" s="107" t="s">
        <v>819</v>
      </c>
      <c r="C50" s="110">
        <f>AVERAGE('Corrected results'!A597:A604,'Corrected results'!A609:A610)</f>
        <v>663.3</v>
      </c>
      <c r="D50" s="129">
        <f>AVERAGE('Corrected results'!B597:B604,'Corrected results'!B609:B610)</f>
        <v>44882.045555555553</v>
      </c>
      <c r="E50" s="109"/>
      <c r="F50" s="117"/>
      <c r="G50" s="110">
        <f>AVERAGE('Corrected results'!AD597:AD604,'Corrected results'!AD609:AD610)</f>
        <v>39.885417869222451</v>
      </c>
      <c r="H50" s="110">
        <v>44.822499999999998</v>
      </c>
      <c r="I50" s="108">
        <f t="shared" si="8"/>
        <v>0.8898525934346021</v>
      </c>
      <c r="J50" s="110">
        <f>AVERAGE('Corrected results'!AE597:AE604,'Corrected results'!AE609:AE610)</f>
        <v>65.167778739761943</v>
      </c>
      <c r="K50" s="161">
        <f t="shared" si="9"/>
        <v>0.68780156185761898</v>
      </c>
      <c r="L50" s="110">
        <f>AVERAGE('Corrected results'!AG597:AG604,'Corrected results'!AG609:AG610)</f>
        <v>52.058607162428849</v>
      </c>
      <c r="M50" s="153">
        <f t="shared" si="10"/>
        <v>0.86100075363423834</v>
      </c>
      <c r="N50" s="108"/>
      <c r="O50" s="108"/>
      <c r="P50" s="117"/>
      <c r="Q50" s="161">
        <f>AVERAGE('Corrected results'!L597:L604,'Corrected results'!L609:L610)</f>
        <v>0.88805443340460699</v>
      </c>
      <c r="R50" s="161">
        <v>0.81875000000000009</v>
      </c>
      <c r="S50" s="108">
        <f t="shared" si="11"/>
        <v>0.92195925069715734</v>
      </c>
      <c r="U50" s="108">
        <f>AVERAGE('Corrected results'!M597:M604,'Corrected results'!M609:M610)</f>
        <v>0.93490907912846166</v>
      </c>
      <c r="V50" s="30">
        <f t="shared" si="12"/>
        <v>0.87575360885708042</v>
      </c>
      <c r="W50" s="57"/>
      <c r="X50" s="128"/>
      <c r="Y50" s="130"/>
      <c r="Z50" s="110">
        <f>AVERAGE('Corrected results'!AB597:AB604,'Corrected results'!AB609:AB610)</f>
        <v>22.661625397675422</v>
      </c>
      <c r="AA50" s="110">
        <v>23.44</v>
      </c>
      <c r="AB50" s="108">
        <f t="shared" si="13"/>
        <v>1.034347695218915</v>
      </c>
      <c r="AC50" s="110">
        <f>AVERAGE('Corrected results'!AC597:AC604,'Corrected results'!AC609:AC610)</f>
        <v>27.216147750563874</v>
      </c>
      <c r="AD50" s="153">
        <f t="shared" si="14"/>
        <v>1.1610984535223494</v>
      </c>
      <c r="AG50" s="110"/>
      <c r="AH50" s="111"/>
      <c r="AI50" s="29"/>
      <c r="AJ50" s="29"/>
    </row>
    <row r="51" spans="1:36">
      <c r="A51" s="128" t="s">
        <v>846</v>
      </c>
      <c r="B51" s="104" t="s">
        <v>818</v>
      </c>
      <c r="C51" s="110">
        <f>Validation!A34</f>
        <v>130</v>
      </c>
      <c r="D51" s="129"/>
      <c r="E51" s="109"/>
      <c r="F51" s="117"/>
      <c r="G51" s="110">
        <f>Validation!$AN34</f>
        <v>30.777115028784706</v>
      </c>
      <c r="H51" s="110">
        <f>Validation!$AO$30</f>
        <v>64.592500000000001</v>
      </c>
      <c r="I51" s="108">
        <f t="shared" ref="I51:I68" si="15">G51/H51</f>
        <v>0.47648124826852506</v>
      </c>
      <c r="J51" s="110">
        <f>Validation!$AO34</f>
        <v>53.054568837196683</v>
      </c>
      <c r="K51" s="161">
        <f t="shared" ref="K51:K68" si="16">H51/J51</f>
        <v>1.2174729041377874</v>
      </c>
      <c r="L51" s="110">
        <f>Validation!$AP34</f>
        <v>54.348962719481655</v>
      </c>
      <c r="M51" s="153">
        <f t="shared" ref="M51:M68" si="17">H51/L51</f>
        <v>1.1884771441432957</v>
      </c>
      <c r="N51" s="108"/>
      <c r="O51" s="108"/>
      <c r="P51" s="117"/>
      <c r="Q51" s="161">
        <f>Validation!U34</f>
        <v>0.94530473935643544</v>
      </c>
      <c r="R51" s="161">
        <f>Validation!U$61</f>
        <v>1.0149999999999999</v>
      </c>
      <c r="S51" s="108">
        <f t="shared" ref="S51:S68" si="18">R51/Q51</f>
        <v>1.073727823147288</v>
      </c>
      <c r="U51" s="108">
        <f>Validation!V34</f>
        <v>1.0015055141244296</v>
      </c>
      <c r="V51" s="30">
        <f t="shared" ref="V51:V68" si="19">R51/U51</f>
        <v>1.0134742002767383</v>
      </c>
      <c r="W51" s="57"/>
      <c r="X51" s="128"/>
      <c r="Y51" s="128"/>
      <c r="Z51" s="110">
        <f>Validation!$AL34</f>
        <v>23.748630023569859</v>
      </c>
      <c r="AA51" s="110">
        <f>Validation!$AL$61</f>
        <v>24.755000000000003</v>
      </c>
      <c r="AB51" s="108">
        <f t="shared" ref="AB51:AB68" si="20">AA51/Z51</f>
        <v>1.0423759170710625</v>
      </c>
      <c r="AC51" s="110">
        <f>Validation!$AM34</f>
        <v>28.140210383036734</v>
      </c>
      <c r="AD51" s="153">
        <f t="shared" ref="AD51:AD68" si="21">AC51/AA51</f>
        <v>1.1367485511224695</v>
      </c>
      <c r="AE51" s="110"/>
      <c r="AG51" s="110"/>
      <c r="AH51" s="148"/>
      <c r="AI51" s="149"/>
    </row>
    <row r="52" spans="1:36">
      <c r="A52" s="128" t="s">
        <v>846</v>
      </c>
      <c r="B52" s="104" t="s">
        <v>818</v>
      </c>
      <c r="C52" s="110">
        <f>Validation!A35</f>
        <v>193</v>
      </c>
      <c r="D52" s="129"/>
      <c r="E52" s="109"/>
      <c r="F52" s="117"/>
      <c r="G52" s="110">
        <f>AVERAGE(Validation!$AN$35:$AN$37)</f>
        <v>34.183349189163231</v>
      </c>
      <c r="H52" s="110">
        <f>Validation!$AO$30</f>
        <v>64.592500000000001</v>
      </c>
      <c r="I52" s="108">
        <f t="shared" si="15"/>
        <v>0.52921545363878519</v>
      </c>
      <c r="J52" s="110">
        <f>Validation!$AO35</f>
        <v>61.617792224983603</v>
      </c>
      <c r="K52" s="161">
        <f t="shared" si="16"/>
        <v>1.0482767666221295</v>
      </c>
      <c r="L52" s="110">
        <f>Validation!$AP35</f>
        <v>62.90282188975506</v>
      </c>
      <c r="M52" s="153">
        <f t="shared" si="17"/>
        <v>1.0268617219304772</v>
      </c>
      <c r="N52" s="108"/>
      <c r="O52" s="108"/>
      <c r="P52" s="117"/>
      <c r="Q52" s="161">
        <v>0.96036482367940101</v>
      </c>
      <c r="R52" s="161">
        <f>Validation!U$61</f>
        <v>1.0149999999999999</v>
      </c>
      <c r="S52" s="108">
        <f t="shared" si="18"/>
        <v>1.0568900223888644</v>
      </c>
      <c r="U52" s="108">
        <f>Validation!V35</f>
        <v>1.0089663564829487</v>
      </c>
      <c r="V52" s="30">
        <f t="shared" si="19"/>
        <v>1.0059800244857353</v>
      </c>
      <c r="W52" s="57"/>
      <c r="X52" s="128"/>
      <c r="Y52" s="128"/>
      <c r="Z52" s="110">
        <f>AVERAGE(Validation!$AL$35:$AL$37)</f>
        <v>19.320092658814737</v>
      </c>
      <c r="AA52" s="110">
        <f>Validation!$AL$61</f>
        <v>24.755000000000003</v>
      </c>
      <c r="AB52" s="108">
        <f t="shared" si="20"/>
        <v>1.2813085546308498</v>
      </c>
      <c r="AC52" s="110">
        <f>AVERAGE(Validation!$AL$35:$AM$37)</f>
        <v>21.847801714036574</v>
      </c>
      <c r="AD52" s="153">
        <f t="shared" si="21"/>
        <v>0.88256116800794071</v>
      </c>
      <c r="AE52" s="110"/>
      <c r="AG52" s="110"/>
      <c r="AH52" s="148"/>
      <c r="AI52" s="149"/>
    </row>
    <row r="53" spans="1:36">
      <c r="A53" s="128" t="s">
        <v>846</v>
      </c>
      <c r="B53" s="104" t="s">
        <v>818</v>
      </c>
      <c r="C53" s="110">
        <f>Validation!A38</f>
        <v>329</v>
      </c>
      <c r="D53" s="129"/>
      <c r="E53" s="109"/>
      <c r="F53" s="117"/>
      <c r="G53" s="110">
        <f>AVERAGE(Validation!$AN$38:$AN$39)</f>
        <v>38.419458170168951</v>
      </c>
      <c r="H53" s="110">
        <f>Validation!$AO$30</f>
        <v>64.592500000000001</v>
      </c>
      <c r="I53" s="108">
        <f t="shared" si="15"/>
        <v>0.59479751008505555</v>
      </c>
      <c r="J53" s="110">
        <f>Validation!$AO38</f>
        <v>61.617792224983603</v>
      </c>
      <c r="K53" s="161">
        <f t="shared" si="16"/>
        <v>1.0482767666221295</v>
      </c>
      <c r="L53" s="110">
        <f>Validation!$AP38</f>
        <v>65.985322281252976</v>
      </c>
      <c r="M53" s="153">
        <f t="shared" si="17"/>
        <v>0.9788919378870915</v>
      </c>
      <c r="N53" s="108"/>
      <c r="O53" s="108"/>
      <c r="P53" s="117"/>
      <c r="Q53" s="161">
        <v>0.90012448638753861</v>
      </c>
      <c r="R53" s="161">
        <f>Validation!U$61</f>
        <v>1.0149999999999999</v>
      </c>
      <c r="S53" s="108">
        <f t="shared" si="18"/>
        <v>1.1276218071496869</v>
      </c>
      <c r="U53" s="108">
        <f>Validation!V38</f>
        <v>0.94906604165398045</v>
      </c>
      <c r="V53" s="30">
        <f t="shared" si="19"/>
        <v>1.0694724660373618</v>
      </c>
      <c r="W53" s="57"/>
      <c r="X53" s="128"/>
      <c r="Y53" s="128"/>
      <c r="Z53" s="110">
        <f>AVERAGE(Validation!$AL$38:$AL$39)</f>
        <v>19.521389811758155</v>
      </c>
      <c r="AA53" s="110">
        <f>Validation!$AL$61</f>
        <v>24.755000000000003</v>
      </c>
      <c r="AB53" s="108">
        <f t="shared" si="20"/>
        <v>1.2680961877565464</v>
      </c>
      <c r="AC53" s="110">
        <f>AVERAGE(Validation!$AL$38:$AM$39)</f>
        <v>22.034011645366881</v>
      </c>
      <c r="AD53" s="153">
        <f t="shared" si="21"/>
        <v>0.89008328197806019</v>
      </c>
      <c r="AE53" s="110"/>
      <c r="AG53" s="110"/>
      <c r="AH53" s="148"/>
      <c r="AI53" s="149"/>
    </row>
    <row r="54" spans="1:36">
      <c r="A54" s="128" t="s">
        <v>846</v>
      </c>
      <c r="B54" s="104" t="s">
        <v>818</v>
      </c>
      <c r="C54" s="110">
        <f>Validation!A40</f>
        <v>438</v>
      </c>
      <c r="D54" s="131"/>
      <c r="E54" s="111"/>
      <c r="F54" s="137"/>
      <c r="G54" s="110">
        <f>Validation!$AN40</f>
        <v>43.457028822154896</v>
      </c>
      <c r="H54" s="110">
        <f>Validation!$AO$30</f>
        <v>64.592500000000001</v>
      </c>
      <c r="I54" s="108">
        <f t="shared" si="15"/>
        <v>0.67278753449943718</v>
      </c>
      <c r="J54" s="110">
        <f>Validation!$AO40</f>
        <v>69.962023132109891</v>
      </c>
      <c r="K54" s="161">
        <f t="shared" si="16"/>
        <v>0.92325088824303192</v>
      </c>
      <c r="L54" s="110">
        <f>Validation!$AP40</f>
        <v>76.302375784395466</v>
      </c>
      <c r="M54" s="153">
        <f t="shared" si="17"/>
        <v>0.84653327417374802</v>
      </c>
      <c r="N54" s="108"/>
      <c r="O54" s="108"/>
      <c r="P54" s="56"/>
      <c r="Q54" s="161">
        <f>Validation!U40</f>
        <v>0.92617733299004101</v>
      </c>
      <c r="R54" s="161">
        <f>Validation!U$61</f>
        <v>1.0149999999999999</v>
      </c>
      <c r="S54" s="108">
        <f t="shared" si="18"/>
        <v>1.0959024409755382</v>
      </c>
      <c r="T54" s="108"/>
      <c r="U54" s="108">
        <f>Validation!V40</f>
        <v>0.97930962131003052</v>
      </c>
      <c r="V54" s="30">
        <f t="shared" si="19"/>
        <v>1.0364444277002263</v>
      </c>
      <c r="W54" s="57"/>
      <c r="X54" s="128"/>
      <c r="Y54" s="128"/>
      <c r="Z54" s="110">
        <f>Validation!$AL40</f>
        <v>21.333064188248887</v>
      </c>
      <c r="AA54" s="110">
        <f>Validation!$AL$61</f>
        <v>24.755000000000003</v>
      </c>
      <c r="AB54" s="108">
        <f t="shared" si="20"/>
        <v>1.1604052648768599</v>
      </c>
      <c r="AC54" s="110">
        <f>Validation!$AM40</f>
        <v>26.086737866430376</v>
      </c>
      <c r="AD54" s="153">
        <f t="shared" si="21"/>
        <v>1.0537967225380882</v>
      </c>
      <c r="AE54" s="110"/>
      <c r="AG54" s="110"/>
      <c r="AH54" s="148"/>
      <c r="AI54" s="149"/>
      <c r="AJ54" s="29"/>
    </row>
    <row r="55" spans="1:36">
      <c r="A55" s="128" t="s">
        <v>846</v>
      </c>
      <c r="B55" s="104" t="s">
        <v>818</v>
      </c>
      <c r="C55" s="110">
        <f>Validation!A41</f>
        <v>536</v>
      </c>
      <c r="D55" s="131"/>
      <c r="E55" s="111"/>
      <c r="F55" s="117"/>
      <c r="G55" s="110">
        <f>AVERAGE(Validation!$AN$41:$AN$43)</f>
        <v>35.883973887804508</v>
      </c>
      <c r="H55" s="110">
        <f>Validation!$AO$30</f>
        <v>64.592500000000001</v>
      </c>
      <c r="I55" s="108">
        <f t="shared" si="15"/>
        <v>0.55554397008638012</v>
      </c>
      <c r="J55" s="110">
        <f>Validation!$AO41</f>
        <v>61.617792224983603</v>
      </c>
      <c r="K55" s="161">
        <f t="shared" si="16"/>
        <v>1.0482767666221295</v>
      </c>
      <c r="L55" s="110">
        <f>Validation!$AP41</f>
        <v>63.847089274933062</v>
      </c>
      <c r="M55" s="153">
        <f t="shared" si="17"/>
        <v>1.0116749366890809</v>
      </c>
      <c r="N55" s="108"/>
      <c r="O55" s="108"/>
      <c r="P55" s="56"/>
      <c r="Q55" s="161">
        <v>0.92</v>
      </c>
      <c r="R55" s="161">
        <f>Validation!U$61</f>
        <v>1.0149999999999999</v>
      </c>
      <c r="S55" s="108">
        <f t="shared" si="18"/>
        <v>1.1032608695652173</v>
      </c>
      <c r="T55" s="108"/>
      <c r="U55" s="108">
        <f>Validation!V41</f>
        <v>0.97069726412959878</v>
      </c>
      <c r="V55" s="30">
        <f t="shared" si="19"/>
        <v>1.0456401161387081</v>
      </c>
      <c r="W55" s="57"/>
      <c r="X55" s="128"/>
      <c r="Y55" s="128"/>
      <c r="Z55" s="110">
        <f>AVERAGE(Validation!$AL$41:$AL$43)</f>
        <v>20.125281270588399</v>
      </c>
      <c r="AA55" s="110">
        <f>Validation!$AL$61</f>
        <v>24.755000000000003</v>
      </c>
      <c r="AB55" s="108">
        <f t="shared" si="20"/>
        <v>1.23004492047411</v>
      </c>
      <c r="AC55" s="110">
        <f>AVERAGE(Validation!$AL$41:$AM$43)</f>
        <v>22.592641439357795</v>
      </c>
      <c r="AD55" s="153">
        <f t="shared" si="21"/>
        <v>0.91264962388841819</v>
      </c>
      <c r="AG55" s="110"/>
      <c r="AH55" s="148"/>
      <c r="AI55" s="149"/>
    </row>
    <row r="56" spans="1:36" ht="16">
      <c r="A56" s="128" t="s">
        <v>846</v>
      </c>
      <c r="B56" s="104" t="s">
        <v>818</v>
      </c>
      <c r="C56" s="110">
        <f>Validation!A44</f>
        <v>548</v>
      </c>
      <c r="D56" s="131"/>
      <c r="E56" s="111"/>
      <c r="F56" s="117"/>
      <c r="G56" s="110">
        <f>AVERAGE(Validation!$AN$44:$AN$46)</f>
        <v>46.787494583474803</v>
      </c>
      <c r="H56" s="110">
        <f>Validation!$AO$30</f>
        <v>64.592500000000001</v>
      </c>
      <c r="I56" s="108">
        <f t="shared" si="15"/>
        <v>0.72434871824863267</v>
      </c>
      <c r="J56" s="110">
        <f>Validation!$AO44</f>
        <v>74.865192863336702</v>
      </c>
      <c r="K56" s="161">
        <f t="shared" si="16"/>
        <v>0.86278412610131017</v>
      </c>
      <c r="L56" s="110">
        <f>Validation!$AP44</f>
        <v>76.569902161118051</v>
      </c>
      <c r="M56" s="153">
        <f t="shared" si="17"/>
        <v>0.84357558488300988</v>
      </c>
      <c r="N56" s="108"/>
      <c r="O56" s="108"/>
      <c r="P56" s="117"/>
      <c r="Q56" s="161">
        <v>0.9519003967241576</v>
      </c>
      <c r="R56" s="161">
        <f>Validation!U$61</f>
        <v>1.0149999999999999</v>
      </c>
      <c r="S56" s="108">
        <f t="shared" si="18"/>
        <v>1.0662880312824654</v>
      </c>
      <c r="T56" s="108"/>
      <c r="U56" s="108">
        <f>Validation!V44</f>
        <v>1.0091576497452051</v>
      </c>
      <c r="V56" s="30">
        <f t="shared" si="19"/>
        <v>1.0057893335657415</v>
      </c>
      <c r="W56" s="57"/>
      <c r="X56" s="128"/>
      <c r="Y56" s="128"/>
      <c r="Z56" s="110">
        <f>AVERAGE(Validation!$AL$44:$AL$46)</f>
        <v>21.333064188248883</v>
      </c>
      <c r="AA56" s="110">
        <f>Validation!$AL$61</f>
        <v>24.755000000000003</v>
      </c>
      <c r="AB56" s="108">
        <f t="shared" si="20"/>
        <v>1.1604052648768601</v>
      </c>
      <c r="AC56" s="110">
        <f>AVERAGE(Validation!$AL$44:$AM$46)</f>
        <v>23.70990102733963</v>
      </c>
      <c r="AD56" s="153">
        <f t="shared" si="21"/>
        <v>0.95778230770913464</v>
      </c>
      <c r="AG56" s="110"/>
      <c r="AH56" s="150"/>
      <c r="AI56" s="151"/>
    </row>
    <row r="57" spans="1:36">
      <c r="A57" s="128" t="s">
        <v>846</v>
      </c>
      <c r="B57" s="104" t="s">
        <v>818</v>
      </c>
      <c r="C57" s="110">
        <v>630</v>
      </c>
      <c r="D57" s="131"/>
      <c r="E57" s="111"/>
      <c r="F57" s="137"/>
      <c r="G57" s="110">
        <f>AVERAGE(Validation!$AN$47:$AN$49)</f>
        <v>40.943975973722267</v>
      </c>
      <c r="H57" s="110">
        <f>Validation!$AO$30</f>
        <v>64.592500000000001</v>
      </c>
      <c r="I57" s="108">
        <f t="shared" si="15"/>
        <v>0.63388127063857669</v>
      </c>
      <c r="J57" s="110">
        <f>Validation!$AO47</f>
        <v>64.98152759838608</v>
      </c>
      <c r="K57" s="161">
        <f t="shared" si="16"/>
        <v>0.9940132586480509</v>
      </c>
      <c r="L57" s="110">
        <f>Validation!$AP47</f>
        <v>57.503773811931779</v>
      </c>
      <c r="M57" s="153">
        <f t="shared" si="17"/>
        <v>1.1232741039092871</v>
      </c>
      <c r="N57" s="108"/>
      <c r="O57" s="108"/>
      <c r="P57" s="56"/>
      <c r="Q57" s="161">
        <v>0.94</v>
      </c>
      <c r="R57" s="161">
        <f>Validation!U$61</f>
        <v>1.0149999999999999</v>
      </c>
      <c r="S57" s="108">
        <f t="shared" si="18"/>
        <v>1.0797872340425532</v>
      </c>
      <c r="T57" s="108"/>
      <c r="U57" s="108">
        <f>Validation!V47</f>
        <v>0.99098247071828593</v>
      </c>
      <c r="V57" s="30">
        <f t="shared" si="19"/>
        <v>1.0242360788322578</v>
      </c>
      <c r="W57" s="57"/>
      <c r="X57" s="128"/>
      <c r="Y57" s="128"/>
      <c r="Z57" s="110">
        <f>AVERAGE(Validation!$AL$47:$AL$49)</f>
        <v>20.527875576475225</v>
      </c>
      <c r="AA57" s="110">
        <f>Validation!$AL$61</f>
        <v>24.755000000000003</v>
      </c>
      <c r="AB57" s="108">
        <f t="shared" si="20"/>
        <v>1.2059211830165721</v>
      </c>
      <c r="AC57" s="110">
        <f>AVERAGE(Validation!$AL$47:$AM$49)</f>
        <v>22.965061302018409</v>
      </c>
      <c r="AD57" s="153">
        <f t="shared" si="21"/>
        <v>0.92769385182865705</v>
      </c>
      <c r="AE57" s="149"/>
      <c r="AG57" s="110"/>
      <c r="AH57" s="148"/>
      <c r="AI57" s="149"/>
    </row>
    <row r="58" spans="1:36">
      <c r="A58" s="128" t="s">
        <v>846</v>
      </c>
      <c r="B58" s="104" t="s">
        <v>818</v>
      </c>
      <c r="C58" s="110">
        <v>640</v>
      </c>
      <c r="D58" s="131"/>
      <c r="E58" s="111"/>
      <c r="F58" s="137"/>
      <c r="G58" s="110">
        <f>AVERAGE(Validation!$AN$50:$AN$52)</f>
        <v>52.154015482369026</v>
      </c>
      <c r="H58" s="110">
        <f>Validation!$AO$30</f>
        <v>64.592500000000001</v>
      </c>
      <c r="I58" s="108">
        <f t="shared" si="15"/>
        <v>0.80743144300606151</v>
      </c>
      <c r="J58" s="110">
        <f>Validation!$AO50</f>
        <v>82.867742627644603</v>
      </c>
      <c r="K58" s="161">
        <f t="shared" si="16"/>
        <v>0.77946493957531793</v>
      </c>
      <c r="L58" s="110">
        <f>Validation!$AP50</f>
        <v>71.404591097733203</v>
      </c>
      <c r="M58" s="153">
        <f t="shared" si="17"/>
        <v>0.90459869606410426</v>
      </c>
      <c r="N58" s="108"/>
      <c r="O58" s="108"/>
      <c r="P58" s="56"/>
      <c r="Q58" s="161">
        <v>0.88</v>
      </c>
      <c r="R58" s="161">
        <f>Validation!U$61</f>
        <v>1.0149999999999999</v>
      </c>
      <c r="S58" s="108">
        <f t="shared" si="18"/>
        <v>1.1534090909090908</v>
      </c>
      <c r="T58" s="108"/>
      <c r="U58" s="108">
        <f>Validation!V50</f>
        <v>0.92455540676824932</v>
      </c>
      <c r="V58" s="30">
        <f t="shared" si="19"/>
        <v>1.0978249573466845</v>
      </c>
      <c r="W58" s="57"/>
      <c r="X58" s="128"/>
      <c r="Y58" s="128"/>
      <c r="Z58" s="110">
        <f>AVERAGE(Validation!$AL$50:$AL$52)</f>
        <v>21.735658494135716</v>
      </c>
      <c r="AA58" s="110">
        <f>Validation!$AL$61</f>
        <v>24.755000000000003</v>
      </c>
      <c r="AB58" s="108">
        <f t="shared" si="20"/>
        <v>1.1389118947870343</v>
      </c>
      <c r="AC58" s="110">
        <f>AVERAGE(Validation!$AL$50:$AM$52)</f>
        <v>24.082320890000243</v>
      </c>
      <c r="AD58" s="153">
        <f t="shared" si="21"/>
        <v>0.97282653564937349</v>
      </c>
      <c r="AE58" s="110"/>
      <c r="AF58" s="111"/>
      <c r="AG58" s="110"/>
      <c r="AH58" s="148"/>
      <c r="AI58" s="149"/>
      <c r="AJ58" s="111"/>
    </row>
    <row r="59" spans="1:36">
      <c r="A59" s="128" t="s">
        <v>846</v>
      </c>
      <c r="B59" s="104" t="s">
        <v>818</v>
      </c>
      <c r="C59" s="110">
        <v>681</v>
      </c>
      <c r="D59" s="131"/>
      <c r="E59" s="111"/>
      <c r="F59" s="117"/>
      <c r="G59" s="110">
        <f>AVERAGE(Validation!$AN$53:$AN$55)</f>
        <v>41.362153480048249</v>
      </c>
      <c r="H59" s="110">
        <f>Validation!$AO$30</f>
        <v>64.592500000000001</v>
      </c>
      <c r="I59" s="108">
        <f t="shared" si="15"/>
        <v>0.64035535828537749</v>
      </c>
      <c r="J59" s="110">
        <f>Validation!$AO53</f>
        <v>69.962023132109891</v>
      </c>
      <c r="K59" s="161">
        <f t="shared" si="16"/>
        <v>0.92325088824303192</v>
      </c>
      <c r="L59" s="110">
        <f>Validation!$AP53</f>
        <v>52.51206651208242</v>
      </c>
      <c r="M59" s="153">
        <f t="shared" si="17"/>
        <v>1.2300506205585722</v>
      </c>
      <c r="N59" s="108"/>
      <c r="O59" s="108"/>
      <c r="P59" s="117"/>
      <c r="Q59" s="161">
        <v>0.94</v>
      </c>
      <c r="R59" s="161">
        <f>Validation!U$61</f>
        <v>1.0149999999999999</v>
      </c>
      <c r="S59" s="108">
        <f t="shared" si="18"/>
        <v>1.0797872340425532</v>
      </c>
      <c r="T59" s="108"/>
      <c r="U59" s="108">
        <f>Validation!V53</f>
        <v>0.98505060844077175</v>
      </c>
      <c r="V59" s="30">
        <f t="shared" si="19"/>
        <v>1.0304039115377379</v>
      </c>
      <c r="W59" s="57"/>
      <c r="X59" s="128"/>
      <c r="Y59" s="128"/>
      <c r="Z59" s="110">
        <f>AVERAGE(Validation!$AL$53:$AL$55)</f>
        <v>21.735658494135709</v>
      </c>
      <c r="AA59" s="110">
        <f>Validation!$AL$61</f>
        <v>24.755000000000003</v>
      </c>
      <c r="AB59" s="108">
        <f t="shared" si="20"/>
        <v>1.1389118947870345</v>
      </c>
      <c r="AC59" s="110">
        <f>AVERAGE(Validation!$AL$53:$AM$55)</f>
        <v>24.082320890000243</v>
      </c>
      <c r="AD59" s="153">
        <f t="shared" si="21"/>
        <v>0.97282653564937349</v>
      </c>
      <c r="AG59" s="110"/>
      <c r="AH59" s="148"/>
      <c r="AI59" s="149"/>
    </row>
    <row r="60" spans="1:36" ht="16">
      <c r="A60" s="128" t="s">
        <v>847</v>
      </c>
      <c r="B60" s="104" t="s">
        <v>818</v>
      </c>
      <c r="C60" s="110">
        <f>Validation!A4</f>
        <v>190</v>
      </c>
      <c r="D60" s="129"/>
      <c r="E60" s="109"/>
      <c r="F60" s="117"/>
      <c r="G60" s="110">
        <f>AVERAGE(Validation!$AN$4:$AN$6)</f>
        <v>34.611496221681129</v>
      </c>
      <c r="H60" s="110">
        <f>Validation!$AO$30</f>
        <v>64.592500000000001</v>
      </c>
      <c r="I60" s="108">
        <f t="shared" si="15"/>
        <v>0.53584388623572599</v>
      </c>
      <c r="J60" s="110">
        <f>Validation!$AO4</f>
        <v>59.922802091748203</v>
      </c>
      <c r="K60" s="161">
        <f t="shared" si="16"/>
        <v>1.0779285638395546</v>
      </c>
      <c r="L60" s="110">
        <f>Validation!$AP4</f>
        <v>61.144389560858855</v>
      </c>
      <c r="M60" s="153">
        <f t="shared" si="17"/>
        <v>1.0563929162414671</v>
      </c>
      <c r="N60" s="108"/>
      <c r="O60" s="108"/>
      <c r="P60" s="117"/>
      <c r="Q60" s="161">
        <v>1.0420410474163602</v>
      </c>
      <c r="R60" s="161">
        <f>Validation!U$30</f>
        <v>1.0499999999999998</v>
      </c>
      <c r="S60" s="108">
        <f t="shared" si="18"/>
        <v>1.0076378493950628</v>
      </c>
      <c r="U60" s="108">
        <f>Validation!V4</f>
        <v>1.1081777415797831</v>
      </c>
      <c r="V60" s="30">
        <f t="shared" si="19"/>
        <v>0.94750143465537673</v>
      </c>
      <c r="W60" s="57"/>
      <c r="X60" s="128"/>
      <c r="Y60" s="128"/>
      <c r="Z60" s="110">
        <f>AVERAGE(Validation!$AL$4:$AL$6)</f>
        <v>20.930469882362058</v>
      </c>
      <c r="AA60" s="110">
        <f>Validation!$AL$30</f>
        <v>24.22</v>
      </c>
      <c r="AB60" s="108">
        <f t="shared" si="20"/>
        <v>1.1571646568914347</v>
      </c>
      <c r="AC60" s="110">
        <f>AVERAGE(Validation!$AL$4:$AM$6)</f>
        <v>23.337481164679019</v>
      </c>
      <c r="AD60" s="153">
        <f t="shared" si="21"/>
        <v>0.96356239325677207</v>
      </c>
      <c r="AG60" s="110"/>
      <c r="AH60" s="148"/>
      <c r="AI60" s="158"/>
    </row>
    <row r="61" spans="1:36" ht="16">
      <c r="A61" s="128" t="s">
        <v>847</v>
      </c>
      <c r="B61" s="104" t="s">
        <v>818</v>
      </c>
      <c r="C61" s="110">
        <v>544</v>
      </c>
      <c r="D61" s="129"/>
      <c r="E61" s="109"/>
      <c r="F61" s="117"/>
      <c r="G61" s="110">
        <f>AVERAGE(Validation!$AN$13:$AN$15)</f>
        <v>50.5082231777833</v>
      </c>
      <c r="H61" s="110">
        <f>Validation!$AO$30</f>
        <v>64.592500000000001</v>
      </c>
      <c r="I61" s="108">
        <f t="shared" si="15"/>
        <v>0.78195182378423655</v>
      </c>
      <c r="J61" s="110">
        <f>Validation!$AO13</f>
        <v>81.284018607287948</v>
      </c>
      <c r="K61" s="161">
        <f t="shared" si="16"/>
        <v>0.7946519021416667</v>
      </c>
      <c r="L61" s="110">
        <f>Validation!$AP13</f>
        <v>83.605477930852587</v>
      </c>
      <c r="M61" s="153">
        <f t="shared" si="17"/>
        <v>0.77258693567211456</v>
      </c>
      <c r="N61" s="108"/>
      <c r="O61" s="108"/>
      <c r="P61" s="117"/>
      <c r="Q61" s="161">
        <v>0.98999031802275306</v>
      </c>
      <c r="R61" s="161">
        <f>Validation!U$30</f>
        <v>1.0499999999999998</v>
      </c>
      <c r="S61" s="108">
        <f t="shared" si="18"/>
        <v>1.0606164331961352</v>
      </c>
      <c r="U61" s="108">
        <f>Validation!V13</f>
        <v>1.0533324755344657</v>
      </c>
      <c r="V61" s="30">
        <f t="shared" si="19"/>
        <v>0.99683625482754146</v>
      </c>
      <c r="W61" s="57"/>
      <c r="X61" s="128"/>
      <c r="Y61" s="128"/>
      <c r="Z61" s="110">
        <f>AVERAGE(Validation!$AL$13:$AL$15)</f>
        <v>21.735658494135716</v>
      </c>
      <c r="AA61" s="110">
        <f>Validation!$AL$30</f>
        <v>24.22</v>
      </c>
      <c r="AB61" s="108">
        <f t="shared" si="20"/>
        <v>1.1142979637140764</v>
      </c>
      <c r="AC61" s="110">
        <f>AVERAGE(Validation!$AL$13:$AM$15)</f>
        <v>24.082320890000243</v>
      </c>
      <c r="AD61" s="153">
        <f t="shared" si="21"/>
        <v>0.99431547853015045</v>
      </c>
      <c r="AG61" s="110"/>
      <c r="AH61" s="152"/>
      <c r="AI61" s="152"/>
    </row>
    <row r="62" spans="1:36">
      <c r="A62" s="128" t="s">
        <v>847</v>
      </c>
      <c r="B62" s="104" t="s">
        <v>818</v>
      </c>
      <c r="C62" s="110">
        <v>627</v>
      </c>
      <c r="D62" s="129"/>
      <c r="E62" s="109"/>
      <c r="F62" s="117"/>
      <c r="G62" s="110">
        <f>AVERAGE(Validation!$AN$16:$AN$18)</f>
        <v>45.536949874973651</v>
      </c>
      <c r="H62" s="110">
        <f>Validation!$AO$30</f>
        <v>64.592500000000001</v>
      </c>
      <c r="I62" s="108">
        <f t="shared" si="15"/>
        <v>0.70498819328828655</v>
      </c>
      <c r="J62" s="110">
        <f>Validation!$AO16</f>
        <v>76.482554609239841</v>
      </c>
      <c r="K62" s="161">
        <f t="shared" si="16"/>
        <v>0.84453899755326156</v>
      </c>
      <c r="L62" s="110">
        <f>Validation!$AP16</f>
        <v>68.193242200293014</v>
      </c>
      <c r="M62" s="153">
        <f t="shared" si="17"/>
        <v>0.94719796149716518</v>
      </c>
      <c r="N62" s="108"/>
      <c r="O62" s="108"/>
      <c r="P62" s="117"/>
      <c r="Q62" s="161">
        <v>1.01</v>
      </c>
      <c r="R62" s="161">
        <f>Validation!U$30</f>
        <v>1.0499999999999998</v>
      </c>
      <c r="S62" s="108">
        <f t="shared" si="18"/>
        <v>1.0396039603960394</v>
      </c>
      <c r="U62" s="108">
        <f>Validation!V16</f>
        <v>1.0745494811791274</v>
      </c>
      <c r="V62" s="30">
        <f t="shared" si="19"/>
        <v>0.97715369872759239</v>
      </c>
      <c r="W62" s="57"/>
      <c r="X62" s="128"/>
      <c r="Y62" s="128"/>
      <c r="Z62" s="110">
        <f>AVERAGE(Validation!$AL$16:$AL$18)</f>
        <v>21.333064188248887</v>
      </c>
      <c r="AA62" s="110">
        <f>Validation!$AL$30</f>
        <v>24.22</v>
      </c>
      <c r="AB62" s="108">
        <f t="shared" si="20"/>
        <v>1.1353268234828333</v>
      </c>
      <c r="AC62" s="110">
        <f>AVERAGE(Validation!$AL$16:$AM$18)</f>
        <v>23.70990102733963</v>
      </c>
      <c r="AD62" s="153">
        <f t="shared" si="21"/>
        <v>0.97893893589346126</v>
      </c>
      <c r="AG62" s="110"/>
      <c r="AH62" s="111"/>
      <c r="AI62" s="29"/>
    </row>
    <row r="63" spans="1:36">
      <c r="A63" s="128" t="s">
        <v>847</v>
      </c>
      <c r="B63" s="104" t="s">
        <v>818</v>
      </c>
      <c r="C63" s="110">
        <v>637</v>
      </c>
      <c r="D63" s="129"/>
      <c r="E63" s="109"/>
      <c r="F63" s="117"/>
      <c r="G63" s="110">
        <f>AVERAGE(Validation!$AN$19:$AN$21)</f>
        <v>52.154015482369012</v>
      </c>
      <c r="H63" s="110">
        <f>Validation!$AO$30</f>
        <v>64.592500000000001</v>
      </c>
      <c r="I63" s="108">
        <f t="shared" si="15"/>
        <v>0.80743144300606129</v>
      </c>
      <c r="J63" s="110">
        <f>Validation!$AO19</f>
        <v>81.284018607287948</v>
      </c>
      <c r="K63" s="161">
        <f t="shared" si="16"/>
        <v>0.7946519021416667</v>
      </c>
      <c r="L63" s="110">
        <f>Validation!$AP19</f>
        <v>70.619525027995167</v>
      </c>
      <c r="M63" s="153">
        <f t="shared" si="17"/>
        <v>0.91465497643030147</v>
      </c>
      <c r="N63" s="108"/>
      <c r="O63" s="108"/>
      <c r="P63" s="117"/>
      <c r="Q63" s="161">
        <v>1.06</v>
      </c>
      <c r="R63" s="161">
        <f>Validation!U$30</f>
        <v>1.0499999999999998</v>
      </c>
      <c r="S63" s="108">
        <f t="shared" si="18"/>
        <v>0.99056603773584884</v>
      </c>
      <c r="U63" s="108">
        <f>Validation!V19</f>
        <v>1.1368254915009612</v>
      </c>
      <c r="V63" s="30">
        <f t="shared" si="19"/>
        <v>0.92362460892188047</v>
      </c>
      <c r="W63" s="57"/>
      <c r="X63" s="128"/>
      <c r="Y63" s="128"/>
      <c r="Z63" s="110">
        <f>AVERAGE(Validation!$AL$19:$AL$21)</f>
        <v>23.748630023569859</v>
      </c>
      <c r="AA63" s="110">
        <f>Validation!$AL$30</f>
        <v>24.22</v>
      </c>
      <c r="AB63" s="108">
        <f t="shared" si="20"/>
        <v>1.0198483018162445</v>
      </c>
      <c r="AC63" s="110">
        <f>AVERAGE(Validation!$AL$19:$AM$21)</f>
        <v>25.944420203303299</v>
      </c>
      <c r="AD63" s="153">
        <f t="shared" si="21"/>
        <v>1.0711981917135962</v>
      </c>
      <c r="AG63" s="110"/>
      <c r="AH63" s="111"/>
      <c r="AI63" s="29"/>
      <c r="AJ63" s="29"/>
    </row>
    <row r="64" spans="1:36">
      <c r="A64" s="128" t="s">
        <v>847</v>
      </c>
      <c r="B64" s="104" t="s">
        <v>818</v>
      </c>
      <c r="C64" s="110">
        <f>Validation!A3</f>
        <v>129</v>
      </c>
      <c r="D64" s="129"/>
      <c r="E64" s="109"/>
      <c r="F64" s="117"/>
      <c r="G64" s="110">
        <f>Validation!$AN3</f>
        <v>32.058565268480812</v>
      </c>
      <c r="H64" s="110">
        <f>Validation!$AO$30</f>
        <v>64.592500000000001</v>
      </c>
      <c r="I64" s="108">
        <f t="shared" si="15"/>
        <v>0.49632024257430524</v>
      </c>
      <c r="J64" s="110">
        <f>Validation!$AO3</f>
        <v>54.784935990419477</v>
      </c>
      <c r="K64" s="161">
        <f t="shared" si="16"/>
        <v>1.1790193569140177</v>
      </c>
      <c r="L64" s="110">
        <f>Validation!$AP3</f>
        <v>56.139346527136446</v>
      </c>
      <c r="M64" s="153">
        <f t="shared" si="17"/>
        <v>1.1505744900108072</v>
      </c>
      <c r="N64" s="108"/>
      <c r="O64" s="108"/>
      <c r="P64" s="117"/>
      <c r="Q64" s="161">
        <f>Validation!U3</f>
        <v>1.060069177554801</v>
      </c>
      <c r="R64" s="161">
        <f>Validation!U$30</f>
        <v>1.0499999999999998</v>
      </c>
      <c r="S64" s="108">
        <f t="shared" si="18"/>
        <v>0.99050139578812468</v>
      </c>
      <c r="U64" s="108">
        <f>Validation!V3</f>
        <v>1.134534101568907</v>
      </c>
      <c r="V64" s="30">
        <f t="shared" si="19"/>
        <v>0.92549003026704268</v>
      </c>
      <c r="W64" s="57"/>
      <c r="X64" s="128"/>
      <c r="Y64" s="128"/>
      <c r="Z64" s="110">
        <f>Validation!$AL3</f>
        <v>20.125281270588395</v>
      </c>
      <c r="AA64" s="110">
        <f>Validation!$AL$30</f>
        <v>24.22</v>
      </c>
      <c r="AB64" s="108">
        <f t="shared" si="20"/>
        <v>1.203461441077881</v>
      </c>
      <c r="AC64" s="110">
        <f>Validation!$AM3</f>
        <v>25.060001608127195</v>
      </c>
      <c r="AD64" s="153">
        <f t="shared" si="21"/>
        <v>1.0346821473215193</v>
      </c>
      <c r="AG64" s="110"/>
      <c r="AH64" s="111"/>
      <c r="AI64" s="29"/>
    </row>
    <row r="65" spans="1:36">
      <c r="A65" s="128" t="s">
        <v>847</v>
      </c>
      <c r="B65" s="104" t="s">
        <v>818</v>
      </c>
      <c r="C65" s="110">
        <v>679</v>
      </c>
      <c r="D65" s="129"/>
      <c r="E65" s="109"/>
      <c r="F65" s="117"/>
      <c r="G65" s="110">
        <f>AVERAGE(Validation!$AN$22:$AN$24)</f>
        <v>41.78232489161261</v>
      </c>
      <c r="H65" s="110">
        <f>Validation!$AO$30</f>
        <v>64.592500000000001</v>
      </c>
      <c r="I65" s="108">
        <f t="shared" si="15"/>
        <v>0.6468603149222063</v>
      </c>
      <c r="J65" s="110">
        <f>Validation!$AO22</f>
        <v>66.650340212371702</v>
      </c>
      <c r="K65" s="161">
        <f t="shared" si="16"/>
        <v>0.96912483558501439</v>
      </c>
      <c r="L65" s="110">
        <f>Validation!$AP22</f>
        <v>50.627072513246773</v>
      </c>
      <c r="M65" s="153">
        <f t="shared" si="17"/>
        <v>1.2758490031810374</v>
      </c>
      <c r="N65" s="108"/>
      <c r="O65" s="108"/>
      <c r="P65" s="117"/>
      <c r="Q65" s="161">
        <v>1.03</v>
      </c>
      <c r="R65" s="161">
        <f>Validation!U$30</f>
        <v>1.0499999999999998</v>
      </c>
      <c r="S65" s="108">
        <f t="shared" si="18"/>
        <v>1.0194174757281551</v>
      </c>
      <c r="U65" s="108">
        <f>Validation!V22</f>
        <v>1.098243793728205</v>
      </c>
      <c r="V65" s="30">
        <f t="shared" si="19"/>
        <v>0.95607187219840128</v>
      </c>
      <c r="W65" s="57"/>
      <c r="X65" s="128"/>
      <c r="Y65" s="128"/>
      <c r="Z65" s="110">
        <f>AVERAGE(Validation!$AL$22:$AL$24)</f>
        <v>21.735658494135716</v>
      </c>
      <c r="AA65" s="110">
        <f>Validation!$AL$30</f>
        <v>24.22</v>
      </c>
      <c r="AB65" s="108">
        <f t="shared" si="20"/>
        <v>1.1142979637140764</v>
      </c>
      <c r="AC65" s="110">
        <f>AVERAGE(Validation!$AL$22:$AM$24)</f>
        <v>24.082320890000243</v>
      </c>
      <c r="AD65" s="153">
        <f t="shared" si="21"/>
        <v>0.99431547853015045</v>
      </c>
      <c r="AG65" s="110"/>
      <c r="AH65" s="111"/>
      <c r="AI65" s="29"/>
    </row>
    <row r="66" spans="1:36">
      <c r="A66" s="128" t="s">
        <v>847</v>
      </c>
      <c r="B66" s="104" t="s">
        <v>818</v>
      </c>
      <c r="C66" s="110">
        <f>Validation!A7</f>
        <v>327</v>
      </c>
      <c r="D66" s="129"/>
      <c r="E66" s="109"/>
      <c r="F66" s="117"/>
      <c r="G66" s="110">
        <f>Validation!$AN7</f>
        <v>33.337024650319357</v>
      </c>
      <c r="H66" s="110">
        <f>Validation!$AO$30</f>
        <v>64.592500000000001</v>
      </c>
      <c r="I66" s="108">
        <f t="shared" si="15"/>
        <v>0.5161129333950436</v>
      </c>
      <c r="J66" s="110">
        <f>Validation!$AO7</f>
        <v>56.506407900314656</v>
      </c>
      <c r="K66" s="161">
        <f t="shared" si="16"/>
        <v>1.1431004447132858</v>
      </c>
      <c r="L66" s="110">
        <f>Validation!$AP7</f>
        <v>60.46682830476869</v>
      </c>
      <c r="M66" s="153">
        <f t="shared" si="17"/>
        <v>1.0682303307598151</v>
      </c>
      <c r="N66" s="108"/>
      <c r="O66" s="108"/>
      <c r="P66" s="117"/>
      <c r="Q66" s="161">
        <v>1.04</v>
      </c>
      <c r="R66" s="161">
        <f>Validation!U$30</f>
        <v>1.0499999999999998</v>
      </c>
      <c r="S66" s="108">
        <f t="shared" si="18"/>
        <v>1.0096153846153844</v>
      </c>
      <c r="U66" s="108">
        <f>Validation!V7</f>
        <v>1.1173462930411473</v>
      </c>
      <c r="V66" s="30">
        <f t="shared" si="19"/>
        <v>0.93972657048170172</v>
      </c>
      <c r="W66" s="57"/>
      <c r="X66" s="128"/>
      <c r="Y66" s="128"/>
      <c r="Z66" s="110">
        <f>Validation!$AL7</f>
        <v>18.917498352927911</v>
      </c>
      <c r="AA66" s="110">
        <f>Validation!$AL$30</f>
        <v>24.22</v>
      </c>
      <c r="AB66" s="108">
        <f t="shared" si="20"/>
        <v>1.2802961336719982</v>
      </c>
      <c r="AC66" s="110">
        <f>Validation!$AM7</f>
        <v>24.033265349824017</v>
      </c>
      <c r="AD66" s="153">
        <f t="shared" si="21"/>
        <v>0.99229006398943098</v>
      </c>
      <c r="AG66" s="110"/>
      <c r="AH66" s="111"/>
      <c r="AI66" s="29"/>
      <c r="AJ66" s="29"/>
    </row>
    <row r="67" spans="1:36">
      <c r="A67" s="128" t="s">
        <v>847</v>
      </c>
      <c r="B67" s="104" t="s">
        <v>818</v>
      </c>
      <c r="C67" s="110">
        <f>Validation!A9</f>
        <v>439</v>
      </c>
      <c r="D67" s="129"/>
      <c r="E67" s="109"/>
      <c r="F67" s="117"/>
      <c r="G67" s="110">
        <f>Validation!$AN9</f>
        <v>37.154457648689508</v>
      </c>
      <c r="H67" s="110">
        <f>Validation!$AO$30</f>
        <v>64.592500000000001</v>
      </c>
      <c r="I67" s="108">
        <f t="shared" si="15"/>
        <v>0.57521318494700635</v>
      </c>
      <c r="J67" s="110">
        <f>Validation!$AO9</f>
        <v>61.617792224983603</v>
      </c>
      <c r="K67" s="161">
        <f t="shared" si="16"/>
        <v>1.0482767666221295</v>
      </c>
      <c r="L67" s="110">
        <f>Validation!$AP9</f>
        <v>67.193850375692662</v>
      </c>
      <c r="M67" s="153">
        <f t="shared" si="17"/>
        <v>0.96128588611683874</v>
      </c>
      <c r="N67" s="108"/>
      <c r="O67" s="108"/>
      <c r="P67" s="117"/>
      <c r="Q67" s="161">
        <f>Validation!U9</f>
        <v>1.0381386168071247</v>
      </c>
      <c r="R67" s="161">
        <f>Validation!U$30</f>
        <v>1.0499999999999998</v>
      </c>
      <c r="S67" s="108">
        <f t="shared" si="18"/>
        <v>1.0114256256350003</v>
      </c>
      <c r="U67" s="108">
        <f>Validation!V9</f>
        <v>1.1091328548589729</v>
      </c>
      <c r="V67" s="30">
        <f t="shared" si="19"/>
        <v>0.94668550787228112</v>
      </c>
      <c r="W67" s="131"/>
      <c r="X67" s="128"/>
      <c r="Y67" s="128"/>
      <c r="Z67" s="110">
        <f>Validation!$AL9</f>
        <v>22.540847105909371</v>
      </c>
      <c r="AA67" s="110">
        <f>Validation!$AL$30</f>
        <v>24.22</v>
      </c>
      <c r="AB67" s="108">
        <f t="shared" si="20"/>
        <v>1.0744937795017657</v>
      </c>
      <c r="AC67" s="110">
        <f>Validation!$AM9</f>
        <v>27.113474124733557</v>
      </c>
      <c r="AD67" s="153">
        <f t="shared" si="21"/>
        <v>1.119466313985696</v>
      </c>
      <c r="AG67" s="110"/>
      <c r="AH67" s="111"/>
      <c r="AI67" s="29"/>
    </row>
    <row r="68" spans="1:36">
      <c r="A68" s="132" t="s">
        <v>847</v>
      </c>
      <c r="B68" s="121" t="s">
        <v>818</v>
      </c>
      <c r="C68" s="123">
        <v>534</v>
      </c>
      <c r="D68" s="237"/>
      <c r="E68" s="109"/>
      <c r="F68" s="117"/>
      <c r="G68" s="110">
        <f>AVERAGE(Validation!$AN$10:$AN$12)</f>
        <v>27.775101038063468</v>
      </c>
      <c r="H68" s="110">
        <f>Validation!$AO$30</f>
        <v>64.592500000000001</v>
      </c>
      <c r="I68" s="108">
        <f t="shared" si="15"/>
        <v>0.43000504761486963</v>
      </c>
      <c r="J68" s="110">
        <f>Validation!$AO10</f>
        <v>49.567012221263532</v>
      </c>
      <c r="K68" s="161">
        <f t="shared" si="16"/>
        <v>1.3031348291009308</v>
      </c>
      <c r="L68" s="110">
        <f>Validation!$AP10</f>
        <v>51.513721064606152</v>
      </c>
      <c r="M68" s="153">
        <f t="shared" si="17"/>
        <v>1.2538892292209107</v>
      </c>
      <c r="N68" s="108"/>
      <c r="O68" s="108"/>
      <c r="P68" s="124"/>
      <c r="Q68" s="154">
        <v>1.0374790510703524</v>
      </c>
      <c r="R68" s="154">
        <f>Validation!U$30</f>
        <v>1.0499999999999998</v>
      </c>
      <c r="S68" s="122">
        <f t="shared" si="18"/>
        <v>1.0120686281970992</v>
      </c>
      <c r="T68" s="61"/>
      <c r="U68" s="122">
        <f>Validation!V10</f>
        <v>1.1064585049551607</v>
      </c>
      <c r="V68" s="155">
        <f t="shared" si="19"/>
        <v>0.94897368070983479</v>
      </c>
      <c r="W68" s="62"/>
      <c r="X68" s="132"/>
      <c r="Y68" s="132"/>
      <c r="Z68" s="123">
        <f>AVERAGE(Validation!$AL$10:$AL$12)</f>
        <v>20.527875576475228</v>
      </c>
      <c r="AA68" s="123">
        <f>Validation!$AL$30</f>
        <v>24.22</v>
      </c>
      <c r="AB68" s="122">
        <f t="shared" si="20"/>
        <v>1.1798590609033073</v>
      </c>
      <c r="AC68" s="123">
        <f>AVERAGE(Validation!$AL$10:$AM$12)</f>
        <v>22.965061302018409</v>
      </c>
      <c r="AD68" s="157">
        <f t="shared" si="21"/>
        <v>0.94818585062008298</v>
      </c>
      <c r="AG68" s="110"/>
      <c r="AH68" s="111"/>
      <c r="AI68" s="29"/>
      <c r="AJ68" s="29"/>
    </row>
    <row r="69" spans="1:36">
      <c r="C69" s="108"/>
      <c r="D69" s="111"/>
      <c r="E69" s="111"/>
      <c r="F69" s="144"/>
      <c r="G69" s="145"/>
      <c r="H69" s="54"/>
      <c r="I69" s="54"/>
      <c r="J69" s="112"/>
      <c r="K69" s="54"/>
      <c r="L69" s="54"/>
      <c r="M69" s="54"/>
      <c r="N69" s="54"/>
      <c r="O69" s="55"/>
      <c r="P69" s="53"/>
      <c r="Q69" s="54"/>
      <c r="R69" s="54"/>
      <c r="S69" s="54"/>
      <c r="T69" s="112"/>
      <c r="U69" s="54"/>
      <c r="V69" s="54"/>
      <c r="W69" s="55"/>
      <c r="X69" s="56"/>
      <c r="AB69" s="29"/>
      <c r="AD69" s="131"/>
      <c r="AH69" s="111"/>
      <c r="AI69" s="29"/>
      <c r="AJ69" s="29"/>
    </row>
    <row r="70" spans="1:36">
      <c r="C70" s="108"/>
      <c r="D70" s="111"/>
      <c r="E70" s="111"/>
      <c r="F70" s="137"/>
      <c r="G70" s="111"/>
      <c r="J70" s="108"/>
      <c r="O70" s="57"/>
      <c r="P70" s="56"/>
      <c r="T70" s="108"/>
      <c r="W70" s="57"/>
      <c r="X70" s="56"/>
      <c r="AA70" s="111"/>
      <c r="AB70" s="29"/>
      <c r="AD70" s="131"/>
      <c r="AH70" s="111"/>
      <c r="AI70" s="29"/>
    </row>
    <row r="71" spans="1:36">
      <c r="C71" s="108"/>
      <c r="D71" s="111"/>
      <c r="E71" s="111"/>
      <c r="F71" s="137"/>
      <c r="G71" s="111"/>
      <c r="J71" s="108"/>
      <c r="O71" s="57"/>
      <c r="P71" s="56"/>
      <c r="T71" s="108"/>
      <c r="W71" s="57"/>
      <c r="X71" s="56"/>
      <c r="AA71" s="108"/>
      <c r="AB71" s="109"/>
      <c r="AD71" s="131"/>
      <c r="AH71" s="111"/>
      <c r="AI71" s="29"/>
    </row>
    <row r="72" spans="1:36">
      <c r="C72" s="108"/>
      <c r="D72" s="111"/>
      <c r="E72" s="111"/>
      <c r="F72" s="137"/>
      <c r="H72" s="141"/>
      <c r="I72" s="141"/>
      <c r="J72" s="111"/>
      <c r="K72" s="142"/>
      <c r="L72" s="143"/>
      <c r="M72" s="143"/>
      <c r="N72" s="143"/>
      <c r="O72" s="120"/>
      <c r="P72" s="118"/>
      <c r="Q72" s="143"/>
      <c r="W72" s="57"/>
      <c r="X72" s="56"/>
      <c r="AA72" s="138"/>
      <c r="AB72" s="111"/>
      <c r="AD72" s="131"/>
      <c r="AH72" s="111"/>
    </row>
    <row r="73" spans="1:36">
      <c r="C73" s="108"/>
      <c r="D73" s="111"/>
      <c r="E73" s="111"/>
      <c r="F73" s="146" t="s">
        <v>765</v>
      </c>
      <c r="G73" s="219"/>
      <c r="H73" s="232"/>
      <c r="I73" s="108"/>
      <c r="J73" s="227"/>
      <c r="K73" s="147" t="s">
        <v>827</v>
      </c>
      <c r="L73" s="228"/>
      <c r="M73" s="228"/>
      <c r="N73" s="228"/>
      <c r="O73" s="229"/>
      <c r="P73" s="118"/>
      <c r="S73" s="218" t="s">
        <v>816</v>
      </c>
      <c r="T73" s="219"/>
      <c r="U73" s="220"/>
      <c r="W73" s="57"/>
      <c r="X73" s="56"/>
      <c r="Y73" s="23" t="s">
        <v>831</v>
      </c>
      <c r="Z73" s="23" t="s">
        <v>702</v>
      </c>
      <c r="AA73" s="23" t="s">
        <v>700</v>
      </c>
      <c r="AD73" s="131"/>
      <c r="AH73" s="111"/>
    </row>
    <row r="74" spans="1:36">
      <c r="C74" s="108"/>
      <c r="D74" s="111"/>
      <c r="E74" s="111"/>
      <c r="F74" s="233" t="s">
        <v>702</v>
      </c>
      <c r="G74" s="222" t="s">
        <v>700</v>
      </c>
      <c r="H74" s="234" t="s">
        <v>703</v>
      </c>
      <c r="I74" s="108"/>
      <c r="J74" s="103"/>
      <c r="K74" s="222" t="s">
        <v>702</v>
      </c>
      <c r="L74" s="230" t="s">
        <v>700</v>
      </c>
      <c r="M74" s="222" t="s">
        <v>703</v>
      </c>
      <c r="N74" s="222" t="s">
        <v>761</v>
      </c>
      <c r="O74" s="223" t="s">
        <v>828</v>
      </c>
      <c r="P74" s="118"/>
      <c r="S74" s="221" t="s">
        <v>702</v>
      </c>
      <c r="T74" s="222" t="s">
        <v>700</v>
      </c>
      <c r="U74" s="223" t="s">
        <v>703</v>
      </c>
      <c r="W74" s="57"/>
      <c r="X74" s="56"/>
      <c r="Y74" s="23"/>
      <c r="Z74" s="23">
        <v>0.85009999999999997</v>
      </c>
      <c r="AA74" s="23">
        <v>7.9515000000000002</v>
      </c>
      <c r="AD74" s="131"/>
      <c r="AH74" s="111"/>
    </row>
    <row r="75" spans="1:36">
      <c r="C75" s="108"/>
      <c r="D75" s="111"/>
      <c r="E75" s="111"/>
      <c r="F75" s="235" cm="1">
        <f t="array" ref="F75:H75">LINEST(H3:H68,G3:G68^{1,2})</f>
        <v>-1.4839642497323803E-3</v>
      </c>
      <c r="G75" s="225">
        <v>1.4435653300340157</v>
      </c>
      <c r="H75" s="226">
        <v>10.031449280709936</v>
      </c>
      <c r="I75" s="61"/>
      <c r="J75" s="231" t="s">
        <v>826</v>
      </c>
      <c r="K75" s="225" cm="1">
        <f t="array" ref="K75:O75">LINEST(K3:K68,C3:C68^{1,2,3,4})</f>
        <v>3.0503682028398749E-12</v>
      </c>
      <c r="L75" s="225">
        <v>-1.2717857034694705E-8</v>
      </c>
      <c r="M75" s="225">
        <v>9.5270131602195864E-6</v>
      </c>
      <c r="N75" s="225">
        <v>-2.1790573983926182E-3</v>
      </c>
      <c r="O75" s="226">
        <v>1.17373826212014</v>
      </c>
      <c r="P75" s="60"/>
      <c r="Q75" s="61"/>
      <c r="R75" s="61"/>
      <c r="S75" s="224" cm="1">
        <f t="array" ref="S75:U75">LINEST(R3:R68,Q3:Q68^{1,2})</f>
        <v>-9.5515572508753453E-3</v>
      </c>
      <c r="T75" s="225">
        <v>1.1782991190161964</v>
      </c>
      <c r="U75" s="226">
        <v>-0.10381094587019074</v>
      </c>
      <c r="V75" s="61"/>
      <c r="W75" s="62"/>
      <c r="X75" s="60"/>
      <c r="Y75" s="61"/>
      <c r="Z75" s="61"/>
      <c r="AA75" s="61"/>
      <c r="AB75" s="61"/>
      <c r="AC75" s="61"/>
      <c r="AD75" s="133"/>
      <c r="AH75" s="111"/>
    </row>
    <row r="76" spans="1:36">
      <c r="C76" s="108"/>
      <c r="D76" s="111"/>
      <c r="E76" s="111"/>
      <c r="F76" s="138"/>
      <c r="J76" s="111"/>
      <c r="AD76" s="111"/>
      <c r="AH76" s="111"/>
    </row>
    <row r="77" spans="1:36">
      <c r="C77" s="108"/>
      <c r="D77" s="111"/>
      <c r="E77" s="111"/>
      <c r="F77" s="138"/>
      <c r="J77" s="111"/>
      <c r="S77" s="111"/>
      <c r="AD77" s="111"/>
      <c r="AH77" s="111"/>
    </row>
    <row r="78" spans="1:36">
      <c r="C78" s="108"/>
      <c r="D78" s="111"/>
      <c r="E78" s="111"/>
      <c r="F78" s="138"/>
      <c r="H78" s="111"/>
      <c r="I78" s="111"/>
      <c r="J78" s="111"/>
      <c r="K78" s="31"/>
      <c r="S78" s="111"/>
      <c r="AD78" s="111"/>
      <c r="AH78" s="111"/>
    </row>
    <row r="79" spans="1:36">
      <c r="C79" s="108"/>
      <c r="D79" s="111"/>
      <c r="E79" s="111"/>
      <c r="F79" s="138"/>
      <c r="H79" s="111"/>
      <c r="I79" s="111"/>
      <c r="J79" s="111"/>
      <c r="T79" s="31"/>
      <c r="AD79" s="111"/>
      <c r="AH79" s="111"/>
    </row>
    <row r="80" spans="1:36">
      <c r="C80" s="108"/>
      <c r="D80" s="111"/>
      <c r="E80" s="111"/>
      <c r="F80" s="138"/>
      <c r="G80" s="111"/>
      <c r="J80" s="31"/>
      <c r="K80" s="111"/>
      <c r="T80" s="29"/>
      <c r="AD80" s="111"/>
      <c r="AH80" s="111"/>
    </row>
    <row r="81" spans="3:34">
      <c r="C81" s="108"/>
      <c r="D81" s="111"/>
      <c r="E81" s="111"/>
      <c r="F81" s="138"/>
      <c r="G81" s="111"/>
      <c r="J81" s="29"/>
      <c r="K81" s="111"/>
      <c r="AD81" s="111"/>
      <c r="AH81" s="111"/>
    </row>
    <row r="82" spans="3:34">
      <c r="C82" s="108"/>
      <c r="D82" s="111"/>
      <c r="E82" s="111"/>
      <c r="F82" s="138"/>
      <c r="G82" s="111"/>
      <c r="K82" s="111"/>
      <c r="AD82" s="111"/>
      <c r="AH82" s="111"/>
    </row>
    <row r="83" spans="3:34">
      <c r="C83" s="108"/>
      <c r="D83" s="111"/>
      <c r="E83" s="111"/>
      <c r="F83" s="138"/>
      <c r="G83" s="111"/>
      <c r="K83" s="111"/>
      <c r="AD83" s="111"/>
      <c r="AH83" s="111"/>
    </row>
    <row r="84" spans="3:34">
      <c r="C84" s="108"/>
      <c r="D84" s="111"/>
      <c r="E84" s="111"/>
      <c r="F84" s="138"/>
      <c r="G84" s="111"/>
      <c r="K84" s="111"/>
      <c r="L84" s="31"/>
      <c r="AD84" s="111"/>
      <c r="AH84" s="111"/>
    </row>
    <row r="85" spans="3:34">
      <c r="C85" s="108"/>
      <c r="D85" s="111"/>
      <c r="E85" s="111"/>
      <c r="F85" s="138"/>
      <c r="G85" s="111"/>
      <c r="J85" s="111"/>
      <c r="K85" s="31"/>
      <c r="AD85" s="111"/>
      <c r="AH85" s="111"/>
    </row>
    <row r="86" spans="3:34">
      <c r="C86" s="108"/>
      <c r="D86" s="111"/>
      <c r="E86" s="111"/>
      <c r="F86" s="138"/>
      <c r="G86" s="111"/>
      <c r="I86" s="31"/>
      <c r="J86" s="111"/>
      <c r="K86" s="29"/>
      <c r="AD86" s="111"/>
      <c r="AH86" s="111"/>
    </row>
    <row r="87" spans="3:34">
      <c r="C87" s="108"/>
      <c r="D87" s="111"/>
      <c r="E87" s="111"/>
      <c r="F87" s="138"/>
      <c r="G87" s="111"/>
      <c r="I87" s="31"/>
      <c r="J87" s="111"/>
      <c r="AD87" s="111"/>
      <c r="AH87" s="111"/>
    </row>
    <row r="88" spans="3:34">
      <c r="C88" s="108"/>
      <c r="D88" s="111"/>
      <c r="E88" s="111"/>
      <c r="F88" s="138"/>
      <c r="G88" s="111"/>
      <c r="I88" s="29"/>
      <c r="J88" s="111"/>
      <c r="K88" s="29"/>
      <c r="AD88" s="111"/>
      <c r="AH88" s="111"/>
    </row>
    <row r="89" spans="3:34">
      <c r="C89" s="108"/>
      <c r="D89" s="111"/>
      <c r="E89" s="111"/>
      <c r="F89" s="138"/>
      <c r="G89" s="111"/>
      <c r="J89" s="111"/>
      <c r="AD89" s="111"/>
      <c r="AH89" s="111"/>
    </row>
    <row r="90" spans="3:34">
      <c r="C90" s="108"/>
      <c r="D90" s="111"/>
      <c r="E90" s="111"/>
      <c r="F90" s="138"/>
      <c r="G90" s="111"/>
      <c r="I90" s="29"/>
      <c r="J90" s="111"/>
      <c r="K90" s="29"/>
      <c r="AD90" s="111"/>
      <c r="AH90" s="111"/>
    </row>
    <row r="91" spans="3:34">
      <c r="C91" s="108"/>
      <c r="D91" s="111"/>
      <c r="E91" s="111"/>
      <c r="F91" s="138"/>
      <c r="G91" s="111"/>
      <c r="J91" s="111"/>
      <c r="K91" s="29"/>
      <c r="AD91" s="111"/>
      <c r="AH91" s="111"/>
    </row>
    <row r="92" spans="3:34">
      <c r="C92" s="111"/>
      <c r="D92" s="111"/>
      <c r="E92" s="111"/>
      <c r="F92" s="138"/>
      <c r="G92" s="111"/>
      <c r="I92" s="29"/>
      <c r="J92" s="111"/>
      <c r="AD92" s="111"/>
      <c r="AH92" s="111"/>
    </row>
    <row r="93" spans="3:34">
      <c r="C93" s="111"/>
      <c r="D93" s="111"/>
      <c r="E93" s="111"/>
      <c r="F93" s="138"/>
      <c r="G93" s="111"/>
      <c r="I93" s="29"/>
      <c r="J93" s="111"/>
      <c r="K93" s="29"/>
      <c r="AD93" s="111"/>
      <c r="AH93" s="111"/>
    </row>
    <row r="94" spans="3:34">
      <c r="C94" s="111"/>
      <c r="D94" s="111"/>
      <c r="E94" s="111"/>
      <c r="F94" s="138"/>
      <c r="G94" s="111"/>
      <c r="J94" s="111"/>
      <c r="AD94" s="111"/>
      <c r="AH94" s="111"/>
    </row>
    <row r="95" spans="3:34">
      <c r="C95" s="111"/>
      <c r="D95" s="111"/>
      <c r="E95" s="111"/>
      <c r="F95" s="138"/>
      <c r="G95" s="111"/>
      <c r="I95" s="29"/>
      <c r="J95" s="111"/>
      <c r="AD95" s="111"/>
      <c r="AH95" s="111"/>
    </row>
    <row r="96" spans="3:34">
      <c r="C96" s="111"/>
      <c r="D96" s="111"/>
      <c r="E96" s="111"/>
      <c r="F96" s="138"/>
      <c r="G96" s="111"/>
      <c r="J96" s="111"/>
      <c r="AD96" s="111"/>
      <c r="AH96" s="111"/>
    </row>
    <row r="97" spans="3:34">
      <c r="C97" s="111"/>
      <c r="D97" s="111"/>
      <c r="E97" s="111"/>
      <c r="F97" s="138"/>
      <c r="G97" s="111"/>
      <c r="J97" s="111"/>
      <c r="AD97" s="111"/>
      <c r="AH97" s="111"/>
    </row>
    <row r="98" spans="3:34">
      <c r="C98" s="111"/>
      <c r="D98" s="111"/>
      <c r="E98" s="111"/>
      <c r="F98" s="138"/>
      <c r="G98" s="111"/>
      <c r="J98" s="111"/>
      <c r="AD98" s="111"/>
      <c r="AH98" s="111"/>
    </row>
    <row r="99" spans="3:34">
      <c r="C99" s="111"/>
      <c r="D99" s="111"/>
      <c r="E99" s="111"/>
      <c r="F99" s="138"/>
      <c r="G99" s="111"/>
      <c r="J99" s="111"/>
      <c r="AD99" s="111"/>
      <c r="AH99" s="111"/>
    </row>
    <row r="100" spans="3:34">
      <c r="C100" s="111"/>
      <c r="D100" s="111"/>
      <c r="E100" s="111"/>
      <c r="F100" s="138"/>
      <c r="G100" s="111"/>
      <c r="J100" s="111"/>
      <c r="AD100" s="111"/>
      <c r="AH100" s="111"/>
    </row>
    <row r="101" spans="3:34">
      <c r="C101" s="111"/>
      <c r="D101" s="111"/>
      <c r="E101" s="111"/>
      <c r="F101" s="138"/>
      <c r="G101" s="111"/>
      <c r="J101" s="111"/>
      <c r="AD101" s="111"/>
      <c r="AH101" s="111"/>
    </row>
    <row r="102" spans="3:34">
      <c r="C102" s="111"/>
      <c r="D102" s="111"/>
      <c r="E102" s="111"/>
      <c r="F102" s="138"/>
      <c r="G102" s="111"/>
      <c r="J102" s="111"/>
      <c r="AD102" s="111"/>
      <c r="AH102" s="111"/>
    </row>
    <row r="103" spans="3:34">
      <c r="C103" s="111"/>
      <c r="D103" s="111"/>
      <c r="E103" s="111"/>
      <c r="F103" s="138"/>
      <c r="G103" s="111"/>
      <c r="J103" s="111"/>
      <c r="AD103" s="111"/>
      <c r="AH103" s="111"/>
    </row>
    <row r="104" spans="3:34">
      <c r="C104" s="111"/>
      <c r="D104" s="111"/>
      <c r="E104" s="111"/>
      <c r="F104" s="138"/>
      <c r="G104" s="111"/>
      <c r="J104" s="111"/>
      <c r="AD104" s="111"/>
      <c r="AH104" s="111"/>
    </row>
    <row r="105" spans="3:34">
      <c r="C105" s="111"/>
      <c r="D105" s="111"/>
      <c r="E105" s="111"/>
      <c r="F105" s="138"/>
      <c r="G105" s="111"/>
      <c r="J105" s="111"/>
      <c r="AD105" s="111"/>
      <c r="AH105" s="111"/>
    </row>
    <row r="106" spans="3:34">
      <c r="C106" s="111"/>
      <c r="D106" s="111"/>
      <c r="E106" s="111"/>
      <c r="F106" s="138"/>
      <c r="G106" s="111"/>
      <c r="J106" s="111"/>
      <c r="AD106" s="111"/>
      <c r="AH106" s="111"/>
    </row>
    <row r="107" spans="3:34">
      <c r="C107" s="111"/>
      <c r="D107" s="111"/>
      <c r="E107" s="111"/>
      <c r="F107" s="138"/>
      <c r="G107" s="111"/>
      <c r="J107" s="111"/>
      <c r="AD107" s="111"/>
      <c r="AH107" s="111"/>
    </row>
    <row r="108" spans="3:34">
      <c r="C108" s="111"/>
      <c r="D108" s="111"/>
      <c r="E108" s="111"/>
      <c r="F108" s="138"/>
      <c r="G108" s="111"/>
      <c r="J108" s="111"/>
      <c r="AD108" s="111"/>
      <c r="AH108" s="111"/>
    </row>
    <row r="109" spans="3:34">
      <c r="C109" s="111"/>
      <c r="D109" s="111"/>
      <c r="E109" s="111"/>
      <c r="F109" s="138"/>
      <c r="G109" s="111"/>
      <c r="J109" s="111"/>
      <c r="AD109" s="111"/>
      <c r="AH109" s="111"/>
    </row>
    <row r="110" spans="3:34">
      <c r="C110" s="111"/>
      <c r="D110" s="111"/>
      <c r="E110" s="111"/>
      <c r="F110" s="138"/>
      <c r="G110" s="111"/>
      <c r="J110" s="111"/>
      <c r="AD110" s="111"/>
      <c r="AH110" s="111"/>
    </row>
    <row r="111" spans="3:34">
      <c r="C111" s="111"/>
      <c r="D111" s="111"/>
      <c r="E111" s="111"/>
      <c r="F111" s="138"/>
      <c r="G111" s="111"/>
      <c r="J111" s="111"/>
      <c r="AD111" s="111"/>
      <c r="AH111" s="111"/>
    </row>
    <row r="112" spans="3:34">
      <c r="C112" s="111"/>
      <c r="D112" s="111"/>
      <c r="E112" s="111"/>
      <c r="F112" s="138"/>
      <c r="G112" s="111"/>
      <c r="J112" s="111"/>
      <c r="AD112" s="111"/>
      <c r="AH112" s="111"/>
    </row>
    <row r="113" spans="3:34">
      <c r="C113" s="111"/>
      <c r="D113" s="111"/>
      <c r="E113" s="111"/>
      <c r="F113" s="138"/>
      <c r="G113" s="111"/>
      <c r="J113" s="111"/>
      <c r="AD113" s="111"/>
      <c r="AH113" s="111"/>
    </row>
    <row r="114" spans="3:34">
      <c r="C114" s="111"/>
      <c r="D114" s="111"/>
      <c r="E114" s="111"/>
      <c r="F114" s="138"/>
      <c r="G114" s="111"/>
      <c r="J114" s="111"/>
      <c r="AD114" s="111"/>
      <c r="AH114" s="111"/>
    </row>
    <row r="115" spans="3:34">
      <c r="C115" s="111"/>
      <c r="D115" s="111"/>
      <c r="E115" s="111"/>
      <c r="F115" s="138"/>
      <c r="G115" s="111"/>
      <c r="J115" s="111"/>
      <c r="AD115" s="111"/>
      <c r="AH115" s="111"/>
    </row>
    <row r="116" spans="3:34">
      <c r="C116" s="111"/>
      <c r="D116" s="111"/>
      <c r="E116" s="111"/>
      <c r="F116" s="138"/>
      <c r="G116" s="111"/>
      <c r="J116" s="111"/>
      <c r="AD116" s="111"/>
      <c r="AH116" s="111"/>
    </row>
    <row r="117" spans="3:34">
      <c r="C117" s="111"/>
      <c r="D117" s="111"/>
      <c r="E117" s="111"/>
      <c r="F117" s="138"/>
      <c r="G117" s="111"/>
      <c r="J117" s="111"/>
      <c r="AD117" s="111"/>
      <c r="AH117" s="111"/>
    </row>
    <row r="118" spans="3:34">
      <c r="C118" s="111"/>
      <c r="D118" s="111"/>
      <c r="E118" s="111"/>
      <c r="F118" s="138"/>
      <c r="G118" s="111"/>
      <c r="J118" s="111"/>
      <c r="AD118" s="111"/>
      <c r="AH118" s="111"/>
    </row>
    <row r="119" spans="3:34">
      <c r="C119" s="111"/>
      <c r="D119" s="111"/>
      <c r="E119" s="111"/>
      <c r="F119" s="138"/>
      <c r="G119" s="111"/>
      <c r="J119" s="111"/>
      <c r="AD119" s="111"/>
      <c r="AH119" s="111"/>
    </row>
    <row r="120" spans="3:34">
      <c r="C120" s="111"/>
      <c r="D120" s="111"/>
      <c r="E120" s="111"/>
      <c r="F120" s="138"/>
      <c r="G120" s="111"/>
      <c r="J120" s="111"/>
      <c r="AD120" s="111"/>
      <c r="AH120" s="111"/>
    </row>
    <row r="121" spans="3:34">
      <c r="C121" s="111"/>
      <c r="D121" s="111"/>
      <c r="E121" s="111"/>
      <c r="F121" s="138"/>
      <c r="G121" s="111"/>
      <c r="J121" s="111"/>
      <c r="AD121" s="111"/>
      <c r="AH121" s="111"/>
    </row>
    <row r="122" spans="3:34">
      <c r="C122" s="111"/>
      <c r="D122" s="111"/>
      <c r="E122" s="111"/>
      <c r="F122" s="138"/>
      <c r="G122" s="111"/>
      <c r="J122" s="111"/>
      <c r="AD122" s="111"/>
      <c r="AH122" s="111"/>
    </row>
    <row r="123" spans="3:34">
      <c r="C123" s="111"/>
      <c r="D123" s="111"/>
      <c r="E123" s="111"/>
      <c r="F123" s="138"/>
      <c r="G123" s="111"/>
      <c r="J123" s="111"/>
      <c r="AD123" s="111"/>
      <c r="AH123" s="111"/>
    </row>
    <row r="124" spans="3:34">
      <c r="C124" s="111"/>
      <c r="D124" s="111"/>
      <c r="E124" s="111"/>
      <c r="F124" s="138"/>
      <c r="G124" s="111"/>
      <c r="J124" s="111"/>
      <c r="AD124" s="111"/>
      <c r="AH124" s="111"/>
    </row>
    <row r="125" spans="3:34">
      <c r="C125" s="111"/>
      <c r="D125" s="111"/>
      <c r="E125" s="111"/>
      <c r="F125" s="138"/>
      <c r="G125" s="111"/>
      <c r="J125" s="111"/>
      <c r="AD125" s="111"/>
      <c r="AH125" s="111"/>
    </row>
    <row r="126" spans="3:34">
      <c r="C126" s="111"/>
      <c r="D126" s="111"/>
      <c r="E126" s="111"/>
      <c r="F126" s="138"/>
      <c r="G126" s="111"/>
      <c r="J126" s="111"/>
      <c r="AD126" s="111"/>
      <c r="AH126" s="111"/>
    </row>
    <row r="127" spans="3:34">
      <c r="C127" s="111"/>
      <c r="D127" s="111"/>
      <c r="E127" s="111"/>
      <c r="F127" s="138"/>
      <c r="G127" s="111"/>
      <c r="J127" s="111"/>
      <c r="AD127" s="111"/>
      <c r="AH127" s="111"/>
    </row>
    <row r="128" spans="3:34">
      <c r="C128" s="111"/>
      <c r="D128" s="111"/>
      <c r="E128" s="111"/>
      <c r="F128" s="138"/>
      <c r="G128" s="111"/>
      <c r="J128" s="111"/>
      <c r="AD128" s="111"/>
      <c r="AH128" s="111"/>
    </row>
    <row r="129" spans="3:34">
      <c r="C129" s="111"/>
      <c r="D129" s="111"/>
      <c r="E129" s="111"/>
      <c r="F129" s="138"/>
      <c r="G129" s="111"/>
      <c r="J129" s="111"/>
      <c r="AD129" s="111"/>
      <c r="AH129" s="111"/>
    </row>
    <row r="130" spans="3:34">
      <c r="C130" s="111"/>
      <c r="D130" s="111"/>
      <c r="E130" s="111"/>
      <c r="F130" s="138"/>
      <c r="G130" s="111"/>
      <c r="J130" s="111"/>
      <c r="AD130" s="111"/>
      <c r="AH130" s="111"/>
    </row>
    <row r="131" spans="3:34">
      <c r="C131" s="111"/>
      <c r="D131" s="111"/>
      <c r="E131" s="111"/>
      <c r="F131" s="138"/>
      <c r="G131" s="111"/>
      <c r="J131" s="111"/>
      <c r="AD131" s="111"/>
      <c r="AH131" s="111"/>
    </row>
    <row r="132" spans="3:34">
      <c r="C132" s="111"/>
      <c r="D132" s="111"/>
      <c r="E132" s="111"/>
      <c r="F132" s="138"/>
      <c r="G132" s="111"/>
      <c r="J132" s="111"/>
      <c r="AD132" s="111"/>
      <c r="AH132" s="111"/>
    </row>
    <row r="133" spans="3:34">
      <c r="C133" s="111"/>
      <c r="D133" s="111"/>
      <c r="E133" s="111"/>
      <c r="F133" s="138"/>
      <c r="G133" s="111"/>
      <c r="J133" s="111"/>
      <c r="AD133" s="111"/>
      <c r="AH133" s="111"/>
    </row>
    <row r="134" spans="3:34">
      <c r="C134" s="111"/>
      <c r="D134" s="111"/>
      <c r="E134" s="111"/>
      <c r="F134" s="138"/>
      <c r="G134" s="111"/>
      <c r="J134" s="111"/>
      <c r="AD134" s="111"/>
      <c r="AH134" s="111"/>
    </row>
    <row r="135" spans="3:34">
      <c r="C135" s="111"/>
      <c r="D135" s="111"/>
      <c r="E135" s="111"/>
      <c r="F135" s="138"/>
      <c r="G135" s="111"/>
      <c r="J135" s="111"/>
      <c r="AD135" s="111"/>
      <c r="AH135" s="111"/>
    </row>
    <row r="136" spans="3:34">
      <c r="C136" s="111"/>
      <c r="D136" s="111"/>
      <c r="E136" s="111"/>
      <c r="F136" s="138"/>
      <c r="G136" s="111"/>
      <c r="J136" s="111"/>
      <c r="AD136" s="111"/>
      <c r="AH136" s="111"/>
    </row>
    <row r="137" spans="3:34">
      <c r="C137" s="111"/>
      <c r="D137" s="111"/>
      <c r="E137" s="111"/>
      <c r="F137" s="138"/>
      <c r="G137" s="111"/>
      <c r="J137" s="111"/>
      <c r="AD137" s="111"/>
      <c r="AH137" s="111"/>
    </row>
    <row r="138" spans="3:34">
      <c r="C138" s="111"/>
      <c r="D138" s="111"/>
      <c r="E138" s="111"/>
      <c r="F138" s="138"/>
      <c r="G138" s="111"/>
      <c r="J138" s="111"/>
      <c r="AD138" s="111"/>
      <c r="AH138" s="111"/>
    </row>
    <row r="139" spans="3:34">
      <c r="C139" s="111"/>
      <c r="D139" s="111"/>
      <c r="E139" s="111"/>
      <c r="F139" s="138"/>
      <c r="G139" s="111"/>
      <c r="J139" s="111"/>
      <c r="AD139" s="111"/>
      <c r="AH139" s="111"/>
    </row>
    <row r="140" spans="3:34">
      <c r="C140" s="111"/>
      <c r="D140" s="111"/>
      <c r="E140" s="111"/>
      <c r="F140" s="138"/>
      <c r="G140" s="111"/>
      <c r="J140" s="111"/>
      <c r="AD140" s="111"/>
      <c r="AH140" s="111"/>
    </row>
    <row r="141" spans="3:34">
      <c r="C141" s="111"/>
      <c r="D141" s="111"/>
      <c r="E141" s="111"/>
      <c r="F141" s="138"/>
      <c r="G141" s="111"/>
      <c r="J141" s="111"/>
      <c r="AD141" s="111"/>
      <c r="AH141" s="111"/>
    </row>
    <row r="142" spans="3:34">
      <c r="C142" s="111"/>
      <c r="D142" s="111"/>
      <c r="E142" s="111"/>
      <c r="F142" s="138"/>
      <c r="G142" s="111"/>
      <c r="J142" s="111"/>
      <c r="AD142" s="111"/>
      <c r="AH142" s="111"/>
    </row>
    <row r="143" spans="3:34">
      <c r="C143" s="111"/>
      <c r="D143" s="111"/>
      <c r="E143" s="111"/>
      <c r="F143" s="138"/>
      <c r="G143" s="111"/>
      <c r="J143" s="111"/>
      <c r="AD143" s="111"/>
      <c r="AH143" s="111"/>
    </row>
    <row r="144" spans="3:34">
      <c r="C144" s="111"/>
      <c r="D144" s="111"/>
      <c r="E144" s="111"/>
      <c r="F144" s="138"/>
      <c r="G144" s="111"/>
      <c r="J144" s="111"/>
      <c r="AD144" s="111"/>
      <c r="AH144" s="111"/>
    </row>
    <row r="145" spans="3:34">
      <c r="C145" s="111"/>
      <c r="D145" s="111"/>
      <c r="E145" s="111"/>
      <c r="F145" s="138"/>
      <c r="G145" s="111"/>
      <c r="J145" s="111"/>
      <c r="AD145" s="111"/>
      <c r="AH145" s="111"/>
    </row>
    <row r="146" spans="3:34">
      <c r="C146" s="111"/>
      <c r="D146" s="111"/>
      <c r="E146" s="111"/>
      <c r="F146" s="138"/>
      <c r="G146" s="111"/>
      <c r="J146" s="111"/>
      <c r="AD146" s="111"/>
      <c r="AH146" s="111"/>
    </row>
    <row r="147" spans="3:34">
      <c r="C147" s="111"/>
      <c r="D147" s="111"/>
      <c r="E147" s="111"/>
      <c r="F147" s="138"/>
      <c r="G147" s="111"/>
      <c r="J147" s="111"/>
      <c r="AD147" s="111"/>
      <c r="AH147" s="111"/>
    </row>
    <row r="148" spans="3:34">
      <c r="C148" s="111"/>
      <c r="D148" s="111"/>
      <c r="E148" s="111"/>
      <c r="F148" s="138"/>
      <c r="G148" s="111"/>
      <c r="J148" s="111"/>
      <c r="AD148" s="111"/>
      <c r="AH148" s="111"/>
    </row>
    <row r="149" spans="3:34">
      <c r="C149" s="111"/>
      <c r="D149" s="111"/>
      <c r="E149" s="111"/>
      <c r="F149" s="138"/>
      <c r="G149" s="111"/>
      <c r="J149" s="111"/>
      <c r="AD149" s="111"/>
      <c r="AH149" s="111"/>
    </row>
    <row r="150" spans="3:34">
      <c r="C150" s="111"/>
      <c r="D150" s="111"/>
      <c r="E150" s="111"/>
      <c r="F150" s="138"/>
      <c r="G150" s="111"/>
      <c r="J150" s="111"/>
      <c r="AD150" s="111"/>
      <c r="AH150" s="111"/>
    </row>
    <row r="151" spans="3:34">
      <c r="C151" s="111"/>
      <c r="D151" s="111"/>
      <c r="E151" s="111"/>
      <c r="F151" s="138"/>
      <c r="G151" s="111"/>
      <c r="J151" s="111"/>
      <c r="AD151" s="111"/>
      <c r="AH151" s="111"/>
    </row>
    <row r="152" spans="3:34">
      <c r="C152" s="111"/>
      <c r="D152" s="111"/>
      <c r="E152" s="111"/>
      <c r="F152" s="138"/>
      <c r="G152" s="111"/>
      <c r="J152" s="111"/>
      <c r="AD152" s="111"/>
      <c r="AH152" s="111"/>
    </row>
    <row r="153" spans="3:34">
      <c r="C153" s="111"/>
      <c r="D153" s="111"/>
      <c r="E153" s="111"/>
      <c r="F153" s="138"/>
      <c r="G153" s="111"/>
      <c r="J153" s="111"/>
      <c r="AD153" s="111"/>
      <c r="AH153" s="111"/>
    </row>
    <row r="154" spans="3:34">
      <c r="C154" s="111"/>
      <c r="D154" s="111"/>
      <c r="E154" s="111"/>
      <c r="F154" s="138"/>
      <c r="G154" s="111"/>
      <c r="J154" s="111"/>
      <c r="AD154" s="111"/>
      <c r="AH154" s="111"/>
    </row>
    <row r="155" spans="3:34">
      <c r="C155" s="111"/>
      <c r="D155" s="111"/>
      <c r="E155" s="111"/>
      <c r="F155" s="138"/>
      <c r="G155" s="111"/>
      <c r="J155" s="111"/>
      <c r="AD155" s="111"/>
      <c r="AH155" s="111"/>
    </row>
    <row r="156" spans="3:34">
      <c r="C156" s="111"/>
      <c r="D156" s="111"/>
      <c r="E156" s="111"/>
      <c r="F156" s="138"/>
      <c r="G156" s="111"/>
      <c r="J156" s="111"/>
      <c r="AD156" s="111"/>
      <c r="AH156" s="111"/>
    </row>
    <row r="157" spans="3:34">
      <c r="C157" s="111"/>
      <c r="D157" s="111"/>
      <c r="E157" s="111"/>
      <c r="F157" s="138"/>
      <c r="G157" s="111"/>
      <c r="J157" s="111"/>
      <c r="AD157" s="111"/>
      <c r="AH157" s="111"/>
    </row>
    <row r="158" spans="3:34">
      <c r="C158" s="111"/>
      <c r="D158" s="111"/>
      <c r="E158" s="111"/>
      <c r="F158" s="138"/>
      <c r="G158" s="111"/>
      <c r="J158" s="111"/>
      <c r="AD158" s="111"/>
      <c r="AH158" s="111"/>
    </row>
    <row r="159" spans="3:34">
      <c r="C159" s="111"/>
      <c r="D159" s="111"/>
      <c r="E159" s="111"/>
      <c r="F159" s="138"/>
      <c r="G159" s="111"/>
      <c r="J159" s="111"/>
      <c r="AD159" s="111"/>
      <c r="AH159" s="111"/>
    </row>
    <row r="160" spans="3:34">
      <c r="C160" s="111"/>
      <c r="D160" s="111"/>
      <c r="E160" s="111"/>
      <c r="F160" s="138"/>
      <c r="G160" s="111"/>
      <c r="J160" s="111"/>
      <c r="AD160" s="111"/>
      <c r="AH160" s="111"/>
    </row>
    <row r="161" spans="3:34">
      <c r="C161" s="111"/>
      <c r="D161" s="111"/>
      <c r="E161" s="111"/>
      <c r="F161" s="138"/>
      <c r="G161" s="111"/>
      <c r="J161" s="111"/>
      <c r="AD161" s="111"/>
      <c r="AH161" s="111"/>
    </row>
    <row r="162" spans="3:34">
      <c r="C162" s="111"/>
      <c r="D162" s="111"/>
      <c r="E162" s="111"/>
      <c r="F162" s="138"/>
      <c r="G162" s="111"/>
      <c r="J162" s="111"/>
      <c r="AD162" s="111"/>
      <c r="AH162" s="111"/>
    </row>
    <row r="163" spans="3:34">
      <c r="C163" s="111"/>
      <c r="D163" s="111"/>
      <c r="E163" s="111"/>
      <c r="F163" s="138"/>
      <c r="G163" s="111"/>
      <c r="J163" s="111"/>
      <c r="AD163" s="111"/>
      <c r="AH163" s="111"/>
    </row>
    <row r="164" spans="3:34">
      <c r="C164" s="111"/>
      <c r="D164" s="111"/>
      <c r="E164" s="111"/>
      <c r="F164" s="138"/>
      <c r="G164" s="111"/>
      <c r="J164" s="111"/>
      <c r="AD164" s="111"/>
      <c r="AH164" s="111"/>
    </row>
    <row r="165" spans="3:34">
      <c r="C165" s="111"/>
      <c r="D165" s="111"/>
      <c r="E165" s="111"/>
      <c r="F165" s="138"/>
      <c r="G165" s="111"/>
      <c r="J165" s="111"/>
      <c r="AD165" s="111"/>
      <c r="AH165" s="111"/>
    </row>
    <row r="166" spans="3:34">
      <c r="C166" s="111"/>
      <c r="D166" s="111"/>
      <c r="E166" s="111"/>
      <c r="F166" s="138"/>
      <c r="G166" s="111"/>
      <c r="J166" s="111"/>
      <c r="AD166" s="111"/>
      <c r="AH166" s="111"/>
    </row>
    <row r="167" spans="3:34">
      <c r="C167" s="111"/>
      <c r="D167" s="111"/>
      <c r="E167" s="111"/>
      <c r="F167" s="138"/>
      <c r="G167" s="111"/>
      <c r="J167" s="111"/>
      <c r="AD167" s="111"/>
      <c r="AH167" s="111"/>
    </row>
    <row r="168" spans="3:34">
      <c r="C168" s="111"/>
      <c r="D168" s="111"/>
      <c r="E168" s="111"/>
      <c r="F168" s="138"/>
      <c r="G168" s="111"/>
      <c r="J168" s="111"/>
      <c r="AD168" s="111"/>
      <c r="AH168" s="111"/>
    </row>
    <row r="169" spans="3:34">
      <c r="C169" s="111"/>
      <c r="D169" s="111"/>
      <c r="E169" s="111"/>
      <c r="F169" s="138"/>
      <c r="G169" s="111"/>
      <c r="J169" s="111"/>
      <c r="AD169" s="111"/>
      <c r="AH169" s="111"/>
    </row>
    <row r="170" spans="3:34">
      <c r="C170" s="111"/>
      <c r="D170" s="111"/>
      <c r="E170" s="111"/>
      <c r="F170" s="138"/>
      <c r="G170" s="111"/>
      <c r="J170" s="111"/>
      <c r="AD170" s="111"/>
      <c r="AH170" s="111"/>
    </row>
    <row r="171" spans="3:34">
      <c r="C171" s="111"/>
      <c r="D171" s="111"/>
      <c r="E171" s="111"/>
      <c r="F171" s="138"/>
      <c r="G171" s="111"/>
      <c r="J171" s="111"/>
      <c r="AD171" s="111"/>
      <c r="AH171" s="111"/>
    </row>
    <row r="172" spans="3:34">
      <c r="C172" s="111"/>
      <c r="D172" s="111"/>
      <c r="E172" s="111"/>
      <c r="F172" s="138"/>
      <c r="G172" s="111"/>
      <c r="J172" s="111"/>
      <c r="AD172" s="111"/>
      <c r="AH172" s="111"/>
    </row>
    <row r="173" spans="3:34">
      <c r="C173" s="111"/>
      <c r="D173" s="111"/>
      <c r="E173" s="111"/>
      <c r="F173" s="138"/>
      <c r="G173" s="111"/>
      <c r="J173" s="111"/>
      <c r="AD173" s="111"/>
      <c r="AH173" s="111"/>
    </row>
    <row r="174" spans="3:34">
      <c r="C174" s="111"/>
      <c r="D174" s="111"/>
      <c r="E174" s="111"/>
      <c r="F174" s="138"/>
      <c r="G174" s="111"/>
      <c r="J174" s="111"/>
      <c r="AD174" s="111"/>
      <c r="AH174" s="111"/>
    </row>
    <row r="175" spans="3:34">
      <c r="C175" s="111"/>
      <c r="D175" s="111"/>
      <c r="E175" s="111"/>
      <c r="F175" s="138"/>
      <c r="G175" s="111"/>
      <c r="J175" s="111"/>
      <c r="AD175" s="111"/>
      <c r="AH175" s="111"/>
    </row>
    <row r="176" spans="3:34">
      <c r="C176" s="111"/>
      <c r="D176" s="111"/>
      <c r="E176" s="111"/>
      <c r="F176" s="138"/>
      <c r="G176" s="111"/>
      <c r="J176" s="111"/>
      <c r="AD176" s="111"/>
      <c r="AH176" s="111"/>
    </row>
    <row r="177" spans="3:34">
      <c r="C177" s="111"/>
      <c r="D177" s="111"/>
      <c r="E177" s="111"/>
      <c r="F177" s="138"/>
      <c r="G177" s="111"/>
      <c r="J177" s="111"/>
      <c r="AD177" s="111"/>
      <c r="AH177" s="111"/>
    </row>
    <row r="178" spans="3:34">
      <c r="C178" s="111"/>
      <c r="D178" s="111"/>
      <c r="E178" s="111"/>
      <c r="F178" s="138"/>
      <c r="G178" s="111"/>
      <c r="J178" s="111"/>
      <c r="AD178" s="111"/>
      <c r="AH178" s="111"/>
    </row>
    <row r="179" spans="3:34">
      <c r="C179" s="111"/>
      <c r="D179" s="111"/>
      <c r="E179" s="111"/>
      <c r="F179" s="138"/>
      <c r="G179" s="111"/>
      <c r="J179" s="111"/>
      <c r="AD179" s="111"/>
      <c r="AH179" s="111"/>
    </row>
    <row r="180" spans="3:34">
      <c r="C180" s="111"/>
      <c r="D180" s="111"/>
      <c r="E180" s="111"/>
      <c r="F180" s="138"/>
      <c r="G180" s="111"/>
      <c r="J180" s="111"/>
      <c r="AD180" s="111"/>
      <c r="AH180" s="111"/>
    </row>
    <row r="181" spans="3:34">
      <c r="C181" s="111"/>
      <c r="D181" s="111"/>
      <c r="E181" s="111"/>
      <c r="F181" s="138"/>
      <c r="G181" s="111"/>
      <c r="J181" s="111"/>
      <c r="AD181" s="111"/>
      <c r="AH181" s="111"/>
    </row>
    <row r="182" spans="3:34">
      <c r="C182" s="111"/>
      <c r="D182" s="111"/>
      <c r="E182" s="111"/>
      <c r="F182" s="138"/>
      <c r="G182" s="111"/>
      <c r="J182" s="111"/>
      <c r="AD182" s="111"/>
      <c r="AH182" s="111"/>
    </row>
    <row r="183" spans="3:34">
      <c r="C183" s="111"/>
      <c r="D183" s="111"/>
      <c r="E183" s="111"/>
      <c r="F183" s="138"/>
      <c r="G183" s="111"/>
      <c r="J183" s="111"/>
      <c r="AD183" s="111"/>
      <c r="AH183" s="111"/>
    </row>
    <row r="184" spans="3:34">
      <c r="C184" s="111"/>
      <c r="D184" s="111"/>
      <c r="E184" s="111"/>
      <c r="F184" s="138"/>
      <c r="G184" s="111"/>
      <c r="J184" s="111"/>
      <c r="AD184" s="111"/>
      <c r="AH184" s="111"/>
    </row>
    <row r="185" spans="3:34">
      <c r="C185" s="111"/>
      <c r="D185" s="111"/>
      <c r="E185" s="111"/>
      <c r="F185" s="138"/>
      <c r="G185" s="111"/>
      <c r="J185" s="111"/>
      <c r="AD185" s="111"/>
      <c r="AH185" s="111"/>
    </row>
    <row r="186" spans="3:34">
      <c r="C186" s="111"/>
      <c r="D186" s="111"/>
      <c r="E186" s="111"/>
      <c r="F186" s="138"/>
      <c r="G186" s="111"/>
      <c r="J186" s="111"/>
      <c r="AD186" s="111"/>
      <c r="AH186" s="111"/>
    </row>
    <row r="187" spans="3:34">
      <c r="C187" s="111"/>
      <c r="D187" s="111"/>
      <c r="E187" s="111"/>
      <c r="F187" s="138"/>
      <c r="G187" s="111"/>
      <c r="J187" s="111"/>
      <c r="AD187" s="111"/>
      <c r="AH187" s="111"/>
    </row>
    <row r="188" spans="3:34">
      <c r="C188" s="111"/>
      <c r="D188" s="111"/>
      <c r="E188" s="111"/>
      <c r="F188" s="138"/>
      <c r="G188" s="111"/>
      <c r="J188" s="111"/>
      <c r="AD188" s="111"/>
      <c r="AH188" s="111"/>
    </row>
    <row r="189" spans="3:34">
      <c r="C189" s="111"/>
      <c r="D189" s="111"/>
      <c r="E189" s="111"/>
      <c r="F189" s="138"/>
      <c r="G189" s="111"/>
      <c r="J189" s="111"/>
      <c r="AD189" s="111"/>
      <c r="AH189" s="111"/>
    </row>
    <row r="190" spans="3:34">
      <c r="C190" s="111"/>
      <c r="D190" s="111"/>
      <c r="E190" s="111"/>
      <c r="F190" s="138"/>
      <c r="G190" s="111"/>
      <c r="J190" s="111"/>
      <c r="AD190" s="111"/>
      <c r="AH190" s="111"/>
    </row>
    <row r="191" spans="3:34">
      <c r="C191" s="111"/>
      <c r="D191" s="111"/>
      <c r="E191" s="111"/>
      <c r="F191" s="138"/>
      <c r="G191" s="111"/>
      <c r="J191" s="111"/>
      <c r="AD191" s="111"/>
      <c r="AH191" s="111"/>
    </row>
    <row r="192" spans="3:34">
      <c r="C192" s="111"/>
      <c r="D192" s="111"/>
      <c r="E192" s="111"/>
      <c r="F192" s="138"/>
      <c r="G192" s="111"/>
      <c r="J192" s="111"/>
      <c r="AD192" s="111"/>
      <c r="AH192" s="111"/>
    </row>
    <row r="193" spans="3:34">
      <c r="C193" s="111"/>
      <c r="D193" s="111"/>
      <c r="E193" s="111"/>
      <c r="F193" s="138"/>
      <c r="G193" s="111"/>
      <c r="J193" s="111"/>
      <c r="AD193" s="111"/>
      <c r="AH193" s="111"/>
    </row>
    <row r="194" spans="3:34">
      <c r="C194" s="111"/>
      <c r="D194" s="111"/>
      <c r="E194" s="111"/>
      <c r="F194" s="138"/>
      <c r="G194" s="111"/>
      <c r="J194" s="111"/>
      <c r="AD194" s="111"/>
      <c r="AH194" s="111"/>
    </row>
    <row r="195" spans="3:34">
      <c r="C195" s="111"/>
      <c r="D195" s="111"/>
      <c r="E195" s="111"/>
      <c r="F195" s="138"/>
      <c r="G195" s="111"/>
      <c r="J195" s="111"/>
      <c r="AD195" s="111"/>
      <c r="AH195" s="111"/>
    </row>
    <row r="196" spans="3:34">
      <c r="C196" s="111"/>
      <c r="D196" s="111"/>
      <c r="E196" s="111"/>
      <c r="F196" s="138"/>
      <c r="G196" s="111"/>
      <c r="J196" s="111"/>
      <c r="AD196" s="111"/>
      <c r="AH196" s="111"/>
    </row>
    <row r="197" spans="3:34">
      <c r="C197" s="111"/>
      <c r="D197" s="111"/>
      <c r="E197" s="111"/>
      <c r="F197" s="138"/>
      <c r="G197" s="111"/>
      <c r="J197" s="111"/>
      <c r="AD197" s="111"/>
      <c r="AH197" s="111"/>
    </row>
    <row r="198" spans="3:34">
      <c r="C198" s="111"/>
      <c r="D198" s="111"/>
      <c r="E198" s="111"/>
      <c r="F198" s="138"/>
      <c r="G198" s="111"/>
      <c r="J198" s="111"/>
      <c r="AD198" s="111"/>
      <c r="AH198" s="111"/>
    </row>
    <row r="199" spans="3:34">
      <c r="C199" s="111"/>
      <c r="D199" s="111"/>
      <c r="E199" s="111"/>
      <c r="F199" s="138"/>
      <c r="G199" s="111"/>
      <c r="J199" s="111"/>
      <c r="AD199" s="111"/>
      <c r="AH199" s="111"/>
    </row>
    <row r="200" spans="3:34">
      <c r="C200" s="111"/>
      <c r="D200" s="111"/>
      <c r="E200" s="111"/>
      <c r="F200" s="138"/>
      <c r="G200" s="111"/>
      <c r="J200" s="111"/>
      <c r="AD200" s="111"/>
      <c r="AH200" s="111"/>
    </row>
    <row r="201" spans="3:34">
      <c r="C201" s="111"/>
      <c r="D201" s="111"/>
      <c r="E201" s="111"/>
      <c r="F201" s="138"/>
      <c r="G201" s="111"/>
      <c r="J201" s="111"/>
      <c r="AD201" s="111"/>
      <c r="AH201" s="111"/>
    </row>
    <row r="202" spans="3:34">
      <c r="C202" s="111"/>
      <c r="D202" s="111"/>
      <c r="E202" s="111"/>
      <c r="F202" s="138"/>
      <c r="G202" s="111"/>
      <c r="J202" s="111"/>
      <c r="AD202" s="111"/>
      <c r="AH202" s="111"/>
    </row>
    <row r="203" spans="3:34">
      <c r="C203" s="111"/>
      <c r="D203" s="111"/>
      <c r="E203" s="111"/>
      <c r="F203" s="138"/>
      <c r="G203" s="111"/>
      <c r="J203" s="111"/>
      <c r="AD203" s="111"/>
      <c r="AH203" s="111"/>
    </row>
    <row r="204" spans="3:34">
      <c r="C204" s="111"/>
      <c r="D204" s="111"/>
      <c r="E204" s="111"/>
      <c r="F204" s="138"/>
      <c r="G204" s="111"/>
      <c r="J204" s="111"/>
      <c r="AD204" s="111"/>
      <c r="AH204" s="111"/>
    </row>
    <row r="205" spans="3:34">
      <c r="C205" s="111"/>
      <c r="D205" s="111"/>
      <c r="E205" s="111"/>
      <c r="F205" s="138"/>
      <c r="G205" s="111"/>
      <c r="J205" s="111"/>
      <c r="AD205" s="111"/>
      <c r="AH205" s="111"/>
    </row>
    <row r="206" spans="3:34">
      <c r="C206" s="111"/>
      <c r="D206" s="111"/>
      <c r="E206" s="111"/>
      <c r="F206" s="138"/>
      <c r="G206" s="111"/>
      <c r="J206" s="111"/>
      <c r="AD206" s="111"/>
      <c r="AH206" s="111"/>
    </row>
    <row r="207" spans="3:34">
      <c r="C207" s="111"/>
      <c r="D207" s="111"/>
      <c r="E207" s="111"/>
      <c r="F207" s="138"/>
      <c r="G207" s="111"/>
      <c r="J207" s="111"/>
      <c r="AD207" s="111"/>
      <c r="AH207" s="111"/>
    </row>
    <row r="208" spans="3:34">
      <c r="C208" s="111"/>
      <c r="D208" s="111"/>
      <c r="E208" s="111"/>
      <c r="F208" s="138"/>
      <c r="G208" s="111"/>
      <c r="J208" s="111"/>
      <c r="AD208" s="111"/>
      <c r="AH208" s="111"/>
    </row>
    <row r="209" spans="3:34">
      <c r="C209" s="111"/>
      <c r="D209" s="111"/>
      <c r="E209" s="111"/>
      <c r="F209" s="138"/>
      <c r="G209" s="111"/>
      <c r="J209" s="111"/>
      <c r="AD209" s="111"/>
      <c r="AH209" s="111"/>
    </row>
    <row r="210" spans="3:34">
      <c r="C210" s="111"/>
      <c r="D210" s="111"/>
      <c r="E210" s="111"/>
      <c r="F210" s="138"/>
      <c r="G210" s="111"/>
      <c r="J210" s="111"/>
      <c r="AD210" s="111"/>
      <c r="AH210" s="111"/>
    </row>
    <row r="211" spans="3:34">
      <c r="C211" s="111"/>
      <c r="D211" s="111"/>
      <c r="E211" s="111"/>
      <c r="F211" s="138"/>
      <c r="G211" s="111"/>
      <c r="J211" s="111"/>
      <c r="AD211" s="111"/>
      <c r="AH211" s="111"/>
    </row>
    <row r="212" spans="3:34">
      <c r="C212" s="111"/>
      <c r="D212" s="111"/>
      <c r="E212" s="111"/>
      <c r="F212" s="138"/>
      <c r="G212" s="111"/>
      <c r="J212" s="111"/>
      <c r="AD212" s="111"/>
      <c r="AH212" s="111"/>
    </row>
    <row r="213" spans="3:34">
      <c r="C213" s="111"/>
      <c r="D213" s="111"/>
      <c r="E213" s="111"/>
      <c r="F213" s="138"/>
      <c r="G213" s="111"/>
      <c r="J213" s="111"/>
      <c r="AD213" s="111"/>
      <c r="AH213" s="111"/>
    </row>
    <row r="214" spans="3:34">
      <c r="C214" s="111"/>
      <c r="D214" s="111"/>
      <c r="E214" s="111"/>
      <c r="F214" s="138"/>
      <c r="G214" s="111"/>
      <c r="J214" s="111"/>
      <c r="AD214" s="111"/>
      <c r="AH214" s="111"/>
    </row>
    <row r="215" spans="3:34">
      <c r="C215" s="111"/>
      <c r="D215" s="111"/>
      <c r="E215" s="111"/>
      <c r="F215" s="138"/>
      <c r="G215" s="111"/>
      <c r="J215" s="111"/>
      <c r="AD215" s="111"/>
      <c r="AH215" s="111"/>
    </row>
    <row r="216" spans="3:34">
      <c r="C216" s="111"/>
      <c r="D216" s="111"/>
      <c r="E216" s="111"/>
      <c r="F216" s="138"/>
      <c r="G216" s="111"/>
      <c r="J216" s="111"/>
      <c r="AD216" s="111"/>
      <c r="AH216" s="111"/>
    </row>
    <row r="217" spans="3:34">
      <c r="C217" s="111"/>
      <c r="D217" s="111"/>
      <c r="E217" s="111"/>
      <c r="F217" s="138"/>
      <c r="G217" s="111"/>
      <c r="J217" s="111"/>
      <c r="AD217" s="111"/>
      <c r="AH217" s="111"/>
    </row>
    <row r="218" spans="3:34">
      <c r="C218" s="111"/>
      <c r="D218" s="111"/>
      <c r="E218" s="111"/>
      <c r="F218" s="138"/>
      <c r="G218" s="111"/>
      <c r="J218" s="111"/>
      <c r="AD218" s="111"/>
      <c r="AH218" s="111"/>
    </row>
    <row r="219" spans="3:34">
      <c r="C219" s="111"/>
      <c r="D219" s="111"/>
      <c r="E219" s="111"/>
      <c r="F219" s="138"/>
      <c r="G219" s="111"/>
      <c r="J219" s="111"/>
      <c r="AD219" s="111"/>
      <c r="AH219" s="111"/>
    </row>
    <row r="220" spans="3:34">
      <c r="C220" s="111"/>
      <c r="D220" s="111"/>
      <c r="E220" s="111"/>
      <c r="F220" s="138"/>
      <c r="G220" s="111"/>
      <c r="J220" s="111"/>
      <c r="AD220" s="111"/>
      <c r="AH220" s="111"/>
    </row>
    <row r="221" spans="3:34">
      <c r="C221" s="111"/>
      <c r="D221" s="111"/>
      <c r="E221" s="111"/>
      <c r="F221" s="138"/>
      <c r="G221" s="111"/>
      <c r="J221" s="111"/>
      <c r="AD221" s="111"/>
      <c r="AH221" s="111"/>
    </row>
    <row r="222" spans="3:34">
      <c r="C222" s="111"/>
      <c r="D222" s="111"/>
      <c r="E222" s="111"/>
      <c r="F222" s="138"/>
      <c r="G222" s="111"/>
      <c r="J222" s="111"/>
      <c r="AD222" s="111"/>
      <c r="AH222" s="111"/>
    </row>
    <row r="223" spans="3:34">
      <c r="C223" s="111"/>
      <c r="D223" s="111"/>
      <c r="E223" s="111"/>
      <c r="F223" s="138"/>
      <c r="G223" s="111"/>
      <c r="J223" s="111"/>
      <c r="AD223" s="111"/>
      <c r="AH223" s="111"/>
    </row>
    <row r="224" spans="3:34">
      <c r="C224" s="111"/>
      <c r="D224" s="111"/>
      <c r="E224" s="111"/>
      <c r="F224" s="138"/>
      <c r="G224" s="111"/>
      <c r="J224" s="111"/>
      <c r="AD224" s="111"/>
      <c r="AH224" s="111"/>
    </row>
    <row r="225" spans="3:34">
      <c r="C225" s="111"/>
      <c r="D225" s="111"/>
      <c r="E225" s="111"/>
      <c r="F225" s="138"/>
      <c r="G225" s="111"/>
      <c r="J225" s="111"/>
      <c r="AD225" s="111"/>
      <c r="AH225" s="111"/>
    </row>
    <row r="226" spans="3:34">
      <c r="C226" s="111"/>
      <c r="D226" s="111"/>
      <c r="E226" s="111"/>
      <c r="F226" s="138"/>
      <c r="G226" s="111"/>
      <c r="J226" s="111"/>
      <c r="AD226" s="111"/>
      <c r="AH226" s="111"/>
    </row>
    <row r="227" spans="3:34">
      <c r="C227" s="111"/>
      <c r="D227" s="111"/>
      <c r="E227" s="111"/>
      <c r="F227" s="138"/>
      <c r="G227" s="111"/>
      <c r="J227" s="111"/>
      <c r="AD227" s="111"/>
      <c r="AH227" s="111"/>
    </row>
    <row r="228" spans="3:34">
      <c r="C228" s="111"/>
      <c r="D228" s="111"/>
      <c r="E228" s="111"/>
      <c r="F228" s="138"/>
      <c r="G228" s="111"/>
      <c r="J228" s="111"/>
      <c r="AD228" s="111"/>
      <c r="AH228" s="111"/>
    </row>
    <row r="229" spans="3:34">
      <c r="C229" s="111"/>
      <c r="D229" s="111"/>
      <c r="E229" s="111"/>
      <c r="F229" s="138"/>
      <c r="G229" s="111"/>
      <c r="J229" s="111"/>
      <c r="AD229" s="111"/>
      <c r="AH229" s="111"/>
    </row>
    <row r="230" spans="3:34">
      <c r="C230" s="111"/>
      <c r="D230" s="111"/>
      <c r="E230" s="111"/>
      <c r="F230" s="138"/>
      <c r="G230" s="111"/>
      <c r="J230" s="111"/>
      <c r="AD230" s="111"/>
      <c r="AH230" s="111"/>
    </row>
    <row r="231" spans="3:34">
      <c r="C231" s="111"/>
      <c r="D231" s="111"/>
      <c r="E231" s="111"/>
      <c r="F231" s="138"/>
      <c r="G231" s="111"/>
      <c r="J231" s="111"/>
      <c r="AD231" s="111"/>
      <c r="AH231" s="111"/>
    </row>
    <row r="232" spans="3:34">
      <c r="C232" s="111"/>
      <c r="D232" s="111"/>
      <c r="E232" s="111"/>
      <c r="F232" s="138"/>
      <c r="G232" s="111"/>
      <c r="J232" s="111"/>
      <c r="AD232" s="111"/>
      <c r="AH232" s="111"/>
    </row>
    <row r="233" spans="3:34">
      <c r="C233" s="111"/>
      <c r="D233" s="111"/>
      <c r="E233" s="111"/>
      <c r="F233" s="138"/>
      <c r="G233" s="111"/>
      <c r="J233" s="111"/>
      <c r="AD233" s="111"/>
      <c r="AH233" s="111"/>
    </row>
    <row r="234" spans="3:34">
      <c r="C234" s="111"/>
      <c r="D234" s="111"/>
      <c r="E234" s="111"/>
      <c r="F234" s="138"/>
      <c r="G234" s="111"/>
      <c r="J234" s="111"/>
      <c r="AD234" s="111"/>
      <c r="AH234" s="111"/>
    </row>
    <row r="235" spans="3:34">
      <c r="C235" s="111"/>
      <c r="D235" s="111"/>
      <c r="E235" s="111"/>
      <c r="F235" s="138"/>
      <c r="G235" s="111"/>
      <c r="J235" s="111"/>
      <c r="AD235" s="111"/>
      <c r="AH235" s="111"/>
    </row>
    <row r="236" spans="3:34">
      <c r="C236" s="111"/>
      <c r="D236" s="111"/>
      <c r="E236" s="111"/>
      <c r="F236" s="138"/>
      <c r="G236" s="111"/>
      <c r="J236" s="111"/>
      <c r="AD236" s="111"/>
      <c r="AH236" s="111"/>
    </row>
    <row r="237" spans="3:34">
      <c r="C237" s="111"/>
      <c r="D237" s="111"/>
      <c r="E237" s="111"/>
      <c r="F237" s="138"/>
      <c r="G237" s="111"/>
      <c r="J237" s="111"/>
      <c r="AD237" s="111"/>
      <c r="AH237" s="111"/>
    </row>
    <row r="238" spans="3:34">
      <c r="C238" s="111"/>
      <c r="D238" s="111"/>
      <c r="E238" s="111"/>
      <c r="F238" s="138"/>
      <c r="G238" s="111"/>
      <c r="J238" s="111"/>
      <c r="AD238" s="111"/>
      <c r="AH238" s="111"/>
    </row>
    <row r="239" spans="3:34">
      <c r="C239" s="111"/>
      <c r="D239" s="111"/>
      <c r="E239" s="111"/>
      <c r="F239" s="138"/>
      <c r="G239" s="111"/>
      <c r="J239" s="111"/>
      <c r="AD239" s="111"/>
      <c r="AH239" s="111"/>
    </row>
    <row r="240" spans="3:34">
      <c r="C240" s="111"/>
      <c r="D240" s="111"/>
      <c r="E240" s="111"/>
      <c r="F240" s="138"/>
      <c r="G240" s="111"/>
      <c r="J240" s="111"/>
      <c r="AD240" s="111"/>
      <c r="AH240" s="111"/>
    </row>
    <row r="241" spans="3:34">
      <c r="C241" s="111"/>
      <c r="D241" s="111"/>
      <c r="E241" s="111"/>
      <c r="F241" s="138"/>
      <c r="G241" s="111"/>
      <c r="J241" s="111"/>
      <c r="AD241" s="111"/>
      <c r="AH241" s="111"/>
    </row>
    <row r="242" spans="3:34">
      <c r="C242" s="111"/>
      <c r="D242" s="111"/>
      <c r="E242" s="111"/>
      <c r="F242" s="138"/>
      <c r="G242" s="111"/>
      <c r="J242" s="111"/>
      <c r="AD242" s="111"/>
      <c r="AH242" s="111"/>
    </row>
    <row r="243" spans="3:34">
      <c r="C243" s="111"/>
      <c r="D243" s="111"/>
      <c r="E243" s="111"/>
      <c r="F243" s="138"/>
      <c r="G243" s="111"/>
      <c r="J243" s="111"/>
      <c r="AD243" s="111"/>
      <c r="AH243" s="111"/>
    </row>
    <row r="244" spans="3:34">
      <c r="C244" s="111"/>
      <c r="D244" s="111"/>
      <c r="E244" s="111"/>
      <c r="F244" s="138"/>
      <c r="G244" s="111"/>
      <c r="J244" s="111"/>
      <c r="AD244" s="111"/>
      <c r="AH244" s="111"/>
    </row>
    <row r="245" spans="3:34">
      <c r="C245" s="111"/>
      <c r="D245" s="111"/>
      <c r="E245" s="111"/>
      <c r="F245" s="138"/>
      <c r="G245" s="111"/>
      <c r="J245" s="111"/>
      <c r="AD245" s="111"/>
      <c r="AH245" s="111"/>
    </row>
    <row r="246" spans="3:34">
      <c r="C246" s="111"/>
      <c r="D246" s="111"/>
      <c r="E246" s="111"/>
      <c r="F246" s="138"/>
      <c r="G246" s="111"/>
      <c r="J246" s="111"/>
      <c r="AD246" s="111"/>
      <c r="AH246" s="111"/>
    </row>
    <row r="247" spans="3:34">
      <c r="C247" s="111"/>
      <c r="D247" s="111"/>
      <c r="E247" s="111"/>
      <c r="F247" s="138"/>
      <c r="G247" s="111"/>
      <c r="J247" s="111"/>
      <c r="AD247" s="111"/>
      <c r="AH247" s="111"/>
    </row>
    <row r="248" spans="3:34">
      <c r="C248" s="111"/>
      <c r="D248" s="111"/>
      <c r="E248" s="111"/>
      <c r="F248" s="138"/>
      <c r="G248" s="111"/>
      <c r="J248" s="111"/>
      <c r="AD248" s="111"/>
      <c r="AH248" s="111"/>
    </row>
    <row r="249" spans="3:34">
      <c r="C249" s="111"/>
      <c r="D249" s="111"/>
      <c r="E249" s="111"/>
      <c r="F249" s="138"/>
      <c r="G249" s="111"/>
      <c r="J249" s="111"/>
      <c r="AD249" s="111"/>
      <c r="AH249" s="111"/>
    </row>
    <row r="250" spans="3:34">
      <c r="C250" s="111"/>
      <c r="D250" s="111"/>
      <c r="E250" s="111"/>
      <c r="F250" s="138"/>
      <c r="G250" s="111"/>
      <c r="J250" s="111"/>
      <c r="AD250" s="111"/>
      <c r="AH250" s="111"/>
    </row>
    <row r="251" spans="3:34">
      <c r="C251" s="111"/>
      <c r="D251" s="111"/>
      <c r="E251" s="111"/>
      <c r="F251" s="138"/>
      <c r="G251" s="111"/>
      <c r="J251" s="111"/>
      <c r="AD251" s="111"/>
      <c r="AH251" s="111"/>
    </row>
    <row r="252" spans="3:34">
      <c r="C252" s="111"/>
      <c r="D252" s="111"/>
      <c r="E252" s="111"/>
      <c r="F252" s="138"/>
      <c r="G252" s="111"/>
      <c r="J252" s="111"/>
      <c r="AD252" s="111"/>
      <c r="AH252" s="111"/>
    </row>
    <row r="253" spans="3:34">
      <c r="C253" s="111"/>
      <c r="D253" s="111"/>
      <c r="E253" s="111"/>
      <c r="F253" s="138"/>
      <c r="G253" s="111"/>
      <c r="J253" s="111"/>
      <c r="AD253" s="111"/>
      <c r="AH253" s="111"/>
    </row>
    <row r="254" spans="3:34">
      <c r="C254" s="111"/>
      <c r="D254" s="111"/>
      <c r="E254" s="111"/>
      <c r="F254" s="138"/>
      <c r="G254" s="111"/>
      <c r="J254" s="111"/>
      <c r="AD254" s="111"/>
      <c r="AH254" s="111"/>
    </row>
    <row r="255" spans="3:34">
      <c r="C255" s="111"/>
      <c r="D255" s="111"/>
      <c r="E255" s="111"/>
      <c r="F255" s="138"/>
      <c r="G255" s="111"/>
      <c r="J255" s="111"/>
      <c r="AD255" s="111"/>
      <c r="AH255" s="111"/>
    </row>
    <row r="256" spans="3:34">
      <c r="C256" s="111"/>
      <c r="D256" s="111"/>
      <c r="E256" s="111"/>
      <c r="F256" s="138"/>
      <c r="G256" s="111"/>
      <c r="J256" s="111"/>
      <c r="AD256" s="111"/>
      <c r="AH256" s="111"/>
    </row>
    <row r="257" spans="3:34">
      <c r="C257" s="111"/>
      <c r="D257" s="111"/>
      <c r="E257" s="111"/>
      <c r="F257" s="138"/>
      <c r="G257" s="111"/>
      <c r="J257" s="111"/>
      <c r="AD257" s="111"/>
      <c r="AH257" s="111"/>
    </row>
    <row r="258" spans="3:34">
      <c r="C258" s="111"/>
      <c r="D258" s="111"/>
      <c r="E258" s="111"/>
      <c r="F258" s="138"/>
      <c r="G258" s="111"/>
      <c r="J258" s="111"/>
      <c r="AD258" s="111"/>
      <c r="AH258" s="111"/>
    </row>
    <row r="259" spans="3:34">
      <c r="C259" s="111"/>
      <c r="D259" s="111"/>
      <c r="E259" s="111"/>
      <c r="F259" s="138"/>
      <c r="G259" s="111"/>
      <c r="J259" s="111"/>
      <c r="AD259" s="111"/>
      <c r="AH259" s="111"/>
    </row>
    <row r="260" spans="3:34">
      <c r="C260" s="111"/>
      <c r="D260" s="111"/>
      <c r="E260" s="111"/>
      <c r="F260" s="138"/>
      <c r="G260" s="111"/>
      <c r="J260" s="111"/>
      <c r="AD260" s="111"/>
      <c r="AH260" s="111"/>
    </row>
    <row r="261" spans="3:34">
      <c r="C261" s="111"/>
      <c r="D261" s="111"/>
      <c r="E261" s="111"/>
      <c r="F261" s="138"/>
      <c r="G261" s="111"/>
      <c r="J261" s="111"/>
      <c r="AD261" s="111"/>
      <c r="AH261" s="111"/>
    </row>
    <row r="262" spans="3:34">
      <c r="C262" s="111"/>
      <c r="D262" s="111"/>
      <c r="E262" s="111"/>
      <c r="F262" s="138"/>
      <c r="G262" s="111"/>
      <c r="J262" s="111"/>
      <c r="AD262" s="111"/>
      <c r="AH262" s="111"/>
    </row>
    <row r="263" spans="3:34">
      <c r="C263" s="111"/>
      <c r="D263" s="111"/>
      <c r="E263" s="111"/>
      <c r="F263" s="138"/>
      <c r="G263" s="111"/>
      <c r="J263" s="111"/>
      <c r="AD263" s="111"/>
      <c r="AH263" s="111"/>
    </row>
    <row r="264" spans="3:34">
      <c r="C264" s="111"/>
      <c r="D264" s="111"/>
      <c r="E264" s="111"/>
      <c r="F264" s="138"/>
      <c r="G264" s="111"/>
      <c r="J264" s="111"/>
      <c r="AD264" s="111"/>
      <c r="AH264" s="111"/>
    </row>
    <row r="265" spans="3:34">
      <c r="C265" s="111"/>
      <c r="D265" s="111"/>
      <c r="E265" s="111"/>
      <c r="F265" s="138"/>
      <c r="G265" s="111"/>
      <c r="J265" s="111"/>
      <c r="AD265" s="111"/>
      <c r="AH265" s="111"/>
    </row>
    <row r="266" spans="3:34">
      <c r="C266" s="111"/>
      <c r="D266" s="111"/>
      <c r="E266" s="111"/>
      <c r="F266" s="138"/>
      <c r="G266" s="111"/>
      <c r="J266" s="111"/>
      <c r="AD266" s="111"/>
      <c r="AH266" s="111"/>
    </row>
    <row r="267" spans="3:34">
      <c r="C267" s="111"/>
      <c r="D267" s="111"/>
      <c r="E267" s="111"/>
      <c r="F267" s="138"/>
      <c r="G267" s="111"/>
      <c r="J267" s="111"/>
      <c r="AD267" s="111"/>
      <c r="AH267" s="111"/>
    </row>
    <row r="268" spans="3:34">
      <c r="C268" s="111"/>
      <c r="D268" s="111"/>
      <c r="E268" s="111"/>
      <c r="F268" s="138"/>
      <c r="G268" s="111"/>
      <c r="J268" s="111"/>
      <c r="AD268" s="111"/>
      <c r="AH268" s="111"/>
    </row>
    <row r="269" spans="3:34">
      <c r="C269" s="111"/>
      <c r="D269" s="111"/>
      <c r="E269" s="111"/>
      <c r="F269" s="138"/>
      <c r="G269" s="111"/>
      <c r="J269" s="111"/>
      <c r="AD269" s="111"/>
      <c r="AH269" s="111"/>
    </row>
    <row r="270" spans="3:34">
      <c r="C270" s="111"/>
      <c r="D270" s="111"/>
      <c r="E270" s="111"/>
      <c r="F270" s="138"/>
      <c r="G270" s="111"/>
      <c r="J270" s="111"/>
      <c r="AD270" s="111"/>
      <c r="AH270" s="111"/>
    </row>
    <row r="271" spans="3:34">
      <c r="C271" s="111"/>
      <c r="D271" s="111"/>
      <c r="E271" s="111"/>
      <c r="F271" s="138"/>
      <c r="G271" s="111"/>
      <c r="J271" s="111"/>
      <c r="AD271" s="111"/>
      <c r="AH271" s="111"/>
    </row>
    <row r="272" spans="3:34">
      <c r="C272" s="111"/>
      <c r="D272" s="111"/>
      <c r="E272" s="111"/>
      <c r="F272" s="138"/>
      <c r="G272" s="111"/>
      <c r="J272" s="111"/>
      <c r="AD272" s="111"/>
      <c r="AH272" s="111"/>
    </row>
    <row r="273" spans="3:34">
      <c r="C273" s="111"/>
      <c r="D273" s="111"/>
      <c r="E273" s="111"/>
      <c r="F273" s="138"/>
      <c r="G273" s="111"/>
      <c r="J273" s="111"/>
      <c r="AD273" s="111"/>
      <c r="AH273" s="111"/>
    </row>
    <row r="274" spans="3:34">
      <c r="C274" s="111"/>
      <c r="D274" s="111"/>
      <c r="E274" s="111"/>
      <c r="F274" s="138"/>
      <c r="G274" s="111"/>
      <c r="J274" s="111"/>
      <c r="AD274" s="111"/>
      <c r="AH274" s="111"/>
    </row>
    <row r="275" spans="3:34">
      <c r="C275" s="111"/>
      <c r="D275" s="111"/>
      <c r="E275" s="111"/>
      <c r="F275" s="138"/>
      <c r="G275" s="111"/>
      <c r="J275" s="111"/>
      <c r="AD275" s="111"/>
      <c r="AH275" s="111"/>
    </row>
    <row r="276" spans="3:34">
      <c r="C276" s="111"/>
      <c r="D276" s="111"/>
      <c r="E276" s="111"/>
      <c r="F276" s="138"/>
      <c r="G276" s="111"/>
      <c r="J276" s="111"/>
      <c r="AD276" s="111"/>
      <c r="AH276" s="111"/>
    </row>
    <row r="277" spans="3:34">
      <c r="C277" s="111"/>
      <c r="D277" s="111"/>
      <c r="E277" s="111"/>
      <c r="F277" s="138"/>
      <c r="G277" s="111"/>
      <c r="J277" s="111"/>
      <c r="AD277" s="111"/>
      <c r="AH277" s="111"/>
    </row>
    <row r="278" spans="3:34">
      <c r="C278" s="111"/>
      <c r="D278" s="111"/>
      <c r="E278" s="111"/>
      <c r="F278" s="138"/>
      <c r="G278" s="111"/>
      <c r="J278" s="111"/>
      <c r="AD278" s="111"/>
      <c r="AH278" s="111"/>
    </row>
    <row r="279" spans="3:34">
      <c r="C279" s="111"/>
      <c r="D279" s="111"/>
      <c r="E279" s="111"/>
      <c r="F279" s="138"/>
      <c r="G279" s="111"/>
      <c r="J279" s="111"/>
      <c r="AD279" s="111"/>
      <c r="AH279" s="111"/>
    </row>
    <row r="280" spans="3:34">
      <c r="C280" s="111"/>
      <c r="D280" s="111"/>
      <c r="E280" s="111"/>
      <c r="F280" s="138"/>
      <c r="G280" s="111"/>
      <c r="J280" s="111"/>
      <c r="AD280" s="111"/>
      <c r="AH280" s="111"/>
    </row>
    <row r="281" spans="3:34">
      <c r="C281" s="111"/>
      <c r="D281" s="111"/>
      <c r="E281" s="111"/>
      <c r="F281" s="138"/>
      <c r="G281" s="111"/>
      <c r="J281" s="111"/>
      <c r="AD281" s="111"/>
      <c r="AH281" s="111"/>
    </row>
    <row r="282" spans="3:34">
      <c r="C282" s="111"/>
      <c r="D282" s="111"/>
      <c r="E282" s="111"/>
      <c r="F282" s="138"/>
      <c r="G282" s="111"/>
      <c r="J282" s="111"/>
      <c r="AD282" s="111"/>
      <c r="AH282" s="111"/>
    </row>
    <row r="283" spans="3:34">
      <c r="C283" s="111"/>
      <c r="D283" s="111"/>
      <c r="E283" s="111"/>
      <c r="F283" s="138"/>
      <c r="G283" s="111"/>
      <c r="J283" s="111"/>
      <c r="AD283" s="111"/>
      <c r="AH283" s="111"/>
    </row>
    <row r="284" spans="3:34">
      <c r="C284" s="111"/>
      <c r="D284" s="111"/>
      <c r="E284" s="111"/>
      <c r="F284" s="138"/>
      <c r="G284" s="111"/>
      <c r="J284" s="111"/>
      <c r="AD284" s="111"/>
      <c r="AH284" s="111"/>
    </row>
    <row r="285" spans="3:34">
      <c r="C285" s="111"/>
      <c r="D285" s="111"/>
      <c r="E285" s="111"/>
      <c r="F285" s="138"/>
      <c r="G285" s="111"/>
      <c r="J285" s="111"/>
      <c r="AD285" s="111"/>
      <c r="AH285" s="111"/>
    </row>
    <row r="286" spans="3:34">
      <c r="C286" s="111"/>
      <c r="D286" s="111"/>
      <c r="E286" s="111"/>
      <c r="F286" s="138"/>
      <c r="G286" s="111"/>
      <c r="J286" s="111"/>
      <c r="AD286" s="111"/>
      <c r="AH286" s="111"/>
    </row>
    <row r="287" spans="3:34">
      <c r="C287" s="111"/>
      <c r="D287" s="111"/>
      <c r="E287" s="111"/>
      <c r="F287" s="138"/>
      <c r="G287" s="111"/>
      <c r="J287" s="111"/>
      <c r="AD287" s="111"/>
      <c r="AH287" s="111"/>
    </row>
    <row r="288" spans="3:34">
      <c r="C288" s="111"/>
      <c r="D288" s="111"/>
      <c r="E288" s="111"/>
      <c r="F288" s="138"/>
      <c r="G288" s="111"/>
      <c r="J288" s="111"/>
      <c r="AD288" s="111"/>
      <c r="AH288" s="111"/>
    </row>
    <row r="289" spans="3:34">
      <c r="C289" s="111"/>
      <c r="D289" s="111"/>
      <c r="E289" s="111"/>
      <c r="F289" s="138"/>
      <c r="G289" s="111"/>
      <c r="J289" s="111"/>
      <c r="AD289" s="111"/>
      <c r="AH289" s="111"/>
    </row>
    <row r="290" spans="3:34">
      <c r="C290" s="111"/>
      <c r="D290" s="111"/>
      <c r="E290" s="111"/>
      <c r="F290" s="138"/>
      <c r="G290" s="111"/>
      <c r="J290" s="111"/>
      <c r="AD290" s="111"/>
      <c r="AH290" s="111"/>
    </row>
    <row r="291" spans="3:34">
      <c r="C291" s="111"/>
      <c r="D291" s="111"/>
      <c r="E291" s="111"/>
      <c r="F291" s="138"/>
      <c r="G291" s="111"/>
      <c r="J291" s="111"/>
      <c r="AD291" s="111"/>
      <c r="AH291" s="111"/>
    </row>
    <row r="292" spans="3:34">
      <c r="C292" s="111"/>
      <c r="D292" s="111"/>
      <c r="E292" s="111"/>
      <c r="F292" s="138"/>
      <c r="G292" s="111"/>
      <c r="J292" s="111"/>
      <c r="AD292" s="111"/>
      <c r="AH292" s="111"/>
    </row>
    <row r="293" spans="3:34">
      <c r="C293" s="111"/>
      <c r="D293" s="111"/>
      <c r="E293" s="111"/>
      <c r="F293" s="138"/>
      <c r="G293" s="111"/>
      <c r="J293" s="111"/>
      <c r="AD293" s="111"/>
      <c r="AH293" s="111"/>
    </row>
    <row r="294" spans="3:34">
      <c r="C294" s="111"/>
      <c r="D294" s="111"/>
      <c r="E294" s="111"/>
      <c r="F294" s="138"/>
      <c r="G294" s="111"/>
      <c r="J294" s="111"/>
      <c r="AD294" s="111"/>
      <c r="AH294" s="111"/>
    </row>
    <row r="295" spans="3:34">
      <c r="C295" s="111"/>
      <c r="D295" s="111"/>
      <c r="E295" s="111"/>
      <c r="F295" s="138"/>
      <c r="G295" s="111"/>
      <c r="J295" s="111"/>
      <c r="AD295" s="111"/>
      <c r="AH295" s="111"/>
    </row>
    <row r="296" spans="3:34">
      <c r="C296" s="111"/>
      <c r="D296" s="111"/>
      <c r="E296" s="111"/>
      <c r="F296" s="138"/>
      <c r="G296" s="111"/>
      <c r="J296" s="111"/>
      <c r="AD296" s="111"/>
      <c r="AH296" s="111"/>
    </row>
    <row r="297" spans="3:34">
      <c r="C297" s="111"/>
      <c r="D297" s="111"/>
      <c r="E297" s="111"/>
      <c r="F297" s="138"/>
      <c r="G297" s="111"/>
      <c r="J297" s="111"/>
      <c r="AD297" s="111"/>
      <c r="AH297" s="111"/>
    </row>
    <row r="298" spans="3:34">
      <c r="C298" s="111"/>
      <c r="D298" s="111"/>
      <c r="E298" s="111"/>
      <c r="F298" s="138"/>
      <c r="G298" s="111"/>
      <c r="J298" s="111"/>
      <c r="AD298" s="111"/>
      <c r="AH298" s="111"/>
    </row>
    <row r="299" spans="3:34">
      <c r="C299" s="111"/>
      <c r="D299" s="111"/>
      <c r="E299" s="111"/>
      <c r="F299" s="138"/>
      <c r="G299" s="111"/>
      <c r="J299" s="111"/>
      <c r="AD299" s="111"/>
      <c r="AH299" s="111"/>
    </row>
    <row r="300" spans="3:34">
      <c r="C300" s="111"/>
      <c r="D300" s="111"/>
      <c r="E300" s="111"/>
      <c r="F300" s="138"/>
      <c r="G300" s="111"/>
      <c r="J300" s="111"/>
      <c r="AD300" s="111"/>
      <c r="AH300" s="111"/>
    </row>
    <row r="301" spans="3:34">
      <c r="C301" s="111"/>
      <c r="D301" s="111"/>
      <c r="E301" s="111"/>
      <c r="F301" s="138"/>
      <c r="G301" s="111"/>
      <c r="J301" s="111"/>
      <c r="AD301" s="111"/>
      <c r="AH301" s="111"/>
    </row>
    <row r="302" spans="3:34">
      <c r="C302" s="111"/>
      <c r="D302" s="111"/>
      <c r="E302" s="111"/>
      <c r="F302" s="138"/>
      <c r="G302" s="111"/>
      <c r="J302" s="111"/>
      <c r="AD302" s="111"/>
      <c r="AH302" s="111"/>
    </row>
    <row r="303" spans="3:34">
      <c r="C303" s="111"/>
      <c r="D303" s="111"/>
      <c r="E303" s="111"/>
      <c r="F303" s="138"/>
      <c r="G303" s="111"/>
      <c r="J303" s="111"/>
      <c r="AD303" s="111"/>
      <c r="AH303" s="111"/>
    </row>
    <row r="304" spans="3:34">
      <c r="C304" s="111"/>
      <c r="D304" s="111"/>
      <c r="E304" s="111"/>
      <c r="F304" s="138"/>
      <c r="G304" s="111"/>
      <c r="J304" s="111"/>
      <c r="AD304" s="111"/>
      <c r="AH304" s="111"/>
    </row>
    <row r="305" spans="3:34">
      <c r="C305" s="111"/>
      <c r="D305" s="111"/>
      <c r="E305" s="111"/>
      <c r="F305" s="138"/>
      <c r="G305" s="111"/>
      <c r="J305" s="111"/>
      <c r="AD305" s="111"/>
      <c r="AH305" s="111"/>
    </row>
    <row r="306" spans="3:34">
      <c r="C306" s="111"/>
      <c r="D306" s="111"/>
      <c r="E306" s="111"/>
      <c r="F306" s="138"/>
      <c r="G306" s="111"/>
      <c r="J306" s="111"/>
      <c r="AD306" s="111"/>
      <c r="AH306" s="111"/>
    </row>
    <row r="307" spans="3:34">
      <c r="C307" s="111"/>
      <c r="D307" s="111"/>
      <c r="E307" s="111"/>
      <c r="F307" s="138"/>
      <c r="G307" s="111"/>
      <c r="J307" s="111"/>
      <c r="AD307" s="111"/>
      <c r="AH307" s="111"/>
    </row>
    <row r="308" spans="3:34">
      <c r="C308" s="111"/>
      <c r="D308" s="111"/>
      <c r="E308" s="111"/>
      <c r="F308" s="138"/>
      <c r="G308" s="111"/>
      <c r="J308" s="111"/>
      <c r="AD308" s="111"/>
      <c r="AH308" s="111"/>
    </row>
    <row r="309" spans="3:34">
      <c r="C309" s="111"/>
      <c r="D309" s="111"/>
      <c r="E309" s="111"/>
      <c r="F309" s="138"/>
      <c r="G309" s="111"/>
      <c r="J309" s="111"/>
      <c r="AD309" s="111"/>
      <c r="AH309" s="111"/>
    </row>
    <row r="310" spans="3:34">
      <c r="C310" s="111"/>
      <c r="D310" s="111"/>
      <c r="E310" s="111"/>
      <c r="F310" s="138"/>
      <c r="G310" s="111"/>
      <c r="J310" s="111"/>
      <c r="AD310" s="111"/>
      <c r="AH310" s="111"/>
    </row>
    <row r="311" spans="3:34">
      <c r="C311" s="111"/>
      <c r="D311" s="111"/>
      <c r="E311" s="111"/>
      <c r="F311" s="138"/>
      <c r="G311" s="111"/>
      <c r="J311" s="111"/>
      <c r="AD311" s="111"/>
      <c r="AH311" s="111"/>
    </row>
    <row r="312" spans="3:34">
      <c r="C312" s="111"/>
      <c r="D312" s="111"/>
      <c r="E312" s="111"/>
      <c r="F312" s="138"/>
      <c r="G312" s="111"/>
      <c r="J312" s="111"/>
      <c r="AD312" s="111"/>
      <c r="AH312" s="111"/>
    </row>
    <row r="313" spans="3:34">
      <c r="C313" s="111"/>
      <c r="D313" s="111"/>
      <c r="E313" s="111"/>
      <c r="F313" s="138"/>
      <c r="G313" s="111"/>
      <c r="J313" s="111"/>
      <c r="AD313" s="111"/>
      <c r="AH313" s="111"/>
    </row>
    <row r="314" spans="3:34">
      <c r="C314" s="111"/>
      <c r="D314" s="111"/>
      <c r="E314" s="111"/>
      <c r="F314" s="138"/>
      <c r="G314" s="111"/>
      <c r="J314" s="111"/>
      <c r="AD314" s="111"/>
      <c r="AH314" s="111"/>
    </row>
    <row r="315" spans="3:34">
      <c r="C315" s="111"/>
      <c r="D315" s="111"/>
      <c r="E315" s="111"/>
      <c r="F315" s="138"/>
      <c r="G315" s="111"/>
      <c r="J315" s="111"/>
      <c r="AD315" s="111"/>
      <c r="AH315" s="111"/>
    </row>
    <row r="316" spans="3:34">
      <c r="C316" s="111"/>
      <c r="D316" s="111"/>
      <c r="E316" s="111"/>
      <c r="F316" s="138"/>
      <c r="G316" s="111"/>
      <c r="J316" s="111"/>
      <c r="AD316" s="111"/>
      <c r="AH316" s="111"/>
    </row>
    <row r="317" spans="3:34">
      <c r="C317" s="111"/>
      <c r="D317" s="111"/>
      <c r="E317" s="111"/>
      <c r="F317" s="138"/>
      <c r="G317" s="111"/>
      <c r="J317" s="111"/>
      <c r="AD317" s="111"/>
      <c r="AH317" s="111"/>
    </row>
    <row r="318" spans="3:34">
      <c r="C318" s="111"/>
      <c r="D318" s="111"/>
      <c r="E318" s="111"/>
      <c r="F318" s="138"/>
      <c r="G318" s="111"/>
      <c r="J318" s="111"/>
      <c r="AD318" s="111"/>
      <c r="AH318" s="111"/>
    </row>
    <row r="319" spans="3:34">
      <c r="C319" s="111"/>
      <c r="D319" s="111"/>
      <c r="E319" s="111"/>
      <c r="F319" s="138"/>
      <c r="G319" s="111"/>
      <c r="J319" s="111"/>
      <c r="AD319" s="111"/>
      <c r="AH319" s="111"/>
    </row>
    <row r="320" spans="3:34">
      <c r="C320" s="111"/>
      <c r="D320" s="111"/>
      <c r="E320" s="111"/>
      <c r="F320" s="138"/>
      <c r="G320" s="111"/>
      <c r="J320" s="111"/>
      <c r="AD320" s="111"/>
      <c r="AH320" s="111"/>
    </row>
    <row r="321" spans="3:34">
      <c r="C321" s="111"/>
      <c r="D321" s="111"/>
      <c r="E321" s="111"/>
      <c r="F321" s="138"/>
      <c r="G321" s="111"/>
      <c r="J321" s="111"/>
      <c r="AD321" s="111"/>
      <c r="AH321" s="111"/>
    </row>
    <row r="322" spans="3:34">
      <c r="C322" s="111"/>
      <c r="D322" s="111"/>
      <c r="E322" s="111"/>
      <c r="F322" s="138"/>
      <c r="G322" s="111"/>
      <c r="J322" s="111"/>
      <c r="AD322" s="111"/>
      <c r="AH322" s="111"/>
    </row>
    <row r="323" spans="3:34">
      <c r="C323" s="111"/>
      <c r="D323" s="111"/>
      <c r="E323" s="111"/>
      <c r="F323" s="138"/>
      <c r="G323" s="111"/>
      <c r="J323" s="111"/>
      <c r="AD323" s="111"/>
      <c r="AH323" s="111"/>
    </row>
    <row r="324" spans="3:34">
      <c r="C324" s="111"/>
      <c r="D324" s="111"/>
      <c r="E324" s="111"/>
      <c r="F324" s="138"/>
      <c r="G324" s="111"/>
      <c r="J324" s="111"/>
      <c r="AD324" s="111"/>
      <c r="AH324" s="111"/>
    </row>
    <row r="325" spans="3:34">
      <c r="C325" s="111"/>
      <c r="D325" s="111"/>
      <c r="E325" s="111"/>
      <c r="F325" s="138"/>
      <c r="G325" s="111"/>
      <c r="J325" s="111"/>
      <c r="AD325" s="111"/>
      <c r="AH325" s="111"/>
    </row>
    <row r="326" spans="3:34">
      <c r="C326" s="111"/>
      <c r="D326" s="111"/>
      <c r="E326" s="111"/>
      <c r="F326" s="138"/>
      <c r="G326" s="111"/>
      <c r="J326" s="111"/>
      <c r="AD326" s="111"/>
      <c r="AH326" s="111"/>
    </row>
    <row r="327" spans="3:34">
      <c r="C327" s="111"/>
      <c r="D327" s="111"/>
      <c r="E327" s="111"/>
      <c r="F327" s="138"/>
      <c r="G327" s="111"/>
      <c r="J327" s="111"/>
      <c r="AD327" s="111"/>
      <c r="AH327" s="111"/>
    </row>
    <row r="328" spans="3:34">
      <c r="C328" s="111"/>
      <c r="D328" s="111"/>
      <c r="E328" s="111"/>
      <c r="F328" s="138"/>
      <c r="G328" s="111"/>
      <c r="J328" s="111"/>
      <c r="AD328" s="111"/>
      <c r="AH328" s="111"/>
    </row>
    <row r="329" spans="3:34">
      <c r="C329" s="111"/>
      <c r="D329" s="111"/>
      <c r="E329" s="111"/>
      <c r="F329" s="138"/>
      <c r="G329" s="111"/>
      <c r="J329" s="111"/>
      <c r="AD329" s="111"/>
      <c r="AH329" s="111"/>
    </row>
    <row r="330" spans="3:34">
      <c r="C330" s="111"/>
      <c r="D330" s="111"/>
      <c r="E330" s="111"/>
      <c r="F330" s="138"/>
      <c r="G330" s="111"/>
      <c r="J330" s="111"/>
      <c r="AD330" s="111"/>
      <c r="AH330" s="111"/>
    </row>
    <row r="331" spans="3:34">
      <c r="C331" s="111"/>
      <c r="D331" s="111"/>
      <c r="E331" s="111"/>
      <c r="F331" s="138"/>
      <c r="G331" s="111"/>
      <c r="J331" s="111"/>
      <c r="AD331" s="111"/>
      <c r="AH331" s="111"/>
    </row>
    <row r="332" spans="3:34">
      <c r="C332" s="111"/>
      <c r="D332" s="111"/>
      <c r="E332" s="111"/>
      <c r="F332" s="138"/>
      <c r="G332" s="111"/>
      <c r="J332" s="111"/>
      <c r="AD332" s="111"/>
      <c r="AH332" s="111"/>
    </row>
    <row r="333" spans="3:34">
      <c r="C333" s="111"/>
      <c r="D333" s="111"/>
      <c r="E333" s="111"/>
      <c r="F333" s="138"/>
      <c r="G333" s="111"/>
      <c r="J333" s="111"/>
      <c r="AD333" s="111"/>
      <c r="AH333" s="111"/>
    </row>
    <row r="334" spans="3:34">
      <c r="C334" s="111"/>
      <c r="D334" s="111"/>
      <c r="E334" s="111"/>
      <c r="F334" s="138"/>
      <c r="G334" s="111"/>
      <c r="J334" s="111"/>
      <c r="AD334" s="111"/>
      <c r="AH334" s="111"/>
    </row>
    <row r="335" spans="3:34">
      <c r="C335" s="111"/>
      <c r="D335" s="111"/>
      <c r="E335" s="111"/>
      <c r="F335" s="138"/>
      <c r="G335" s="111"/>
      <c r="J335" s="111"/>
      <c r="AD335" s="111"/>
      <c r="AH335" s="111"/>
    </row>
    <row r="336" spans="3:34">
      <c r="C336" s="111"/>
      <c r="D336" s="111"/>
      <c r="E336" s="111"/>
      <c r="F336" s="138"/>
      <c r="G336" s="111"/>
      <c r="J336" s="111"/>
      <c r="AD336" s="111"/>
      <c r="AH336" s="111"/>
    </row>
    <row r="337" spans="3:34">
      <c r="C337" s="111"/>
      <c r="D337" s="111"/>
      <c r="E337" s="111"/>
      <c r="F337" s="138"/>
      <c r="G337" s="111"/>
      <c r="J337" s="111"/>
      <c r="AD337" s="111"/>
      <c r="AH337" s="111"/>
    </row>
    <row r="338" spans="3:34">
      <c r="C338" s="111"/>
      <c r="D338" s="111"/>
      <c r="E338" s="111"/>
      <c r="F338" s="138"/>
      <c r="G338" s="111"/>
      <c r="J338" s="111"/>
      <c r="AD338" s="111"/>
      <c r="AH338" s="111"/>
    </row>
    <row r="339" spans="3:34">
      <c r="C339" s="111"/>
      <c r="D339" s="111"/>
      <c r="E339" s="111"/>
      <c r="F339" s="138"/>
      <c r="G339" s="111"/>
      <c r="J339" s="111"/>
      <c r="AD339" s="111"/>
      <c r="AH339" s="111"/>
    </row>
    <row r="340" spans="3:34">
      <c r="C340" s="111"/>
      <c r="D340" s="111"/>
      <c r="E340" s="111"/>
      <c r="F340" s="138"/>
      <c r="G340" s="111"/>
      <c r="J340" s="111"/>
      <c r="AD340" s="111"/>
      <c r="AH340" s="111"/>
    </row>
    <row r="341" spans="3:34">
      <c r="C341" s="111"/>
      <c r="D341" s="111"/>
      <c r="E341" s="111"/>
      <c r="F341" s="138"/>
      <c r="G341" s="111"/>
      <c r="J341" s="111"/>
      <c r="AD341" s="111"/>
      <c r="AH341" s="111"/>
    </row>
    <row r="342" spans="3:34">
      <c r="C342" s="111"/>
      <c r="D342" s="111"/>
      <c r="E342" s="111"/>
      <c r="F342" s="138"/>
      <c r="G342" s="111"/>
      <c r="J342" s="111"/>
      <c r="AD342" s="111"/>
      <c r="AH342" s="111"/>
    </row>
    <row r="343" spans="3:34">
      <c r="C343" s="111"/>
      <c r="D343" s="111"/>
      <c r="E343" s="111"/>
      <c r="F343" s="138"/>
      <c r="G343" s="111"/>
      <c r="J343" s="111"/>
      <c r="AD343" s="111"/>
      <c r="AH343" s="111"/>
    </row>
    <row r="344" spans="3:34">
      <c r="C344" s="111"/>
      <c r="D344" s="111"/>
      <c r="E344" s="111"/>
      <c r="F344" s="138"/>
      <c r="G344" s="111"/>
      <c r="J344" s="111"/>
      <c r="AD344" s="111"/>
      <c r="AH344" s="111"/>
    </row>
    <row r="345" spans="3:34">
      <c r="C345" s="111"/>
      <c r="D345" s="111"/>
      <c r="E345" s="111"/>
      <c r="F345" s="138"/>
      <c r="G345" s="111"/>
      <c r="J345" s="111"/>
      <c r="AD345" s="111"/>
      <c r="AH345" s="111"/>
    </row>
    <row r="346" spans="3:34">
      <c r="C346" s="111"/>
      <c r="D346" s="111"/>
      <c r="E346" s="111"/>
      <c r="F346" s="138"/>
      <c r="G346" s="111"/>
      <c r="J346" s="111"/>
      <c r="AD346" s="111"/>
      <c r="AH346" s="111"/>
    </row>
    <row r="347" spans="3:34">
      <c r="C347" s="111"/>
      <c r="D347" s="111"/>
      <c r="E347" s="111"/>
      <c r="F347" s="138"/>
      <c r="G347" s="111"/>
      <c r="J347" s="111"/>
      <c r="AD347" s="111"/>
      <c r="AH347" s="111"/>
    </row>
    <row r="348" spans="3:34">
      <c r="C348" s="111"/>
      <c r="D348" s="111"/>
      <c r="E348" s="111"/>
      <c r="F348" s="138"/>
      <c r="G348" s="111"/>
      <c r="J348" s="111"/>
      <c r="AD348" s="111"/>
      <c r="AH348" s="111"/>
    </row>
    <row r="349" spans="3:34">
      <c r="C349" s="111"/>
      <c r="D349" s="111"/>
      <c r="E349" s="111"/>
      <c r="F349" s="138"/>
      <c r="G349" s="111"/>
      <c r="J349" s="111"/>
      <c r="AD349" s="111"/>
      <c r="AH349" s="111"/>
    </row>
    <row r="350" spans="3:34">
      <c r="C350" s="111"/>
      <c r="D350" s="111"/>
      <c r="E350" s="111"/>
      <c r="F350" s="138"/>
      <c r="G350" s="111"/>
      <c r="J350" s="111"/>
      <c r="AD350" s="111"/>
      <c r="AH350" s="111"/>
    </row>
    <row r="351" spans="3:34">
      <c r="C351" s="111"/>
      <c r="D351" s="111"/>
      <c r="E351" s="111"/>
      <c r="F351" s="138"/>
      <c r="G351" s="111"/>
      <c r="J351" s="111"/>
      <c r="AD351" s="111"/>
      <c r="AH351" s="111"/>
    </row>
    <row r="352" spans="3:34">
      <c r="C352" s="111"/>
      <c r="D352" s="111"/>
      <c r="E352" s="111"/>
      <c r="F352" s="138"/>
      <c r="G352" s="111"/>
      <c r="J352" s="111"/>
      <c r="AD352" s="111"/>
      <c r="AH352" s="111"/>
    </row>
    <row r="353" spans="3:34">
      <c r="C353" s="111"/>
      <c r="D353" s="111"/>
      <c r="E353" s="111"/>
      <c r="F353" s="138"/>
      <c r="G353" s="111"/>
      <c r="J353" s="111"/>
      <c r="AD353" s="111"/>
      <c r="AH353" s="111"/>
    </row>
    <row r="354" spans="3:34">
      <c r="C354" s="111"/>
      <c r="D354" s="111"/>
      <c r="E354" s="111"/>
      <c r="F354" s="138"/>
      <c r="G354" s="111"/>
      <c r="J354" s="111"/>
      <c r="AD354" s="111"/>
      <c r="AH354" s="111"/>
    </row>
    <row r="355" spans="3:34">
      <c r="C355" s="111"/>
      <c r="D355" s="111"/>
      <c r="E355" s="111"/>
      <c r="F355" s="138"/>
      <c r="G355" s="111"/>
      <c r="J355" s="111"/>
      <c r="AD355" s="111"/>
      <c r="AH355" s="111"/>
    </row>
    <row r="356" spans="3:34">
      <c r="C356" s="111"/>
      <c r="D356" s="111"/>
      <c r="E356" s="111"/>
      <c r="F356" s="138"/>
      <c r="G356" s="111"/>
      <c r="J356" s="111"/>
      <c r="AD356" s="111"/>
      <c r="AH356" s="111"/>
    </row>
    <row r="357" spans="3:34">
      <c r="C357" s="111"/>
      <c r="D357" s="111"/>
      <c r="E357" s="111"/>
      <c r="F357" s="138"/>
      <c r="G357" s="111"/>
      <c r="J357" s="111"/>
      <c r="AD357" s="111"/>
      <c r="AH357" s="111"/>
    </row>
    <row r="358" spans="3:34">
      <c r="C358" s="111"/>
      <c r="D358" s="111"/>
      <c r="E358" s="111"/>
      <c r="F358" s="138"/>
      <c r="G358" s="111"/>
      <c r="J358" s="111"/>
      <c r="AD358" s="111"/>
      <c r="AH358" s="111"/>
    </row>
    <row r="359" spans="3:34">
      <c r="C359" s="111"/>
      <c r="D359" s="111"/>
      <c r="E359" s="111"/>
      <c r="F359" s="138"/>
      <c r="G359" s="111"/>
      <c r="J359" s="111"/>
      <c r="AD359" s="111"/>
      <c r="AH359" s="111"/>
    </row>
    <row r="360" spans="3:34">
      <c r="C360" s="111"/>
      <c r="D360" s="111"/>
      <c r="E360" s="111"/>
      <c r="F360" s="138"/>
      <c r="G360" s="111"/>
      <c r="J360" s="111"/>
      <c r="AD360" s="111"/>
      <c r="AH360" s="111"/>
    </row>
    <row r="361" spans="3:34">
      <c r="C361" s="111"/>
      <c r="D361" s="111"/>
      <c r="E361" s="111"/>
      <c r="F361" s="138"/>
      <c r="G361" s="111"/>
      <c r="J361" s="111"/>
      <c r="AD361" s="111"/>
      <c r="AH361" s="111"/>
    </row>
    <row r="362" spans="3:34">
      <c r="C362" s="111"/>
      <c r="D362" s="111"/>
      <c r="E362" s="111"/>
      <c r="F362" s="138"/>
      <c r="G362" s="111"/>
      <c r="J362" s="111"/>
      <c r="AD362" s="111"/>
      <c r="AH362" s="111"/>
    </row>
    <row r="363" spans="3:34">
      <c r="C363" s="111"/>
      <c r="D363" s="111"/>
      <c r="E363" s="111"/>
      <c r="F363" s="138"/>
      <c r="G363" s="111"/>
      <c r="J363" s="111"/>
      <c r="AD363" s="111"/>
      <c r="AH363" s="111"/>
    </row>
    <row r="364" spans="3:34">
      <c r="C364" s="111"/>
      <c r="D364" s="111"/>
      <c r="E364" s="111"/>
      <c r="F364" s="138"/>
      <c r="G364" s="111"/>
      <c r="J364" s="111"/>
      <c r="AD364" s="111"/>
      <c r="AH364" s="111"/>
    </row>
    <row r="365" spans="3:34">
      <c r="C365" s="111"/>
      <c r="D365" s="111"/>
      <c r="E365" s="111"/>
      <c r="F365" s="138"/>
      <c r="G365" s="111"/>
      <c r="J365" s="111"/>
      <c r="AD365" s="111"/>
      <c r="AH365" s="111"/>
    </row>
    <row r="366" spans="3:34">
      <c r="C366" s="111"/>
      <c r="D366" s="111"/>
      <c r="E366" s="111"/>
      <c r="F366" s="138"/>
      <c r="G366" s="111"/>
      <c r="J366" s="111"/>
      <c r="AD366" s="111"/>
      <c r="AH366" s="111"/>
    </row>
    <row r="367" spans="3:34">
      <c r="C367" s="111"/>
      <c r="D367" s="111"/>
      <c r="E367" s="111"/>
      <c r="F367" s="138"/>
      <c r="G367" s="111"/>
      <c r="J367" s="111"/>
      <c r="AD367" s="111"/>
      <c r="AH367" s="111"/>
    </row>
    <row r="368" spans="3:34">
      <c r="C368" s="111"/>
      <c r="D368" s="111"/>
      <c r="E368" s="111"/>
      <c r="F368" s="138"/>
      <c r="G368" s="111"/>
      <c r="J368" s="111"/>
      <c r="AD368" s="111"/>
      <c r="AH368" s="111"/>
    </row>
    <row r="369" spans="3:34">
      <c r="C369" s="111"/>
      <c r="D369" s="111"/>
      <c r="E369" s="111"/>
      <c r="F369" s="138"/>
      <c r="G369" s="111"/>
      <c r="J369" s="111"/>
      <c r="AD369" s="111"/>
      <c r="AH369" s="111"/>
    </row>
    <row r="370" spans="3:34">
      <c r="C370" s="111"/>
      <c r="D370" s="111"/>
      <c r="E370" s="111"/>
      <c r="F370" s="138"/>
      <c r="G370" s="111"/>
      <c r="J370" s="111"/>
      <c r="AD370" s="111"/>
      <c r="AH370" s="111"/>
    </row>
    <row r="371" spans="3:34">
      <c r="C371" s="111"/>
      <c r="D371" s="111"/>
      <c r="E371" s="111"/>
      <c r="F371" s="138"/>
      <c r="G371" s="111"/>
      <c r="J371" s="111"/>
      <c r="AD371" s="111"/>
      <c r="AH371" s="111"/>
    </row>
    <row r="372" spans="3:34">
      <c r="C372" s="111"/>
      <c r="D372" s="111"/>
      <c r="E372" s="111"/>
      <c r="F372" s="138"/>
      <c r="G372" s="111"/>
      <c r="J372" s="111"/>
      <c r="AD372" s="111"/>
      <c r="AH372" s="111"/>
    </row>
    <row r="373" spans="3:34">
      <c r="C373" s="111"/>
      <c r="D373" s="111"/>
      <c r="E373" s="111"/>
      <c r="F373" s="138"/>
      <c r="G373" s="111"/>
      <c r="J373" s="111"/>
      <c r="AD373" s="111"/>
      <c r="AH373" s="111"/>
    </row>
    <row r="374" spans="3:34">
      <c r="C374" s="111"/>
      <c r="D374" s="111"/>
      <c r="E374" s="111"/>
      <c r="F374" s="138"/>
      <c r="G374" s="111"/>
      <c r="J374" s="111"/>
      <c r="AD374" s="111"/>
      <c r="AH374" s="111"/>
    </row>
    <row r="375" spans="3:34">
      <c r="C375" s="111"/>
      <c r="D375" s="111"/>
      <c r="E375" s="111"/>
      <c r="F375" s="138"/>
      <c r="G375" s="111"/>
      <c r="J375" s="111"/>
      <c r="AD375" s="111"/>
      <c r="AH375" s="111"/>
    </row>
    <row r="376" spans="3:34">
      <c r="C376" s="111"/>
      <c r="D376" s="111"/>
      <c r="E376" s="111"/>
      <c r="F376" s="138"/>
      <c r="G376" s="111"/>
      <c r="J376" s="111"/>
      <c r="AD376" s="111"/>
      <c r="AH376" s="111"/>
    </row>
    <row r="377" spans="3:34">
      <c r="C377" s="111"/>
      <c r="D377" s="111"/>
      <c r="E377" s="111"/>
      <c r="F377" s="138"/>
      <c r="G377" s="111"/>
      <c r="J377" s="111"/>
      <c r="AD377" s="111"/>
      <c r="AH377" s="111"/>
    </row>
    <row r="378" spans="3:34">
      <c r="C378" s="111"/>
      <c r="D378" s="111"/>
      <c r="E378" s="111"/>
      <c r="F378" s="138"/>
      <c r="G378" s="111"/>
      <c r="J378" s="111"/>
      <c r="AD378" s="111"/>
      <c r="AH378" s="111"/>
    </row>
    <row r="379" spans="3:34">
      <c r="C379" s="111"/>
      <c r="D379" s="111"/>
      <c r="E379" s="111"/>
      <c r="F379" s="138"/>
      <c r="G379" s="111"/>
      <c r="J379" s="111"/>
      <c r="AD379" s="111"/>
      <c r="AH379" s="111"/>
    </row>
    <row r="380" spans="3:34">
      <c r="C380" s="111"/>
      <c r="D380" s="111"/>
      <c r="E380" s="111"/>
      <c r="F380" s="138"/>
      <c r="G380" s="111"/>
      <c r="J380" s="111"/>
      <c r="AD380" s="111"/>
      <c r="AH380" s="111"/>
    </row>
    <row r="381" spans="3:34">
      <c r="C381" s="111"/>
      <c r="D381" s="111"/>
      <c r="E381" s="111"/>
      <c r="F381" s="138"/>
      <c r="G381" s="111"/>
      <c r="J381" s="111"/>
      <c r="AD381" s="111"/>
      <c r="AH381" s="111"/>
    </row>
    <row r="382" spans="3:34">
      <c r="C382" s="111"/>
      <c r="D382" s="111"/>
      <c r="E382" s="111"/>
      <c r="F382" s="138"/>
      <c r="G382" s="111"/>
      <c r="J382" s="111"/>
      <c r="AD382" s="111"/>
      <c r="AH382" s="111"/>
    </row>
    <row r="383" spans="3:34">
      <c r="C383" s="111"/>
      <c r="D383" s="111"/>
      <c r="E383" s="111"/>
      <c r="F383" s="138"/>
      <c r="G383" s="111"/>
      <c r="J383" s="111"/>
      <c r="AD383" s="111"/>
      <c r="AH383" s="111"/>
    </row>
    <row r="384" spans="3:34">
      <c r="C384" s="111"/>
      <c r="D384" s="111"/>
      <c r="E384" s="111"/>
      <c r="F384" s="138"/>
      <c r="G384" s="111"/>
      <c r="J384" s="111"/>
      <c r="AD384" s="111"/>
      <c r="AH384" s="111"/>
    </row>
    <row r="385" spans="3:34">
      <c r="C385" s="111"/>
      <c r="D385" s="111"/>
      <c r="E385" s="111"/>
      <c r="F385" s="138"/>
      <c r="G385" s="111"/>
      <c r="J385" s="111"/>
      <c r="AD385" s="111"/>
      <c r="AH385" s="111"/>
    </row>
    <row r="386" spans="3:34">
      <c r="C386" s="111"/>
      <c r="D386" s="111"/>
      <c r="E386" s="111"/>
      <c r="F386" s="138"/>
      <c r="G386" s="111"/>
      <c r="J386" s="111"/>
      <c r="AD386" s="111"/>
      <c r="AH386" s="111"/>
    </row>
    <row r="387" spans="3:34">
      <c r="C387" s="111"/>
      <c r="D387" s="111"/>
      <c r="E387" s="111"/>
      <c r="F387" s="138"/>
      <c r="G387" s="111"/>
      <c r="J387" s="111"/>
      <c r="AD387" s="111"/>
      <c r="AH387" s="111"/>
    </row>
    <row r="388" spans="3:34">
      <c r="C388" s="111"/>
      <c r="D388" s="111"/>
      <c r="E388" s="111"/>
      <c r="F388" s="138"/>
      <c r="G388" s="111"/>
      <c r="J388" s="111"/>
      <c r="AD388" s="111"/>
      <c r="AH388" s="111"/>
    </row>
    <row r="389" spans="3:34">
      <c r="C389" s="111"/>
      <c r="D389" s="111"/>
      <c r="E389" s="111"/>
      <c r="F389" s="138"/>
      <c r="G389" s="111"/>
      <c r="J389" s="111"/>
      <c r="AD389" s="111"/>
      <c r="AH389" s="111"/>
    </row>
    <row r="390" spans="3:34">
      <c r="C390" s="111"/>
      <c r="D390" s="111"/>
      <c r="E390" s="111"/>
      <c r="F390" s="138"/>
      <c r="G390" s="111"/>
      <c r="J390" s="111"/>
      <c r="AD390" s="111"/>
      <c r="AH390" s="111"/>
    </row>
    <row r="391" spans="3:34">
      <c r="C391" s="111"/>
      <c r="D391" s="111"/>
      <c r="E391" s="111"/>
      <c r="F391" s="138"/>
      <c r="G391" s="111"/>
      <c r="J391" s="111"/>
      <c r="AD391" s="111"/>
      <c r="AH391" s="111"/>
    </row>
    <row r="392" spans="3:34">
      <c r="C392" s="111"/>
      <c r="D392" s="111"/>
      <c r="E392" s="111"/>
      <c r="F392" s="138"/>
      <c r="G392" s="111"/>
      <c r="J392" s="111"/>
      <c r="AD392" s="111"/>
      <c r="AH392" s="111"/>
    </row>
    <row r="393" spans="3:34">
      <c r="C393" s="111"/>
      <c r="D393" s="111"/>
      <c r="E393" s="111"/>
      <c r="F393" s="138"/>
      <c r="G393" s="111"/>
      <c r="J393" s="111"/>
      <c r="AD393" s="111"/>
      <c r="AH393" s="111"/>
    </row>
    <row r="394" spans="3:34">
      <c r="C394" s="111"/>
      <c r="D394" s="111"/>
      <c r="E394" s="111"/>
      <c r="F394" s="138"/>
      <c r="G394" s="111"/>
      <c r="J394" s="111"/>
      <c r="AD394" s="111"/>
      <c r="AH394" s="111"/>
    </row>
    <row r="395" spans="3:34">
      <c r="C395" s="111"/>
      <c r="D395" s="111"/>
      <c r="E395" s="111"/>
      <c r="F395" s="138"/>
      <c r="G395" s="111"/>
      <c r="J395" s="111"/>
      <c r="AD395" s="111"/>
      <c r="AH395" s="111"/>
    </row>
    <row r="396" spans="3:34">
      <c r="C396" s="111"/>
      <c r="D396" s="111"/>
      <c r="E396" s="111"/>
      <c r="F396" s="138"/>
      <c r="G396" s="111"/>
      <c r="J396" s="111"/>
      <c r="AD396" s="111"/>
      <c r="AH396" s="111"/>
    </row>
    <row r="397" spans="3:34">
      <c r="C397" s="111"/>
      <c r="D397" s="111"/>
      <c r="E397" s="111"/>
      <c r="F397" s="138"/>
      <c r="G397" s="111"/>
      <c r="J397" s="111"/>
      <c r="AD397" s="111"/>
      <c r="AH397" s="111"/>
    </row>
    <row r="398" spans="3:34">
      <c r="C398" s="111"/>
      <c r="D398" s="111"/>
      <c r="E398" s="111"/>
      <c r="F398" s="138"/>
      <c r="G398" s="111"/>
      <c r="J398" s="111"/>
      <c r="AD398" s="111"/>
      <c r="AH398" s="111"/>
    </row>
    <row r="399" spans="3:34">
      <c r="C399" s="111"/>
      <c r="D399" s="111"/>
      <c r="E399" s="111"/>
      <c r="F399" s="138"/>
      <c r="G399" s="111"/>
      <c r="J399" s="111"/>
      <c r="AD399" s="111"/>
      <c r="AH399" s="111"/>
    </row>
    <row r="400" spans="3:34">
      <c r="C400" s="111"/>
      <c r="D400" s="111"/>
      <c r="E400" s="111"/>
      <c r="F400" s="138"/>
      <c r="G400" s="111"/>
      <c r="J400" s="111"/>
      <c r="AD400" s="111"/>
      <c r="AH400" s="111"/>
    </row>
    <row r="401" spans="3:34">
      <c r="C401" s="111"/>
      <c r="D401" s="111"/>
      <c r="E401" s="111"/>
      <c r="F401" s="138"/>
      <c r="G401" s="111"/>
      <c r="J401" s="111"/>
      <c r="AD401" s="111"/>
      <c r="AH401" s="111"/>
    </row>
    <row r="402" spans="3:34">
      <c r="C402" s="111"/>
      <c r="D402" s="111"/>
      <c r="E402" s="111"/>
      <c r="F402" s="138"/>
      <c r="G402" s="111"/>
      <c r="J402" s="111"/>
      <c r="AD402" s="111"/>
      <c r="AH402" s="111"/>
    </row>
    <row r="403" spans="3:34">
      <c r="C403" s="111"/>
      <c r="D403" s="111"/>
      <c r="E403" s="111"/>
      <c r="F403" s="138"/>
      <c r="G403" s="111"/>
      <c r="J403" s="111"/>
      <c r="AD403" s="111"/>
      <c r="AH403" s="111"/>
    </row>
    <row r="404" spans="3:34">
      <c r="C404" s="111"/>
      <c r="D404" s="111"/>
      <c r="E404" s="111"/>
      <c r="F404" s="138"/>
      <c r="G404" s="111"/>
      <c r="J404" s="111"/>
      <c r="AD404" s="111"/>
      <c r="AH404" s="111"/>
    </row>
    <row r="405" spans="3:34">
      <c r="C405" s="111"/>
      <c r="D405" s="111"/>
      <c r="E405" s="111"/>
      <c r="F405" s="138"/>
      <c r="G405" s="111"/>
      <c r="J405" s="111"/>
      <c r="AD405" s="111"/>
      <c r="AH405" s="111"/>
    </row>
    <row r="406" spans="3:34">
      <c r="C406" s="111"/>
      <c r="D406" s="111"/>
      <c r="E406" s="111"/>
      <c r="F406" s="138"/>
      <c r="G406" s="111"/>
      <c r="J406" s="111"/>
      <c r="AD406" s="111"/>
      <c r="AH406" s="111"/>
    </row>
    <row r="407" spans="3:34">
      <c r="C407" s="111"/>
      <c r="D407" s="111"/>
      <c r="E407" s="111"/>
      <c r="F407" s="138"/>
      <c r="G407" s="111"/>
      <c r="J407" s="111"/>
      <c r="AD407" s="111"/>
      <c r="AH407" s="111"/>
    </row>
    <row r="408" spans="3:34">
      <c r="C408" s="111"/>
      <c r="D408" s="111"/>
      <c r="E408" s="111"/>
      <c r="F408" s="138"/>
      <c r="G408" s="111"/>
      <c r="J408" s="111"/>
      <c r="AD408" s="111"/>
      <c r="AH408" s="111"/>
    </row>
    <row r="409" spans="3:34">
      <c r="C409" s="111"/>
      <c r="D409" s="111"/>
      <c r="E409" s="111"/>
      <c r="F409" s="138"/>
      <c r="G409" s="111"/>
      <c r="J409" s="111"/>
      <c r="AD409" s="111"/>
      <c r="AH409" s="111"/>
    </row>
    <row r="410" spans="3:34">
      <c r="C410" s="111"/>
      <c r="D410" s="111"/>
      <c r="E410" s="111"/>
      <c r="F410" s="138"/>
      <c r="G410" s="111"/>
      <c r="J410" s="111"/>
      <c r="AD410" s="111"/>
      <c r="AH410" s="111"/>
    </row>
    <row r="411" spans="3:34">
      <c r="C411" s="111"/>
      <c r="D411" s="111"/>
      <c r="E411" s="111"/>
      <c r="F411" s="138"/>
      <c r="G411" s="111"/>
      <c r="J411" s="111"/>
      <c r="AD411" s="111"/>
      <c r="AH411" s="111"/>
    </row>
    <row r="412" spans="3:34">
      <c r="C412" s="111"/>
      <c r="D412" s="111"/>
      <c r="E412" s="111"/>
      <c r="F412" s="138"/>
      <c r="G412" s="111"/>
      <c r="J412" s="111"/>
      <c r="AD412" s="111"/>
      <c r="AH412" s="111"/>
    </row>
    <row r="413" spans="3:34">
      <c r="C413" s="111"/>
      <c r="D413" s="111"/>
      <c r="E413" s="111"/>
      <c r="F413" s="138"/>
      <c r="G413" s="111"/>
      <c r="J413" s="111"/>
      <c r="AD413" s="111"/>
      <c r="AH413" s="111"/>
    </row>
    <row r="414" spans="3:34">
      <c r="C414" s="111"/>
      <c r="D414" s="111"/>
      <c r="E414" s="111"/>
      <c r="F414" s="138"/>
      <c r="G414" s="111"/>
      <c r="J414" s="111"/>
      <c r="AD414" s="111"/>
      <c r="AH414" s="111"/>
    </row>
    <row r="415" spans="3:34">
      <c r="C415" s="111"/>
      <c r="D415" s="111"/>
      <c r="E415" s="111"/>
      <c r="F415" s="138"/>
      <c r="G415" s="111"/>
      <c r="J415" s="111"/>
      <c r="AD415" s="111"/>
      <c r="AH415" s="111"/>
    </row>
    <row r="416" spans="3:34">
      <c r="C416" s="111"/>
      <c r="D416" s="111"/>
      <c r="E416" s="111"/>
      <c r="F416" s="138"/>
      <c r="G416" s="111"/>
      <c r="J416" s="111"/>
      <c r="AD416" s="111"/>
      <c r="AH416" s="111"/>
    </row>
    <row r="417" spans="3:34">
      <c r="C417" s="111"/>
      <c r="D417" s="111"/>
      <c r="E417" s="111"/>
      <c r="F417" s="138"/>
      <c r="G417" s="111"/>
      <c r="J417" s="111"/>
      <c r="AD417" s="111"/>
      <c r="AH417" s="111"/>
    </row>
    <row r="418" spans="3:34">
      <c r="C418" s="111"/>
      <c r="D418" s="111"/>
      <c r="E418" s="111"/>
      <c r="F418" s="138"/>
      <c r="G418" s="111"/>
      <c r="J418" s="111"/>
      <c r="AD418" s="111"/>
      <c r="AH418" s="111"/>
    </row>
    <row r="419" spans="3:34">
      <c r="C419" s="111"/>
      <c r="D419" s="111"/>
      <c r="E419" s="111"/>
      <c r="F419" s="138"/>
      <c r="G419" s="111"/>
      <c r="J419" s="111"/>
      <c r="AD419" s="111"/>
      <c r="AH419" s="111"/>
    </row>
    <row r="420" spans="3:34">
      <c r="C420" s="111"/>
      <c r="D420" s="111"/>
      <c r="E420" s="111"/>
      <c r="F420" s="138"/>
      <c r="G420" s="111"/>
      <c r="J420" s="111"/>
      <c r="AD420" s="111"/>
      <c r="AH420" s="111"/>
    </row>
    <row r="421" spans="3:34">
      <c r="C421" s="111"/>
      <c r="D421" s="111"/>
      <c r="E421" s="111"/>
      <c r="F421" s="138"/>
      <c r="G421" s="111"/>
      <c r="J421" s="111"/>
      <c r="AD421" s="111"/>
      <c r="AH421" s="111"/>
    </row>
    <row r="422" spans="3:34">
      <c r="C422" s="111"/>
      <c r="D422" s="111"/>
      <c r="E422" s="111"/>
      <c r="F422" s="138"/>
      <c r="G422" s="111"/>
      <c r="J422" s="111"/>
      <c r="AD422" s="111"/>
      <c r="AH422" s="111"/>
    </row>
    <row r="423" spans="3:34">
      <c r="C423" s="111"/>
      <c r="D423" s="111"/>
      <c r="E423" s="111"/>
      <c r="F423" s="138"/>
      <c r="G423" s="111"/>
      <c r="J423" s="111"/>
      <c r="AD423" s="111"/>
      <c r="AH423" s="111"/>
    </row>
    <row r="424" spans="3:34">
      <c r="C424" s="111"/>
      <c r="D424" s="111"/>
      <c r="E424" s="111"/>
      <c r="F424" s="138"/>
      <c r="G424" s="111"/>
      <c r="J424" s="111"/>
      <c r="AD424" s="111"/>
      <c r="AH424" s="111"/>
    </row>
    <row r="425" spans="3:34">
      <c r="C425" s="111"/>
      <c r="D425" s="111"/>
      <c r="E425" s="111"/>
      <c r="F425" s="138"/>
      <c r="G425" s="111"/>
      <c r="J425" s="111"/>
      <c r="AD425" s="111"/>
      <c r="AH425" s="111"/>
    </row>
    <row r="426" spans="3:34">
      <c r="C426" s="111"/>
      <c r="D426" s="111"/>
      <c r="E426" s="111"/>
      <c r="F426" s="138"/>
      <c r="G426" s="111"/>
      <c r="J426" s="111"/>
      <c r="AD426" s="111"/>
      <c r="AH426" s="111"/>
    </row>
    <row r="427" spans="3:34">
      <c r="C427" s="111"/>
      <c r="D427" s="111"/>
      <c r="E427" s="111"/>
      <c r="F427" s="138"/>
      <c r="G427" s="111"/>
      <c r="J427" s="111"/>
      <c r="AD427" s="111"/>
      <c r="AH427" s="111"/>
    </row>
    <row r="428" spans="3:34">
      <c r="C428" s="111"/>
      <c r="D428" s="111"/>
      <c r="E428" s="111"/>
      <c r="F428" s="138"/>
      <c r="G428" s="111"/>
      <c r="J428" s="111"/>
      <c r="AD428" s="111"/>
      <c r="AH428" s="111"/>
    </row>
    <row r="429" spans="3:34">
      <c r="C429" s="111"/>
      <c r="D429" s="111"/>
      <c r="E429" s="111"/>
      <c r="F429" s="138"/>
      <c r="G429" s="111"/>
      <c r="J429" s="111"/>
      <c r="AD429" s="111"/>
      <c r="AH429" s="111"/>
    </row>
    <row r="430" spans="3:34">
      <c r="C430" s="111"/>
      <c r="D430" s="111"/>
      <c r="E430" s="111"/>
      <c r="F430" s="138"/>
      <c r="G430" s="111"/>
      <c r="J430" s="111"/>
      <c r="AD430" s="111"/>
      <c r="AH430" s="111"/>
    </row>
    <row r="431" spans="3:34">
      <c r="C431" s="111"/>
      <c r="D431" s="111"/>
      <c r="E431" s="111"/>
      <c r="F431" s="138"/>
      <c r="G431" s="111"/>
      <c r="J431" s="111"/>
      <c r="AD431" s="111"/>
      <c r="AH431" s="111"/>
    </row>
    <row r="432" spans="3:34">
      <c r="C432" s="111"/>
      <c r="D432" s="111"/>
      <c r="E432" s="111"/>
      <c r="F432" s="138"/>
      <c r="G432" s="111"/>
      <c r="J432" s="111"/>
      <c r="AD432" s="111"/>
      <c r="AH432" s="111"/>
    </row>
    <row r="433" spans="3:34">
      <c r="C433" s="111"/>
      <c r="D433" s="111"/>
      <c r="E433" s="111"/>
      <c r="F433" s="138"/>
      <c r="G433" s="111"/>
      <c r="J433" s="111"/>
      <c r="AD433" s="111"/>
      <c r="AH433" s="111"/>
    </row>
    <row r="434" spans="3:34">
      <c r="C434" s="111"/>
      <c r="D434" s="111"/>
      <c r="E434" s="111"/>
      <c r="F434" s="138"/>
      <c r="G434" s="111"/>
      <c r="J434" s="111"/>
      <c r="AD434" s="111"/>
      <c r="AH434" s="111"/>
    </row>
    <row r="435" spans="3:34">
      <c r="C435" s="111"/>
      <c r="D435" s="111"/>
      <c r="E435" s="111"/>
      <c r="F435" s="138"/>
      <c r="G435" s="111"/>
      <c r="J435" s="111"/>
      <c r="AD435" s="111"/>
      <c r="AH435" s="111"/>
    </row>
    <row r="436" spans="3:34">
      <c r="C436" s="111"/>
      <c r="D436" s="111"/>
      <c r="E436" s="111"/>
      <c r="F436" s="138"/>
      <c r="G436" s="111"/>
      <c r="J436" s="111"/>
      <c r="AD436" s="111"/>
      <c r="AH436" s="111"/>
    </row>
    <row r="437" spans="3:34">
      <c r="C437" s="111"/>
      <c r="D437" s="111"/>
      <c r="E437" s="111"/>
      <c r="F437" s="138"/>
      <c r="G437" s="111"/>
      <c r="J437" s="111"/>
      <c r="AD437" s="111"/>
      <c r="AH437" s="111"/>
    </row>
    <row r="438" spans="3:34">
      <c r="C438" s="111"/>
      <c r="D438" s="111"/>
      <c r="E438" s="111"/>
      <c r="F438" s="138"/>
      <c r="G438" s="111"/>
      <c r="J438" s="111"/>
      <c r="AD438" s="111"/>
      <c r="AH438" s="111"/>
    </row>
    <row r="439" spans="3:34">
      <c r="C439" s="111"/>
      <c r="D439" s="111"/>
      <c r="E439" s="111"/>
      <c r="F439" s="138"/>
      <c r="G439" s="111"/>
      <c r="J439" s="111"/>
      <c r="AD439" s="111"/>
      <c r="AH439" s="111"/>
    </row>
    <row r="440" spans="3:34">
      <c r="C440" s="111"/>
      <c r="D440" s="111"/>
      <c r="E440" s="111"/>
      <c r="F440" s="138"/>
      <c r="G440" s="111"/>
      <c r="J440" s="111"/>
      <c r="AD440" s="111"/>
      <c r="AH440" s="111"/>
    </row>
    <row r="441" spans="3:34">
      <c r="C441" s="111"/>
      <c r="D441" s="111"/>
      <c r="E441" s="111"/>
      <c r="F441" s="138"/>
      <c r="G441" s="111"/>
      <c r="J441" s="111"/>
      <c r="AD441" s="111"/>
      <c r="AH441" s="111"/>
    </row>
    <row r="442" spans="3:34">
      <c r="C442" s="111"/>
      <c r="D442" s="111"/>
      <c r="E442" s="111"/>
      <c r="F442" s="138"/>
      <c r="G442" s="111"/>
      <c r="J442" s="111"/>
      <c r="AD442" s="111"/>
      <c r="AH442" s="111"/>
    </row>
    <row r="443" spans="3:34">
      <c r="C443" s="111"/>
      <c r="D443" s="111"/>
      <c r="E443" s="111"/>
      <c r="F443" s="138"/>
      <c r="G443" s="111"/>
      <c r="J443" s="111"/>
      <c r="AD443" s="111"/>
      <c r="AH443" s="111"/>
    </row>
    <row r="444" spans="3:34">
      <c r="C444" s="111"/>
      <c r="D444" s="111"/>
      <c r="E444" s="111"/>
      <c r="F444" s="138"/>
      <c r="G444" s="111"/>
      <c r="J444" s="111"/>
      <c r="AD444" s="111"/>
      <c r="AH444" s="111"/>
    </row>
    <row r="445" spans="3:34">
      <c r="C445" s="111"/>
      <c r="D445" s="111"/>
      <c r="E445" s="111"/>
      <c r="F445" s="138"/>
      <c r="G445" s="111"/>
      <c r="J445" s="111"/>
      <c r="AD445" s="111"/>
      <c r="AH445" s="111"/>
    </row>
    <row r="446" spans="3:34">
      <c r="C446" s="111"/>
      <c r="D446" s="111"/>
      <c r="E446" s="111"/>
      <c r="F446" s="138"/>
      <c r="G446" s="111"/>
      <c r="J446" s="111"/>
      <c r="AD446" s="111"/>
      <c r="AH446" s="111"/>
    </row>
    <row r="447" spans="3:34">
      <c r="C447" s="111"/>
      <c r="D447" s="111"/>
      <c r="E447" s="111"/>
      <c r="F447" s="138"/>
      <c r="G447" s="111"/>
      <c r="J447" s="111"/>
      <c r="AD447" s="111"/>
      <c r="AH447" s="111"/>
    </row>
    <row r="448" spans="3:34">
      <c r="C448" s="111"/>
      <c r="D448" s="111"/>
      <c r="E448" s="111"/>
      <c r="F448" s="138"/>
      <c r="G448" s="111"/>
      <c r="J448" s="111"/>
      <c r="AD448" s="111"/>
      <c r="AH448" s="111"/>
    </row>
    <row r="449" spans="3:34">
      <c r="C449" s="111"/>
      <c r="D449" s="111"/>
      <c r="E449" s="111"/>
      <c r="F449" s="138"/>
      <c r="G449" s="111"/>
      <c r="J449" s="111"/>
      <c r="AD449" s="111"/>
      <c r="AH449" s="111"/>
    </row>
    <row r="450" spans="3:34">
      <c r="C450" s="111"/>
      <c r="D450" s="111"/>
      <c r="E450" s="111"/>
      <c r="F450" s="138"/>
      <c r="G450" s="111"/>
      <c r="J450" s="111"/>
      <c r="AD450" s="111"/>
      <c r="AH450" s="111"/>
    </row>
    <row r="451" spans="3:34">
      <c r="C451" s="111"/>
      <c r="D451" s="111"/>
      <c r="E451" s="111"/>
      <c r="F451" s="138"/>
      <c r="G451" s="111"/>
      <c r="J451" s="111"/>
      <c r="AD451" s="111"/>
      <c r="AH451" s="111"/>
    </row>
    <row r="452" spans="3:34">
      <c r="C452" s="111"/>
      <c r="D452" s="111"/>
      <c r="E452" s="111"/>
      <c r="F452" s="138"/>
      <c r="G452" s="111"/>
      <c r="J452" s="111"/>
      <c r="AD452" s="111"/>
      <c r="AH452" s="111"/>
    </row>
    <row r="453" spans="3:34">
      <c r="C453" s="111"/>
      <c r="D453" s="111"/>
      <c r="E453" s="111"/>
      <c r="F453" s="138"/>
      <c r="G453" s="111"/>
      <c r="J453" s="111"/>
      <c r="AD453" s="111"/>
      <c r="AH453" s="111"/>
    </row>
    <row r="454" spans="3:34">
      <c r="C454" s="111"/>
      <c r="D454" s="111"/>
      <c r="E454" s="111"/>
      <c r="F454" s="138"/>
      <c r="G454" s="111"/>
      <c r="J454" s="111"/>
      <c r="AD454" s="111"/>
      <c r="AH454" s="111"/>
    </row>
    <row r="455" spans="3:34">
      <c r="C455" s="111"/>
      <c r="D455" s="111"/>
      <c r="E455" s="111"/>
      <c r="F455" s="138"/>
      <c r="G455" s="111"/>
      <c r="J455" s="111"/>
      <c r="AD455" s="111"/>
      <c r="AH455" s="111"/>
    </row>
    <row r="456" spans="3:34">
      <c r="C456" s="111"/>
      <c r="D456" s="111"/>
      <c r="E456" s="111"/>
      <c r="F456" s="138"/>
      <c r="G456" s="111"/>
      <c r="J456" s="111"/>
      <c r="AD456" s="111"/>
      <c r="AH456" s="111"/>
    </row>
    <row r="457" spans="3:34">
      <c r="C457" s="111"/>
      <c r="D457" s="111"/>
      <c r="E457" s="111"/>
      <c r="F457" s="138"/>
      <c r="G457" s="111"/>
      <c r="J457" s="111"/>
      <c r="AD457" s="111"/>
      <c r="AH457" s="111"/>
    </row>
    <row r="458" spans="3:34">
      <c r="C458" s="111"/>
      <c r="D458" s="111"/>
      <c r="E458" s="111"/>
      <c r="F458" s="138"/>
      <c r="G458" s="111"/>
      <c r="J458" s="111"/>
      <c r="AD458" s="111"/>
      <c r="AH458" s="111"/>
    </row>
    <row r="459" spans="3:34">
      <c r="C459" s="111"/>
      <c r="D459" s="111"/>
      <c r="E459" s="111"/>
      <c r="F459" s="138"/>
      <c r="G459" s="111"/>
      <c r="J459" s="111"/>
      <c r="AD459" s="111"/>
      <c r="AH459" s="111"/>
    </row>
    <row r="460" spans="3:34">
      <c r="C460" s="111"/>
      <c r="D460" s="111"/>
      <c r="E460" s="111"/>
      <c r="F460" s="138"/>
      <c r="G460" s="111"/>
      <c r="J460" s="111"/>
      <c r="AD460" s="111"/>
      <c r="AH460" s="111"/>
    </row>
    <row r="461" spans="3:34">
      <c r="C461" s="111"/>
      <c r="D461" s="111"/>
      <c r="E461" s="111"/>
      <c r="F461" s="138"/>
      <c r="G461" s="111"/>
      <c r="J461" s="111"/>
      <c r="AD461" s="111"/>
      <c r="AH461" s="111"/>
    </row>
    <row r="462" spans="3:34">
      <c r="C462" s="111"/>
      <c r="D462" s="111"/>
      <c r="E462" s="111"/>
      <c r="F462" s="138"/>
      <c r="G462" s="111"/>
      <c r="J462" s="111"/>
      <c r="AD462" s="111"/>
      <c r="AH462" s="111"/>
    </row>
    <row r="463" spans="3:34">
      <c r="C463" s="111"/>
      <c r="D463" s="111"/>
      <c r="E463" s="111"/>
      <c r="F463" s="138"/>
      <c r="G463" s="111"/>
      <c r="J463" s="111"/>
      <c r="AD463" s="111"/>
      <c r="AH463" s="111"/>
    </row>
    <row r="464" spans="3:34">
      <c r="C464" s="111"/>
      <c r="D464" s="111"/>
      <c r="E464" s="111"/>
      <c r="F464" s="138"/>
      <c r="G464" s="111"/>
      <c r="J464" s="111"/>
      <c r="AD464" s="111"/>
      <c r="AH464" s="111"/>
    </row>
    <row r="465" spans="3:34">
      <c r="C465" s="111"/>
      <c r="D465" s="111"/>
      <c r="E465" s="111"/>
      <c r="F465" s="138"/>
      <c r="G465" s="111"/>
      <c r="J465" s="111"/>
      <c r="AD465" s="111"/>
      <c r="AH465" s="111"/>
    </row>
    <row r="466" spans="3:34">
      <c r="C466" s="111"/>
      <c r="D466" s="111"/>
      <c r="E466" s="111"/>
      <c r="F466" s="138"/>
      <c r="G466" s="111"/>
      <c r="J466" s="111"/>
      <c r="AD466" s="111"/>
      <c r="AH466" s="111"/>
    </row>
    <row r="467" spans="3:34">
      <c r="C467" s="111"/>
      <c r="D467" s="111"/>
      <c r="E467" s="111"/>
      <c r="F467" s="138"/>
      <c r="G467" s="111"/>
      <c r="J467" s="111"/>
      <c r="AD467" s="111"/>
      <c r="AH467" s="111"/>
    </row>
    <row r="468" spans="3:34">
      <c r="C468" s="111"/>
      <c r="D468" s="111"/>
      <c r="E468" s="111"/>
      <c r="F468" s="138"/>
      <c r="G468" s="111"/>
      <c r="J468" s="111"/>
      <c r="AD468" s="111"/>
      <c r="AH468" s="111"/>
    </row>
    <row r="469" spans="3:34">
      <c r="C469" s="111"/>
      <c r="D469" s="111"/>
      <c r="E469" s="111"/>
      <c r="F469" s="138"/>
      <c r="G469" s="111"/>
      <c r="J469" s="111"/>
      <c r="AD469" s="111"/>
      <c r="AH469" s="111"/>
    </row>
    <row r="470" spans="3:34">
      <c r="C470" s="111"/>
      <c r="D470" s="111"/>
      <c r="E470" s="111"/>
      <c r="F470" s="138"/>
      <c r="G470" s="111"/>
      <c r="J470" s="111"/>
      <c r="AD470" s="111"/>
      <c r="AH470" s="111"/>
    </row>
    <row r="471" spans="3:34">
      <c r="C471" s="111"/>
      <c r="D471" s="111"/>
      <c r="E471" s="111"/>
      <c r="F471" s="138"/>
      <c r="G471" s="111"/>
      <c r="J471" s="111"/>
      <c r="AD471" s="111"/>
      <c r="AH471" s="111"/>
    </row>
    <row r="472" spans="3:34">
      <c r="C472" s="111"/>
      <c r="D472" s="111"/>
      <c r="E472" s="111"/>
      <c r="F472" s="138"/>
      <c r="G472" s="111"/>
      <c r="J472" s="111"/>
      <c r="AD472" s="111"/>
      <c r="AH472" s="111"/>
    </row>
    <row r="473" spans="3:34">
      <c r="C473" s="111"/>
      <c r="D473" s="111"/>
      <c r="E473" s="111"/>
      <c r="F473" s="138"/>
      <c r="G473" s="111"/>
      <c r="J473" s="111"/>
      <c r="AD473" s="111"/>
      <c r="AH473" s="111"/>
    </row>
    <row r="474" spans="3:34">
      <c r="C474" s="111"/>
      <c r="D474" s="111"/>
      <c r="E474" s="111"/>
      <c r="F474" s="138"/>
      <c r="G474" s="111"/>
      <c r="J474" s="111"/>
      <c r="AD474" s="111"/>
      <c r="AH474" s="111"/>
    </row>
    <row r="475" spans="3:34">
      <c r="C475" s="111"/>
      <c r="D475" s="111"/>
      <c r="E475" s="111"/>
      <c r="F475" s="138"/>
      <c r="G475" s="111"/>
      <c r="J475" s="111"/>
      <c r="AD475" s="111"/>
      <c r="AH475" s="111"/>
    </row>
    <row r="476" spans="3:34">
      <c r="C476" s="111"/>
      <c r="D476" s="111"/>
      <c r="E476" s="111"/>
      <c r="F476" s="138"/>
      <c r="G476" s="111"/>
      <c r="J476" s="111"/>
      <c r="AD476" s="111"/>
      <c r="AH476" s="111"/>
    </row>
    <row r="477" spans="3:34">
      <c r="C477" s="111"/>
      <c r="D477" s="111"/>
      <c r="E477" s="111"/>
      <c r="F477" s="138"/>
      <c r="G477" s="111"/>
      <c r="J477" s="111"/>
      <c r="AD477" s="111"/>
      <c r="AH477" s="111"/>
    </row>
    <row r="478" spans="3:34">
      <c r="C478" s="111"/>
      <c r="D478" s="111"/>
      <c r="E478" s="111"/>
      <c r="F478" s="138"/>
      <c r="G478" s="111"/>
      <c r="J478" s="111"/>
      <c r="AD478" s="111"/>
      <c r="AH478" s="111"/>
    </row>
    <row r="479" spans="3:34">
      <c r="C479" s="111"/>
      <c r="D479" s="111"/>
      <c r="E479" s="111"/>
      <c r="F479" s="138"/>
      <c r="G479" s="111"/>
      <c r="J479" s="111"/>
      <c r="AD479" s="111"/>
      <c r="AH479" s="111"/>
    </row>
    <row r="480" spans="3:34">
      <c r="C480" s="111"/>
      <c r="D480" s="111"/>
      <c r="E480" s="111"/>
      <c r="F480" s="138"/>
      <c r="G480" s="111"/>
      <c r="J480" s="111"/>
      <c r="AD480" s="111"/>
      <c r="AH480" s="111"/>
    </row>
    <row r="481" spans="3:34">
      <c r="C481" s="111"/>
      <c r="D481" s="111"/>
      <c r="E481" s="111"/>
      <c r="F481" s="138"/>
      <c r="G481" s="111"/>
      <c r="J481" s="111"/>
      <c r="AD481" s="111"/>
      <c r="AH481" s="111"/>
    </row>
    <row r="482" spans="3:34">
      <c r="C482" s="111"/>
      <c r="D482" s="111"/>
      <c r="E482" s="111"/>
      <c r="F482" s="138"/>
      <c r="G482" s="111"/>
      <c r="J482" s="111"/>
      <c r="AD482" s="111"/>
      <c r="AH482" s="111"/>
    </row>
    <row r="483" spans="3:34">
      <c r="C483" s="111"/>
      <c r="D483" s="111"/>
      <c r="E483" s="111"/>
      <c r="F483" s="138"/>
      <c r="G483" s="111"/>
      <c r="J483" s="111"/>
      <c r="AD483" s="111"/>
      <c r="AH483" s="111"/>
    </row>
    <row r="484" spans="3:34">
      <c r="C484" s="111"/>
      <c r="D484" s="111"/>
      <c r="E484" s="111"/>
      <c r="F484" s="138"/>
      <c r="G484" s="111"/>
      <c r="J484" s="111"/>
      <c r="AD484" s="111"/>
      <c r="AH484" s="111"/>
    </row>
    <row r="485" spans="3:34">
      <c r="C485" s="111"/>
      <c r="D485" s="111"/>
      <c r="E485" s="111"/>
      <c r="F485" s="138"/>
      <c r="G485" s="111"/>
      <c r="J485" s="111"/>
      <c r="AD485" s="111"/>
      <c r="AH485" s="111"/>
    </row>
    <row r="486" spans="3:34">
      <c r="C486" s="111"/>
      <c r="D486" s="111"/>
      <c r="E486" s="111"/>
      <c r="F486" s="138"/>
      <c r="G486" s="111"/>
      <c r="J486" s="111"/>
      <c r="AD486" s="111"/>
      <c r="AH486" s="111"/>
    </row>
    <row r="487" spans="3:34">
      <c r="C487" s="111"/>
      <c r="D487" s="111"/>
      <c r="E487" s="111"/>
      <c r="F487" s="138"/>
      <c r="G487" s="111"/>
      <c r="J487" s="111"/>
      <c r="AD487" s="111"/>
      <c r="AH487" s="111"/>
    </row>
    <row r="488" spans="3:34">
      <c r="C488" s="111"/>
      <c r="D488" s="111"/>
      <c r="E488" s="111"/>
      <c r="F488" s="138"/>
      <c r="G488" s="111"/>
      <c r="J488" s="111"/>
      <c r="AD488" s="111"/>
      <c r="AH488" s="111"/>
    </row>
    <row r="489" spans="3:34">
      <c r="C489" s="111"/>
      <c r="D489" s="111"/>
      <c r="E489" s="111"/>
      <c r="F489" s="138"/>
      <c r="G489" s="111"/>
      <c r="J489" s="111"/>
      <c r="AD489" s="111"/>
      <c r="AH489" s="111"/>
    </row>
    <row r="490" spans="3:34">
      <c r="C490" s="111"/>
      <c r="D490" s="111"/>
      <c r="E490" s="111"/>
      <c r="F490" s="138"/>
      <c r="G490" s="111"/>
      <c r="J490" s="111"/>
      <c r="AD490" s="111"/>
      <c r="AH490" s="111"/>
    </row>
    <row r="491" spans="3:34">
      <c r="C491" s="111"/>
      <c r="D491" s="111"/>
      <c r="E491" s="111"/>
      <c r="F491" s="138"/>
      <c r="G491" s="111"/>
      <c r="J491" s="111"/>
      <c r="AD491" s="111"/>
      <c r="AH491" s="111"/>
    </row>
    <row r="492" spans="3:34">
      <c r="C492" s="111"/>
      <c r="D492" s="111"/>
      <c r="E492" s="111"/>
      <c r="F492" s="138"/>
      <c r="G492" s="111"/>
      <c r="J492" s="111"/>
      <c r="AD492" s="111"/>
      <c r="AH492" s="111"/>
    </row>
    <row r="493" spans="3:34">
      <c r="C493" s="111"/>
      <c r="D493" s="111"/>
      <c r="E493" s="111"/>
      <c r="F493" s="138"/>
      <c r="G493" s="111"/>
      <c r="J493" s="111"/>
      <c r="AD493" s="111"/>
      <c r="AH493" s="111"/>
    </row>
    <row r="494" spans="3:34">
      <c r="C494" s="111"/>
      <c r="D494" s="111"/>
      <c r="E494" s="111"/>
      <c r="F494" s="138"/>
      <c r="G494" s="111"/>
      <c r="J494" s="111"/>
      <c r="AD494" s="111"/>
      <c r="AH494" s="111"/>
    </row>
    <row r="495" spans="3:34">
      <c r="C495" s="111"/>
      <c r="D495" s="111"/>
      <c r="E495" s="111"/>
      <c r="F495" s="138"/>
      <c r="G495" s="111"/>
      <c r="J495" s="111"/>
      <c r="AD495" s="111"/>
      <c r="AH495" s="111"/>
    </row>
    <row r="496" spans="3:34">
      <c r="C496" s="111"/>
      <c r="D496" s="111"/>
      <c r="E496" s="111"/>
      <c r="F496" s="138"/>
      <c r="G496" s="111"/>
      <c r="J496" s="111"/>
      <c r="AD496" s="111"/>
      <c r="AH496" s="111"/>
    </row>
    <row r="497" spans="3:34">
      <c r="C497" s="111"/>
      <c r="D497" s="111"/>
      <c r="E497" s="111"/>
      <c r="F497" s="138"/>
      <c r="G497" s="111"/>
      <c r="J497" s="111"/>
      <c r="AD497" s="111"/>
      <c r="AH497" s="111"/>
    </row>
    <row r="498" spans="3:34">
      <c r="C498" s="111"/>
      <c r="D498" s="111"/>
      <c r="E498" s="111"/>
      <c r="F498" s="138"/>
      <c r="G498" s="111"/>
      <c r="J498" s="111"/>
      <c r="AD498" s="111"/>
      <c r="AH498" s="111"/>
    </row>
    <row r="499" spans="3:34">
      <c r="C499" s="111"/>
      <c r="D499" s="111"/>
      <c r="E499" s="111"/>
      <c r="F499" s="138"/>
      <c r="G499" s="111"/>
      <c r="J499" s="111"/>
      <c r="AD499" s="111"/>
      <c r="AH499" s="111"/>
    </row>
    <row r="500" spans="3:34">
      <c r="C500" s="111"/>
      <c r="D500" s="111"/>
      <c r="E500" s="111"/>
      <c r="F500" s="138"/>
      <c r="G500" s="111"/>
      <c r="J500" s="111"/>
      <c r="AD500" s="111"/>
      <c r="AH500" s="111"/>
    </row>
    <row r="501" spans="3:34">
      <c r="C501" s="111"/>
      <c r="D501" s="111"/>
      <c r="E501" s="111"/>
      <c r="F501" s="138"/>
      <c r="G501" s="111"/>
      <c r="J501" s="111"/>
      <c r="AD501" s="111"/>
      <c r="AH501" s="111"/>
    </row>
    <row r="502" spans="3:34">
      <c r="C502" s="111"/>
      <c r="D502" s="111"/>
      <c r="E502" s="111"/>
      <c r="F502" s="138"/>
      <c r="G502" s="111"/>
      <c r="J502" s="111"/>
      <c r="AD502" s="111"/>
      <c r="AH502" s="111"/>
    </row>
    <row r="503" spans="3:34">
      <c r="C503" s="111"/>
      <c r="D503" s="111"/>
      <c r="E503" s="111"/>
      <c r="F503" s="138"/>
      <c r="G503" s="111"/>
      <c r="J503" s="111"/>
      <c r="AD503" s="111"/>
      <c r="AH503" s="111"/>
    </row>
    <row r="504" spans="3:34">
      <c r="C504" s="111"/>
      <c r="D504" s="111"/>
      <c r="E504" s="111"/>
      <c r="F504" s="138"/>
      <c r="G504" s="111"/>
      <c r="J504" s="111"/>
      <c r="AD504" s="111"/>
      <c r="AH504" s="111"/>
    </row>
    <row r="505" spans="3:34">
      <c r="C505" s="111"/>
      <c r="D505" s="111"/>
      <c r="E505" s="111"/>
      <c r="F505" s="138"/>
      <c r="G505" s="111"/>
      <c r="J505" s="111"/>
      <c r="AD505" s="111"/>
      <c r="AH505" s="111"/>
    </row>
    <row r="506" spans="3:34">
      <c r="C506" s="111"/>
      <c r="D506" s="111"/>
      <c r="E506" s="111"/>
      <c r="F506" s="138"/>
      <c r="G506" s="111"/>
      <c r="J506" s="111"/>
      <c r="AD506" s="111"/>
      <c r="AH506" s="111"/>
    </row>
    <row r="507" spans="3:34">
      <c r="C507" s="111"/>
      <c r="D507" s="111"/>
      <c r="E507" s="111"/>
      <c r="F507" s="138"/>
      <c r="G507" s="111"/>
      <c r="J507" s="111"/>
      <c r="AD507" s="111"/>
      <c r="AH507" s="111"/>
    </row>
    <row r="508" spans="3:34">
      <c r="C508" s="111"/>
      <c r="D508" s="111"/>
      <c r="E508" s="111"/>
      <c r="F508" s="138"/>
      <c r="G508" s="111"/>
      <c r="J508" s="111"/>
      <c r="AD508" s="111"/>
      <c r="AH508" s="111"/>
    </row>
    <row r="509" spans="3:34">
      <c r="C509" s="111"/>
      <c r="D509" s="111"/>
      <c r="E509" s="111"/>
      <c r="F509" s="138"/>
      <c r="G509" s="111"/>
      <c r="J509" s="111"/>
      <c r="AD509" s="111"/>
      <c r="AH509" s="111"/>
    </row>
    <row r="510" spans="3:34">
      <c r="C510" s="111"/>
      <c r="D510" s="111"/>
      <c r="E510" s="111"/>
      <c r="F510" s="138"/>
      <c r="G510" s="111"/>
      <c r="J510" s="111"/>
      <c r="AD510" s="111"/>
      <c r="AH510" s="111"/>
    </row>
    <row r="511" spans="3:34">
      <c r="C511" s="111"/>
      <c r="D511" s="111"/>
      <c r="E511" s="111"/>
      <c r="F511" s="138"/>
      <c r="G511" s="111"/>
      <c r="J511" s="111"/>
      <c r="AD511" s="111"/>
      <c r="AH511" s="111"/>
    </row>
    <row r="512" spans="3:34">
      <c r="C512" s="111"/>
      <c r="D512" s="111"/>
      <c r="E512" s="111"/>
      <c r="F512" s="138"/>
      <c r="G512" s="111"/>
      <c r="J512" s="111"/>
      <c r="AD512" s="111"/>
      <c r="AH512" s="111"/>
    </row>
    <row r="513" spans="3:34">
      <c r="C513" s="111"/>
      <c r="D513" s="111"/>
      <c r="E513" s="111"/>
      <c r="F513" s="138"/>
      <c r="G513" s="111"/>
      <c r="J513" s="111"/>
      <c r="AD513" s="111"/>
      <c r="AH513" s="111"/>
    </row>
    <row r="514" spans="3:34">
      <c r="C514" s="111"/>
      <c r="D514" s="111"/>
      <c r="E514" s="111"/>
      <c r="F514" s="138"/>
      <c r="G514" s="111"/>
      <c r="J514" s="111"/>
      <c r="AD514" s="111"/>
      <c r="AH514" s="111"/>
    </row>
    <row r="515" spans="3:34">
      <c r="C515" s="111"/>
      <c r="D515" s="111"/>
      <c r="E515" s="111"/>
      <c r="F515" s="138"/>
      <c r="G515" s="111"/>
      <c r="J515" s="111"/>
      <c r="AD515" s="111"/>
      <c r="AH515" s="111"/>
    </row>
    <row r="516" spans="3:34">
      <c r="C516" s="111"/>
      <c r="D516" s="111"/>
      <c r="E516" s="111"/>
      <c r="F516" s="138"/>
      <c r="G516" s="111"/>
      <c r="J516" s="111"/>
      <c r="AD516" s="111"/>
      <c r="AH516" s="111"/>
    </row>
    <row r="517" spans="3:34">
      <c r="C517" s="111"/>
      <c r="D517" s="111"/>
      <c r="E517" s="111"/>
      <c r="F517" s="138"/>
      <c r="G517" s="111"/>
      <c r="J517" s="111"/>
      <c r="AD517" s="111"/>
      <c r="AH517" s="111"/>
    </row>
    <row r="518" spans="3:34">
      <c r="C518" s="111"/>
      <c r="D518" s="111"/>
      <c r="E518" s="111"/>
      <c r="F518" s="138"/>
      <c r="G518" s="111"/>
      <c r="J518" s="111"/>
      <c r="AD518" s="111"/>
      <c r="AH518" s="111"/>
    </row>
    <row r="519" spans="3:34">
      <c r="C519" s="111"/>
      <c r="D519" s="111"/>
      <c r="E519" s="111"/>
      <c r="F519" s="138"/>
      <c r="G519" s="111"/>
      <c r="J519" s="111"/>
      <c r="AD519" s="111"/>
      <c r="AH519" s="111"/>
    </row>
    <row r="520" spans="3:34">
      <c r="C520" s="111"/>
      <c r="D520" s="111"/>
      <c r="E520" s="111"/>
      <c r="F520" s="138"/>
      <c r="G520" s="111"/>
      <c r="J520" s="111"/>
      <c r="AD520" s="111"/>
      <c r="AH520" s="111"/>
    </row>
    <row r="521" spans="3:34">
      <c r="C521" s="111"/>
      <c r="D521" s="111"/>
      <c r="E521" s="111"/>
      <c r="F521" s="138"/>
      <c r="G521" s="111"/>
      <c r="J521" s="111"/>
      <c r="AD521" s="111"/>
      <c r="AH521" s="111"/>
    </row>
    <row r="522" spans="3:34">
      <c r="C522" s="111"/>
      <c r="D522" s="111"/>
      <c r="E522" s="111"/>
      <c r="F522" s="138"/>
      <c r="G522" s="111"/>
      <c r="J522" s="111"/>
      <c r="AD522" s="111"/>
      <c r="AH522" s="111"/>
    </row>
    <row r="523" spans="3:34">
      <c r="C523" s="111"/>
      <c r="D523" s="111"/>
      <c r="E523" s="111"/>
      <c r="F523" s="138"/>
      <c r="G523" s="111"/>
      <c r="J523" s="111"/>
      <c r="AD523" s="111"/>
      <c r="AH523" s="111"/>
    </row>
    <row r="524" spans="3:34">
      <c r="C524" s="111"/>
      <c r="D524" s="111"/>
      <c r="E524" s="111"/>
      <c r="F524" s="138"/>
      <c r="G524" s="111"/>
      <c r="J524" s="111"/>
      <c r="AD524" s="111"/>
      <c r="AH524" s="111"/>
    </row>
    <row r="525" spans="3:34">
      <c r="C525" s="111"/>
      <c r="D525" s="111"/>
      <c r="E525" s="111"/>
      <c r="F525" s="138"/>
      <c r="G525" s="111"/>
      <c r="J525" s="111"/>
      <c r="AD525" s="111"/>
      <c r="AH525" s="111"/>
    </row>
    <row r="526" spans="3:34">
      <c r="C526" s="111"/>
      <c r="D526" s="111"/>
      <c r="E526" s="111"/>
      <c r="F526" s="138"/>
      <c r="G526" s="111"/>
      <c r="J526" s="111"/>
      <c r="AD526" s="111"/>
      <c r="AH526" s="111"/>
    </row>
    <row r="527" spans="3:34">
      <c r="C527" s="111"/>
      <c r="D527" s="111"/>
      <c r="E527" s="111"/>
      <c r="F527" s="138"/>
      <c r="G527" s="111"/>
      <c r="J527" s="111"/>
      <c r="AD527" s="111"/>
      <c r="AH527" s="111"/>
    </row>
    <row r="528" spans="3:34">
      <c r="C528" s="111"/>
      <c r="D528" s="111"/>
      <c r="E528" s="111"/>
      <c r="F528" s="138"/>
      <c r="G528" s="111"/>
      <c r="J528" s="111"/>
      <c r="AD528" s="111"/>
      <c r="AH528" s="111"/>
    </row>
    <row r="529" spans="3:34">
      <c r="C529" s="111"/>
      <c r="D529" s="111"/>
      <c r="E529" s="111"/>
      <c r="F529" s="138"/>
      <c r="G529" s="111"/>
      <c r="J529" s="111"/>
      <c r="AD529" s="111"/>
      <c r="AH529" s="111"/>
    </row>
    <row r="530" spans="3:34">
      <c r="C530" s="111"/>
      <c r="D530" s="111"/>
      <c r="E530" s="111"/>
      <c r="F530" s="138"/>
      <c r="G530" s="111"/>
      <c r="J530" s="111"/>
      <c r="AD530" s="111"/>
      <c r="AH530" s="111"/>
    </row>
    <row r="531" spans="3:34">
      <c r="C531" s="111"/>
      <c r="D531" s="111"/>
      <c r="E531" s="111"/>
      <c r="F531" s="138"/>
      <c r="G531" s="111"/>
      <c r="J531" s="111"/>
      <c r="AD531" s="111"/>
      <c r="AH531" s="111"/>
    </row>
    <row r="532" spans="3:34">
      <c r="C532" s="111"/>
      <c r="D532" s="111"/>
      <c r="E532" s="111"/>
      <c r="F532" s="138"/>
      <c r="G532" s="111"/>
      <c r="J532" s="111"/>
      <c r="AD532" s="111"/>
      <c r="AH532" s="111"/>
    </row>
    <row r="533" spans="3:34">
      <c r="C533" s="111"/>
      <c r="D533" s="111"/>
      <c r="E533" s="111"/>
      <c r="F533" s="138"/>
      <c r="G533" s="111"/>
      <c r="J533" s="111"/>
      <c r="AD533" s="111"/>
      <c r="AH533" s="111"/>
    </row>
    <row r="534" spans="3:34">
      <c r="C534" s="111"/>
      <c r="D534" s="111"/>
      <c r="E534" s="111"/>
      <c r="F534" s="138"/>
      <c r="G534" s="111"/>
      <c r="J534" s="111"/>
      <c r="AD534" s="111"/>
      <c r="AH534" s="111"/>
    </row>
    <row r="535" spans="3:34">
      <c r="C535" s="111"/>
      <c r="D535" s="111"/>
      <c r="E535" s="111"/>
      <c r="F535" s="138"/>
      <c r="G535" s="111"/>
      <c r="J535" s="111"/>
      <c r="AD535" s="111"/>
      <c r="AH535" s="111"/>
    </row>
    <row r="536" spans="3:34">
      <c r="C536" s="111"/>
      <c r="D536" s="111"/>
      <c r="E536" s="111"/>
      <c r="F536" s="138"/>
      <c r="G536" s="111"/>
      <c r="J536" s="111"/>
      <c r="AD536" s="111"/>
      <c r="AH536" s="111"/>
    </row>
    <row r="537" spans="3:34">
      <c r="C537" s="111"/>
      <c r="D537" s="111"/>
      <c r="E537" s="111"/>
      <c r="F537" s="138"/>
      <c r="G537" s="111"/>
      <c r="J537" s="111"/>
      <c r="AD537" s="111"/>
      <c r="AH537" s="111"/>
    </row>
    <row r="538" spans="3:34">
      <c r="C538" s="111"/>
      <c r="D538" s="111"/>
      <c r="E538" s="111"/>
      <c r="F538" s="138"/>
      <c r="G538" s="111"/>
      <c r="J538" s="111"/>
      <c r="AD538" s="111"/>
      <c r="AH538" s="111"/>
    </row>
    <row r="539" spans="3:34">
      <c r="C539" s="111"/>
      <c r="D539" s="111"/>
      <c r="E539" s="111"/>
      <c r="F539" s="138"/>
      <c r="G539" s="111"/>
      <c r="J539" s="111"/>
      <c r="AD539" s="111"/>
      <c r="AH539" s="111"/>
    </row>
    <row r="540" spans="3:34">
      <c r="C540" s="111"/>
      <c r="D540" s="111"/>
      <c r="E540" s="111"/>
      <c r="F540" s="138"/>
      <c r="G540" s="111"/>
      <c r="J540" s="111"/>
      <c r="AD540" s="111"/>
      <c r="AH540" s="111"/>
    </row>
    <row r="541" spans="3:34">
      <c r="C541" s="111"/>
      <c r="D541" s="111"/>
      <c r="E541" s="111"/>
      <c r="F541" s="138"/>
      <c r="G541" s="111"/>
      <c r="J541" s="111"/>
      <c r="AD541" s="111"/>
      <c r="AH541" s="111"/>
    </row>
    <row r="542" spans="3:34">
      <c r="C542" s="111"/>
      <c r="D542" s="111"/>
      <c r="E542" s="111"/>
      <c r="F542" s="138"/>
      <c r="G542" s="111"/>
      <c r="J542" s="111"/>
      <c r="AD542" s="111"/>
      <c r="AH542" s="111"/>
    </row>
    <row r="543" spans="3:34">
      <c r="C543" s="111"/>
      <c r="D543" s="111"/>
      <c r="E543" s="111"/>
      <c r="F543" s="138"/>
      <c r="G543" s="111"/>
      <c r="J543" s="111"/>
      <c r="AD543" s="111"/>
      <c r="AH543" s="111"/>
    </row>
    <row r="544" spans="3:34">
      <c r="C544" s="111"/>
      <c r="D544" s="111"/>
      <c r="E544" s="111"/>
      <c r="F544" s="138"/>
      <c r="G544" s="111"/>
      <c r="J544" s="111"/>
      <c r="AD544" s="111"/>
      <c r="AH544" s="111"/>
    </row>
    <row r="545" spans="3:34">
      <c r="C545" s="111"/>
      <c r="D545" s="111"/>
      <c r="E545" s="111"/>
      <c r="F545" s="138"/>
      <c r="G545" s="111"/>
      <c r="J545" s="111"/>
      <c r="AD545" s="111"/>
      <c r="AH545" s="111"/>
    </row>
    <row r="546" spans="3:34">
      <c r="C546" s="111"/>
      <c r="D546" s="111"/>
      <c r="E546" s="111"/>
      <c r="F546" s="138"/>
      <c r="G546" s="111"/>
      <c r="J546" s="111"/>
      <c r="AD546" s="111"/>
      <c r="AH546" s="111"/>
    </row>
    <row r="547" spans="3:34">
      <c r="C547" s="111"/>
      <c r="D547" s="111"/>
      <c r="E547" s="111"/>
      <c r="F547" s="138"/>
      <c r="G547" s="111"/>
      <c r="J547" s="111"/>
      <c r="AD547" s="111"/>
      <c r="AH547" s="111"/>
    </row>
    <row r="548" spans="3:34">
      <c r="C548" s="111"/>
      <c r="D548" s="111"/>
      <c r="E548" s="111"/>
      <c r="F548" s="138"/>
      <c r="G548" s="111"/>
      <c r="J548" s="111"/>
      <c r="AD548" s="111"/>
      <c r="AH548" s="111"/>
    </row>
    <row r="549" spans="3:34">
      <c r="C549" s="111"/>
      <c r="D549" s="111"/>
      <c r="E549" s="111"/>
      <c r="F549" s="138"/>
      <c r="G549" s="111"/>
      <c r="J549" s="111"/>
      <c r="AD549" s="111"/>
      <c r="AH549" s="111"/>
    </row>
    <row r="550" spans="3:34">
      <c r="C550" s="111"/>
      <c r="D550" s="111"/>
      <c r="E550" s="111"/>
      <c r="F550" s="138"/>
      <c r="G550" s="111"/>
      <c r="J550" s="111"/>
      <c r="AD550" s="111"/>
      <c r="AH550" s="111"/>
    </row>
    <row r="551" spans="3:34">
      <c r="C551" s="111"/>
      <c r="D551" s="111"/>
      <c r="E551" s="111"/>
      <c r="F551" s="138"/>
      <c r="G551" s="111"/>
      <c r="J551" s="111"/>
      <c r="AD551" s="111"/>
      <c r="AH551" s="111"/>
    </row>
    <row r="552" spans="3:34">
      <c r="C552" s="111"/>
      <c r="D552" s="111"/>
      <c r="E552" s="111"/>
      <c r="F552" s="138"/>
      <c r="G552" s="111"/>
      <c r="J552" s="111"/>
      <c r="AD552" s="111"/>
      <c r="AH552" s="111"/>
    </row>
    <row r="553" spans="3:34">
      <c r="C553" s="111"/>
      <c r="D553" s="111"/>
      <c r="E553" s="111"/>
      <c r="F553" s="138"/>
      <c r="G553" s="111"/>
      <c r="J553" s="111"/>
      <c r="AD553" s="111"/>
      <c r="AH553" s="111"/>
    </row>
    <row r="554" spans="3:34">
      <c r="C554" s="111"/>
      <c r="D554" s="111"/>
      <c r="E554" s="111"/>
      <c r="F554" s="138"/>
      <c r="G554" s="111"/>
      <c r="J554" s="111"/>
      <c r="AD554" s="111"/>
      <c r="AH554" s="111"/>
    </row>
    <row r="555" spans="3:34">
      <c r="C555" s="111"/>
      <c r="D555" s="111"/>
      <c r="E555" s="111"/>
      <c r="F555" s="138"/>
      <c r="G555" s="111"/>
      <c r="J555" s="111"/>
      <c r="AD555" s="111"/>
      <c r="AH555" s="111"/>
    </row>
    <row r="556" spans="3:34">
      <c r="C556" s="111"/>
      <c r="D556" s="111"/>
      <c r="E556" s="111"/>
      <c r="F556" s="138"/>
      <c r="G556" s="111"/>
      <c r="J556" s="111"/>
      <c r="AD556" s="111"/>
      <c r="AH556" s="111"/>
    </row>
    <row r="557" spans="3:34">
      <c r="C557" s="111"/>
      <c r="D557" s="111"/>
      <c r="E557" s="111"/>
      <c r="F557" s="138"/>
      <c r="G557" s="111"/>
      <c r="J557" s="111"/>
      <c r="AD557" s="111"/>
      <c r="AH557" s="111"/>
    </row>
    <row r="558" spans="3:34">
      <c r="C558" s="111"/>
      <c r="D558" s="111"/>
      <c r="E558" s="111"/>
      <c r="F558" s="138"/>
      <c r="G558" s="111"/>
      <c r="J558" s="111"/>
      <c r="AD558" s="111"/>
      <c r="AH558" s="111"/>
    </row>
    <row r="559" spans="3:34">
      <c r="C559" s="111"/>
      <c r="D559" s="111"/>
      <c r="E559" s="111"/>
      <c r="F559" s="138"/>
      <c r="G559" s="111"/>
      <c r="J559" s="111"/>
      <c r="AD559" s="111"/>
      <c r="AH559" s="111"/>
    </row>
    <row r="560" spans="3:34">
      <c r="C560" s="111"/>
      <c r="D560" s="111"/>
      <c r="E560" s="111"/>
      <c r="F560" s="138"/>
      <c r="G560" s="111"/>
      <c r="J560" s="111"/>
      <c r="AD560" s="111"/>
      <c r="AH560" s="111"/>
    </row>
    <row r="561" spans="3:34">
      <c r="C561" s="111"/>
      <c r="D561" s="111"/>
      <c r="E561" s="111"/>
      <c r="F561" s="138"/>
      <c r="G561" s="111"/>
      <c r="J561" s="111"/>
      <c r="AD561" s="111"/>
      <c r="AH561" s="111"/>
    </row>
    <row r="562" spans="3:34">
      <c r="C562" s="111"/>
      <c r="D562" s="111"/>
      <c r="E562" s="111"/>
      <c r="F562" s="138"/>
      <c r="G562" s="111"/>
      <c r="J562" s="111"/>
      <c r="AD562" s="111"/>
      <c r="AH562" s="111"/>
    </row>
    <row r="563" spans="3:34">
      <c r="C563" s="111"/>
      <c r="D563" s="111"/>
      <c r="E563" s="111"/>
      <c r="F563" s="138"/>
      <c r="G563" s="111"/>
      <c r="J563" s="111"/>
      <c r="AD563" s="111"/>
      <c r="AH563" s="111"/>
    </row>
    <row r="564" spans="3:34">
      <c r="C564" s="111"/>
      <c r="D564" s="111"/>
      <c r="E564" s="111"/>
      <c r="F564" s="138"/>
      <c r="G564" s="111"/>
      <c r="J564" s="111"/>
      <c r="AD564" s="111"/>
      <c r="AH564" s="111"/>
    </row>
    <row r="565" spans="3:34">
      <c r="C565" s="111"/>
      <c r="D565" s="111"/>
      <c r="E565" s="111"/>
      <c r="F565" s="138"/>
      <c r="G565" s="111"/>
      <c r="J565" s="111"/>
      <c r="AD565" s="111"/>
      <c r="AH565" s="111"/>
    </row>
    <row r="566" spans="3:34">
      <c r="C566" s="111"/>
      <c r="D566" s="111"/>
      <c r="E566" s="111"/>
      <c r="F566" s="138"/>
      <c r="G566" s="111"/>
      <c r="J566" s="111"/>
      <c r="AD566" s="111"/>
      <c r="AH566" s="111"/>
    </row>
    <row r="567" spans="3:34">
      <c r="C567" s="111"/>
      <c r="D567" s="111"/>
      <c r="E567" s="111"/>
      <c r="F567" s="138"/>
      <c r="G567" s="111"/>
      <c r="J567" s="111"/>
      <c r="AD567" s="111"/>
      <c r="AH567" s="111"/>
    </row>
    <row r="568" spans="3:34">
      <c r="C568" s="111"/>
      <c r="D568" s="111"/>
      <c r="E568" s="111"/>
      <c r="F568" s="138"/>
      <c r="G568" s="111"/>
      <c r="J568" s="111"/>
      <c r="AD568" s="111"/>
      <c r="AH568" s="111"/>
    </row>
    <row r="569" spans="3:34">
      <c r="C569" s="111"/>
      <c r="D569" s="111"/>
      <c r="E569" s="111"/>
      <c r="F569" s="138"/>
      <c r="G569" s="111"/>
      <c r="J569" s="111"/>
      <c r="AD569" s="111"/>
      <c r="AH569" s="111"/>
    </row>
    <row r="570" spans="3:34">
      <c r="C570" s="111"/>
      <c r="D570" s="111"/>
      <c r="E570" s="111"/>
      <c r="F570" s="138"/>
      <c r="G570" s="111"/>
      <c r="J570" s="111"/>
      <c r="AD570" s="111"/>
      <c r="AH570" s="111"/>
    </row>
    <row r="571" spans="3:34">
      <c r="C571" s="111"/>
      <c r="D571" s="111"/>
      <c r="E571" s="111"/>
      <c r="F571" s="138"/>
      <c r="G571" s="111"/>
      <c r="J571" s="111"/>
      <c r="AD571" s="111"/>
      <c r="AH571" s="111"/>
    </row>
    <row r="572" spans="3:34">
      <c r="C572" s="111"/>
      <c r="D572" s="111"/>
      <c r="E572" s="111"/>
      <c r="F572" s="138"/>
      <c r="G572" s="111"/>
      <c r="J572" s="111"/>
      <c r="AD572" s="111"/>
      <c r="AH572" s="111"/>
    </row>
    <row r="573" spans="3:34">
      <c r="C573" s="111"/>
      <c r="D573" s="111"/>
      <c r="E573" s="111"/>
      <c r="F573" s="138"/>
      <c r="G573" s="111"/>
      <c r="J573" s="111"/>
      <c r="AD573" s="111"/>
      <c r="AH573" s="111"/>
    </row>
    <row r="574" spans="3:34">
      <c r="C574" s="111"/>
      <c r="D574" s="111"/>
      <c r="E574" s="111"/>
      <c r="F574" s="138"/>
      <c r="G574" s="111"/>
      <c r="J574" s="111"/>
      <c r="AD574" s="111"/>
      <c r="AH574" s="111"/>
    </row>
    <row r="575" spans="3:34">
      <c r="C575" s="111"/>
      <c r="D575" s="111"/>
      <c r="E575" s="111"/>
      <c r="F575" s="138"/>
      <c r="G575" s="111"/>
      <c r="J575" s="111"/>
      <c r="AD575" s="111"/>
      <c r="AH575" s="111"/>
    </row>
    <row r="576" spans="3:34">
      <c r="C576" s="111"/>
      <c r="D576" s="111"/>
      <c r="E576" s="111"/>
      <c r="F576" s="138"/>
      <c r="G576" s="111"/>
      <c r="J576" s="111"/>
      <c r="AD576" s="111"/>
      <c r="AH576" s="111"/>
    </row>
    <row r="577" spans="3:34">
      <c r="C577" s="111"/>
      <c r="D577" s="111"/>
      <c r="E577" s="111"/>
      <c r="F577" s="138"/>
      <c r="G577" s="111"/>
      <c r="J577" s="111"/>
      <c r="AD577" s="111"/>
      <c r="AH577" s="111"/>
    </row>
    <row r="578" spans="3:34">
      <c r="C578" s="111"/>
      <c r="D578" s="111"/>
      <c r="E578" s="111"/>
      <c r="F578" s="138"/>
      <c r="G578" s="111"/>
      <c r="J578" s="111"/>
      <c r="AD578" s="111"/>
      <c r="AH578" s="111"/>
    </row>
    <row r="579" spans="3:34">
      <c r="C579" s="111"/>
      <c r="D579" s="111"/>
      <c r="E579" s="111"/>
      <c r="F579" s="138"/>
      <c r="G579" s="111"/>
      <c r="J579" s="111"/>
      <c r="AD579" s="111"/>
      <c r="AH579" s="111"/>
    </row>
    <row r="580" spans="3:34">
      <c r="C580" s="111"/>
      <c r="D580" s="111"/>
      <c r="E580" s="111"/>
      <c r="F580" s="138"/>
      <c r="G580" s="111"/>
      <c r="J580" s="111"/>
      <c r="AD580" s="111"/>
      <c r="AH580" s="111"/>
    </row>
    <row r="581" spans="3:34">
      <c r="C581" s="111"/>
      <c r="D581" s="111"/>
      <c r="E581" s="111"/>
      <c r="F581" s="138"/>
      <c r="G581" s="111"/>
      <c r="J581" s="111"/>
      <c r="AD581" s="111"/>
      <c r="AH581" s="111"/>
    </row>
    <row r="582" spans="3:34">
      <c r="C582" s="111"/>
      <c r="D582" s="111"/>
      <c r="E582" s="111"/>
      <c r="F582" s="138"/>
      <c r="G582" s="111"/>
      <c r="J582" s="111"/>
      <c r="AD582" s="111"/>
      <c r="AH582" s="111"/>
    </row>
    <row r="583" spans="3:34">
      <c r="C583" s="111"/>
      <c r="D583" s="111"/>
      <c r="E583" s="111"/>
      <c r="F583" s="138"/>
      <c r="G583" s="111"/>
      <c r="J583" s="111"/>
      <c r="AD583" s="111"/>
      <c r="AH583" s="111"/>
    </row>
    <row r="584" spans="3:34">
      <c r="C584" s="111"/>
      <c r="D584" s="111"/>
      <c r="E584" s="111"/>
      <c r="F584" s="138"/>
      <c r="G584" s="111"/>
      <c r="J584" s="111"/>
      <c r="AD584" s="111"/>
      <c r="AH584" s="111"/>
    </row>
    <row r="585" spans="3:34">
      <c r="C585" s="111"/>
      <c r="D585" s="111"/>
      <c r="E585" s="111"/>
      <c r="F585" s="138"/>
      <c r="G585" s="111"/>
      <c r="J585" s="111"/>
      <c r="AD585" s="111"/>
      <c r="AH585" s="111"/>
    </row>
    <row r="586" spans="3:34">
      <c r="C586" s="111"/>
      <c r="D586" s="111"/>
      <c r="E586" s="111"/>
      <c r="F586" s="138"/>
      <c r="G586" s="111"/>
      <c r="J586" s="111"/>
      <c r="AD586" s="111"/>
      <c r="AH586" s="111"/>
    </row>
    <row r="587" spans="3:34">
      <c r="C587" s="111"/>
      <c r="D587" s="111"/>
      <c r="E587" s="111"/>
      <c r="F587" s="138"/>
      <c r="G587" s="111"/>
      <c r="J587" s="111"/>
      <c r="AD587" s="111"/>
      <c r="AH587" s="111"/>
    </row>
    <row r="588" spans="3:34">
      <c r="C588" s="111"/>
      <c r="D588" s="111"/>
      <c r="E588" s="111"/>
      <c r="F588" s="138"/>
      <c r="G588" s="111"/>
      <c r="J588" s="111"/>
      <c r="AD588" s="111"/>
      <c r="AH588" s="111"/>
    </row>
    <row r="589" spans="3:34">
      <c r="C589" s="111"/>
      <c r="D589" s="111"/>
      <c r="E589" s="111"/>
      <c r="F589" s="138"/>
      <c r="G589" s="111"/>
      <c r="J589" s="111"/>
      <c r="AD589" s="111"/>
      <c r="AH589" s="111"/>
    </row>
    <row r="590" spans="3:34">
      <c r="C590" s="111"/>
      <c r="D590" s="111"/>
      <c r="E590" s="111"/>
      <c r="F590" s="138"/>
      <c r="G590" s="111"/>
      <c r="J590" s="111"/>
      <c r="AD590" s="111"/>
      <c r="AH590" s="111"/>
    </row>
    <row r="591" spans="3:34">
      <c r="C591" s="111"/>
      <c r="D591" s="111"/>
      <c r="E591" s="111"/>
      <c r="F591" s="138"/>
      <c r="G591" s="111"/>
      <c r="J591" s="111"/>
      <c r="AD591" s="111"/>
      <c r="AH591" s="111"/>
    </row>
    <row r="592" spans="3:34">
      <c r="C592" s="111"/>
      <c r="D592" s="111"/>
      <c r="E592" s="111"/>
      <c r="F592" s="138"/>
      <c r="G592" s="111"/>
      <c r="J592" s="111"/>
      <c r="AD592" s="111"/>
      <c r="AH592" s="111"/>
    </row>
    <row r="593" spans="3:34">
      <c r="C593" s="111"/>
      <c r="D593" s="111"/>
      <c r="E593" s="111"/>
      <c r="F593" s="138"/>
      <c r="G593" s="111"/>
      <c r="J593" s="111"/>
      <c r="AD593" s="111"/>
      <c r="AH593" s="111"/>
    </row>
    <row r="594" spans="3:34">
      <c r="C594" s="111"/>
      <c r="D594" s="111"/>
      <c r="E594" s="111"/>
      <c r="F594" s="138"/>
      <c r="G594" s="111"/>
      <c r="J594" s="111"/>
      <c r="AD594" s="111"/>
      <c r="AH594" s="111"/>
    </row>
    <row r="595" spans="3:34">
      <c r="C595" s="111"/>
      <c r="D595" s="111"/>
      <c r="E595" s="111"/>
      <c r="F595" s="138"/>
      <c r="G595" s="111"/>
      <c r="J595" s="111"/>
      <c r="AD595" s="111"/>
      <c r="AH595" s="111"/>
    </row>
    <row r="596" spans="3:34">
      <c r="C596" s="111"/>
      <c r="D596" s="111"/>
      <c r="E596" s="111"/>
      <c r="F596" s="138"/>
      <c r="G596" s="111"/>
      <c r="J596" s="111"/>
      <c r="AD596" s="111"/>
      <c r="AH596" s="111"/>
    </row>
    <row r="597" spans="3:34">
      <c r="C597" s="111"/>
      <c r="D597" s="111"/>
      <c r="E597" s="111"/>
      <c r="F597" s="138"/>
      <c r="G597" s="111"/>
      <c r="J597" s="111"/>
      <c r="AD597" s="111"/>
      <c r="AH597" s="111"/>
    </row>
    <row r="598" spans="3:34">
      <c r="C598" s="111"/>
      <c r="D598" s="111"/>
      <c r="E598" s="111"/>
      <c r="F598" s="138"/>
      <c r="G598" s="111"/>
      <c r="J598" s="111"/>
      <c r="AD598" s="111"/>
      <c r="AH598" s="111"/>
    </row>
    <row r="599" spans="3:34">
      <c r="C599" s="111"/>
      <c r="D599" s="111"/>
      <c r="E599" s="111"/>
      <c r="F599" s="138"/>
      <c r="G599" s="111"/>
      <c r="J599" s="111"/>
      <c r="AD599" s="111"/>
      <c r="AH599" s="111"/>
    </row>
    <row r="600" spans="3:34">
      <c r="C600" s="111"/>
      <c r="D600" s="111"/>
      <c r="E600" s="111"/>
      <c r="F600" s="138"/>
      <c r="G600" s="111"/>
      <c r="J600" s="111"/>
      <c r="AD600" s="111"/>
      <c r="AH600" s="111"/>
    </row>
    <row r="601" spans="3:34">
      <c r="C601" s="111"/>
      <c r="D601" s="111"/>
      <c r="E601" s="111"/>
      <c r="F601" s="138"/>
      <c r="G601" s="111"/>
      <c r="J601" s="111"/>
      <c r="AD601" s="111"/>
      <c r="AH601" s="111"/>
    </row>
    <row r="602" spans="3:34">
      <c r="C602" s="111"/>
      <c r="D602" s="111"/>
      <c r="E602" s="111"/>
      <c r="F602" s="138"/>
      <c r="G602" s="111"/>
      <c r="J602" s="111"/>
      <c r="AD602" s="111"/>
      <c r="AH602" s="111"/>
    </row>
    <row r="603" spans="3:34">
      <c r="C603" s="111"/>
      <c r="D603" s="111"/>
      <c r="E603" s="111"/>
      <c r="F603" s="138"/>
      <c r="G603" s="111"/>
      <c r="J603" s="111"/>
      <c r="AD603" s="111"/>
      <c r="AH603" s="111"/>
    </row>
    <row r="604" spans="3:34">
      <c r="C604" s="111"/>
      <c r="D604" s="111"/>
      <c r="E604" s="111"/>
      <c r="F604" s="138"/>
      <c r="G604" s="111"/>
      <c r="J604" s="111"/>
      <c r="AD604" s="111"/>
      <c r="AH604" s="111"/>
    </row>
    <row r="605" spans="3:34">
      <c r="C605" s="111"/>
      <c r="D605" s="111"/>
      <c r="E605" s="111"/>
      <c r="F605" s="138"/>
      <c r="G605" s="111"/>
      <c r="J605" s="111"/>
      <c r="AD605" s="111"/>
      <c r="AH605" s="111"/>
    </row>
    <row r="606" spans="3:34">
      <c r="C606" s="111"/>
      <c r="D606" s="111"/>
      <c r="E606" s="111"/>
      <c r="F606" s="138"/>
      <c r="G606" s="111"/>
      <c r="J606" s="111"/>
      <c r="AD606" s="111"/>
      <c r="AH606" s="111"/>
    </row>
    <row r="607" spans="3:34">
      <c r="C607" s="111"/>
      <c r="D607" s="111"/>
      <c r="E607" s="111"/>
      <c r="F607" s="138"/>
      <c r="G607" s="111"/>
      <c r="J607" s="111"/>
      <c r="AD607" s="111"/>
      <c r="AH607" s="111"/>
    </row>
    <row r="608" spans="3:34">
      <c r="C608" s="111"/>
      <c r="D608" s="111"/>
      <c r="E608" s="111"/>
      <c r="F608" s="138"/>
      <c r="G608" s="111"/>
      <c r="J608" s="111"/>
      <c r="AD608" s="111"/>
      <c r="AH608" s="111"/>
    </row>
    <row r="609" spans="3:34">
      <c r="C609" s="111"/>
      <c r="D609" s="111"/>
      <c r="E609" s="111"/>
      <c r="F609" s="138"/>
      <c r="G609" s="111"/>
      <c r="J609" s="111"/>
      <c r="AD609" s="111"/>
      <c r="AH609" s="111"/>
    </row>
    <row r="610" spans="3:34">
      <c r="C610" s="111"/>
      <c r="D610" s="111"/>
      <c r="E610" s="111"/>
      <c r="F610" s="138"/>
      <c r="G610" s="111"/>
      <c r="J610" s="111"/>
      <c r="AD610" s="111"/>
      <c r="AH610" s="111"/>
    </row>
    <row r="611" spans="3:34">
      <c r="C611" s="111"/>
      <c r="D611" s="111"/>
      <c r="E611" s="111"/>
      <c r="F611" s="138"/>
      <c r="G611" s="111"/>
      <c r="J611" s="111"/>
      <c r="AD611" s="111"/>
      <c r="AH611" s="111"/>
    </row>
    <row r="612" spans="3:34">
      <c r="C612" s="111"/>
      <c r="D612" s="111"/>
      <c r="E612" s="111"/>
      <c r="F612" s="138"/>
      <c r="G612" s="111"/>
      <c r="J612" s="111"/>
      <c r="AD612" s="111"/>
      <c r="AH612" s="111"/>
    </row>
    <row r="613" spans="3:34">
      <c r="C613" s="111"/>
      <c r="D613" s="111"/>
      <c r="E613" s="111"/>
      <c r="F613" s="138"/>
      <c r="G613" s="111"/>
      <c r="J613" s="111"/>
      <c r="AD613" s="111"/>
      <c r="AH613" s="111"/>
    </row>
    <row r="614" spans="3:34">
      <c r="C614" s="111"/>
      <c r="D614" s="111"/>
      <c r="E614" s="111"/>
      <c r="F614" s="138"/>
      <c r="G614" s="111"/>
      <c r="J614" s="111"/>
      <c r="AD614" s="111"/>
      <c r="AH614" s="111"/>
    </row>
    <row r="615" spans="3:34">
      <c r="C615" s="111"/>
      <c r="D615" s="111"/>
      <c r="E615" s="111"/>
      <c r="F615" s="138"/>
      <c r="G615" s="111"/>
      <c r="J615" s="111"/>
      <c r="AD615" s="111"/>
      <c r="AH615" s="111"/>
    </row>
    <row r="616" spans="3:34">
      <c r="C616" s="111"/>
      <c r="D616" s="111"/>
      <c r="E616" s="111"/>
      <c r="F616" s="138"/>
      <c r="G616" s="111"/>
      <c r="J616" s="111"/>
      <c r="AD616" s="111"/>
      <c r="AH616" s="111"/>
    </row>
    <row r="617" spans="3:34">
      <c r="C617" s="111"/>
      <c r="D617" s="111"/>
      <c r="E617" s="111"/>
      <c r="F617" s="138"/>
      <c r="G617" s="111"/>
      <c r="J617" s="111"/>
      <c r="AD617" s="111"/>
      <c r="AH617" s="111"/>
    </row>
    <row r="618" spans="3:34">
      <c r="C618" s="111"/>
      <c r="D618" s="111"/>
      <c r="E618" s="111"/>
      <c r="F618" s="138"/>
      <c r="G618" s="111"/>
      <c r="J618" s="111"/>
      <c r="AD618" s="111"/>
      <c r="AH618" s="111"/>
    </row>
    <row r="619" spans="3:34">
      <c r="C619" s="111"/>
      <c r="D619" s="111"/>
      <c r="E619" s="111"/>
      <c r="F619" s="138"/>
      <c r="G619" s="111"/>
      <c r="J619" s="111"/>
      <c r="AD619" s="111"/>
      <c r="AH619" s="111"/>
    </row>
    <row r="620" spans="3:34">
      <c r="C620" s="111"/>
      <c r="D620" s="111"/>
      <c r="E620" s="111"/>
      <c r="F620" s="138"/>
      <c r="G620" s="111"/>
      <c r="J620" s="111"/>
      <c r="AD620" s="111"/>
      <c r="AH620" s="111"/>
    </row>
    <row r="621" spans="3:34">
      <c r="C621" s="111"/>
      <c r="D621" s="111"/>
      <c r="E621" s="111"/>
      <c r="F621" s="138"/>
      <c r="G621" s="111"/>
      <c r="J621" s="111"/>
      <c r="AD621" s="111"/>
      <c r="AH621" s="111"/>
    </row>
    <row r="622" spans="3:34">
      <c r="C622" s="111"/>
      <c r="D622" s="111"/>
      <c r="E622" s="111"/>
      <c r="F622" s="138"/>
      <c r="G622" s="111"/>
      <c r="J622" s="111"/>
      <c r="AD622" s="111"/>
      <c r="AH622" s="111"/>
    </row>
    <row r="623" spans="3:34">
      <c r="C623" s="111"/>
      <c r="D623" s="111"/>
      <c r="E623" s="111"/>
      <c r="F623" s="138"/>
      <c r="G623" s="111"/>
      <c r="J623" s="111"/>
      <c r="AD623" s="111"/>
      <c r="AH623" s="111"/>
    </row>
    <row r="624" spans="3:34">
      <c r="C624" s="111"/>
      <c r="D624" s="111"/>
      <c r="E624" s="111"/>
      <c r="F624" s="138"/>
      <c r="G624" s="111"/>
      <c r="J624" s="111"/>
      <c r="AD624" s="111"/>
      <c r="AH624" s="111"/>
    </row>
    <row r="625" spans="3:34">
      <c r="C625" s="111"/>
      <c r="D625" s="111"/>
      <c r="E625" s="111"/>
      <c r="F625" s="138"/>
      <c r="G625" s="111"/>
      <c r="J625" s="111"/>
      <c r="AD625" s="111"/>
      <c r="AH625" s="111"/>
    </row>
    <row r="626" spans="3:34">
      <c r="C626" s="111"/>
      <c r="D626" s="111"/>
      <c r="E626" s="111"/>
      <c r="F626" s="138"/>
      <c r="G626" s="111"/>
      <c r="J626" s="111"/>
      <c r="AD626" s="111"/>
      <c r="AH626" s="111"/>
    </row>
    <row r="627" spans="3:34">
      <c r="C627" s="111"/>
      <c r="D627" s="111"/>
      <c r="E627" s="111"/>
      <c r="F627" s="138"/>
      <c r="G627" s="111"/>
      <c r="J627" s="111"/>
      <c r="AD627" s="111"/>
      <c r="AH627" s="111"/>
    </row>
    <row r="628" spans="3:34">
      <c r="C628" s="111"/>
      <c r="D628" s="111"/>
      <c r="E628" s="111"/>
      <c r="F628" s="138"/>
      <c r="G628" s="111"/>
      <c r="J628" s="111"/>
      <c r="AD628" s="111"/>
      <c r="AH628" s="111"/>
    </row>
    <row r="629" spans="3:34">
      <c r="C629" s="111"/>
      <c r="D629" s="111"/>
      <c r="E629" s="111"/>
      <c r="F629" s="138"/>
      <c r="G629" s="111"/>
      <c r="J629" s="111"/>
      <c r="AD629" s="111"/>
      <c r="AH629" s="111"/>
    </row>
    <row r="630" spans="3:34">
      <c r="C630" s="111"/>
      <c r="D630" s="111"/>
      <c r="E630" s="111"/>
      <c r="F630" s="138"/>
      <c r="G630" s="111"/>
      <c r="J630" s="111"/>
      <c r="AD630" s="111"/>
      <c r="AH630" s="111"/>
    </row>
    <row r="631" spans="3:34">
      <c r="C631" s="111"/>
      <c r="D631" s="111"/>
      <c r="E631" s="111"/>
      <c r="F631" s="138"/>
      <c r="G631" s="111"/>
      <c r="J631" s="111"/>
      <c r="AD631" s="111"/>
      <c r="AH631" s="111"/>
    </row>
    <row r="632" spans="3:34">
      <c r="C632" s="111"/>
      <c r="D632" s="111"/>
      <c r="E632" s="111"/>
      <c r="F632" s="138"/>
      <c r="G632" s="111"/>
      <c r="J632" s="111"/>
      <c r="AD632" s="111"/>
      <c r="AH632" s="111"/>
    </row>
    <row r="633" spans="3:34">
      <c r="C633" s="111"/>
      <c r="D633" s="111"/>
      <c r="E633" s="111"/>
      <c r="F633" s="138"/>
      <c r="G633" s="111"/>
      <c r="J633" s="111"/>
      <c r="AD633" s="111"/>
      <c r="AH633" s="111"/>
    </row>
    <row r="634" spans="3:34">
      <c r="C634" s="111"/>
      <c r="D634" s="111"/>
      <c r="E634" s="111"/>
      <c r="F634" s="138"/>
      <c r="G634" s="111"/>
      <c r="J634" s="111"/>
      <c r="AD634" s="111"/>
      <c r="AH634" s="111"/>
    </row>
    <row r="635" spans="3:34">
      <c r="C635" s="111"/>
      <c r="D635" s="111"/>
      <c r="E635" s="111"/>
      <c r="F635" s="138"/>
      <c r="G635" s="111"/>
      <c r="J635" s="111"/>
      <c r="AD635" s="111"/>
      <c r="AH635" s="111"/>
    </row>
    <row r="636" spans="3:34">
      <c r="C636" s="111"/>
      <c r="D636" s="111"/>
      <c r="E636" s="111"/>
      <c r="F636" s="138"/>
      <c r="G636" s="111"/>
      <c r="J636" s="111"/>
      <c r="AD636" s="111"/>
      <c r="AH636" s="111"/>
    </row>
    <row r="637" spans="3:34">
      <c r="C637" s="111"/>
      <c r="D637" s="111"/>
      <c r="E637" s="111"/>
      <c r="F637" s="138"/>
      <c r="G637" s="111"/>
      <c r="J637" s="111"/>
      <c r="AD637" s="111"/>
      <c r="AH637" s="111"/>
    </row>
    <row r="638" spans="3:34">
      <c r="C638" s="111"/>
      <c r="D638" s="111"/>
      <c r="E638" s="111"/>
      <c r="F638" s="138"/>
      <c r="G638" s="111"/>
      <c r="J638" s="111"/>
      <c r="AD638" s="111"/>
      <c r="AH638" s="111"/>
    </row>
    <row r="639" spans="3:34">
      <c r="C639" s="111"/>
      <c r="D639" s="111"/>
      <c r="E639" s="111"/>
      <c r="F639" s="138"/>
      <c r="G639" s="111"/>
      <c r="J639" s="111"/>
      <c r="AD639" s="111"/>
      <c r="AH639" s="111"/>
    </row>
    <row r="640" spans="3:34">
      <c r="C640" s="111"/>
      <c r="D640" s="111"/>
      <c r="E640" s="111"/>
      <c r="F640" s="138"/>
      <c r="G640" s="111"/>
      <c r="J640" s="111"/>
      <c r="AD640" s="111"/>
      <c r="AH640" s="111"/>
    </row>
    <row r="641" spans="3:34">
      <c r="C641" s="111"/>
      <c r="D641" s="111"/>
      <c r="E641" s="111"/>
      <c r="F641" s="138"/>
      <c r="G641" s="111"/>
      <c r="J641" s="111"/>
      <c r="AD641" s="111"/>
      <c r="AH641" s="111"/>
    </row>
    <row r="642" spans="3:34">
      <c r="C642" s="111"/>
      <c r="D642" s="111"/>
      <c r="E642" s="111"/>
      <c r="F642" s="138"/>
      <c r="G642" s="111"/>
      <c r="J642" s="111"/>
      <c r="AD642" s="111"/>
      <c r="AH642" s="111"/>
    </row>
    <row r="643" spans="3:34">
      <c r="C643" s="111"/>
      <c r="D643" s="111"/>
      <c r="E643" s="111"/>
      <c r="F643" s="138"/>
      <c r="G643" s="111"/>
      <c r="J643" s="111"/>
      <c r="AD643" s="111"/>
      <c r="AH643" s="111"/>
    </row>
    <row r="644" spans="3:34">
      <c r="C644" s="111"/>
      <c r="D644" s="111"/>
      <c r="E644" s="111"/>
      <c r="F644" s="138"/>
      <c r="G644" s="111"/>
      <c r="J644" s="111"/>
      <c r="AD644" s="111"/>
      <c r="AH644" s="111"/>
    </row>
    <row r="645" spans="3:34">
      <c r="C645" s="111"/>
      <c r="D645" s="111"/>
      <c r="E645" s="111"/>
      <c r="F645" s="138"/>
      <c r="G645" s="111"/>
      <c r="J645" s="111"/>
      <c r="AD645" s="111"/>
      <c r="AH645" s="111"/>
    </row>
    <row r="646" spans="3:34">
      <c r="C646" s="111"/>
      <c r="D646" s="111"/>
      <c r="E646" s="111"/>
      <c r="F646" s="138"/>
      <c r="G646" s="111"/>
      <c r="J646" s="111"/>
      <c r="AD646" s="111"/>
      <c r="AH646" s="111"/>
    </row>
    <row r="647" spans="3:34">
      <c r="C647" s="111"/>
      <c r="D647" s="111"/>
      <c r="E647" s="111"/>
      <c r="F647" s="138"/>
      <c r="G647" s="111"/>
      <c r="J647" s="111"/>
      <c r="AD647" s="111"/>
      <c r="AH647" s="111"/>
    </row>
    <row r="648" spans="3:34">
      <c r="C648" s="111"/>
      <c r="D648" s="111"/>
      <c r="E648" s="111"/>
      <c r="F648" s="138"/>
      <c r="G648" s="111"/>
      <c r="J648" s="111"/>
      <c r="AD648" s="111"/>
      <c r="AH648" s="111"/>
    </row>
    <row r="649" spans="3:34">
      <c r="C649" s="111"/>
      <c r="D649" s="111"/>
      <c r="E649" s="111"/>
      <c r="F649" s="138"/>
      <c r="G649" s="111"/>
      <c r="J649" s="111"/>
      <c r="AD649" s="111"/>
      <c r="AH649" s="111"/>
    </row>
    <row r="650" spans="3:34">
      <c r="C650" s="111"/>
      <c r="D650" s="111"/>
      <c r="E650" s="111"/>
      <c r="F650" s="138"/>
      <c r="G650" s="111"/>
      <c r="J650" s="111"/>
      <c r="AD650" s="111"/>
      <c r="AH650" s="111"/>
    </row>
    <row r="651" spans="3:34">
      <c r="C651" s="111"/>
      <c r="D651" s="111"/>
      <c r="E651" s="111"/>
      <c r="F651" s="138"/>
      <c r="G651" s="111"/>
      <c r="J651" s="111"/>
      <c r="AD651" s="111"/>
      <c r="AH651" s="111"/>
    </row>
    <row r="652" spans="3:34">
      <c r="C652" s="111"/>
      <c r="D652" s="111"/>
      <c r="E652" s="111"/>
      <c r="F652" s="138"/>
      <c r="G652" s="111"/>
      <c r="J652" s="111"/>
      <c r="AD652" s="111"/>
      <c r="AH652" s="111"/>
    </row>
    <row r="653" spans="3:34">
      <c r="C653" s="111"/>
      <c r="D653" s="111"/>
      <c r="E653" s="111"/>
      <c r="F653" s="138"/>
      <c r="G653" s="111"/>
      <c r="J653" s="111"/>
      <c r="AD653" s="111"/>
      <c r="AH653" s="111"/>
    </row>
    <row r="654" spans="3:34">
      <c r="C654" s="111"/>
      <c r="D654" s="111"/>
      <c r="E654" s="111"/>
      <c r="F654" s="138"/>
      <c r="G654" s="111"/>
      <c r="J654" s="111"/>
      <c r="AD654" s="111"/>
      <c r="AH654" s="111"/>
    </row>
    <row r="655" spans="3:34">
      <c r="C655" s="111"/>
      <c r="D655" s="111"/>
      <c r="E655" s="111"/>
      <c r="F655" s="138"/>
      <c r="G655" s="111"/>
      <c r="J655" s="111"/>
      <c r="AD655" s="111"/>
      <c r="AH655" s="111"/>
    </row>
    <row r="656" spans="3:34">
      <c r="C656" s="111"/>
      <c r="D656" s="111"/>
      <c r="E656" s="111"/>
      <c r="F656" s="138"/>
      <c r="G656" s="111"/>
      <c r="J656" s="111"/>
      <c r="AD656" s="111"/>
      <c r="AH656" s="111"/>
    </row>
    <row r="657" spans="3:34">
      <c r="C657" s="111"/>
      <c r="D657" s="111"/>
      <c r="E657" s="111"/>
      <c r="F657" s="138"/>
      <c r="G657" s="111"/>
      <c r="J657" s="111"/>
      <c r="AD657" s="111"/>
      <c r="AH657" s="111"/>
    </row>
    <row r="658" spans="3:34">
      <c r="C658" s="111"/>
      <c r="D658" s="111"/>
      <c r="E658" s="111"/>
      <c r="F658" s="138"/>
      <c r="G658" s="111"/>
      <c r="J658" s="111"/>
      <c r="AD658" s="111"/>
      <c r="AH658" s="111"/>
    </row>
    <row r="659" spans="3:34">
      <c r="C659" s="111"/>
      <c r="D659" s="111"/>
      <c r="E659" s="111"/>
      <c r="F659" s="138"/>
      <c r="G659" s="111"/>
      <c r="J659" s="111"/>
      <c r="AD659" s="111"/>
      <c r="AH659" s="111"/>
    </row>
    <row r="660" spans="3:34">
      <c r="C660" s="111"/>
      <c r="D660" s="111"/>
      <c r="E660" s="111"/>
      <c r="F660" s="138"/>
      <c r="G660" s="111"/>
      <c r="J660" s="111"/>
      <c r="AD660" s="111"/>
      <c r="AH660" s="111"/>
    </row>
    <row r="661" spans="3:34">
      <c r="C661" s="111"/>
      <c r="D661" s="111"/>
      <c r="E661" s="111"/>
      <c r="F661" s="138"/>
      <c r="G661" s="111"/>
      <c r="J661" s="111"/>
      <c r="AD661" s="111"/>
      <c r="AH661" s="111"/>
    </row>
    <row r="662" spans="3:34">
      <c r="C662" s="111"/>
      <c r="D662" s="111"/>
      <c r="E662" s="111"/>
      <c r="F662" s="138"/>
      <c r="G662" s="111"/>
      <c r="J662" s="111"/>
      <c r="AD662" s="111"/>
      <c r="AH662" s="111"/>
    </row>
    <row r="663" spans="3:34">
      <c r="C663" s="111"/>
      <c r="D663" s="111"/>
      <c r="E663" s="111"/>
      <c r="F663" s="138"/>
      <c r="G663" s="111"/>
      <c r="J663" s="111"/>
      <c r="AD663" s="111"/>
      <c r="AH663" s="111"/>
    </row>
    <row r="664" spans="3:34">
      <c r="C664" s="111"/>
      <c r="D664" s="111"/>
      <c r="E664" s="111"/>
      <c r="F664" s="138"/>
      <c r="G664" s="111"/>
      <c r="J664" s="111"/>
      <c r="AD664" s="111"/>
      <c r="AH664" s="111"/>
    </row>
    <row r="665" spans="3:34">
      <c r="C665" s="111"/>
      <c r="D665" s="111"/>
      <c r="E665" s="111"/>
      <c r="F665" s="138"/>
      <c r="G665" s="111"/>
      <c r="J665" s="111"/>
      <c r="AD665" s="111"/>
      <c r="AH665" s="111"/>
    </row>
    <row r="666" spans="3:34">
      <c r="C666" s="111"/>
      <c r="D666" s="111"/>
      <c r="E666" s="111"/>
      <c r="F666" s="138"/>
      <c r="G666" s="111"/>
      <c r="J666" s="111"/>
      <c r="AD666" s="111"/>
      <c r="AH666" s="111"/>
    </row>
    <row r="667" spans="3:34">
      <c r="C667" s="111"/>
      <c r="D667" s="111"/>
      <c r="E667" s="111"/>
      <c r="F667" s="138"/>
      <c r="G667" s="111"/>
      <c r="J667" s="111"/>
      <c r="AD667" s="111"/>
      <c r="AH667" s="111"/>
    </row>
    <row r="668" spans="3:34">
      <c r="C668" s="111"/>
      <c r="D668" s="111"/>
      <c r="E668" s="111"/>
      <c r="F668" s="138"/>
      <c r="G668" s="111"/>
      <c r="J668" s="111"/>
      <c r="AD668" s="111"/>
      <c r="AH668" s="111"/>
    </row>
    <row r="669" spans="3:34">
      <c r="C669" s="111"/>
      <c r="D669" s="111"/>
      <c r="E669" s="111"/>
      <c r="F669" s="138"/>
      <c r="G669" s="111"/>
      <c r="J669" s="111"/>
      <c r="AD669" s="111"/>
      <c r="AH669" s="111"/>
    </row>
    <row r="670" spans="3:34">
      <c r="C670" s="111"/>
      <c r="D670" s="111"/>
      <c r="E670" s="111"/>
      <c r="F670" s="138"/>
      <c r="G670" s="111"/>
      <c r="J670" s="111"/>
      <c r="AD670" s="111"/>
      <c r="AH670" s="111"/>
    </row>
    <row r="671" spans="3:34">
      <c r="C671" s="111"/>
      <c r="D671" s="111"/>
      <c r="E671" s="111"/>
      <c r="F671" s="138"/>
      <c r="G671" s="111"/>
      <c r="J671" s="111"/>
      <c r="AD671" s="111"/>
      <c r="AH671" s="111"/>
    </row>
    <row r="672" spans="3:34">
      <c r="C672" s="111"/>
      <c r="D672" s="111"/>
      <c r="E672" s="111"/>
      <c r="F672" s="138"/>
      <c r="G672" s="111"/>
      <c r="J672" s="111"/>
      <c r="AD672" s="111"/>
      <c r="AH672" s="111"/>
    </row>
    <row r="673" spans="3:34">
      <c r="C673" s="111"/>
      <c r="D673" s="111"/>
      <c r="E673" s="111"/>
      <c r="F673" s="138"/>
      <c r="G673" s="111"/>
      <c r="J673" s="111"/>
      <c r="AD673" s="111"/>
      <c r="AH673" s="111"/>
    </row>
    <row r="674" spans="3:34">
      <c r="C674" s="111"/>
      <c r="D674" s="111"/>
      <c r="E674" s="111"/>
      <c r="F674" s="138"/>
      <c r="G674" s="111"/>
      <c r="J674" s="111"/>
      <c r="AD674" s="111"/>
      <c r="AH674" s="111"/>
    </row>
    <row r="675" spans="3:34">
      <c r="C675" s="111"/>
      <c r="D675" s="111"/>
      <c r="E675" s="111"/>
      <c r="F675" s="138"/>
      <c r="G675" s="111"/>
      <c r="J675" s="111"/>
      <c r="AD675" s="111"/>
      <c r="AH675" s="111"/>
    </row>
    <row r="676" spans="3:34">
      <c r="C676" s="111"/>
      <c r="D676" s="111"/>
      <c r="E676" s="111"/>
      <c r="F676" s="138"/>
      <c r="G676" s="111"/>
      <c r="J676" s="111"/>
      <c r="AD676" s="111"/>
      <c r="AH676" s="111"/>
    </row>
    <row r="677" spans="3:34">
      <c r="C677" s="111"/>
      <c r="D677" s="111"/>
      <c r="E677" s="111"/>
      <c r="F677" s="138"/>
      <c r="G677" s="111"/>
      <c r="J677" s="111"/>
      <c r="AD677" s="111"/>
      <c r="AH677" s="111"/>
    </row>
    <row r="678" spans="3:34">
      <c r="C678" s="111"/>
      <c r="D678" s="111"/>
      <c r="E678" s="111"/>
      <c r="F678" s="138"/>
      <c r="G678" s="111"/>
      <c r="J678" s="111"/>
      <c r="AD678" s="111"/>
      <c r="AH678" s="111"/>
    </row>
    <row r="679" spans="3:34">
      <c r="C679" s="111"/>
      <c r="D679" s="111"/>
      <c r="E679" s="111"/>
      <c r="F679" s="138"/>
      <c r="G679" s="111"/>
      <c r="J679" s="111"/>
      <c r="AD679" s="111"/>
      <c r="AH679" s="111"/>
    </row>
    <row r="680" spans="3:34">
      <c r="C680" s="111"/>
      <c r="D680" s="111"/>
      <c r="E680" s="111"/>
      <c r="F680" s="138"/>
      <c r="G680" s="111"/>
      <c r="J680" s="111"/>
      <c r="AD680" s="111"/>
      <c r="AH680" s="111"/>
    </row>
    <row r="681" spans="3:34">
      <c r="C681" s="111"/>
      <c r="D681" s="111"/>
      <c r="E681" s="111"/>
      <c r="F681" s="138"/>
      <c r="G681" s="111"/>
      <c r="J681" s="111"/>
      <c r="AD681" s="111"/>
      <c r="AH681" s="111"/>
    </row>
    <row r="682" spans="3:34">
      <c r="C682" s="111"/>
      <c r="D682" s="111"/>
      <c r="E682" s="111"/>
      <c r="F682" s="138"/>
      <c r="G682" s="111"/>
      <c r="J682" s="111"/>
      <c r="AD682" s="111"/>
      <c r="AH682" s="111"/>
    </row>
    <row r="683" spans="3:34">
      <c r="C683" s="111"/>
      <c r="D683" s="111"/>
      <c r="E683" s="111"/>
      <c r="F683" s="138"/>
      <c r="G683" s="111"/>
      <c r="J683" s="111"/>
      <c r="AD683" s="111"/>
      <c r="AH683" s="111"/>
    </row>
    <row r="684" spans="3:34">
      <c r="C684" s="111"/>
      <c r="D684" s="111"/>
      <c r="E684" s="111"/>
      <c r="F684" s="138"/>
      <c r="G684" s="111"/>
      <c r="J684" s="111"/>
      <c r="AD684" s="111"/>
      <c r="AH684" s="111"/>
    </row>
    <row r="685" spans="3:34">
      <c r="C685" s="111"/>
      <c r="D685" s="111"/>
      <c r="E685" s="111"/>
      <c r="F685" s="138"/>
      <c r="G685" s="111"/>
      <c r="J685" s="111"/>
      <c r="AD685" s="111"/>
      <c r="AH685" s="111"/>
    </row>
    <row r="686" spans="3:34">
      <c r="C686" s="111"/>
      <c r="D686" s="111"/>
      <c r="E686" s="111"/>
      <c r="F686" s="138"/>
      <c r="G686" s="111"/>
      <c r="J686" s="111"/>
      <c r="AD686" s="111"/>
      <c r="AH686" s="111"/>
    </row>
    <row r="687" spans="3:34">
      <c r="C687" s="111"/>
      <c r="D687" s="111"/>
      <c r="E687" s="111"/>
      <c r="F687" s="138"/>
      <c r="G687" s="111"/>
      <c r="J687" s="111"/>
      <c r="AD687" s="111"/>
      <c r="AH687" s="111"/>
    </row>
    <row r="688" spans="3:34">
      <c r="C688" s="111"/>
      <c r="D688" s="111"/>
      <c r="E688" s="111"/>
      <c r="F688" s="138"/>
      <c r="G688" s="111"/>
      <c r="J688" s="111"/>
      <c r="AD688" s="111"/>
      <c r="AH688" s="111"/>
    </row>
    <row r="689" spans="3:34">
      <c r="C689" s="111"/>
      <c r="D689" s="111"/>
      <c r="E689" s="111"/>
      <c r="F689" s="138"/>
      <c r="G689" s="111"/>
      <c r="J689" s="111"/>
      <c r="AD689" s="111"/>
      <c r="AH689" s="111"/>
    </row>
    <row r="690" spans="3:34">
      <c r="C690" s="111"/>
      <c r="D690" s="111"/>
      <c r="E690" s="111"/>
      <c r="F690" s="138"/>
      <c r="G690" s="111"/>
      <c r="J690" s="111"/>
      <c r="AD690" s="111"/>
      <c r="AH690" s="111"/>
    </row>
    <row r="691" spans="3:34">
      <c r="C691" s="111"/>
      <c r="D691" s="111"/>
      <c r="E691" s="111"/>
      <c r="F691" s="138"/>
      <c r="G691" s="111"/>
      <c r="J691" s="111"/>
      <c r="AD691" s="111"/>
      <c r="AH691" s="111"/>
    </row>
    <row r="692" spans="3:34">
      <c r="C692" s="111"/>
      <c r="D692" s="111"/>
      <c r="E692" s="111"/>
      <c r="F692" s="138"/>
      <c r="G692" s="111"/>
      <c r="J692" s="111"/>
      <c r="AD692" s="111"/>
      <c r="AH692" s="111"/>
    </row>
    <row r="693" spans="3:34">
      <c r="C693" s="111"/>
      <c r="D693" s="111"/>
      <c r="E693" s="111"/>
      <c r="F693" s="138"/>
      <c r="G693" s="111"/>
      <c r="J693" s="111"/>
      <c r="AD693" s="111"/>
      <c r="AH693" s="111"/>
    </row>
    <row r="694" spans="3:34">
      <c r="C694" s="111"/>
      <c r="D694" s="111"/>
      <c r="E694" s="111"/>
      <c r="F694" s="138"/>
      <c r="G694" s="111"/>
      <c r="J694" s="111"/>
      <c r="AD694" s="111"/>
      <c r="AH694" s="111"/>
    </row>
    <row r="695" spans="3:34">
      <c r="C695" s="111"/>
      <c r="D695" s="111"/>
      <c r="E695" s="111"/>
      <c r="F695" s="138"/>
      <c r="G695" s="111"/>
      <c r="J695" s="111"/>
      <c r="AD695" s="111"/>
      <c r="AH695" s="111"/>
    </row>
    <row r="696" spans="3:34">
      <c r="C696" s="111"/>
      <c r="D696" s="111"/>
      <c r="E696" s="111"/>
      <c r="F696" s="138"/>
      <c r="G696" s="111"/>
      <c r="J696" s="111"/>
      <c r="AD696" s="111"/>
      <c r="AH696" s="111"/>
    </row>
    <row r="697" spans="3:34">
      <c r="C697" s="111"/>
      <c r="D697" s="111"/>
      <c r="E697" s="111"/>
      <c r="F697" s="138"/>
      <c r="G697" s="111"/>
      <c r="J697" s="111"/>
      <c r="AD697" s="111"/>
      <c r="AH697" s="111"/>
    </row>
    <row r="698" spans="3:34">
      <c r="C698" s="111"/>
      <c r="D698" s="111"/>
      <c r="E698" s="111"/>
      <c r="F698" s="138"/>
      <c r="G698" s="111"/>
      <c r="J698" s="111"/>
      <c r="AD698" s="111"/>
      <c r="AH698" s="111"/>
    </row>
    <row r="699" spans="3:34">
      <c r="C699" s="111"/>
      <c r="D699" s="111"/>
      <c r="E699" s="111"/>
      <c r="F699" s="138"/>
      <c r="G699" s="111"/>
      <c r="J699" s="111"/>
      <c r="AD699" s="111"/>
      <c r="AH699" s="111"/>
    </row>
    <row r="700" spans="3:34">
      <c r="C700" s="111"/>
      <c r="D700" s="111"/>
      <c r="E700" s="111"/>
      <c r="F700" s="138"/>
      <c r="G700" s="111"/>
      <c r="J700" s="111"/>
      <c r="AD700" s="111"/>
      <c r="AH700" s="111"/>
    </row>
    <row r="701" spans="3:34">
      <c r="C701" s="111"/>
      <c r="D701" s="111"/>
      <c r="E701" s="111"/>
      <c r="F701" s="138"/>
      <c r="G701" s="111"/>
      <c r="J701" s="111"/>
      <c r="AD701" s="111"/>
      <c r="AH701" s="111"/>
    </row>
    <row r="702" spans="3:34">
      <c r="C702" s="111"/>
      <c r="D702" s="111"/>
      <c r="E702" s="111"/>
      <c r="F702" s="138"/>
      <c r="G702" s="111"/>
      <c r="J702" s="111"/>
      <c r="AD702" s="111"/>
      <c r="AH702" s="111"/>
    </row>
    <row r="703" spans="3:34">
      <c r="C703" s="111"/>
      <c r="D703" s="111"/>
      <c r="E703" s="111"/>
      <c r="F703" s="138"/>
      <c r="G703" s="111"/>
      <c r="J703" s="111"/>
      <c r="AD703" s="111"/>
      <c r="AH703" s="111"/>
    </row>
    <row r="704" spans="3:34">
      <c r="C704" s="111"/>
      <c r="D704" s="111"/>
      <c r="E704" s="111"/>
      <c r="F704" s="138"/>
      <c r="G704" s="111"/>
      <c r="J704" s="111"/>
      <c r="AD704" s="111"/>
      <c r="AH704" s="111"/>
    </row>
    <row r="705" spans="3:34">
      <c r="C705" s="111"/>
      <c r="D705" s="111"/>
      <c r="E705" s="111"/>
      <c r="F705" s="138"/>
      <c r="G705" s="111"/>
      <c r="J705" s="111"/>
      <c r="AD705" s="111"/>
      <c r="AH705" s="111"/>
    </row>
    <row r="706" spans="3:34">
      <c r="C706" s="111"/>
      <c r="D706" s="111"/>
      <c r="E706" s="111"/>
      <c r="F706" s="138"/>
      <c r="G706" s="111"/>
      <c r="J706" s="111"/>
      <c r="AD706" s="111"/>
      <c r="AH706" s="111"/>
    </row>
    <row r="707" spans="3:34">
      <c r="C707" s="111"/>
      <c r="D707" s="111"/>
      <c r="E707" s="111"/>
      <c r="F707" s="138"/>
      <c r="G707" s="111"/>
      <c r="J707" s="111"/>
      <c r="AD707" s="111"/>
      <c r="AH707" s="111"/>
    </row>
    <row r="708" spans="3:34">
      <c r="C708" s="111"/>
      <c r="D708" s="111"/>
      <c r="E708" s="111"/>
      <c r="F708" s="138"/>
      <c r="G708" s="111"/>
      <c r="J708" s="111"/>
      <c r="AD708" s="111"/>
      <c r="AH708" s="111"/>
    </row>
    <row r="709" spans="3:34">
      <c r="C709" s="111"/>
      <c r="D709" s="111"/>
      <c r="E709" s="111"/>
      <c r="F709" s="138"/>
      <c r="G709" s="111"/>
      <c r="J709" s="111"/>
      <c r="AD709" s="111"/>
      <c r="AH709" s="111"/>
    </row>
    <row r="710" spans="3:34">
      <c r="C710" s="111"/>
      <c r="D710" s="111"/>
      <c r="E710" s="111"/>
      <c r="F710" s="138"/>
      <c r="G710" s="111"/>
      <c r="J710" s="111"/>
      <c r="AD710" s="111"/>
      <c r="AH710" s="111"/>
    </row>
    <row r="711" spans="3:34">
      <c r="C711" s="111"/>
      <c r="D711" s="111"/>
      <c r="E711" s="111"/>
      <c r="F711" s="138"/>
      <c r="G711" s="111"/>
      <c r="J711" s="111"/>
      <c r="AD711" s="111"/>
      <c r="AH711" s="111"/>
    </row>
    <row r="712" spans="3:34">
      <c r="C712" s="111"/>
      <c r="D712" s="111"/>
      <c r="E712" s="111"/>
      <c r="F712" s="138"/>
      <c r="G712" s="111"/>
      <c r="J712" s="111"/>
      <c r="AD712" s="111"/>
      <c r="AH712" s="111"/>
    </row>
    <row r="713" spans="3:34">
      <c r="C713" s="111"/>
      <c r="D713" s="111"/>
      <c r="E713" s="111"/>
      <c r="F713" s="138"/>
      <c r="G713" s="111"/>
      <c r="J713" s="111"/>
      <c r="AD713" s="111"/>
      <c r="AH713" s="111"/>
    </row>
    <row r="714" spans="3:34">
      <c r="C714" s="111"/>
      <c r="D714" s="111"/>
      <c r="E714" s="111"/>
      <c r="F714" s="138"/>
      <c r="G714" s="111"/>
      <c r="J714" s="111"/>
      <c r="AD714" s="111"/>
      <c r="AH714" s="111"/>
    </row>
    <row r="715" spans="3:34">
      <c r="C715" s="111"/>
      <c r="D715" s="111"/>
      <c r="E715" s="111"/>
      <c r="F715" s="138"/>
      <c r="G715" s="111"/>
      <c r="J715" s="111"/>
      <c r="AD715" s="111"/>
      <c r="AH715" s="111"/>
    </row>
    <row r="716" spans="3:34">
      <c r="C716" s="111"/>
      <c r="D716" s="111"/>
      <c r="E716" s="111"/>
      <c r="F716" s="138"/>
      <c r="G716" s="111"/>
      <c r="J716" s="111"/>
      <c r="AD716" s="111"/>
      <c r="AH716" s="111"/>
    </row>
    <row r="717" spans="3:34">
      <c r="C717" s="111"/>
      <c r="D717" s="111"/>
      <c r="E717" s="111"/>
      <c r="F717" s="138"/>
      <c r="G717" s="111"/>
      <c r="J717" s="111"/>
      <c r="AD717" s="111"/>
      <c r="AH717" s="111"/>
    </row>
    <row r="718" spans="3:34">
      <c r="C718" s="111"/>
      <c r="D718" s="111"/>
      <c r="E718" s="111"/>
      <c r="F718" s="138"/>
      <c r="G718" s="111"/>
      <c r="J718" s="111"/>
      <c r="AD718" s="111"/>
      <c r="AH718" s="111"/>
    </row>
    <row r="719" spans="3:34">
      <c r="C719" s="111"/>
      <c r="D719" s="111"/>
      <c r="E719" s="111"/>
      <c r="F719" s="138"/>
      <c r="G719" s="111"/>
      <c r="J719" s="111"/>
      <c r="AD719" s="111"/>
      <c r="AH719" s="111"/>
    </row>
    <row r="720" spans="3:34">
      <c r="C720" s="111"/>
      <c r="D720" s="111"/>
      <c r="E720" s="111"/>
      <c r="F720" s="138"/>
      <c r="G720" s="111"/>
      <c r="J720" s="111"/>
      <c r="AD720" s="111"/>
      <c r="AH720" s="111"/>
    </row>
    <row r="721" spans="3:34">
      <c r="C721" s="111"/>
      <c r="D721" s="111"/>
      <c r="E721" s="111"/>
      <c r="F721" s="138"/>
      <c r="G721" s="111"/>
      <c r="J721" s="111"/>
      <c r="AD721" s="111"/>
      <c r="AH721" s="111"/>
    </row>
    <row r="722" spans="3:34">
      <c r="C722" s="111"/>
      <c r="D722" s="111"/>
      <c r="E722" s="111"/>
      <c r="F722" s="138"/>
      <c r="G722" s="111"/>
      <c r="J722" s="111"/>
      <c r="AD722" s="111"/>
      <c r="AH722" s="111"/>
    </row>
    <row r="723" spans="3:34">
      <c r="C723" s="111"/>
      <c r="D723" s="111"/>
      <c r="E723" s="111"/>
      <c r="F723" s="138"/>
      <c r="G723" s="111"/>
      <c r="J723" s="111"/>
      <c r="AD723" s="111"/>
      <c r="AH723" s="111"/>
    </row>
    <row r="724" spans="3:34">
      <c r="C724" s="111"/>
      <c r="D724" s="111"/>
      <c r="E724" s="111"/>
      <c r="F724" s="138"/>
      <c r="G724" s="111"/>
      <c r="J724" s="111"/>
      <c r="AD724" s="111"/>
      <c r="AH724" s="111"/>
    </row>
    <row r="725" spans="3:34">
      <c r="C725" s="111"/>
      <c r="D725" s="111"/>
      <c r="E725" s="111"/>
      <c r="F725" s="138"/>
      <c r="G725" s="111"/>
      <c r="J725" s="111"/>
      <c r="AD725" s="111"/>
      <c r="AH725" s="111"/>
    </row>
    <row r="726" spans="3:34">
      <c r="C726" s="111"/>
      <c r="D726" s="111"/>
      <c r="E726" s="111"/>
      <c r="F726" s="138"/>
      <c r="G726" s="111"/>
      <c r="J726" s="111"/>
      <c r="AD726" s="111"/>
      <c r="AH726" s="111"/>
    </row>
    <row r="727" spans="3:34">
      <c r="C727" s="111"/>
      <c r="D727" s="111"/>
      <c r="E727" s="111"/>
      <c r="F727" s="138"/>
      <c r="G727" s="111"/>
      <c r="J727" s="111"/>
      <c r="AD727" s="111"/>
      <c r="AH727" s="111"/>
    </row>
    <row r="728" spans="3:34">
      <c r="C728" s="111"/>
      <c r="D728" s="111"/>
      <c r="E728" s="111"/>
      <c r="F728" s="138"/>
      <c r="G728" s="111"/>
      <c r="J728" s="111"/>
      <c r="AD728" s="111"/>
      <c r="AH728" s="111"/>
    </row>
    <row r="729" spans="3:34">
      <c r="C729" s="111"/>
      <c r="D729" s="111"/>
      <c r="E729" s="111"/>
      <c r="F729" s="138"/>
      <c r="G729" s="111"/>
      <c r="J729" s="111"/>
      <c r="AD729" s="111"/>
      <c r="AH729" s="111"/>
    </row>
    <row r="730" spans="3:34">
      <c r="C730" s="111"/>
      <c r="D730" s="111"/>
      <c r="E730" s="111"/>
      <c r="F730" s="138"/>
      <c r="G730" s="111"/>
      <c r="J730" s="111"/>
      <c r="AD730" s="111"/>
      <c r="AH730" s="111"/>
    </row>
    <row r="731" spans="3:34">
      <c r="C731" s="111"/>
      <c r="D731" s="111"/>
      <c r="E731" s="111"/>
      <c r="F731" s="138"/>
      <c r="G731" s="111"/>
      <c r="J731" s="111"/>
      <c r="AD731" s="111"/>
      <c r="AH731" s="111"/>
    </row>
    <row r="732" spans="3:34">
      <c r="C732" s="111"/>
      <c r="D732" s="111"/>
      <c r="E732" s="111"/>
      <c r="F732" s="138"/>
      <c r="G732" s="111"/>
      <c r="J732" s="111"/>
      <c r="AD732" s="111"/>
      <c r="AH732" s="111"/>
    </row>
    <row r="733" spans="3:34">
      <c r="C733" s="111"/>
      <c r="D733" s="111"/>
      <c r="E733" s="111"/>
      <c r="F733" s="138"/>
      <c r="G733" s="111"/>
      <c r="J733" s="111"/>
      <c r="AD733" s="111"/>
      <c r="AH733" s="111"/>
    </row>
    <row r="734" spans="3:34">
      <c r="C734" s="111"/>
      <c r="D734" s="111"/>
      <c r="E734" s="111"/>
      <c r="F734" s="138"/>
      <c r="G734" s="111"/>
      <c r="J734" s="111"/>
      <c r="AD734" s="111"/>
      <c r="AH734" s="111"/>
    </row>
    <row r="735" spans="3:34">
      <c r="C735" s="111"/>
      <c r="D735" s="111"/>
      <c r="E735" s="111"/>
      <c r="F735" s="138"/>
      <c r="G735" s="111"/>
      <c r="J735" s="111"/>
      <c r="AD735" s="111"/>
      <c r="AH735" s="111"/>
    </row>
    <row r="736" spans="3:34">
      <c r="C736" s="111"/>
      <c r="D736" s="111"/>
      <c r="E736" s="111"/>
      <c r="F736" s="138"/>
      <c r="G736" s="111"/>
      <c r="J736" s="111"/>
      <c r="AD736" s="111"/>
      <c r="AH736" s="111"/>
    </row>
    <row r="737" spans="3:34">
      <c r="C737" s="111"/>
      <c r="D737" s="111"/>
      <c r="E737" s="111"/>
      <c r="F737" s="138"/>
      <c r="G737" s="111"/>
      <c r="J737" s="111"/>
      <c r="AD737" s="111"/>
      <c r="AH737" s="111"/>
    </row>
    <row r="738" spans="3:34">
      <c r="C738" s="111"/>
      <c r="D738" s="111"/>
      <c r="E738" s="111"/>
      <c r="F738" s="138"/>
      <c r="G738" s="111"/>
      <c r="J738" s="111"/>
      <c r="AD738" s="111"/>
      <c r="AH738" s="111"/>
    </row>
    <row r="739" spans="3:34">
      <c r="C739" s="111"/>
      <c r="D739" s="111"/>
      <c r="E739" s="111"/>
      <c r="F739" s="138"/>
      <c r="G739" s="111"/>
      <c r="J739" s="111"/>
      <c r="AD739" s="111"/>
      <c r="AH739" s="111"/>
    </row>
    <row r="740" spans="3:34">
      <c r="C740" s="111"/>
      <c r="D740" s="111"/>
      <c r="E740" s="111"/>
      <c r="F740" s="138"/>
      <c r="G740" s="111"/>
      <c r="J740" s="111"/>
      <c r="AD740" s="111"/>
      <c r="AH740" s="111"/>
    </row>
    <row r="741" spans="3:34">
      <c r="C741" s="111"/>
      <c r="D741" s="111"/>
      <c r="E741" s="111"/>
      <c r="F741" s="138"/>
      <c r="G741" s="111"/>
      <c r="J741" s="111"/>
      <c r="AD741" s="111"/>
      <c r="AH741" s="111"/>
    </row>
    <row r="742" spans="3:34">
      <c r="C742" s="111"/>
      <c r="D742" s="111"/>
      <c r="E742" s="111"/>
      <c r="F742" s="138"/>
      <c r="G742" s="111"/>
      <c r="J742" s="111"/>
      <c r="AD742" s="111"/>
      <c r="AH742" s="111"/>
    </row>
    <row r="743" spans="3:34">
      <c r="C743" s="111"/>
      <c r="D743" s="111"/>
      <c r="E743" s="111"/>
      <c r="F743" s="138"/>
      <c r="G743" s="111"/>
      <c r="J743" s="111"/>
      <c r="AD743" s="111"/>
      <c r="AH743" s="111"/>
    </row>
    <row r="744" spans="3:34">
      <c r="C744" s="111"/>
      <c r="D744" s="111"/>
      <c r="E744" s="111"/>
      <c r="F744" s="138"/>
      <c r="G744" s="111"/>
      <c r="J744" s="111"/>
      <c r="AD744" s="111"/>
      <c r="AH744" s="111"/>
    </row>
    <row r="745" spans="3:34">
      <c r="C745" s="111"/>
      <c r="D745" s="111"/>
      <c r="E745" s="111"/>
      <c r="F745" s="138"/>
      <c r="G745" s="111"/>
      <c r="J745" s="111"/>
      <c r="AD745" s="111"/>
      <c r="AH745" s="111"/>
    </row>
    <row r="746" spans="3:34">
      <c r="C746" s="111"/>
      <c r="D746" s="111"/>
      <c r="E746" s="111"/>
      <c r="F746" s="138"/>
      <c r="G746" s="111"/>
      <c r="J746" s="111"/>
      <c r="AD746" s="111"/>
      <c r="AH746" s="111"/>
    </row>
    <row r="747" spans="3:34">
      <c r="C747" s="111"/>
      <c r="D747" s="111"/>
      <c r="E747" s="111"/>
      <c r="F747" s="138"/>
      <c r="G747" s="111"/>
      <c r="J747" s="111"/>
      <c r="AD747" s="111"/>
      <c r="AH747" s="111"/>
    </row>
    <row r="748" spans="3:34">
      <c r="C748" s="111"/>
      <c r="D748" s="111"/>
      <c r="E748" s="111"/>
      <c r="F748" s="138"/>
      <c r="G748" s="111"/>
      <c r="J748" s="111"/>
      <c r="AD748" s="111"/>
      <c r="AH748" s="111"/>
    </row>
    <row r="749" spans="3:34">
      <c r="C749" s="111"/>
      <c r="D749" s="111"/>
      <c r="E749" s="111"/>
      <c r="F749" s="138"/>
      <c r="G749" s="111"/>
      <c r="J749" s="111"/>
      <c r="AD749" s="111"/>
      <c r="AH749" s="111"/>
    </row>
    <row r="750" spans="3:34">
      <c r="C750" s="111"/>
      <c r="D750" s="111"/>
      <c r="E750" s="111"/>
      <c r="F750" s="138"/>
      <c r="G750" s="111"/>
      <c r="J750" s="111"/>
      <c r="AD750" s="111"/>
      <c r="AH750" s="111"/>
    </row>
    <row r="751" spans="3:34">
      <c r="C751" s="111"/>
      <c r="D751" s="111"/>
      <c r="E751" s="111"/>
      <c r="F751" s="138"/>
      <c r="G751" s="111"/>
      <c r="J751" s="111"/>
      <c r="AD751" s="111"/>
      <c r="AH751" s="111"/>
    </row>
    <row r="752" spans="3:34">
      <c r="C752" s="111"/>
      <c r="D752" s="111"/>
      <c r="E752" s="111"/>
      <c r="F752" s="138"/>
      <c r="G752" s="111"/>
      <c r="J752" s="111"/>
      <c r="AD752" s="111"/>
      <c r="AH752" s="111"/>
    </row>
    <row r="753" spans="3:34">
      <c r="C753" s="111"/>
      <c r="D753" s="111"/>
      <c r="E753" s="111"/>
      <c r="F753" s="138"/>
      <c r="G753" s="111"/>
      <c r="J753" s="111"/>
      <c r="AD753" s="111"/>
      <c r="AH753" s="111"/>
    </row>
    <row r="754" spans="3:34">
      <c r="C754" s="111"/>
      <c r="D754" s="111"/>
      <c r="E754" s="111"/>
      <c r="F754" s="138"/>
      <c r="G754" s="111"/>
      <c r="J754" s="111"/>
      <c r="AD754" s="111"/>
      <c r="AH754" s="111"/>
    </row>
    <row r="755" spans="3:34">
      <c r="C755" s="111"/>
      <c r="D755" s="111"/>
      <c r="E755" s="111"/>
      <c r="F755" s="138"/>
      <c r="G755" s="111"/>
      <c r="J755" s="111"/>
      <c r="AD755" s="111"/>
      <c r="AH755" s="111"/>
    </row>
    <row r="756" spans="3:34">
      <c r="C756" s="111"/>
      <c r="D756" s="111"/>
      <c r="E756" s="111"/>
      <c r="F756" s="138"/>
      <c r="G756" s="111"/>
      <c r="J756" s="111"/>
      <c r="AD756" s="111"/>
      <c r="AH756" s="111"/>
    </row>
    <row r="757" spans="3:34">
      <c r="C757" s="111"/>
      <c r="D757" s="111"/>
      <c r="E757" s="111"/>
      <c r="F757" s="138"/>
      <c r="G757" s="111"/>
      <c r="J757" s="111"/>
      <c r="AD757" s="111"/>
      <c r="AH757" s="111"/>
    </row>
    <row r="758" spans="3:34">
      <c r="C758" s="111"/>
      <c r="D758" s="111"/>
      <c r="E758" s="111"/>
      <c r="F758" s="138"/>
      <c r="G758" s="111"/>
      <c r="J758" s="111"/>
      <c r="AD758" s="111"/>
      <c r="AH758" s="111"/>
    </row>
    <row r="759" spans="3:34">
      <c r="C759" s="111"/>
      <c r="D759" s="111"/>
      <c r="E759" s="111"/>
      <c r="F759" s="138"/>
      <c r="G759" s="111"/>
      <c r="J759" s="111"/>
      <c r="AD759" s="111"/>
      <c r="AH759" s="111"/>
    </row>
    <row r="760" spans="3:34">
      <c r="C760" s="111"/>
      <c r="D760" s="111"/>
      <c r="E760" s="111"/>
      <c r="F760" s="138"/>
      <c r="G760" s="111"/>
      <c r="J760" s="111"/>
      <c r="AD760" s="111"/>
      <c r="AH760" s="111"/>
    </row>
    <row r="761" spans="3:34">
      <c r="C761" s="111"/>
      <c r="D761" s="111"/>
      <c r="E761" s="111"/>
      <c r="F761" s="138"/>
      <c r="G761" s="111"/>
      <c r="J761" s="111"/>
      <c r="AD761" s="111"/>
      <c r="AH761" s="111"/>
    </row>
    <row r="762" spans="3:34">
      <c r="C762" s="111"/>
      <c r="D762" s="111"/>
      <c r="E762" s="111"/>
      <c r="F762" s="138"/>
      <c r="G762" s="111"/>
      <c r="J762" s="111"/>
      <c r="AD762" s="111"/>
      <c r="AH762" s="111"/>
    </row>
    <row r="763" spans="3:34">
      <c r="C763" s="111"/>
      <c r="D763" s="111"/>
      <c r="E763" s="111"/>
      <c r="F763" s="138"/>
      <c r="G763" s="111"/>
      <c r="J763" s="111"/>
      <c r="AD763" s="111"/>
      <c r="AH763" s="111"/>
    </row>
    <row r="764" spans="3:34">
      <c r="C764" s="111"/>
      <c r="D764" s="111"/>
      <c r="E764" s="111"/>
      <c r="F764" s="138"/>
      <c r="G764" s="111"/>
      <c r="J764" s="111"/>
      <c r="AD764" s="111"/>
      <c r="AH764" s="111"/>
    </row>
    <row r="765" spans="3:34">
      <c r="C765" s="111"/>
      <c r="D765" s="111"/>
      <c r="E765" s="111"/>
      <c r="F765" s="138"/>
      <c r="G765" s="111"/>
      <c r="J765" s="111"/>
      <c r="AD765" s="111"/>
      <c r="AH765" s="111"/>
    </row>
    <row r="766" spans="3:34">
      <c r="C766" s="111"/>
      <c r="D766" s="111"/>
      <c r="E766" s="111"/>
      <c r="F766" s="138"/>
      <c r="G766" s="111"/>
      <c r="J766" s="111"/>
      <c r="AD766" s="111"/>
      <c r="AH766" s="111"/>
    </row>
    <row r="767" spans="3:34">
      <c r="C767" s="111"/>
      <c r="D767" s="111"/>
      <c r="E767" s="111"/>
      <c r="F767" s="138"/>
      <c r="G767" s="111"/>
      <c r="J767" s="111"/>
      <c r="AD767" s="111"/>
      <c r="AH767" s="111"/>
    </row>
    <row r="768" spans="3:34">
      <c r="C768" s="111"/>
      <c r="D768" s="111"/>
      <c r="E768" s="111"/>
      <c r="F768" s="138"/>
      <c r="G768" s="111"/>
      <c r="J768" s="111"/>
      <c r="AD768" s="111"/>
      <c r="AH768" s="111"/>
    </row>
    <row r="769" spans="3:34">
      <c r="C769" s="111"/>
      <c r="D769" s="111"/>
      <c r="E769" s="111"/>
      <c r="F769" s="138"/>
      <c r="G769" s="111"/>
      <c r="J769" s="111"/>
      <c r="AD769" s="111"/>
      <c r="AH769" s="111"/>
    </row>
    <row r="770" spans="3:34">
      <c r="C770" s="111"/>
      <c r="D770" s="111"/>
      <c r="E770" s="111"/>
      <c r="F770" s="138"/>
      <c r="G770" s="111"/>
      <c r="J770" s="111"/>
      <c r="AD770" s="111"/>
      <c r="AH770" s="111"/>
    </row>
    <row r="771" spans="3:34">
      <c r="C771" s="111"/>
      <c r="D771" s="111"/>
      <c r="E771" s="111"/>
      <c r="F771" s="138"/>
      <c r="G771" s="111"/>
      <c r="J771" s="111"/>
      <c r="AD771" s="111"/>
      <c r="AH771" s="111"/>
    </row>
    <row r="772" spans="3:34">
      <c r="C772" s="111"/>
      <c r="D772" s="111"/>
      <c r="E772" s="111"/>
      <c r="F772" s="138"/>
      <c r="G772" s="111"/>
      <c r="J772" s="111"/>
      <c r="AD772" s="111"/>
      <c r="AH772" s="111"/>
    </row>
    <row r="773" spans="3:34">
      <c r="C773" s="111"/>
      <c r="D773" s="111"/>
      <c r="E773" s="111"/>
      <c r="F773" s="138"/>
      <c r="G773" s="111"/>
      <c r="J773" s="111"/>
      <c r="AD773" s="111"/>
      <c r="AH773" s="111"/>
    </row>
    <row r="774" spans="3:34">
      <c r="C774" s="111"/>
      <c r="D774" s="111"/>
      <c r="E774" s="111"/>
      <c r="F774" s="138"/>
      <c r="G774" s="111"/>
      <c r="J774" s="111"/>
      <c r="AD774" s="111"/>
      <c r="AH774" s="111"/>
    </row>
    <row r="775" spans="3:34">
      <c r="C775" s="111"/>
      <c r="D775" s="111"/>
      <c r="E775" s="111"/>
      <c r="F775" s="138"/>
      <c r="G775" s="111"/>
      <c r="J775" s="111"/>
      <c r="AD775" s="111"/>
      <c r="AH775" s="111"/>
    </row>
    <row r="776" spans="3:34">
      <c r="C776" s="111"/>
      <c r="D776" s="111"/>
      <c r="E776" s="111"/>
      <c r="F776" s="138"/>
      <c r="G776" s="111"/>
      <c r="J776" s="111"/>
      <c r="AD776" s="111"/>
      <c r="AH776" s="111"/>
    </row>
    <row r="777" spans="3:34">
      <c r="C777" s="111"/>
      <c r="D777" s="111"/>
      <c r="E777" s="111"/>
      <c r="F777" s="138"/>
      <c r="G777" s="111"/>
      <c r="J777" s="111"/>
      <c r="AD777" s="111"/>
      <c r="AH777" s="111"/>
    </row>
    <row r="778" spans="3:34">
      <c r="C778" s="111"/>
      <c r="D778" s="111"/>
      <c r="E778" s="111"/>
      <c r="F778" s="138"/>
      <c r="G778" s="111"/>
      <c r="J778" s="111"/>
      <c r="AD778" s="111"/>
      <c r="AH778" s="111"/>
    </row>
    <row r="779" spans="3:34">
      <c r="C779" s="111"/>
      <c r="D779" s="111"/>
      <c r="E779" s="111"/>
      <c r="F779" s="138"/>
      <c r="G779" s="111"/>
      <c r="J779" s="111"/>
      <c r="AD779" s="111"/>
      <c r="AH779" s="111"/>
    </row>
    <row r="780" spans="3:34">
      <c r="C780" s="111"/>
      <c r="D780" s="111"/>
      <c r="E780" s="111"/>
      <c r="F780" s="138"/>
      <c r="G780" s="111"/>
      <c r="J780" s="111"/>
      <c r="AD780" s="111"/>
      <c r="AH780" s="111"/>
    </row>
    <row r="781" spans="3:34">
      <c r="C781" s="111"/>
      <c r="D781" s="111"/>
      <c r="E781" s="111"/>
      <c r="F781" s="138"/>
      <c r="G781" s="111"/>
      <c r="J781" s="111"/>
      <c r="AD781" s="111"/>
      <c r="AH781" s="111"/>
    </row>
    <row r="782" spans="3:34">
      <c r="C782" s="111"/>
      <c r="D782" s="111"/>
      <c r="E782" s="111"/>
      <c r="F782" s="138"/>
      <c r="G782" s="111"/>
      <c r="J782" s="111"/>
      <c r="AD782" s="111"/>
      <c r="AH782" s="111"/>
    </row>
    <row r="783" spans="3:34">
      <c r="C783" s="111"/>
      <c r="D783" s="111"/>
      <c r="E783" s="111"/>
      <c r="F783" s="138"/>
      <c r="G783" s="111"/>
      <c r="J783" s="111"/>
      <c r="AD783" s="111"/>
      <c r="AH783" s="111"/>
    </row>
    <row r="784" spans="3:34">
      <c r="C784" s="111"/>
      <c r="D784" s="111"/>
      <c r="E784" s="111"/>
      <c r="F784" s="138"/>
      <c r="G784" s="111"/>
      <c r="J784" s="111"/>
      <c r="AD784" s="111"/>
      <c r="AH784" s="111"/>
    </row>
    <row r="785" spans="3:34">
      <c r="C785" s="111"/>
      <c r="D785" s="111"/>
      <c r="E785" s="111"/>
      <c r="F785" s="138"/>
      <c r="G785" s="111"/>
      <c r="J785" s="111"/>
      <c r="AD785" s="111"/>
      <c r="AH785" s="111"/>
    </row>
    <row r="786" spans="3:34">
      <c r="C786" s="111"/>
      <c r="D786" s="111"/>
      <c r="E786" s="111"/>
      <c r="F786" s="138"/>
      <c r="G786" s="111"/>
      <c r="J786" s="111"/>
      <c r="AD786" s="111"/>
      <c r="AH786" s="111"/>
    </row>
    <row r="787" spans="3:34">
      <c r="C787" s="111"/>
      <c r="D787" s="111"/>
      <c r="E787" s="111"/>
      <c r="F787" s="138"/>
      <c r="G787" s="111"/>
      <c r="J787" s="111"/>
      <c r="AD787" s="111"/>
      <c r="AH787" s="111"/>
    </row>
    <row r="788" spans="3:34">
      <c r="C788" s="111"/>
      <c r="D788" s="111"/>
      <c r="E788" s="111"/>
      <c r="F788" s="138"/>
      <c r="G788" s="111"/>
      <c r="J788" s="111"/>
      <c r="AD788" s="111"/>
      <c r="AH788" s="111"/>
    </row>
    <row r="789" spans="3:34">
      <c r="C789" s="111"/>
      <c r="D789" s="111"/>
      <c r="E789" s="111"/>
      <c r="F789" s="138"/>
      <c r="G789" s="111"/>
      <c r="J789" s="111"/>
      <c r="AD789" s="111"/>
      <c r="AH789" s="111"/>
    </row>
    <row r="790" spans="3:34">
      <c r="C790" s="111"/>
      <c r="D790" s="111"/>
      <c r="E790" s="111"/>
      <c r="F790" s="138"/>
      <c r="G790" s="111"/>
      <c r="J790" s="111"/>
      <c r="AD790" s="111"/>
      <c r="AH790" s="111"/>
    </row>
    <row r="791" spans="3:34">
      <c r="C791" s="111"/>
      <c r="D791" s="111"/>
      <c r="E791" s="111"/>
      <c r="F791" s="138"/>
      <c r="G791" s="111"/>
      <c r="J791" s="111"/>
      <c r="AD791" s="111"/>
      <c r="AH791" s="111"/>
    </row>
    <row r="792" spans="3:34">
      <c r="C792" s="111"/>
      <c r="D792" s="111"/>
      <c r="E792" s="111"/>
      <c r="F792" s="138"/>
      <c r="G792" s="111"/>
      <c r="J792" s="111"/>
      <c r="AD792" s="111"/>
      <c r="AH792" s="111"/>
    </row>
    <row r="793" spans="3:34">
      <c r="C793" s="111"/>
      <c r="D793" s="111"/>
      <c r="E793" s="111"/>
      <c r="F793" s="138"/>
      <c r="G793" s="111"/>
      <c r="J793" s="111"/>
      <c r="AD793" s="111"/>
      <c r="AH793" s="111"/>
    </row>
    <row r="794" spans="3:34">
      <c r="C794" s="111"/>
      <c r="D794" s="111"/>
      <c r="E794" s="111"/>
      <c r="F794" s="138"/>
      <c r="G794" s="111"/>
      <c r="J794" s="111"/>
      <c r="AD794" s="111"/>
      <c r="AH794" s="111"/>
    </row>
    <row r="795" spans="3:34">
      <c r="C795" s="111"/>
      <c r="D795" s="111"/>
      <c r="E795" s="111"/>
      <c r="F795" s="138"/>
      <c r="G795" s="111"/>
      <c r="J795" s="111"/>
      <c r="AD795" s="111"/>
      <c r="AH795" s="111"/>
    </row>
    <row r="796" spans="3:34">
      <c r="C796" s="111"/>
      <c r="D796" s="111"/>
      <c r="E796" s="111"/>
      <c r="F796" s="138"/>
      <c r="G796" s="111"/>
      <c r="J796" s="111"/>
      <c r="AD796" s="111"/>
      <c r="AH796" s="111"/>
    </row>
    <row r="797" spans="3:34">
      <c r="C797" s="111"/>
      <c r="D797" s="111"/>
      <c r="E797" s="111"/>
      <c r="F797" s="138"/>
      <c r="G797" s="111"/>
      <c r="J797" s="111"/>
      <c r="AD797" s="111"/>
      <c r="AH797" s="111"/>
    </row>
    <row r="798" spans="3:34">
      <c r="C798" s="111"/>
      <c r="D798" s="111"/>
      <c r="E798" s="111"/>
      <c r="F798" s="138"/>
      <c r="G798" s="111"/>
      <c r="J798" s="111"/>
      <c r="AD798" s="111"/>
      <c r="AH798" s="111"/>
    </row>
    <row r="799" spans="3:34">
      <c r="C799" s="111"/>
      <c r="D799" s="111"/>
      <c r="E799" s="111"/>
      <c r="F799" s="138"/>
      <c r="G799" s="111"/>
      <c r="J799" s="111"/>
      <c r="AD799" s="111"/>
      <c r="AH799" s="111"/>
    </row>
    <row r="800" spans="3:34">
      <c r="C800" s="111"/>
      <c r="D800" s="111"/>
      <c r="E800" s="111"/>
      <c r="F800" s="138"/>
      <c r="G800" s="111"/>
      <c r="J800" s="111"/>
      <c r="AD800" s="111"/>
      <c r="AH800" s="111"/>
    </row>
    <row r="801" spans="3:34">
      <c r="C801" s="111"/>
      <c r="D801" s="111"/>
      <c r="E801" s="111"/>
      <c r="F801" s="138"/>
      <c r="G801" s="111"/>
      <c r="J801" s="111"/>
      <c r="AD801" s="111"/>
      <c r="AH801" s="111"/>
    </row>
    <row r="802" spans="3:34">
      <c r="C802" s="111"/>
      <c r="D802" s="111"/>
      <c r="E802" s="111"/>
      <c r="F802" s="138"/>
      <c r="G802" s="111"/>
      <c r="J802" s="111"/>
      <c r="AD802" s="111"/>
      <c r="AH802" s="111"/>
    </row>
    <row r="803" spans="3:34">
      <c r="C803" s="111"/>
      <c r="D803" s="111"/>
      <c r="E803" s="111"/>
      <c r="F803" s="138"/>
      <c r="G803" s="111"/>
      <c r="J803" s="111"/>
      <c r="AD803" s="111"/>
      <c r="AH803" s="111"/>
    </row>
    <row r="804" spans="3:34">
      <c r="C804" s="111"/>
      <c r="D804" s="111"/>
      <c r="E804" s="111"/>
      <c r="F804" s="138"/>
      <c r="G804" s="111"/>
      <c r="J804" s="111"/>
      <c r="AD804" s="111"/>
      <c r="AH804" s="111"/>
    </row>
    <row r="805" spans="3:34">
      <c r="C805" s="111"/>
      <c r="D805" s="111"/>
      <c r="E805" s="111"/>
      <c r="F805" s="138"/>
      <c r="G805" s="111"/>
      <c r="J805" s="111"/>
      <c r="AD805" s="111"/>
      <c r="AH805" s="111"/>
    </row>
    <row r="806" spans="3:34">
      <c r="C806" s="111"/>
      <c r="D806" s="111"/>
      <c r="E806" s="111"/>
      <c r="F806" s="138"/>
      <c r="G806" s="111"/>
      <c r="J806" s="111"/>
      <c r="AD806" s="111"/>
      <c r="AH806" s="111"/>
    </row>
    <row r="807" spans="3:34">
      <c r="C807" s="111"/>
      <c r="D807" s="111"/>
      <c r="E807" s="111"/>
      <c r="F807" s="138"/>
      <c r="G807" s="111"/>
      <c r="J807" s="111"/>
      <c r="AD807" s="111"/>
      <c r="AH807" s="111"/>
    </row>
    <row r="808" spans="3:34">
      <c r="C808" s="111"/>
      <c r="D808" s="111"/>
      <c r="E808" s="111"/>
      <c r="F808" s="138"/>
      <c r="G808" s="111"/>
      <c r="J808" s="111"/>
      <c r="AD808" s="111"/>
      <c r="AH808" s="111"/>
    </row>
    <row r="809" spans="3:34">
      <c r="C809" s="111"/>
      <c r="D809" s="111"/>
      <c r="E809" s="111"/>
      <c r="F809" s="138"/>
      <c r="G809" s="111"/>
      <c r="J809" s="111"/>
      <c r="AD809" s="111"/>
      <c r="AH809" s="111"/>
    </row>
    <row r="810" spans="3:34">
      <c r="C810" s="111"/>
      <c r="D810" s="111"/>
      <c r="E810" s="111"/>
      <c r="F810" s="138"/>
      <c r="G810" s="111"/>
      <c r="J810" s="111"/>
      <c r="AD810" s="111"/>
      <c r="AH810" s="111"/>
    </row>
    <row r="811" spans="3:34">
      <c r="C811" s="111"/>
      <c r="D811" s="111"/>
      <c r="E811" s="111"/>
      <c r="F811" s="138"/>
      <c r="G811" s="111"/>
      <c r="J811" s="111"/>
      <c r="AD811" s="111"/>
      <c r="AH811" s="111"/>
    </row>
    <row r="812" spans="3:34">
      <c r="C812" s="111"/>
      <c r="D812" s="111"/>
      <c r="E812" s="111"/>
      <c r="F812" s="138"/>
      <c r="G812" s="111"/>
      <c r="J812" s="111"/>
      <c r="AD812" s="111"/>
      <c r="AH812" s="111"/>
    </row>
    <row r="813" spans="3:34">
      <c r="C813" s="111"/>
      <c r="D813" s="111"/>
      <c r="E813" s="111"/>
      <c r="F813" s="138"/>
      <c r="G813" s="111"/>
      <c r="J813" s="111"/>
      <c r="AD813" s="111"/>
      <c r="AH813" s="111"/>
    </row>
    <row r="814" spans="3:34">
      <c r="C814" s="111"/>
      <c r="D814" s="111"/>
      <c r="E814" s="111"/>
      <c r="F814" s="138"/>
      <c r="G814" s="111"/>
      <c r="J814" s="111"/>
      <c r="AD814" s="111"/>
      <c r="AH814" s="111"/>
    </row>
    <row r="815" spans="3:34">
      <c r="C815" s="111"/>
      <c r="D815" s="111"/>
      <c r="E815" s="111"/>
      <c r="F815" s="138"/>
      <c r="G815" s="111"/>
      <c r="J815" s="111"/>
      <c r="AD815" s="111"/>
      <c r="AH815" s="111"/>
    </row>
    <row r="816" spans="3:34">
      <c r="C816" s="111"/>
      <c r="D816" s="111"/>
      <c r="E816" s="111"/>
      <c r="F816" s="138"/>
      <c r="G816" s="111"/>
      <c r="J816" s="111"/>
      <c r="AD816" s="111"/>
      <c r="AH816" s="111"/>
    </row>
    <row r="817" spans="3:34">
      <c r="C817" s="111"/>
      <c r="D817" s="111"/>
      <c r="E817" s="111"/>
      <c r="F817" s="138"/>
      <c r="G817" s="111"/>
      <c r="J817" s="111"/>
      <c r="AD817" s="111"/>
      <c r="AH817" s="111"/>
    </row>
    <row r="818" spans="3:34">
      <c r="C818" s="111"/>
      <c r="D818" s="111"/>
      <c r="E818" s="111"/>
      <c r="F818" s="138"/>
      <c r="G818" s="111"/>
      <c r="J818" s="111"/>
      <c r="AD818" s="111"/>
      <c r="AH818" s="111"/>
    </row>
    <row r="819" spans="3:34">
      <c r="C819" s="111"/>
      <c r="D819" s="111"/>
      <c r="E819" s="111"/>
      <c r="F819" s="138"/>
      <c r="G819" s="111"/>
      <c r="J819" s="111"/>
      <c r="AD819" s="111"/>
      <c r="AH819" s="111"/>
    </row>
    <row r="820" spans="3:34">
      <c r="C820" s="111"/>
      <c r="D820" s="111"/>
      <c r="E820" s="111"/>
      <c r="F820" s="138"/>
      <c r="G820" s="111"/>
      <c r="J820" s="111"/>
      <c r="AD820" s="111"/>
      <c r="AH820" s="111"/>
    </row>
    <row r="821" spans="3:34">
      <c r="C821" s="111"/>
      <c r="D821" s="111"/>
      <c r="E821" s="111"/>
      <c r="F821" s="138"/>
      <c r="G821" s="111"/>
      <c r="J821" s="111"/>
      <c r="AD821" s="111"/>
      <c r="AH821" s="111"/>
    </row>
    <row r="822" spans="3:34">
      <c r="C822" s="111"/>
      <c r="D822" s="111"/>
      <c r="E822" s="111"/>
      <c r="F822" s="138"/>
      <c r="G822" s="111"/>
      <c r="J822" s="111"/>
      <c r="AD822" s="111"/>
      <c r="AH822" s="111"/>
    </row>
    <row r="823" spans="3:34">
      <c r="C823" s="111"/>
      <c r="D823" s="111"/>
      <c r="E823" s="111"/>
      <c r="F823" s="138"/>
      <c r="G823" s="111"/>
      <c r="J823" s="111"/>
      <c r="AD823" s="111"/>
      <c r="AH823" s="111"/>
    </row>
    <row r="824" spans="3:34">
      <c r="C824" s="111"/>
      <c r="D824" s="111"/>
      <c r="E824" s="111"/>
      <c r="F824" s="138"/>
      <c r="G824" s="111"/>
      <c r="J824" s="111"/>
      <c r="AD824" s="111"/>
      <c r="AH824" s="111"/>
    </row>
    <row r="825" spans="3:34">
      <c r="C825" s="111"/>
      <c r="D825" s="111"/>
      <c r="E825" s="111"/>
      <c r="F825" s="138"/>
      <c r="G825" s="111"/>
      <c r="J825" s="111"/>
      <c r="AD825" s="111"/>
      <c r="AH825" s="111"/>
    </row>
    <row r="826" spans="3:34">
      <c r="C826" s="111"/>
      <c r="D826" s="111"/>
      <c r="E826" s="111"/>
      <c r="F826" s="138"/>
      <c r="G826" s="111"/>
      <c r="J826" s="111"/>
      <c r="AD826" s="111"/>
      <c r="AH826" s="111"/>
    </row>
    <row r="827" spans="3:34">
      <c r="C827" s="111"/>
      <c r="D827" s="111"/>
      <c r="E827" s="111"/>
      <c r="F827" s="138"/>
      <c r="G827" s="111"/>
      <c r="J827" s="111"/>
      <c r="AD827" s="111"/>
      <c r="AH827" s="111"/>
    </row>
    <row r="828" spans="3:34">
      <c r="C828" s="111"/>
      <c r="D828" s="111"/>
      <c r="E828" s="111"/>
      <c r="F828" s="138"/>
      <c r="G828" s="111"/>
      <c r="J828" s="111"/>
      <c r="AD828" s="111"/>
      <c r="AH828" s="111"/>
    </row>
    <row r="829" spans="3:34">
      <c r="C829" s="111"/>
      <c r="D829" s="111"/>
      <c r="E829" s="111"/>
      <c r="F829" s="138"/>
      <c r="G829" s="111"/>
      <c r="J829" s="111"/>
      <c r="AD829" s="111"/>
      <c r="AH829" s="111"/>
    </row>
    <row r="830" spans="3:34">
      <c r="C830" s="111"/>
      <c r="D830" s="111"/>
      <c r="E830" s="111"/>
      <c r="F830" s="138"/>
      <c r="G830" s="111"/>
      <c r="J830" s="111"/>
      <c r="AD830" s="111"/>
      <c r="AH830" s="111"/>
    </row>
    <row r="831" spans="3:34">
      <c r="C831" s="111"/>
      <c r="D831" s="111"/>
      <c r="E831" s="111"/>
      <c r="F831" s="138"/>
      <c r="G831" s="111"/>
      <c r="J831" s="111"/>
      <c r="AD831" s="111"/>
      <c r="AH831" s="111"/>
    </row>
    <row r="832" spans="3:34">
      <c r="C832" s="111"/>
      <c r="D832" s="111"/>
      <c r="E832" s="111"/>
      <c r="F832" s="138"/>
      <c r="G832" s="111"/>
      <c r="J832" s="111"/>
      <c r="AD832" s="111"/>
      <c r="AH832" s="111"/>
    </row>
    <row r="833" spans="3:34">
      <c r="C833" s="111"/>
      <c r="D833" s="111"/>
      <c r="E833" s="111"/>
      <c r="F833" s="138"/>
      <c r="G833" s="111"/>
      <c r="J833" s="111"/>
      <c r="AD833" s="111"/>
      <c r="AH833" s="111"/>
    </row>
    <row r="834" spans="3:34">
      <c r="C834" s="111"/>
      <c r="D834" s="111"/>
      <c r="E834" s="111"/>
      <c r="F834" s="138"/>
      <c r="G834" s="111"/>
      <c r="J834" s="111"/>
      <c r="AD834" s="111"/>
      <c r="AH834" s="111"/>
    </row>
    <row r="835" spans="3:34">
      <c r="C835" s="111"/>
      <c r="D835" s="111"/>
      <c r="E835" s="111"/>
      <c r="F835" s="138"/>
      <c r="G835" s="111"/>
      <c r="J835" s="111"/>
      <c r="AD835" s="111"/>
      <c r="AH835" s="111"/>
    </row>
    <row r="836" spans="3:34">
      <c r="C836" s="111"/>
      <c r="D836" s="111"/>
      <c r="E836" s="111"/>
      <c r="F836" s="138"/>
      <c r="G836" s="111"/>
      <c r="J836" s="111"/>
      <c r="AD836" s="111"/>
      <c r="AH836" s="111"/>
    </row>
    <row r="837" spans="3:34">
      <c r="C837" s="111"/>
      <c r="D837" s="111"/>
      <c r="E837" s="111"/>
      <c r="F837" s="138"/>
      <c r="G837" s="111"/>
      <c r="J837" s="111"/>
      <c r="AD837" s="111"/>
      <c r="AH837" s="111"/>
    </row>
    <row r="838" spans="3:34">
      <c r="C838" s="111"/>
      <c r="D838" s="111"/>
      <c r="E838" s="111"/>
      <c r="F838" s="138"/>
      <c r="G838" s="111"/>
      <c r="J838" s="111"/>
      <c r="AD838" s="111"/>
      <c r="AH838" s="111"/>
    </row>
    <row r="839" spans="3:34">
      <c r="C839" s="111"/>
      <c r="D839" s="111"/>
      <c r="E839" s="111"/>
      <c r="F839" s="138"/>
      <c r="G839" s="111"/>
      <c r="J839" s="111"/>
      <c r="AD839" s="111"/>
      <c r="AH839" s="111"/>
    </row>
    <row r="840" spans="3:34">
      <c r="C840" s="111"/>
      <c r="D840" s="111"/>
      <c r="E840" s="111"/>
      <c r="F840" s="138"/>
      <c r="G840" s="111"/>
      <c r="J840" s="111"/>
      <c r="AD840" s="111"/>
      <c r="AH840" s="111"/>
    </row>
    <row r="841" spans="3:34">
      <c r="C841" s="111"/>
      <c r="D841" s="111"/>
      <c r="E841" s="111"/>
      <c r="F841" s="138"/>
      <c r="G841" s="111"/>
      <c r="J841" s="111"/>
      <c r="AD841" s="111"/>
      <c r="AH841" s="111"/>
    </row>
    <row r="842" spans="3:34">
      <c r="C842" s="111"/>
      <c r="D842" s="111"/>
      <c r="E842" s="111"/>
      <c r="F842" s="138"/>
      <c r="G842" s="111"/>
      <c r="J842" s="111"/>
      <c r="AD842" s="111"/>
      <c r="AH842" s="111"/>
    </row>
    <row r="843" spans="3:34">
      <c r="C843" s="111"/>
      <c r="D843" s="111"/>
      <c r="E843" s="111"/>
      <c r="F843" s="138"/>
      <c r="G843" s="111"/>
      <c r="J843" s="111"/>
      <c r="AD843" s="111"/>
      <c r="AH843" s="111"/>
    </row>
    <row r="844" spans="3:34">
      <c r="C844" s="111"/>
      <c r="D844" s="111"/>
      <c r="E844" s="111"/>
      <c r="F844" s="138"/>
      <c r="G844" s="111"/>
      <c r="J844" s="111"/>
      <c r="AD844" s="111"/>
      <c r="AH844" s="111"/>
    </row>
    <row r="845" spans="3:34">
      <c r="C845" s="111"/>
      <c r="D845" s="111"/>
      <c r="E845" s="111"/>
      <c r="F845" s="138"/>
      <c r="G845" s="111"/>
      <c r="J845" s="111"/>
      <c r="AD845" s="111"/>
      <c r="AH845" s="111"/>
    </row>
    <row r="846" spans="3:34">
      <c r="C846" s="111"/>
      <c r="D846" s="111"/>
      <c r="E846" s="111"/>
      <c r="F846" s="138"/>
      <c r="G846" s="111"/>
      <c r="J846" s="111"/>
      <c r="AD846" s="111"/>
      <c r="AH846" s="111"/>
    </row>
    <row r="847" spans="3:34">
      <c r="C847" s="111"/>
      <c r="D847" s="111"/>
      <c r="E847" s="111"/>
      <c r="F847" s="138"/>
      <c r="G847" s="111"/>
      <c r="J847" s="111"/>
      <c r="AD847" s="111"/>
      <c r="AH847" s="111"/>
    </row>
    <row r="848" spans="3:34">
      <c r="C848" s="111"/>
      <c r="D848" s="111"/>
      <c r="E848" s="111"/>
      <c r="F848" s="138"/>
      <c r="G848" s="111"/>
      <c r="J848" s="111"/>
      <c r="AD848" s="111"/>
      <c r="AH848" s="111"/>
    </row>
    <row r="849" spans="3:34">
      <c r="C849" s="111"/>
      <c r="D849" s="111"/>
      <c r="E849" s="111"/>
      <c r="F849" s="138"/>
      <c r="G849" s="111"/>
      <c r="J849" s="111"/>
      <c r="AD849" s="111"/>
      <c r="AH849" s="111"/>
    </row>
    <row r="850" spans="3:34">
      <c r="C850" s="111"/>
      <c r="D850" s="111"/>
      <c r="E850" s="111"/>
      <c r="F850" s="138"/>
      <c r="G850" s="111"/>
      <c r="J850" s="111"/>
      <c r="AD850" s="111"/>
      <c r="AH850" s="111"/>
    </row>
    <row r="851" spans="3:34">
      <c r="C851" s="111"/>
      <c r="D851" s="111"/>
      <c r="E851" s="111"/>
      <c r="F851" s="138"/>
      <c r="G851" s="111"/>
      <c r="J851" s="111"/>
      <c r="AD851" s="111"/>
      <c r="AH851" s="111"/>
    </row>
    <row r="852" spans="3:34">
      <c r="C852" s="111"/>
      <c r="D852" s="111"/>
      <c r="E852" s="111"/>
      <c r="F852" s="138"/>
      <c r="G852" s="111"/>
      <c r="J852" s="111"/>
      <c r="AD852" s="111"/>
      <c r="AH852" s="111"/>
    </row>
    <row r="853" spans="3:34">
      <c r="C853" s="111"/>
      <c r="D853" s="111"/>
      <c r="E853" s="111"/>
      <c r="F853" s="138"/>
      <c r="G853" s="111"/>
      <c r="J853" s="111"/>
      <c r="AD853" s="111"/>
      <c r="AH853" s="111"/>
    </row>
    <row r="854" spans="3:34">
      <c r="C854" s="111"/>
      <c r="D854" s="111"/>
      <c r="E854" s="111"/>
      <c r="F854" s="138"/>
      <c r="G854" s="111"/>
      <c r="J854" s="111"/>
      <c r="AD854" s="111"/>
      <c r="AH854" s="111"/>
    </row>
    <row r="855" spans="3:34">
      <c r="C855" s="111"/>
      <c r="D855" s="111"/>
      <c r="E855" s="111"/>
      <c r="F855" s="138"/>
      <c r="G855" s="111"/>
      <c r="J855" s="111"/>
      <c r="AD855" s="111"/>
      <c r="AH855" s="111"/>
    </row>
    <row r="856" spans="3:34">
      <c r="C856" s="111"/>
      <c r="D856" s="111"/>
      <c r="E856" s="111"/>
      <c r="F856" s="138"/>
      <c r="G856" s="111"/>
      <c r="J856" s="111"/>
      <c r="AD856" s="111"/>
      <c r="AH856" s="111"/>
    </row>
    <row r="857" spans="3:34">
      <c r="C857" s="111"/>
      <c r="D857" s="111"/>
      <c r="E857" s="111"/>
      <c r="F857" s="138"/>
      <c r="G857" s="111"/>
      <c r="J857" s="111"/>
      <c r="AD857" s="111"/>
      <c r="AH857" s="111"/>
    </row>
    <row r="858" spans="3:34">
      <c r="C858" s="111"/>
      <c r="D858" s="111"/>
      <c r="E858" s="111"/>
      <c r="F858" s="138"/>
      <c r="G858" s="111"/>
      <c r="J858" s="111"/>
      <c r="AD858" s="111"/>
      <c r="AH858" s="111"/>
    </row>
    <row r="859" spans="3:34">
      <c r="C859" s="111"/>
      <c r="D859" s="111"/>
      <c r="E859" s="111"/>
      <c r="F859" s="138"/>
      <c r="G859" s="111"/>
      <c r="J859" s="111"/>
      <c r="AD859" s="111"/>
      <c r="AH859" s="111"/>
    </row>
    <row r="860" spans="3:34">
      <c r="C860" s="111"/>
      <c r="D860" s="111"/>
      <c r="E860" s="111"/>
      <c r="F860" s="138"/>
      <c r="G860" s="111"/>
      <c r="J860" s="111"/>
      <c r="AD860" s="111"/>
      <c r="AH860" s="111"/>
    </row>
    <row r="861" spans="3:34">
      <c r="C861" s="111"/>
      <c r="D861" s="111"/>
      <c r="E861" s="111"/>
      <c r="F861" s="138"/>
      <c r="G861" s="111"/>
      <c r="J861" s="111"/>
      <c r="AD861" s="111"/>
      <c r="AH861" s="111"/>
    </row>
    <row r="862" spans="3:34">
      <c r="C862" s="111"/>
      <c r="D862" s="111"/>
      <c r="E862" s="111"/>
      <c r="F862" s="138"/>
      <c r="G862" s="111"/>
      <c r="J862" s="111"/>
      <c r="AD862" s="111"/>
      <c r="AH862" s="111"/>
    </row>
    <row r="863" spans="3:34">
      <c r="C863" s="111"/>
      <c r="D863" s="111"/>
      <c r="E863" s="111"/>
      <c r="F863" s="138"/>
      <c r="G863" s="111"/>
      <c r="J863" s="111"/>
      <c r="AD863" s="111"/>
      <c r="AH863" s="111"/>
    </row>
    <row r="864" spans="3:34">
      <c r="C864" s="111"/>
      <c r="D864" s="111"/>
      <c r="E864" s="111"/>
      <c r="F864" s="138"/>
      <c r="G864" s="111"/>
      <c r="J864" s="111"/>
      <c r="AD864" s="111"/>
      <c r="AH864" s="111"/>
    </row>
    <row r="865" spans="3:34">
      <c r="C865" s="111"/>
      <c r="D865" s="111"/>
      <c r="E865" s="111"/>
      <c r="F865" s="138"/>
      <c r="G865" s="111"/>
      <c r="J865" s="111"/>
      <c r="AD865" s="111"/>
      <c r="AH865" s="111"/>
    </row>
    <row r="866" spans="3:34">
      <c r="C866" s="111"/>
      <c r="D866" s="111"/>
      <c r="E866" s="111"/>
      <c r="F866" s="138"/>
      <c r="G866" s="111"/>
      <c r="J866" s="111"/>
      <c r="AD866" s="111"/>
      <c r="AH866" s="111"/>
    </row>
    <row r="867" spans="3:34">
      <c r="C867" s="111"/>
      <c r="D867" s="111"/>
      <c r="E867" s="111"/>
      <c r="F867" s="138"/>
      <c r="G867" s="111"/>
      <c r="J867" s="111"/>
      <c r="AD867" s="111"/>
      <c r="AH867" s="111"/>
    </row>
    <row r="868" spans="3:34">
      <c r="C868" s="111"/>
      <c r="D868" s="111"/>
      <c r="E868" s="111"/>
      <c r="F868" s="138"/>
      <c r="G868" s="111"/>
      <c r="J868" s="111"/>
      <c r="AD868" s="111"/>
      <c r="AH868" s="111"/>
    </row>
    <row r="869" spans="3:34">
      <c r="C869" s="111"/>
      <c r="D869" s="111"/>
      <c r="E869" s="111"/>
      <c r="F869" s="138"/>
      <c r="G869" s="111"/>
      <c r="J869" s="111"/>
      <c r="AD869" s="111"/>
      <c r="AH869" s="111"/>
    </row>
    <row r="870" spans="3:34">
      <c r="C870" s="111"/>
      <c r="D870" s="111"/>
      <c r="E870" s="111"/>
      <c r="F870" s="138"/>
      <c r="G870" s="111"/>
      <c r="J870" s="111"/>
      <c r="AD870" s="111"/>
      <c r="AH870" s="111"/>
    </row>
    <row r="871" spans="3:34">
      <c r="C871" s="111"/>
      <c r="D871" s="111"/>
      <c r="E871" s="111"/>
      <c r="F871" s="138"/>
      <c r="G871" s="111"/>
      <c r="J871" s="111"/>
      <c r="AD871" s="111"/>
      <c r="AH871" s="111"/>
    </row>
    <row r="872" spans="3:34">
      <c r="C872" s="111"/>
      <c r="D872" s="111"/>
      <c r="E872" s="111"/>
      <c r="F872" s="138"/>
      <c r="G872" s="111"/>
      <c r="J872" s="111"/>
      <c r="AD872" s="111"/>
      <c r="AH872" s="111"/>
    </row>
    <row r="873" spans="3:34">
      <c r="C873" s="111"/>
      <c r="D873" s="111"/>
      <c r="E873" s="111"/>
      <c r="F873" s="138"/>
      <c r="G873" s="111"/>
      <c r="J873" s="111"/>
      <c r="AD873" s="111"/>
      <c r="AH873" s="111"/>
    </row>
    <row r="874" spans="3:34">
      <c r="C874" s="111"/>
      <c r="D874" s="111"/>
      <c r="E874" s="111"/>
      <c r="F874" s="138"/>
      <c r="G874" s="111"/>
      <c r="J874" s="111"/>
      <c r="AD874" s="111"/>
      <c r="AH874" s="111"/>
    </row>
    <row r="875" spans="3:34">
      <c r="C875" s="111"/>
      <c r="D875" s="111"/>
      <c r="E875" s="111"/>
      <c r="F875" s="138"/>
      <c r="G875" s="111"/>
      <c r="J875" s="111"/>
      <c r="AD875" s="111"/>
      <c r="AH875" s="111"/>
    </row>
    <row r="876" spans="3:34">
      <c r="C876" s="111"/>
      <c r="D876" s="111"/>
      <c r="E876" s="111"/>
      <c r="F876" s="138"/>
      <c r="G876" s="111"/>
      <c r="J876" s="111"/>
      <c r="AD876" s="111"/>
      <c r="AH876" s="111"/>
    </row>
    <row r="877" spans="3:34">
      <c r="C877" s="111"/>
      <c r="D877" s="111"/>
      <c r="E877" s="111"/>
      <c r="F877" s="138"/>
      <c r="G877" s="111"/>
      <c r="J877" s="111"/>
      <c r="AD877" s="111"/>
      <c r="AH877" s="111"/>
    </row>
    <row r="878" spans="3:34">
      <c r="C878" s="111"/>
      <c r="D878" s="111"/>
      <c r="E878" s="111"/>
      <c r="F878" s="138"/>
      <c r="G878" s="111"/>
      <c r="J878" s="111"/>
      <c r="AD878" s="111"/>
      <c r="AH878" s="111"/>
    </row>
    <row r="879" spans="3:34">
      <c r="C879" s="111"/>
      <c r="D879" s="111"/>
      <c r="E879" s="111"/>
      <c r="F879" s="138"/>
      <c r="G879" s="111"/>
      <c r="J879" s="111"/>
      <c r="AD879" s="111"/>
      <c r="AH879" s="111"/>
    </row>
    <row r="880" spans="3:34">
      <c r="C880" s="111"/>
      <c r="D880" s="111"/>
      <c r="E880" s="111"/>
      <c r="F880" s="138"/>
      <c r="G880" s="111"/>
      <c r="J880" s="111"/>
      <c r="AD880" s="111"/>
      <c r="AH880" s="111"/>
    </row>
    <row r="881" spans="3:34">
      <c r="C881" s="111"/>
      <c r="D881" s="111"/>
      <c r="E881" s="111"/>
      <c r="F881" s="138"/>
      <c r="G881" s="111"/>
      <c r="J881" s="111"/>
      <c r="AD881" s="111"/>
      <c r="AH881" s="111"/>
    </row>
    <row r="882" spans="3:34">
      <c r="C882" s="111"/>
      <c r="D882" s="111"/>
      <c r="E882" s="111"/>
      <c r="F882" s="138"/>
      <c r="G882" s="111"/>
      <c r="J882" s="111"/>
      <c r="AD882" s="111"/>
      <c r="AH882" s="111"/>
    </row>
    <row r="883" spans="3:34">
      <c r="C883" s="111"/>
      <c r="D883" s="111"/>
      <c r="E883" s="111"/>
      <c r="F883" s="138"/>
      <c r="G883" s="111"/>
      <c r="J883" s="111"/>
      <c r="AD883" s="111"/>
      <c r="AH883" s="111"/>
    </row>
    <row r="884" spans="3:34">
      <c r="C884" s="111"/>
      <c r="D884" s="111"/>
      <c r="E884" s="111"/>
      <c r="F884" s="138"/>
      <c r="G884" s="111"/>
      <c r="J884" s="111"/>
      <c r="AD884" s="111"/>
      <c r="AH884" s="111"/>
    </row>
    <row r="885" spans="3:34">
      <c r="C885" s="111"/>
      <c r="D885" s="111"/>
      <c r="E885" s="111"/>
      <c r="F885" s="138"/>
      <c r="G885" s="111"/>
      <c r="J885" s="111"/>
      <c r="AD885" s="111"/>
      <c r="AH885" s="111"/>
    </row>
    <row r="886" spans="3:34">
      <c r="C886" s="111"/>
      <c r="D886" s="111"/>
      <c r="E886" s="111"/>
      <c r="F886" s="138"/>
      <c r="G886" s="111"/>
      <c r="J886" s="111"/>
      <c r="AD886" s="111"/>
      <c r="AH886" s="111"/>
    </row>
    <row r="887" spans="3:34">
      <c r="C887" s="111"/>
      <c r="D887" s="111"/>
      <c r="E887" s="111"/>
      <c r="F887" s="138"/>
      <c r="G887" s="111"/>
      <c r="J887" s="111"/>
      <c r="AD887" s="111"/>
      <c r="AH887" s="111"/>
    </row>
    <row r="888" spans="3:34">
      <c r="C888" s="111"/>
      <c r="D888" s="111"/>
      <c r="E888" s="111"/>
      <c r="F888" s="138"/>
      <c r="G888" s="111"/>
      <c r="J888" s="111"/>
      <c r="AD888" s="111"/>
      <c r="AH888" s="111"/>
    </row>
    <row r="889" spans="3:34">
      <c r="C889" s="111"/>
      <c r="D889" s="111"/>
      <c r="E889" s="111"/>
      <c r="F889" s="138"/>
      <c r="G889" s="111"/>
      <c r="J889" s="111"/>
      <c r="AD889" s="111"/>
      <c r="AH889" s="111"/>
    </row>
    <row r="890" spans="3:34">
      <c r="C890" s="111"/>
      <c r="D890" s="111"/>
      <c r="E890" s="111"/>
      <c r="F890" s="138"/>
      <c r="G890" s="111"/>
      <c r="J890" s="111"/>
      <c r="AD890" s="111"/>
      <c r="AH890" s="111"/>
    </row>
    <row r="891" spans="3:34">
      <c r="C891" s="111"/>
      <c r="D891" s="111"/>
      <c r="E891" s="111"/>
      <c r="F891" s="138"/>
      <c r="G891" s="111"/>
      <c r="J891" s="111"/>
      <c r="AD891" s="111"/>
      <c r="AH891" s="111"/>
    </row>
    <row r="892" spans="3:34">
      <c r="C892" s="111"/>
      <c r="D892" s="111"/>
      <c r="E892" s="111"/>
      <c r="F892" s="138"/>
      <c r="G892" s="111"/>
      <c r="J892" s="111"/>
      <c r="AD892" s="111"/>
      <c r="AH892" s="111"/>
    </row>
    <row r="893" spans="3:34">
      <c r="C893" s="111"/>
      <c r="D893" s="111"/>
      <c r="E893" s="111"/>
      <c r="F893" s="138"/>
      <c r="G893" s="111"/>
      <c r="J893" s="111"/>
      <c r="AD893" s="111"/>
      <c r="AH893" s="111"/>
    </row>
    <row r="894" spans="3:34">
      <c r="C894" s="111"/>
      <c r="D894" s="111"/>
      <c r="E894" s="111"/>
      <c r="F894" s="138"/>
      <c r="G894" s="111"/>
      <c r="J894" s="111"/>
      <c r="AD894" s="111"/>
      <c r="AH894" s="111"/>
    </row>
    <row r="895" spans="3:34">
      <c r="C895" s="111"/>
      <c r="D895" s="111"/>
      <c r="E895" s="111"/>
      <c r="F895" s="138"/>
      <c r="G895" s="111"/>
      <c r="J895" s="111"/>
      <c r="AD895" s="111"/>
      <c r="AH895" s="111"/>
    </row>
    <row r="896" spans="3:34">
      <c r="C896" s="111"/>
      <c r="D896" s="111"/>
      <c r="E896" s="111"/>
      <c r="F896" s="138"/>
      <c r="G896" s="111"/>
      <c r="J896" s="111"/>
      <c r="AD896" s="111"/>
      <c r="AH896" s="111"/>
    </row>
    <row r="897" spans="3:34">
      <c r="C897" s="111"/>
      <c r="D897" s="111"/>
      <c r="E897" s="111"/>
      <c r="F897" s="138"/>
      <c r="G897" s="111"/>
      <c r="J897" s="111"/>
      <c r="AD897" s="111"/>
      <c r="AH897" s="111"/>
    </row>
    <row r="898" spans="3:34">
      <c r="C898" s="111"/>
      <c r="D898" s="111"/>
      <c r="E898" s="111"/>
      <c r="F898" s="138"/>
      <c r="G898" s="111"/>
      <c r="J898" s="111"/>
      <c r="AD898" s="111"/>
      <c r="AH898" s="111"/>
    </row>
    <row r="899" spans="3:34">
      <c r="C899" s="111"/>
      <c r="D899" s="111"/>
      <c r="E899" s="111"/>
      <c r="F899" s="138"/>
      <c r="G899" s="111"/>
      <c r="J899" s="111"/>
      <c r="AD899" s="111"/>
      <c r="AH899" s="111"/>
    </row>
    <row r="900" spans="3:34">
      <c r="C900" s="111"/>
      <c r="D900" s="111"/>
      <c r="E900" s="111"/>
      <c r="F900" s="138"/>
      <c r="G900" s="111"/>
      <c r="J900" s="111"/>
      <c r="AD900" s="111"/>
      <c r="AH900" s="111"/>
    </row>
    <row r="901" spans="3:34">
      <c r="C901" s="111"/>
      <c r="D901" s="111"/>
      <c r="E901" s="111"/>
      <c r="F901" s="138"/>
      <c r="G901" s="111"/>
      <c r="J901" s="111"/>
      <c r="AD901" s="111"/>
      <c r="AH901" s="111"/>
    </row>
    <row r="902" spans="3:34">
      <c r="C902" s="111"/>
      <c r="D902" s="111"/>
      <c r="E902" s="111"/>
      <c r="F902" s="138"/>
      <c r="G902" s="111"/>
      <c r="J902" s="111"/>
      <c r="AD902" s="111"/>
      <c r="AH902" s="111"/>
    </row>
    <row r="903" spans="3:34">
      <c r="C903" s="111"/>
      <c r="D903" s="111"/>
      <c r="E903" s="111"/>
      <c r="F903" s="138"/>
      <c r="G903" s="111"/>
      <c r="J903" s="111"/>
      <c r="AD903" s="111"/>
      <c r="AH903" s="111"/>
    </row>
    <row r="904" spans="3:34">
      <c r="C904" s="111"/>
      <c r="D904" s="111"/>
      <c r="E904" s="111"/>
      <c r="F904" s="138"/>
      <c r="G904" s="111"/>
      <c r="J904" s="111"/>
      <c r="AD904" s="111"/>
      <c r="AH904" s="111"/>
    </row>
    <row r="905" spans="3:34">
      <c r="C905" s="111"/>
      <c r="D905" s="111"/>
      <c r="E905" s="111"/>
      <c r="F905" s="138"/>
      <c r="G905" s="111"/>
      <c r="J905" s="111"/>
      <c r="AD905" s="111"/>
      <c r="AH905" s="111"/>
    </row>
    <row r="906" spans="3:34">
      <c r="C906" s="111"/>
      <c r="D906" s="111"/>
      <c r="E906" s="111"/>
      <c r="F906" s="138"/>
      <c r="G906" s="111"/>
      <c r="J906" s="111"/>
      <c r="AD906" s="111"/>
      <c r="AH906" s="111"/>
    </row>
    <row r="907" spans="3:34">
      <c r="C907" s="111"/>
      <c r="D907" s="111"/>
      <c r="E907" s="111"/>
      <c r="F907" s="138"/>
      <c r="G907" s="111"/>
      <c r="J907" s="111"/>
      <c r="AD907" s="111"/>
      <c r="AH907" s="111"/>
    </row>
    <row r="908" spans="3:34">
      <c r="C908" s="111"/>
      <c r="D908" s="111"/>
      <c r="E908" s="111"/>
      <c r="F908" s="138"/>
      <c r="G908" s="111"/>
      <c r="J908" s="111"/>
      <c r="AD908" s="111"/>
      <c r="AH908" s="111"/>
    </row>
    <row r="909" spans="3:34">
      <c r="C909" s="111"/>
      <c r="D909" s="111"/>
      <c r="E909" s="111"/>
      <c r="F909" s="138"/>
      <c r="G909" s="111"/>
      <c r="J909" s="111"/>
      <c r="AD909" s="111"/>
      <c r="AH909" s="111"/>
    </row>
    <row r="910" spans="3:34">
      <c r="C910" s="111"/>
      <c r="D910" s="111"/>
      <c r="E910" s="111"/>
      <c r="F910" s="138"/>
      <c r="G910" s="111"/>
      <c r="J910" s="111"/>
      <c r="AD910" s="111"/>
      <c r="AH910" s="111"/>
    </row>
    <row r="911" spans="3:34">
      <c r="C911" s="111"/>
      <c r="D911" s="111"/>
      <c r="E911" s="111"/>
      <c r="F911" s="138"/>
      <c r="G911" s="111"/>
      <c r="J911" s="111"/>
      <c r="AD911" s="111"/>
      <c r="AH911" s="111"/>
    </row>
    <row r="912" spans="3:34">
      <c r="C912" s="111"/>
      <c r="D912" s="111"/>
      <c r="E912" s="111"/>
      <c r="F912" s="138"/>
      <c r="G912" s="111"/>
      <c r="J912" s="111"/>
      <c r="AD912" s="111"/>
      <c r="AH912" s="111"/>
    </row>
    <row r="913" spans="3:34">
      <c r="C913" s="111"/>
      <c r="D913" s="111"/>
      <c r="E913" s="111"/>
      <c r="F913" s="138"/>
      <c r="G913" s="111"/>
      <c r="J913" s="111"/>
      <c r="AD913" s="111"/>
      <c r="AH913" s="111"/>
    </row>
    <row r="914" spans="3:34">
      <c r="C914" s="111"/>
      <c r="D914" s="111"/>
      <c r="E914" s="111"/>
      <c r="F914" s="138"/>
      <c r="G914" s="111"/>
      <c r="J914" s="111"/>
      <c r="AD914" s="111"/>
      <c r="AH914" s="111"/>
    </row>
    <row r="915" spans="3:34">
      <c r="C915" s="111"/>
      <c r="D915" s="111"/>
      <c r="E915" s="111"/>
      <c r="F915" s="138"/>
      <c r="G915" s="111"/>
      <c r="J915" s="111"/>
      <c r="AD915" s="111"/>
      <c r="AH915" s="111"/>
    </row>
    <row r="916" spans="3:34">
      <c r="C916" s="111"/>
      <c r="D916" s="111"/>
      <c r="E916" s="111"/>
      <c r="F916" s="138"/>
      <c r="G916" s="111"/>
      <c r="J916" s="111"/>
      <c r="AD916" s="111"/>
      <c r="AH916" s="111"/>
    </row>
    <row r="917" spans="3:34">
      <c r="C917" s="111"/>
      <c r="D917" s="111"/>
      <c r="E917" s="111"/>
      <c r="F917" s="138"/>
      <c r="G917" s="111"/>
      <c r="J917" s="111"/>
      <c r="AD917" s="111"/>
      <c r="AH917" s="111"/>
    </row>
    <row r="918" spans="3:34">
      <c r="C918" s="111"/>
      <c r="D918" s="111"/>
      <c r="E918" s="111"/>
      <c r="F918" s="138"/>
      <c r="G918" s="111"/>
      <c r="J918" s="111"/>
      <c r="AD918" s="111"/>
      <c r="AH918" s="111"/>
    </row>
    <row r="919" spans="3:34">
      <c r="C919" s="111"/>
      <c r="D919" s="111"/>
      <c r="E919" s="111"/>
      <c r="F919" s="138"/>
      <c r="G919" s="111"/>
      <c r="J919" s="111"/>
      <c r="AD919" s="111"/>
      <c r="AH919" s="111"/>
    </row>
    <row r="920" spans="3:34">
      <c r="C920" s="111"/>
      <c r="D920" s="111"/>
      <c r="E920" s="111"/>
      <c r="F920" s="138"/>
      <c r="G920" s="111"/>
      <c r="J920" s="111"/>
      <c r="AD920" s="111"/>
      <c r="AH920" s="111"/>
    </row>
    <row r="921" spans="3:34">
      <c r="C921" s="111"/>
      <c r="D921" s="111"/>
      <c r="E921" s="111"/>
      <c r="F921" s="138"/>
      <c r="G921" s="111"/>
      <c r="J921" s="111"/>
      <c r="AD921" s="111"/>
      <c r="AH921" s="111"/>
    </row>
    <row r="922" spans="3:34">
      <c r="C922" s="111"/>
      <c r="D922" s="111"/>
      <c r="E922" s="111"/>
      <c r="F922" s="138"/>
      <c r="G922" s="111"/>
      <c r="J922" s="111"/>
      <c r="AD922" s="111"/>
      <c r="AH922" s="111"/>
    </row>
    <row r="923" spans="3:34">
      <c r="C923" s="111"/>
      <c r="D923" s="111"/>
      <c r="E923" s="111"/>
      <c r="F923" s="138"/>
      <c r="G923" s="111"/>
      <c r="J923" s="111"/>
      <c r="AD923" s="111"/>
      <c r="AH923" s="111"/>
    </row>
    <row r="924" spans="3:34">
      <c r="C924" s="111"/>
      <c r="D924" s="111"/>
      <c r="E924" s="111"/>
      <c r="F924" s="138"/>
      <c r="G924" s="111"/>
      <c r="J924" s="111"/>
      <c r="AD924" s="111"/>
      <c r="AH924" s="111"/>
    </row>
    <row r="925" spans="3:34">
      <c r="C925" s="111"/>
      <c r="D925" s="111"/>
      <c r="E925" s="111"/>
      <c r="F925" s="138"/>
      <c r="G925" s="111"/>
      <c r="J925" s="111"/>
      <c r="AD925" s="111"/>
      <c r="AH925" s="111"/>
    </row>
    <row r="926" spans="3:34">
      <c r="C926" s="111"/>
      <c r="D926" s="111"/>
      <c r="E926" s="111"/>
      <c r="F926" s="138"/>
      <c r="G926" s="111"/>
      <c r="J926" s="111"/>
      <c r="AD926" s="111"/>
      <c r="AH926" s="111"/>
    </row>
    <row r="927" spans="3:34">
      <c r="C927" s="111"/>
      <c r="D927" s="111"/>
      <c r="E927" s="111"/>
      <c r="F927" s="138"/>
      <c r="G927" s="111"/>
      <c r="J927" s="111"/>
      <c r="AD927" s="111"/>
      <c r="AH927" s="111"/>
    </row>
    <row r="928" spans="3:34">
      <c r="C928" s="111"/>
      <c r="D928" s="111"/>
      <c r="E928" s="111"/>
      <c r="F928" s="138"/>
      <c r="G928" s="111"/>
      <c r="J928" s="111"/>
      <c r="AD928" s="111"/>
      <c r="AH928" s="111"/>
    </row>
    <row r="929" spans="3:34">
      <c r="C929" s="111"/>
      <c r="D929" s="111"/>
      <c r="E929" s="111"/>
      <c r="F929" s="138"/>
      <c r="G929" s="111"/>
      <c r="J929" s="111"/>
      <c r="AD929" s="111"/>
      <c r="AH929" s="111"/>
    </row>
    <row r="930" spans="3:34">
      <c r="C930" s="111"/>
      <c r="D930" s="111"/>
      <c r="E930" s="111"/>
      <c r="F930" s="138"/>
      <c r="G930" s="111"/>
      <c r="J930" s="111"/>
      <c r="AD930" s="111"/>
      <c r="AH930" s="111"/>
    </row>
    <row r="931" spans="3:34">
      <c r="C931" s="111"/>
      <c r="D931" s="111"/>
      <c r="E931" s="111"/>
      <c r="F931" s="138"/>
      <c r="G931" s="111"/>
      <c r="J931" s="111"/>
      <c r="AD931" s="111"/>
      <c r="AH931" s="111"/>
    </row>
    <row r="932" spans="3:34">
      <c r="C932" s="111"/>
      <c r="D932" s="111"/>
      <c r="E932" s="111"/>
      <c r="F932" s="138"/>
      <c r="G932" s="111"/>
      <c r="J932" s="111"/>
      <c r="AD932" s="111"/>
      <c r="AH932" s="111"/>
    </row>
    <row r="933" spans="3:34">
      <c r="C933" s="111"/>
      <c r="D933" s="111"/>
      <c r="E933" s="111"/>
      <c r="F933" s="138"/>
      <c r="G933" s="111"/>
      <c r="J933" s="111"/>
      <c r="AD933" s="111"/>
      <c r="AH933" s="111"/>
    </row>
    <row r="934" spans="3:34">
      <c r="C934" s="111"/>
      <c r="D934" s="111"/>
      <c r="E934" s="111"/>
      <c r="F934" s="138"/>
      <c r="G934" s="111"/>
      <c r="J934" s="111"/>
      <c r="AD934" s="111"/>
      <c r="AH934" s="111"/>
    </row>
    <row r="935" spans="3:34">
      <c r="C935" s="111"/>
      <c r="D935" s="111"/>
      <c r="E935" s="111"/>
      <c r="F935" s="138"/>
      <c r="G935" s="111"/>
      <c r="J935" s="111"/>
      <c r="AD935" s="111"/>
      <c r="AH935" s="111"/>
    </row>
    <row r="936" spans="3:34">
      <c r="C936" s="111"/>
      <c r="D936" s="111"/>
      <c r="E936" s="111"/>
      <c r="F936" s="138"/>
      <c r="G936" s="111"/>
      <c r="J936" s="111"/>
      <c r="AD936" s="111"/>
      <c r="AH936" s="111"/>
    </row>
    <row r="937" spans="3:34">
      <c r="C937" s="111"/>
      <c r="D937" s="111"/>
      <c r="E937" s="111"/>
      <c r="F937" s="138"/>
      <c r="G937" s="111"/>
      <c r="J937" s="111"/>
      <c r="AD937" s="111"/>
      <c r="AH937" s="111"/>
    </row>
    <row r="938" spans="3:34">
      <c r="C938" s="111"/>
      <c r="D938" s="111"/>
      <c r="E938" s="111"/>
      <c r="F938" s="138"/>
      <c r="G938" s="111"/>
      <c r="J938" s="111"/>
      <c r="AD938" s="111"/>
      <c r="AH938" s="111"/>
    </row>
    <row r="939" spans="3:34">
      <c r="C939" s="111"/>
      <c r="D939" s="111"/>
      <c r="E939" s="111"/>
      <c r="F939" s="138"/>
      <c r="G939" s="111"/>
      <c r="J939" s="111"/>
      <c r="AD939" s="111"/>
      <c r="AH939" s="111"/>
    </row>
    <row r="940" spans="3:34">
      <c r="C940" s="111"/>
      <c r="D940" s="111"/>
      <c r="E940" s="111"/>
      <c r="F940" s="138"/>
      <c r="G940" s="111"/>
      <c r="J940" s="111"/>
      <c r="AD940" s="111"/>
      <c r="AH940" s="111"/>
    </row>
    <row r="941" spans="3:34">
      <c r="C941" s="111"/>
      <c r="D941" s="111"/>
      <c r="E941" s="111"/>
      <c r="F941" s="138"/>
      <c r="G941" s="111"/>
      <c r="J941" s="111"/>
      <c r="AD941" s="111"/>
      <c r="AH941" s="111"/>
    </row>
    <row r="942" spans="3:34">
      <c r="C942" s="111"/>
      <c r="D942" s="111"/>
      <c r="E942" s="111"/>
      <c r="F942" s="138"/>
      <c r="G942" s="111"/>
      <c r="J942" s="111"/>
      <c r="AD942" s="111"/>
      <c r="AH942" s="111"/>
    </row>
    <row r="943" spans="3:34">
      <c r="C943" s="111"/>
      <c r="D943" s="111"/>
      <c r="E943" s="111"/>
      <c r="F943" s="138"/>
      <c r="G943" s="111"/>
      <c r="J943" s="111"/>
      <c r="AD943" s="111"/>
      <c r="AH943" s="111"/>
    </row>
    <row r="944" spans="3:34">
      <c r="C944" s="111"/>
      <c r="D944" s="111"/>
      <c r="E944" s="111"/>
      <c r="F944" s="138"/>
      <c r="G944" s="111"/>
      <c r="J944" s="111"/>
      <c r="AD944" s="111"/>
      <c r="AH944" s="111"/>
    </row>
    <row r="945" spans="3:34">
      <c r="C945" s="111"/>
      <c r="D945" s="111"/>
      <c r="E945" s="111"/>
      <c r="F945" s="138"/>
      <c r="G945" s="111"/>
      <c r="J945" s="111"/>
      <c r="AD945" s="111"/>
      <c r="AH945" s="111"/>
    </row>
    <row r="946" spans="3:34">
      <c r="C946" s="111"/>
      <c r="D946" s="111"/>
      <c r="E946" s="111"/>
      <c r="F946" s="138"/>
      <c r="G946" s="111"/>
      <c r="J946" s="111"/>
      <c r="AD946" s="111"/>
      <c r="AH946" s="111"/>
    </row>
    <row r="947" spans="3:34">
      <c r="C947" s="111"/>
      <c r="D947" s="111"/>
      <c r="E947" s="111"/>
      <c r="F947" s="138"/>
      <c r="G947" s="111"/>
      <c r="J947" s="111"/>
      <c r="AD947" s="111"/>
      <c r="AH947" s="111"/>
    </row>
    <row r="948" spans="3:34">
      <c r="C948" s="111"/>
      <c r="D948" s="111"/>
      <c r="E948" s="111"/>
      <c r="F948" s="138"/>
      <c r="G948" s="111"/>
      <c r="J948" s="111"/>
      <c r="AD948" s="111"/>
      <c r="AH948" s="111"/>
    </row>
    <row r="949" spans="3:34">
      <c r="C949" s="111"/>
      <c r="D949" s="111"/>
      <c r="E949" s="111"/>
      <c r="F949" s="138"/>
      <c r="G949" s="111"/>
      <c r="J949" s="111"/>
      <c r="AD949" s="111"/>
      <c r="AH949" s="111"/>
    </row>
    <row r="950" spans="3:34">
      <c r="C950" s="111"/>
      <c r="D950" s="111"/>
      <c r="E950" s="111"/>
      <c r="F950" s="138"/>
      <c r="G950" s="111"/>
      <c r="J950" s="111"/>
      <c r="AD950" s="111"/>
      <c r="AH950" s="111"/>
    </row>
    <row r="951" spans="3:34">
      <c r="C951" s="111"/>
      <c r="D951" s="111"/>
      <c r="E951" s="111"/>
      <c r="F951" s="138"/>
      <c r="G951" s="111"/>
      <c r="J951" s="111"/>
      <c r="AD951" s="111"/>
      <c r="AH951" s="111"/>
    </row>
    <row r="952" spans="3:34">
      <c r="C952" s="111"/>
      <c r="D952" s="111"/>
      <c r="E952" s="111"/>
      <c r="F952" s="138"/>
      <c r="G952" s="111"/>
      <c r="J952" s="111"/>
      <c r="AD952" s="111"/>
      <c r="AH952" s="111"/>
    </row>
    <row r="953" spans="3:34">
      <c r="C953" s="111"/>
      <c r="D953" s="111"/>
      <c r="E953" s="111"/>
      <c r="F953" s="138"/>
      <c r="G953" s="111"/>
      <c r="J953" s="111"/>
      <c r="AD953" s="111"/>
      <c r="AH953" s="111"/>
    </row>
    <row r="954" spans="3:34">
      <c r="C954" s="111"/>
      <c r="D954" s="111"/>
      <c r="E954" s="111"/>
      <c r="F954" s="138"/>
      <c r="G954" s="111"/>
      <c r="J954" s="111"/>
      <c r="AD954" s="111"/>
      <c r="AH954" s="111"/>
    </row>
    <row r="955" spans="3:34">
      <c r="C955" s="111"/>
      <c r="D955" s="111"/>
      <c r="E955" s="111"/>
      <c r="F955" s="138"/>
      <c r="G955" s="111"/>
      <c r="J955" s="111"/>
      <c r="AD955" s="111"/>
      <c r="AH955" s="111"/>
    </row>
    <row r="956" spans="3:34">
      <c r="C956" s="111"/>
      <c r="D956" s="111"/>
      <c r="E956" s="111"/>
      <c r="F956" s="138"/>
      <c r="G956" s="111"/>
      <c r="J956" s="111"/>
      <c r="AD956" s="111"/>
      <c r="AH956" s="111"/>
    </row>
    <row r="957" spans="3:34">
      <c r="C957" s="111"/>
      <c r="D957" s="111"/>
      <c r="E957" s="111"/>
      <c r="F957" s="138"/>
      <c r="G957" s="111"/>
      <c r="J957" s="111"/>
      <c r="AD957" s="111"/>
      <c r="AH957" s="111"/>
    </row>
    <row r="958" spans="3:34">
      <c r="C958" s="111"/>
      <c r="D958" s="111"/>
      <c r="E958" s="111"/>
      <c r="F958" s="138"/>
      <c r="G958" s="111"/>
      <c r="J958" s="111"/>
      <c r="AD958" s="111"/>
      <c r="AH958" s="111"/>
    </row>
    <row r="959" spans="3:34">
      <c r="C959" s="111"/>
      <c r="D959" s="111"/>
      <c r="E959" s="111"/>
      <c r="F959" s="138"/>
      <c r="G959" s="111"/>
      <c r="J959" s="111"/>
      <c r="AD959" s="111"/>
      <c r="AH959" s="111"/>
    </row>
    <row r="960" spans="3:34">
      <c r="C960" s="111"/>
      <c r="D960" s="111"/>
      <c r="E960" s="111"/>
      <c r="F960" s="138"/>
      <c r="G960" s="111"/>
      <c r="J960" s="111"/>
      <c r="AD960" s="111"/>
      <c r="AH960" s="111"/>
    </row>
    <row r="961" spans="3:34">
      <c r="C961" s="111"/>
      <c r="D961" s="111"/>
      <c r="E961" s="111"/>
      <c r="F961" s="138"/>
      <c r="G961" s="111"/>
      <c r="J961" s="111"/>
      <c r="AD961" s="111"/>
      <c r="AH961" s="111"/>
    </row>
    <row r="962" spans="3:34">
      <c r="C962" s="111"/>
      <c r="D962" s="111"/>
      <c r="E962" s="111"/>
      <c r="F962" s="138"/>
      <c r="G962" s="111"/>
      <c r="J962" s="111"/>
      <c r="AD962" s="111"/>
      <c r="AH962" s="111"/>
    </row>
    <row r="963" spans="3:34">
      <c r="C963" s="111"/>
      <c r="D963" s="111"/>
      <c r="E963" s="111"/>
      <c r="F963" s="138"/>
      <c r="G963" s="111"/>
      <c r="J963" s="111"/>
      <c r="AD963" s="111"/>
      <c r="AH963" s="111"/>
    </row>
    <row r="964" spans="3:34">
      <c r="C964" s="111"/>
      <c r="D964" s="111"/>
      <c r="E964" s="111"/>
      <c r="F964" s="138"/>
      <c r="G964" s="111"/>
      <c r="J964" s="111"/>
      <c r="AD964" s="111"/>
      <c r="AH964" s="111"/>
    </row>
    <row r="965" spans="3:34">
      <c r="C965" s="111"/>
      <c r="D965" s="111"/>
      <c r="E965" s="111"/>
      <c r="F965" s="138"/>
      <c r="G965" s="111"/>
      <c r="J965" s="111"/>
      <c r="AD965" s="111"/>
      <c r="AH965" s="111"/>
    </row>
    <row r="966" spans="3:34">
      <c r="C966" s="111"/>
      <c r="D966" s="111"/>
      <c r="E966" s="111"/>
      <c r="F966" s="138"/>
      <c r="G966" s="111"/>
      <c r="J966" s="111"/>
      <c r="AD966" s="111"/>
      <c r="AH966" s="111"/>
    </row>
    <row r="967" spans="3:34">
      <c r="C967" s="111"/>
      <c r="D967" s="111"/>
      <c r="E967" s="111"/>
      <c r="F967" s="138"/>
      <c r="G967" s="111"/>
      <c r="J967" s="111"/>
      <c r="AD967" s="111"/>
      <c r="AH967" s="111"/>
    </row>
    <row r="968" spans="3:34">
      <c r="C968" s="111"/>
      <c r="D968" s="111"/>
      <c r="E968" s="111"/>
      <c r="F968" s="138"/>
      <c r="G968" s="111"/>
      <c r="J968" s="111"/>
      <c r="AD968" s="111"/>
      <c r="AH968" s="111"/>
    </row>
    <row r="969" spans="3:34">
      <c r="C969" s="111"/>
      <c r="D969" s="111"/>
      <c r="E969" s="111"/>
      <c r="F969" s="138"/>
      <c r="G969" s="111"/>
      <c r="J969" s="111"/>
      <c r="AD969" s="111"/>
      <c r="AH969" s="111"/>
    </row>
    <row r="970" spans="3:34">
      <c r="C970" s="111"/>
      <c r="D970" s="111"/>
      <c r="E970" s="111"/>
      <c r="F970" s="138"/>
      <c r="G970" s="111"/>
      <c r="J970" s="111"/>
      <c r="AD970" s="111"/>
      <c r="AH970" s="111"/>
    </row>
    <row r="971" spans="3:34">
      <c r="C971" s="111"/>
      <c r="D971" s="111"/>
      <c r="E971" s="111"/>
      <c r="F971" s="138"/>
      <c r="G971" s="111"/>
      <c r="J971" s="111"/>
      <c r="AD971" s="111"/>
      <c r="AH971" s="111"/>
    </row>
    <row r="972" spans="3:34">
      <c r="C972" s="111"/>
      <c r="D972" s="111"/>
      <c r="E972" s="111"/>
      <c r="F972" s="138"/>
      <c r="G972" s="111"/>
      <c r="J972" s="111"/>
      <c r="AD972" s="111"/>
      <c r="AH972" s="111"/>
    </row>
    <row r="973" spans="3:34">
      <c r="C973" s="111"/>
      <c r="D973" s="111"/>
      <c r="E973" s="111"/>
      <c r="F973" s="138"/>
      <c r="G973" s="111"/>
      <c r="J973" s="111"/>
      <c r="AD973" s="111"/>
      <c r="AH973" s="111"/>
    </row>
    <row r="974" spans="3:34">
      <c r="C974" s="111"/>
      <c r="D974" s="111"/>
      <c r="E974" s="111"/>
      <c r="F974" s="138"/>
      <c r="G974" s="111"/>
      <c r="J974" s="111"/>
      <c r="AD974" s="111"/>
      <c r="AH974" s="111"/>
    </row>
    <row r="975" spans="3:34">
      <c r="C975" s="111"/>
      <c r="D975" s="111"/>
      <c r="E975" s="111"/>
      <c r="F975" s="138"/>
      <c r="G975" s="111"/>
      <c r="J975" s="111"/>
      <c r="AD975" s="111"/>
      <c r="AH975" s="111"/>
    </row>
    <row r="976" spans="3:34">
      <c r="C976" s="111"/>
      <c r="D976" s="111"/>
      <c r="E976" s="111"/>
      <c r="F976" s="138"/>
      <c r="G976" s="111"/>
      <c r="J976" s="111"/>
      <c r="AD976" s="111"/>
      <c r="AH976" s="111"/>
    </row>
    <row r="977" spans="3:34">
      <c r="C977" s="111"/>
      <c r="D977" s="111"/>
      <c r="E977" s="111"/>
      <c r="F977" s="138"/>
      <c r="G977" s="111"/>
      <c r="J977" s="111"/>
      <c r="AD977" s="111"/>
      <c r="AH977" s="111"/>
    </row>
    <row r="978" spans="3:34">
      <c r="C978" s="111"/>
      <c r="D978" s="111"/>
      <c r="E978" s="111"/>
      <c r="F978" s="138"/>
      <c r="G978" s="111"/>
      <c r="J978" s="111"/>
      <c r="AD978" s="111"/>
      <c r="AH978" s="111"/>
    </row>
    <row r="979" spans="3:34">
      <c r="C979" s="111"/>
      <c r="D979" s="111"/>
      <c r="E979" s="111"/>
      <c r="F979" s="138"/>
      <c r="G979" s="111"/>
      <c r="J979" s="111"/>
      <c r="AD979" s="111"/>
      <c r="AH979" s="111"/>
    </row>
    <row r="980" spans="3:34">
      <c r="C980" s="111"/>
      <c r="D980" s="111"/>
      <c r="E980" s="111"/>
      <c r="F980" s="138"/>
      <c r="G980" s="111"/>
      <c r="J980" s="111"/>
      <c r="AD980" s="111"/>
      <c r="AH980" s="111"/>
    </row>
    <row r="981" spans="3:34">
      <c r="C981" s="111"/>
      <c r="D981" s="111"/>
      <c r="E981" s="111"/>
      <c r="F981" s="138"/>
      <c r="G981" s="111"/>
      <c r="J981" s="111"/>
      <c r="AD981" s="111"/>
      <c r="AH981" s="111"/>
    </row>
    <row r="982" spans="3:34">
      <c r="C982" s="111"/>
      <c r="D982" s="111"/>
      <c r="E982" s="111"/>
      <c r="F982" s="138"/>
      <c r="G982" s="111"/>
      <c r="J982" s="111"/>
      <c r="AD982" s="111"/>
      <c r="AH982" s="111"/>
    </row>
    <row r="983" spans="3:34">
      <c r="C983" s="111"/>
      <c r="D983" s="111"/>
      <c r="E983" s="111"/>
      <c r="F983" s="138"/>
      <c r="G983" s="111"/>
      <c r="J983" s="111"/>
      <c r="AD983" s="111"/>
      <c r="AH983" s="111"/>
    </row>
    <row r="984" spans="3:34">
      <c r="C984" s="111"/>
      <c r="D984" s="111"/>
      <c r="E984" s="111"/>
      <c r="F984" s="138"/>
      <c r="G984" s="111"/>
      <c r="J984" s="111"/>
      <c r="AD984" s="111"/>
      <c r="AH984" s="111"/>
    </row>
    <row r="985" spans="3:34">
      <c r="C985" s="111"/>
      <c r="D985" s="111"/>
      <c r="E985" s="111"/>
      <c r="F985" s="138"/>
      <c r="G985" s="111"/>
      <c r="J985" s="111"/>
      <c r="AD985" s="111"/>
      <c r="AH985" s="111"/>
    </row>
    <row r="986" spans="3:34">
      <c r="C986" s="111"/>
      <c r="D986" s="111"/>
      <c r="E986" s="111"/>
      <c r="F986" s="138"/>
      <c r="G986" s="111"/>
      <c r="J986" s="111"/>
      <c r="AD986" s="111"/>
      <c r="AH986" s="111"/>
    </row>
    <row r="987" spans="3:34">
      <c r="C987" s="111"/>
      <c r="D987" s="111"/>
      <c r="E987" s="111"/>
      <c r="F987" s="138"/>
      <c r="G987" s="111"/>
      <c r="J987" s="111"/>
      <c r="AD987" s="111"/>
      <c r="AH987" s="111"/>
    </row>
    <row r="988" spans="3:34">
      <c r="C988" s="111"/>
      <c r="D988" s="111"/>
      <c r="E988" s="111"/>
      <c r="F988" s="138"/>
      <c r="G988" s="111"/>
      <c r="J988" s="111"/>
      <c r="AD988" s="111"/>
      <c r="AH988" s="111"/>
    </row>
    <row r="989" spans="3:34">
      <c r="C989" s="111"/>
      <c r="D989" s="111"/>
      <c r="E989" s="111"/>
      <c r="F989" s="138"/>
      <c r="G989" s="111"/>
      <c r="J989" s="111"/>
      <c r="AD989" s="111"/>
      <c r="AH989" s="111"/>
    </row>
    <row r="990" spans="3:34">
      <c r="C990" s="111"/>
      <c r="D990" s="111"/>
      <c r="E990" s="111"/>
      <c r="F990" s="138"/>
      <c r="G990" s="111"/>
      <c r="J990" s="111"/>
      <c r="AD990" s="111"/>
      <c r="AH990" s="111"/>
    </row>
    <row r="991" spans="3:34">
      <c r="C991" s="111"/>
      <c r="D991" s="111"/>
      <c r="E991" s="111"/>
      <c r="F991" s="138"/>
      <c r="G991" s="111"/>
      <c r="J991" s="111"/>
      <c r="AD991" s="111"/>
      <c r="AH991" s="111"/>
    </row>
    <row r="992" spans="3:34">
      <c r="C992" s="111"/>
      <c r="D992" s="111"/>
      <c r="E992" s="111"/>
      <c r="F992" s="138"/>
      <c r="G992" s="111"/>
      <c r="J992" s="111"/>
      <c r="AD992" s="111"/>
      <c r="AH992" s="111"/>
    </row>
    <row r="993" spans="3:34">
      <c r="C993" s="111"/>
      <c r="D993" s="111"/>
      <c r="E993" s="111"/>
      <c r="F993" s="138"/>
      <c r="G993" s="111"/>
      <c r="J993" s="111"/>
      <c r="AD993" s="111"/>
      <c r="AH993" s="111"/>
    </row>
    <row r="994" spans="3:34">
      <c r="C994" s="111"/>
      <c r="D994" s="111"/>
      <c r="E994" s="111"/>
      <c r="F994" s="138"/>
      <c r="G994" s="111"/>
      <c r="J994" s="111"/>
      <c r="AD994" s="111"/>
      <c r="AH994" s="111"/>
    </row>
    <row r="995" spans="3:34">
      <c r="C995" s="111"/>
      <c r="D995" s="111"/>
      <c r="E995" s="111"/>
      <c r="F995" s="138"/>
      <c r="G995" s="111"/>
      <c r="J995" s="111"/>
      <c r="AD995" s="111"/>
      <c r="AH995" s="111"/>
    </row>
    <row r="996" spans="3:34">
      <c r="C996" s="111"/>
      <c r="D996" s="111"/>
      <c r="E996" s="111"/>
      <c r="F996" s="138"/>
      <c r="G996" s="111"/>
      <c r="J996" s="111"/>
      <c r="AD996" s="111"/>
      <c r="AH996" s="111"/>
    </row>
    <row r="997" spans="3:34">
      <c r="C997" s="111"/>
      <c r="D997" s="111"/>
      <c r="E997" s="111"/>
      <c r="F997" s="138"/>
      <c r="G997" s="111"/>
      <c r="J997" s="111"/>
      <c r="AD997" s="111"/>
      <c r="AH997" s="111"/>
    </row>
    <row r="998" spans="3:34">
      <c r="C998" s="111"/>
      <c r="D998" s="111"/>
      <c r="E998" s="111"/>
      <c r="F998" s="138"/>
      <c r="G998" s="111"/>
      <c r="J998" s="111"/>
      <c r="AD998" s="111"/>
      <c r="AH998" s="111"/>
    </row>
    <row r="999" spans="3:34">
      <c r="C999" s="111"/>
      <c r="D999" s="111"/>
      <c r="E999" s="111"/>
      <c r="F999" s="138"/>
      <c r="G999" s="111"/>
      <c r="J999" s="111"/>
      <c r="AD999" s="111"/>
      <c r="AH999" s="111"/>
    </row>
    <row r="1000" spans="3:34">
      <c r="C1000" s="111"/>
      <c r="D1000" s="111"/>
      <c r="E1000" s="111"/>
      <c r="F1000" s="138"/>
      <c r="G1000" s="111"/>
      <c r="J1000" s="111"/>
      <c r="AD1000" s="111"/>
      <c r="AH1000" s="111"/>
    </row>
    <row r="1001" spans="3:34">
      <c r="C1001" s="111"/>
      <c r="D1001" s="111"/>
      <c r="E1001" s="111"/>
      <c r="F1001" s="138"/>
      <c r="G1001" s="111"/>
      <c r="J1001" s="111"/>
      <c r="AD1001" s="111"/>
      <c r="AH1001" s="111"/>
    </row>
    <row r="1002" spans="3:34">
      <c r="C1002" s="111"/>
      <c r="D1002" s="111"/>
      <c r="E1002" s="111"/>
      <c r="F1002" s="138"/>
      <c r="G1002" s="111"/>
      <c r="J1002" s="111"/>
      <c r="AD1002" s="111"/>
      <c r="AH1002" s="111"/>
    </row>
    <row r="1003" spans="3:34">
      <c r="C1003" s="111"/>
      <c r="D1003" s="111"/>
      <c r="E1003" s="111"/>
      <c r="F1003" s="138"/>
      <c r="G1003" s="111"/>
      <c r="J1003" s="111"/>
      <c r="AD1003" s="111"/>
      <c r="AH1003" s="111"/>
    </row>
    <row r="1004" spans="3:34">
      <c r="C1004" s="111"/>
      <c r="D1004" s="111"/>
      <c r="E1004" s="111"/>
      <c r="F1004" s="138"/>
      <c r="G1004" s="111"/>
      <c r="J1004" s="111"/>
      <c r="AD1004" s="111"/>
      <c r="AH1004" s="111"/>
    </row>
    <row r="1005" spans="3:34">
      <c r="C1005" s="111"/>
      <c r="D1005" s="111"/>
      <c r="E1005" s="111"/>
      <c r="F1005" s="138"/>
      <c r="G1005" s="111"/>
      <c r="J1005" s="111"/>
      <c r="AD1005" s="111"/>
      <c r="AH1005" s="111"/>
    </row>
    <row r="1006" spans="3:34">
      <c r="C1006" s="111"/>
      <c r="D1006" s="111"/>
      <c r="E1006" s="111"/>
      <c r="F1006" s="138"/>
      <c r="G1006" s="111"/>
      <c r="J1006" s="111"/>
      <c r="AD1006" s="111"/>
      <c r="AH1006" s="111"/>
    </row>
    <row r="1007" spans="3:34">
      <c r="C1007" s="111"/>
      <c r="D1007" s="111"/>
      <c r="E1007" s="111"/>
      <c r="F1007" s="138"/>
      <c r="G1007" s="111"/>
      <c r="J1007" s="111"/>
      <c r="AD1007" s="111"/>
      <c r="AH1007" s="111"/>
    </row>
    <row r="1008" spans="3:34">
      <c r="C1008" s="111"/>
      <c r="D1008" s="111"/>
      <c r="E1008" s="111"/>
      <c r="F1008" s="138"/>
      <c r="G1008" s="111"/>
      <c r="J1008" s="111"/>
      <c r="AD1008" s="111"/>
      <c r="AH1008" s="111"/>
    </row>
    <row r="1009" spans="3:34">
      <c r="C1009" s="111"/>
      <c r="D1009" s="111"/>
      <c r="E1009" s="111"/>
      <c r="F1009" s="138"/>
      <c r="G1009" s="111"/>
      <c r="J1009" s="111"/>
      <c r="AD1009" s="111"/>
      <c r="AH1009" s="111"/>
    </row>
    <row r="1010" spans="3:34">
      <c r="C1010" s="111"/>
      <c r="D1010" s="111"/>
      <c r="E1010" s="111"/>
      <c r="F1010" s="138"/>
      <c r="G1010" s="111"/>
      <c r="J1010" s="111"/>
      <c r="AD1010" s="111"/>
      <c r="AH1010" s="111"/>
    </row>
    <row r="1011" spans="3:34">
      <c r="C1011" s="111"/>
      <c r="D1011" s="111"/>
      <c r="E1011" s="111"/>
      <c r="F1011" s="138"/>
      <c r="G1011" s="111"/>
      <c r="J1011" s="111"/>
      <c r="AD1011" s="111"/>
      <c r="AH1011" s="111"/>
    </row>
    <row r="1012" spans="3:34">
      <c r="C1012" s="111"/>
      <c r="D1012" s="111"/>
      <c r="E1012" s="111"/>
      <c r="F1012" s="138"/>
      <c r="G1012" s="111"/>
      <c r="J1012" s="111"/>
      <c r="AD1012" s="111"/>
      <c r="AH1012" s="111"/>
    </row>
    <row r="1013" spans="3:34">
      <c r="C1013" s="111"/>
      <c r="D1013" s="111"/>
      <c r="E1013" s="111"/>
      <c r="F1013" s="138"/>
      <c r="G1013" s="111"/>
      <c r="J1013" s="111"/>
      <c r="AD1013" s="111"/>
      <c r="AH1013" s="111"/>
    </row>
    <row r="1014" spans="3:34">
      <c r="C1014" s="111"/>
      <c r="D1014" s="111"/>
      <c r="E1014" s="111"/>
      <c r="F1014" s="138"/>
      <c r="G1014" s="111"/>
      <c r="J1014" s="111"/>
      <c r="AD1014" s="111"/>
      <c r="AH1014" s="111"/>
    </row>
    <row r="1015" spans="3:34">
      <c r="C1015" s="111"/>
      <c r="D1015" s="111"/>
      <c r="E1015" s="111"/>
      <c r="F1015" s="138"/>
      <c r="G1015" s="111"/>
      <c r="J1015" s="111"/>
      <c r="AD1015" s="111"/>
      <c r="AH1015" s="111"/>
    </row>
    <row r="1016" spans="3:34">
      <c r="C1016" s="111"/>
      <c r="D1016" s="111"/>
      <c r="E1016" s="111"/>
      <c r="F1016" s="138"/>
      <c r="G1016" s="111"/>
      <c r="J1016" s="111"/>
      <c r="AD1016" s="111"/>
      <c r="AH1016" s="111"/>
    </row>
    <row r="1017" spans="3:34">
      <c r="C1017" s="111"/>
      <c r="D1017" s="111"/>
      <c r="E1017" s="111"/>
      <c r="F1017" s="138"/>
      <c r="G1017" s="111"/>
      <c r="J1017" s="111"/>
      <c r="AD1017" s="111"/>
      <c r="AH1017" s="111"/>
    </row>
    <row r="1018" spans="3:34">
      <c r="C1018" s="111"/>
      <c r="D1018" s="111"/>
      <c r="E1018" s="111"/>
      <c r="F1018" s="138"/>
      <c r="G1018" s="111"/>
      <c r="J1018" s="111"/>
      <c r="AD1018" s="111"/>
      <c r="AH1018" s="111"/>
    </row>
    <row r="1019" spans="3:34">
      <c r="C1019" s="111"/>
      <c r="D1019" s="111"/>
      <c r="E1019" s="111"/>
      <c r="F1019" s="138"/>
      <c r="G1019" s="111"/>
      <c r="J1019" s="111"/>
      <c r="AD1019" s="111"/>
      <c r="AH1019" s="111"/>
    </row>
    <row r="1020" spans="3:34">
      <c r="C1020" s="111"/>
      <c r="D1020" s="111"/>
      <c r="E1020" s="111"/>
      <c r="F1020" s="138"/>
      <c r="G1020" s="111"/>
      <c r="J1020" s="111"/>
      <c r="AD1020" s="111"/>
      <c r="AH1020" s="111"/>
    </row>
    <row r="1021" spans="3:34">
      <c r="C1021" s="111"/>
      <c r="D1021" s="111"/>
      <c r="E1021" s="111"/>
      <c r="F1021" s="138"/>
      <c r="G1021" s="111"/>
      <c r="J1021" s="111"/>
      <c r="AD1021" s="111"/>
      <c r="AH1021" s="111"/>
    </row>
    <row r="1022" spans="3:34">
      <c r="C1022" s="111"/>
      <c r="D1022" s="111"/>
      <c r="E1022" s="111"/>
      <c r="F1022" s="138"/>
      <c r="G1022" s="111"/>
      <c r="J1022" s="111"/>
      <c r="AD1022" s="111"/>
      <c r="AH1022" s="111"/>
    </row>
    <row r="1023" spans="3:34">
      <c r="C1023" s="111"/>
      <c r="D1023" s="111"/>
      <c r="E1023" s="111"/>
      <c r="F1023" s="138"/>
      <c r="G1023" s="111"/>
      <c r="J1023" s="111"/>
      <c r="AD1023" s="111"/>
      <c r="AH1023" s="111"/>
    </row>
    <row r="1024" spans="3:34">
      <c r="C1024" s="111"/>
      <c r="D1024" s="111"/>
      <c r="E1024" s="111"/>
      <c r="F1024" s="138"/>
      <c r="G1024" s="111"/>
      <c r="J1024" s="111"/>
      <c r="AD1024" s="111"/>
      <c r="AH1024" s="111"/>
    </row>
    <row r="1025" spans="3:34">
      <c r="C1025" s="111"/>
      <c r="D1025" s="111"/>
      <c r="E1025" s="111"/>
      <c r="F1025" s="138"/>
      <c r="G1025" s="111"/>
      <c r="J1025" s="111"/>
      <c r="AD1025" s="111"/>
      <c r="AH1025" s="111"/>
    </row>
    <row r="1026" spans="3:34">
      <c r="C1026" s="111"/>
      <c r="D1026" s="111"/>
      <c r="E1026" s="111"/>
      <c r="F1026" s="138"/>
      <c r="G1026" s="111"/>
      <c r="J1026" s="111"/>
      <c r="AD1026" s="111"/>
      <c r="AH1026" s="111"/>
    </row>
    <row r="1027" spans="3:34">
      <c r="C1027" s="111"/>
      <c r="D1027" s="111"/>
      <c r="E1027" s="111"/>
      <c r="F1027" s="138"/>
      <c r="G1027" s="111"/>
      <c r="J1027" s="111"/>
      <c r="AD1027" s="111"/>
      <c r="AH1027" s="111"/>
    </row>
    <row r="1028" spans="3:34">
      <c r="C1028" s="111"/>
      <c r="D1028" s="111"/>
      <c r="E1028" s="111"/>
      <c r="F1028" s="138"/>
      <c r="G1028" s="111"/>
      <c r="J1028" s="111"/>
      <c r="AD1028" s="111"/>
      <c r="AH1028" s="111"/>
    </row>
    <row r="1029" spans="3:34">
      <c r="C1029" s="111"/>
      <c r="D1029" s="111"/>
      <c r="E1029" s="111"/>
      <c r="F1029" s="138"/>
      <c r="G1029" s="111"/>
      <c r="J1029" s="111"/>
      <c r="AD1029" s="111"/>
      <c r="AH1029" s="111"/>
    </row>
    <row r="1030" spans="3:34">
      <c r="C1030" s="111"/>
      <c r="D1030" s="111"/>
      <c r="E1030" s="111"/>
      <c r="F1030" s="138"/>
      <c r="G1030" s="111"/>
      <c r="J1030" s="111"/>
      <c r="AD1030" s="111"/>
      <c r="AH1030" s="111"/>
    </row>
    <row r="1031" spans="3:34">
      <c r="C1031" s="111"/>
      <c r="D1031" s="111"/>
      <c r="E1031" s="111"/>
      <c r="F1031" s="138"/>
      <c r="G1031" s="111"/>
      <c r="J1031" s="111"/>
      <c r="AD1031" s="111"/>
      <c r="AH1031" s="111"/>
    </row>
    <row r="1032" spans="3:34">
      <c r="C1032" s="111"/>
      <c r="D1032" s="111"/>
      <c r="E1032" s="111"/>
      <c r="F1032" s="138"/>
      <c r="G1032" s="111"/>
      <c r="J1032" s="111"/>
      <c r="AD1032" s="111"/>
      <c r="AH1032" s="111"/>
    </row>
    <row r="1033" spans="3:34">
      <c r="C1033" s="111"/>
      <c r="D1033" s="111"/>
      <c r="E1033" s="111"/>
      <c r="F1033" s="138"/>
      <c r="G1033" s="111"/>
      <c r="J1033" s="111"/>
      <c r="AD1033" s="111"/>
      <c r="AH1033" s="111"/>
    </row>
    <row r="1034" spans="3:34">
      <c r="C1034" s="111"/>
      <c r="D1034" s="111"/>
      <c r="E1034" s="111"/>
      <c r="F1034" s="138"/>
      <c r="G1034" s="111"/>
      <c r="J1034" s="111"/>
      <c r="AD1034" s="111"/>
      <c r="AH1034" s="111"/>
    </row>
    <row r="1035" spans="3:34">
      <c r="C1035" s="111"/>
      <c r="D1035" s="111"/>
      <c r="E1035" s="111"/>
      <c r="F1035" s="138"/>
      <c r="G1035" s="111"/>
      <c r="J1035" s="111"/>
      <c r="AD1035" s="111"/>
      <c r="AH1035" s="111"/>
    </row>
    <row r="1036" spans="3:34">
      <c r="C1036" s="111"/>
      <c r="D1036" s="111"/>
      <c r="E1036" s="111"/>
      <c r="F1036" s="138"/>
      <c r="G1036" s="111"/>
      <c r="J1036" s="111"/>
      <c r="AD1036" s="111"/>
      <c r="AH1036" s="111"/>
    </row>
    <row r="1037" spans="3:34">
      <c r="C1037" s="111"/>
      <c r="D1037" s="111"/>
      <c r="E1037" s="111"/>
      <c r="F1037" s="138"/>
      <c r="G1037" s="111"/>
      <c r="J1037" s="111"/>
      <c r="AD1037" s="111"/>
      <c r="AH1037" s="111"/>
    </row>
    <row r="1038" spans="3:34">
      <c r="C1038" s="111"/>
      <c r="D1038" s="111"/>
      <c r="E1038" s="111"/>
      <c r="F1038" s="138"/>
      <c r="G1038" s="111"/>
      <c r="J1038" s="111"/>
      <c r="AD1038" s="111"/>
      <c r="AH1038" s="111"/>
    </row>
    <row r="1039" spans="3:34">
      <c r="C1039" s="111"/>
      <c r="D1039" s="111"/>
      <c r="E1039" s="111"/>
      <c r="F1039" s="138"/>
      <c r="G1039" s="111"/>
      <c r="J1039" s="111"/>
      <c r="AD1039" s="111"/>
      <c r="AH1039" s="111"/>
    </row>
    <row r="1040" spans="3:34">
      <c r="C1040" s="111"/>
      <c r="D1040" s="111"/>
      <c r="E1040" s="111"/>
      <c r="F1040" s="138"/>
      <c r="G1040" s="111"/>
      <c r="J1040" s="111"/>
      <c r="AD1040" s="111"/>
      <c r="AH1040" s="111"/>
    </row>
    <row r="1041" spans="3:34">
      <c r="C1041" s="111"/>
      <c r="D1041" s="111"/>
      <c r="E1041" s="111"/>
      <c r="F1041" s="138"/>
      <c r="G1041" s="111"/>
      <c r="J1041" s="111"/>
      <c r="AD1041" s="111"/>
      <c r="AH1041" s="111"/>
    </row>
    <row r="1042" spans="3:34">
      <c r="C1042" s="111"/>
      <c r="D1042" s="111"/>
      <c r="E1042" s="111"/>
      <c r="F1042" s="138"/>
      <c r="G1042" s="111"/>
      <c r="J1042" s="111"/>
      <c r="AD1042" s="111"/>
      <c r="AH1042" s="111"/>
    </row>
    <row r="1043" spans="3:34">
      <c r="C1043" s="111"/>
      <c r="D1043" s="111"/>
      <c r="E1043" s="111"/>
      <c r="F1043" s="138"/>
      <c r="G1043" s="111"/>
      <c r="J1043" s="111"/>
      <c r="AD1043" s="111"/>
      <c r="AH1043" s="111"/>
    </row>
    <row r="1044" spans="3:34">
      <c r="C1044" s="111"/>
      <c r="D1044" s="111"/>
      <c r="E1044" s="111"/>
      <c r="F1044" s="138"/>
      <c r="G1044" s="111"/>
      <c r="J1044" s="111"/>
      <c r="AD1044" s="111"/>
      <c r="AH1044" s="111"/>
    </row>
    <row r="1045" spans="3:34">
      <c r="C1045" s="111"/>
      <c r="D1045" s="111"/>
      <c r="E1045" s="111"/>
      <c r="F1045" s="138"/>
      <c r="G1045" s="111"/>
      <c r="J1045" s="111"/>
      <c r="AD1045" s="111"/>
      <c r="AH1045" s="111"/>
    </row>
    <row r="1046" spans="3:34">
      <c r="C1046" s="111"/>
      <c r="D1046" s="111"/>
      <c r="E1046" s="111"/>
      <c r="F1046" s="138"/>
      <c r="G1046" s="111"/>
      <c r="J1046" s="111"/>
      <c r="AD1046" s="111"/>
      <c r="AH1046" s="111"/>
    </row>
    <row r="1047" spans="3:34">
      <c r="C1047" s="111"/>
      <c r="D1047" s="111"/>
      <c r="E1047" s="111"/>
      <c r="F1047" s="138"/>
      <c r="G1047" s="111"/>
      <c r="J1047" s="111"/>
      <c r="AD1047" s="111"/>
      <c r="AH1047" s="111"/>
    </row>
    <row r="1048" spans="3:34">
      <c r="C1048" s="111"/>
      <c r="D1048" s="111"/>
      <c r="E1048" s="111"/>
      <c r="F1048" s="138"/>
      <c r="G1048" s="111"/>
      <c r="J1048" s="111"/>
      <c r="AD1048" s="111"/>
      <c r="AH1048" s="111"/>
    </row>
    <row r="1049" spans="3:34">
      <c r="C1049" s="111"/>
      <c r="D1049" s="111"/>
      <c r="E1049" s="111"/>
      <c r="F1049" s="138"/>
      <c r="G1049" s="111"/>
      <c r="J1049" s="111"/>
      <c r="AD1049" s="111"/>
      <c r="AH1049" s="111"/>
    </row>
    <row r="1050" spans="3:34">
      <c r="C1050" s="111"/>
      <c r="D1050" s="111"/>
      <c r="E1050" s="111"/>
      <c r="F1050" s="138"/>
      <c r="G1050" s="111"/>
      <c r="J1050" s="111"/>
      <c r="AD1050" s="111"/>
      <c r="AH1050" s="111"/>
    </row>
    <row r="1051" spans="3:34">
      <c r="C1051" s="111"/>
      <c r="D1051" s="111"/>
      <c r="E1051" s="111"/>
      <c r="F1051" s="138"/>
      <c r="G1051" s="111"/>
      <c r="J1051" s="111"/>
      <c r="AD1051" s="111"/>
      <c r="AH1051" s="111"/>
    </row>
    <row r="1052" spans="3:34">
      <c r="C1052" s="111"/>
      <c r="D1052" s="111"/>
      <c r="E1052" s="111"/>
      <c r="F1052" s="138"/>
      <c r="G1052" s="111"/>
      <c r="J1052" s="111"/>
      <c r="AD1052" s="111"/>
      <c r="AH1052" s="111"/>
    </row>
    <row r="1053" spans="3:34">
      <c r="C1053" s="111"/>
      <c r="D1053" s="111"/>
      <c r="E1053" s="111"/>
      <c r="F1053" s="138"/>
      <c r="G1053" s="111"/>
      <c r="J1053" s="111"/>
      <c r="AD1053" s="111"/>
      <c r="AH1053" s="111"/>
    </row>
    <row r="1054" spans="3:34">
      <c r="C1054" s="111"/>
      <c r="D1054" s="111"/>
      <c r="E1054" s="111"/>
      <c r="F1054" s="138"/>
      <c r="G1054" s="111"/>
      <c r="J1054" s="111"/>
      <c r="AD1054" s="111"/>
      <c r="AH1054" s="111"/>
    </row>
    <row r="1055" spans="3:34">
      <c r="C1055" s="111"/>
      <c r="D1055" s="111"/>
      <c r="E1055" s="111"/>
      <c r="F1055" s="138"/>
      <c r="G1055" s="111"/>
      <c r="J1055" s="111"/>
      <c r="AD1055" s="111"/>
      <c r="AH1055" s="111"/>
    </row>
    <row r="1056" spans="3:34">
      <c r="C1056" s="111"/>
      <c r="D1056" s="111"/>
      <c r="E1056" s="111"/>
      <c r="F1056" s="138"/>
      <c r="G1056" s="111"/>
      <c r="J1056" s="111"/>
      <c r="AD1056" s="111"/>
      <c r="AH1056" s="111"/>
    </row>
    <row r="1057" spans="3:34">
      <c r="C1057" s="111"/>
      <c r="D1057" s="111"/>
      <c r="E1057" s="111"/>
      <c r="F1057" s="138"/>
      <c r="G1057" s="111"/>
      <c r="J1057" s="111"/>
      <c r="AD1057" s="111"/>
      <c r="AH1057" s="111"/>
    </row>
    <row r="1058" spans="3:34">
      <c r="C1058" s="111"/>
      <c r="D1058" s="111"/>
      <c r="E1058" s="111"/>
      <c r="F1058" s="138"/>
      <c r="G1058" s="111"/>
      <c r="J1058" s="111"/>
      <c r="AD1058" s="111"/>
      <c r="AH1058" s="111"/>
    </row>
    <row r="1059" spans="3:34">
      <c r="C1059" s="111"/>
      <c r="D1059" s="111"/>
      <c r="E1059" s="111"/>
      <c r="F1059" s="138"/>
      <c r="G1059" s="111"/>
      <c r="J1059" s="111"/>
      <c r="AD1059" s="111"/>
      <c r="AH1059" s="111"/>
    </row>
    <row r="1060" spans="3:34">
      <c r="C1060" s="111"/>
      <c r="D1060" s="111"/>
      <c r="E1060" s="111"/>
      <c r="F1060" s="138"/>
      <c r="G1060" s="111"/>
      <c r="J1060" s="111"/>
      <c r="AD1060" s="111"/>
      <c r="AH1060" s="111"/>
    </row>
    <row r="1061" spans="3:34">
      <c r="C1061" s="111"/>
      <c r="D1061" s="111"/>
      <c r="E1061" s="111"/>
      <c r="F1061" s="138"/>
      <c r="G1061" s="111"/>
      <c r="J1061" s="111"/>
      <c r="AD1061" s="111"/>
      <c r="AH1061" s="111"/>
    </row>
    <row r="1062" spans="3:34">
      <c r="C1062" s="111"/>
      <c r="D1062" s="111"/>
      <c r="E1062" s="111"/>
      <c r="F1062" s="138"/>
      <c r="G1062" s="111"/>
      <c r="J1062" s="111"/>
      <c r="AD1062" s="111"/>
      <c r="AH1062" s="111"/>
    </row>
    <row r="1063" spans="3:34">
      <c r="C1063" s="111"/>
      <c r="D1063" s="111"/>
      <c r="E1063" s="111"/>
      <c r="F1063" s="138"/>
      <c r="G1063" s="111"/>
      <c r="J1063" s="111"/>
      <c r="AD1063" s="111"/>
      <c r="AH1063" s="111"/>
    </row>
    <row r="1064" spans="3:34">
      <c r="C1064" s="111"/>
      <c r="D1064" s="111"/>
      <c r="E1064" s="111"/>
      <c r="F1064" s="138"/>
      <c r="G1064" s="111"/>
      <c r="J1064" s="111"/>
      <c r="AD1064" s="111"/>
      <c r="AH1064" s="111"/>
    </row>
    <row r="1065" spans="3:34">
      <c r="C1065" s="111"/>
      <c r="D1065" s="111"/>
      <c r="E1065" s="111"/>
      <c r="F1065" s="138"/>
      <c r="G1065" s="111"/>
      <c r="J1065" s="111"/>
      <c r="AD1065" s="111"/>
      <c r="AH1065" s="111"/>
    </row>
    <row r="1066" spans="3:34">
      <c r="C1066" s="111"/>
      <c r="D1066" s="111"/>
      <c r="E1066" s="111"/>
      <c r="F1066" s="138"/>
      <c r="G1066" s="111"/>
      <c r="J1066" s="111"/>
      <c r="AD1066" s="111"/>
      <c r="AH1066" s="111"/>
    </row>
    <row r="1067" spans="3:34">
      <c r="C1067" s="111"/>
      <c r="D1067" s="111"/>
      <c r="E1067" s="111"/>
      <c r="F1067" s="138"/>
      <c r="G1067" s="111"/>
      <c r="J1067" s="111"/>
      <c r="AD1067" s="111"/>
      <c r="AH1067" s="111"/>
    </row>
    <row r="1068" spans="3:34">
      <c r="C1068" s="111"/>
      <c r="D1068" s="111"/>
      <c r="E1068" s="111"/>
      <c r="F1068" s="138"/>
      <c r="G1068" s="111"/>
      <c r="J1068" s="111"/>
      <c r="AD1068" s="111"/>
      <c r="AH1068" s="111"/>
    </row>
    <row r="1069" spans="3:34">
      <c r="C1069" s="111"/>
      <c r="D1069" s="111"/>
      <c r="E1069" s="111"/>
      <c r="F1069" s="138"/>
      <c r="G1069" s="111"/>
      <c r="J1069" s="111"/>
      <c r="AD1069" s="111"/>
      <c r="AH1069" s="111"/>
    </row>
    <row r="1070" spans="3:34">
      <c r="C1070" s="111"/>
      <c r="D1070" s="111"/>
      <c r="E1070" s="111"/>
      <c r="F1070" s="138"/>
      <c r="G1070" s="111"/>
      <c r="J1070" s="111"/>
      <c r="AD1070" s="111"/>
      <c r="AH1070" s="111"/>
    </row>
    <row r="1071" spans="3:34">
      <c r="C1071" s="111"/>
      <c r="D1071" s="111"/>
      <c r="E1071" s="111"/>
      <c r="F1071" s="138"/>
      <c r="G1071" s="111"/>
      <c r="J1071" s="111"/>
      <c r="AD1071" s="111"/>
      <c r="AH1071" s="111"/>
    </row>
    <row r="1072" spans="3:34">
      <c r="C1072" s="111"/>
      <c r="D1072" s="111"/>
      <c r="E1072" s="111"/>
      <c r="F1072" s="138"/>
      <c r="G1072" s="111"/>
      <c r="J1072" s="111"/>
      <c r="AD1072" s="111"/>
      <c r="AH1072" s="111"/>
    </row>
    <row r="1073" spans="3:34">
      <c r="C1073" s="111"/>
      <c r="D1073" s="111"/>
      <c r="E1073" s="111"/>
      <c r="F1073" s="138"/>
      <c r="G1073" s="111"/>
      <c r="J1073" s="111"/>
      <c r="AD1073" s="111"/>
      <c r="AH1073" s="111"/>
    </row>
    <row r="1074" spans="3:34">
      <c r="C1074" s="111"/>
      <c r="D1074" s="111"/>
      <c r="E1074" s="111"/>
      <c r="F1074" s="138"/>
      <c r="G1074" s="111"/>
      <c r="J1074" s="111"/>
      <c r="AD1074" s="111"/>
      <c r="AH1074" s="111"/>
    </row>
    <row r="1075" spans="3:34">
      <c r="C1075" s="111"/>
      <c r="D1075" s="111"/>
      <c r="E1075" s="111"/>
      <c r="F1075" s="138"/>
      <c r="G1075" s="111"/>
      <c r="J1075" s="111"/>
      <c r="AD1075" s="111"/>
      <c r="AH1075" s="111"/>
    </row>
    <row r="1076" spans="3:34">
      <c r="C1076" s="111"/>
      <c r="D1076" s="111"/>
      <c r="E1076" s="111"/>
      <c r="F1076" s="138"/>
      <c r="G1076" s="111"/>
      <c r="J1076" s="111"/>
      <c r="AD1076" s="111"/>
      <c r="AH1076" s="111"/>
    </row>
    <row r="1077" spans="3:34">
      <c r="C1077" s="111"/>
      <c r="D1077" s="111"/>
      <c r="E1077" s="111"/>
      <c r="F1077" s="138"/>
      <c r="G1077" s="111"/>
      <c r="J1077" s="111"/>
      <c r="AD1077" s="111"/>
      <c r="AH1077" s="111"/>
    </row>
    <row r="1078" spans="3:34">
      <c r="C1078" s="111"/>
      <c r="D1078" s="111"/>
      <c r="E1078" s="111"/>
      <c r="F1078" s="138"/>
      <c r="G1078" s="111"/>
      <c r="J1078" s="111"/>
      <c r="AD1078" s="111"/>
      <c r="AH1078" s="111"/>
    </row>
    <row r="1079" spans="3:34">
      <c r="C1079" s="111"/>
      <c r="D1079" s="111"/>
      <c r="E1079" s="111"/>
      <c r="F1079" s="138"/>
      <c r="G1079" s="111"/>
      <c r="J1079" s="111"/>
      <c r="AD1079" s="111"/>
      <c r="AH1079" s="111"/>
    </row>
    <row r="1080" spans="3:34">
      <c r="C1080" s="111"/>
      <c r="D1080" s="111"/>
      <c r="E1080" s="111"/>
      <c r="F1080" s="138"/>
      <c r="G1080" s="111"/>
      <c r="J1080" s="111"/>
      <c r="AD1080" s="111"/>
      <c r="AH1080" s="111"/>
    </row>
    <row r="1081" spans="3:34">
      <c r="C1081" s="111"/>
      <c r="D1081" s="111"/>
      <c r="E1081" s="111"/>
      <c r="F1081" s="138"/>
      <c r="G1081" s="111"/>
      <c r="J1081" s="111"/>
      <c r="AD1081" s="111"/>
      <c r="AH1081" s="111"/>
    </row>
    <row r="1082" spans="3:34">
      <c r="C1082" s="111"/>
      <c r="D1082" s="111"/>
      <c r="E1082" s="111"/>
      <c r="F1082" s="138"/>
      <c r="G1082" s="111"/>
      <c r="J1082" s="111"/>
      <c r="AD1082" s="111"/>
      <c r="AH1082" s="111"/>
    </row>
    <row r="1083" spans="3:34">
      <c r="C1083" s="111"/>
      <c r="D1083" s="111"/>
      <c r="E1083" s="111"/>
      <c r="F1083" s="138"/>
      <c r="G1083" s="111"/>
      <c r="J1083" s="111"/>
      <c r="AD1083" s="111"/>
      <c r="AH1083" s="111"/>
    </row>
    <row r="1084" spans="3:34">
      <c r="C1084" s="111"/>
      <c r="D1084" s="111"/>
      <c r="E1084" s="111"/>
      <c r="F1084" s="138"/>
      <c r="G1084" s="111"/>
      <c r="J1084" s="111"/>
      <c r="AD1084" s="111"/>
      <c r="AH1084" s="111"/>
    </row>
    <row r="1085" spans="3:34">
      <c r="C1085" s="111"/>
      <c r="D1085" s="111"/>
      <c r="E1085" s="111"/>
      <c r="F1085" s="138"/>
      <c r="G1085" s="111"/>
      <c r="J1085" s="111"/>
      <c r="AD1085" s="111"/>
      <c r="AH1085" s="111"/>
    </row>
    <row r="1086" spans="3:34">
      <c r="C1086" s="111"/>
      <c r="D1086" s="111"/>
      <c r="E1086" s="111"/>
      <c r="F1086" s="138"/>
      <c r="G1086" s="111"/>
      <c r="J1086" s="111"/>
      <c r="AD1086" s="111"/>
      <c r="AH1086" s="111"/>
    </row>
    <row r="1087" spans="3:34">
      <c r="C1087" s="111"/>
      <c r="D1087" s="111"/>
      <c r="E1087" s="111"/>
      <c r="F1087" s="138"/>
      <c r="G1087" s="111"/>
      <c r="J1087" s="111"/>
      <c r="AD1087" s="111"/>
      <c r="AH1087" s="111"/>
    </row>
    <row r="1088" spans="3:34">
      <c r="C1088" s="111"/>
      <c r="D1088" s="111"/>
      <c r="E1088" s="111"/>
      <c r="F1088" s="138"/>
      <c r="G1088" s="111"/>
      <c r="J1088" s="111"/>
      <c r="AD1088" s="111"/>
      <c r="AH1088" s="111"/>
    </row>
    <row r="1089" spans="3:34">
      <c r="C1089" s="111"/>
      <c r="D1089" s="111"/>
      <c r="E1089" s="111"/>
      <c r="F1089" s="138"/>
      <c r="G1089" s="111"/>
      <c r="J1089" s="111"/>
      <c r="AD1089" s="111"/>
      <c r="AH1089" s="111"/>
    </row>
    <row r="1090" spans="3:34">
      <c r="C1090" s="111"/>
      <c r="D1090" s="111"/>
      <c r="E1090" s="111"/>
      <c r="F1090" s="138"/>
      <c r="G1090" s="111"/>
      <c r="J1090" s="111"/>
      <c r="AD1090" s="111"/>
      <c r="AH1090" s="111"/>
    </row>
    <row r="1091" spans="3:34">
      <c r="C1091" s="111"/>
      <c r="D1091" s="111"/>
      <c r="E1091" s="111"/>
      <c r="F1091" s="138"/>
      <c r="G1091" s="111"/>
      <c r="J1091" s="111"/>
      <c r="AD1091" s="111"/>
      <c r="AH1091" s="111"/>
    </row>
    <row r="1092" spans="3:34">
      <c r="C1092" s="111"/>
      <c r="D1092" s="111"/>
      <c r="E1092" s="111"/>
      <c r="F1092" s="138"/>
      <c r="G1092" s="111"/>
      <c r="J1092" s="111"/>
      <c r="AD1092" s="111"/>
      <c r="AH1092" s="111"/>
    </row>
    <row r="1093" spans="3:34">
      <c r="C1093" s="111"/>
      <c r="D1093" s="111"/>
      <c r="E1093" s="111"/>
      <c r="F1093" s="138"/>
      <c r="G1093" s="111"/>
      <c r="J1093" s="111"/>
      <c r="AD1093" s="111"/>
      <c r="AH1093" s="111"/>
    </row>
    <row r="1094" spans="3:34">
      <c r="C1094" s="111"/>
      <c r="D1094" s="111"/>
      <c r="E1094" s="111"/>
      <c r="F1094" s="138"/>
      <c r="G1094" s="111"/>
      <c r="J1094" s="111"/>
      <c r="AD1094" s="111"/>
      <c r="AH1094" s="111"/>
    </row>
    <row r="1095" spans="3:34">
      <c r="C1095" s="111"/>
      <c r="D1095" s="111"/>
      <c r="E1095" s="111"/>
      <c r="F1095" s="138"/>
      <c r="G1095" s="111"/>
      <c r="J1095" s="111"/>
      <c r="AD1095" s="111"/>
      <c r="AH1095" s="111"/>
    </row>
    <row r="1096" spans="3:34">
      <c r="C1096" s="111"/>
      <c r="D1096" s="111"/>
      <c r="E1096" s="111"/>
      <c r="F1096" s="138"/>
      <c r="G1096" s="111"/>
      <c r="J1096" s="111"/>
      <c r="AD1096" s="111"/>
      <c r="AH1096" s="111"/>
    </row>
    <row r="1097" spans="3:34">
      <c r="C1097" s="111"/>
      <c r="D1097" s="111"/>
      <c r="E1097" s="111"/>
      <c r="F1097" s="138"/>
      <c r="G1097" s="111"/>
      <c r="J1097" s="111"/>
      <c r="AD1097" s="111"/>
      <c r="AH1097" s="111"/>
    </row>
    <row r="1098" spans="3:34">
      <c r="C1098" s="111"/>
      <c r="D1098" s="111"/>
      <c r="E1098" s="111"/>
      <c r="F1098" s="138"/>
      <c r="G1098" s="111"/>
      <c r="J1098" s="111"/>
      <c r="AD1098" s="111"/>
      <c r="AH1098" s="111"/>
    </row>
    <row r="1099" spans="3:34">
      <c r="C1099" s="111"/>
      <c r="D1099" s="111"/>
      <c r="E1099" s="111"/>
      <c r="F1099" s="138"/>
      <c r="G1099" s="111"/>
      <c r="J1099" s="111"/>
      <c r="AD1099" s="111"/>
      <c r="AH1099" s="111"/>
    </row>
    <row r="1100" spans="3:34">
      <c r="C1100" s="111"/>
      <c r="D1100" s="111"/>
      <c r="E1100" s="111"/>
      <c r="F1100" s="138"/>
      <c r="G1100" s="111"/>
      <c r="J1100" s="111"/>
      <c r="AD1100" s="111"/>
      <c r="AH1100" s="111"/>
    </row>
    <row r="1101" spans="3:34">
      <c r="C1101" s="111"/>
      <c r="D1101" s="111"/>
      <c r="E1101" s="111"/>
      <c r="F1101" s="138"/>
      <c r="G1101" s="111"/>
      <c r="J1101" s="111"/>
      <c r="AD1101" s="111"/>
      <c r="AH1101" s="111"/>
    </row>
    <row r="1102" spans="3:34">
      <c r="C1102" s="111"/>
      <c r="D1102" s="111"/>
      <c r="E1102" s="111"/>
      <c r="F1102" s="138"/>
      <c r="G1102" s="111"/>
      <c r="J1102" s="111"/>
      <c r="AD1102" s="111"/>
      <c r="AH1102" s="111"/>
    </row>
    <row r="1103" spans="3:34">
      <c r="C1103" s="111"/>
      <c r="D1103" s="111"/>
      <c r="E1103" s="111"/>
      <c r="F1103" s="138"/>
      <c r="G1103" s="111"/>
      <c r="J1103" s="111"/>
      <c r="AD1103" s="111"/>
      <c r="AH1103" s="111"/>
    </row>
    <row r="1104" spans="3:34">
      <c r="C1104" s="111"/>
      <c r="D1104" s="111"/>
      <c r="E1104" s="111"/>
      <c r="F1104" s="138"/>
      <c r="G1104" s="111"/>
      <c r="J1104" s="111"/>
      <c r="AD1104" s="111"/>
      <c r="AH1104" s="111"/>
    </row>
    <row r="1105" spans="3:34">
      <c r="C1105" s="111"/>
      <c r="D1105" s="111"/>
      <c r="E1105" s="111"/>
      <c r="F1105" s="138"/>
      <c r="G1105" s="111"/>
      <c r="J1105" s="111"/>
      <c r="AD1105" s="111"/>
      <c r="AH1105" s="111"/>
    </row>
    <row r="1106" spans="3:34">
      <c r="C1106" s="111"/>
      <c r="D1106" s="111"/>
      <c r="E1106" s="111"/>
      <c r="F1106" s="138"/>
      <c r="G1106" s="111"/>
      <c r="J1106" s="111"/>
      <c r="AD1106" s="111"/>
      <c r="AH1106" s="111"/>
    </row>
    <row r="1107" spans="3:34">
      <c r="C1107" s="111"/>
      <c r="D1107" s="111"/>
      <c r="E1107" s="111"/>
      <c r="F1107" s="138"/>
      <c r="G1107" s="111"/>
      <c r="J1107" s="111"/>
      <c r="AD1107" s="111"/>
      <c r="AH1107" s="111"/>
    </row>
    <row r="1108" spans="3:34">
      <c r="C1108" s="111"/>
      <c r="D1108" s="111"/>
      <c r="E1108" s="111"/>
      <c r="F1108" s="138"/>
      <c r="G1108" s="111"/>
      <c r="J1108" s="111"/>
      <c r="AD1108" s="111"/>
      <c r="AH1108" s="111"/>
    </row>
    <row r="1109" spans="3:34">
      <c r="C1109" s="111"/>
      <c r="D1109" s="111"/>
      <c r="E1109" s="111"/>
      <c r="F1109" s="138"/>
      <c r="G1109" s="111"/>
      <c r="J1109" s="111"/>
      <c r="AD1109" s="111"/>
      <c r="AH1109" s="111"/>
    </row>
    <row r="1110" spans="3:34">
      <c r="C1110" s="111"/>
      <c r="D1110" s="111"/>
      <c r="E1110" s="111"/>
      <c r="F1110" s="138"/>
      <c r="G1110" s="111"/>
      <c r="J1110" s="111"/>
      <c r="AD1110" s="111"/>
      <c r="AH1110" s="111"/>
    </row>
    <row r="1111" spans="3:34">
      <c r="C1111" s="111"/>
      <c r="D1111" s="111"/>
      <c r="E1111" s="111"/>
      <c r="F1111" s="138"/>
      <c r="G1111" s="111"/>
      <c r="J1111" s="111"/>
      <c r="AD1111" s="111"/>
      <c r="AH1111" s="111"/>
    </row>
    <row r="1112" spans="3:34">
      <c r="C1112" s="111"/>
      <c r="D1112" s="111"/>
      <c r="E1112" s="111"/>
      <c r="F1112" s="138"/>
      <c r="G1112" s="111"/>
      <c r="J1112" s="111"/>
      <c r="AD1112" s="111"/>
      <c r="AH1112" s="111"/>
    </row>
    <row r="1113" spans="3:34">
      <c r="C1113" s="111"/>
      <c r="D1113" s="111"/>
      <c r="E1113" s="111"/>
      <c r="F1113" s="138"/>
      <c r="G1113" s="111"/>
      <c r="J1113" s="111"/>
      <c r="AD1113" s="111"/>
      <c r="AH1113" s="111"/>
    </row>
    <row r="1114" spans="3:34">
      <c r="C1114" s="111"/>
      <c r="D1114" s="111"/>
      <c r="E1114" s="111"/>
      <c r="F1114" s="138"/>
      <c r="G1114" s="111"/>
      <c r="J1114" s="111"/>
      <c r="AD1114" s="111"/>
      <c r="AH1114" s="111"/>
    </row>
    <row r="1115" spans="3:34">
      <c r="C1115" s="111"/>
      <c r="D1115" s="111"/>
      <c r="E1115" s="111"/>
      <c r="F1115" s="138"/>
      <c r="G1115" s="111"/>
      <c r="J1115" s="111"/>
      <c r="AD1115" s="111"/>
      <c r="AH1115" s="111"/>
    </row>
    <row r="1116" spans="3:34">
      <c r="C1116" s="111"/>
      <c r="D1116" s="111"/>
      <c r="E1116" s="111"/>
      <c r="F1116" s="138"/>
      <c r="G1116" s="111"/>
      <c r="J1116" s="111"/>
      <c r="AD1116" s="111"/>
      <c r="AH1116" s="111"/>
    </row>
    <row r="1117" spans="3:34">
      <c r="C1117" s="111"/>
      <c r="D1117" s="111"/>
      <c r="E1117" s="111"/>
      <c r="F1117" s="138"/>
      <c r="G1117" s="111"/>
      <c r="J1117" s="111"/>
      <c r="AD1117" s="111"/>
      <c r="AH1117" s="111"/>
    </row>
    <row r="1118" spans="3:34">
      <c r="C1118" s="111"/>
      <c r="D1118" s="111"/>
      <c r="E1118" s="111"/>
      <c r="F1118" s="138"/>
      <c r="G1118" s="111"/>
      <c r="J1118" s="111"/>
      <c r="AD1118" s="111"/>
      <c r="AH1118" s="111"/>
    </row>
    <row r="1119" spans="3:34">
      <c r="C1119" s="111"/>
      <c r="D1119" s="111"/>
      <c r="E1119" s="111"/>
      <c r="F1119" s="138"/>
      <c r="G1119" s="111"/>
      <c r="J1119" s="111"/>
      <c r="AD1119" s="111"/>
      <c r="AH1119" s="111"/>
    </row>
    <row r="1120" spans="3:34">
      <c r="C1120" s="111"/>
      <c r="D1120" s="111"/>
      <c r="E1120" s="111"/>
      <c r="F1120" s="138"/>
      <c r="G1120" s="111"/>
      <c r="J1120" s="111"/>
      <c r="AD1120" s="111"/>
      <c r="AH1120" s="111"/>
    </row>
    <row r="1121" spans="3:34">
      <c r="C1121" s="111"/>
      <c r="D1121" s="111"/>
      <c r="E1121" s="111"/>
      <c r="F1121" s="138"/>
      <c r="G1121" s="111"/>
      <c r="J1121" s="111"/>
      <c r="AD1121" s="111"/>
      <c r="AH1121" s="111"/>
    </row>
    <row r="1122" spans="3:34">
      <c r="C1122" s="111"/>
      <c r="D1122" s="111"/>
      <c r="E1122" s="111"/>
      <c r="F1122" s="138"/>
      <c r="G1122" s="111"/>
      <c r="J1122" s="111"/>
      <c r="AD1122" s="111"/>
      <c r="AH1122" s="111"/>
    </row>
    <row r="1123" spans="3:34">
      <c r="C1123" s="111"/>
      <c r="D1123" s="111"/>
      <c r="E1123" s="111"/>
      <c r="F1123" s="138"/>
      <c r="G1123" s="111"/>
      <c r="J1123" s="111"/>
      <c r="AD1123" s="111"/>
      <c r="AH1123" s="111"/>
    </row>
    <row r="1124" spans="3:34">
      <c r="C1124" s="111"/>
      <c r="D1124" s="111"/>
      <c r="E1124" s="111"/>
      <c r="F1124" s="138"/>
      <c r="G1124" s="111"/>
      <c r="J1124" s="111"/>
      <c r="AD1124" s="111"/>
      <c r="AH1124" s="111"/>
    </row>
    <row r="1125" spans="3:34">
      <c r="C1125" s="111"/>
      <c r="D1125" s="111"/>
      <c r="E1125" s="111"/>
      <c r="F1125" s="138"/>
      <c r="G1125" s="111"/>
      <c r="J1125" s="111"/>
      <c r="AD1125" s="111"/>
      <c r="AH1125" s="111"/>
    </row>
    <row r="1126" spans="3:34">
      <c r="C1126" s="111"/>
      <c r="D1126" s="111"/>
      <c r="E1126" s="111"/>
      <c r="F1126" s="138"/>
      <c r="G1126" s="111"/>
      <c r="J1126" s="111"/>
      <c r="AD1126" s="111"/>
      <c r="AH1126" s="111"/>
    </row>
    <row r="1127" spans="3:34">
      <c r="C1127" s="111"/>
      <c r="D1127" s="111"/>
      <c r="E1127" s="111"/>
      <c r="F1127" s="138"/>
      <c r="G1127" s="111"/>
      <c r="J1127" s="111"/>
      <c r="AD1127" s="111"/>
      <c r="AH1127" s="111"/>
    </row>
    <row r="1128" spans="3:34">
      <c r="C1128" s="111"/>
      <c r="D1128" s="111"/>
      <c r="E1128" s="111"/>
      <c r="F1128" s="138"/>
      <c r="G1128" s="111"/>
      <c r="J1128" s="111"/>
      <c r="AD1128" s="111"/>
      <c r="AH1128" s="111"/>
    </row>
    <row r="1129" spans="3:34">
      <c r="C1129" s="111"/>
      <c r="D1129" s="111"/>
      <c r="E1129" s="111"/>
      <c r="F1129" s="138"/>
      <c r="G1129" s="111"/>
      <c r="J1129" s="111"/>
      <c r="AD1129" s="111"/>
      <c r="AH1129" s="111"/>
    </row>
    <row r="1130" spans="3:34">
      <c r="C1130" s="111"/>
      <c r="D1130" s="111"/>
      <c r="E1130" s="111"/>
      <c r="F1130" s="138"/>
      <c r="G1130" s="111"/>
      <c r="J1130" s="111"/>
      <c r="AD1130" s="111"/>
      <c r="AH1130" s="111"/>
    </row>
    <row r="1131" spans="3:34">
      <c r="C1131" s="111"/>
      <c r="D1131" s="111"/>
      <c r="E1131" s="111"/>
      <c r="F1131" s="138"/>
      <c r="G1131" s="111"/>
      <c r="J1131" s="111"/>
      <c r="AD1131" s="111"/>
      <c r="AH1131" s="111"/>
    </row>
    <row r="1132" spans="3:34">
      <c r="C1132" s="111"/>
      <c r="D1132" s="111"/>
      <c r="E1132" s="111"/>
      <c r="F1132" s="138"/>
      <c r="G1132" s="111"/>
      <c r="J1132" s="111"/>
      <c r="AD1132" s="111"/>
      <c r="AH1132" s="111"/>
    </row>
    <row r="1133" spans="3:34">
      <c r="C1133" s="111"/>
      <c r="D1133" s="111"/>
      <c r="E1133" s="111"/>
      <c r="F1133" s="138"/>
      <c r="G1133" s="111"/>
      <c r="J1133" s="111"/>
      <c r="AD1133" s="111"/>
      <c r="AH1133" s="111"/>
    </row>
    <row r="1134" spans="3:34">
      <c r="C1134" s="111"/>
      <c r="D1134" s="111"/>
      <c r="E1134" s="111"/>
      <c r="F1134" s="138"/>
      <c r="G1134" s="111"/>
      <c r="J1134" s="111"/>
      <c r="AD1134" s="111"/>
      <c r="AH1134" s="111"/>
    </row>
    <row r="1135" spans="3:34">
      <c r="C1135" s="111"/>
      <c r="D1135" s="111"/>
      <c r="E1135" s="111"/>
      <c r="F1135" s="138"/>
      <c r="G1135" s="111"/>
      <c r="J1135" s="111"/>
      <c r="AD1135" s="111"/>
      <c r="AH1135" s="111"/>
    </row>
    <row r="1136" spans="3:34">
      <c r="C1136" s="111"/>
      <c r="D1136" s="111"/>
      <c r="E1136" s="111"/>
      <c r="F1136" s="138"/>
      <c r="G1136" s="111"/>
      <c r="J1136" s="111"/>
      <c r="AD1136" s="111"/>
      <c r="AH1136" s="111"/>
    </row>
    <row r="1137" spans="3:34">
      <c r="C1137" s="111"/>
      <c r="D1137" s="111"/>
      <c r="E1137" s="111"/>
      <c r="F1137" s="138"/>
      <c r="G1137" s="111"/>
      <c r="J1137" s="111"/>
      <c r="AD1137" s="111"/>
      <c r="AH1137" s="111"/>
    </row>
    <row r="1138" spans="3:34">
      <c r="C1138" s="111"/>
      <c r="D1138" s="111"/>
      <c r="E1138" s="111"/>
      <c r="F1138" s="138"/>
      <c r="G1138" s="111"/>
      <c r="J1138" s="111"/>
      <c r="AD1138" s="111"/>
      <c r="AH1138" s="111"/>
    </row>
    <row r="1139" spans="3:34">
      <c r="C1139" s="111"/>
      <c r="D1139" s="111"/>
      <c r="E1139" s="111"/>
      <c r="F1139" s="138"/>
      <c r="G1139" s="111"/>
      <c r="J1139" s="111"/>
      <c r="AD1139" s="111"/>
      <c r="AH1139" s="111"/>
    </row>
    <row r="1140" spans="3:34">
      <c r="C1140" s="111"/>
      <c r="D1140" s="111"/>
      <c r="E1140" s="111"/>
      <c r="F1140" s="138"/>
      <c r="G1140" s="111"/>
      <c r="J1140" s="111"/>
      <c r="AD1140" s="111"/>
      <c r="AH1140" s="111"/>
    </row>
    <row r="1141" spans="3:34">
      <c r="C1141" s="111"/>
      <c r="D1141" s="111"/>
      <c r="E1141" s="111"/>
      <c r="F1141" s="138"/>
      <c r="G1141" s="111"/>
      <c r="J1141" s="111"/>
      <c r="AD1141" s="111"/>
      <c r="AH1141" s="111"/>
    </row>
    <row r="1142" spans="3:34">
      <c r="C1142" s="111"/>
      <c r="D1142" s="111"/>
      <c r="E1142" s="111"/>
      <c r="F1142" s="138"/>
      <c r="G1142" s="111"/>
      <c r="J1142" s="111"/>
      <c r="AD1142" s="111"/>
      <c r="AH1142" s="111"/>
    </row>
    <row r="1143" spans="3:34">
      <c r="C1143" s="111"/>
      <c r="D1143" s="111"/>
      <c r="E1143" s="111"/>
      <c r="F1143" s="138"/>
      <c r="G1143" s="111"/>
      <c r="J1143" s="111"/>
      <c r="AD1143" s="111"/>
      <c r="AH1143" s="111"/>
    </row>
    <row r="1144" spans="3:34">
      <c r="C1144" s="111"/>
      <c r="D1144" s="111"/>
      <c r="E1144" s="111"/>
      <c r="F1144" s="138"/>
      <c r="G1144" s="111"/>
      <c r="J1144" s="111"/>
      <c r="AD1144" s="111"/>
      <c r="AH1144" s="111"/>
    </row>
    <row r="1145" spans="3:34">
      <c r="C1145" s="111"/>
      <c r="D1145" s="111"/>
      <c r="E1145" s="111"/>
      <c r="F1145" s="138"/>
      <c r="G1145" s="111"/>
      <c r="J1145" s="111"/>
      <c r="AD1145" s="111"/>
      <c r="AH1145" s="111"/>
    </row>
    <row r="1146" spans="3:34">
      <c r="C1146" s="111"/>
      <c r="D1146" s="111"/>
      <c r="E1146" s="111"/>
      <c r="F1146" s="138"/>
      <c r="G1146" s="111"/>
      <c r="J1146" s="111"/>
      <c r="AD1146" s="111"/>
      <c r="AH1146" s="111"/>
    </row>
    <row r="1147" spans="3:34">
      <c r="C1147" s="111"/>
      <c r="D1147" s="111"/>
      <c r="E1147" s="111"/>
      <c r="F1147" s="138"/>
      <c r="G1147" s="111"/>
      <c r="J1147" s="111"/>
      <c r="AD1147" s="111"/>
      <c r="AH1147" s="111"/>
    </row>
    <row r="1148" spans="3:34">
      <c r="C1148" s="111"/>
      <c r="D1148" s="111"/>
      <c r="E1148" s="111"/>
      <c r="F1148" s="138"/>
      <c r="G1148" s="111"/>
      <c r="J1148" s="111"/>
      <c r="AD1148" s="111"/>
      <c r="AH1148" s="111"/>
    </row>
    <row r="1149" spans="3:34">
      <c r="C1149" s="111"/>
      <c r="D1149" s="111"/>
      <c r="E1149" s="111"/>
      <c r="F1149" s="138"/>
      <c r="G1149" s="111"/>
      <c r="J1149" s="111"/>
      <c r="AD1149" s="111"/>
      <c r="AH1149" s="111"/>
    </row>
    <row r="1150" spans="3:34">
      <c r="C1150" s="111"/>
      <c r="D1150" s="111"/>
      <c r="E1150" s="111"/>
      <c r="F1150" s="138"/>
      <c r="G1150" s="111"/>
      <c r="J1150" s="111"/>
      <c r="AD1150" s="111"/>
      <c r="AH1150" s="111"/>
    </row>
    <row r="1151" spans="3:34">
      <c r="C1151" s="111"/>
      <c r="D1151" s="111"/>
      <c r="E1151" s="111"/>
      <c r="F1151" s="138"/>
      <c r="G1151" s="111"/>
      <c r="J1151" s="111"/>
      <c r="AD1151" s="111"/>
      <c r="AH1151" s="111"/>
    </row>
    <row r="1152" spans="3:34">
      <c r="C1152" s="111"/>
      <c r="D1152" s="111"/>
      <c r="E1152" s="111"/>
      <c r="F1152" s="138"/>
      <c r="G1152" s="111"/>
      <c r="J1152" s="111"/>
      <c r="AD1152" s="111"/>
      <c r="AH1152" s="111"/>
    </row>
    <row r="1153" spans="3:34">
      <c r="C1153" s="111"/>
      <c r="D1153" s="111"/>
      <c r="E1153" s="111"/>
      <c r="F1153" s="138"/>
      <c r="G1153" s="111"/>
      <c r="J1153" s="111"/>
      <c r="AD1153" s="111"/>
      <c r="AH1153" s="111"/>
    </row>
    <row r="1154" spans="3:34">
      <c r="C1154" s="111"/>
      <c r="D1154" s="111"/>
      <c r="E1154" s="111"/>
      <c r="F1154" s="138"/>
      <c r="G1154" s="111"/>
      <c r="J1154" s="111"/>
      <c r="AD1154" s="111"/>
      <c r="AH1154" s="111"/>
    </row>
    <row r="1155" spans="3:34">
      <c r="C1155" s="111"/>
      <c r="D1155" s="111"/>
      <c r="E1155" s="111"/>
      <c r="F1155" s="138"/>
      <c r="G1155" s="111"/>
      <c r="J1155" s="111"/>
      <c r="AD1155" s="111"/>
      <c r="AH1155" s="111"/>
    </row>
    <row r="1156" spans="3:34">
      <c r="C1156" s="111"/>
      <c r="D1156" s="111"/>
      <c r="E1156" s="111"/>
      <c r="F1156" s="138"/>
      <c r="G1156" s="111"/>
      <c r="J1156" s="111"/>
      <c r="AD1156" s="111"/>
      <c r="AH1156" s="111"/>
    </row>
    <row r="1157" spans="3:34">
      <c r="C1157" s="111"/>
      <c r="D1157" s="111"/>
      <c r="E1157" s="111"/>
      <c r="F1157" s="138"/>
      <c r="G1157" s="111"/>
      <c r="J1157" s="111"/>
      <c r="AD1157" s="111"/>
      <c r="AH1157" s="111"/>
    </row>
    <row r="1158" spans="3:34">
      <c r="C1158" s="111"/>
      <c r="D1158" s="111"/>
      <c r="E1158" s="111"/>
      <c r="F1158" s="138"/>
      <c r="G1158" s="111"/>
      <c r="J1158" s="111"/>
      <c r="AD1158" s="111"/>
      <c r="AH1158" s="111"/>
    </row>
    <row r="1159" spans="3:34">
      <c r="C1159" s="111"/>
      <c r="D1159" s="111"/>
      <c r="E1159" s="111"/>
      <c r="F1159" s="138"/>
      <c r="G1159" s="111"/>
      <c r="J1159" s="111"/>
      <c r="AD1159" s="111"/>
      <c r="AH1159" s="111"/>
    </row>
    <row r="1160" spans="3:34">
      <c r="C1160" s="111"/>
      <c r="D1160" s="111"/>
      <c r="E1160" s="111"/>
      <c r="F1160" s="138"/>
      <c r="G1160" s="111"/>
      <c r="J1160" s="111"/>
      <c r="AD1160" s="111"/>
      <c r="AH1160" s="111"/>
    </row>
    <row r="1161" spans="3:34">
      <c r="C1161" s="111"/>
      <c r="D1161" s="111"/>
      <c r="E1161" s="111"/>
      <c r="F1161" s="138"/>
      <c r="G1161" s="111"/>
      <c r="J1161" s="111"/>
      <c r="AD1161" s="111"/>
      <c r="AH1161" s="111"/>
    </row>
    <row r="1162" spans="3:34">
      <c r="C1162" s="111"/>
      <c r="D1162" s="111"/>
      <c r="E1162" s="111"/>
      <c r="F1162" s="138"/>
      <c r="G1162" s="111"/>
      <c r="J1162" s="111"/>
      <c r="AD1162" s="111"/>
      <c r="AH1162" s="111"/>
    </row>
    <row r="1163" spans="3:34">
      <c r="C1163" s="111"/>
      <c r="D1163" s="111"/>
      <c r="E1163" s="111"/>
      <c r="F1163" s="138"/>
      <c r="G1163" s="111"/>
      <c r="J1163" s="111"/>
      <c r="AD1163" s="111"/>
      <c r="AH1163" s="111"/>
    </row>
    <row r="1164" spans="3:34">
      <c r="C1164" s="111"/>
      <c r="D1164" s="111"/>
      <c r="E1164" s="111"/>
      <c r="F1164" s="138"/>
      <c r="G1164" s="111"/>
      <c r="J1164" s="111"/>
      <c r="AD1164" s="111"/>
      <c r="AH1164" s="111"/>
    </row>
    <row r="1165" spans="3:34">
      <c r="C1165" s="111"/>
      <c r="D1165" s="111"/>
      <c r="E1165" s="111"/>
      <c r="F1165" s="138"/>
      <c r="G1165" s="111"/>
      <c r="J1165" s="111"/>
      <c r="AD1165" s="111"/>
      <c r="AH1165" s="111"/>
    </row>
    <row r="1166" spans="3:34">
      <c r="C1166" s="111"/>
      <c r="D1166" s="111"/>
      <c r="E1166" s="111"/>
      <c r="F1166" s="138"/>
      <c r="G1166" s="111"/>
      <c r="J1166" s="111"/>
      <c r="AD1166" s="111"/>
      <c r="AH1166" s="111"/>
    </row>
    <row r="1167" spans="3:34">
      <c r="C1167" s="111"/>
      <c r="D1167" s="111"/>
      <c r="E1167" s="111"/>
      <c r="F1167" s="138"/>
      <c r="G1167" s="111"/>
      <c r="J1167" s="111"/>
      <c r="AD1167" s="111"/>
      <c r="AH1167" s="111"/>
    </row>
    <row r="1168" spans="3:34">
      <c r="C1168" s="111"/>
      <c r="D1168" s="111"/>
      <c r="E1168" s="111"/>
      <c r="F1168" s="138"/>
      <c r="G1168" s="111"/>
      <c r="J1168" s="111"/>
      <c r="AD1168" s="111"/>
      <c r="AH1168" s="111"/>
    </row>
    <row r="1169" spans="3:34">
      <c r="C1169" s="111"/>
      <c r="D1169" s="111"/>
      <c r="E1169" s="111"/>
      <c r="F1169" s="138"/>
      <c r="G1169" s="111"/>
      <c r="J1169" s="111"/>
      <c r="AD1169" s="111"/>
      <c r="AH1169" s="111"/>
    </row>
    <row r="1170" spans="3:34">
      <c r="C1170" s="111"/>
      <c r="D1170" s="111"/>
      <c r="E1170" s="111"/>
      <c r="F1170" s="138"/>
      <c r="G1170" s="111"/>
      <c r="J1170" s="111"/>
      <c r="AD1170" s="111"/>
      <c r="AH1170" s="111"/>
    </row>
    <row r="1171" spans="3:34">
      <c r="C1171" s="111"/>
      <c r="D1171" s="111"/>
      <c r="E1171" s="111"/>
      <c r="F1171" s="138"/>
      <c r="G1171" s="111"/>
      <c r="J1171" s="111"/>
      <c r="AD1171" s="111"/>
      <c r="AH1171" s="111"/>
    </row>
    <row r="1172" spans="3:34">
      <c r="C1172" s="111"/>
      <c r="D1172" s="111"/>
      <c r="E1172" s="111"/>
      <c r="F1172" s="138"/>
      <c r="G1172" s="111"/>
      <c r="J1172" s="111"/>
      <c r="AD1172" s="111"/>
      <c r="AH1172" s="111"/>
    </row>
    <row r="1173" spans="3:34">
      <c r="C1173" s="111"/>
      <c r="D1173" s="111"/>
      <c r="E1173" s="111"/>
      <c r="F1173" s="138"/>
      <c r="G1173" s="111"/>
      <c r="J1173" s="111"/>
      <c r="AD1173" s="111"/>
      <c r="AH1173" s="111"/>
    </row>
    <row r="1174" spans="3:34">
      <c r="C1174" s="111"/>
      <c r="D1174" s="111"/>
      <c r="E1174" s="111"/>
      <c r="F1174" s="138"/>
      <c r="G1174" s="111"/>
      <c r="J1174" s="111"/>
      <c r="AD1174" s="111"/>
      <c r="AH1174" s="111"/>
    </row>
    <row r="1175" spans="3:34">
      <c r="C1175" s="111"/>
      <c r="D1175" s="111"/>
      <c r="E1175" s="111"/>
      <c r="F1175" s="138"/>
      <c r="G1175" s="111"/>
      <c r="J1175" s="111"/>
      <c r="AD1175" s="111"/>
      <c r="AH1175" s="111"/>
    </row>
    <row r="1176" spans="3:34">
      <c r="C1176" s="111"/>
      <c r="D1176" s="111"/>
      <c r="E1176" s="111"/>
      <c r="F1176" s="138"/>
      <c r="G1176" s="111"/>
      <c r="J1176" s="111"/>
      <c r="AD1176" s="111"/>
      <c r="AH1176" s="111"/>
    </row>
    <row r="1177" spans="3:34">
      <c r="C1177" s="111"/>
      <c r="D1177" s="111"/>
      <c r="E1177" s="111"/>
      <c r="F1177" s="138"/>
      <c r="G1177" s="111"/>
      <c r="J1177" s="111"/>
      <c r="AD1177" s="111"/>
      <c r="AH1177" s="111"/>
    </row>
    <row r="1178" spans="3:34">
      <c r="C1178" s="111"/>
      <c r="D1178" s="111"/>
      <c r="E1178" s="111"/>
      <c r="F1178" s="138"/>
      <c r="G1178" s="111"/>
      <c r="J1178" s="111"/>
      <c r="AD1178" s="111"/>
      <c r="AH1178" s="111"/>
    </row>
    <row r="1179" spans="3:34">
      <c r="C1179" s="111"/>
      <c r="D1179" s="111"/>
      <c r="E1179" s="111"/>
      <c r="F1179" s="138"/>
      <c r="G1179" s="111"/>
      <c r="J1179" s="111"/>
      <c r="AD1179" s="111"/>
      <c r="AH1179" s="111"/>
    </row>
    <row r="1180" spans="3:34">
      <c r="C1180" s="111"/>
      <c r="D1180" s="111"/>
      <c r="E1180" s="111"/>
      <c r="F1180" s="138"/>
      <c r="G1180" s="111"/>
      <c r="J1180" s="111"/>
      <c r="AD1180" s="111"/>
      <c r="AH1180" s="111"/>
    </row>
    <row r="1181" spans="3:34">
      <c r="C1181" s="111"/>
      <c r="D1181" s="111"/>
      <c r="E1181" s="111"/>
      <c r="F1181" s="138"/>
      <c r="G1181" s="111"/>
      <c r="J1181" s="111"/>
      <c r="AD1181" s="111"/>
      <c r="AH1181" s="111"/>
    </row>
    <row r="1182" spans="3:34">
      <c r="C1182" s="111"/>
      <c r="D1182" s="111"/>
      <c r="E1182" s="111"/>
      <c r="F1182" s="138"/>
      <c r="G1182" s="111"/>
      <c r="J1182" s="111"/>
      <c r="AD1182" s="111"/>
      <c r="AH1182" s="111"/>
    </row>
    <row r="1183" spans="3:34">
      <c r="C1183" s="111"/>
      <c r="D1183" s="111"/>
      <c r="E1183" s="111"/>
      <c r="F1183" s="138"/>
      <c r="G1183" s="111"/>
      <c r="J1183" s="111"/>
      <c r="AD1183" s="111"/>
      <c r="AH1183" s="111"/>
    </row>
    <row r="1184" spans="3:34">
      <c r="C1184" s="111"/>
      <c r="D1184" s="111"/>
      <c r="E1184" s="111"/>
      <c r="F1184" s="138"/>
      <c r="G1184" s="111"/>
      <c r="J1184" s="111"/>
      <c r="AD1184" s="111"/>
      <c r="AH1184" s="111"/>
    </row>
    <row r="1185" spans="3:34">
      <c r="C1185" s="111"/>
      <c r="D1185" s="111"/>
      <c r="E1185" s="111"/>
      <c r="F1185" s="138"/>
      <c r="G1185" s="111"/>
      <c r="J1185" s="111"/>
      <c r="AD1185" s="111"/>
      <c r="AH1185" s="111"/>
    </row>
    <row r="1186" spans="3:34">
      <c r="C1186" s="111"/>
      <c r="D1186" s="111"/>
      <c r="E1186" s="111"/>
      <c r="F1186" s="138"/>
      <c r="G1186" s="111"/>
      <c r="J1186" s="111"/>
      <c r="AD1186" s="111"/>
      <c r="AH1186" s="111"/>
    </row>
    <row r="1187" spans="3:34">
      <c r="C1187" s="111"/>
      <c r="D1187" s="111"/>
      <c r="E1187" s="111"/>
      <c r="F1187" s="138"/>
      <c r="G1187" s="111"/>
      <c r="J1187" s="111"/>
      <c r="AD1187" s="111"/>
      <c r="AH1187" s="111"/>
    </row>
    <row r="1188" spans="3:34">
      <c r="C1188" s="111"/>
      <c r="D1188" s="111"/>
      <c r="E1188" s="111"/>
      <c r="F1188" s="138"/>
      <c r="G1188" s="111"/>
      <c r="J1188" s="111"/>
      <c r="AD1188" s="111"/>
      <c r="AH1188" s="111"/>
    </row>
    <row r="1189" spans="3:34">
      <c r="C1189" s="111"/>
      <c r="D1189" s="111"/>
      <c r="E1189" s="111"/>
      <c r="F1189" s="138"/>
      <c r="G1189" s="111"/>
      <c r="J1189" s="111"/>
      <c r="AD1189" s="111"/>
      <c r="AH1189" s="111"/>
    </row>
    <row r="1190" spans="3:34">
      <c r="C1190" s="111"/>
      <c r="D1190" s="111"/>
      <c r="E1190" s="111"/>
      <c r="F1190" s="138"/>
      <c r="G1190" s="111"/>
      <c r="J1190" s="111"/>
      <c r="AD1190" s="111"/>
      <c r="AH1190" s="111"/>
    </row>
    <row r="1191" spans="3:34">
      <c r="C1191" s="111"/>
      <c r="D1191" s="111"/>
      <c r="E1191" s="111"/>
      <c r="F1191" s="138"/>
      <c r="G1191" s="111"/>
      <c r="J1191" s="111"/>
      <c r="AD1191" s="111"/>
      <c r="AH1191" s="111"/>
    </row>
    <row r="1192" spans="3:34">
      <c r="C1192" s="111"/>
      <c r="D1192" s="111"/>
      <c r="E1192" s="111"/>
      <c r="F1192" s="138"/>
      <c r="G1192" s="111"/>
      <c r="J1192" s="111"/>
      <c r="AD1192" s="111"/>
      <c r="AH1192" s="111"/>
    </row>
    <row r="1193" spans="3:34">
      <c r="C1193" s="111"/>
      <c r="D1193" s="111"/>
      <c r="E1193" s="111"/>
      <c r="F1193" s="138"/>
      <c r="G1193" s="111"/>
      <c r="J1193" s="111"/>
      <c r="AD1193" s="111"/>
      <c r="AH1193" s="111"/>
    </row>
    <row r="1194" spans="3:34">
      <c r="C1194" s="111"/>
      <c r="D1194" s="111"/>
      <c r="E1194" s="111"/>
      <c r="F1194" s="138"/>
      <c r="G1194" s="111"/>
      <c r="J1194" s="111"/>
      <c r="AD1194" s="111"/>
      <c r="AH1194" s="111"/>
    </row>
    <row r="1195" spans="3:34">
      <c r="C1195" s="111"/>
      <c r="D1195" s="111"/>
      <c r="E1195" s="111"/>
      <c r="F1195" s="138"/>
      <c r="G1195" s="111"/>
      <c r="J1195" s="111"/>
      <c r="AD1195" s="111"/>
      <c r="AH1195" s="111"/>
    </row>
    <row r="1196" spans="3:34">
      <c r="C1196" s="111"/>
      <c r="D1196" s="111"/>
      <c r="E1196" s="111"/>
      <c r="F1196" s="138"/>
      <c r="G1196" s="111"/>
      <c r="J1196" s="111"/>
      <c r="AD1196" s="111"/>
      <c r="AH1196" s="111"/>
    </row>
    <row r="1197" spans="3:34">
      <c r="C1197" s="111"/>
      <c r="D1197" s="111"/>
      <c r="E1197" s="111"/>
      <c r="F1197" s="138"/>
      <c r="G1197" s="111"/>
      <c r="J1197" s="111"/>
      <c r="AD1197" s="111"/>
      <c r="AH1197" s="111"/>
    </row>
    <row r="1198" spans="3:34">
      <c r="C1198" s="111"/>
      <c r="D1198" s="111"/>
      <c r="E1198" s="111"/>
      <c r="F1198" s="138"/>
      <c r="G1198" s="111"/>
      <c r="J1198" s="111"/>
      <c r="AD1198" s="111"/>
      <c r="AH1198" s="111"/>
    </row>
    <row r="1199" spans="3:34">
      <c r="C1199" s="111"/>
      <c r="D1199" s="111"/>
      <c r="E1199" s="111"/>
      <c r="F1199" s="138"/>
      <c r="G1199" s="111"/>
      <c r="J1199" s="111"/>
      <c r="AD1199" s="111"/>
      <c r="AH1199" s="111"/>
    </row>
    <row r="1200" spans="3:34">
      <c r="C1200" s="111"/>
      <c r="D1200" s="111"/>
      <c r="E1200" s="111"/>
      <c r="F1200" s="138"/>
      <c r="G1200" s="111"/>
      <c r="J1200" s="111"/>
      <c r="AD1200" s="111"/>
      <c r="AH1200" s="111"/>
    </row>
    <row r="1201" spans="3:34">
      <c r="C1201" s="111"/>
      <c r="D1201" s="111"/>
      <c r="E1201" s="111"/>
      <c r="F1201" s="138"/>
      <c r="G1201" s="111"/>
      <c r="J1201" s="111"/>
      <c r="AD1201" s="111"/>
      <c r="AH1201" s="111"/>
    </row>
    <row r="1202" spans="3:34">
      <c r="C1202" s="111"/>
      <c r="D1202" s="111"/>
      <c r="E1202" s="111"/>
      <c r="F1202" s="138"/>
      <c r="G1202" s="111"/>
      <c r="J1202" s="111"/>
      <c r="AD1202" s="111"/>
      <c r="AH1202" s="111"/>
    </row>
    <row r="1203" spans="3:34">
      <c r="C1203" s="111"/>
      <c r="D1203" s="111"/>
      <c r="E1203" s="111"/>
      <c r="F1203" s="138"/>
      <c r="G1203" s="111"/>
      <c r="J1203" s="111"/>
      <c r="AD1203" s="111"/>
      <c r="AH1203" s="111"/>
    </row>
    <row r="1204" spans="3:34">
      <c r="C1204" s="111"/>
      <c r="D1204" s="111"/>
      <c r="E1204" s="111"/>
      <c r="F1204" s="138"/>
      <c r="G1204" s="111"/>
      <c r="J1204" s="111"/>
      <c r="AD1204" s="111"/>
      <c r="AH1204" s="111"/>
    </row>
    <row r="1205" spans="3:34">
      <c r="C1205" s="111"/>
      <c r="D1205" s="111"/>
      <c r="E1205" s="111"/>
      <c r="F1205" s="138"/>
      <c r="G1205" s="111"/>
      <c r="J1205" s="111"/>
      <c r="AD1205" s="111"/>
      <c r="AH1205" s="111"/>
    </row>
    <row r="1206" spans="3:34">
      <c r="C1206" s="111"/>
      <c r="D1206" s="111"/>
      <c r="E1206" s="111"/>
      <c r="F1206" s="138"/>
      <c r="G1206" s="111"/>
      <c r="J1206" s="111"/>
      <c r="AD1206" s="111"/>
      <c r="AH1206" s="111"/>
    </row>
    <row r="1207" spans="3:34">
      <c r="C1207" s="111"/>
      <c r="D1207" s="111"/>
      <c r="E1207" s="111"/>
      <c r="F1207" s="138"/>
      <c r="G1207" s="111"/>
      <c r="J1207" s="111"/>
      <c r="AD1207" s="111"/>
      <c r="AH1207" s="111"/>
    </row>
    <row r="1208" spans="3:34">
      <c r="C1208" s="111"/>
      <c r="D1208" s="111"/>
      <c r="E1208" s="111"/>
      <c r="F1208" s="138"/>
      <c r="G1208" s="111"/>
      <c r="J1208" s="111"/>
      <c r="AD1208" s="111"/>
      <c r="AH1208" s="111"/>
    </row>
    <row r="1209" spans="3:34">
      <c r="C1209" s="111"/>
      <c r="D1209" s="111"/>
      <c r="E1209" s="111"/>
      <c r="F1209" s="138"/>
      <c r="G1209" s="111"/>
      <c r="J1209" s="111"/>
      <c r="AD1209" s="111"/>
      <c r="AH1209" s="111"/>
    </row>
    <row r="1210" spans="3:34">
      <c r="C1210" s="111"/>
      <c r="D1210" s="111"/>
      <c r="E1210" s="111"/>
      <c r="F1210" s="138"/>
      <c r="G1210" s="111"/>
      <c r="J1210" s="111"/>
      <c r="AD1210" s="111"/>
      <c r="AH1210" s="111"/>
    </row>
    <row r="1211" spans="3:34">
      <c r="C1211" s="111"/>
      <c r="D1211" s="111"/>
      <c r="E1211" s="111"/>
      <c r="F1211" s="138"/>
      <c r="G1211" s="111"/>
      <c r="J1211" s="111"/>
      <c r="AD1211" s="111"/>
      <c r="AH1211" s="111"/>
    </row>
    <row r="1212" spans="3:34">
      <c r="C1212" s="111"/>
      <c r="D1212" s="111"/>
      <c r="E1212" s="111"/>
      <c r="F1212" s="138"/>
      <c r="G1212" s="111"/>
      <c r="J1212" s="111"/>
      <c r="AD1212" s="111"/>
      <c r="AH1212" s="111"/>
    </row>
    <row r="1213" spans="3:34">
      <c r="C1213" s="111"/>
      <c r="D1213" s="111"/>
      <c r="E1213" s="111"/>
      <c r="F1213" s="138"/>
      <c r="G1213" s="111"/>
      <c r="J1213" s="111"/>
      <c r="AD1213" s="111"/>
      <c r="AH1213" s="111"/>
    </row>
    <row r="1214" spans="3:34">
      <c r="C1214" s="111"/>
      <c r="D1214" s="111"/>
      <c r="E1214" s="111"/>
      <c r="F1214" s="138"/>
      <c r="G1214" s="111"/>
      <c r="J1214" s="111"/>
      <c r="AD1214" s="111"/>
      <c r="AH1214" s="111"/>
    </row>
    <row r="1215" spans="3:34">
      <c r="C1215" s="111"/>
      <c r="D1215" s="111"/>
      <c r="E1215" s="111"/>
      <c r="F1215" s="138"/>
      <c r="G1215" s="111"/>
      <c r="J1215" s="111"/>
      <c r="AD1215" s="111"/>
      <c r="AH1215" s="111"/>
    </row>
    <row r="1216" spans="3:34">
      <c r="C1216" s="111"/>
      <c r="D1216" s="111"/>
      <c r="E1216" s="111"/>
      <c r="F1216" s="138"/>
      <c r="G1216" s="111"/>
      <c r="J1216" s="111"/>
      <c r="AD1216" s="111"/>
      <c r="AH1216" s="111"/>
    </row>
    <row r="1217" spans="3:34">
      <c r="C1217" s="111"/>
      <c r="D1217" s="111"/>
      <c r="E1217" s="111"/>
      <c r="F1217" s="138"/>
      <c r="G1217" s="111"/>
      <c r="J1217" s="111"/>
      <c r="AD1217" s="111"/>
      <c r="AH1217" s="111"/>
    </row>
    <row r="1218" spans="3:34">
      <c r="C1218" s="111"/>
      <c r="D1218" s="111"/>
      <c r="E1218" s="111"/>
      <c r="F1218" s="138"/>
      <c r="G1218" s="111"/>
      <c r="J1218" s="111"/>
      <c r="AD1218" s="111"/>
      <c r="AH1218" s="111"/>
    </row>
    <row r="1219" spans="3:34">
      <c r="C1219" s="111"/>
      <c r="D1219" s="111"/>
      <c r="E1219" s="111"/>
      <c r="F1219" s="138"/>
      <c r="G1219" s="111"/>
      <c r="J1219" s="111"/>
      <c r="AD1219" s="111"/>
      <c r="AH1219" s="111"/>
    </row>
    <row r="1220" spans="3:34">
      <c r="C1220" s="111"/>
      <c r="D1220" s="111"/>
      <c r="E1220" s="111"/>
      <c r="F1220" s="138"/>
      <c r="G1220" s="111"/>
      <c r="J1220" s="111"/>
      <c r="AD1220" s="111"/>
      <c r="AH1220" s="111"/>
    </row>
    <row r="1221" spans="3:34">
      <c r="C1221" s="111"/>
      <c r="D1221" s="111"/>
      <c r="E1221" s="111"/>
      <c r="F1221" s="138"/>
      <c r="G1221" s="111"/>
      <c r="J1221" s="111"/>
      <c r="AD1221" s="111"/>
      <c r="AH1221" s="111"/>
    </row>
    <row r="1222" spans="3:34">
      <c r="C1222" s="111"/>
      <c r="D1222" s="111"/>
      <c r="E1222" s="111"/>
      <c r="F1222" s="138"/>
      <c r="G1222" s="111"/>
      <c r="J1222" s="111"/>
      <c r="AD1222" s="111"/>
      <c r="AH1222" s="111"/>
    </row>
    <row r="1223" spans="3:34">
      <c r="C1223" s="111"/>
      <c r="D1223" s="111"/>
      <c r="E1223" s="111"/>
      <c r="F1223" s="138"/>
      <c r="G1223" s="111"/>
      <c r="J1223" s="111"/>
      <c r="AD1223" s="111"/>
      <c r="AH1223" s="111"/>
    </row>
    <row r="1224" spans="3:34">
      <c r="C1224" s="111"/>
      <c r="D1224" s="111"/>
      <c r="E1224" s="111"/>
      <c r="F1224" s="138"/>
      <c r="G1224" s="111"/>
      <c r="J1224" s="111"/>
      <c r="AD1224" s="111"/>
      <c r="AH1224" s="111"/>
    </row>
    <row r="1225" spans="3:34">
      <c r="C1225" s="111"/>
      <c r="D1225" s="111"/>
      <c r="E1225" s="111"/>
      <c r="F1225" s="138"/>
      <c r="G1225" s="111"/>
      <c r="J1225" s="111"/>
      <c r="AD1225" s="111"/>
      <c r="AH1225" s="111"/>
    </row>
    <row r="1226" spans="3:34">
      <c r="C1226" s="111"/>
      <c r="D1226" s="111"/>
      <c r="E1226" s="111"/>
      <c r="F1226" s="138"/>
      <c r="G1226" s="111"/>
      <c r="J1226" s="111"/>
      <c r="AD1226" s="111"/>
      <c r="AH1226" s="111"/>
    </row>
    <row r="1227" spans="3:34">
      <c r="C1227" s="111"/>
      <c r="D1227" s="111"/>
      <c r="E1227" s="111"/>
      <c r="F1227" s="138"/>
      <c r="G1227" s="111"/>
      <c r="J1227" s="111"/>
      <c r="AD1227" s="111"/>
      <c r="AH1227" s="111"/>
    </row>
    <row r="1228" spans="3:34">
      <c r="C1228" s="111"/>
      <c r="D1228" s="111"/>
      <c r="E1228" s="111"/>
      <c r="F1228" s="138"/>
      <c r="G1228" s="111"/>
      <c r="J1228" s="111"/>
      <c r="AD1228" s="111"/>
      <c r="AH1228" s="111"/>
    </row>
    <row r="1229" spans="3:34">
      <c r="C1229" s="111"/>
      <c r="D1229" s="111"/>
      <c r="E1229" s="111"/>
      <c r="F1229" s="138"/>
      <c r="G1229" s="111"/>
      <c r="J1229" s="111"/>
      <c r="AD1229" s="111"/>
      <c r="AH1229" s="111"/>
    </row>
    <row r="1230" spans="3:34">
      <c r="C1230" s="111"/>
      <c r="D1230" s="111"/>
      <c r="E1230" s="111"/>
      <c r="F1230" s="138"/>
      <c r="G1230" s="111"/>
      <c r="J1230" s="111"/>
      <c r="AD1230" s="111"/>
      <c r="AH1230" s="111"/>
    </row>
    <row r="1231" spans="3:34">
      <c r="C1231" s="111"/>
      <c r="D1231" s="111"/>
      <c r="E1231" s="111"/>
      <c r="F1231" s="138"/>
      <c r="G1231" s="111"/>
      <c r="J1231" s="111"/>
      <c r="AD1231" s="111"/>
      <c r="AH1231" s="111"/>
    </row>
    <row r="1232" spans="3:34">
      <c r="C1232" s="111"/>
      <c r="D1232" s="111"/>
      <c r="E1232" s="111"/>
      <c r="F1232" s="138"/>
      <c r="G1232" s="111"/>
      <c r="J1232" s="111"/>
      <c r="AD1232" s="111"/>
      <c r="AH1232" s="111"/>
    </row>
    <row r="1233" spans="3:34">
      <c r="C1233" s="111"/>
      <c r="D1233" s="111"/>
      <c r="E1233" s="111"/>
      <c r="F1233" s="138"/>
      <c r="G1233" s="111"/>
      <c r="J1233" s="111"/>
      <c r="AD1233" s="111"/>
      <c r="AH1233" s="111"/>
    </row>
    <row r="1234" spans="3:34">
      <c r="C1234" s="111"/>
      <c r="D1234" s="111"/>
      <c r="E1234" s="111"/>
      <c r="F1234" s="138"/>
      <c r="G1234" s="111"/>
      <c r="J1234" s="111"/>
      <c r="AD1234" s="111"/>
      <c r="AH1234" s="111"/>
    </row>
    <row r="1235" spans="3:34">
      <c r="C1235" s="111"/>
      <c r="D1235" s="111"/>
      <c r="E1235" s="111"/>
      <c r="F1235" s="138"/>
      <c r="G1235" s="111"/>
      <c r="J1235" s="111"/>
      <c r="AD1235" s="111"/>
      <c r="AH1235" s="111"/>
    </row>
    <row r="1236" spans="3:34">
      <c r="C1236" s="111"/>
      <c r="D1236" s="111"/>
      <c r="E1236" s="111"/>
      <c r="F1236" s="138"/>
      <c r="G1236" s="111"/>
      <c r="J1236" s="111"/>
      <c r="AD1236" s="111"/>
      <c r="AH1236" s="111"/>
    </row>
    <row r="1237" spans="3:34">
      <c r="C1237" s="111"/>
      <c r="D1237" s="111"/>
      <c r="E1237" s="111"/>
      <c r="F1237" s="138"/>
      <c r="G1237" s="111"/>
      <c r="J1237" s="111"/>
      <c r="AD1237" s="111"/>
      <c r="AH1237" s="111"/>
    </row>
    <row r="1238" spans="3:34">
      <c r="C1238" s="111"/>
      <c r="D1238" s="111"/>
      <c r="E1238" s="111"/>
      <c r="F1238" s="138"/>
      <c r="G1238" s="111"/>
      <c r="J1238" s="111"/>
      <c r="AD1238" s="111"/>
      <c r="AH1238" s="111"/>
    </row>
    <row r="1239" spans="3:34">
      <c r="C1239" s="111"/>
      <c r="D1239" s="111"/>
      <c r="E1239" s="111"/>
      <c r="F1239" s="138"/>
      <c r="G1239" s="111"/>
      <c r="J1239" s="111"/>
      <c r="AD1239" s="111"/>
      <c r="AH1239" s="111"/>
    </row>
    <row r="1240" spans="3:34">
      <c r="C1240" s="111"/>
      <c r="D1240" s="111"/>
      <c r="E1240" s="111"/>
      <c r="F1240" s="138"/>
      <c r="G1240" s="111"/>
      <c r="J1240" s="111"/>
      <c r="AD1240" s="111"/>
      <c r="AH1240" s="111"/>
    </row>
    <row r="1241" spans="3:34">
      <c r="C1241" s="111"/>
      <c r="D1241" s="111"/>
      <c r="E1241" s="111"/>
      <c r="F1241" s="138"/>
      <c r="G1241" s="111"/>
      <c r="J1241" s="111"/>
      <c r="AD1241" s="111"/>
      <c r="AH1241" s="111"/>
    </row>
    <row r="1242" spans="3:34">
      <c r="C1242" s="111"/>
      <c r="D1242" s="111"/>
      <c r="E1242" s="111"/>
      <c r="F1242" s="138"/>
      <c r="G1242" s="111"/>
      <c r="J1242" s="111"/>
      <c r="AD1242" s="111"/>
      <c r="AH1242" s="111"/>
    </row>
    <row r="1243" spans="3:34">
      <c r="C1243" s="111"/>
      <c r="D1243" s="111"/>
      <c r="E1243" s="111"/>
      <c r="F1243" s="138"/>
      <c r="G1243" s="111"/>
      <c r="J1243" s="111"/>
      <c r="AD1243" s="111"/>
      <c r="AH1243" s="111"/>
    </row>
    <row r="1244" spans="3:34">
      <c r="C1244" s="111"/>
      <c r="D1244" s="111"/>
      <c r="E1244" s="111"/>
      <c r="F1244" s="138"/>
      <c r="G1244" s="111"/>
      <c r="J1244" s="111"/>
      <c r="AD1244" s="111"/>
      <c r="AH1244" s="111"/>
    </row>
    <row r="1245" spans="3:34">
      <c r="C1245" s="111"/>
      <c r="D1245" s="111"/>
      <c r="E1245" s="111"/>
      <c r="F1245" s="138"/>
      <c r="G1245" s="111"/>
      <c r="J1245" s="111"/>
      <c r="AD1245" s="111"/>
      <c r="AH1245" s="111"/>
    </row>
    <row r="1246" spans="3:34">
      <c r="C1246" s="111"/>
      <c r="D1246" s="111"/>
      <c r="E1246" s="111"/>
      <c r="F1246" s="138"/>
      <c r="G1246" s="111"/>
      <c r="J1246" s="111"/>
      <c r="AD1246" s="111"/>
      <c r="AH1246" s="111"/>
    </row>
    <row r="1247" spans="3:34">
      <c r="C1247" s="111"/>
      <c r="D1247" s="111"/>
      <c r="E1247" s="111"/>
      <c r="F1247" s="138"/>
      <c r="G1247" s="111"/>
      <c r="J1247" s="111"/>
      <c r="AD1247" s="111"/>
      <c r="AH1247" s="111"/>
    </row>
    <row r="1248" spans="3:34">
      <c r="C1248" s="111"/>
      <c r="D1248" s="111"/>
      <c r="E1248" s="111"/>
      <c r="F1248" s="138"/>
      <c r="G1248" s="111"/>
      <c r="J1248" s="111"/>
      <c r="AD1248" s="111"/>
      <c r="AH1248" s="111"/>
    </row>
    <row r="1249" spans="3:34">
      <c r="C1249" s="111"/>
      <c r="D1249" s="111"/>
      <c r="E1249" s="111"/>
      <c r="F1249" s="138"/>
      <c r="G1249" s="111"/>
      <c r="J1249" s="111"/>
      <c r="AD1249" s="111"/>
      <c r="AH1249" s="111"/>
    </row>
    <row r="1250" spans="3:34">
      <c r="C1250" s="111"/>
      <c r="D1250" s="111"/>
      <c r="E1250" s="111"/>
      <c r="F1250" s="138"/>
      <c r="G1250" s="111"/>
      <c r="J1250" s="111"/>
      <c r="AD1250" s="111"/>
      <c r="AH1250" s="111"/>
    </row>
    <row r="1251" spans="3:34">
      <c r="C1251" s="111"/>
      <c r="D1251" s="111"/>
      <c r="E1251" s="111"/>
      <c r="F1251" s="138"/>
      <c r="G1251" s="111"/>
      <c r="J1251" s="111"/>
      <c r="AD1251" s="111"/>
      <c r="AH1251" s="111"/>
    </row>
    <row r="1252" spans="3:34">
      <c r="C1252" s="111"/>
      <c r="D1252" s="111"/>
      <c r="E1252" s="111"/>
      <c r="F1252" s="138"/>
      <c r="G1252" s="111"/>
      <c r="J1252" s="111"/>
      <c r="AD1252" s="111"/>
      <c r="AH1252" s="111"/>
    </row>
    <row r="1253" spans="3:34">
      <c r="C1253" s="111"/>
      <c r="D1253" s="111"/>
      <c r="E1253" s="111"/>
      <c r="F1253" s="138"/>
      <c r="G1253" s="111"/>
      <c r="J1253" s="111"/>
      <c r="AD1253" s="111"/>
      <c r="AH1253" s="111"/>
    </row>
    <row r="1254" spans="3:34">
      <c r="C1254" s="111"/>
      <c r="D1254" s="111"/>
      <c r="E1254" s="111"/>
      <c r="F1254" s="138"/>
      <c r="G1254" s="111"/>
      <c r="J1254" s="111"/>
      <c r="AD1254" s="111"/>
      <c r="AH1254" s="111"/>
    </row>
    <row r="1255" spans="3:34">
      <c r="C1255" s="111"/>
      <c r="D1255" s="111"/>
      <c r="E1255" s="111"/>
      <c r="F1255" s="138"/>
      <c r="G1255" s="111"/>
      <c r="J1255" s="111"/>
      <c r="AD1255" s="111"/>
      <c r="AH1255" s="111"/>
    </row>
    <row r="1256" spans="3:34">
      <c r="C1256" s="111"/>
      <c r="D1256" s="111"/>
      <c r="E1256" s="111"/>
      <c r="F1256" s="138"/>
      <c r="G1256" s="111"/>
      <c r="J1256" s="111"/>
      <c r="AD1256" s="111"/>
      <c r="AH1256" s="111"/>
    </row>
    <row r="1257" spans="3:34">
      <c r="C1257" s="111"/>
      <c r="D1257" s="111"/>
      <c r="E1257" s="111"/>
      <c r="F1257" s="138"/>
      <c r="G1257" s="111"/>
      <c r="J1257" s="111"/>
      <c r="AD1257" s="111"/>
      <c r="AH1257" s="111"/>
    </row>
    <row r="1258" spans="3:34">
      <c r="C1258" s="111"/>
      <c r="D1258" s="111"/>
      <c r="E1258" s="111"/>
      <c r="F1258" s="138"/>
      <c r="G1258" s="111"/>
      <c r="J1258" s="111"/>
      <c r="AD1258" s="111"/>
      <c r="AH1258" s="111"/>
    </row>
    <row r="1259" spans="3:34">
      <c r="C1259" s="111"/>
      <c r="D1259" s="111"/>
      <c r="E1259" s="111"/>
      <c r="F1259" s="138"/>
      <c r="G1259" s="111"/>
      <c r="J1259" s="111"/>
      <c r="AD1259" s="111"/>
      <c r="AH1259" s="111"/>
    </row>
    <row r="1260" spans="3:34">
      <c r="C1260" s="111"/>
      <c r="D1260" s="111"/>
      <c r="E1260" s="111"/>
      <c r="F1260" s="138"/>
      <c r="G1260" s="111"/>
      <c r="J1260" s="111"/>
      <c r="AD1260" s="111"/>
      <c r="AH1260" s="111"/>
    </row>
    <row r="1261" spans="3:34">
      <c r="C1261" s="111"/>
      <c r="D1261" s="111"/>
      <c r="E1261" s="111"/>
      <c r="F1261" s="138"/>
      <c r="G1261" s="111"/>
      <c r="J1261" s="111"/>
      <c r="AD1261" s="111"/>
      <c r="AH1261" s="111"/>
    </row>
    <row r="1262" spans="3:34">
      <c r="C1262" s="111"/>
      <c r="D1262" s="111"/>
      <c r="E1262" s="111"/>
      <c r="F1262" s="138"/>
      <c r="G1262" s="111"/>
      <c r="J1262" s="111"/>
      <c r="AD1262" s="111"/>
      <c r="AH1262" s="111"/>
    </row>
    <row r="1263" spans="3:34">
      <c r="C1263" s="111"/>
      <c r="D1263" s="111"/>
      <c r="E1263" s="111"/>
      <c r="F1263" s="138"/>
      <c r="G1263" s="111"/>
      <c r="J1263" s="111"/>
      <c r="AD1263" s="111"/>
      <c r="AH1263" s="111"/>
    </row>
    <row r="1264" spans="3:34">
      <c r="C1264" s="111"/>
      <c r="D1264" s="111"/>
      <c r="E1264" s="111"/>
      <c r="F1264" s="138"/>
      <c r="G1264" s="111"/>
      <c r="J1264" s="111"/>
      <c r="AD1264" s="111"/>
      <c r="AH1264" s="111"/>
    </row>
    <row r="1265" spans="3:34">
      <c r="C1265" s="111"/>
      <c r="D1265" s="111"/>
      <c r="E1265" s="111"/>
      <c r="F1265" s="138"/>
      <c r="G1265" s="111"/>
      <c r="J1265" s="111"/>
      <c r="AD1265" s="111"/>
      <c r="AH1265" s="111"/>
    </row>
    <row r="1266" spans="3:34">
      <c r="C1266" s="111"/>
      <c r="D1266" s="111"/>
      <c r="E1266" s="111"/>
      <c r="F1266" s="138"/>
      <c r="G1266" s="111"/>
      <c r="J1266" s="111"/>
      <c r="AD1266" s="111"/>
      <c r="AH1266" s="111"/>
    </row>
    <row r="1267" spans="3:34">
      <c r="C1267" s="111"/>
      <c r="D1267" s="111"/>
      <c r="E1267" s="111"/>
      <c r="F1267" s="138"/>
      <c r="G1267" s="111"/>
      <c r="J1267" s="111"/>
      <c r="AD1267" s="111"/>
      <c r="AH1267" s="111"/>
    </row>
    <row r="1268" spans="3:34">
      <c r="C1268" s="111"/>
      <c r="D1268" s="111"/>
      <c r="E1268" s="111"/>
      <c r="F1268" s="138"/>
      <c r="G1268" s="111"/>
      <c r="J1268" s="111"/>
      <c r="AD1268" s="111"/>
      <c r="AH1268" s="111"/>
    </row>
    <row r="1269" spans="3:34">
      <c r="C1269" s="111"/>
      <c r="D1269" s="111"/>
      <c r="E1269" s="111"/>
      <c r="F1269" s="138"/>
      <c r="G1269" s="111"/>
      <c r="J1269" s="111"/>
      <c r="AD1269" s="111"/>
      <c r="AH1269" s="111"/>
    </row>
    <row r="1270" spans="3:34">
      <c r="C1270" s="111"/>
      <c r="D1270" s="111"/>
      <c r="E1270" s="111"/>
      <c r="F1270" s="138"/>
      <c r="G1270" s="111"/>
      <c r="J1270" s="111"/>
      <c r="AD1270" s="111"/>
      <c r="AH1270" s="111"/>
    </row>
    <row r="1271" spans="3:34">
      <c r="C1271" s="111"/>
      <c r="D1271" s="111"/>
      <c r="E1271" s="111"/>
      <c r="F1271" s="138"/>
      <c r="G1271" s="111"/>
      <c r="J1271" s="111"/>
      <c r="AD1271" s="111"/>
      <c r="AH1271" s="111"/>
    </row>
    <row r="1272" spans="3:34">
      <c r="C1272" s="111"/>
      <c r="D1272" s="111"/>
      <c r="E1272" s="111"/>
      <c r="F1272" s="138"/>
      <c r="G1272" s="111"/>
      <c r="J1272" s="111"/>
      <c r="AD1272" s="111"/>
      <c r="AH1272" s="111"/>
    </row>
    <row r="1273" spans="3:34">
      <c r="C1273" s="111"/>
      <c r="D1273" s="111"/>
      <c r="E1273" s="111"/>
      <c r="F1273" s="138"/>
      <c r="G1273" s="111"/>
      <c r="J1273" s="111"/>
      <c r="AD1273" s="111"/>
      <c r="AH1273" s="111"/>
    </row>
    <row r="1274" spans="3:34">
      <c r="C1274" s="111"/>
      <c r="D1274" s="111"/>
      <c r="E1274" s="111"/>
      <c r="F1274" s="138"/>
      <c r="G1274" s="111"/>
      <c r="J1274" s="111"/>
      <c r="AD1274" s="111"/>
      <c r="AH1274" s="111"/>
    </row>
    <row r="1275" spans="3:34">
      <c r="C1275" s="111"/>
      <c r="D1275" s="111"/>
      <c r="E1275" s="111"/>
      <c r="F1275" s="138"/>
      <c r="G1275" s="111"/>
      <c r="J1275" s="111"/>
      <c r="AD1275" s="111"/>
      <c r="AH1275" s="111"/>
    </row>
    <row r="1276" spans="3:34">
      <c r="C1276" s="111"/>
      <c r="D1276" s="111"/>
      <c r="E1276" s="111"/>
      <c r="F1276" s="138"/>
      <c r="G1276" s="111"/>
      <c r="J1276" s="111"/>
      <c r="AD1276" s="111"/>
      <c r="AH1276" s="111"/>
    </row>
    <row r="1277" spans="3:34">
      <c r="C1277" s="111"/>
      <c r="D1277" s="111"/>
      <c r="E1277" s="111"/>
      <c r="F1277" s="138"/>
      <c r="G1277" s="111"/>
      <c r="J1277" s="111"/>
      <c r="AD1277" s="111"/>
      <c r="AH1277" s="111"/>
    </row>
    <row r="1278" spans="3:34">
      <c r="C1278" s="111"/>
      <c r="D1278" s="111"/>
      <c r="E1278" s="111"/>
      <c r="F1278" s="138"/>
      <c r="G1278" s="111"/>
      <c r="J1278" s="111"/>
      <c r="AD1278" s="111"/>
      <c r="AH1278" s="111"/>
    </row>
    <row r="1279" spans="3:34">
      <c r="C1279" s="111"/>
      <c r="D1279" s="111"/>
      <c r="E1279" s="111"/>
      <c r="F1279" s="138"/>
      <c r="G1279" s="111"/>
      <c r="J1279" s="111"/>
      <c r="AD1279" s="111"/>
      <c r="AH1279" s="111"/>
    </row>
    <row r="1280" spans="3:34">
      <c r="C1280" s="111"/>
      <c r="D1280" s="111"/>
      <c r="E1280" s="111"/>
      <c r="F1280" s="138"/>
      <c r="G1280" s="111"/>
      <c r="J1280" s="111"/>
      <c r="AD1280" s="111"/>
      <c r="AH1280" s="111"/>
    </row>
    <row r="1281" spans="3:34">
      <c r="C1281" s="111"/>
      <c r="D1281" s="111"/>
      <c r="E1281" s="111"/>
      <c r="F1281" s="138"/>
      <c r="G1281" s="111"/>
      <c r="J1281" s="111"/>
      <c r="AD1281" s="111"/>
      <c r="AH1281" s="111"/>
    </row>
    <row r="1282" spans="3:34">
      <c r="C1282" s="111"/>
      <c r="D1282" s="111"/>
      <c r="E1282" s="111"/>
      <c r="F1282" s="138"/>
      <c r="G1282" s="111"/>
      <c r="J1282" s="111"/>
      <c r="AD1282" s="111"/>
      <c r="AH1282" s="111"/>
    </row>
    <row r="1283" spans="3:34">
      <c r="C1283" s="111"/>
      <c r="D1283" s="111"/>
      <c r="E1283" s="111"/>
      <c r="F1283" s="138"/>
      <c r="G1283" s="111"/>
      <c r="J1283" s="111"/>
      <c r="AD1283" s="111"/>
      <c r="AH1283" s="111"/>
    </row>
    <row r="1284" spans="3:34">
      <c r="C1284" s="111"/>
      <c r="D1284" s="111"/>
      <c r="E1284" s="111"/>
      <c r="F1284" s="138"/>
      <c r="G1284" s="111"/>
      <c r="J1284" s="111"/>
      <c r="AD1284" s="111"/>
      <c r="AH1284" s="111"/>
    </row>
    <row r="1285" spans="3:34">
      <c r="C1285" s="111"/>
      <c r="D1285" s="111"/>
      <c r="E1285" s="111"/>
      <c r="F1285" s="138"/>
      <c r="G1285" s="111"/>
      <c r="J1285" s="111"/>
      <c r="AD1285" s="111"/>
      <c r="AH1285" s="111"/>
    </row>
    <row r="1286" spans="3:34">
      <c r="C1286" s="111"/>
      <c r="D1286" s="111"/>
      <c r="E1286" s="111"/>
      <c r="F1286" s="138"/>
      <c r="G1286" s="111"/>
      <c r="J1286" s="111"/>
      <c r="AD1286" s="111"/>
      <c r="AH1286" s="111"/>
    </row>
    <row r="1287" spans="3:34">
      <c r="C1287" s="111"/>
      <c r="D1287" s="111"/>
      <c r="E1287" s="111"/>
      <c r="F1287" s="138"/>
      <c r="G1287" s="111"/>
      <c r="J1287" s="111"/>
      <c r="AD1287" s="111"/>
      <c r="AH1287" s="111"/>
    </row>
    <row r="1288" spans="3:34">
      <c r="C1288" s="111"/>
      <c r="D1288" s="111"/>
      <c r="E1288" s="111"/>
      <c r="F1288" s="138"/>
      <c r="G1288" s="111"/>
      <c r="J1288" s="111"/>
      <c r="AD1288" s="111"/>
      <c r="AH1288" s="111"/>
    </row>
    <row r="1289" spans="3:34">
      <c r="C1289" s="111"/>
      <c r="D1289" s="111"/>
      <c r="E1289" s="111"/>
      <c r="F1289" s="138"/>
      <c r="G1289" s="111"/>
      <c r="J1289" s="111"/>
      <c r="AD1289" s="111"/>
      <c r="AH1289" s="111"/>
    </row>
    <row r="1290" spans="3:34">
      <c r="C1290" s="111"/>
      <c r="D1290" s="111"/>
      <c r="E1290" s="111"/>
      <c r="F1290" s="138"/>
      <c r="G1290" s="111"/>
      <c r="J1290" s="111"/>
      <c r="AD1290" s="111"/>
      <c r="AH1290" s="111"/>
    </row>
    <row r="1291" spans="3:34">
      <c r="C1291" s="111"/>
      <c r="D1291" s="111"/>
      <c r="E1291" s="111"/>
      <c r="F1291" s="138"/>
      <c r="G1291" s="111"/>
      <c r="J1291" s="111"/>
      <c r="AD1291" s="111"/>
      <c r="AH1291" s="111"/>
    </row>
    <row r="1292" spans="3:34">
      <c r="C1292" s="111"/>
      <c r="D1292" s="111"/>
      <c r="E1292" s="111"/>
      <c r="F1292" s="138"/>
      <c r="G1292" s="111"/>
      <c r="J1292" s="111"/>
      <c r="AD1292" s="111"/>
      <c r="AH1292" s="111"/>
    </row>
    <row r="1293" spans="3:34">
      <c r="C1293" s="111"/>
      <c r="D1293" s="111"/>
      <c r="E1293" s="111"/>
      <c r="F1293" s="138"/>
      <c r="G1293" s="111"/>
      <c r="J1293" s="111"/>
      <c r="AD1293" s="111"/>
      <c r="AH1293" s="111"/>
    </row>
    <row r="1294" spans="3:34">
      <c r="C1294" s="111"/>
      <c r="D1294" s="111"/>
      <c r="E1294" s="111"/>
      <c r="F1294" s="138"/>
      <c r="G1294" s="111"/>
      <c r="J1294" s="111"/>
      <c r="AD1294" s="111"/>
      <c r="AH1294" s="111"/>
    </row>
    <row r="1295" spans="3:34">
      <c r="C1295" s="111"/>
      <c r="D1295" s="111"/>
      <c r="E1295" s="111"/>
      <c r="F1295" s="138"/>
      <c r="G1295" s="111"/>
      <c r="J1295" s="111"/>
      <c r="AD1295" s="111"/>
      <c r="AH1295" s="111"/>
    </row>
    <row r="1296" spans="3:34">
      <c r="C1296" s="111"/>
      <c r="D1296" s="111"/>
      <c r="E1296" s="111"/>
      <c r="F1296" s="138"/>
      <c r="G1296" s="111"/>
      <c r="J1296" s="111"/>
      <c r="AD1296" s="111"/>
      <c r="AH1296" s="111"/>
    </row>
    <row r="1297" spans="3:34">
      <c r="C1297" s="111"/>
      <c r="D1297" s="111"/>
      <c r="E1297" s="111"/>
      <c r="F1297" s="138"/>
      <c r="G1297" s="111"/>
      <c r="J1297" s="111"/>
      <c r="AD1297" s="111"/>
      <c r="AH1297" s="111"/>
    </row>
    <row r="1298" spans="3:34">
      <c r="C1298" s="111"/>
      <c r="D1298" s="111"/>
      <c r="E1298" s="111"/>
      <c r="F1298" s="138"/>
      <c r="G1298" s="111"/>
      <c r="J1298" s="111"/>
      <c r="AD1298" s="111"/>
      <c r="AH1298" s="111"/>
    </row>
    <row r="1299" spans="3:34">
      <c r="C1299" s="111"/>
      <c r="D1299" s="111"/>
      <c r="E1299" s="111"/>
      <c r="F1299" s="138"/>
      <c r="G1299" s="111"/>
      <c r="J1299" s="111"/>
      <c r="AD1299" s="111"/>
      <c r="AH1299" s="111"/>
    </row>
    <row r="1300" spans="3:34">
      <c r="C1300" s="111"/>
      <c r="D1300" s="111"/>
      <c r="E1300" s="111"/>
      <c r="F1300" s="138"/>
      <c r="G1300" s="111"/>
      <c r="J1300" s="111"/>
      <c r="AD1300" s="111"/>
      <c r="AH1300" s="111"/>
    </row>
    <row r="1301" spans="3:34">
      <c r="C1301" s="111"/>
      <c r="D1301" s="111"/>
      <c r="E1301" s="111"/>
      <c r="F1301" s="138"/>
      <c r="G1301" s="111"/>
      <c r="J1301" s="111"/>
      <c r="AD1301" s="111"/>
      <c r="AH1301" s="111"/>
    </row>
    <row r="1302" spans="3:34">
      <c r="C1302" s="111"/>
      <c r="D1302" s="111"/>
      <c r="E1302" s="111"/>
      <c r="F1302" s="138"/>
      <c r="G1302" s="111"/>
      <c r="J1302" s="111"/>
      <c r="AD1302" s="111"/>
      <c r="AH1302" s="111"/>
    </row>
    <row r="1303" spans="3:34">
      <c r="C1303" s="111"/>
      <c r="D1303" s="111"/>
      <c r="E1303" s="111"/>
      <c r="F1303" s="138"/>
      <c r="G1303" s="111"/>
      <c r="J1303" s="111"/>
      <c r="AD1303" s="111"/>
      <c r="AH1303" s="111"/>
    </row>
    <row r="1304" spans="3:34">
      <c r="C1304" s="111"/>
      <c r="D1304" s="111"/>
      <c r="E1304" s="111"/>
      <c r="F1304" s="138"/>
      <c r="G1304" s="111"/>
      <c r="J1304" s="111"/>
      <c r="AD1304" s="111"/>
      <c r="AH1304" s="111"/>
    </row>
    <row r="1305" spans="3:34">
      <c r="C1305" s="111"/>
      <c r="D1305" s="111"/>
      <c r="E1305" s="111"/>
      <c r="F1305" s="138"/>
      <c r="G1305" s="111"/>
      <c r="J1305" s="111"/>
      <c r="AD1305" s="111"/>
      <c r="AH1305" s="111"/>
    </row>
    <row r="1306" spans="3:34">
      <c r="C1306" s="111"/>
      <c r="D1306" s="111"/>
      <c r="E1306" s="111"/>
      <c r="F1306" s="138"/>
      <c r="G1306" s="111"/>
      <c r="J1306" s="111"/>
      <c r="AD1306" s="111"/>
      <c r="AH1306" s="111"/>
    </row>
    <row r="1307" spans="3:34">
      <c r="C1307" s="111"/>
      <c r="D1307" s="111"/>
      <c r="E1307" s="111"/>
      <c r="F1307" s="138"/>
      <c r="G1307" s="111"/>
      <c r="J1307" s="111"/>
      <c r="AD1307" s="111"/>
      <c r="AH1307" s="111"/>
    </row>
    <row r="1308" spans="3:34">
      <c r="C1308" s="111"/>
      <c r="D1308" s="111"/>
      <c r="E1308" s="111"/>
      <c r="F1308" s="138"/>
      <c r="G1308" s="111"/>
      <c r="J1308" s="111"/>
      <c r="AD1308" s="111"/>
      <c r="AH1308" s="111"/>
    </row>
    <row r="1309" spans="3:34">
      <c r="C1309" s="111"/>
      <c r="D1309" s="111"/>
      <c r="E1309" s="111"/>
      <c r="F1309" s="138"/>
      <c r="G1309" s="111"/>
      <c r="J1309" s="111"/>
      <c r="AD1309" s="111"/>
      <c r="AH1309" s="111"/>
    </row>
    <row r="1310" spans="3:34">
      <c r="C1310" s="111"/>
      <c r="D1310" s="111"/>
      <c r="E1310" s="111"/>
      <c r="F1310" s="138"/>
      <c r="G1310" s="111"/>
      <c r="J1310" s="111"/>
      <c r="AD1310" s="111"/>
      <c r="AH1310" s="111"/>
    </row>
    <row r="1311" spans="3:34">
      <c r="C1311" s="111"/>
      <c r="D1311" s="111"/>
      <c r="E1311" s="111"/>
      <c r="F1311" s="138"/>
      <c r="G1311" s="111"/>
      <c r="J1311" s="111"/>
      <c r="AD1311" s="111"/>
      <c r="AH1311" s="111"/>
    </row>
    <row r="1312" spans="3:34">
      <c r="C1312" s="111"/>
      <c r="D1312" s="111"/>
      <c r="E1312" s="111"/>
      <c r="F1312" s="138"/>
      <c r="G1312" s="111"/>
      <c r="J1312" s="111"/>
      <c r="AD1312" s="111"/>
      <c r="AH1312" s="111"/>
    </row>
    <row r="1313" spans="3:34">
      <c r="C1313" s="111"/>
      <c r="D1313" s="111"/>
      <c r="E1313" s="111"/>
      <c r="F1313" s="138"/>
      <c r="G1313" s="111"/>
      <c r="J1313" s="111"/>
      <c r="AD1313" s="111"/>
      <c r="AH1313" s="111"/>
    </row>
    <row r="1314" spans="3:34">
      <c r="C1314" s="111"/>
      <c r="D1314" s="111"/>
      <c r="E1314" s="111"/>
      <c r="F1314" s="138"/>
      <c r="G1314" s="111"/>
      <c r="J1314" s="111"/>
      <c r="AD1314" s="111"/>
      <c r="AH1314" s="111"/>
    </row>
    <row r="1315" spans="3:34">
      <c r="C1315" s="111"/>
      <c r="D1315" s="111"/>
      <c r="E1315" s="111"/>
      <c r="F1315" s="138"/>
      <c r="G1315" s="111"/>
      <c r="J1315" s="111"/>
      <c r="AD1315" s="111"/>
      <c r="AH1315" s="111"/>
    </row>
    <row r="1316" spans="3:34">
      <c r="C1316" s="111"/>
      <c r="D1316" s="111"/>
      <c r="E1316" s="111"/>
      <c r="F1316" s="138"/>
      <c r="G1316" s="111"/>
      <c r="J1316" s="111"/>
      <c r="AD1316" s="111"/>
      <c r="AH1316" s="111"/>
    </row>
    <row r="1317" spans="3:34">
      <c r="C1317" s="111"/>
      <c r="D1317" s="111"/>
      <c r="E1317" s="111"/>
      <c r="F1317" s="138"/>
      <c r="G1317" s="111"/>
      <c r="J1317" s="111"/>
      <c r="AD1317" s="111"/>
      <c r="AH1317" s="111"/>
    </row>
    <row r="1318" spans="3:34">
      <c r="C1318" s="111"/>
      <c r="D1318" s="111"/>
      <c r="E1318" s="111"/>
      <c r="F1318" s="138"/>
      <c r="G1318" s="111"/>
      <c r="J1318" s="111"/>
      <c r="AD1318" s="111"/>
      <c r="AH1318" s="111"/>
    </row>
    <row r="1319" spans="3:34">
      <c r="C1319" s="111"/>
      <c r="D1319" s="111"/>
      <c r="E1319" s="111"/>
      <c r="F1319" s="138"/>
      <c r="G1319" s="111"/>
      <c r="J1319" s="111"/>
      <c r="AD1319" s="111"/>
      <c r="AH1319" s="111"/>
    </row>
    <row r="1320" spans="3:34">
      <c r="C1320" s="111"/>
      <c r="D1320" s="111"/>
      <c r="E1320" s="111"/>
      <c r="F1320" s="138"/>
      <c r="G1320" s="111"/>
      <c r="J1320" s="111"/>
      <c r="AD1320" s="111"/>
      <c r="AH1320" s="111"/>
    </row>
    <row r="1321" spans="3:34">
      <c r="C1321" s="111"/>
      <c r="D1321" s="111"/>
      <c r="E1321" s="111"/>
      <c r="F1321" s="138"/>
      <c r="G1321" s="111"/>
      <c r="J1321" s="111"/>
      <c r="AD1321" s="111"/>
      <c r="AH1321" s="111"/>
    </row>
    <row r="1322" spans="3:34">
      <c r="C1322" s="111"/>
      <c r="D1322" s="111"/>
      <c r="E1322" s="111"/>
      <c r="F1322" s="138"/>
      <c r="G1322" s="111"/>
      <c r="J1322" s="111"/>
      <c r="AD1322" s="111"/>
      <c r="AH1322" s="111"/>
    </row>
    <row r="1323" spans="3:34">
      <c r="C1323" s="111"/>
      <c r="D1323" s="111"/>
      <c r="E1323" s="111"/>
      <c r="F1323" s="138"/>
      <c r="G1323" s="111"/>
      <c r="J1323" s="111"/>
      <c r="AD1323" s="111"/>
      <c r="AH1323" s="111"/>
    </row>
    <row r="1324" spans="3:34">
      <c r="C1324" s="111"/>
      <c r="D1324" s="111"/>
      <c r="E1324" s="111"/>
      <c r="F1324" s="138"/>
      <c r="G1324" s="111"/>
      <c r="J1324" s="111"/>
      <c r="AD1324" s="111"/>
      <c r="AH1324" s="111"/>
    </row>
    <row r="1325" spans="3:34">
      <c r="C1325" s="111"/>
      <c r="D1325" s="111"/>
      <c r="E1325" s="111"/>
      <c r="F1325" s="138"/>
      <c r="G1325" s="111"/>
      <c r="J1325" s="111"/>
      <c r="AD1325" s="111"/>
      <c r="AH1325" s="111"/>
    </row>
    <row r="1326" spans="3:34">
      <c r="C1326" s="111"/>
      <c r="D1326" s="111"/>
      <c r="E1326" s="111"/>
      <c r="F1326" s="138"/>
      <c r="G1326" s="111"/>
      <c r="J1326" s="111"/>
      <c r="AD1326" s="111"/>
      <c r="AH1326" s="111"/>
    </row>
    <row r="1327" spans="3:34">
      <c r="C1327" s="111"/>
      <c r="D1327" s="111"/>
      <c r="E1327" s="111"/>
      <c r="F1327" s="138"/>
      <c r="G1327" s="111"/>
      <c r="J1327" s="111"/>
      <c r="AD1327" s="111"/>
      <c r="AH1327" s="111"/>
    </row>
    <row r="1328" spans="3:34">
      <c r="C1328" s="111"/>
      <c r="D1328" s="111"/>
      <c r="E1328" s="111"/>
      <c r="F1328" s="138"/>
      <c r="G1328" s="111"/>
      <c r="J1328" s="111"/>
      <c r="AD1328" s="111"/>
      <c r="AH1328" s="111"/>
    </row>
    <row r="1329" spans="3:34">
      <c r="C1329" s="111"/>
      <c r="D1329" s="111"/>
      <c r="E1329" s="111"/>
      <c r="F1329" s="138"/>
      <c r="G1329" s="111"/>
      <c r="J1329" s="111"/>
      <c r="AD1329" s="111"/>
      <c r="AH1329" s="111"/>
    </row>
    <row r="1330" spans="3:34">
      <c r="C1330" s="111"/>
      <c r="D1330" s="111"/>
      <c r="E1330" s="111"/>
      <c r="F1330" s="138"/>
      <c r="G1330" s="111"/>
      <c r="J1330" s="111"/>
      <c r="AD1330" s="111"/>
      <c r="AH1330" s="111"/>
    </row>
    <row r="1331" spans="3:34">
      <c r="C1331" s="111"/>
      <c r="D1331" s="111"/>
      <c r="E1331" s="111"/>
      <c r="F1331" s="138"/>
      <c r="G1331" s="111"/>
      <c r="J1331" s="111"/>
      <c r="AD1331" s="111"/>
      <c r="AH1331" s="111"/>
    </row>
    <row r="1332" spans="3:34">
      <c r="C1332" s="111"/>
      <c r="D1332" s="111"/>
      <c r="E1332" s="111"/>
      <c r="F1332" s="138"/>
      <c r="G1332" s="111"/>
      <c r="J1332" s="111"/>
      <c r="AD1332" s="111"/>
      <c r="AH1332" s="111"/>
    </row>
    <row r="1333" spans="3:34">
      <c r="C1333" s="111"/>
      <c r="D1333" s="111"/>
      <c r="E1333" s="111"/>
      <c r="F1333" s="138"/>
      <c r="G1333" s="111"/>
      <c r="J1333" s="111"/>
      <c r="AD1333" s="111"/>
      <c r="AH1333" s="111"/>
    </row>
    <row r="1334" spans="3:34">
      <c r="C1334" s="111"/>
      <c r="D1334" s="111"/>
      <c r="E1334" s="111"/>
      <c r="F1334" s="138"/>
      <c r="G1334" s="111"/>
      <c r="J1334" s="111"/>
      <c r="AD1334" s="111"/>
      <c r="AH1334" s="111"/>
    </row>
    <row r="1335" spans="3:34">
      <c r="C1335" s="111"/>
      <c r="D1335" s="111"/>
      <c r="E1335" s="111"/>
      <c r="F1335" s="138"/>
      <c r="G1335" s="111"/>
      <c r="J1335" s="111"/>
      <c r="AD1335" s="111"/>
      <c r="AH1335" s="111"/>
    </row>
    <row r="1336" spans="3:34">
      <c r="C1336" s="111"/>
      <c r="D1336" s="111"/>
      <c r="E1336" s="111"/>
      <c r="F1336" s="138"/>
      <c r="G1336" s="111"/>
      <c r="J1336" s="111"/>
      <c r="AD1336" s="111"/>
      <c r="AH1336" s="111"/>
    </row>
    <row r="1337" spans="3:34">
      <c r="C1337" s="111"/>
      <c r="D1337" s="111"/>
      <c r="E1337" s="111"/>
      <c r="F1337" s="138"/>
      <c r="G1337" s="111"/>
      <c r="J1337" s="111"/>
      <c r="AD1337" s="111"/>
      <c r="AH1337" s="111"/>
    </row>
    <row r="1338" spans="3:34">
      <c r="C1338" s="111"/>
      <c r="D1338" s="111"/>
      <c r="E1338" s="111"/>
      <c r="F1338" s="138"/>
      <c r="G1338" s="111"/>
      <c r="J1338" s="111"/>
      <c r="AD1338" s="111"/>
      <c r="AH1338" s="111"/>
    </row>
    <row r="1339" spans="3:34">
      <c r="C1339" s="111"/>
      <c r="D1339" s="111"/>
      <c r="E1339" s="111"/>
      <c r="F1339" s="138"/>
      <c r="G1339" s="111"/>
      <c r="J1339" s="111"/>
      <c r="AD1339" s="111"/>
      <c r="AH1339" s="111"/>
    </row>
    <row r="1340" spans="3:34">
      <c r="C1340" s="111"/>
      <c r="D1340" s="111"/>
      <c r="E1340" s="111"/>
      <c r="F1340" s="138"/>
      <c r="G1340" s="111"/>
      <c r="J1340" s="111"/>
      <c r="AD1340" s="111"/>
      <c r="AH1340" s="111"/>
    </row>
    <row r="1341" spans="3:34">
      <c r="C1341" s="111"/>
      <c r="D1341" s="111"/>
      <c r="E1341" s="111"/>
      <c r="F1341" s="138"/>
      <c r="G1341" s="111"/>
      <c r="J1341" s="111"/>
      <c r="AD1341" s="111"/>
      <c r="AH1341" s="111"/>
    </row>
    <row r="1342" spans="3:34">
      <c r="C1342" s="111"/>
      <c r="D1342" s="111"/>
      <c r="E1342" s="111"/>
      <c r="F1342" s="138"/>
      <c r="G1342" s="111"/>
      <c r="J1342" s="111"/>
      <c r="AD1342" s="111"/>
      <c r="AH1342" s="111"/>
    </row>
    <row r="1343" spans="3:34">
      <c r="C1343" s="111"/>
      <c r="D1343" s="111"/>
      <c r="E1343" s="111"/>
      <c r="F1343" s="138"/>
      <c r="G1343" s="111"/>
      <c r="J1343" s="111"/>
      <c r="AD1343" s="111"/>
      <c r="AH1343" s="111"/>
    </row>
    <row r="1344" spans="3:34">
      <c r="C1344" s="111"/>
      <c r="D1344" s="111"/>
      <c r="E1344" s="111"/>
      <c r="F1344" s="138"/>
      <c r="G1344" s="111"/>
      <c r="J1344" s="111"/>
      <c r="AD1344" s="111"/>
      <c r="AH1344" s="111"/>
    </row>
    <row r="1345" spans="3:34">
      <c r="C1345" s="111"/>
      <c r="D1345" s="111"/>
      <c r="E1345" s="111"/>
      <c r="F1345" s="138"/>
      <c r="G1345" s="111"/>
      <c r="J1345" s="111"/>
      <c r="AD1345" s="111"/>
      <c r="AH1345" s="111"/>
    </row>
    <row r="1346" spans="3:34">
      <c r="C1346" s="111"/>
      <c r="D1346" s="111"/>
      <c r="E1346" s="111"/>
      <c r="F1346" s="138"/>
      <c r="G1346" s="111"/>
      <c r="J1346" s="111"/>
      <c r="AD1346" s="111"/>
      <c r="AH1346" s="111"/>
    </row>
    <row r="1347" spans="3:34">
      <c r="C1347" s="111"/>
      <c r="D1347" s="111"/>
      <c r="E1347" s="111"/>
      <c r="F1347" s="138"/>
      <c r="G1347" s="111"/>
      <c r="J1347" s="111"/>
      <c r="AD1347" s="111"/>
      <c r="AH1347" s="111"/>
    </row>
    <row r="1348" spans="3:34">
      <c r="C1348" s="111"/>
      <c r="D1348" s="111"/>
      <c r="E1348" s="111"/>
      <c r="F1348" s="138"/>
      <c r="G1348" s="111"/>
      <c r="J1348" s="111"/>
      <c r="AD1348" s="111"/>
      <c r="AH1348" s="111"/>
    </row>
    <row r="1349" spans="3:34">
      <c r="C1349" s="111"/>
      <c r="D1349" s="111"/>
      <c r="E1349" s="111"/>
      <c r="F1349" s="138"/>
      <c r="G1349" s="111"/>
      <c r="J1349" s="111"/>
      <c r="AD1349" s="111"/>
      <c r="AH1349" s="111"/>
    </row>
    <row r="1350" spans="3:34">
      <c r="C1350" s="111"/>
      <c r="D1350" s="111"/>
      <c r="E1350" s="111"/>
      <c r="F1350" s="138"/>
      <c r="G1350" s="111"/>
      <c r="J1350" s="111"/>
      <c r="AD1350" s="111"/>
      <c r="AH1350" s="111"/>
    </row>
    <row r="1351" spans="3:34">
      <c r="C1351" s="111"/>
      <c r="D1351" s="111"/>
      <c r="E1351" s="111"/>
      <c r="F1351" s="138"/>
      <c r="G1351" s="111"/>
      <c r="J1351" s="111"/>
      <c r="AD1351" s="111"/>
      <c r="AH1351" s="111"/>
    </row>
    <row r="1352" spans="3:34">
      <c r="C1352" s="111"/>
      <c r="D1352" s="111"/>
      <c r="E1352" s="111"/>
      <c r="F1352" s="138"/>
      <c r="G1352" s="111"/>
      <c r="J1352" s="111"/>
      <c r="AD1352" s="111"/>
      <c r="AH1352" s="111"/>
    </row>
    <row r="1353" spans="3:34">
      <c r="C1353" s="111"/>
      <c r="D1353" s="111"/>
      <c r="E1353" s="111"/>
      <c r="F1353" s="138"/>
      <c r="G1353" s="111"/>
      <c r="J1353" s="111"/>
      <c r="AD1353" s="111"/>
      <c r="AH1353" s="111"/>
    </row>
    <row r="1354" spans="3:34">
      <c r="C1354" s="111"/>
      <c r="D1354" s="111"/>
      <c r="E1354" s="111"/>
      <c r="F1354" s="138"/>
      <c r="G1354" s="111"/>
      <c r="J1354" s="111"/>
      <c r="AD1354" s="111"/>
      <c r="AH1354" s="111"/>
    </row>
    <row r="1355" spans="3:34">
      <c r="C1355" s="111"/>
      <c r="D1355" s="111"/>
      <c r="E1355" s="111"/>
      <c r="F1355" s="138"/>
      <c r="G1355" s="111"/>
      <c r="J1355" s="111"/>
      <c r="AD1355" s="111"/>
      <c r="AH1355" s="111"/>
    </row>
    <row r="1356" spans="3:34">
      <c r="C1356" s="111"/>
      <c r="D1356" s="111"/>
      <c r="E1356" s="111"/>
      <c r="F1356" s="138"/>
      <c r="G1356" s="111"/>
      <c r="J1356" s="111"/>
      <c r="AD1356" s="111"/>
      <c r="AH1356" s="111"/>
    </row>
    <row r="1357" spans="3:34">
      <c r="C1357" s="111"/>
      <c r="D1357" s="111"/>
      <c r="E1357" s="111"/>
      <c r="F1357" s="138"/>
      <c r="G1357" s="111"/>
      <c r="J1357" s="111"/>
      <c r="AD1357" s="111"/>
      <c r="AH1357" s="111"/>
    </row>
    <row r="1358" spans="3:34">
      <c r="C1358" s="111"/>
      <c r="D1358" s="111"/>
      <c r="E1358" s="111"/>
      <c r="F1358" s="138"/>
      <c r="G1358" s="111"/>
      <c r="J1358" s="111"/>
      <c r="AD1358" s="111"/>
      <c r="AH1358" s="111"/>
    </row>
    <row r="1359" spans="3:34">
      <c r="C1359" s="111"/>
      <c r="D1359" s="111"/>
      <c r="E1359" s="111"/>
      <c r="F1359" s="138"/>
      <c r="G1359" s="111"/>
      <c r="J1359" s="111"/>
      <c r="AD1359" s="111"/>
      <c r="AH1359" s="111"/>
    </row>
    <row r="1360" spans="3:34">
      <c r="C1360" s="111"/>
      <c r="D1360" s="111"/>
      <c r="E1360" s="111"/>
      <c r="F1360" s="138"/>
      <c r="G1360" s="111"/>
      <c r="J1360" s="111"/>
      <c r="AD1360" s="111"/>
      <c r="AH1360" s="111"/>
    </row>
    <row r="1361" spans="3:34">
      <c r="C1361" s="111"/>
      <c r="D1361" s="111"/>
      <c r="E1361" s="111"/>
      <c r="F1361" s="138"/>
      <c r="G1361" s="111"/>
      <c r="J1361" s="111"/>
      <c r="AD1361" s="111"/>
      <c r="AH1361" s="111"/>
    </row>
    <row r="1362" spans="3:34">
      <c r="C1362" s="111"/>
      <c r="D1362" s="111"/>
      <c r="E1362" s="111"/>
      <c r="F1362" s="138"/>
      <c r="G1362" s="111"/>
      <c r="J1362" s="111"/>
      <c r="AD1362" s="111"/>
      <c r="AH1362" s="111"/>
    </row>
    <row r="1363" spans="3:34">
      <c r="C1363" s="111"/>
      <c r="D1363" s="111"/>
      <c r="E1363" s="111"/>
      <c r="F1363" s="138"/>
      <c r="G1363" s="111"/>
      <c r="J1363" s="111"/>
      <c r="AD1363" s="111"/>
      <c r="AH1363" s="111"/>
    </row>
    <row r="1364" spans="3:34">
      <c r="C1364" s="111"/>
      <c r="D1364" s="111"/>
      <c r="E1364" s="111"/>
      <c r="F1364" s="138"/>
      <c r="G1364" s="111"/>
      <c r="J1364" s="111"/>
      <c r="AD1364" s="111"/>
      <c r="AH1364" s="111"/>
    </row>
    <row r="1365" spans="3:34">
      <c r="C1365" s="111"/>
      <c r="D1365" s="111"/>
      <c r="E1365" s="111"/>
      <c r="F1365" s="138"/>
      <c r="G1365" s="111"/>
      <c r="J1365" s="111"/>
      <c r="AD1365" s="111"/>
      <c r="AH1365" s="111"/>
    </row>
    <row r="1366" spans="3:34">
      <c r="C1366" s="111"/>
      <c r="D1366" s="111"/>
      <c r="E1366" s="111"/>
      <c r="F1366" s="138"/>
      <c r="G1366" s="111"/>
      <c r="J1366" s="111"/>
      <c r="AD1366" s="111"/>
      <c r="AH1366" s="111"/>
    </row>
    <row r="1367" spans="3:34">
      <c r="C1367" s="111"/>
      <c r="D1367" s="111"/>
      <c r="E1367" s="111"/>
      <c r="F1367" s="138"/>
      <c r="G1367" s="111"/>
      <c r="J1367" s="111"/>
      <c r="AD1367" s="111"/>
      <c r="AH1367" s="111"/>
    </row>
    <row r="1368" spans="3:34">
      <c r="C1368" s="111"/>
      <c r="D1368" s="111"/>
      <c r="E1368" s="111"/>
      <c r="F1368" s="138"/>
      <c r="G1368" s="111"/>
      <c r="J1368" s="111"/>
      <c r="AD1368" s="111"/>
      <c r="AH1368" s="111"/>
    </row>
    <row r="1369" spans="3:34">
      <c r="C1369" s="111"/>
      <c r="D1369" s="111"/>
      <c r="E1369" s="111"/>
      <c r="F1369" s="138"/>
      <c r="G1369" s="111"/>
      <c r="J1369" s="111"/>
      <c r="AD1369" s="111"/>
      <c r="AH1369" s="111"/>
    </row>
    <row r="1370" spans="3:34">
      <c r="C1370" s="111"/>
      <c r="D1370" s="111"/>
      <c r="E1370" s="111"/>
      <c r="F1370" s="138"/>
      <c r="G1370" s="111"/>
      <c r="J1370" s="111"/>
      <c r="AD1370" s="111"/>
      <c r="AH1370" s="111"/>
    </row>
    <row r="1371" spans="3:34">
      <c r="C1371" s="111"/>
      <c r="D1371" s="111"/>
      <c r="E1371" s="111"/>
      <c r="F1371" s="138"/>
      <c r="G1371" s="111"/>
      <c r="J1371" s="111"/>
      <c r="AD1371" s="111"/>
      <c r="AH1371" s="111"/>
    </row>
    <row r="1372" spans="3:34">
      <c r="C1372" s="111"/>
      <c r="D1372" s="111"/>
      <c r="E1372" s="111"/>
      <c r="F1372" s="138"/>
      <c r="G1372" s="111"/>
      <c r="J1372" s="111"/>
      <c r="AD1372" s="111"/>
      <c r="AH1372" s="111"/>
    </row>
    <row r="1373" spans="3:34">
      <c r="C1373" s="111"/>
      <c r="D1373" s="111"/>
      <c r="E1373" s="111"/>
      <c r="F1373" s="138"/>
      <c r="G1373" s="111"/>
      <c r="J1373" s="111"/>
      <c r="AD1373" s="111"/>
      <c r="AH1373" s="111"/>
    </row>
    <row r="1374" spans="3:34">
      <c r="C1374" s="111"/>
      <c r="D1374" s="111"/>
      <c r="E1374" s="111"/>
      <c r="F1374" s="138"/>
      <c r="G1374" s="111"/>
      <c r="J1374" s="111"/>
      <c r="AD1374" s="111"/>
      <c r="AH1374" s="111"/>
    </row>
    <row r="1375" spans="3:34">
      <c r="C1375" s="111"/>
      <c r="D1375" s="111"/>
      <c r="E1375" s="111"/>
      <c r="F1375" s="138"/>
      <c r="G1375" s="111"/>
      <c r="J1375" s="111"/>
      <c r="AD1375" s="111"/>
      <c r="AH1375" s="111"/>
    </row>
    <row r="1376" spans="3:34">
      <c r="C1376" s="111"/>
      <c r="D1376" s="111"/>
      <c r="E1376" s="111"/>
      <c r="F1376" s="138"/>
      <c r="G1376" s="111"/>
      <c r="J1376" s="111"/>
      <c r="AD1376" s="111"/>
      <c r="AH1376" s="111"/>
    </row>
    <row r="1377" spans="3:34">
      <c r="C1377" s="111"/>
      <c r="D1377" s="111"/>
      <c r="E1377" s="111"/>
      <c r="F1377" s="138"/>
      <c r="G1377" s="111"/>
      <c r="J1377" s="111"/>
      <c r="AD1377" s="111"/>
      <c r="AH1377" s="111"/>
    </row>
    <row r="1378" spans="3:34">
      <c r="C1378" s="111"/>
      <c r="D1378" s="111"/>
      <c r="E1378" s="111"/>
      <c r="F1378" s="138"/>
      <c r="G1378" s="111"/>
      <c r="J1378" s="111"/>
      <c r="AD1378" s="111"/>
      <c r="AH1378" s="111"/>
    </row>
    <row r="1379" spans="3:34">
      <c r="C1379" s="111"/>
      <c r="D1379" s="111"/>
      <c r="E1379" s="111"/>
      <c r="F1379" s="138"/>
      <c r="G1379" s="111"/>
      <c r="J1379" s="111"/>
      <c r="AD1379" s="111"/>
      <c r="AH1379" s="111"/>
    </row>
    <row r="1380" spans="3:34">
      <c r="C1380" s="111"/>
      <c r="D1380" s="111"/>
      <c r="E1380" s="111"/>
      <c r="F1380" s="138"/>
      <c r="G1380" s="111"/>
      <c r="J1380" s="111"/>
      <c r="AD1380" s="111"/>
      <c r="AH1380" s="111"/>
    </row>
    <row r="1381" spans="3:34">
      <c r="C1381" s="111"/>
      <c r="D1381" s="111"/>
      <c r="E1381" s="111"/>
      <c r="F1381" s="138"/>
      <c r="G1381" s="111"/>
      <c r="J1381" s="111"/>
      <c r="AD1381" s="111"/>
      <c r="AH1381" s="111"/>
    </row>
    <row r="1382" spans="3:34">
      <c r="C1382" s="111"/>
      <c r="D1382" s="111"/>
      <c r="E1382" s="111"/>
      <c r="F1382" s="138"/>
      <c r="G1382" s="111"/>
      <c r="J1382" s="111"/>
      <c r="AD1382" s="111"/>
      <c r="AH1382" s="111"/>
    </row>
    <row r="1383" spans="3:34">
      <c r="C1383" s="111"/>
      <c r="D1383" s="111"/>
      <c r="E1383" s="111"/>
      <c r="F1383" s="138"/>
      <c r="G1383" s="111"/>
      <c r="J1383" s="111"/>
      <c r="AD1383" s="111"/>
      <c r="AH1383" s="111"/>
    </row>
    <row r="1384" spans="3:34">
      <c r="C1384" s="111"/>
      <c r="D1384" s="111"/>
      <c r="E1384" s="111"/>
      <c r="F1384" s="138"/>
      <c r="G1384" s="111"/>
      <c r="J1384" s="111"/>
      <c r="AD1384" s="111"/>
      <c r="AH1384" s="111"/>
    </row>
    <row r="1385" spans="3:34">
      <c r="C1385" s="111"/>
      <c r="D1385" s="111"/>
      <c r="E1385" s="111"/>
      <c r="F1385" s="138"/>
      <c r="G1385" s="111"/>
      <c r="J1385" s="111"/>
      <c r="AD1385" s="111"/>
      <c r="AH1385" s="111"/>
    </row>
    <row r="1386" spans="3:34">
      <c r="C1386" s="111"/>
      <c r="D1386" s="111"/>
      <c r="E1386" s="111"/>
      <c r="F1386" s="138"/>
      <c r="G1386" s="111"/>
      <c r="J1386" s="111"/>
      <c r="AD1386" s="111"/>
      <c r="AH1386" s="111"/>
    </row>
    <row r="1387" spans="3:34">
      <c r="C1387" s="111"/>
      <c r="D1387" s="111"/>
      <c r="E1387" s="111"/>
      <c r="F1387" s="138"/>
      <c r="G1387" s="111"/>
      <c r="J1387" s="111"/>
      <c r="AD1387" s="111"/>
      <c r="AH1387" s="111"/>
    </row>
    <row r="1388" spans="3:34">
      <c r="C1388" s="111"/>
      <c r="D1388" s="111"/>
      <c r="E1388" s="111"/>
      <c r="F1388" s="138"/>
      <c r="G1388" s="111"/>
      <c r="J1388" s="111"/>
      <c r="AD1388" s="111"/>
      <c r="AH1388" s="111"/>
    </row>
    <row r="1389" spans="3:34">
      <c r="C1389" s="111"/>
      <c r="D1389" s="111"/>
      <c r="E1389" s="111"/>
      <c r="F1389" s="138"/>
      <c r="G1389" s="111"/>
      <c r="J1389" s="111"/>
      <c r="AD1389" s="111"/>
      <c r="AH1389" s="111"/>
    </row>
    <row r="1390" spans="3:34">
      <c r="C1390" s="111"/>
      <c r="D1390" s="111"/>
      <c r="E1390" s="111"/>
      <c r="F1390" s="138"/>
      <c r="G1390" s="111"/>
      <c r="J1390" s="111"/>
      <c r="AD1390" s="111"/>
      <c r="AH1390" s="111"/>
    </row>
    <row r="1391" spans="3:34">
      <c r="C1391" s="111"/>
      <c r="D1391" s="111"/>
      <c r="E1391" s="111"/>
      <c r="F1391" s="138"/>
      <c r="G1391" s="111"/>
      <c r="J1391" s="111"/>
      <c r="AD1391" s="111"/>
      <c r="AH1391" s="111"/>
    </row>
    <row r="1392" spans="3:34">
      <c r="C1392" s="111"/>
      <c r="D1392" s="111"/>
      <c r="E1392" s="111"/>
      <c r="F1392" s="138"/>
      <c r="G1392" s="111"/>
      <c r="J1392" s="111"/>
      <c r="AD1392" s="111"/>
      <c r="AH1392" s="111"/>
    </row>
    <row r="1393" spans="3:34">
      <c r="C1393" s="111"/>
      <c r="D1393" s="111"/>
      <c r="E1393" s="111"/>
      <c r="F1393" s="138"/>
      <c r="G1393" s="111"/>
      <c r="J1393" s="111"/>
      <c r="AD1393" s="111"/>
      <c r="AH1393" s="111"/>
    </row>
    <row r="1394" spans="3:34">
      <c r="C1394" s="111"/>
      <c r="D1394" s="111"/>
      <c r="E1394" s="111"/>
      <c r="F1394" s="138"/>
      <c r="G1394" s="111"/>
      <c r="J1394" s="111"/>
      <c r="AD1394" s="111"/>
      <c r="AH1394" s="111"/>
    </row>
    <row r="1395" spans="3:34">
      <c r="C1395" s="111"/>
      <c r="D1395" s="111"/>
      <c r="E1395" s="111"/>
      <c r="F1395" s="138"/>
      <c r="G1395" s="111"/>
      <c r="J1395" s="111"/>
      <c r="AD1395" s="111"/>
      <c r="AH1395" s="111"/>
    </row>
    <row r="1396" spans="3:34">
      <c r="C1396" s="111"/>
      <c r="D1396" s="111"/>
      <c r="E1396" s="111"/>
      <c r="F1396" s="138"/>
      <c r="G1396" s="111"/>
      <c r="J1396" s="111"/>
      <c r="AD1396" s="111"/>
      <c r="AH1396" s="111"/>
    </row>
    <row r="1397" spans="3:34">
      <c r="C1397" s="111"/>
      <c r="D1397" s="111"/>
      <c r="E1397" s="111"/>
      <c r="F1397" s="138"/>
      <c r="G1397" s="111"/>
      <c r="J1397" s="111"/>
      <c r="AD1397" s="111"/>
      <c r="AH1397" s="111"/>
    </row>
    <row r="1398" spans="3:34">
      <c r="C1398" s="111"/>
      <c r="D1398" s="111"/>
      <c r="E1398" s="111"/>
      <c r="F1398" s="138"/>
      <c r="G1398" s="111"/>
      <c r="J1398" s="111"/>
      <c r="AD1398" s="111"/>
      <c r="AH1398" s="111"/>
    </row>
    <row r="1399" spans="3:34">
      <c r="C1399" s="111"/>
      <c r="D1399" s="111"/>
      <c r="E1399" s="111"/>
      <c r="F1399" s="138"/>
      <c r="G1399" s="111"/>
      <c r="J1399" s="111"/>
      <c r="AD1399" s="111"/>
      <c r="AH1399" s="111"/>
    </row>
    <row r="1400" spans="3:34">
      <c r="C1400" s="111"/>
      <c r="D1400" s="111"/>
      <c r="E1400" s="111"/>
      <c r="F1400" s="138"/>
      <c r="G1400" s="111"/>
      <c r="J1400" s="111"/>
      <c r="AD1400" s="111"/>
      <c r="AH1400" s="111"/>
    </row>
    <row r="1401" spans="3:34">
      <c r="C1401" s="111"/>
      <c r="D1401" s="111"/>
      <c r="E1401" s="111"/>
      <c r="F1401" s="138"/>
      <c r="G1401" s="111"/>
      <c r="J1401" s="111"/>
      <c r="AD1401" s="111"/>
      <c r="AH1401" s="111"/>
    </row>
    <row r="1402" spans="3:34">
      <c r="C1402" s="111"/>
      <c r="D1402" s="111"/>
      <c r="E1402" s="111"/>
      <c r="F1402" s="138"/>
      <c r="G1402" s="111"/>
      <c r="J1402" s="111"/>
      <c r="AD1402" s="111"/>
      <c r="AH1402" s="111"/>
    </row>
    <row r="1403" spans="3:34">
      <c r="C1403" s="111"/>
      <c r="D1403" s="111"/>
      <c r="E1403" s="111"/>
      <c r="F1403" s="138"/>
      <c r="G1403" s="111"/>
      <c r="J1403" s="111"/>
      <c r="AD1403" s="111"/>
      <c r="AH1403" s="111"/>
    </row>
    <row r="1404" spans="3:34">
      <c r="C1404" s="111"/>
      <c r="D1404" s="111"/>
      <c r="E1404" s="111"/>
      <c r="F1404" s="138"/>
      <c r="G1404" s="111"/>
      <c r="J1404" s="111"/>
      <c r="AD1404" s="111"/>
      <c r="AH1404" s="111"/>
    </row>
    <row r="1405" spans="3:34">
      <c r="C1405" s="111"/>
      <c r="D1405" s="111"/>
      <c r="E1405" s="111"/>
      <c r="F1405" s="138"/>
      <c r="G1405" s="111"/>
      <c r="J1405" s="111"/>
      <c r="AD1405" s="111"/>
      <c r="AH1405" s="111"/>
    </row>
    <row r="1406" spans="3:34">
      <c r="C1406" s="111"/>
      <c r="D1406" s="111"/>
      <c r="E1406" s="111"/>
      <c r="F1406" s="138"/>
      <c r="G1406" s="111"/>
      <c r="J1406" s="111"/>
      <c r="AD1406" s="111"/>
      <c r="AH1406" s="111"/>
    </row>
    <row r="1407" spans="3:34">
      <c r="C1407" s="111"/>
      <c r="D1407" s="111"/>
      <c r="E1407" s="111"/>
      <c r="F1407" s="138"/>
      <c r="G1407" s="111"/>
      <c r="J1407" s="111"/>
      <c r="AD1407" s="111"/>
      <c r="AH1407" s="111"/>
    </row>
    <row r="1408" spans="3:34">
      <c r="C1408" s="111"/>
      <c r="D1408" s="111"/>
      <c r="E1408" s="111"/>
      <c r="F1408" s="138"/>
      <c r="G1408" s="111"/>
      <c r="J1408" s="111"/>
      <c r="AD1408" s="111"/>
      <c r="AH1408" s="111"/>
    </row>
    <row r="1409" spans="3:34">
      <c r="C1409" s="111"/>
      <c r="D1409" s="111"/>
      <c r="E1409" s="111"/>
      <c r="F1409" s="138"/>
      <c r="G1409" s="111"/>
      <c r="J1409" s="111"/>
      <c r="AD1409" s="111"/>
      <c r="AH1409" s="111"/>
    </row>
    <row r="1410" spans="3:34">
      <c r="C1410" s="111"/>
      <c r="D1410" s="111"/>
      <c r="E1410" s="111"/>
      <c r="F1410" s="138"/>
      <c r="G1410" s="111"/>
      <c r="J1410" s="111"/>
      <c r="AD1410" s="111"/>
      <c r="AH1410" s="111"/>
    </row>
    <row r="1411" spans="3:34">
      <c r="C1411" s="111"/>
      <c r="D1411" s="111"/>
      <c r="E1411" s="111"/>
      <c r="F1411" s="138"/>
      <c r="G1411" s="111"/>
      <c r="J1411" s="111"/>
      <c r="AD1411" s="111"/>
      <c r="AH1411" s="111"/>
    </row>
    <row r="1412" spans="3:34">
      <c r="C1412" s="111"/>
      <c r="D1412" s="111"/>
      <c r="E1412" s="111"/>
      <c r="F1412" s="138"/>
      <c r="G1412" s="111"/>
      <c r="J1412" s="111"/>
      <c r="AD1412" s="111"/>
      <c r="AH1412" s="111"/>
    </row>
    <row r="1413" spans="3:34">
      <c r="C1413" s="111"/>
      <c r="D1413" s="111"/>
      <c r="E1413" s="111"/>
      <c r="F1413" s="138"/>
      <c r="G1413" s="111"/>
      <c r="J1413" s="111"/>
      <c r="AD1413" s="111"/>
      <c r="AH1413" s="111"/>
    </row>
    <row r="1414" spans="3:34">
      <c r="C1414" s="111"/>
      <c r="D1414" s="111"/>
      <c r="E1414" s="111"/>
      <c r="F1414" s="138"/>
      <c r="G1414" s="111"/>
      <c r="J1414" s="111"/>
      <c r="AD1414" s="111"/>
      <c r="AH1414" s="111"/>
    </row>
    <row r="1415" spans="3:34">
      <c r="C1415" s="111"/>
      <c r="D1415" s="111"/>
      <c r="E1415" s="111"/>
      <c r="F1415" s="138"/>
      <c r="G1415" s="111"/>
      <c r="J1415" s="111"/>
      <c r="AD1415" s="111"/>
      <c r="AH1415" s="111"/>
    </row>
    <row r="1416" spans="3:34">
      <c r="C1416" s="111"/>
      <c r="D1416" s="111"/>
      <c r="E1416" s="111"/>
      <c r="F1416" s="138"/>
      <c r="G1416" s="111"/>
      <c r="J1416" s="111"/>
      <c r="AD1416" s="111"/>
      <c r="AH1416" s="111"/>
    </row>
    <row r="1417" spans="3:34">
      <c r="C1417" s="111"/>
      <c r="D1417" s="111"/>
      <c r="E1417" s="111"/>
      <c r="F1417" s="138"/>
      <c r="G1417" s="111"/>
      <c r="J1417" s="111"/>
      <c r="AD1417" s="111"/>
      <c r="AH1417" s="111"/>
    </row>
    <row r="1418" spans="3:34">
      <c r="C1418" s="111"/>
      <c r="D1418" s="111"/>
      <c r="E1418" s="111"/>
      <c r="F1418" s="138"/>
      <c r="G1418" s="111"/>
      <c r="J1418" s="111"/>
      <c r="AD1418" s="111"/>
      <c r="AH1418" s="111"/>
    </row>
    <row r="1419" spans="3:34">
      <c r="C1419" s="111"/>
      <c r="D1419" s="111"/>
      <c r="E1419" s="111"/>
      <c r="F1419" s="138"/>
      <c r="G1419" s="111"/>
      <c r="J1419" s="111"/>
      <c r="AD1419" s="111"/>
      <c r="AH1419" s="111"/>
    </row>
    <row r="1420" spans="3:34">
      <c r="C1420" s="111"/>
      <c r="D1420" s="111"/>
      <c r="E1420" s="111"/>
      <c r="F1420" s="138"/>
      <c r="G1420" s="111"/>
      <c r="J1420" s="111"/>
      <c r="AD1420" s="111"/>
      <c r="AH1420" s="111"/>
    </row>
    <row r="1421" spans="3:34">
      <c r="C1421" s="111"/>
      <c r="D1421" s="111"/>
      <c r="E1421" s="111"/>
      <c r="F1421" s="138"/>
      <c r="G1421" s="111"/>
      <c r="J1421" s="111"/>
      <c r="AD1421" s="111"/>
      <c r="AH1421" s="111"/>
    </row>
    <row r="1422" spans="3:34">
      <c r="C1422" s="111"/>
      <c r="D1422" s="111"/>
      <c r="E1422" s="111"/>
      <c r="F1422" s="138"/>
      <c r="G1422" s="111"/>
      <c r="J1422" s="111"/>
      <c r="AD1422" s="111"/>
      <c r="AH1422" s="111"/>
    </row>
    <row r="1423" spans="3:34">
      <c r="C1423" s="111"/>
      <c r="D1423" s="111"/>
      <c r="E1423" s="111"/>
      <c r="F1423" s="138"/>
      <c r="G1423" s="111"/>
      <c r="J1423" s="111"/>
      <c r="AD1423" s="111"/>
      <c r="AH1423" s="111"/>
    </row>
    <row r="1424" spans="3:34">
      <c r="C1424" s="111"/>
      <c r="D1424" s="111"/>
      <c r="E1424" s="111"/>
      <c r="F1424" s="138"/>
      <c r="G1424" s="111"/>
      <c r="J1424" s="111"/>
      <c r="AD1424" s="111"/>
      <c r="AH1424" s="111"/>
    </row>
    <row r="1425" spans="3:34">
      <c r="C1425" s="111"/>
      <c r="D1425" s="111"/>
      <c r="E1425" s="111"/>
      <c r="F1425" s="138"/>
      <c r="G1425" s="111"/>
      <c r="J1425" s="111"/>
      <c r="AD1425" s="111"/>
      <c r="AH1425" s="111"/>
    </row>
    <row r="1426" spans="3:34">
      <c r="C1426" s="111"/>
      <c r="D1426" s="111"/>
      <c r="E1426" s="111"/>
      <c r="F1426" s="138"/>
      <c r="G1426" s="111"/>
      <c r="J1426" s="111"/>
      <c r="AD1426" s="111"/>
      <c r="AH1426" s="111"/>
    </row>
    <row r="1427" spans="3:34">
      <c r="C1427" s="111"/>
      <c r="D1427" s="111"/>
      <c r="E1427" s="111"/>
      <c r="F1427" s="138"/>
      <c r="G1427" s="111"/>
      <c r="J1427" s="111"/>
      <c r="AD1427" s="111"/>
      <c r="AH1427" s="111"/>
    </row>
    <row r="1428" spans="3:34">
      <c r="C1428" s="111"/>
      <c r="D1428" s="111"/>
      <c r="E1428" s="111"/>
      <c r="F1428" s="138"/>
      <c r="G1428" s="111"/>
      <c r="J1428" s="111"/>
      <c r="AD1428" s="111"/>
      <c r="AH1428" s="111"/>
    </row>
    <row r="1429" spans="3:34">
      <c r="C1429" s="111"/>
      <c r="D1429" s="111"/>
      <c r="E1429" s="111"/>
      <c r="F1429" s="138"/>
      <c r="G1429" s="111"/>
      <c r="J1429" s="111"/>
      <c r="AD1429" s="111"/>
      <c r="AH1429" s="111"/>
    </row>
    <row r="1430" spans="3:34">
      <c r="C1430" s="111"/>
      <c r="D1430" s="111"/>
      <c r="E1430" s="111"/>
      <c r="F1430" s="138"/>
      <c r="G1430" s="111"/>
      <c r="J1430" s="111"/>
      <c r="AD1430" s="111"/>
      <c r="AH1430" s="111"/>
    </row>
    <row r="1431" spans="3:34">
      <c r="C1431" s="111"/>
      <c r="D1431" s="111"/>
      <c r="E1431" s="111"/>
      <c r="F1431" s="138"/>
      <c r="G1431" s="111"/>
      <c r="J1431" s="111"/>
      <c r="AD1431" s="111"/>
      <c r="AH1431" s="111"/>
    </row>
    <row r="1432" spans="3:34">
      <c r="C1432" s="111"/>
      <c r="D1432" s="111"/>
      <c r="E1432" s="111"/>
      <c r="F1432" s="138"/>
      <c r="G1432" s="111"/>
      <c r="J1432" s="111"/>
      <c r="AD1432" s="111"/>
      <c r="AH1432" s="111"/>
    </row>
    <row r="1433" spans="3:34">
      <c r="C1433" s="111"/>
      <c r="D1433" s="111"/>
      <c r="E1433" s="111"/>
      <c r="F1433" s="138"/>
      <c r="G1433" s="111"/>
      <c r="J1433" s="111"/>
      <c r="AD1433" s="111"/>
      <c r="AH1433" s="111"/>
    </row>
    <row r="1434" spans="3:34">
      <c r="C1434" s="111"/>
      <c r="D1434" s="111"/>
      <c r="E1434" s="111"/>
      <c r="F1434" s="138"/>
      <c r="G1434" s="111"/>
      <c r="J1434" s="111"/>
      <c r="AD1434" s="111"/>
      <c r="AH1434" s="111"/>
    </row>
    <row r="1435" spans="3:34">
      <c r="C1435" s="111"/>
      <c r="D1435" s="111"/>
      <c r="E1435" s="111"/>
      <c r="F1435" s="138"/>
      <c r="G1435" s="111"/>
      <c r="J1435" s="111"/>
      <c r="AD1435" s="111"/>
      <c r="AH1435" s="111"/>
    </row>
    <row r="1436" spans="3:34">
      <c r="C1436" s="111"/>
      <c r="D1436" s="111"/>
      <c r="E1436" s="111"/>
      <c r="F1436" s="138"/>
      <c r="G1436" s="111"/>
      <c r="J1436" s="111"/>
      <c r="AD1436" s="111"/>
      <c r="AH1436" s="111"/>
    </row>
    <row r="1437" spans="3:34">
      <c r="C1437" s="111"/>
      <c r="D1437" s="111"/>
      <c r="E1437" s="111"/>
      <c r="F1437" s="138"/>
      <c r="G1437" s="111"/>
      <c r="J1437" s="111"/>
      <c r="AD1437" s="111"/>
      <c r="AH1437" s="111"/>
    </row>
    <row r="1438" spans="3:34">
      <c r="C1438" s="111"/>
      <c r="D1438" s="111"/>
      <c r="E1438" s="111"/>
      <c r="F1438" s="138"/>
      <c r="G1438" s="111"/>
      <c r="J1438" s="111"/>
      <c r="AD1438" s="111"/>
      <c r="AH1438" s="111"/>
    </row>
    <row r="1439" spans="3:34">
      <c r="C1439" s="111"/>
      <c r="D1439" s="111"/>
      <c r="E1439" s="111"/>
      <c r="F1439" s="138"/>
      <c r="G1439" s="111"/>
      <c r="J1439" s="111"/>
      <c r="AD1439" s="111"/>
      <c r="AH1439" s="111"/>
    </row>
    <row r="1440" spans="3:34">
      <c r="C1440" s="111"/>
      <c r="D1440" s="111"/>
      <c r="E1440" s="111"/>
      <c r="F1440" s="138"/>
      <c r="G1440" s="111"/>
      <c r="J1440" s="111"/>
      <c r="AD1440" s="111"/>
      <c r="AH1440" s="111"/>
    </row>
    <row r="1441" spans="3:34">
      <c r="C1441" s="111"/>
      <c r="D1441" s="111"/>
      <c r="E1441" s="111"/>
      <c r="F1441" s="138"/>
      <c r="G1441" s="111"/>
      <c r="J1441" s="111"/>
      <c r="AD1441" s="111"/>
      <c r="AH1441" s="111"/>
    </row>
    <row r="1442" spans="3:34">
      <c r="C1442" s="111"/>
      <c r="D1442" s="111"/>
      <c r="E1442" s="111"/>
      <c r="F1442" s="138"/>
      <c r="G1442" s="111"/>
      <c r="J1442" s="111"/>
      <c r="AD1442" s="111"/>
      <c r="AH1442" s="111"/>
    </row>
    <row r="1443" spans="3:34">
      <c r="C1443" s="111"/>
      <c r="D1443" s="111"/>
      <c r="E1443" s="111"/>
      <c r="F1443" s="138"/>
      <c r="G1443" s="111"/>
      <c r="J1443" s="111"/>
      <c r="AD1443" s="111"/>
      <c r="AH1443" s="111"/>
    </row>
    <row r="1444" spans="3:34">
      <c r="C1444" s="111"/>
      <c r="D1444" s="111"/>
      <c r="E1444" s="111"/>
      <c r="F1444" s="138"/>
      <c r="G1444" s="111"/>
      <c r="J1444" s="111"/>
      <c r="AD1444" s="111"/>
      <c r="AH1444" s="111"/>
    </row>
    <row r="1445" spans="3:34">
      <c r="C1445" s="111"/>
      <c r="D1445" s="111"/>
      <c r="E1445" s="111"/>
      <c r="F1445" s="138"/>
      <c r="G1445" s="111"/>
      <c r="J1445" s="111"/>
      <c r="AD1445" s="111"/>
      <c r="AH1445" s="111"/>
    </row>
    <row r="1446" spans="3:34">
      <c r="C1446" s="111"/>
      <c r="D1446" s="111"/>
      <c r="E1446" s="111"/>
      <c r="F1446" s="138"/>
      <c r="G1446" s="111"/>
      <c r="J1446" s="111"/>
      <c r="AD1446" s="111"/>
      <c r="AH1446" s="111"/>
    </row>
    <row r="1447" spans="3:34">
      <c r="C1447" s="111"/>
      <c r="D1447" s="111"/>
      <c r="E1447" s="111"/>
      <c r="F1447" s="138"/>
      <c r="G1447" s="111"/>
      <c r="J1447" s="111"/>
      <c r="AD1447" s="111"/>
      <c r="AH1447" s="111"/>
    </row>
    <row r="1448" spans="3:34">
      <c r="C1448" s="111"/>
      <c r="D1448" s="111"/>
      <c r="E1448" s="111"/>
      <c r="F1448" s="138"/>
      <c r="G1448" s="111"/>
      <c r="J1448" s="111"/>
      <c r="AD1448" s="111"/>
      <c r="AH1448" s="111"/>
    </row>
    <row r="1449" spans="3:34">
      <c r="C1449" s="111"/>
      <c r="D1449" s="111"/>
      <c r="E1449" s="111"/>
      <c r="F1449" s="138"/>
      <c r="G1449" s="111"/>
      <c r="J1449" s="111"/>
      <c r="AD1449" s="111"/>
      <c r="AH1449" s="111"/>
    </row>
    <row r="1450" spans="3:34">
      <c r="C1450" s="111"/>
      <c r="D1450" s="111"/>
      <c r="E1450" s="111"/>
      <c r="F1450" s="138"/>
      <c r="G1450" s="111"/>
      <c r="J1450" s="111"/>
      <c r="AD1450" s="111"/>
      <c r="AH1450" s="111"/>
    </row>
    <row r="1451" spans="3:34">
      <c r="C1451" s="111"/>
      <c r="D1451" s="111"/>
      <c r="E1451" s="111"/>
      <c r="F1451" s="138"/>
      <c r="G1451" s="111"/>
      <c r="J1451" s="111"/>
      <c r="AD1451" s="111"/>
      <c r="AH1451" s="111"/>
    </row>
    <row r="1452" spans="3:34">
      <c r="C1452" s="111"/>
      <c r="D1452" s="111"/>
      <c r="E1452" s="111"/>
      <c r="F1452" s="138"/>
      <c r="G1452" s="111"/>
      <c r="J1452" s="111"/>
      <c r="AD1452" s="111"/>
      <c r="AH1452" s="111"/>
    </row>
    <row r="1453" spans="3:34">
      <c r="C1453" s="111"/>
      <c r="D1453" s="111"/>
      <c r="E1453" s="111"/>
      <c r="F1453" s="138"/>
      <c r="G1453" s="111"/>
      <c r="J1453" s="111"/>
      <c r="AD1453" s="111"/>
      <c r="AH1453" s="111"/>
    </row>
    <row r="1454" spans="3:34">
      <c r="C1454" s="111"/>
      <c r="D1454" s="111"/>
      <c r="E1454" s="111"/>
      <c r="F1454" s="138"/>
      <c r="G1454" s="111"/>
      <c r="J1454" s="111"/>
      <c r="AD1454" s="111"/>
      <c r="AH1454" s="111"/>
    </row>
    <row r="1455" spans="3:34">
      <c r="C1455" s="111"/>
      <c r="D1455" s="111"/>
      <c r="E1455" s="111"/>
      <c r="F1455" s="138"/>
      <c r="G1455" s="111"/>
      <c r="J1455" s="111"/>
      <c r="AD1455" s="111"/>
      <c r="AH1455" s="111"/>
    </row>
    <row r="1456" spans="3:34">
      <c r="C1456" s="111"/>
      <c r="D1456" s="111"/>
      <c r="E1456" s="111"/>
      <c r="F1456" s="138"/>
      <c r="G1456" s="111"/>
      <c r="J1456" s="111"/>
      <c r="AD1456" s="111"/>
      <c r="AH1456" s="111"/>
    </row>
    <row r="1457" spans="3:34">
      <c r="C1457" s="111"/>
      <c r="D1457" s="111"/>
      <c r="E1457" s="111"/>
      <c r="F1457" s="138"/>
      <c r="G1457" s="111"/>
      <c r="J1457" s="111"/>
      <c r="AD1457" s="111"/>
      <c r="AH1457" s="111"/>
    </row>
    <row r="1458" spans="3:34">
      <c r="C1458" s="111"/>
      <c r="D1458" s="111"/>
      <c r="E1458" s="111"/>
      <c r="F1458" s="138"/>
      <c r="G1458" s="111"/>
      <c r="J1458" s="111"/>
      <c r="AD1458" s="111"/>
      <c r="AH1458" s="111"/>
    </row>
    <row r="1459" spans="3:34">
      <c r="C1459" s="111"/>
      <c r="D1459" s="111"/>
      <c r="E1459" s="111"/>
      <c r="F1459" s="138"/>
      <c r="G1459" s="111"/>
      <c r="J1459" s="111"/>
      <c r="AD1459" s="111"/>
      <c r="AH1459" s="111"/>
    </row>
    <row r="1460" spans="3:34">
      <c r="C1460" s="111"/>
      <c r="D1460" s="111"/>
      <c r="E1460" s="111"/>
      <c r="F1460" s="138"/>
      <c r="G1460" s="111"/>
      <c r="J1460" s="111"/>
      <c r="AD1460" s="111"/>
      <c r="AH1460" s="111"/>
    </row>
    <row r="1461" spans="3:34">
      <c r="C1461" s="111"/>
      <c r="D1461" s="111"/>
      <c r="E1461" s="111"/>
      <c r="F1461" s="138"/>
      <c r="G1461" s="111"/>
      <c r="J1461" s="111"/>
      <c r="AD1461" s="111"/>
      <c r="AH1461" s="111"/>
    </row>
    <row r="1462" spans="3:34">
      <c r="C1462" s="111"/>
      <c r="D1462" s="111"/>
      <c r="E1462" s="111"/>
      <c r="F1462" s="138"/>
      <c r="G1462" s="111"/>
      <c r="J1462" s="111"/>
      <c r="AD1462" s="111"/>
      <c r="AH1462" s="111"/>
    </row>
    <row r="1463" spans="3:34">
      <c r="C1463" s="111"/>
      <c r="D1463" s="111"/>
      <c r="E1463" s="111"/>
      <c r="F1463" s="138"/>
      <c r="G1463" s="111"/>
      <c r="J1463" s="111"/>
      <c r="AD1463" s="111"/>
      <c r="AH1463" s="111"/>
    </row>
    <row r="1464" spans="3:34">
      <c r="C1464" s="111"/>
      <c r="D1464" s="111"/>
      <c r="E1464" s="111"/>
      <c r="F1464" s="138"/>
      <c r="G1464" s="111"/>
      <c r="J1464" s="111"/>
      <c r="AD1464" s="111"/>
      <c r="AH1464" s="111"/>
    </row>
    <row r="1465" spans="3:34">
      <c r="C1465" s="111"/>
      <c r="D1465" s="111"/>
      <c r="E1465" s="111"/>
      <c r="F1465" s="138"/>
      <c r="G1465" s="111"/>
      <c r="J1465" s="111"/>
      <c r="AD1465" s="111"/>
      <c r="AH1465" s="111"/>
    </row>
    <row r="1466" spans="3:34">
      <c r="C1466" s="111"/>
      <c r="D1466" s="111"/>
      <c r="E1466" s="111"/>
      <c r="F1466" s="138"/>
      <c r="G1466" s="111"/>
      <c r="J1466" s="111"/>
      <c r="AD1466" s="111"/>
      <c r="AH1466" s="111"/>
    </row>
    <row r="1467" spans="3:34">
      <c r="C1467" s="111"/>
      <c r="D1467" s="111"/>
      <c r="E1467" s="111"/>
      <c r="F1467" s="138"/>
      <c r="G1467" s="111"/>
      <c r="J1467" s="111"/>
      <c r="AD1467" s="111"/>
      <c r="AH1467" s="111"/>
    </row>
    <row r="1468" spans="3:34">
      <c r="C1468" s="111"/>
      <c r="D1468" s="111"/>
      <c r="E1468" s="111"/>
      <c r="F1468" s="138"/>
      <c r="G1468" s="111"/>
      <c r="J1468" s="111"/>
      <c r="AD1468" s="111"/>
      <c r="AH1468" s="111"/>
    </row>
    <row r="1469" spans="3:34">
      <c r="C1469" s="111"/>
      <c r="D1469" s="111"/>
      <c r="E1469" s="111"/>
      <c r="F1469" s="138"/>
      <c r="G1469" s="111"/>
      <c r="J1469" s="111"/>
      <c r="AD1469" s="111"/>
      <c r="AH1469" s="111"/>
    </row>
    <row r="1470" spans="3:34">
      <c r="C1470" s="111"/>
      <c r="D1470" s="111"/>
      <c r="E1470" s="111"/>
      <c r="F1470" s="138"/>
      <c r="G1470" s="111"/>
      <c r="J1470" s="111"/>
      <c r="AD1470" s="111"/>
      <c r="AH1470" s="111"/>
    </row>
    <row r="1471" spans="3:34">
      <c r="C1471" s="111"/>
      <c r="D1471" s="111"/>
      <c r="E1471" s="111"/>
      <c r="F1471" s="138"/>
      <c r="G1471" s="111"/>
      <c r="J1471" s="111"/>
      <c r="AD1471" s="111"/>
      <c r="AH1471" s="111"/>
    </row>
    <row r="1472" spans="3:34">
      <c r="C1472" s="111"/>
      <c r="D1472" s="111"/>
      <c r="E1472" s="111"/>
      <c r="F1472" s="138"/>
      <c r="G1472" s="111"/>
      <c r="J1472" s="111"/>
      <c r="AD1472" s="111"/>
      <c r="AH1472" s="111"/>
    </row>
    <row r="1473" spans="3:34">
      <c r="C1473" s="111"/>
      <c r="D1473" s="111"/>
      <c r="E1473" s="111"/>
      <c r="F1473" s="138"/>
      <c r="G1473" s="111"/>
      <c r="J1473" s="111"/>
      <c r="AD1473" s="111"/>
      <c r="AH1473" s="111"/>
    </row>
    <row r="1474" spans="3:34">
      <c r="C1474" s="111"/>
      <c r="D1474" s="111"/>
      <c r="E1474" s="111"/>
      <c r="F1474" s="138"/>
      <c r="G1474" s="111"/>
      <c r="J1474" s="111"/>
      <c r="AD1474" s="111"/>
      <c r="AH1474" s="111"/>
    </row>
    <row r="1475" spans="3:34">
      <c r="C1475" s="111"/>
      <c r="D1475" s="111"/>
      <c r="E1475" s="111"/>
      <c r="F1475" s="138"/>
      <c r="G1475" s="111"/>
      <c r="J1475" s="111"/>
      <c r="AD1475" s="111"/>
      <c r="AH1475" s="111"/>
    </row>
    <row r="1476" spans="3:34">
      <c r="C1476" s="111"/>
      <c r="D1476" s="111"/>
      <c r="E1476" s="111"/>
      <c r="F1476" s="138"/>
      <c r="G1476" s="111"/>
      <c r="J1476" s="111"/>
      <c r="AD1476" s="111"/>
      <c r="AH1476" s="111"/>
    </row>
    <row r="1477" spans="3:34">
      <c r="C1477" s="111"/>
      <c r="D1477" s="111"/>
      <c r="E1477" s="111"/>
      <c r="F1477" s="138"/>
      <c r="G1477" s="111"/>
      <c r="J1477" s="111"/>
      <c r="AD1477" s="111"/>
      <c r="AH1477" s="111"/>
    </row>
    <row r="1478" spans="3:34">
      <c r="C1478" s="111"/>
      <c r="D1478" s="111"/>
      <c r="E1478" s="111"/>
      <c r="F1478" s="138"/>
      <c r="G1478" s="111"/>
      <c r="J1478" s="111"/>
      <c r="AD1478" s="111"/>
      <c r="AH1478" s="111"/>
    </row>
    <row r="1479" spans="3:34">
      <c r="C1479" s="111"/>
      <c r="D1479" s="111"/>
      <c r="E1479" s="111"/>
      <c r="F1479" s="138"/>
      <c r="G1479" s="111"/>
      <c r="J1479" s="111"/>
      <c r="AD1479" s="111"/>
      <c r="AH1479" s="111"/>
    </row>
    <row r="1480" spans="3:34">
      <c r="C1480" s="111"/>
      <c r="D1480" s="111"/>
      <c r="E1480" s="111"/>
      <c r="F1480" s="138"/>
      <c r="G1480" s="111"/>
      <c r="J1480" s="111"/>
      <c r="AD1480" s="111"/>
      <c r="AH1480" s="111"/>
    </row>
    <row r="1481" spans="3:34">
      <c r="C1481" s="111"/>
      <c r="D1481" s="111"/>
      <c r="E1481" s="111"/>
      <c r="F1481" s="138"/>
      <c r="G1481" s="111"/>
      <c r="J1481" s="111"/>
      <c r="AD1481" s="111"/>
      <c r="AH1481" s="111"/>
    </row>
    <row r="1482" spans="3:34">
      <c r="C1482" s="111"/>
      <c r="D1482" s="111"/>
      <c r="E1482" s="111"/>
      <c r="F1482" s="138"/>
      <c r="G1482" s="111"/>
      <c r="J1482" s="111"/>
      <c r="AD1482" s="111"/>
      <c r="AH1482" s="111"/>
    </row>
    <row r="1483" spans="3:34">
      <c r="C1483" s="111"/>
      <c r="D1483" s="111"/>
      <c r="E1483" s="111"/>
      <c r="F1483" s="138"/>
      <c r="G1483" s="111"/>
      <c r="J1483" s="111"/>
      <c r="AD1483" s="111"/>
      <c r="AH1483" s="111"/>
    </row>
    <row r="1484" spans="3:34">
      <c r="C1484" s="111"/>
      <c r="D1484" s="111"/>
      <c r="E1484" s="111"/>
      <c r="F1484" s="138"/>
      <c r="G1484" s="111"/>
      <c r="J1484" s="111"/>
      <c r="AD1484" s="111"/>
      <c r="AH1484" s="111"/>
    </row>
    <row r="1485" spans="3:34">
      <c r="C1485" s="111"/>
      <c r="D1485" s="111"/>
      <c r="E1485" s="111"/>
      <c r="F1485" s="138"/>
      <c r="G1485" s="111"/>
      <c r="J1485" s="111"/>
      <c r="AD1485" s="111"/>
      <c r="AH1485" s="111"/>
    </row>
    <row r="1486" spans="3:34">
      <c r="C1486" s="111"/>
      <c r="D1486" s="111"/>
      <c r="E1486" s="111"/>
      <c r="F1486" s="138"/>
      <c r="G1486" s="111"/>
      <c r="J1486" s="111"/>
      <c r="AD1486" s="111"/>
      <c r="AH1486" s="111"/>
    </row>
    <row r="1487" spans="3:34">
      <c r="C1487" s="111"/>
      <c r="D1487" s="111"/>
      <c r="E1487" s="111"/>
      <c r="F1487" s="138"/>
      <c r="G1487" s="111"/>
      <c r="J1487" s="111"/>
      <c r="AD1487" s="111"/>
      <c r="AH1487" s="111"/>
    </row>
    <row r="1488" spans="3:34">
      <c r="C1488" s="111"/>
      <c r="D1488" s="111"/>
      <c r="E1488" s="111"/>
      <c r="F1488" s="138"/>
      <c r="G1488" s="111"/>
      <c r="J1488" s="111"/>
      <c r="AD1488" s="111"/>
      <c r="AH1488" s="111"/>
    </row>
    <row r="1489" spans="3:34">
      <c r="C1489" s="111"/>
      <c r="D1489" s="111"/>
      <c r="E1489" s="111"/>
      <c r="F1489" s="138"/>
      <c r="G1489" s="111"/>
      <c r="J1489" s="111"/>
      <c r="AD1489" s="111"/>
      <c r="AH1489" s="111"/>
    </row>
    <row r="1490" spans="3:34">
      <c r="C1490" s="111"/>
      <c r="D1490" s="111"/>
      <c r="E1490" s="111"/>
      <c r="F1490" s="138"/>
      <c r="G1490" s="111"/>
      <c r="J1490" s="111"/>
      <c r="AD1490" s="111"/>
      <c r="AH1490" s="111"/>
    </row>
    <row r="1491" spans="3:34">
      <c r="C1491" s="111"/>
      <c r="D1491" s="111"/>
      <c r="E1491" s="111"/>
      <c r="F1491" s="138"/>
      <c r="G1491" s="111"/>
      <c r="J1491" s="111"/>
      <c r="AD1491" s="111"/>
      <c r="AH1491" s="111"/>
    </row>
    <row r="1492" spans="3:34">
      <c r="C1492" s="111"/>
      <c r="D1492" s="111"/>
      <c r="E1492" s="111"/>
      <c r="F1492" s="138"/>
      <c r="G1492" s="111"/>
      <c r="J1492" s="111"/>
      <c r="AD1492" s="111"/>
      <c r="AH1492" s="111"/>
    </row>
    <row r="1493" spans="3:34">
      <c r="C1493" s="111"/>
      <c r="D1493" s="111"/>
      <c r="E1493" s="111"/>
      <c r="F1493" s="138"/>
      <c r="G1493" s="111"/>
      <c r="J1493" s="111"/>
      <c r="AD1493" s="111"/>
      <c r="AH1493" s="111"/>
    </row>
    <row r="1494" spans="3:34">
      <c r="C1494" s="111"/>
      <c r="D1494" s="111"/>
      <c r="E1494" s="111"/>
      <c r="F1494" s="138"/>
      <c r="G1494" s="111"/>
      <c r="J1494" s="111"/>
      <c r="AD1494" s="111"/>
      <c r="AH1494" s="111"/>
    </row>
    <row r="1495" spans="3:34">
      <c r="C1495" s="111"/>
      <c r="D1495" s="111"/>
      <c r="E1495" s="111"/>
      <c r="F1495" s="138"/>
      <c r="G1495" s="111"/>
      <c r="J1495" s="111"/>
      <c r="AD1495" s="111"/>
      <c r="AH1495" s="111"/>
    </row>
    <row r="1496" spans="3:34">
      <c r="C1496" s="111"/>
      <c r="D1496" s="111"/>
      <c r="E1496" s="111"/>
      <c r="F1496" s="138"/>
      <c r="G1496" s="111"/>
      <c r="J1496" s="111"/>
      <c r="AD1496" s="111"/>
      <c r="AH1496" s="111"/>
    </row>
    <row r="1497" spans="3:34">
      <c r="C1497" s="111"/>
      <c r="D1497" s="111"/>
      <c r="E1497" s="111"/>
      <c r="F1497" s="138"/>
      <c r="G1497" s="111"/>
      <c r="J1497" s="111"/>
      <c r="AD1497" s="111"/>
      <c r="AH1497" s="111"/>
    </row>
    <row r="1498" spans="3:34">
      <c r="C1498" s="111"/>
      <c r="D1498" s="111"/>
      <c r="E1498" s="111"/>
      <c r="F1498" s="138"/>
      <c r="G1498" s="111"/>
      <c r="J1498" s="111"/>
      <c r="AD1498" s="111"/>
      <c r="AH1498" s="111"/>
    </row>
    <row r="1499" spans="3:34">
      <c r="C1499" s="111"/>
      <c r="D1499" s="111"/>
      <c r="E1499" s="111"/>
      <c r="F1499" s="138"/>
      <c r="G1499" s="111"/>
      <c r="J1499" s="111"/>
      <c r="AD1499" s="111"/>
      <c r="AH1499" s="111"/>
    </row>
    <row r="1500" spans="3:34">
      <c r="C1500" s="111"/>
      <c r="D1500" s="111"/>
      <c r="E1500" s="111"/>
      <c r="F1500" s="138"/>
      <c r="G1500" s="111"/>
      <c r="J1500" s="111"/>
      <c r="AD1500" s="111"/>
      <c r="AH1500" s="111"/>
    </row>
    <row r="1501" spans="3:34">
      <c r="C1501" s="111"/>
      <c r="D1501" s="111"/>
      <c r="E1501" s="111"/>
      <c r="F1501" s="138"/>
      <c r="G1501" s="111"/>
      <c r="J1501" s="111"/>
      <c r="AD1501" s="111"/>
      <c r="AH1501" s="111"/>
    </row>
    <row r="1502" spans="3:34">
      <c r="C1502" s="111"/>
      <c r="D1502" s="111"/>
      <c r="E1502" s="111"/>
      <c r="F1502" s="138"/>
      <c r="G1502" s="111"/>
      <c r="J1502" s="111"/>
      <c r="AD1502" s="111"/>
      <c r="AH1502" s="111"/>
    </row>
    <row r="1503" spans="3:34">
      <c r="C1503" s="111"/>
      <c r="D1503" s="111"/>
      <c r="E1503" s="111"/>
      <c r="F1503" s="138"/>
      <c r="G1503" s="111"/>
      <c r="J1503" s="111"/>
      <c r="AD1503" s="111"/>
      <c r="AH1503" s="111"/>
    </row>
    <row r="1504" spans="3:34">
      <c r="C1504" s="111"/>
      <c r="D1504" s="111"/>
      <c r="E1504" s="111"/>
      <c r="F1504" s="138"/>
      <c r="G1504" s="111"/>
      <c r="J1504" s="111"/>
      <c r="AD1504" s="111"/>
      <c r="AH1504" s="111"/>
    </row>
    <row r="1505" spans="3:34">
      <c r="C1505" s="111"/>
      <c r="D1505" s="111"/>
      <c r="E1505" s="111"/>
      <c r="F1505" s="138"/>
      <c r="G1505" s="111"/>
      <c r="J1505" s="111"/>
      <c r="AD1505" s="111"/>
      <c r="AH1505" s="111"/>
    </row>
    <row r="1506" spans="3:34">
      <c r="C1506" s="111"/>
      <c r="D1506" s="111"/>
      <c r="E1506" s="111"/>
      <c r="F1506" s="138"/>
      <c r="G1506" s="111"/>
      <c r="J1506" s="111"/>
      <c r="AD1506" s="111"/>
      <c r="AH1506" s="111"/>
    </row>
    <row r="1507" spans="3:34">
      <c r="C1507" s="111"/>
      <c r="D1507" s="111"/>
      <c r="E1507" s="111"/>
      <c r="F1507" s="138"/>
      <c r="G1507" s="111"/>
      <c r="J1507" s="111"/>
      <c r="AD1507" s="111"/>
      <c r="AH1507" s="111"/>
    </row>
    <row r="1508" spans="3:34">
      <c r="C1508" s="111"/>
      <c r="D1508" s="111"/>
      <c r="E1508" s="111"/>
      <c r="F1508" s="138"/>
      <c r="G1508" s="111"/>
      <c r="J1508" s="111"/>
      <c r="AD1508" s="111"/>
      <c r="AH1508" s="111"/>
    </row>
    <row r="1509" spans="3:34">
      <c r="C1509" s="111"/>
      <c r="D1509" s="111"/>
      <c r="E1509" s="111"/>
      <c r="F1509" s="138"/>
      <c r="G1509" s="111"/>
      <c r="J1509" s="111"/>
      <c r="AD1509" s="111"/>
      <c r="AH1509" s="111"/>
    </row>
    <row r="1510" spans="3:34">
      <c r="C1510" s="111"/>
      <c r="D1510" s="111"/>
      <c r="E1510" s="111"/>
      <c r="F1510" s="138"/>
      <c r="G1510" s="111"/>
      <c r="J1510" s="111"/>
      <c r="AD1510" s="111"/>
      <c r="AH1510" s="111"/>
    </row>
    <row r="1511" spans="3:34">
      <c r="C1511" s="111"/>
      <c r="D1511" s="111"/>
      <c r="E1511" s="111"/>
      <c r="F1511" s="138"/>
      <c r="G1511" s="111"/>
      <c r="J1511" s="111"/>
      <c r="AD1511" s="111"/>
      <c r="AH1511" s="111"/>
    </row>
    <row r="1512" spans="3:34">
      <c r="C1512" s="111"/>
      <c r="D1512" s="111"/>
      <c r="E1512" s="111"/>
      <c r="F1512" s="138"/>
      <c r="G1512" s="111"/>
      <c r="J1512" s="111"/>
      <c r="AD1512" s="111"/>
      <c r="AH1512" s="111"/>
    </row>
    <row r="1513" spans="3:34">
      <c r="C1513" s="111"/>
      <c r="D1513" s="111"/>
      <c r="E1513" s="111"/>
      <c r="F1513" s="138"/>
      <c r="G1513" s="111"/>
      <c r="J1513" s="111"/>
      <c r="AD1513" s="111"/>
      <c r="AH1513" s="111"/>
    </row>
    <row r="1514" spans="3:34">
      <c r="C1514" s="111"/>
      <c r="D1514" s="111"/>
      <c r="E1514" s="111"/>
      <c r="F1514" s="138"/>
      <c r="G1514" s="111"/>
      <c r="J1514" s="111"/>
      <c r="AD1514" s="111"/>
      <c r="AH1514" s="111"/>
    </row>
    <row r="1515" spans="3:34">
      <c r="C1515" s="111"/>
      <c r="D1515" s="111"/>
      <c r="E1515" s="111"/>
      <c r="F1515" s="138"/>
      <c r="G1515" s="111"/>
      <c r="J1515" s="111"/>
      <c r="AD1515" s="111"/>
      <c r="AH1515" s="111"/>
    </row>
    <row r="1516" spans="3:34">
      <c r="C1516" s="111"/>
      <c r="D1516" s="111"/>
      <c r="E1516" s="111"/>
      <c r="F1516" s="138"/>
      <c r="G1516" s="111"/>
      <c r="J1516" s="111"/>
      <c r="AD1516" s="111"/>
      <c r="AH1516" s="111"/>
    </row>
    <row r="1517" spans="3:34">
      <c r="C1517" s="111"/>
      <c r="D1517" s="111"/>
      <c r="E1517" s="111"/>
      <c r="F1517" s="138"/>
      <c r="G1517" s="111"/>
      <c r="J1517" s="111"/>
      <c r="AD1517" s="111"/>
      <c r="AH1517" s="111"/>
    </row>
    <row r="1518" spans="3:34">
      <c r="C1518" s="111"/>
      <c r="D1518" s="111"/>
      <c r="E1518" s="111"/>
      <c r="F1518" s="138"/>
      <c r="G1518" s="111"/>
      <c r="J1518" s="111"/>
      <c r="AD1518" s="111"/>
      <c r="AH1518" s="111"/>
    </row>
    <row r="1519" spans="3:34">
      <c r="C1519" s="111"/>
      <c r="D1519" s="111"/>
      <c r="E1519" s="111"/>
      <c r="F1519" s="138"/>
      <c r="G1519" s="111"/>
      <c r="J1519" s="111"/>
      <c r="AD1519" s="111"/>
      <c r="AH1519" s="111"/>
    </row>
    <row r="1520" spans="3:34">
      <c r="C1520" s="111"/>
      <c r="D1520" s="111"/>
      <c r="E1520" s="111"/>
      <c r="F1520" s="138"/>
      <c r="G1520" s="111"/>
      <c r="J1520" s="111"/>
      <c r="AD1520" s="111"/>
      <c r="AH1520" s="111"/>
    </row>
    <row r="1521" spans="3:34">
      <c r="C1521" s="111"/>
      <c r="D1521" s="111"/>
      <c r="E1521" s="111"/>
      <c r="F1521" s="138"/>
      <c r="G1521" s="111"/>
      <c r="J1521" s="111"/>
      <c r="AD1521" s="111"/>
      <c r="AH1521" s="111"/>
    </row>
    <row r="1522" spans="3:34">
      <c r="C1522" s="111"/>
      <c r="D1522" s="111"/>
      <c r="E1522" s="111"/>
      <c r="F1522" s="138"/>
      <c r="G1522" s="111"/>
      <c r="J1522" s="111"/>
      <c r="AD1522" s="111"/>
      <c r="AH1522" s="111"/>
    </row>
    <row r="1523" spans="3:34">
      <c r="C1523" s="111"/>
      <c r="D1523" s="111"/>
      <c r="E1523" s="111"/>
      <c r="F1523" s="138"/>
      <c r="G1523" s="111"/>
      <c r="J1523" s="111"/>
      <c r="AD1523" s="111"/>
      <c r="AH1523" s="111"/>
    </row>
    <row r="1524" spans="3:34">
      <c r="C1524" s="111"/>
      <c r="D1524" s="111"/>
      <c r="E1524" s="111"/>
      <c r="F1524" s="138"/>
      <c r="G1524" s="111"/>
      <c r="J1524" s="111"/>
      <c r="AD1524" s="111"/>
      <c r="AH1524" s="111"/>
    </row>
    <row r="1525" spans="3:34">
      <c r="C1525" s="111"/>
      <c r="D1525" s="111"/>
      <c r="E1525" s="111"/>
      <c r="F1525" s="138"/>
      <c r="G1525" s="111"/>
      <c r="J1525" s="111"/>
      <c r="AD1525" s="111"/>
      <c r="AH1525" s="111"/>
    </row>
    <row r="1526" spans="3:34">
      <c r="C1526" s="111"/>
      <c r="D1526" s="111"/>
      <c r="E1526" s="111"/>
      <c r="F1526" s="138"/>
      <c r="G1526" s="111"/>
      <c r="J1526" s="111"/>
      <c r="AD1526" s="111"/>
      <c r="AH1526" s="111"/>
    </row>
    <row r="1527" spans="3:34">
      <c r="C1527" s="111"/>
      <c r="D1527" s="111"/>
      <c r="E1527" s="111"/>
      <c r="F1527" s="138"/>
      <c r="G1527" s="111"/>
      <c r="J1527" s="111"/>
      <c r="AD1527" s="111"/>
      <c r="AH1527" s="111"/>
    </row>
    <row r="1528" spans="3:34">
      <c r="C1528" s="111"/>
      <c r="D1528" s="111"/>
      <c r="E1528" s="111"/>
      <c r="F1528" s="138"/>
      <c r="G1528" s="111"/>
      <c r="J1528" s="111"/>
      <c r="AD1528" s="111"/>
      <c r="AH1528" s="111"/>
    </row>
    <row r="1529" spans="3:34">
      <c r="C1529" s="111"/>
      <c r="D1529" s="111"/>
      <c r="E1529" s="111"/>
      <c r="F1529" s="138"/>
      <c r="G1529" s="111"/>
      <c r="J1529" s="111"/>
      <c r="AD1529" s="111"/>
      <c r="AH1529" s="111"/>
    </row>
    <row r="1530" spans="3:34">
      <c r="C1530" s="111"/>
      <c r="D1530" s="111"/>
      <c r="E1530" s="111"/>
      <c r="F1530" s="138"/>
      <c r="G1530" s="111"/>
      <c r="J1530" s="111"/>
      <c r="AD1530" s="111"/>
      <c r="AH1530" s="111"/>
    </row>
    <row r="1531" spans="3:34">
      <c r="C1531" s="111"/>
      <c r="D1531" s="111"/>
      <c r="E1531" s="111"/>
      <c r="F1531" s="138"/>
      <c r="G1531" s="111"/>
      <c r="J1531" s="111"/>
      <c r="AD1531" s="111"/>
      <c r="AH1531" s="111"/>
    </row>
    <row r="1532" spans="3:34">
      <c r="C1532" s="111"/>
      <c r="D1532" s="111"/>
      <c r="E1532" s="111"/>
      <c r="F1532" s="138"/>
      <c r="G1532" s="111"/>
      <c r="J1532" s="111"/>
      <c r="AD1532" s="111"/>
      <c r="AH1532" s="111"/>
    </row>
    <row r="1533" spans="3:34">
      <c r="C1533" s="111"/>
      <c r="D1533" s="111"/>
      <c r="E1533" s="111"/>
      <c r="F1533" s="138"/>
      <c r="G1533" s="111"/>
      <c r="J1533" s="111"/>
      <c r="AD1533" s="111"/>
      <c r="AH1533" s="111"/>
    </row>
    <row r="1534" spans="3:34">
      <c r="C1534" s="111"/>
      <c r="D1534" s="111"/>
      <c r="E1534" s="111"/>
      <c r="F1534" s="138"/>
      <c r="G1534" s="111"/>
      <c r="J1534" s="111"/>
      <c r="AD1534" s="111"/>
      <c r="AH1534" s="111"/>
    </row>
    <row r="1535" spans="3:34">
      <c r="C1535" s="111"/>
      <c r="D1535" s="111"/>
      <c r="E1535" s="111"/>
      <c r="F1535" s="138"/>
      <c r="G1535" s="111"/>
      <c r="J1535" s="111"/>
      <c r="AD1535" s="111"/>
      <c r="AH1535" s="111"/>
    </row>
    <row r="1536" spans="3:34">
      <c r="C1536" s="111"/>
      <c r="D1536" s="111"/>
      <c r="E1536" s="111"/>
      <c r="F1536" s="138"/>
      <c r="G1536" s="111"/>
      <c r="J1536" s="111"/>
      <c r="AD1536" s="111"/>
      <c r="AH1536" s="111"/>
    </row>
    <row r="1537" spans="3:34">
      <c r="C1537" s="111"/>
      <c r="D1537" s="111"/>
      <c r="E1537" s="111"/>
      <c r="F1537" s="138"/>
      <c r="G1537" s="111"/>
      <c r="J1537" s="111"/>
      <c r="AD1537" s="111"/>
      <c r="AH1537" s="111"/>
    </row>
    <row r="1538" spans="3:34">
      <c r="C1538" s="111"/>
      <c r="D1538" s="111"/>
      <c r="E1538" s="111"/>
      <c r="F1538" s="138"/>
      <c r="G1538" s="111"/>
      <c r="J1538" s="111"/>
      <c r="AD1538" s="111"/>
      <c r="AH1538" s="111"/>
    </row>
    <row r="1539" spans="3:34">
      <c r="C1539" s="111"/>
      <c r="D1539" s="111"/>
      <c r="E1539" s="111"/>
      <c r="F1539" s="138"/>
      <c r="G1539" s="111"/>
      <c r="J1539" s="111"/>
      <c r="AD1539" s="111"/>
      <c r="AH1539" s="111"/>
    </row>
    <row r="1540" spans="3:34">
      <c r="C1540" s="111"/>
      <c r="D1540" s="111"/>
      <c r="E1540" s="111"/>
      <c r="F1540" s="138"/>
      <c r="G1540" s="111"/>
      <c r="J1540" s="111"/>
      <c r="AD1540" s="111"/>
      <c r="AH1540" s="111"/>
    </row>
    <row r="1541" spans="3:34">
      <c r="C1541" s="111"/>
      <c r="D1541" s="111"/>
      <c r="E1541" s="111"/>
      <c r="F1541" s="138"/>
      <c r="G1541" s="111"/>
      <c r="J1541" s="111"/>
      <c r="AD1541" s="111"/>
      <c r="AH1541" s="111"/>
    </row>
    <row r="1542" spans="3:34">
      <c r="C1542" s="111"/>
      <c r="D1542" s="111"/>
      <c r="E1542" s="111"/>
      <c r="F1542" s="138"/>
      <c r="G1542" s="111"/>
      <c r="J1542" s="111"/>
      <c r="AD1542" s="111"/>
      <c r="AH1542" s="111"/>
    </row>
    <row r="1543" spans="3:34">
      <c r="C1543" s="111"/>
      <c r="D1543" s="111"/>
      <c r="E1543" s="111"/>
      <c r="F1543" s="138"/>
      <c r="G1543" s="111"/>
      <c r="J1543" s="111"/>
      <c r="AD1543" s="111"/>
      <c r="AH1543" s="111"/>
    </row>
    <row r="1544" spans="3:34">
      <c r="C1544" s="111"/>
      <c r="D1544" s="111"/>
      <c r="E1544" s="111"/>
      <c r="F1544" s="138"/>
      <c r="G1544" s="111"/>
      <c r="J1544" s="111"/>
      <c r="AD1544" s="111"/>
      <c r="AH1544" s="111"/>
    </row>
    <row r="1545" spans="3:34">
      <c r="C1545" s="111"/>
      <c r="D1545" s="111"/>
      <c r="E1545" s="111"/>
      <c r="F1545" s="138"/>
      <c r="G1545" s="111"/>
      <c r="J1545" s="111"/>
      <c r="AD1545" s="111"/>
      <c r="AH1545" s="111"/>
    </row>
    <row r="1546" spans="3:34">
      <c r="C1546" s="111"/>
      <c r="D1546" s="111"/>
      <c r="E1546" s="111"/>
      <c r="F1546" s="138"/>
      <c r="G1546" s="111"/>
      <c r="J1546" s="111"/>
      <c r="AD1546" s="111"/>
      <c r="AH1546" s="111"/>
    </row>
    <row r="1547" spans="3:34">
      <c r="C1547" s="111"/>
      <c r="D1547" s="111"/>
      <c r="E1547" s="111"/>
      <c r="F1547" s="138"/>
      <c r="G1547" s="111"/>
      <c r="J1547" s="111"/>
      <c r="AD1547" s="111"/>
      <c r="AH1547" s="111"/>
    </row>
    <row r="1548" spans="3:34">
      <c r="C1548" s="111"/>
      <c r="D1548" s="111"/>
      <c r="E1548" s="111"/>
      <c r="F1548" s="138"/>
      <c r="G1548" s="111"/>
      <c r="J1548" s="111"/>
      <c r="AD1548" s="111"/>
      <c r="AH1548" s="111"/>
    </row>
    <row r="1549" spans="3:34">
      <c r="C1549" s="111"/>
      <c r="D1549" s="111"/>
      <c r="E1549" s="111"/>
      <c r="F1549" s="138"/>
      <c r="G1549" s="111"/>
      <c r="J1549" s="111"/>
      <c r="AD1549" s="111"/>
      <c r="AH1549" s="111"/>
    </row>
    <row r="1550" spans="3:34">
      <c r="C1550" s="111"/>
      <c r="D1550" s="111"/>
      <c r="E1550" s="111"/>
      <c r="F1550" s="138"/>
      <c r="G1550" s="111"/>
      <c r="J1550" s="111"/>
      <c r="AD1550" s="111"/>
      <c r="AH1550" s="111"/>
    </row>
    <row r="1551" spans="3:34">
      <c r="C1551" s="111"/>
      <c r="D1551" s="111"/>
      <c r="E1551" s="111"/>
      <c r="F1551" s="138"/>
      <c r="G1551" s="111"/>
      <c r="J1551" s="111"/>
      <c r="AD1551" s="111"/>
      <c r="AH1551" s="111"/>
    </row>
    <row r="1552" spans="3:34">
      <c r="C1552" s="111"/>
      <c r="D1552" s="111"/>
      <c r="E1552" s="111"/>
      <c r="F1552" s="138"/>
      <c r="G1552" s="111"/>
      <c r="J1552" s="111"/>
      <c r="AD1552" s="111"/>
      <c r="AH1552" s="111"/>
    </row>
    <row r="1553" spans="3:34">
      <c r="C1553" s="111"/>
      <c r="D1553" s="111"/>
      <c r="E1553" s="111"/>
      <c r="F1553" s="138"/>
      <c r="G1553" s="111"/>
      <c r="J1553" s="111"/>
      <c r="AD1553" s="111"/>
      <c r="AH1553" s="111"/>
    </row>
    <row r="1554" spans="3:34">
      <c r="C1554" s="111"/>
      <c r="D1554" s="111"/>
      <c r="E1554" s="111"/>
      <c r="F1554" s="138"/>
      <c r="G1554" s="111"/>
      <c r="J1554" s="111"/>
      <c r="AD1554" s="111"/>
      <c r="AH1554" s="111"/>
    </row>
    <row r="1555" spans="3:34">
      <c r="C1555" s="111"/>
      <c r="D1555" s="111"/>
      <c r="E1555" s="111"/>
      <c r="F1555" s="138"/>
      <c r="G1555" s="111"/>
      <c r="J1555" s="111"/>
      <c r="AD1555" s="111"/>
      <c r="AH1555" s="111"/>
    </row>
    <row r="1556" spans="3:34">
      <c r="C1556" s="111"/>
      <c r="D1556" s="111"/>
      <c r="E1556" s="111"/>
      <c r="F1556" s="138"/>
      <c r="G1556" s="111"/>
      <c r="J1556" s="111"/>
      <c r="AD1556" s="111"/>
      <c r="AH1556" s="111"/>
    </row>
    <row r="1557" spans="3:34">
      <c r="C1557" s="111"/>
      <c r="D1557" s="111"/>
      <c r="E1557" s="111"/>
      <c r="F1557" s="138"/>
      <c r="G1557" s="111"/>
      <c r="J1557" s="111"/>
      <c r="AD1557" s="111"/>
      <c r="AH1557" s="111"/>
    </row>
    <row r="1558" spans="3:34">
      <c r="C1558" s="111"/>
      <c r="D1558" s="111"/>
      <c r="E1558" s="111"/>
      <c r="F1558" s="138"/>
      <c r="G1558" s="111"/>
      <c r="J1558" s="111"/>
      <c r="AD1558" s="111"/>
      <c r="AH1558" s="111"/>
    </row>
    <row r="1559" spans="3:34">
      <c r="C1559" s="111"/>
      <c r="D1559" s="111"/>
      <c r="E1559" s="111"/>
      <c r="F1559" s="138"/>
      <c r="G1559" s="111"/>
      <c r="J1559" s="111"/>
      <c r="AD1559" s="111"/>
      <c r="AH1559" s="111"/>
    </row>
    <row r="1560" spans="3:34">
      <c r="C1560" s="111"/>
      <c r="D1560" s="111"/>
      <c r="E1560" s="111"/>
      <c r="F1560" s="138"/>
      <c r="G1560" s="111"/>
      <c r="J1560" s="111"/>
      <c r="AD1560" s="111"/>
      <c r="AH1560" s="111"/>
    </row>
    <row r="1561" spans="3:34">
      <c r="C1561" s="111"/>
      <c r="D1561" s="111"/>
      <c r="E1561" s="111"/>
      <c r="F1561" s="138"/>
      <c r="G1561" s="111"/>
      <c r="J1561" s="111"/>
      <c r="AD1561" s="111"/>
      <c r="AH1561" s="111"/>
    </row>
    <row r="1562" spans="3:34">
      <c r="C1562" s="111"/>
      <c r="D1562" s="111"/>
      <c r="E1562" s="111"/>
      <c r="F1562" s="138"/>
      <c r="G1562" s="111"/>
      <c r="J1562" s="111"/>
      <c r="AD1562" s="111"/>
      <c r="AH1562" s="111"/>
    </row>
    <row r="1563" spans="3:34">
      <c r="C1563" s="111"/>
      <c r="D1563" s="111"/>
      <c r="E1563" s="111"/>
      <c r="F1563" s="138"/>
      <c r="G1563" s="111"/>
      <c r="J1563" s="111"/>
      <c r="AD1563" s="111"/>
      <c r="AH1563" s="111"/>
    </row>
    <row r="1564" spans="3:34">
      <c r="C1564" s="111"/>
      <c r="D1564" s="111"/>
      <c r="E1564" s="111"/>
      <c r="F1564" s="138"/>
      <c r="G1564" s="111"/>
      <c r="J1564" s="111"/>
      <c r="AD1564" s="111"/>
      <c r="AH1564" s="111"/>
    </row>
    <row r="1565" spans="3:34">
      <c r="C1565" s="111"/>
      <c r="D1565" s="111"/>
      <c r="E1565" s="111"/>
      <c r="F1565" s="138"/>
      <c r="G1565" s="111"/>
      <c r="J1565" s="111"/>
      <c r="AD1565" s="111"/>
      <c r="AH1565" s="111"/>
    </row>
    <row r="1566" spans="3:34">
      <c r="C1566" s="111"/>
      <c r="D1566" s="111"/>
      <c r="E1566" s="111"/>
      <c r="F1566" s="138"/>
      <c r="G1566" s="111"/>
      <c r="J1566" s="111"/>
      <c r="AD1566" s="111"/>
      <c r="AH1566" s="111"/>
    </row>
    <row r="1567" spans="3:34">
      <c r="C1567" s="111"/>
      <c r="D1567" s="111"/>
      <c r="E1567" s="111"/>
      <c r="F1567" s="138"/>
      <c r="G1567" s="111"/>
      <c r="J1567" s="111"/>
      <c r="AD1567" s="111"/>
      <c r="AH1567" s="111"/>
    </row>
    <row r="1568" spans="3:34">
      <c r="C1568" s="111"/>
      <c r="D1568" s="111"/>
      <c r="E1568" s="111"/>
      <c r="F1568" s="138"/>
      <c r="G1568" s="111"/>
      <c r="J1568" s="111"/>
      <c r="AD1568" s="111"/>
      <c r="AH1568" s="111"/>
    </row>
    <row r="1569" spans="3:34">
      <c r="C1569" s="111"/>
      <c r="D1569" s="111"/>
      <c r="E1569" s="111"/>
      <c r="F1569" s="138"/>
      <c r="G1569" s="111"/>
      <c r="J1569" s="111"/>
      <c r="AD1569" s="111"/>
      <c r="AH1569" s="111"/>
    </row>
    <row r="1570" spans="3:34">
      <c r="C1570" s="111"/>
      <c r="D1570" s="111"/>
      <c r="E1570" s="111"/>
      <c r="F1570" s="138"/>
      <c r="G1570" s="111"/>
      <c r="J1570" s="111"/>
      <c r="AD1570" s="111"/>
      <c r="AH1570" s="111"/>
    </row>
    <row r="1571" spans="3:34">
      <c r="C1571" s="111"/>
      <c r="D1571" s="111"/>
      <c r="E1571" s="111"/>
      <c r="F1571" s="138"/>
      <c r="G1571" s="111"/>
      <c r="J1571" s="111"/>
      <c r="AD1571" s="111"/>
      <c r="AH1571" s="111"/>
    </row>
    <row r="1572" spans="3:34">
      <c r="C1572" s="111"/>
      <c r="D1572" s="111"/>
      <c r="E1572" s="111"/>
      <c r="F1572" s="138"/>
      <c r="G1572" s="111"/>
      <c r="J1572" s="111"/>
      <c r="AD1572" s="111"/>
      <c r="AH1572" s="111"/>
    </row>
    <row r="1573" spans="3:34">
      <c r="C1573" s="111"/>
      <c r="D1573" s="111"/>
      <c r="E1573" s="111"/>
      <c r="F1573" s="138"/>
      <c r="G1573" s="111"/>
      <c r="J1573" s="111"/>
      <c r="AD1573" s="111"/>
      <c r="AH1573" s="111"/>
    </row>
    <row r="1574" spans="3:34">
      <c r="C1574" s="111"/>
      <c r="D1574" s="111"/>
      <c r="E1574" s="111"/>
      <c r="F1574" s="138"/>
      <c r="G1574" s="111"/>
      <c r="J1574" s="111"/>
      <c r="AD1574" s="111"/>
      <c r="AH1574" s="111"/>
    </row>
    <row r="1575" spans="3:34">
      <c r="C1575" s="111"/>
      <c r="D1575" s="111"/>
      <c r="E1575" s="111"/>
      <c r="F1575" s="138"/>
      <c r="G1575" s="111"/>
      <c r="J1575" s="111"/>
      <c r="AD1575" s="111"/>
      <c r="AH1575" s="111"/>
    </row>
    <row r="1576" spans="3:34">
      <c r="C1576" s="111"/>
      <c r="D1576" s="111"/>
      <c r="E1576" s="111"/>
      <c r="F1576" s="138"/>
      <c r="G1576" s="111"/>
      <c r="J1576" s="111"/>
      <c r="AD1576" s="111"/>
      <c r="AH1576" s="111"/>
    </row>
    <row r="1577" spans="3:34">
      <c r="C1577" s="111"/>
      <c r="D1577" s="111"/>
      <c r="E1577" s="111"/>
      <c r="F1577" s="138"/>
      <c r="G1577" s="111"/>
      <c r="J1577" s="111"/>
      <c r="AD1577" s="111"/>
      <c r="AH1577" s="111"/>
    </row>
    <row r="1578" spans="3:34">
      <c r="C1578" s="111"/>
      <c r="D1578" s="111"/>
      <c r="E1578" s="111"/>
      <c r="F1578" s="138"/>
      <c r="G1578" s="111"/>
      <c r="J1578" s="111"/>
      <c r="AD1578" s="111"/>
      <c r="AH1578" s="111"/>
    </row>
    <row r="1579" spans="3:34">
      <c r="C1579" s="111"/>
      <c r="D1579" s="111"/>
      <c r="E1579" s="111"/>
      <c r="F1579" s="138"/>
      <c r="G1579" s="111"/>
      <c r="J1579" s="111"/>
      <c r="AD1579" s="111"/>
      <c r="AH1579" s="111"/>
    </row>
    <row r="1580" spans="3:34">
      <c r="C1580" s="111"/>
      <c r="D1580" s="111"/>
      <c r="E1580" s="111"/>
      <c r="F1580" s="138"/>
      <c r="G1580" s="111"/>
      <c r="J1580" s="111"/>
      <c r="AD1580" s="111"/>
      <c r="AH1580" s="111"/>
    </row>
    <row r="1581" spans="3:34">
      <c r="C1581" s="111"/>
      <c r="D1581" s="111"/>
      <c r="E1581" s="111"/>
      <c r="F1581" s="138"/>
      <c r="G1581" s="111"/>
      <c r="J1581" s="111"/>
      <c r="AD1581" s="111"/>
      <c r="AH1581" s="111"/>
    </row>
    <row r="1582" spans="3:34">
      <c r="C1582" s="111"/>
      <c r="D1582" s="111"/>
      <c r="E1582" s="111"/>
      <c r="F1582" s="138"/>
      <c r="G1582" s="111"/>
      <c r="J1582" s="111"/>
      <c r="AD1582" s="111"/>
      <c r="AH1582" s="111"/>
    </row>
    <row r="1583" spans="3:34">
      <c r="C1583" s="111"/>
      <c r="D1583" s="111"/>
      <c r="E1583" s="111"/>
      <c r="F1583" s="138"/>
      <c r="G1583" s="111"/>
      <c r="J1583" s="111"/>
      <c r="AD1583" s="111"/>
      <c r="AH1583" s="111"/>
    </row>
    <row r="1584" spans="3:34">
      <c r="C1584" s="111"/>
      <c r="D1584" s="111"/>
      <c r="E1584" s="111"/>
      <c r="F1584" s="138"/>
      <c r="G1584" s="111"/>
      <c r="J1584" s="111"/>
      <c r="AD1584" s="111"/>
      <c r="AH1584" s="111"/>
    </row>
    <row r="1585" spans="3:34">
      <c r="C1585" s="111"/>
      <c r="D1585" s="111"/>
      <c r="E1585" s="111"/>
      <c r="F1585" s="138"/>
      <c r="G1585" s="111"/>
      <c r="J1585" s="111"/>
      <c r="AD1585" s="111"/>
      <c r="AH1585" s="111"/>
    </row>
    <row r="1586" spans="3:34">
      <c r="C1586" s="111"/>
      <c r="D1586" s="111"/>
      <c r="E1586" s="111"/>
      <c r="F1586" s="138"/>
      <c r="G1586" s="111"/>
      <c r="J1586" s="111"/>
      <c r="AD1586" s="111"/>
      <c r="AH1586" s="111"/>
    </row>
    <row r="1587" spans="3:34">
      <c r="C1587" s="111"/>
      <c r="D1587" s="111"/>
      <c r="E1587" s="111"/>
      <c r="F1587" s="138"/>
      <c r="G1587" s="111"/>
      <c r="J1587" s="111"/>
      <c r="AD1587" s="111"/>
      <c r="AH1587" s="111"/>
    </row>
    <row r="1588" spans="3:34">
      <c r="C1588" s="111"/>
      <c r="D1588" s="111"/>
      <c r="E1588" s="111"/>
      <c r="F1588" s="138"/>
      <c r="G1588" s="111"/>
      <c r="J1588" s="111"/>
      <c r="AD1588" s="111"/>
      <c r="AH1588" s="111"/>
    </row>
    <row r="1589" spans="3:34">
      <c r="C1589" s="111"/>
      <c r="D1589" s="111"/>
      <c r="E1589" s="111"/>
      <c r="F1589" s="138"/>
      <c r="G1589" s="111"/>
      <c r="J1589" s="111"/>
      <c r="AD1589" s="111"/>
      <c r="AH1589" s="111"/>
    </row>
    <row r="1590" spans="3:34">
      <c r="C1590" s="111"/>
      <c r="D1590" s="111"/>
      <c r="E1590" s="111"/>
      <c r="F1590" s="138"/>
      <c r="G1590" s="111"/>
      <c r="J1590" s="111"/>
      <c r="AD1590" s="111"/>
      <c r="AH1590" s="111"/>
    </row>
    <row r="1591" spans="3:34">
      <c r="C1591" s="111"/>
      <c r="D1591" s="111"/>
      <c r="E1591" s="111"/>
      <c r="F1591" s="138"/>
      <c r="G1591" s="111"/>
      <c r="J1591" s="111"/>
      <c r="AD1591" s="111"/>
      <c r="AH1591" s="111"/>
    </row>
    <row r="1592" spans="3:34">
      <c r="C1592" s="111"/>
      <c r="D1592" s="111"/>
      <c r="E1592" s="111"/>
      <c r="F1592" s="138"/>
      <c r="G1592" s="111"/>
      <c r="J1592" s="111"/>
      <c r="AD1592" s="111"/>
      <c r="AH1592" s="111"/>
    </row>
    <row r="1593" spans="3:34">
      <c r="C1593" s="111"/>
      <c r="D1593" s="111"/>
      <c r="E1593" s="111"/>
      <c r="F1593" s="138"/>
      <c r="G1593" s="111"/>
      <c r="J1593" s="111"/>
      <c r="AD1593" s="111"/>
      <c r="AH1593" s="111"/>
    </row>
    <row r="1594" spans="3:34">
      <c r="C1594" s="111"/>
      <c r="D1594" s="111"/>
      <c r="E1594" s="111"/>
      <c r="F1594" s="138"/>
      <c r="G1594" s="111"/>
      <c r="J1594" s="111"/>
      <c r="AD1594" s="111"/>
      <c r="AH1594" s="111"/>
    </row>
    <row r="1595" spans="3:34">
      <c r="C1595" s="111"/>
      <c r="D1595" s="111"/>
      <c r="E1595" s="111"/>
      <c r="F1595" s="138"/>
      <c r="G1595" s="111"/>
      <c r="J1595" s="111"/>
      <c r="AD1595" s="111"/>
      <c r="AH1595" s="111"/>
    </row>
    <row r="1596" spans="3:34">
      <c r="C1596" s="111"/>
      <c r="D1596" s="111"/>
      <c r="E1596" s="111"/>
      <c r="F1596" s="138"/>
      <c r="G1596" s="111"/>
      <c r="J1596" s="111"/>
      <c r="AD1596" s="111"/>
      <c r="AH1596" s="111"/>
    </row>
    <row r="1597" spans="3:34">
      <c r="C1597" s="111"/>
      <c r="D1597" s="111"/>
      <c r="E1597" s="111"/>
      <c r="F1597" s="138"/>
      <c r="G1597" s="111"/>
      <c r="J1597" s="111"/>
      <c r="AD1597" s="111"/>
      <c r="AH1597" s="111"/>
    </row>
    <row r="1598" spans="3:34">
      <c r="C1598" s="111"/>
      <c r="D1598" s="111"/>
      <c r="E1598" s="111"/>
      <c r="F1598" s="138"/>
      <c r="G1598" s="111"/>
      <c r="J1598" s="111"/>
      <c r="AD1598" s="111"/>
      <c r="AH1598" s="111"/>
    </row>
    <row r="1599" spans="3:34">
      <c r="C1599" s="111"/>
      <c r="D1599" s="111"/>
      <c r="E1599" s="111"/>
      <c r="F1599" s="138"/>
      <c r="G1599" s="111"/>
      <c r="J1599" s="111"/>
      <c r="AD1599" s="111"/>
      <c r="AH1599" s="111"/>
    </row>
    <row r="1600" spans="3:34">
      <c r="C1600" s="111"/>
      <c r="D1600" s="111"/>
      <c r="E1600" s="111"/>
      <c r="F1600" s="138"/>
      <c r="G1600" s="111"/>
      <c r="J1600" s="111"/>
      <c r="AD1600" s="111"/>
      <c r="AH1600" s="111"/>
    </row>
    <row r="1601" spans="3:34">
      <c r="C1601" s="111"/>
      <c r="D1601" s="111"/>
      <c r="E1601" s="111"/>
      <c r="F1601" s="138"/>
      <c r="G1601" s="111"/>
      <c r="J1601" s="111"/>
      <c r="AD1601" s="111"/>
      <c r="AH1601" s="111"/>
    </row>
    <row r="1602" spans="3:34">
      <c r="C1602" s="111"/>
      <c r="D1602" s="111"/>
      <c r="E1602" s="111"/>
      <c r="F1602" s="138"/>
      <c r="G1602" s="111"/>
      <c r="J1602" s="111"/>
      <c r="AD1602" s="111"/>
      <c r="AH1602" s="111"/>
    </row>
    <row r="1603" spans="3:34">
      <c r="C1603" s="111"/>
      <c r="D1603" s="111"/>
      <c r="E1603" s="111"/>
      <c r="F1603" s="138"/>
      <c r="G1603" s="111"/>
      <c r="J1603" s="111"/>
      <c r="AD1603" s="111"/>
      <c r="AH1603" s="111"/>
    </row>
    <row r="1604" spans="3:34">
      <c r="C1604" s="111"/>
      <c r="D1604" s="111"/>
      <c r="E1604" s="111"/>
      <c r="F1604" s="138"/>
      <c r="G1604" s="111"/>
      <c r="J1604" s="111"/>
      <c r="AD1604" s="111"/>
      <c r="AH1604" s="111"/>
    </row>
    <row r="1605" spans="3:34">
      <c r="C1605" s="111"/>
      <c r="D1605" s="111"/>
      <c r="E1605" s="111"/>
      <c r="F1605" s="138"/>
      <c r="G1605" s="111"/>
      <c r="J1605" s="111"/>
      <c r="AD1605" s="111"/>
      <c r="AH1605" s="111"/>
    </row>
    <row r="1606" spans="3:34">
      <c r="C1606" s="111"/>
      <c r="D1606" s="111"/>
      <c r="E1606" s="111"/>
      <c r="F1606" s="138"/>
      <c r="G1606" s="111"/>
      <c r="J1606" s="111"/>
      <c r="AD1606" s="111"/>
      <c r="AH1606" s="111"/>
    </row>
    <row r="1607" spans="3:34">
      <c r="C1607" s="111"/>
      <c r="D1607" s="111"/>
      <c r="E1607" s="111"/>
      <c r="F1607" s="138"/>
      <c r="G1607" s="111"/>
      <c r="J1607" s="111"/>
      <c r="AD1607" s="111"/>
      <c r="AH1607" s="111"/>
    </row>
    <row r="1608" spans="3:34">
      <c r="C1608" s="111"/>
      <c r="D1608" s="111"/>
      <c r="E1608" s="111"/>
      <c r="F1608" s="138"/>
      <c r="G1608" s="111"/>
      <c r="J1608" s="111"/>
      <c r="AD1608" s="111"/>
      <c r="AH1608" s="111"/>
    </row>
    <row r="1609" spans="3:34">
      <c r="C1609" s="111"/>
      <c r="D1609" s="111"/>
      <c r="E1609" s="111"/>
      <c r="F1609" s="138"/>
      <c r="G1609" s="111"/>
      <c r="J1609" s="111"/>
      <c r="AD1609" s="111"/>
      <c r="AH1609" s="111"/>
    </row>
    <row r="1610" spans="3:34">
      <c r="C1610" s="111"/>
      <c r="D1610" s="111"/>
      <c r="E1610" s="111"/>
      <c r="F1610" s="138"/>
      <c r="G1610" s="111"/>
      <c r="J1610" s="111"/>
      <c r="AD1610" s="111"/>
      <c r="AH1610" s="111"/>
    </row>
    <row r="1611" spans="3:34">
      <c r="C1611" s="111"/>
      <c r="D1611" s="111"/>
      <c r="E1611" s="111"/>
      <c r="F1611" s="138"/>
      <c r="G1611" s="111"/>
      <c r="J1611" s="111"/>
      <c r="AD1611" s="111"/>
      <c r="AH1611" s="111"/>
    </row>
    <row r="1612" spans="3:34">
      <c r="C1612" s="111"/>
      <c r="D1612" s="111"/>
      <c r="E1612" s="111"/>
      <c r="F1612" s="138"/>
      <c r="G1612" s="111"/>
      <c r="J1612" s="111"/>
      <c r="AD1612" s="111"/>
      <c r="AH1612" s="111"/>
    </row>
    <row r="1613" spans="3:34">
      <c r="C1613" s="111"/>
      <c r="D1613" s="111"/>
      <c r="E1613" s="111"/>
      <c r="F1613" s="138"/>
      <c r="G1613" s="111"/>
      <c r="J1613" s="111"/>
      <c r="AD1613" s="111"/>
      <c r="AH1613" s="111"/>
    </row>
    <row r="1614" spans="3:34">
      <c r="C1614" s="111"/>
      <c r="D1614" s="111"/>
      <c r="E1614" s="111"/>
      <c r="F1614" s="138"/>
      <c r="G1614" s="111"/>
      <c r="J1614" s="111"/>
      <c r="AD1614" s="111"/>
      <c r="AH1614" s="111"/>
    </row>
    <row r="1615" spans="3:34">
      <c r="C1615" s="111"/>
      <c r="D1615" s="111"/>
      <c r="E1615" s="111"/>
      <c r="F1615" s="138"/>
      <c r="G1615" s="111"/>
      <c r="J1615" s="111"/>
      <c r="AD1615" s="111"/>
      <c r="AH1615" s="111"/>
    </row>
    <row r="1616" spans="3:34">
      <c r="C1616" s="111"/>
      <c r="D1616" s="111"/>
      <c r="E1616" s="111"/>
      <c r="F1616" s="138"/>
      <c r="G1616" s="111"/>
      <c r="J1616" s="111"/>
      <c r="AD1616" s="111"/>
      <c r="AH1616" s="111"/>
    </row>
    <row r="1617" spans="3:34">
      <c r="C1617" s="111"/>
      <c r="D1617" s="111"/>
      <c r="E1617" s="111"/>
      <c r="F1617" s="138"/>
      <c r="G1617" s="111"/>
      <c r="J1617" s="111"/>
      <c r="AD1617" s="111"/>
      <c r="AH1617" s="111"/>
    </row>
    <row r="1618" spans="3:34">
      <c r="C1618" s="111"/>
      <c r="D1618" s="111"/>
      <c r="E1618" s="111"/>
      <c r="F1618" s="138"/>
      <c r="G1618" s="111"/>
      <c r="J1618" s="111"/>
      <c r="AD1618" s="111"/>
      <c r="AH1618" s="111"/>
    </row>
    <row r="1619" spans="3:34">
      <c r="C1619" s="111"/>
      <c r="D1619" s="111"/>
      <c r="E1619" s="111"/>
      <c r="F1619" s="138"/>
      <c r="G1619" s="111"/>
      <c r="J1619" s="111"/>
      <c r="AD1619" s="111"/>
      <c r="AH1619" s="111"/>
    </row>
    <row r="1620" spans="3:34">
      <c r="C1620" s="111"/>
      <c r="D1620" s="111"/>
      <c r="E1620" s="111"/>
      <c r="F1620" s="138"/>
      <c r="G1620" s="111"/>
      <c r="J1620" s="111"/>
      <c r="AD1620" s="111"/>
      <c r="AH1620" s="111"/>
    </row>
    <row r="1621" spans="3:34">
      <c r="C1621" s="111"/>
      <c r="D1621" s="111"/>
      <c r="E1621" s="111"/>
      <c r="F1621" s="138"/>
      <c r="G1621" s="111"/>
      <c r="J1621" s="111"/>
      <c r="AD1621" s="111"/>
      <c r="AH1621" s="111"/>
    </row>
    <row r="1622" spans="3:34">
      <c r="C1622" s="111"/>
      <c r="D1622" s="111"/>
      <c r="E1622" s="111"/>
      <c r="F1622" s="138"/>
      <c r="G1622" s="111"/>
      <c r="J1622" s="111"/>
      <c r="AD1622" s="111"/>
      <c r="AH1622" s="111"/>
    </row>
    <row r="1623" spans="3:34">
      <c r="C1623" s="111"/>
      <c r="D1623" s="111"/>
      <c r="E1623" s="111"/>
      <c r="F1623" s="138"/>
      <c r="G1623" s="111"/>
      <c r="J1623" s="111"/>
      <c r="AD1623" s="111"/>
      <c r="AH1623" s="111"/>
    </row>
    <row r="1624" spans="3:34">
      <c r="C1624" s="111"/>
      <c r="D1624" s="111"/>
      <c r="E1624" s="111"/>
      <c r="F1624" s="138"/>
      <c r="G1624" s="111"/>
      <c r="J1624" s="111"/>
      <c r="AD1624" s="111"/>
      <c r="AH1624" s="111"/>
    </row>
    <row r="1625" spans="3:34">
      <c r="C1625" s="111"/>
      <c r="D1625" s="111"/>
      <c r="E1625" s="111"/>
      <c r="F1625" s="138"/>
      <c r="G1625" s="111"/>
      <c r="J1625" s="111"/>
      <c r="AD1625" s="111"/>
      <c r="AH1625" s="111"/>
    </row>
    <row r="1626" spans="3:34">
      <c r="C1626" s="111"/>
      <c r="D1626" s="111"/>
      <c r="E1626" s="111"/>
      <c r="F1626" s="138"/>
      <c r="G1626" s="111"/>
      <c r="J1626" s="111"/>
      <c r="AD1626" s="111"/>
      <c r="AH1626" s="111"/>
    </row>
    <row r="1627" spans="3:34">
      <c r="C1627" s="111"/>
      <c r="D1627" s="111"/>
      <c r="E1627" s="111"/>
      <c r="F1627" s="138"/>
      <c r="G1627" s="111"/>
      <c r="J1627" s="111"/>
      <c r="AD1627" s="111"/>
      <c r="AH1627" s="111"/>
    </row>
    <row r="1628" spans="3:34">
      <c r="C1628" s="111"/>
      <c r="D1628" s="111"/>
      <c r="E1628" s="111"/>
      <c r="F1628" s="138"/>
      <c r="G1628" s="111"/>
      <c r="J1628" s="111"/>
      <c r="AD1628" s="111"/>
      <c r="AH1628" s="111"/>
    </row>
    <row r="1629" spans="3:34">
      <c r="C1629" s="111"/>
      <c r="D1629" s="111"/>
      <c r="E1629" s="111"/>
      <c r="F1629" s="138"/>
      <c r="G1629" s="111"/>
      <c r="J1629" s="111"/>
      <c r="AD1629" s="111"/>
      <c r="AH1629" s="111"/>
    </row>
    <row r="1630" spans="3:34">
      <c r="C1630" s="111"/>
      <c r="D1630" s="111"/>
      <c r="E1630" s="111"/>
      <c r="F1630" s="138"/>
      <c r="G1630" s="111"/>
      <c r="J1630" s="111"/>
      <c r="AD1630" s="111"/>
      <c r="AH1630" s="111"/>
    </row>
    <row r="1631" spans="3:34">
      <c r="C1631" s="111"/>
      <c r="D1631" s="111"/>
      <c r="E1631" s="111"/>
      <c r="F1631" s="138"/>
      <c r="G1631" s="111"/>
      <c r="J1631" s="111"/>
      <c r="AD1631" s="111"/>
      <c r="AH1631" s="111"/>
    </row>
    <row r="1632" spans="3:34">
      <c r="C1632" s="111"/>
      <c r="D1632" s="111"/>
      <c r="E1632" s="111"/>
      <c r="F1632" s="138"/>
      <c r="G1632" s="111"/>
      <c r="J1632" s="111"/>
      <c r="AD1632" s="111"/>
      <c r="AH1632" s="111"/>
    </row>
    <row r="1633" spans="3:34">
      <c r="C1633" s="111"/>
      <c r="D1633" s="111"/>
      <c r="E1633" s="111"/>
      <c r="F1633" s="138"/>
      <c r="G1633" s="111"/>
      <c r="J1633" s="111"/>
      <c r="AD1633" s="111"/>
      <c r="AH1633" s="111"/>
    </row>
    <row r="1634" spans="3:34">
      <c r="C1634" s="111"/>
      <c r="D1634" s="111"/>
      <c r="E1634" s="111"/>
      <c r="F1634" s="138"/>
      <c r="G1634" s="111"/>
      <c r="J1634" s="111"/>
      <c r="AD1634" s="111"/>
      <c r="AH1634" s="111"/>
    </row>
    <row r="1635" spans="3:34">
      <c r="C1635" s="111"/>
      <c r="D1635" s="111"/>
      <c r="E1635" s="111"/>
      <c r="F1635" s="138"/>
      <c r="G1635" s="111"/>
      <c r="J1635" s="111"/>
      <c r="AD1635" s="111"/>
      <c r="AH1635" s="111"/>
    </row>
    <row r="1636" spans="3:34">
      <c r="C1636" s="111"/>
      <c r="D1636" s="111"/>
      <c r="E1636" s="111"/>
      <c r="F1636" s="138"/>
      <c r="G1636" s="111"/>
      <c r="J1636" s="111"/>
      <c r="AD1636" s="111"/>
      <c r="AH1636" s="111"/>
    </row>
    <row r="1637" spans="3:34">
      <c r="C1637" s="111"/>
      <c r="D1637" s="111"/>
      <c r="E1637" s="111"/>
      <c r="F1637" s="138"/>
      <c r="G1637" s="111"/>
      <c r="J1637" s="111"/>
      <c r="AD1637" s="111"/>
      <c r="AH1637" s="111"/>
    </row>
    <row r="1638" spans="3:34">
      <c r="C1638" s="111"/>
      <c r="D1638" s="111"/>
      <c r="E1638" s="111"/>
      <c r="F1638" s="138"/>
      <c r="G1638" s="111"/>
      <c r="J1638" s="111"/>
      <c r="AD1638" s="111"/>
      <c r="AH1638" s="111"/>
    </row>
    <row r="1639" spans="3:34">
      <c r="C1639" s="111"/>
      <c r="D1639" s="111"/>
      <c r="E1639" s="111"/>
      <c r="F1639" s="138"/>
      <c r="G1639" s="111"/>
      <c r="J1639" s="111"/>
      <c r="AD1639" s="111"/>
      <c r="AH1639" s="111"/>
    </row>
    <row r="1640" spans="3:34">
      <c r="C1640" s="111"/>
      <c r="D1640" s="111"/>
      <c r="E1640" s="111"/>
      <c r="F1640" s="138"/>
      <c r="G1640" s="111"/>
      <c r="J1640" s="111"/>
      <c r="AD1640" s="111"/>
      <c r="AH1640" s="111"/>
    </row>
    <row r="1641" spans="3:34">
      <c r="C1641" s="111"/>
      <c r="D1641" s="111"/>
      <c r="E1641" s="111"/>
      <c r="F1641" s="138"/>
      <c r="G1641" s="111"/>
      <c r="J1641" s="111"/>
      <c r="AD1641" s="111"/>
      <c r="AH1641" s="111"/>
    </row>
    <row r="1642" spans="3:34">
      <c r="C1642" s="111"/>
      <c r="D1642" s="111"/>
      <c r="E1642" s="111"/>
      <c r="F1642" s="138"/>
      <c r="G1642" s="111"/>
      <c r="J1642" s="111"/>
      <c r="AD1642" s="111"/>
      <c r="AH1642" s="111"/>
    </row>
    <row r="1643" spans="3:34">
      <c r="C1643" s="111"/>
      <c r="D1643" s="111"/>
      <c r="E1643" s="111"/>
      <c r="F1643" s="138"/>
      <c r="G1643" s="111"/>
      <c r="J1643" s="111"/>
      <c r="AD1643" s="111"/>
      <c r="AH1643" s="111"/>
    </row>
    <row r="1644" spans="3:34">
      <c r="C1644" s="111"/>
      <c r="D1644" s="111"/>
      <c r="E1644" s="111"/>
      <c r="F1644" s="138"/>
      <c r="G1644" s="111"/>
      <c r="J1644" s="111"/>
      <c r="AD1644" s="111"/>
      <c r="AH1644" s="111"/>
    </row>
    <row r="1645" spans="3:34">
      <c r="C1645" s="111"/>
      <c r="D1645" s="111"/>
      <c r="E1645" s="111"/>
      <c r="F1645" s="138"/>
      <c r="G1645" s="111"/>
      <c r="J1645" s="111"/>
      <c r="AD1645" s="111"/>
      <c r="AH1645" s="111"/>
    </row>
    <row r="1646" spans="3:34">
      <c r="C1646" s="111"/>
      <c r="D1646" s="111"/>
      <c r="E1646" s="111"/>
      <c r="F1646" s="138"/>
      <c r="G1646" s="111"/>
      <c r="J1646" s="111"/>
      <c r="AD1646" s="111"/>
      <c r="AH1646" s="111"/>
    </row>
    <row r="1647" spans="3:34">
      <c r="C1647" s="111"/>
      <c r="D1647" s="111"/>
      <c r="E1647" s="111"/>
      <c r="F1647" s="138"/>
      <c r="G1647" s="111"/>
      <c r="J1647" s="111"/>
      <c r="AD1647" s="111"/>
      <c r="AH1647" s="111"/>
    </row>
    <row r="1648" spans="3:34">
      <c r="C1648" s="111"/>
      <c r="D1648" s="111"/>
      <c r="E1648" s="111"/>
      <c r="F1648" s="138"/>
      <c r="G1648" s="111"/>
      <c r="J1648" s="111"/>
      <c r="AD1648" s="111"/>
      <c r="AH1648" s="111"/>
    </row>
    <row r="1649" spans="3:34">
      <c r="C1649" s="111"/>
      <c r="D1649" s="111"/>
      <c r="E1649" s="111"/>
      <c r="F1649" s="138"/>
      <c r="G1649" s="111"/>
      <c r="J1649" s="111"/>
      <c r="AD1649" s="111"/>
      <c r="AH1649" s="111"/>
    </row>
    <row r="1650" spans="3:34">
      <c r="C1650" s="111"/>
      <c r="D1650" s="111"/>
      <c r="E1650" s="111"/>
      <c r="F1650" s="138"/>
      <c r="G1650" s="111"/>
      <c r="J1650" s="111"/>
      <c r="AD1650" s="111"/>
      <c r="AH1650" s="111"/>
    </row>
    <row r="1651" spans="3:34">
      <c r="C1651" s="111"/>
      <c r="D1651" s="111"/>
      <c r="E1651" s="111"/>
      <c r="F1651" s="138"/>
      <c r="G1651" s="111"/>
      <c r="J1651" s="111"/>
      <c r="AD1651" s="111"/>
      <c r="AH1651" s="111"/>
    </row>
    <row r="1652" spans="3:34">
      <c r="C1652" s="111"/>
      <c r="D1652" s="111"/>
      <c r="E1652" s="111"/>
      <c r="F1652" s="138"/>
      <c r="G1652" s="111"/>
      <c r="J1652" s="111"/>
      <c r="AD1652" s="111"/>
      <c r="AH1652" s="111"/>
    </row>
    <row r="1653" spans="3:34">
      <c r="C1653" s="111"/>
      <c r="D1653" s="111"/>
      <c r="E1653" s="111"/>
      <c r="F1653" s="138"/>
      <c r="G1653" s="111"/>
      <c r="J1653" s="111"/>
      <c r="AD1653" s="111"/>
      <c r="AH1653" s="111"/>
    </row>
    <row r="1654" spans="3:34">
      <c r="C1654" s="111"/>
      <c r="D1654" s="111"/>
      <c r="E1654" s="111"/>
      <c r="F1654" s="138"/>
      <c r="G1654" s="111"/>
      <c r="J1654" s="111"/>
      <c r="AD1654" s="111"/>
      <c r="AH1654" s="111"/>
    </row>
    <row r="1655" spans="3:34">
      <c r="C1655" s="111"/>
      <c r="D1655" s="111"/>
      <c r="E1655" s="111"/>
      <c r="F1655" s="138"/>
      <c r="G1655" s="111"/>
      <c r="J1655" s="111"/>
      <c r="AD1655" s="111"/>
      <c r="AH1655" s="111"/>
    </row>
    <row r="1656" spans="3:34">
      <c r="C1656" s="111"/>
      <c r="D1656" s="111"/>
      <c r="E1656" s="111"/>
      <c r="F1656" s="138"/>
      <c r="G1656" s="111"/>
      <c r="J1656" s="111"/>
      <c r="AD1656" s="111"/>
      <c r="AH1656" s="111"/>
    </row>
    <row r="1657" spans="3:34">
      <c r="C1657" s="111"/>
      <c r="D1657" s="111"/>
      <c r="E1657" s="111"/>
      <c r="F1657" s="138"/>
      <c r="G1657" s="111"/>
      <c r="J1657" s="111"/>
      <c r="AD1657" s="111"/>
      <c r="AH1657" s="111"/>
    </row>
    <row r="1658" spans="3:34">
      <c r="C1658" s="111"/>
      <c r="D1658" s="111"/>
      <c r="E1658" s="111"/>
      <c r="F1658" s="138"/>
      <c r="G1658" s="111"/>
      <c r="J1658" s="111"/>
      <c r="AD1658" s="111"/>
      <c r="AH1658" s="111"/>
    </row>
    <row r="1659" spans="3:34">
      <c r="C1659" s="111"/>
      <c r="D1659" s="111"/>
      <c r="E1659" s="111"/>
      <c r="F1659" s="138"/>
      <c r="G1659" s="111"/>
      <c r="J1659" s="111"/>
      <c r="AD1659" s="111"/>
      <c r="AH1659" s="111"/>
    </row>
    <row r="1660" spans="3:34">
      <c r="C1660" s="111"/>
      <c r="D1660" s="111"/>
      <c r="E1660" s="111"/>
      <c r="F1660" s="138"/>
      <c r="G1660" s="111"/>
      <c r="J1660" s="111"/>
      <c r="AD1660" s="111"/>
      <c r="AH1660" s="111"/>
    </row>
    <row r="1661" spans="3:34">
      <c r="C1661" s="111"/>
      <c r="D1661" s="111"/>
      <c r="E1661" s="111"/>
      <c r="F1661" s="138"/>
      <c r="G1661" s="111"/>
      <c r="J1661" s="111"/>
      <c r="AD1661" s="111"/>
      <c r="AH1661" s="111"/>
    </row>
    <row r="1662" spans="3:34">
      <c r="C1662" s="111"/>
      <c r="D1662" s="111"/>
      <c r="E1662" s="111"/>
      <c r="F1662" s="138"/>
      <c r="G1662" s="111"/>
      <c r="J1662" s="111"/>
      <c r="AD1662" s="111"/>
      <c r="AH1662" s="111"/>
    </row>
    <row r="1663" spans="3:34">
      <c r="C1663" s="111"/>
      <c r="D1663" s="111"/>
      <c r="E1663" s="111"/>
      <c r="F1663" s="138"/>
      <c r="G1663" s="111"/>
      <c r="J1663" s="111"/>
      <c r="AD1663" s="111"/>
      <c r="AH1663" s="111"/>
    </row>
    <row r="1664" spans="3:34">
      <c r="C1664" s="111"/>
      <c r="D1664" s="111"/>
      <c r="E1664" s="111"/>
      <c r="F1664" s="138"/>
      <c r="G1664" s="111"/>
      <c r="J1664" s="111"/>
      <c r="AD1664" s="111"/>
      <c r="AH1664" s="111"/>
    </row>
    <row r="1665" spans="3:34">
      <c r="C1665" s="111"/>
      <c r="D1665" s="111"/>
      <c r="E1665" s="111"/>
      <c r="F1665" s="138"/>
      <c r="G1665" s="111"/>
      <c r="J1665" s="111"/>
      <c r="AD1665" s="111"/>
      <c r="AH1665" s="111"/>
    </row>
    <row r="1666" spans="3:34">
      <c r="C1666" s="111"/>
      <c r="D1666" s="111"/>
      <c r="E1666" s="111"/>
      <c r="F1666" s="138"/>
      <c r="G1666" s="111"/>
      <c r="J1666" s="111"/>
      <c r="AD1666" s="111"/>
      <c r="AH1666" s="111"/>
    </row>
    <row r="1667" spans="3:34">
      <c r="C1667" s="111"/>
      <c r="D1667" s="111"/>
      <c r="E1667" s="111"/>
      <c r="F1667" s="138"/>
      <c r="G1667" s="111"/>
      <c r="J1667" s="111"/>
      <c r="AD1667" s="111"/>
      <c r="AH1667" s="111"/>
    </row>
    <row r="1668" spans="3:34">
      <c r="C1668" s="111"/>
      <c r="D1668" s="111"/>
      <c r="E1668" s="111"/>
      <c r="F1668" s="138"/>
      <c r="G1668" s="111"/>
      <c r="J1668" s="111"/>
      <c r="AD1668" s="111"/>
      <c r="AH1668" s="111"/>
    </row>
    <row r="1669" spans="3:34">
      <c r="C1669" s="111"/>
      <c r="D1669" s="111"/>
      <c r="E1669" s="111"/>
      <c r="F1669" s="138"/>
      <c r="G1669" s="111"/>
      <c r="J1669" s="111"/>
      <c r="AD1669" s="111"/>
      <c r="AH1669" s="111"/>
    </row>
    <row r="1670" spans="3:34">
      <c r="C1670" s="111"/>
      <c r="D1670" s="111"/>
      <c r="E1670" s="111"/>
      <c r="F1670" s="138"/>
      <c r="G1670" s="111"/>
      <c r="J1670" s="111"/>
      <c r="AD1670" s="111"/>
      <c r="AH1670" s="111"/>
    </row>
    <row r="1671" spans="3:34">
      <c r="C1671" s="111"/>
      <c r="D1671" s="111"/>
      <c r="E1671" s="111"/>
      <c r="F1671" s="138"/>
      <c r="G1671" s="111"/>
      <c r="J1671" s="111"/>
      <c r="AD1671" s="111"/>
      <c r="AH1671" s="111"/>
    </row>
    <row r="1672" spans="3:34">
      <c r="C1672" s="111"/>
      <c r="D1672" s="111"/>
      <c r="E1672" s="111"/>
      <c r="F1672" s="138"/>
      <c r="G1672" s="111"/>
      <c r="J1672" s="111"/>
      <c r="AD1672" s="111"/>
      <c r="AH1672" s="111"/>
    </row>
    <row r="1673" spans="3:34">
      <c r="C1673" s="111"/>
      <c r="D1673" s="111"/>
      <c r="E1673" s="111"/>
      <c r="F1673" s="138"/>
      <c r="G1673" s="111"/>
      <c r="J1673" s="111"/>
      <c r="AD1673" s="111"/>
      <c r="AH1673" s="111"/>
    </row>
    <row r="1674" spans="3:34">
      <c r="C1674" s="111"/>
      <c r="D1674" s="111"/>
      <c r="E1674" s="111"/>
      <c r="F1674" s="138"/>
      <c r="G1674" s="111"/>
      <c r="J1674" s="111"/>
      <c r="AD1674" s="111"/>
      <c r="AH1674" s="111"/>
    </row>
    <row r="1675" spans="3:34">
      <c r="C1675" s="111"/>
      <c r="D1675" s="111"/>
      <c r="E1675" s="111"/>
      <c r="F1675" s="138"/>
      <c r="G1675" s="111"/>
      <c r="J1675" s="111"/>
      <c r="AD1675" s="111"/>
      <c r="AH1675" s="111"/>
    </row>
    <row r="1676" spans="3:34">
      <c r="C1676" s="111"/>
      <c r="D1676" s="111"/>
      <c r="E1676" s="111"/>
      <c r="F1676" s="138"/>
      <c r="G1676" s="111"/>
      <c r="J1676" s="111"/>
      <c r="AD1676" s="111"/>
      <c r="AH1676" s="111"/>
    </row>
    <row r="1677" spans="3:34">
      <c r="C1677" s="111"/>
      <c r="D1677" s="111"/>
      <c r="E1677" s="111"/>
      <c r="F1677" s="138"/>
      <c r="G1677" s="111"/>
      <c r="J1677" s="111"/>
      <c r="AD1677" s="111"/>
      <c r="AH1677" s="111"/>
    </row>
    <row r="1678" spans="3:34">
      <c r="C1678" s="111"/>
      <c r="D1678" s="111"/>
      <c r="E1678" s="111"/>
      <c r="F1678" s="138"/>
      <c r="G1678" s="111"/>
      <c r="J1678" s="111"/>
      <c r="AD1678" s="111"/>
      <c r="AH1678" s="111"/>
    </row>
    <row r="1679" spans="3:34">
      <c r="C1679" s="111"/>
      <c r="D1679" s="111"/>
      <c r="E1679" s="111"/>
      <c r="F1679" s="138"/>
      <c r="G1679" s="111"/>
      <c r="J1679" s="111"/>
      <c r="AD1679" s="111"/>
      <c r="AH1679" s="111"/>
    </row>
    <row r="1680" spans="3:34">
      <c r="C1680" s="111"/>
      <c r="D1680" s="111"/>
      <c r="E1680" s="111"/>
      <c r="F1680" s="138"/>
      <c r="G1680" s="111"/>
      <c r="J1680" s="111"/>
      <c r="AD1680" s="111"/>
      <c r="AH1680" s="111"/>
    </row>
    <row r="1681" spans="3:34">
      <c r="C1681" s="111"/>
      <c r="D1681" s="111"/>
      <c r="E1681" s="111"/>
      <c r="F1681" s="138"/>
      <c r="G1681" s="111"/>
      <c r="J1681" s="111"/>
      <c r="AD1681" s="111"/>
      <c r="AH1681" s="111"/>
    </row>
    <row r="1682" spans="3:34">
      <c r="C1682" s="111"/>
      <c r="D1682" s="111"/>
      <c r="E1682" s="111"/>
      <c r="F1682" s="138"/>
      <c r="G1682" s="111"/>
      <c r="J1682" s="111"/>
      <c r="AD1682" s="111"/>
      <c r="AH1682" s="111"/>
    </row>
    <row r="1683" spans="3:34">
      <c r="C1683" s="111"/>
      <c r="D1683" s="111"/>
      <c r="E1683" s="111"/>
      <c r="F1683" s="138"/>
      <c r="G1683" s="111"/>
      <c r="J1683" s="111"/>
      <c r="AD1683" s="111"/>
      <c r="AH1683" s="111"/>
    </row>
    <row r="1684" spans="3:34">
      <c r="C1684" s="111"/>
      <c r="D1684" s="111"/>
      <c r="E1684" s="111"/>
      <c r="F1684" s="138"/>
      <c r="G1684" s="111"/>
      <c r="J1684" s="111"/>
      <c r="AD1684" s="111"/>
      <c r="AH1684" s="111"/>
    </row>
    <row r="1685" spans="3:34">
      <c r="C1685" s="111"/>
      <c r="D1685" s="111"/>
      <c r="E1685" s="111"/>
      <c r="F1685" s="138"/>
      <c r="G1685" s="111"/>
      <c r="J1685" s="111"/>
      <c r="AD1685" s="111"/>
      <c r="AH1685" s="111"/>
    </row>
    <row r="1686" spans="3:34">
      <c r="C1686" s="111"/>
      <c r="D1686" s="111"/>
      <c r="E1686" s="111"/>
      <c r="F1686" s="138"/>
      <c r="G1686" s="111"/>
      <c r="J1686" s="111"/>
      <c r="AD1686" s="111"/>
      <c r="AH1686" s="111"/>
    </row>
    <row r="1687" spans="3:34">
      <c r="C1687" s="111"/>
      <c r="D1687" s="111"/>
      <c r="E1687" s="111"/>
      <c r="F1687" s="138"/>
      <c r="G1687" s="111"/>
      <c r="J1687" s="111"/>
      <c r="AD1687" s="111"/>
      <c r="AH1687" s="111"/>
    </row>
    <row r="1688" spans="3:34">
      <c r="C1688" s="111"/>
      <c r="D1688" s="111"/>
      <c r="E1688" s="111"/>
      <c r="F1688" s="138"/>
      <c r="G1688" s="111"/>
      <c r="J1688" s="111"/>
      <c r="AD1688" s="111"/>
      <c r="AH1688" s="111"/>
    </row>
    <row r="1689" spans="3:34">
      <c r="C1689" s="111"/>
      <c r="D1689" s="111"/>
      <c r="E1689" s="111"/>
      <c r="F1689" s="138"/>
      <c r="G1689" s="111"/>
      <c r="J1689" s="111"/>
      <c r="AD1689" s="111"/>
      <c r="AH1689" s="111"/>
    </row>
    <row r="1690" spans="3:34">
      <c r="C1690" s="111"/>
      <c r="D1690" s="111"/>
      <c r="E1690" s="111"/>
      <c r="F1690" s="138"/>
      <c r="G1690" s="111"/>
      <c r="J1690" s="111"/>
      <c r="AD1690" s="111"/>
      <c r="AH1690" s="111"/>
    </row>
    <row r="1691" spans="3:34">
      <c r="C1691" s="111"/>
      <c r="D1691" s="111"/>
      <c r="E1691" s="111"/>
      <c r="F1691" s="138"/>
      <c r="G1691" s="111"/>
      <c r="J1691" s="111"/>
      <c r="AD1691" s="111"/>
      <c r="AH1691" s="111"/>
    </row>
    <row r="1692" spans="3:34">
      <c r="C1692" s="111"/>
      <c r="D1692" s="111"/>
      <c r="E1692" s="111"/>
      <c r="F1692" s="138"/>
      <c r="G1692" s="111"/>
      <c r="J1692" s="111"/>
      <c r="AD1692" s="111"/>
      <c r="AH1692" s="111"/>
    </row>
    <row r="1693" spans="3:34">
      <c r="C1693" s="111"/>
      <c r="D1693" s="111"/>
      <c r="E1693" s="111"/>
      <c r="F1693" s="138"/>
      <c r="G1693" s="111"/>
      <c r="J1693" s="111"/>
      <c r="AD1693" s="111"/>
      <c r="AH1693" s="111"/>
    </row>
    <row r="1694" spans="3:34">
      <c r="C1694" s="111"/>
      <c r="D1694" s="111"/>
      <c r="E1694" s="111"/>
      <c r="F1694" s="138"/>
      <c r="G1694" s="111"/>
      <c r="J1694" s="111"/>
      <c r="AD1694" s="111"/>
      <c r="AH1694" s="111"/>
    </row>
    <row r="1695" spans="3:34">
      <c r="C1695" s="111"/>
      <c r="D1695" s="111"/>
      <c r="E1695" s="111"/>
      <c r="F1695" s="138"/>
      <c r="G1695" s="111"/>
      <c r="J1695" s="111"/>
      <c r="AD1695" s="111"/>
      <c r="AH1695" s="111"/>
    </row>
    <row r="1696" spans="3:34">
      <c r="C1696" s="111"/>
      <c r="D1696" s="111"/>
      <c r="E1696" s="111"/>
      <c r="F1696" s="138"/>
      <c r="G1696" s="111"/>
      <c r="J1696" s="111"/>
      <c r="AD1696" s="111"/>
      <c r="AH1696" s="111"/>
    </row>
    <row r="1697" spans="3:34">
      <c r="C1697" s="111"/>
      <c r="D1697" s="111"/>
      <c r="E1697" s="111"/>
      <c r="F1697" s="138"/>
      <c r="G1697" s="111"/>
      <c r="J1697" s="111"/>
      <c r="AD1697" s="111"/>
      <c r="AH1697" s="111"/>
    </row>
    <row r="1698" spans="3:34">
      <c r="C1698" s="111"/>
      <c r="D1698" s="111"/>
      <c r="E1698" s="111"/>
      <c r="F1698" s="138"/>
      <c r="G1698" s="111"/>
      <c r="J1698" s="111"/>
      <c r="AD1698" s="111"/>
      <c r="AH1698" s="111"/>
    </row>
    <row r="1699" spans="3:34">
      <c r="C1699" s="111"/>
      <c r="D1699" s="111"/>
      <c r="E1699" s="111"/>
      <c r="F1699" s="138"/>
      <c r="G1699" s="111"/>
      <c r="J1699" s="111"/>
      <c r="AD1699" s="111"/>
      <c r="AH1699" s="111"/>
    </row>
    <row r="1700" spans="3:34">
      <c r="C1700" s="111"/>
      <c r="D1700" s="111"/>
      <c r="E1700" s="111"/>
      <c r="F1700" s="138"/>
      <c r="G1700" s="111"/>
      <c r="J1700" s="111"/>
      <c r="AD1700" s="111"/>
      <c r="AH1700" s="111"/>
    </row>
    <row r="1701" spans="3:34">
      <c r="C1701" s="111"/>
      <c r="D1701" s="111"/>
      <c r="E1701" s="111"/>
      <c r="F1701" s="138"/>
      <c r="G1701" s="111"/>
      <c r="J1701" s="111"/>
      <c r="AD1701" s="111"/>
      <c r="AH1701" s="111"/>
    </row>
    <row r="1702" spans="3:34">
      <c r="C1702" s="111"/>
      <c r="D1702" s="111"/>
      <c r="E1702" s="111"/>
      <c r="F1702" s="138"/>
      <c r="G1702" s="111"/>
      <c r="J1702" s="111"/>
      <c r="AD1702" s="111"/>
      <c r="AH1702" s="111"/>
    </row>
    <row r="1703" spans="3:34">
      <c r="C1703" s="111"/>
      <c r="D1703" s="111"/>
      <c r="E1703" s="111"/>
      <c r="F1703" s="138"/>
      <c r="G1703" s="111"/>
      <c r="J1703" s="111"/>
      <c r="AD1703" s="111"/>
      <c r="AH1703" s="111"/>
    </row>
    <row r="1704" spans="3:34">
      <c r="C1704" s="111"/>
      <c r="D1704" s="111"/>
      <c r="E1704" s="111"/>
      <c r="F1704" s="138"/>
      <c r="G1704" s="111"/>
      <c r="J1704" s="111"/>
      <c r="AD1704" s="111"/>
      <c r="AH1704" s="111"/>
    </row>
    <row r="1705" spans="3:34">
      <c r="C1705" s="111"/>
      <c r="D1705" s="111"/>
      <c r="E1705" s="111"/>
      <c r="F1705" s="138"/>
      <c r="G1705" s="111"/>
      <c r="J1705" s="111"/>
      <c r="AD1705" s="111"/>
      <c r="AH1705" s="111"/>
    </row>
    <row r="1706" spans="3:34">
      <c r="C1706" s="111"/>
      <c r="D1706" s="111"/>
      <c r="E1706" s="111"/>
      <c r="F1706" s="138"/>
      <c r="G1706" s="111"/>
      <c r="J1706" s="111"/>
      <c r="AD1706" s="111"/>
      <c r="AH1706" s="111"/>
    </row>
    <row r="1707" spans="3:34">
      <c r="C1707" s="111"/>
      <c r="D1707" s="111"/>
      <c r="E1707" s="111"/>
      <c r="F1707" s="138"/>
      <c r="G1707" s="111"/>
      <c r="J1707" s="111"/>
      <c r="AD1707" s="111"/>
      <c r="AH1707" s="111"/>
    </row>
    <row r="1708" spans="3:34">
      <c r="C1708" s="111"/>
      <c r="D1708" s="111"/>
      <c r="E1708" s="111"/>
      <c r="F1708" s="138"/>
      <c r="G1708" s="111"/>
      <c r="J1708" s="111"/>
      <c r="AD1708" s="111"/>
      <c r="AH1708" s="111"/>
    </row>
    <row r="1709" spans="3:34">
      <c r="C1709" s="111"/>
      <c r="D1709" s="111"/>
      <c r="E1709" s="111"/>
      <c r="F1709" s="138"/>
      <c r="G1709" s="111"/>
      <c r="J1709" s="111"/>
      <c r="AD1709" s="111"/>
      <c r="AH1709" s="111"/>
    </row>
    <row r="1710" spans="3:34">
      <c r="C1710" s="111"/>
      <c r="D1710" s="111"/>
      <c r="E1710" s="111"/>
      <c r="F1710" s="138"/>
      <c r="G1710" s="111"/>
      <c r="J1710" s="111"/>
      <c r="AD1710" s="111"/>
      <c r="AH1710" s="111"/>
    </row>
    <row r="1711" spans="3:34">
      <c r="C1711" s="111"/>
      <c r="D1711" s="111"/>
      <c r="E1711" s="111"/>
      <c r="F1711" s="138"/>
      <c r="G1711" s="111"/>
      <c r="J1711" s="111"/>
      <c r="AD1711" s="111"/>
      <c r="AH1711" s="111"/>
    </row>
    <row r="1712" spans="3:34">
      <c r="C1712" s="111"/>
      <c r="D1712" s="111"/>
      <c r="E1712" s="111"/>
      <c r="F1712" s="138"/>
      <c r="G1712" s="111"/>
      <c r="J1712" s="111"/>
      <c r="AD1712" s="111"/>
      <c r="AH1712" s="111"/>
    </row>
    <row r="1713" spans="3:34">
      <c r="C1713" s="111"/>
      <c r="D1713" s="111"/>
      <c r="E1713" s="111"/>
      <c r="F1713" s="138"/>
      <c r="G1713" s="111"/>
      <c r="J1713" s="111"/>
      <c r="AD1713" s="111"/>
      <c r="AH1713" s="111"/>
    </row>
    <row r="1714" spans="3:34">
      <c r="C1714" s="111"/>
      <c r="D1714" s="111"/>
      <c r="E1714" s="111"/>
      <c r="F1714" s="138"/>
      <c r="G1714" s="111"/>
      <c r="J1714" s="111"/>
      <c r="AD1714" s="111"/>
      <c r="AH1714" s="111"/>
    </row>
    <row r="1715" spans="3:34">
      <c r="C1715" s="111"/>
      <c r="D1715" s="111"/>
      <c r="E1715" s="111"/>
      <c r="F1715" s="138"/>
      <c r="G1715" s="111"/>
      <c r="J1715" s="111"/>
      <c r="AD1715" s="111"/>
      <c r="AH1715" s="111"/>
    </row>
    <row r="1716" spans="3:34">
      <c r="C1716" s="111"/>
      <c r="D1716" s="111"/>
      <c r="E1716" s="111"/>
      <c r="F1716" s="138"/>
      <c r="G1716" s="111"/>
      <c r="J1716" s="111"/>
      <c r="AD1716" s="111"/>
      <c r="AH1716" s="111"/>
    </row>
    <row r="1717" spans="3:34">
      <c r="C1717" s="111"/>
      <c r="D1717" s="111"/>
      <c r="E1717" s="111"/>
      <c r="F1717" s="138"/>
      <c r="G1717" s="111"/>
      <c r="J1717" s="111"/>
      <c r="AD1717" s="111"/>
      <c r="AH1717" s="111"/>
    </row>
    <row r="1718" spans="3:34">
      <c r="C1718" s="111"/>
      <c r="D1718" s="111"/>
      <c r="E1718" s="111"/>
      <c r="F1718" s="138"/>
      <c r="G1718" s="111"/>
      <c r="J1718" s="111"/>
      <c r="AD1718" s="111"/>
      <c r="AH1718" s="111"/>
    </row>
    <row r="1719" spans="3:34">
      <c r="C1719" s="111"/>
      <c r="D1719" s="111"/>
      <c r="E1719" s="111"/>
      <c r="F1719" s="138"/>
      <c r="G1719" s="111"/>
      <c r="J1719" s="111"/>
      <c r="AD1719" s="111"/>
      <c r="AH1719" s="111"/>
    </row>
    <row r="1720" spans="3:34">
      <c r="C1720" s="111"/>
      <c r="D1720" s="111"/>
      <c r="E1720" s="111"/>
      <c r="F1720" s="138"/>
      <c r="G1720" s="111"/>
      <c r="J1720" s="111"/>
      <c r="AD1720" s="111"/>
      <c r="AH1720" s="111"/>
    </row>
    <row r="1721" spans="3:34">
      <c r="C1721" s="111"/>
      <c r="D1721" s="111"/>
      <c r="E1721" s="111"/>
      <c r="F1721" s="138"/>
      <c r="G1721" s="111"/>
      <c r="J1721" s="111"/>
      <c r="AD1721" s="111"/>
      <c r="AH1721" s="111"/>
    </row>
    <row r="1722" spans="3:34">
      <c r="C1722" s="111"/>
      <c r="D1722" s="111"/>
      <c r="E1722" s="111"/>
      <c r="F1722" s="138"/>
      <c r="G1722" s="111"/>
      <c r="J1722" s="111"/>
      <c r="AD1722" s="111"/>
      <c r="AH1722" s="111"/>
    </row>
    <row r="1723" spans="3:34">
      <c r="C1723" s="111"/>
      <c r="D1723" s="111"/>
      <c r="E1723" s="111"/>
      <c r="F1723" s="138"/>
      <c r="G1723" s="111"/>
      <c r="J1723" s="111"/>
      <c r="AD1723" s="111"/>
      <c r="AH1723" s="111"/>
    </row>
    <row r="1724" spans="3:34">
      <c r="C1724" s="111"/>
      <c r="D1724" s="111"/>
      <c r="E1724" s="111"/>
      <c r="F1724" s="138"/>
      <c r="G1724" s="111"/>
      <c r="J1724" s="111"/>
      <c r="AD1724" s="111"/>
      <c r="AH1724" s="111"/>
    </row>
    <row r="1725" spans="3:34">
      <c r="C1725" s="111"/>
      <c r="D1725" s="111"/>
      <c r="E1725" s="111"/>
      <c r="F1725" s="138"/>
      <c r="G1725" s="111"/>
      <c r="J1725" s="111"/>
      <c r="AD1725" s="111"/>
      <c r="AH1725" s="111"/>
    </row>
    <row r="1726" spans="3:34">
      <c r="C1726" s="111"/>
      <c r="D1726" s="111"/>
      <c r="E1726" s="111"/>
      <c r="F1726" s="138"/>
      <c r="G1726" s="111"/>
      <c r="J1726" s="111"/>
      <c r="AD1726" s="111"/>
      <c r="AH1726" s="111"/>
    </row>
    <row r="1727" spans="3:34">
      <c r="C1727" s="111"/>
      <c r="D1727" s="111"/>
      <c r="E1727" s="111"/>
      <c r="F1727" s="138"/>
      <c r="G1727" s="111"/>
      <c r="J1727" s="111"/>
      <c r="AD1727" s="111"/>
      <c r="AH1727" s="111"/>
    </row>
    <row r="1728" spans="3:34">
      <c r="C1728" s="111"/>
      <c r="D1728" s="111"/>
      <c r="E1728" s="111"/>
      <c r="F1728" s="138"/>
      <c r="G1728" s="111"/>
      <c r="J1728" s="111"/>
      <c r="AD1728" s="111"/>
      <c r="AH1728" s="111"/>
    </row>
    <row r="1729" spans="3:34">
      <c r="C1729" s="111"/>
      <c r="D1729" s="111"/>
      <c r="E1729" s="111"/>
      <c r="F1729" s="138"/>
      <c r="G1729" s="111"/>
      <c r="J1729" s="111"/>
      <c r="AD1729" s="111"/>
      <c r="AH1729" s="111"/>
    </row>
    <row r="1730" spans="3:34">
      <c r="C1730" s="111"/>
      <c r="D1730" s="111"/>
      <c r="E1730" s="111"/>
      <c r="F1730" s="138"/>
      <c r="G1730" s="111"/>
      <c r="J1730" s="111"/>
      <c r="AD1730" s="111"/>
      <c r="AH1730" s="111"/>
    </row>
    <row r="1731" spans="3:34">
      <c r="C1731" s="111"/>
      <c r="D1731" s="111"/>
      <c r="E1731" s="111"/>
      <c r="F1731" s="138"/>
      <c r="G1731" s="111"/>
      <c r="J1731" s="111"/>
      <c r="AD1731" s="111"/>
      <c r="AH1731" s="111"/>
    </row>
    <row r="1732" spans="3:34">
      <c r="C1732" s="111"/>
      <c r="D1732" s="111"/>
      <c r="E1732" s="111"/>
      <c r="F1732" s="138"/>
      <c r="G1732" s="111"/>
      <c r="J1732" s="111"/>
      <c r="AD1732" s="111"/>
      <c r="AH1732" s="111"/>
    </row>
    <row r="1733" spans="3:34">
      <c r="C1733" s="111"/>
      <c r="D1733" s="111"/>
      <c r="E1733" s="111"/>
      <c r="F1733" s="138"/>
      <c r="G1733" s="111"/>
      <c r="J1733" s="111"/>
      <c r="AD1733" s="111"/>
      <c r="AH1733" s="111"/>
    </row>
    <row r="1734" spans="3:34">
      <c r="C1734" s="111"/>
      <c r="D1734" s="111"/>
      <c r="E1734" s="111"/>
      <c r="F1734" s="138"/>
      <c r="G1734" s="111"/>
      <c r="J1734" s="111"/>
      <c r="AD1734" s="111"/>
      <c r="AH1734" s="111"/>
    </row>
    <row r="1735" spans="3:34">
      <c r="C1735" s="111"/>
      <c r="D1735" s="111"/>
      <c r="E1735" s="111"/>
      <c r="F1735" s="138"/>
      <c r="G1735" s="111"/>
      <c r="J1735" s="111"/>
      <c r="AD1735" s="111"/>
      <c r="AH1735" s="111"/>
    </row>
    <row r="1736" spans="3:34">
      <c r="C1736" s="111"/>
      <c r="D1736" s="111"/>
      <c r="E1736" s="111"/>
      <c r="F1736" s="138"/>
      <c r="G1736" s="111"/>
      <c r="J1736" s="111"/>
      <c r="AD1736" s="111"/>
      <c r="AH1736" s="111"/>
    </row>
    <row r="1737" spans="3:34">
      <c r="C1737" s="111"/>
      <c r="D1737" s="111"/>
      <c r="E1737" s="111"/>
      <c r="F1737" s="138"/>
      <c r="G1737" s="111"/>
      <c r="J1737" s="111"/>
      <c r="AD1737" s="111"/>
      <c r="AH1737" s="111"/>
    </row>
    <row r="1738" spans="3:34">
      <c r="C1738" s="111"/>
      <c r="D1738" s="111"/>
      <c r="E1738" s="111"/>
      <c r="F1738" s="138"/>
      <c r="G1738" s="111"/>
      <c r="J1738" s="111"/>
      <c r="AD1738" s="111"/>
      <c r="AH1738" s="111"/>
    </row>
    <row r="1739" spans="3:34">
      <c r="C1739" s="111"/>
      <c r="D1739" s="111"/>
      <c r="E1739" s="111"/>
      <c r="F1739" s="138"/>
      <c r="G1739" s="111"/>
      <c r="J1739" s="111"/>
      <c r="AD1739" s="111"/>
      <c r="AH1739" s="111"/>
    </row>
    <row r="1740" spans="3:34">
      <c r="C1740" s="111"/>
      <c r="D1740" s="111"/>
      <c r="E1740" s="111"/>
      <c r="F1740" s="138"/>
      <c r="G1740" s="111"/>
      <c r="J1740" s="111"/>
      <c r="AD1740" s="111"/>
      <c r="AH1740" s="111"/>
    </row>
    <row r="1741" spans="3:34">
      <c r="C1741" s="111"/>
      <c r="D1741" s="111"/>
      <c r="E1741" s="111"/>
      <c r="F1741" s="138"/>
      <c r="G1741" s="111"/>
      <c r="J1741" s="111"/>
      <c r="AD1741" s="111"/>
      <c r="AH1741" s="111"/>
    </row>
    <row r="1742" spans="3:34">
      <c r="C1742" s="111"/>
      <c r="D1742" s="111"/>
      <c r="E1742" s="111"/>
      <c r="F1742" s="138"/>
      <c r="G1742" s="111"/>
      <c r="J1742" s="111"/>
      <c r="AD1742" s="111"/>
      <c r="AH1742" s="111"/>
    </row>
    <row r="1743" spans="3:34">
      <c r="C1743" s="111"/>
      <c r="D1743" s="111"/>
      <c r="E1743" s="111"/>
      <c r="F1743" s="138"/>
      <c r="G1743" s="111"/>
      <c r="J1743" s="111"/>
      <c r="AD1743" s="111"/>
      <c r="AH1743" s="111"/>
    </row>
    <row r="1744" spans="3:34">
      <c r="C1744" s="111"/>
      <c r="D1744" s="111"/>
      <c r="E1744" s="111"/>
      <c r="F1744" s="138"/>
      <c r="G1744" s="111"/>
      <c r="J1744" s="111"/>
      <c r="AD1744" s="111"/>
      <c r="AH1744" s="111"/>
    </row>
    <row r="1745" spans="3:34">
      <c r="C1745" s="111"/>
      <c r="D1745" s="111"/>
      <c r="E1745" s="111"/>
      <c r="F1745" s="138"/>
      <c r="G1745" s="111"/>
      <c r="J1745" s="111"/>
      <c r="AD1745" s="111"/>
      <c r="AH1745" s="111"/>
    </row>
    <row r="1746" spans="3:34">
      <c r="C1746" s="111"/>
      <c r="D1746" s="111"/>
      <c r="E1746" s="111"/>
      <c r="F1746" s="138"/>
      <c r="G1746" s="111"/>
      <c r="J1746" s="111"/>
      <c r="AD1746" s="111"/>
      <c r="AH1746" s="111"/>
    </row>
    <row r="1747" spans="3:34">
      <c r="C1747" s="111"/>
      <c r="D1747" s="111"/>
      <c r="E1747" s="111"/>
      <c r="F1747" s="138"/>
      <c r="G1747" s="111"/>
      <c r="J1747" s="111"/>
      <c r="AD1747" s="111"/>
      <c r="AH1747" s="111"/>
    </row>
    <row r="1748" spans="3:34">
      <c r="C1748" s="111"/>
      <c r="D1748" s="111"/>
      <c r="E1748" s="111"/>
      <c r="F1748" s="138"/>
      <c r="G1748" s="111"/>
      <c r="J1748" s="111"/>
      <c r="AD1748" s="111"/>
      <c r="AH1748" s="111"/>
    </row>
    <row r="1749" spans="3:34">
      <c r="C1749" s="111"/>
      <c r="D1749" s="111"/>
      <c r="E1749" s="111"/>
      <c r="F1749" s="138"/>
      <c r="G1749" s="111"/>
      <c r="J1749" s="111"/>
      <c r="AD1749" s="111"/>
      <c r="AH1749" s="111"/>
    </row>
    <row r="1750" spans="3:34">
      <c r="C1750" s="111"/>
      <c r="D1750" s="111"/>
      <c r="E1750" s="111"/>
      <c r="F1750" s="138"/>
      <c r="G1750" s="111"/>
      <c r="J1750" s="111"/>
      <c r="AD1750" s="111"/>
      <c r="AH1750" s="111"/>
    </row>
    <row r="1751" spans="3:34">
      <c r="C1751" s="111"/>
      <c r="D1751" s="111"/>
      <c r="E1751" s="111"/>
      <c r="F1751" s="138"/>
      <c r="G1751" s="111"/>
      <c r="J1751" s="111"/>
      <c r="AD1751" s="111"/>
      <c r="AH1751" s="111"/>
    </row>
    <row r="1752" spans="3:34">
      <c r="C1752" s="111"/>
      <c r="D1752" s="111"/>
      <c r="E1752" s="111"/>
      <c r="F1752" s="138"/>
      <c r="G1752" s="111"/>
      <c r="J1752" s="111"/>
      <c r="AD1752" s="111"/>
      <c r="AH1752" s="111"/>
    </row>
    <row r="1753" spans="3:34">
      <c r="C1753" s="111"/>
      <c r="D1753" s="111"/>
      <c r="E1753" s="111"/>
      <c r="F1753" s="138"/>
      <c r="G1753" s="111"/>
      <c r="J1753" s="111"/>
      <c r="AD1753" s="111"/>
      <c r="AH1753" s="111"/>
    </row>
    <row r="1754" spans="3:34">
      <c r="C1754" s="111"/>
      <c r="D1754" s="111"/>
      <c r="E1754" s="111"/>
      <c r="F1754" s="138"/>
      <c r="G1754" s="111"/>
      <c r="J1754" s="111"/>
      <c r="AD1754" s="111"/>
      <c r="AH1754" s="111"/>
    </row>
    <row r="1755" spans="3:34">
      <c r="C1755" s="111"/>
      <c r="D1755" s="111"/>
      <c r="E1755" s="111"/>
      <c r="F1755" s="138"/>
      <c r="G1755" s="111"/>
      <c r="J1755" s="111"/>
      <c r="AD1755" s="111"/>
      <c r="AH1755" s="111"/>
    </row>
    <row r="1756" spans="3:34">
      <c r="C1756" s="111"/>
      <c r="D1756" s="111"/>
      <c r="E1756" s="111"/>
      <c r="F1756" s="138"/>
      <c r="G1756" s="111"/>
      <c r="J1756" s="111"/>
      <c r="AD1756" s="111"/>
      <c r="AH1756" s="111"/>
    </row>
    <row r="1757" spans="3:34">
      <c r="C1757" s="111"/>
      <c r="D1757" s="111"/>
      <c r="E1757" s="111"/>
      <c r="F1757" s="138"/>
      <c r="G1757" s="111"/>
      <c r="J1757" s="111"/>
      <c r="AD1757" s="111"/>
      <c r="AH1757" s="111"/>
    </row>
    <row r="1758" spans="3:34">
      <c r="C1758" s="111"/>
      <c r="D1758" s="111"/>
      <c r="E1758" s="111"/>
      <c r="F1758" s="138"/>
      <c r="G1758" s="111"/>
      <c r="J1758" s="111"/>
      <c r="AD1758" s="111"/>
      <c r="AH1758" s="111"/>
    </row>
    <row r="1759" spans="3:34">
      <c r="C1759" s="111"/>
      <c r="D1759" s="111"/>
      <c r="E1759" s="111"/>
      <c r="F1759" s="138"/>
      <c r="G1759" s="111"/>
      <c r="J1759" s="111"/>
      <c r="AD1759" s="111"/>
      <c r="AH1759" s="111"/>
    </row>
    <row r="1760" spans="3:34">
      <c r="C1760" s="111"/>
      <c r="D1760" s="111"/>
      <c r="E1760" s="111"/>
      <c r="F1760" s="138"/>
      <c r="G1760" s="111"/>
      <c r="J1760" s="111"/>
      <c r="AD1760" s="111"/>
      <c r="AH1760" s="111"/>
    </row>
    <row r="1761" spans="3:34">
      <c r="C1761" s="111"/>
      <c r="D1761" s="111"/>
      <c r="E1761" s="111"/>
      <c r="F1761" s="138"/>
      <c r="G1761" s="111"/>
      <c r="J1761" s="111"/>
      <c r="AD1761" s="111"/>
      <c r="AH1761" s="111"/>
    </row>
    <row r="1762" spans="3:34">
      <c r="C1762" s="111"/>
      <c r="D1762" s="111"/>
      <c r="E1762" s="111"/>
      <c r="F1762" s="138"/>
      <c r="G1762" s="111"/>
      <c r="J1762" s="111"/>
      <c r="AD1762" s="111"/>
      <c r="AH1762" s="111"/>
    </row>
    <row r="1763" spans="3:34">
      <c r="C1763" s="111"/>
      <c r="D1763" s="111"/>
      <c r="E1763" s="111"/>
      <c r="F1763" s="138"/>
      <c r="G1763" s="111"/>
      <c r="J1763" s="111"/>
      <c r="AD1763" s="111"/>
      <c r="AH1763" s="111"/>
    </row>
    <row r="1764" spans="3:34">
      <c r="C1764" s="111"/>
      <c r="D1764" s="111"/>
      <c r="E1764" s="111"/>
      <c r="F1764" s="138"/>
      <c r="G1764" s="111"/>
      <c r="J1764" s="111"/>
      <c r="AD1764" s="111"/>
      <c r="AH1764" s="111"/>
    </row>
    <row r="1765" spans="3:34">
      <c r="C1765" s="111"/>
      <c r="D1765" s="111"/>
      <c r="E1765" s="111"/>
      <c r="F1765" s="138"/>
      <c r="G1765" s="111"/>
      <c r="J1765" s="111"/>
      <c r="AD1765" s="111"/>
      <c r="AH1765" s="111"/>
    </row>
    <row r="1766" spans="3:34">
      <c r="C1766" s="111"/>
      <c r="D1766" s="111"/>
      <c r="E1766" s="111"/>
      <c r="F1766" s="138"/>
      <c r="G1766" s="111"/>
      <c r="J1766" s="111"/>
      <c r="AD1766" s="111"/>
      <c r="AH1766" s="111"/>
    </row>
    <row r="1767" spans="3:34">
      <c r="C1767" s="111"/>
      <c r="D1767" s="111"/>
      <c r="E1767" s="111"/>
      <c r="F1767" s="138"/>
      <c r="G1767" s="111"/>
      <c r="J1767" s="111"/>
      <c r="AD1767" s="111"/>
      <c r="AH1767" s="111"/>
    </row>
    <row r="1768" spans="3:34">
      <c r="C1768" s="111"/>
      <c r="D1768" s="111"/>
      <c r="E1768" s="111"/>
      <c r="F1768" s="138"/>
      <c r="G1768" s="111"/>
      <c r="J1768" s="111"/>
      <c r="AD1768" s="111"/>
      <c r="AH1768" s="111"/>
    </row>
    <row r="1769" spans="3:34">
      <c r="C1769" s="111"/>
      <c r="D1769" s="111"/>
      <c r="E1769" s="111"/>
      <c r="F1769" s="138"/>
      <c r="G1769" s="111"/>
      <c r="J1769" s="111"/>
      <c r="AD1769" s="111"/>
      <c r="AH1769" s="111"/>
    </row>
    <row r="1770" spans="3:34">
      <c r="C1770" s="111"/>
      <c r="D1770" s="111"/>
      <c r="E1770" s="111"/>
      <c r="F1770" s="138"/>
      <c r="G1770" s="111"/>
      <c r="J1770" s="111"/>
      <c r="AD1770" s="111"/>
      <c r="AH1770" s="111"/>
    </row>
    <row r="1771" spans="3:34">
      <c r="C1771" s="111"/>
      <c r="D1771" s="111"/>
      <c r="E1771" s="111"/>
      <c r="F1771" s="138"/>
      <c r="G1771" s="111"/>
      <c r="J1771" s="111"/>
      <c r="AD1771" s="111"/>
      <c r="AH1771" s="111"/>
    </row>
    <row r="1772" spans="3:34">
      <c r="C1772" s="111"/>
      <c r="D1772" s="111"/>
      <c r="E1772" s="111"/>
      <c r="F1772" s="138"/>
      <c r="G1772" s="111"/>
      <c r="J1772" s="111"/>
      <c r="AD1772" s="111"/>
      <c r="AH1772" s="111"/>
    </row>
    <row r="1773" spans="3:34">
      <c r="C1773" s="111"/>
      <c r="D1773" s="111"/>
      <c r="E1773" s="111"/>
      <c r="F1773" s="138"/>
      <c r="G1773" s="111"/>
      <c r="J1773" s="111"/>
      <c r="AD1773" s="111"/>
      <c r="AH1773" s="111"/>
    </row>
    <row r="1774" spans="3:34">
      <c r="C1774" s="111"/>
      <c r="D1774" s="111"/>
      <c r="E1774" s="111"/>
      <c r="F1774" s="138"/>
      <c r="G1774" s="111"/>
      <c r="J1774" s="111"/>
      <c r="AD1774" s="111"/>
      <c r="AH1774" s="111"/>
    </row>
    <row r="1775" spans="3:34">
      <c r="C1775" s="111"/>
      <c r="D1775" s="111"/>
      <c r="E1775" s="111"/>
      <c r="F1775" s="138"/>
      <c r="G1775" s="111"/>
      <c r="J1775" s="111"/>
      <c r="AD1775" s="111"/>
      <c r="AH1775" s="111"/>
    </row>
    <row r="1776" spans="3:34">
      <c r="C1776" s="111"/>
      <c r="D1776" s="111"/>
      <c r="E1776" s="111"/>
      <c r="F1776" s="138"/>
      <c r="G1776" s="111"/>
      <c r="J1776" s="111"/>
      <c r="AD1776" s="111"/>
      <c r="AH1776" s="111"/>
    </row>
    <row r="1777" spans="3:34">
      <c r="C1777" s="111"/>
      <c r="D1777" s="111"/>
      <c r="E1777" s="111"/>
      <c r="F1777" s="138"/>
      <c r="G1777" s="111"/>
      <c r="J1777" s="111"/>
      <c r="AD1777" s="111"/>
      <c r="AH1777" s="111"/>
    </row>
    <row r="1778" spans="3:34">
      <c r="C1778" s="111"/>
      <c r="D1778" s="111"/>
      <c r="E1778" s="111"/>
      <c r="F1778" s="138"/>
      <c r="G1778" s="111"/>
      <c r="J1778" s="111"/>
      <c r="AD1778" s="111"/>
      <c r="AH1778" s="111"/>
    </row>
    <row r="1779" spans="3:34">
      <c r="C1779" s="111"/>
      <c r="D1779" s="111"/>
      <c r="E1779" s="111"/>
      <c r="F1779" s="138"/>
      <c r="G1779" s="111"/>
      <c r="J1779" s="111"/>
      <c r="AD1779" s="111"/>
      <c r="AH1779" s="111"/>
    </row>
    <row r="1780" spans="3:34">
      <c r="C1780" s="111"/>
      <c r="D1780" s="111"/>
      <c r="E1780" s="111"/>
      <c r="F1780" s="138"/>
      <c r="G1780" s="111"/>
      <c r="J1780" s="111"/>
      <c r="AD1780" s="111"/>
      <c r="AH1780" s="111"/>
    </row>
    <row r="1781" spans="3:34">
      <c r="C1781" s="111"/>
      <c r="D1781" s="111"/>
      <c r="E1781" s="111"/>
      <c r="F1781" s="138"/>
      <c r="G1781" s="111"/>
      <c r="J1781" s="111"/>
      <c r="AD1781" s="111"/>
      <c r="AH1781" s="111"/>
    </row>
    <row r="1782" spans="3:34">
      <c r="C1782" s="111"/>
      <c r="D1782" s="111"/>
      <c r="E1782" s="111"/>
      <c r="F1782" s="138"/>
      <c r="G1782" s="111"/>
      <c r="J1782" s="111"/>
      <c r="AD1782" s="111"/>
      <c r="AH1782" s="111"/>
    </row>
    <row r="1783" spans="3:34">
      <c r="C1783" s="111"/>
      <c r="D1783" s="111"/>
      <c r="E1783" s="111"/>
      <c r="F1783" s="138"/>
      <c r="G1783" s="111"/>
      <c r="J1783" s="111"/>
      <c r="AD1783" s="111"/>
      <c r="AH1783" s="111"/>
    </row>
    <row r="1784" spans="3:34">
      <c r="C1784" s="111"/>
      <c r="D1784" s="111"/>
      <c r="E1784" s="111"/>
      <c r="F1784" s="138"/>
      <c r="G1784" s="111"/>
      <c r="J1784" s="111"/>
      <c r="AD1784" s="111"/>
      <c r="AH1784" s="111"/>
    </row>
    <row r="1785" spans="3:34">
      <c r="C1785" s="111"/>
      <c r="D1785" s="111"/>
      <c r="E1785" s="111"/>
      <c r="F1785" s="138"/>
      <c r="G1785" s="111"/>
      <c r="J1785" s="111"/>
      <c r="AD1785" s="111"/>
      <c r="AH1785" s="111"/>
    </row>
    <row r="1786" spans="3:34">
      <c r="C1786" s="111"/>
      <c r="D1786" s="111"/>
      <c r="E1786" s="111"/>
      <c r="F1786" s="138"/>
      <c r="G1786" s="111"/>
      <c r="J1786" s="111"/>
      <c r="AD1786" s="111"/>
      <c r="AH1786" s="111"/>
    </row>
    <row r="1787" spans="3:34">
      <c r="C1787" s="111"/>
      <c r="D1787" s="111"/>
      <c r="E1787" s="111"/>
      <c r="F1787" s="138"/>
      <c r="G1787" s="111"/>
      <c r="J1787" s="111"/>
      <c r="AD1787" s="111"/>
      <c r="AH1787" s="111"/>
    </row>
    <row r="1788" spans="3:34">
      <c r="C1788" s="111"/>
      <c r="D1788" s="111"/>
      <c r="E1788" s="111"/>
      <c r="F1788" s="138"/>
      <c r="G1788" s="111"/>
      <c r="J1788" s="111"/>
      <c r="AD1788" s="111"/>
      <c r="AH1788" s="111"/>
    </row>
    <row r="1789" spans="3:34">
      <c r="C1789" s="111"/>
      <c r="D1789" s="111"/>
      <c r="E1789" s="111"/>
      <c r="F1789" s="138"/>
      <c r="G1789" s="111"/>
      <c r="J1789" s="111"/>
      <c r="AD1789" s="111"/>
      <c r="AH1789" s="111"/>
    </row>
    <row r="1790" spans="3:34">
      <c r="C1790" s="111"/>
      <c r="D1790" s="111"/>
      <c r="E1790" s="111"/>
      <c r="F1790" s="138"/>
      <c r="G1790" s="111"/>
      <c r="J1790" s="111"/>
      <c r="AD1790" s="111"/>
      <c r="AH1790" s="111"/>
    </row>
    <row r="1791" spans="3:34">
      <c r="C1791" s="111"/>
      <c r="D1791" s="111"/>
      <c r="E1791" s="111"/>
      <c r="F1791" s="138"/>
      <c r="G1791" s="111"/>
      <c r="J1791" s="111"/>
      <c r="AD1791" s="111"/>
      <c r="AH1791" s="111"/>
    </row>
    <row r="1792" spans="3:34">
      <c r="C1792" s="111"/>
      <c r="D1792" s="111"/>
      <c r="E1792" s="111"/>
      <c r="F1792" s="138"/>
      <c r="G1792" s="111"/>
      <c r="J1792" s="111"/>
      <c r="AD1792" s="111"/>
      <c r="AH1792" s="111"/>
    </row>
    <row r="1793" spans="3:34">
      <c r="C1793" s="111"/>
      <c r="D1793" s="111"/>
      <c r="E1793" s="111"/>
      <c r="F1793" s="138"/>
      <c r="G1793" s="111"/>
      <c r="J1793" s="111"/>
      <c r="AD1793" s="111"/>
      <c r="AH1793" s="111"/>
    </row>
    <row r="1794" spans="3:34">
      <c r="C1794" s="111"/>
      <c r="D1794" s="111"/>
      <c r="E1794" s="111"/>
      <c r="F1794" s="138"/>
      <c r="G1794" s="111"/>
      <c r="J1794" s="111"/>
      <c r="AD1794" s="111"/>
      <c r="AH1794" s="111"/>
    </row>
    <row r="1795" spans="3:34">
      <c r="C1795" s="111"/>
      <c r="D1795" s="111"/>
      <c r="E1795" s="111"/>
      <c r="F1795" s="138"/>
      <c r="G1795" s="111"/>
      <c r="J1795" s="111"/>
      <c r="AD1795" s="111"/>
      <c r="AH1795" s="111"/>
    </row>
    <row r="1796" spans="3:34">
      <c r="C1796" s="111"/>
      <c r="D1796" s="111"/>
      <c r="E1796" s="111"/>
      <c r="F1796" s="138"/>
      <c r="G1796" s="111"/>
      <c r="J1796" s="111"/>
      <c r="AD1796" s="111"/>
      <c r="AH1796" s="111"/>
    </row>
    <row r="1797" spans="3:34">
      <c r="C1797" s="111"/>
      <c r="D1797" s="111"/>
      <c r="E1797" s="111"/>
      <c r="F1797" s="138"/>
      <c r="G1797" s="111"/>
      <c r="J1797" s="111"/>
      <c r="AD1797" s="111"/>
      <c r="AH1797" s="111"/>
    </row>
    <row r="1798" spans="3:34">
      <c r="C1798" s="111"/>
      <c r="D1798" s="111"/>
      <c r="E1798" s="111"/>
      <c r="F1798" s="138"/>
      <c r="G1798" s="111"/>
      <c r="J1798" s="111"/>
      <c r="AD1798" s="111"/>
      <c r="AH1798" s="111"/>
    </row>
    <row r="1799" spans="3:34">
      <c r="C1799" s="111"/>
      <c r="D1799" s="111"/>
      <c r="E1799" s="111"/>
      <c r="F1799" s="138"/>
      <c r="G1799" s="111"/>
      <c r="J1799" s="111"/>
      <c r="AD1799" s="111"/>
      <c r="AH1799" s="111"/>
    </row>
    <row r="1800" spans="3:34">
      <c r="C1800" s="111"/>
      <c r="D1800" s="111"/>
      <c r="E1800" s="111"/>
      <c r="F1800" s="138"/>
      <c r="G1800" s="111"/>
      <c r="J1800" s="111"/>
      <c r="AD1800" s="111"/>
      <c r="AH1800" s="111"/>
    </row>
    <row r="1801" spans="3:34">
      <c r="C1801" s="111"/>
      <c r="D1801" s="111"/>
      <c r="E1801" s="111"/>
      <c r="F1801" s="138"/>
      <c r="G1801" s="111"/>
      <c r="J1801" s="111"/>
      <c r="AD1801" s="111"/>
      <c r="AH1801" s="111"/>
    </row>
    <row r="1802" spans="3:34">
      <c r="C1802" s="111"/>
      <c r="D1802" s="111"/>
      <c r="E1802" s="111"/>
      <c r="F1802" s="138"/>
      <c r="G1802" s="111"/>
      <c r="J1802" s="111"/>
      <c r="AD1802" s="111"/>
      <c r="AH1802" s="111"/>
    </row>
    <row r="1803" spans="3:34">
      <c r="C1803" s="111"/>
      <c r="D1803" s="111"/>
      <c r="E1803" s="111"/>
      <c r="F1803" s="138"/>
      <c r="G1803" s="111"/>
      <c r="J1803" s="111"/>
      <c r="AD1803" s="111"/>
      <c r="AH1803" s="111"/>
    </row>
    <row r="1804" spans="3:34">
      <c r="C1804" s="111"/>
      <c r="D1804" s="111"/>
      <c r="E1804" s="111"/>
      <c r="F1804" s="138"/>
      <c r="G1804" s="111"/>
      <c r="J1804" s="111"/>
      <c r="AD1804" s="111"/>
      <c r="AH1804" s="111"/>
    </row>
    <row r="1805" spans="3:34">
      <c r="C1805" s="111"/>
      <c r="D1805" s="111"/>
      <c r="E1805" s="111"/>
      <c r="F1805" s="138"/>
      <c r="G1805" s="111"/>
      <c r="J1805" s="111"/>
      <c r="AD1805" s="111"/>
      <c r="AH1805" s="111"/>
    </row>
    <row r="1806" spans="3:34">
      <c r="C1806" s="111"/>
      <c r="D1806" s="111"/>
      <c r="E1806" s="111"/>
      <c r="F1806" s="138"/>
      <c r="G1806" s="111"/>
      <c r="J1806" s="111"/>
      <c r="AD1806" s="111"/>
      <c r="AH1806" s="111"/>
    </row>
    <row r="1807" spans="3:34">
      <c r="C1807" s="111"/>
      <c r="D1807" s="111"/>
      <c r="E1807" s="111"/>
      <c r="F1807" s="138"/>
      <c r="G1807" s="111"/>
      <c r="J1807" s="111"/>
      <c r="AD1807" s="111"/>
      <c r="AH1807" s="111"/>
    </row>
    <row r="1808" spans="3:34">
      <c r="C1808" s="111"/>
      <c r="D1808" s="111"/>
      <c r="E1808" s="111"/>
      <c r="F1808" s="138"/>
      <c r="G1808" s="111"/>
      <c r="J1808" s="111"/>
      <c r="AD1808" s="111"/>
      <c r="AH1808" s="111"/>
    </row>
    <row r="1809" spans="3:34">
      <c r="C1809" s="111"/>
      <c r="D1809" s="111"/>
      <c r="E1809" s="111"/>
      <c r="F1809" s="138"/>
      <c r="G1809" s="111"/>
      <c r="J1809" s="111"/>
      <c r="AD1809" s="111"/>
      <c r="AH1809" s="111"/>
    </row>
    <row r="1810" spans="3:34">
      <c r="C1810" s="111"/>
      <c r="D1810" s="111"/>
      <c r="E1810" s="111"/>
      <c r="F1810" s="138"/>
      <c r="G1810" s="111"/>
      <c r="J1810" s="111"/>
      <c r="AD1810" s="111"/>
      <c r="AH1810" s="111"/>
    </row>
    <row r="1811" spans="3:34">
      <c r="C1811" s="111"/>
      <c r="D1811" s="111"/>
      <c r="E1811" s="111"/>
      <c r="F1811" s="138"/>
      <c r="G1811" s="111"/>
      <c r="J1811" s="111"/>
      <c r="AD1811" s="111"/>
      <c r="AH1811" s="111"/>
    </row>
    <row r="1812" spans="3:34">
      <c r="C1812" s="111"/>
      <c r="D1812" s="111"/>
      <c r="E1812" s="111"/>
      <c r="F1812" s="138"/>
      <c r="G1812" s="111"/>
      <c r="J1812" s="111"/>
      <c r="AD1812" s="111"/>
      <c r="AH1812" s="111"/>
    </row>
    <row r="1813" spans="3:34">
      <c r="C1813" s="111"/>
      <c r="D1813" s="111"/>
      <c r="E1813" s="111"/>
      <c r="F1813" s="138"/>
      <c r="G1813" s="111"/>
      <c r="J1813" s="111"/>
      <c r="AD1813" s="111"/>
      <c r="AH1813" s="111"/>
    </row>
    <row r="1814" spans="3:34">
      <c r="C1814" s="111"/>
      <c r="D1814" s="111"/>
      <c r="E1814" s="111"/>
      <c r="F1814" s="138"/>
      <c r="G1814" s="111"/>
      <c r="J1814" s="111"/>
      <c r="AD1814" s="111"/>
      <c r="AH1814" s="111"/>
    </row>
    <row r="1815" spans="3:34">
      <c r="C1815" s="111"/>
      <c r="D1815" s="111"/>
      <c r="E1815" s="111"/>
      <c r="F1815" s="138"/>
      <c r="G1815" s="111"/>
      <c r="J1815" s="111"/>
      <c r="AD1815" s="111"/>
      <c r="AH1815" s="111"/>
    </row>
    <row r="1816" spans="3:34">
      <c r="C1816" s="111"/>
      <c r="D1816" s="111"/>
      <c r="E1816" s="111"/>
      <c r="F1816" s="138"/>
      <c r="G1816" s="111"/>
      <c r="J1816" s="111"/>
      <c r="AD1816" s="111"/>
      <c r="AH1816" s="111"/>
    </row>
    <row r="1817" spans="3:34">
      <c r="C1817" s="111"/>
      <c r="D1817" s="111"/>
      <c r="E1817" s="111"/>
      <c r="F1817" s="138"/>
      <c r="G1817" s="111"/>
      <c r="J1817" s="111"/>
      <c r="AD1817" s="111"/>
      <c r="AH1817" s="111"/>
    </row>
    <row r="1818" spans="3:34">
      <c r="C1818" s="111"/>
      <c r="D1818" s="111"/>
      <c r="E1818" s="111"/>
      <c r="F1818" s="138"/>
      <c r="G1818" s="111"/>
      <c r="J1818" s="111"/>
      <c r="AD1818" s="111"/>
      <c r="AH1818" s="111"/>
    </row>
    <row r="1819" spans="3:34">
      <c r="C1819" s="111"/>
      <c r="D1819" s="111"/>
      <c r="E1819" s="111"/>
      <c r="F1819" s="138"/>
      <c r="G1819" s="111"/>
      <c r="J1819" s="111"/>
      <c r="AD1819" s="111"/>
      <c r="AH1819" s="111"/>
    </row>
    <row r="1820" spans="3:34">
      <c r="C1820" s="111"/>
      <c r="D1820" s="111"/>
      <c r="E1820" s="111"/>
      <c r="F1820" s="138"/>
      <c r="G1820" s="111"/>
      <c r="J1820" s="111"/>
      <c r="AD1820" s="111"/>
      <c r="AH1820" s="111"/>
    </row>
    <row r="1821" spans="3:34">
      <c r="C1821" s="111"/>
      <c r="D1821" s="111"/>
      <c r="E1821" s="111"/>
      <c r="F1821" s="138"/>
      <c r="G1821" s="111"/>
      <c r="J1821" s="111"/>
      <c r="AD1821" s="111"/>
      <c r="AH1821" s="111"/>
    </row>
    <row r="1822" spans="3:34">
      <c r="C1822" s="111"/>
      <c r="D1822" s="111"/>
      <c r="E1822" s="111"/>
      <c r="F1822" s="138"/>
      <c r="G1822" s="111"/>
      <c r="J1822" s="111"/>
      <c r="AD1822" s="111"/>
      <c r="AH1822" s="111"/>
    </row>
    <row r="1823" spans="3:34">
      <c r="C1823" s="111"/>
      <c r="D1823" s="111"/>
      <c r="E1823" s="111"/>
      <c r="F1823" s="138"/>
      <c r="G1823" s="111"/>
      <c r="J1823" s="111"/>
      <c r="AD1823" s="111"/>
      <c r="AH1823" s="111"/>
    </row>
    <row r="1824" spans="3:34">
      <c r="C1824" s="111"/>
      <c r="D1824" s="111"/>
      <c r="E1824" s="111"/>
      <c r="F1824" s="138"/>
      <c r="G1824" s="111"/>
      <c r="J1824" s="111"/>
      <c r="AD1824" s="111"/>
      <c r="AH1824" s="111"/>
    </row>
    <row r="1825" spans="3:34">
      <c r="C1825" s="111"/>
      <c r="D1825" s="111"/>
      <c r="E1825" s="111"/>
      <c r="F1825" s="138"/>
      <c r="G1825" s="111"/>
      <c r="J1825" s="111"/>
      <c r="AD1825" s="111"/>
      <c r="AH1825" s="111"/>
    </row>
    <row r="1826" spans="3:34">
      <c r="C1826" s="111"/>
      <c r="D1826" s="111"/>
      <c r="E1826" s="111"/>
      <c r="F1826" s="138"/>
      <c r="G1826" s="111"/>
      <c r="J1826" s="111"/>
      <c r="AD1826" s="111"/>
      <c r="AH1826" s="111"/>
    </row>
    <row r="1827" spans="3:34">
      <c r="C1827" s="111"/>
      <c r="D1827" s="111"/>
      <c r="E1827" s="111"/>
      <c r="F1827" s="138"/>
      <c r="G1827" s="111"/>
      <c r="J1827" s="111"/>
      <c r="AD1827" s="111"/>
      <c r="AH1827" s="111"/>
    </row>
    <row r="1828" spans="3:34">
      <c r="C1828" s="111"/>
      <c r="D1828" s="111"/>
      <c r="E1828" s="111"/>
      <c r="F1828" s="138"/>
      <c r="G1828" s="111"/>
      <c r="J1828" s="111"/>
      <c r="AD1828" s="111"/>
      <c r="AH1828" s="111"/>
    </row>
    <row r="1829" spans="3:34">
      <c r="C1829" s="111"/>
      <c r="D1829" s="111"/>
      <c r="E1829" s="111"/>
      <c r="F1829" s="138"/>
      <c r="G1829" s="111"/>
      <c r="J1829" s="111"/>
      <c r="AD1829" s="111"/>
      <c r="AH1829" s="111"/>
    </row>
    <row r="1830" spans="3:34">
      <c r="C1830" s="111"/>
      <c r="D1830" s="111"/>
      <c r="E1830" s="111"/>
      <c r="F1830" s="138"/>
      <c r="G1830" s="111"/>
      <c r="J1830" s="111"/>
      <c r="AD1830" s="111"/>
      <c r="AH1830" s="111"/>
    </row>
    <row r="1831" spans="3:34">
      <c r="C1831" s="111"/>
      <c r="D1831" s="111"/>
      <c r="E1831" s="111"/>
      <c r="F1831" s="138"/>
      <c r="G1831" s="111"/>
      <c r="J1831" s="111"/>
      <c r="AD1831" s="111"/>
      <c r="AH1831" s="111"/>
    </row>
    <row r="1832" spans="3:34">
      <c r="C1832" s="111"/>
      <c r="D1832" s="111"/>
      <c r="E1832" s="111"/>
      <c r="F1832" s="138"/>
      <c r="G1832" s="111"/>
      <c r="J1832" s="111"/>
      <c r="AD1832" s="111"/>
      <c r="AH1832" s="111"/>
    </row>
    <row r="1833" spans="3:34">
      <c r="C1833" s="111"/>
      <c r="D1833" s="111"/>
      <c r="E1833" s="111"/>
      <c r="F1833" s="138"/>
      <c r="G1833" s="111"/>
      <c r="J1833" s="111"/>
      <c r="AD1833" s="111"/>
      <c r="AH1833" s="111"/>
    </row>
    <row r="1834" spans="3:34">
      <c r="C1834" s="111"/>
      <c r="D1834" s="111"/>
      <c r="E1834" s="111"/>
      <c r="F1834" s="138"/>
      <c r="G1834" s="111"/>
      <c r="J1834" s="111"/>
      <c r="AD1834" s="111"/>
      <c r="AH1834" s="111"/>
    </row>
    <row r="1835" spans="3:34">
      <c r="C1835" s="111"/>
      <c r="D1835" s="111"/>
      <c r="E1835" s="111"/>
      <c r="F1835" s="138"/>
      <c r="G1835" s="111"/>
      <c r="J1835" s="111"/>
      <c r="AD1835" s="111"/>
      <c r="AH1835" s="111"/>
    </row>
    <row r="1836" spans="3:34">
      <c r="C1836" s="111"/>
      <c r="D1836" s="111"/>
      <c r="E1836" s="111"/>
      <c r="F1836" s="138"/>
      <c r="G1836" s="111"/>
      <c r="J1836" s="111"/>
      <c r="AD1836" s="111"/>
      <c r="AH1836" s="111"/>
    </row>
    <row r="1837" spans="3:34">
      <c r="C1837" s="111"/>
      <c r="D1837" s="111"/>
      <c r="E1837" s="111"/>
      <c r="F1837" s="138"/>
      <c r="G1837" s="111"/>
      <c r="J1837" s="111"/>
      <c r="AD1837" s="111"/>
      <c r="AH1837" s="111"/>
    </row>
    <row r="1838" spans="3:34">
      <c r="C1838" s="111"/>
      <c r="D1838" s="111"/>
      <c r="E1838" s="111"/>
      <c r="F1838" s="138"/>
      <c r="G1838" s="111"/>
      <c r="J1838" s="111"/>
      <c r="AD1838" s="111"/>
      <c r="AH1838" s="111"/>
    </row>
    <row r="1839" spans="3:34">
      <c r="C1839" s="111"/>
      <c r="D1839" s="111"/>
      <c r="E1839" s="111"/>
      <c r="F1839" s="138"/>
      <c r="G1839" s="111"/>
      <c r="J1839" s="111"/>
      <c r="AD1839" s="111"/>
      <c r="AH1839" s="111"/>
    </row>
    <row r="1840" spans="3:34">
      <c r="C1840" s="111"/>
      <c r="D1840" s="111"/>
      <c r="E1840" s="111"/>
      <c r="F1840" s="138"/>
      <c r="G1840" s="111"/>
      <c r="J1840" s="111"/>
      <c r="AD1840" s="111"/>
      <c r="AH1840" s="111"/>
    </row>
    <row r="1841" spans="3:34">
      <c r="C1841" s="111"/>
      <c r="D1841" s="111"/>
      <c r="E1841" s="111"/>
      <c r="F1841" s="138"/>
      <c r="G1841" s="111"/>
      <c r="J1841" s="111"/>
      <c r="AD1841" s="111"/>
      <c r="AH1841" s="111"/>
    </row>
    <row r="1842" spans="3:34">
      <c r="C1842" s="111"/>
      <c r="D1842" s="111"/>
      <c r="E1842" s="111"/>
      <c r="F1842" s="138"/>
      <c r="G1842" s="111"/>
      <c r="J1842" s="111"/>
      <c r="AD1842" s="111"/>
      <c r="AH1842" s="111"/>
    </row>
    <row r="1843" spans="3:34">
      <c r="C1843" s="111"/>
      <c r="D1843" s="111"/>
      <c r="E1843" s="111"/>
      <c r="F1843" s="138"/>
      <c r="G1843" s="111"/>
      <c r="J1843" s="111"/>
      <c r="AD1843" s="111"/>
      <c r="AH1843" s="111"/>
    </row>
    <row r="1844" spans="3:34">
      <c r="C1844" s="111"/>
      <c r="D1844" s="111"/>
      <c r="E1844" s="111"/>
      <c r="F1844" s="138"/>
      <c r="G1844" s="111"/>
      <c r="J1844" s="111"/>
      <c r="AD1844" s="111"/>
      <c r="AH1844" s="111"/>
    </row>
    <row r="1845" spans="3:34">
      <c r="C1845" s="111"/>
      <c r="D1845" s="111"/>
      <c r="E1845" s="111"/>
      <c r="F1845" s="138"/>
      <c r="G1845" s="111"/>
      <c r="J1845" s="111"/>
      <c r="AD1845" s="111"/>
      <c r="AH1845" s="111"/>
    </row>
    <row r="1846" spans="3:34">
      <c r="C1846" s="111"/>
      <c r="D1846" s="111"/>
      <c r="E1846" s="111"/>
      <c r="F1846" s="138"/>
      <c r="G1846" s="111"/>
      <c r="J1846" s="111"/>
      <c r="AD1846" s="111"/>
      <c r="AH1846" s="111"/>
    </row>
    <row r="1847" spans="3:34">
      <c r="C1847" s="111"/>
      <c r="D1847" s="111"/>
      <c r="E1847" s="111"/>
      <c r="F1847" s="138"/>
      <c r="G1847" s="111"/>
      <c r="J1847" s="111"/>
      <c r="AD1847" s="111"/>
      <c r="AH1847" s="111"/>
    </row>
    <row r="1848" spans="3:34">
      <c r="C1848" s="111"/>
      <c r="D1848" s="111"/>
      <c r="E1848" s="111"/>
      <c r="F1848" s="138"/>
      <c r="G1848" s="111"/>
      <c r="J1848" s="111"/>
      <c r="AD1848" s="111"/>
      <c r="AH1848" s="111"/>
    </row>
    <row r="1849" spans="3:34">
      <c r="C1849" s="111"/>
      <c r="D1849" s="111"/>
      <c r="E1849" s="111"/>
      <c r="F1849" s="138"/>
      <c r="G1849" s="111"/>
      <c r="J1849" s="111"/>
      <c r="AD1849" s="111"/>
      <c r="AH1849" s="111"/>
    </row>
    <row r="1850" spans="3:34">
      <c r="C1850" s="111"/>
      <c r="D1850" s="111"/>
      <c r="E1850" s="111"/>
      <c r="F1850" s="138"/>
      <c r="G1850" s="111"/>
      <c r="J1850" s="111"/>
      <c r="AD1850" s="111"/>
      <c r="AH1850" s="111"/>
    </row>
    <row r="1851" spans="3:34">
      <c r="C1851" s="111"/>
      <c r="D1851" s="111"/>
      <c r="E1851" s="111"/>
      <c r="F1851" s="138"/>
      <c r="G1851" s="111"/>
      <c r="J1851" s="111"/>
      <c r="AD1851" s="111"/>
      <c r="AH1851" s="111"/>
    </row>
    <row r="1852" spans="3:34">
      <c r="C1852" s="111"/>
      <c r="D1852" s="111"/>
      <c r="E1852" s="111"/>
      <c r="F1852" s="138"/>
      <c r="G1852" s="111"/>
      <c r="J1852" s="111"/>
      <c r="AD1852" s="111"/>
      <c r="AH1852" s="111"/>
    </row>
    <row r="1853" spans="3:34">
      <c r="C1853" s="111"/>
      <c r="D1853" s="111"/>
      <c r="E1853" s="111"/>
      <c r="F1853" s="138"/>
      <c r="G1853" s="111"/>
      <c r="J1853" s="111"/>
      <c r="AD1853" s="111"/>
      <c r="AH1853" s="111"/>
    </row>
    <row r="1854" spans="3:34">
      <c r="C1854" s="111"/>
      <c r="D1854" s="111"/>
      <c r="E1854" s="111"/>
      <c r="F1854" s="138"/>
      <c r="G1854" s="111"/>
      <c r="J1854" s="111"/>
      <c r="AD1854" s="111"/>
      <c r="AH1854" s="111"/>
    </row>
    <row r="1855" spans="3:34">
      <c r="C1855" s="111"/>
      <c r="D1855" s="111"/>
      <c r="E1855" s="111"/>
      <c r="F1855" s="138"/>
      <c r="G1855" s="111"/>
      <c r="J1855" s="111"/>
      <c r="AD1855" s="111"/>
      <c r="AH1855" s="111"/>
    </row>
    <row r="1856" spans="3:34">
      <c r="C1856" s="111"/>
      <c r="D1856" s="111"/>
      <c r="E1856" s="111"/>
      <c r="F1856" s="138"/>
      <c r="G1856" s="111"/>
      <c r="J1856" s="111"/>
      <c r="AD1856" s="111"/>
      <c r="AH1856" s="111"/>
    </row>
    <row r="1857" spans="3:34">
      <c r="C1857" s="111"/>
      <c r="D1857" s="111"/>
      <c r="E1857" s="111"/>
      <c r="F1857" s="138"/>
      <c r="G1857" s="111"/>
      <c r="J1857" s="111"/>
      <c r="AD1857" s="111"/>
      <c r="AH1857" s="111"/>
    </row>
    <row r="1858" spans="3:34">
      <c r="C1858" s="111"/>
      <c r="D1858" s="111"/>
      <c r="E1858" s="111"/>
      <c r="F1858" s="138"/>
      <c r="G1858" s="111"/>
      <c r="J1858" s="111"/>
      <c r="AD1858" s="111"/>
      <c r="AH1858" s="111"/>
    </row>
    <row r="1859" spans="3:34">
      <c r="C1859" s="111"/>
      <c r="D1859" s="111"/>
      <c r="E1859" s="111"/>
      <c r="F1859" s="138"/>
      <c r="G1859" s="111"/>
      <c r="J1859" s="111"/>
      <c r="AD1859" s="111"/>
      <c r="AH1859" s="111"/>
    </row>
    <row r="1860" spans="3:34">
      <c r="C1860" s="111"/>
      <c r="D1860" s="111"/>
      <c r="E1860" s="111"/>
      <c r="F1860" s="138"/>
      <c r="G1860" s="111"/>
      <c r="J1860" s="111"/>
      <c r="AD1860" s="111"/>
      <c r="AH1860" s="111"/>
    </row>
    <row r="1861" spans="3:34">
      <c r="C1861" s="111"/>
      <c r="D1861" s="111"/>
      <c r="E1861" s="111"/>
      <c r="F1861" s="138"/>
      <c r="G1861" s="111"/>
      <c r="J1861" s="111"/>
      <c r="AD1861" s="111"/>
      <c r="AH1861" s="111"/>
    </row>
    <row r="1862" spans="3:34">
      <c r="C1862" s="111"/>
      <c r="D1862" s="111"/>
      <c r="E1862" s="111"/>
      <c r="F1862" s="138"/>
      <c r="G1862" s="111"/>
      <c r="J1862" s="111"/>
      <c r="AD1862" s="111"/>
      <c r="AH1862" s="111"/>
    </row>
    <row r="1863" spans="3:34">
      <c r="C1863" s="111"/>
      <c r="D1863" s="111"/>
      <c r="E1863" s="111"/>
      <c r="F1863" s="138"/>
      <c r="G1863" s="111"/>
      <c r="J1863" s="111"/>
      <c r="AD1863" s="111"/>
      <c r="AH1863" s="111"/>
    </row>
    <row r="1864" spans="3:34">
      <c r="C1864" s="111"/>
      <c r="D1864" s="111"/>
      <c r="E1864" s="111"/>
      <c r="F1864" s="138"/>
      <c r="G1864" s="111"/>
      <c r="J1864" s="111"/>
      <c r="AD1864" s="111"/>
      <c r="AH1864" s="111"/>
    </row>
    <row r="1865" spans="3:34">
      <c r="C1865" s="111"/>
      <c r="D1865" s="111"/>
      <c r="E1865" s="111"/>
      <c r="F1865" s="138"/>
      <c r="G1865" s="111"/>
      <c r="J1865" s="111"/>
      <c r="AD1865" s="111"/>
      <c r="AH1865" s="111"/>
    </row>
    <row r="1866" spans="3:34">
      <c r="C1866" s="111"/>
      <c r="D1866" s="111"/>
      <c r="E1866" s="111"/>
      <c r="F1866" s="138"/>
      <c r="G1866" s="111"/>
      <c r="J1866" s="111"/>
      <c r="AD1866" s="111"/>
      <c r="AH1866" s="111"/>
    </row>
    <row r="1867" spans="3:34">
      <c r="C1867" s="111"/>
      <c r="D1867" s="111"/>
      <c r="E1867" s="111"/>
      <c r="F1867" s="138"/>
      <c r="G1867" s="111"/>
      <c r="J1867" s="111"/>
      <c r="AD1867" s="111"/>
      <c r="AH1867" s="111"/>
    </row>
    <row r="1868" spans="3:34">
      <c r="C1868" s="111"/>
      <c r="D1868" s="111"/>
      <c r="E1868" s="111"/>
      <c r="F1868" s="138"/>
      <c r="G1868" s="111"/>
      <c r="J1868" s="111"/>
      <c r="AD1868" s="111"/>
      <c r="AH1868" s="111"/>
    </row>
    <row r="1869" spans="3:34">
      <c r="C1869" s="111"/>
      <c r="D1869" s="111"/>
      <c r="E1869" s="111"/>
      <c r="F1869" s="138"/>
      <c r="G1869" s="111"/>
      <c r="J1869" s="111"/>
      <c r="AD1869" s="111"/>
      <c r="AH1869" s="111"/>
    </row>
    <row r="1870" spans="3:34">
      <c r="C1870" s="111"/>
      <c r="D1870" s="111"/>
      <c r="E1870" s="111"/>
      <c r="F1870" s="138"/>
      <c r="G1870" s="111"/>
      <c r="J1870" s="111"/>
      <c r="AD1870" s="111"/>
      <c r="AH1870" s="111"/>
    </row>
    <row r="1871" spans="3:34">
      <c r="C1871" s="111"/>
      <c r="D1871" s="111"/>
      <c r="E1871" s="111"/>
      <c r="F1871" s="138"/>
      <c r="G1871" s="111"/>
      <c r="J1871" s="111"/>
      <c r="AD1871" s="111"/>
      <c r="AH1871" s="111"/>
    </row>
    <row r="1872" spans="3:34">
      <c r="C1872" s="111"/>
      <c r="D1872" s="111"/>
      <c r="E1872" s="111"/>
      <c r="F1872" s="138"/>
      <c r="G1872" s="111"/>
      <c r="J1872" s="111"/>
      <c r="AD1872" s="111"/>
      <c r="AH1872" s="111"/>
    </row>
    <row r="1873" spans="3:34">
      <c r="C1873" s="111"/>
      <c r="D1873" s="111"/>
      <c r="E1873" s="111"/>
      <c r="F1873" s="138"/>
      <c r="G1873" s="111"/>
      <c r="J1873" s="111"/>
      <c r="AD1873" s="111"/>
      <c r="AH1873" s="111"/>
    </row>
    <row r="1874" spans="3:34">
      <c r="C1874" s="111"/>
      <c r="D1874" s="111"/>
      <c r="E1874" s="111"/>
      <c r="F1874" s="138"/>
      <c r="G1874" s="111"/>
      <c r="J1874" s="111"/>
      <c r="AD1874" s="111"/>
      <c r="AH1874" s="111"/>
    </row>
    <row r="1875" spans="3:34">
      <c r="C1875" s="111"/>
      <c r="D1875" s="111"/>
      <c r="E1875" s="111"/>
      <c r="F1875" s="138"/>
      <c r="G1875" s="111"/>
      <c r="J1875" s="111"/>
      <c r="AD1875" s="111"/>
      <c r="AH1875" s="111"/>
    </row>
    <row r="1876" spans="3:34">
      <c r="C1876" s="111"/>
      <c r="D1876" s="111"/>
      <c r="E1876" s="111"/>
      <c r="F1876" s="138"/>
      <c r="G1876" s="111"/>
      <c r="J1876" s="111"/>
      <c r="AD1876" s="111"/>
      <c r="AH1876" s="111"/>
    </row>
    <row r="1877" spans="3:34">
      <c r="C1877" s="111"/>
      <c r="D1877" s="111"/>
      <c r="E1877" s="111"/>
      <c r="F1877" s="138"/>
      <c r="G1877" s="111"/>
      <c r="J1877" s="111"/>
      <c r="AD1877" s="111"/>
      <c r="AH1877" s="111"/>
    </row>
    <row r="1878" spans="3:34">
      <c r="C1878" s="111"/>
      <c r="D1878" s="111"/>
      <c r="E1878" s="111"/>
      <c r="F1878" s="138"/>
      <c r="G1878" s="111"/>
      <c r="J1878" s="111"/>
      <c r="AD1878" s="111"/>
      <c r="AH1878" s="111"/>
    </row>
    <row r="1879" spans="3:34">
      <c r="C1879" s="111"/>
      <c r="D1879" s="111"/>
      <c r="E1879" s="111"/>
      <c r="F1879" s="138"/>
      <c r="G1879" s="111"/>
      <c r="J1879" s="111"/>
      <c r="AD1879" s="111"/>
      <c r="AH1879" s="111"/>
    </row>
    <row r="1880" spans="3:34">
      <c r="C1880" s="111"/>
      <c r="D1880" s="111"/>
      <c r="E1880" s="111"/>
      <c r="F1880" s="138"/>
      <c r="G1880" s="111"/>
      <c r="J1880" s="111"/>
      <c r="AD1880" s="111"/>
      <c r="AH1880" s="111"/>
    </row>
    <row r="1881" spans="3:34">
      <c r="C1881" s="111"/>
      <c r="D1881" s="111"/>
      <c r="E1881" s="111"/>
      <c r="F1881" s="138"/>
      <c r="G1881" s="111"/>
      <c r="J1881" s="111"/>
      <c r="AD1881" s="111"/>
      <c r="AH1881" s="111"/>
    </row>
    <row r="1882" spans="3:34">
      <c r="C1882" s="111"/>
      <c r="D1882" s="111"/>
      <c r="E1882" s="111"/>
      <c r="F1882" s="138"/>
      <c r="G1882" s="111"/>
      <c r="J1882" s="111"/>
      <c r="AD1882" s="111"/>
      <c r="AH1882" s="111"/>
    </row>
    <row r="1883" spans="3:34">
      <c r="C1883" s="111"/>
      <c r="D1883" s="111"/>
      <c r="E1883" s="111"/>
      <c r="F1883" s="138"/>
      <c r="G1883" s="111"/>
      <c r="J1883" s="111"/>
      <c r="AD1883" s="111"/>
      <c r="AH1883" s="111"/>
    </row>
    <row r="1884" spans="3:34">
      <c r="C1884" s="111"/>
      <c r="D1884" s="111"/>
      <c r="E1884" s="111"/>
      <c r="F1884" s="138"/>
      <c r="G1884" s="111"/>
      <c r="J1884" s="111"/>
      <c r="AD1884" s="111"/>
      <c r="AH1884" s="111"/>
    </row>
    <row r="1885" spans="3:34">
      <c r="C1885" s="111"/>
      <c r="D1885" s="111"/>
      <c r="E1885" s="111"/>
      <c r="F1885" s="138"/>
      <c r="G1885" s="111"/>
      <c r="J1885" s="111"/>
      <c r="AD1885" s="111"/>
      <c r="AH1885" s="111"/>
    </row>
    <row r="1886" spans="3:34">
      <c r="C1886" s="111"/>
      <c r="D1886" s="111"/>
      <c r="E1886" s="111"/>
      <c r="F1886" s="138"/>
      <c r="G1886" s="111"/>
      <c r="J1886" s="111"/>
      <c r="AD1886" s="111"/>
      <c r="AH1886" s="111"/>
    </row>
    <row r="1887" spans="3:34">
      <c r="C1887" s="111"/>
      <c r="D1887" s="111"/>
      <c r="E1887" s="111"/>
      <c r="F1887" s="138"/>
      <c r="G1887" s="111"/>
      <c r="J1887" s="111"/>
      <c r="AD1887" s="111"/>
      <c r="AH1887" s="111"/>
    </row>
    <row r="1888" spans="3:34">
      <c r="C1888" s="111"/>
      <c r="D1888" s="111"/>
      <c r="E1888" s="111"/>
      <c r="F1888" s="138"/>
      <c r="G1888" s="111"/>
      <c r="J1888" s="111"/>
      <c r="AD1888" s="111"/>
      <c r="AH1888" s="111"/>
    </row>
    <row r="1889" spans="3:34">
      <c r="C1889" s="111"/>
      <c r="D1889" s="111"/>
      <c r="E1889" s="111"/>
      <c r="F1889" s="138"/>
      <c r="G1889" s="111"/>
      <c r="J1889" s="111"/>
      <c r="AD1889" s="111"/>
      <c r="AH1889" s="111"/>
    </row>
    <row r="1890" spans="3:34">
      <c r="C1890" s="111"/>
      <c r="D1890" s="111"/>
      <c r="E1890" s="111"/>
      <c r="F1890" s="138"/>
      <c r="G1890" s="111"/>
      <c r="J1890" s="111"/>
      <c r="AD1890" s="111"/>
      <c r="AH1890" s="111"/>
    </row>
    <row r="1891" spans="3:34">
      <c r="C1891" s="111"/>
      <c r="D1891" s="111"/>
      <c r="E1891" s="111"/>
      <c r="F1891" s="138"/>
      <c r="G1891" s="111"/>
      <c r="J1891" s="111"/>
      <c r="AD1891" s="111"/>
      <c r="AH1891" s="111"/>
    </row>
    <row r="1892" spans="3:34">
      <c r="C1892" s="111"/>
      <c r="D1892" s="111"/>
      <c r="E1892" s="111"/>
      <c r="F1892" s="138"/>
      <c r="G1892" s="111"/>
      <c r="J1892" s="111"/>
      <c r="AD1892" s="111"/>
      <c r="AH1892" s="111"/>
    </row>
    <row r="1893" spans="3:34">
      <c r="C1893" s="111"/>
      <c r="D1893" s="111"/>
      <c r="E1893" s="111"/>
      <c r="F1893" s="138"/>
      <c r="G1893" s="111"/>
      <c r="J1893" s="111"/>
      <c r="AD1893" s="111"/>
      <c r="AH1893" s="111"/>
    </row>
    <row r="1894" spans="3:34">
      <c r="C1894" s="111"/>
      <c r="D1894" s="111"/>
      <c r="E1894" s="111"/>
      <c r="F1894" s="138"/>
      <c r="G1894" s="111"/>
      <c r="J1894" s="111"/>
      <c r="AD1894" s="111"/>
      <c r="AH1894" s="111"/>
    </row>
    <row r="1895" spans="3:34">
      <c r="C1895" s="111"/>
      <c r="D1895" s="111"/>
      <c r="E1895" s="111"/>
      <c r="F1895" s="138"/>
      <c r="G1895" s="111"/>
      <c r="J1895" s="111"/>
      <c r="AD1895" s="111"/>
      <c r="AH1895" s="111"/>
    </row>
    <row r="1896" spans="3:34">
      <c r="C1896" s="111"/>
      <c r="D1896" s="111"/>
      <c r="E1896" s="111"/>
      <c r="F1896" s="138"/>
      <c r="G1896" s="111"/>
      <c r="J1896" s="111"/>
      <c r="AD1896" s="111"/>
      <c r="AH1896" s="111"/>
    </row>
    <row r="1897" spans="3:34">
      <c r="C1897" s="111"/>
      <c r="D1897" s="111"/>
      <c r="E1897" s="111"/>
      <c r="F1897" s="138"/>
      <c r="G1897" s="111"/>
      <c r="J1897" s="111"/>
      <c r="AD1897" s="111"/>
      <c r="AH1897" s="111"/>
    </row>
    <row r="1898" spans="3:34">
      <c r="C1898" s="111"/>
      <c r="D1898" s="111"/>
      <c r="E1898" s="111"/>
      <c r="F1898" s="138"/>
      <c r="G1898" s="111"/>
      <c r="J1898" s="111"/>
      <c r="AD1898" s="111"/>
      <c r="AH1898" s="111"/>
    </row>
    <row r="1899" spans="3:34">
      <c r="C1899" s="111"/>
      <c r="D1899" s="111"/>
      <c r="E1899" s="111"/>
      <c r="F1899" s="138"/>
      <c r="G1899" s="111"/>
      <c r="J1899" s="111"/>
      <c r="AD1899" s="111"/>
      <c r="AH1899" s="111"/>
    </row>
    <row r="1900" spans="3:34">
      <c r="C1900" s="111"/>
      <c r="D1900" s="111"/>
      <c r="E1900" s="111"/>
      <c r="F1900" s="138"/>
      <c r="G1900" s="111"/>
      <c r="J1900" s="111"/>
      <c r="AD1900" s="111"/>
      <c r="AH1900" s="111"/>
    </row>
    <row r="1901" spans="3:34">
      <c r="C1901" s="111"/>
      <c r="D1901" s="111"/>
      <c r="E1901" s="111"/>
      <c r="F1901" s="138"/>
      <c r="G1901" s="111"/>
      <c r="J1901" s="111"/>
      <c r="AD1901" s="111"/>
      <c r="AH1901" s="111"/>
    </row>
    <row r="1902" spans="3:34">
      <c r="C1902" s="111"/>
      <c r="D1902" s="111"/>
      <c r="E1902" s="111"/>
      <c r="F1902" s="138"/>
      <c r="G1902" s="111"/>
      <c r="J1902" s="111"/>
      <c r="AD1902" s="111"/>
      <c r="AH1902" s="111"/>
    </row>
    <row r="1903" spans="3:34">
      <c r="C1903" s="111"/>
      <c r="D1903" s="111"/>
      <c r="E1903" s="111"/>
      <c r="F1903" s="138"/>
      <c r="G1903" s="111"/>
      <c r="J1903" s="111"/>
      <c r="AD1903" s="111"/>
      <c r="AH1903" s="111"/>
    </row>
    <row r="1904" spans="3:34">
      <c r="C1904" s="111"/>
      <c r="D1904" s="111"/>
      <c r="E1904" s="111"/>
      <c r="F1904" s="138"/>
      <c r="G1904" s="111"/>
      <c r="J1904" s="111"/>
      <c r="AD1904" s="111"/>
      <c r="AH1904" s="111"/>
    </row>
    <row r="1905" spans="3:34">
      <c r="C1905" s="111"/>
      <c r="D1905" s="111"/>
      <c r="E1905" s="111"/>
      <c r="F1905" s="138"/>
      <c r="G1905" s="111"/>
      <c r="J1905" s="111"/>
      <c r="AD1905" s="111"/>
      <c r="AH1905" s="111"/>
    </row>
    <row r="1906" spans="3:34">
      <c r="C1906" s="111"/>
      <c r="D1906" s="111"/>
      <c r="E1906" s="111"/>
      <c r="F1906" s="138"/>
      <c r="G1906" s="111"/>
      <c r="J1906" s="111"/>
      <c r="AD1906" s="111"/>
      <c r="AH1906" s="111"/>
    </row>
    <row r="1907" spans="3:34">
      <c r="C1907" s="111"/>
      <c r="D1907" s="111"/>
      <c r="E1907" s="111"/>
      <c r="F1907" s="138"/>
      <c r="G1907" s="111"/>
      <c r="J1907" s="111"/>
      <c r="AD1907" s="111"/>
      <c r="AH1907" s="111"/>
    </row>
    <row r="1908" spans="3:34">
      <c r="C1908" s="111"/>
      <c r="D1908" s="111"/>
      <c r="E1908" s="111"/>
      <c r="F1908" s="138"/>
      <c r="G1908" s="111"/>
      <c r="J1908" s="111"/>
      <c r="AD1908" s="111"/>
      <c r="AH1908" s="111"/>
    </row>
    <row r="1909" spans="3:34">
      <c r="C1909" s="111"/>
      <c r="D1909" s="111"/>
      <c r="E1909" s="111"/>
      <c r="F1909" s="138"/>
      <c r="G1909" s="111"/>
      <c r="J1909" s="111"/>
      <c r="AD1909" s="111"/>
      <c r="AH1909" s="111"/>
    </row>
    <row r="1910" spans="3:34">
      <c r="C1910" s="111"/>
      <c r="D1910" s="111"/>
      <c r="E1910" s="111"/>
      <c r="F1910" s="138"/>
      <c r="G1910" s="111"/>
      <c r="J1910" s="111"/>
      <c r="AD1910" s="111"/>
      <c r="AH1910" s="111"/>
    </row>
    <row r="1911" spans="3:34">
      <c r="C1911" s="111"/>
      <c r="D1911" s="111"/>
      <c r="E1911" s="111"/>
      <c r="F1911" s="138"/>
      <c r="G1911" s="111"/>
      <c r="J1911" s="111"/>
      <c r="AD1911" s="111"/>
      <c r="AH1911" s="111"/>
    </row>
    <row r="1912" spans="3:34">
      <c r="C1912" s="111"/>
      <c r="D1912" s="111"/>
      <c r="E1912" s="111"/>
      <c r="F1912" s="138"/>
      <c r="G1912" s="111"/>
      <c r="J1912" s="111"/>
      <c r="AD1912" s="111"/>
      <c r="AH1912" s="111"/>
    </row>
    <row r="1913" spans="3:34">
      <c r="C1913" s="111"/>
      <c r="D1913" s="111"/>
      <c r="E1913" s="111"/>
      <c r="F1913" s="138"/>
      <c r="G1913" s="111"/>
      <c r="J1913" s="111"/>
      <c r="AD1913" s="111"/>
      <c r="AH1913" s="111"/>
    </row>
    <row r="1914" spans="3:34">
      <c r="C1914" s="111"/>
      <c r="D1914" s="111"/>
      <c r="E1914" s="111"/>
      <c r="F1914" s="138"/>
      <c r="G1914" s="111"/>
      <c r="J1914" s="111"/>
      <c r="AD1914" s="111"/>
      <c r="AH1914" s="111"/>
    </row>
    <row r="1915" spans="3:34">
      <c r="C1915" s="111"/>
      <c r="D1915" s="111"/>
      <c r="E1915" s="111"/>
      <c r="F1915" s="138"/>
      <c r="G1915" s="111"/>
      <c r="J1915" s="111"/>
      <c r="AD1915" s="111"/>
      <c r="AH1915" s="111"/>
    </row>
    <row r="1916" spans="3:34">
      <c r="C1916" s="111"/>
      <c r="D1916" s="111"/>
      <c r="E1916" s="111"/>
      <c r="F1916" s="138"/>
      <c r="G1916" s="111"/>
      <c r="J1916" s="111"/>
      <c r="AD1916" s="111"/>
      <c r="AH1916" s="111"/>
    </row>
    <row r="1917" spans="3:34">
      <c r="C1917" s="111"/>
      <c r="D1917" s="111"/>
      <c r="E1917" s="111"/>
      <c r="F1917" s="138"/>
      <c r="G1917" s="111"/>
      <c r="J1917" s="111"/>
      <c r="AD1917" s="111"/>
      <c r="AH1917" s="111"/>
    </row>
    <row r="1918" spans="3:34">
      <c r="C1918" s="111"/>
      <c r="D1918" s="111"/>
      <c r="E1918" s="111"/>
      <c r="F1918" s="138"/>
      <c r="G1918" s="111"/>
      <c r="J1918" s="111"/>
      <c r="AD1918" s="111"/>
      <c r="AH1918" s="111"/>
    </row>
    <row r="1919" spans="3:34">
      <c r="C1919" s="111"/>
      <c r="D1919" s="111"/>
      <c r="E1919" s="111"/>
      <c r="F1919" s="138"/>
      <c r="G1919" s="111"/>
      <c r="J1919" s="111"/>
      <c r="AD1919" s="111"/>
      <c r="AH1919" s="111"/>
    </row>
    <row r="1920" spans="3:34">
      <c r="C1920" s="111"/>
      <c r="D1920" s="111"/>
      <c r="E1920" s="111"/>
      <c r="F1920" s="138"/>
      <c r="G1920" s="111"/>
      <c r="J1920" s="111"/>
      <c r="AD1920" s="111"/>
      <c r="AH1920" s="111"/>
    </row>
    <row r="1921" spans="3:34">
      <c r="C1921" s="111"/>
      <c r="D1921" s="111"/>
      <c r="E1921" s="111"/>
      <c r="F1921" s="138"/>
      <c r="G1921" s="111"/>
      <c r="J1921" s="111"/>
      <c r="AD1921" s="111"/>
      <c r="AH1921" s="111"/>
    </row>
    <row r="1922" spans="3:34">
      <c r="C1922" s="111"/>
      <c r="D1922" s="111"/>
      <c r="E1922" s="111"/>
      <c r="F1922" s="138"/>
      <c r="G1922" s="111"/>
      <c r="J1922" s="111"/>
      <c r="AD1922" s="111"/>
      <c r="AH1922" s="111"/>
    </row>
    <row r="1923" spans="3:34">
      <c r="C1923" s="111"/>
      <c r="D1923" s="111"/>
      <c r="E1923" s="111"/>
      <c r="F1923" s="138"/>
      <c r="G1923" s="111"/>
      <c r="J1923" s="111"/>
      <c r="AD1923" s="111"/>
      <c r="AH1923" s="111"/>
    </row>
    <row r="1924" spans="3:34">
      <c r="C1924" s="111"/>
      <c r="D1924" s="111"/>
      <c r="E1924" s="111"/>
      <c r="F1924" s="138"/>
      <c r="G1924" s="111"/>
      <c r="J1924" s="111"/>
      <c r="AD1924" s="111"/>
      <c r="AH1924" s="111"/>
    </row>
    <row r="1925" spans="3:34">
      <c r="C1925" s="111"/>
      <c r="D1925" s="111"/>
      <c r="E1925" s="111"/>
      <c r="F1925" s="138"/>
      <c r="G1925" s="111"/>
      <c r="J1925" s="111"/>
      <c r="AD1925" s="111"/>
      <c r="AH1925" s="111"/>
    </row>
    <row r="1926" spans="3:34">
      <c r="C1926" s="111"/>
      <c r="D1926" s="111"/>
      <c r="E1926" s="111"/>
      <c r="F1926" s="138"/>
      <c r="G1926" s="111"/>
      <c r="J1926" s="111"/>
      <c r="AD1926" s="111"/>
      <c r="AH1926" s="111"/>
    </row>
    <row r="1927" spans="3:34">
      <c r="C1927" s="111"/>
      <c r="D1927" s="111"/>
      <c r="E1927" s="111"/>
      <c r="F1927" s="138"/>
      <c r="G1927" s="111"/>
      <c r="J1927" s="111"/>
      <c r="AD1927" s="111"/>
      <c r="AH1927" s="111"/>
    </row>
    <row r="1928" spans="3:34">
      <c r="C1928" s="111"/>
      <c r="D1928" s="111"/>
      <c r="E1928" s="111"/>
      <c r="F1928" s="138"/>
      <c r="G1928" s="111"/>
      <c r="J1928" s="111"/>
      <c r="AD1928" s="111"/>
      <c r="AH1928" s="111"/>
    </row>
    <row r="1929" spans="3:34">
      <c r="C1929" s="111"/>
      <c r="D1929" s="111"/>
      <c r="E1929" s="111"/>
      <c r="F1929" s="138"/>
      <c r="G1929" s="111"/>
      <c r="J1929" s="111"/>
      <c r="AD1929" s="111"/>
      <c r="AH1929" s="111"/>
    </row>
    <row r="1930" spans="3:34">
      <c r="C1930" s="111"/>
      <c r="D1930" s="111"/>
      <c r="E1930" s="111"/>
      <c r="F1930" s="138"/>
      <c r="G1930" s="111"/>
      <c r="J1930" s="111"/>
      <c r="AD1930" s="111"/>
      <c r="AH1930" s="111"/>
    </row>
    <row r="1931" spans="3:34">
      <c r="C1931" s="111"/>
      <c r="D1931" s="111"/>
      <c r="E1931" s="111"/>
      <c r="F1931" s="138"/>
      <c r="G1931" s="111"/>
      <c r="J1931" s="111"/>
      <c r="AD1931" s="111"/>
      <c r="AH1931" s="111"/>
    </row>
    <row r="1932" spans="3:34">
      <c r="C1932" s="111"/>
      <c r="D1932" s="111"/>
      <c r="E1932" s="111"/>
      <c r="F1932" s="138"/>
      <c r="G1932" s="111"/>
      <c r="J1932" s="111"/>
      <c r="AD1932" s="111"/>
      <c r="AH1932" s="111"/>
    </row>
    <row r="1933" spans="3:34">
      <c r="C1933" s="111"/>
      <c r="D1933" s="111"/>
      <c r="E1933" s="111"/>
      <c r="F1933" s="138"/>
      <c r="G1933" s="111"/>
      <c r="J1933" s="111"/>
      <c r="AD1933" s="111"/>
      <c r="AH1933" s="111"/>
    </row>
    <row r="1934" spans="3:34">
      <c r="C1934" s="111"/>
      <c r="D1934" s="111"/>
      <c r="E1934" s="111"/>
      <c r="F1934" s="138"/>
      <c r="G1934" s="111"/>
      <c r="J1934" s="111"/>
      <c r="AD1934" s="111"/>
      <c r="AH1934" s="111"/>
    </row>
    <row r="1935" spans="3:34">
      <c r="C1935" s="111"/>
      <c r="D1935" s="111"/>
      <c r="E1935" s="111"/>
      <c r="F1935" s="138"/>
      <c r="G1935" s="111"/>
      <c r="J1935" s="111"/>
      <c r="AD1935" s="111"/>
      <c r="AH1935" s="111"/>
    </row>
    <row r="1936" spans="3:34">
      <c r="C1936" s="111"/>
      <c r="D1936" s="111"/>
      <c r="E1936" s="111"/>
      <c r="F1936" s="138"/>
      <c r="G1936" s="111"/>
      <c r="J1936" s="111"/>
      <c r="AD1936" s="111"/>
      <c r="AH1936" s="111"/>
    </row>
    <row r="1937" spans="3:34">
      <c r="C1937" s="111"/>
      <c r="D1937" s="111"/>
      <c r="E1937" s="111"/>
      <c r="F1937" s="138"/>
      <c r="G1937" s="111"/>
      <c r="J1937" s="111"/>
      <c r="AD1937" s="111"/>
      <c r="AH1937" s="111"/>
    </row>
    <row r="1938" spans="3:34">
      <c r="C1938" s="111"/>
      <c r="D1938" s="111"/>
      <c r="E1938" s="111"/>
      <c r="F1938" s="138"/>
      <c r="G1938" s="111"/>
      <c r="J1938" s="111"/>
      <c r="AD1938" s="111"/>
      <c r="AH1938" s="111"/>
    </row>
    <row r="1939" spans="3:34">
      <c r="C1939" s="111"/>
      <c r="D1939" s="111"/>
      <c r="E1939" s="111"/>
      <c r="F1939" s="138"/>
      <c r="G1939" s="111"/>
      <c r="J1939" s="111"/>
      <c r="AD1939" s="111"/>
      <c r="AH1939" s="111"/>
    </row>
    <row r="1940" spans="3:34">
      <c r="C1940" s="111"/>
      <c r="D1940" s="111"/>
      <c r="E1940" s="111"/>
      <c r="F1940" s="138"/>
      <c r="G1940" s="111"/>
      <c r="J1940" s="111"/>
      <c r="AD1940" s="111"/>
      <c r="AH1940" s="111"/>
    </row>
    <row r="1941" spans="3:34">
      <c r="C1941" s="111"/>
      <c r="D1941" s="111"/>
      <c r="E1941" s="111"/>
      <c r="F1941" s="138"/>
      <c r="G1941" s="111"/>
      <c r="J1941" s="111"/>
      <c r="AD1941" s="111"/>
      <c r="AH1941" s="111"/>
    </row>
    <row r="1942" spans="3:34">
      <c r="C1942" s="111"/>
      <c r="D1942" s="111"/>
      <c r="E1942" s="111"/>
      <c r="F1942" s="138"/>
      <c r="G1942" s="111"/>
      <c r="J1942" s="111"/>
      <c r="AD1942" s="111"/>
      <c r="AH1942" s="111"/>
    </row>
    <row r="1943" spans="3:34">
      <c r="C1943" s="111"/>
      <c r="D1943" s="111"/>
      <c r="E1943" s="111"/>
      <c r="F1943" s="138"/>
      <c r="G1943" s="111"/>
      <c r="J1943" s="111"/>
      <c r="AD1943" s="111"/>
      <c r="AH1943" s="111"/>
    </row>
    <row r="1944" spans="3:34">
      <c r="C1944" s="111"/>
      <c r="D1944" s="111"/>
      <c r="E1944" s="111"/>
      <c r="F1944" s="138"/>
      <c r="G1944" s="111"/>
      <c r="J1944" s="111"/>
      <c r="AD1944" s="111"/>
      <c r="AH1944" s="111"/>
    </row>
    <row r="1945" spans="3:34">
      <c r="C1945" s="111"/>
      <c r="D1945" s="111"/>
      <c r="E1945" s="111"/>
      <c r="F1945" s="138"/>
      <c r="G1945" s="111"/>
      <c r="J1945" s="111"/>
      <c r="AD1945" s="111"/>
      <c r="AH1945" s="111"/>
    </row>
    <row r="1946" spans="3:34">
      <c r="C1946" s="111"/>
      <c r="D1946" s="111"/>
      <c r="E1946" s="111"/>
      <c r="F1946" s="138"/>
      <c r="G1946" s="111"/>
      <c r="J1946" s="111"/>
      <c r="AD1946" s="111"/>
      <c r="AH1946" s="111"/>
    </row>
    <row r="1947" spans="3:34">
      <c r="C1947" s="111"/>
      <c r="D1947" s="111"/>
      <c r="E1947" s="111"/>
      <c r="F1947" s="138"/>
      <c r="G1947" s="111"/>
      <c r="J1947" s="111"/>
      <c r="AD1947" s="111"/>
      <c r="AH1947" s="111"/>
    </row>
    <row r="1948" spans="3:34">
      <c r="C1948" s="111"/>
      <c r="D1948" s="111"/>
      <c r="E1948" s="111"/>
      <c r="F1948" s="138"/>
      <c r="G1948" s="111"/>
      <c r="J1948" s="111"/>
      <c r="AD1948" s="111"/>
      <c r="AH1948" s="111"/>
    </row>
    <row r="1949" spans="3:34">
      <c r="C1949" s="111"/>
      <c r="D1949" s="111"/>
      <c r="E1949" s="111"/>
      <c r="F1949" s="138"/>
      <c r="G1949" s="111"/>
      <c r="J1949" s="111"/>
      <c r="AD1949" s="111"/>
      <c r="AH1949" s="111"/>
    </row>
    <row r="1950" spans="3:34">
      <c r="C1950" s="111"/>
      <c r="D1950" s="111"/>
      <c r="E1950" s="111"/>
      <c r="F1950" s="138"/>
      <c r="G1950" s="111"/>
      <c r="J1950" s="111"/>
      <c r="AD1950" s="111"/>
      <c r="AH1950" s="111"/>
    </row>
    <row r="1951" spans="3:34">
      <c r="C1951" s="111"/>
      <c r="D1951" s="111"/>
      <c r="E1951" s="111"/>
      <c r="F1951" s="138"/>
      <c r="G1951" s="111"/>
      <c r="J1951" s="111"/>
      <c r="AD1951" s="111"/>
      <c r="AH1951" s="111"/>
    </row>
    <row r="1952" spans="3:34">
      <c r="C1952" s="111"/>
      <c r="D1952" s="111"/>
      <c r="E1952" s="111"/>
      <c r="F1952" s="138"/>
      <c r="G1952" s="111"/>
      <c r="J1952" s="111"/>
      <c r="AD1952" s="111"/>
      <c r="AH1952" s="111"/>
    </row>
    <row r="1953" spans="3:34">
      <c r="C1953" s="111"/>
      <c r="D1953" s="111"/>
      <c r="E1953" s="111"/>
      <c r="F1953" s="138"/>
      <c r="G1953" s="111"/>
      <c r="J1953" s="111"/>
      <c r="AD1953" s="111"/>
      <c r="AH1953" s="111"/>
    </row>
    <row r="1954" spans="3:34">
      <c r="C1954" s="111"/>
      <c r="D1954" s="111"/>
      <c r="E1954" s="111"/>
      <c r="F1954" s="138"/>
      <c r="G1954" s="111"/>
      <c r="J1954" s="111"/>
      <c r="AD1954" s="111"/>
      <c r="AH1954" s="111"/>
    </row>
    <row r="1955" spans="3:34">
      <c r="C1955" s="111"/>
      <c r="D1955" s="111"/>
      <c r="E1955" s="111"/>
      <c r="F1955" s="138"/>
      <c r="G1955" s="111"/>
      <c r="J1955" s="111"/>
      <c r="AD1955" s="111"/>
      <c r="AH1955" s="111"/>
    </row>
    <row r="1956" spans="3:34">
      <c r="C1956" s="111"/>
      <c r="D1956" s="111"/>
      <c r="E1956" s="111"/>
      <c r="F1956" s="138"/>
      <c r="G1956" s="111"/>
      <c r="J1956" s="111"/>
      <c r="AD1956" s="111"/>
      <c r="AH1956" s="111"/>
    </row>
    <row r="1957" spans="3:34">
      <c r="C1957" s="111"/>
      <c r="D1957" s="111"/>
      <c r="E1957" s="111"/>
      <c r="F1957" s="138"/>
      <c r="G1957" s="111"/>
      <c r="J1957" s="111"/>
      <c r="AD1957" s="111"/>
      <c r="AH1957" s="111"/>
    </row>
    <row r="1958" spans="3:34">
      <c r="C1958" s="111"/>
      <c r="D1958" s="111"/>
      <c r="E1958" s="111"/>
      <c r="F1958" s="138"/>
      <c r="G1958" s="111"/>
      <c r="J1958" s="111"/>
      <c r="AD1958" s="111"/>
      <c r="AH1958" s="111"/>
    </row>
    <row r="1959" spans="3:34">
      <c r="C1959" s="111"/>
      <c r="D1959" s="111"/>
      <c r="E1959" s="111"/>
      <c r="F1959" s="138"/>
      <c r="G1959" s="111"/>
      <c r="J1959" s="111"/>
      <c r="AD1959" s="111"/>
      <c r="AH1959" s="111"/>
    </row>
    <row r="1960" spans="3:34">
      <c r="C1960" s="111"/>
      <c r="D1960" s="111"/>
      <c r="E1960" s="111"/>
      <c r="F1960" s="138"/>
      <c r="G1960" s="111"/>
      <c r="J1960" s="111"/>
      <c r="AD1960" s="111"/>
      <c r="AH1960" s="111"/>
    </row>
    <row r="1961" spans="3:34">
      <c r="C1961" s="111"/>
      <c r="D1961" s="111"/>
      <c r="E1961" s="111"/>
      <c r="F1961" s="138"/>
      <c r="G1961" s="111"/>
      <c r="J1961" s="111"/>
      <c r="AD1961" s="111"/>
      <c r="AH1961" s="111"/>
    </row>
    <row r="1962" spans="3:34">
      <c r="C1962" s="111"/>
      <c r="D1962" s="111"/>
      <c r="E1962" s="111"/>
      <c r="F1962" s="138"/>
      <c r="G1962" s="111"/>
      <c r="J1962" s="111"/>
      <c r="AD1962" s="111"/>
      <c r="AH1962" s="111"/>
    </row>
    <row r="1963" spans="3:34">
      <c r="C1963" s="111"/>
      <c r="D1963" s="111"/>
      <c r="E1963" s="111"/>
      <c r="F1963" s="138"/>
      <c r="G1963" s="111"/>
      <c r="J1963" s="111"/>
      <c r="AD1963" s="111"/>
      <c r="AH1963" s="111"/>
    </row>
    <row r="1964" spans="3:34">
      <c r="C1964" s="111"/>
      <c r="D1964" s="111"/>
      <c r="E1964" s="111"/>
      <c r="F1964" s="138"/>
      <c r="G1964" s="111"/>
      <c r="J1964" s="111"/>
      <c r="AD1964" s="111"/>
      <c r="AH1964" s="111"/>
    </row>
    <row r="1965" spans="3:34">
      <c r="C1965" s="111"/>
      <c r="D1965" s="111"/>
      <c r="E1965" s="111"/>
      <c r="F1965" s="138"/>
      <c r="G1965" s="111"/>
      <c r="J1965" s="111"/>
      <c r="AD1965" s="111"/>
      <c r="AH1965" s="111"/>
    </row>
    <row r="1966" spans="3:34">
      <c r="C1966" s="111"/>
      <c r="D1966" s="111"/>
      <c r="E1966" s="111"/>
      <c r="F1966" s="138"/>
      <c r="G1966" s="111"/>
      <c r="J1966" s="111"/>
      <c r="AD1966" s="111"/>
      <c r="AH1966" s="111"/>
    </row>
    <row r="1967" spans="3:34">
      <c r="C1967" s="111"/>
      <c r="D1967" s="111"/>
      <c r="E1967" s="111"/>
      <c r="F1967" s="138"/>
      <c r="G1967" s="111"/>
      <c r="J1967" s="111"/>
      <c r="AD1967" s="111"/>
      <c r="AH1967" s="111"/>
    </row>
    <row r="1968" spans="3:34">
      <c r="C1968" s="111"/>
      <c r="D1968" s="111"/>
      <c r="E1968" s="111"/>
      <c r="F1968" s="138"/>
      <c r="G1968" s="111"/>
      <c r="J1968" s="111"/>
      <c r="AD1968" s="111"/>
      <c r="AH1968" s="111"/>
    </row>
    <row r="1969" spans="3:34">
      <c r="C1969" s="111"/>
      <c r="D1969" s="111"/>
      <c r="E1969" s="111"/>
      <c r="F1969" s="138"/>
      <c r="G1969" s="111"/>
      <c r="J1969" s="111"/>
      <c r="AD1969" s="111"/>
      <c r="AH1969" s="111"/>
    </row>
    <row r="1970" spans="3:34">
      <c r="C1970" s="111"/>
      <c r="D1970" s="111"/>
      <c r="E1970" s="111"/>
      <c r="F1970" s="138"/>
      <c r="G1970" s="111"/>
      <c r="J1970" s="111"/>
      <c r="AD1970" s="111"/>
      <c r="AH1970" s="111"/>
    </row>
    <row r="1971" spans="3:34">
      <c r="C1971" s="111"/>
      <c r="D1971" s="111"/>
      <c r="E1971" s="111"/>
      <c r="F1971" s="138"/>
      <c r="G1971" s="111"/>
      <c r="J1971" s="111"/>
      <c r="AD1971" s="111"/>
      <c r="AH1971" s="111"/>
    </row>
    <row r="1972" spans="3:34">
      <c r="C1972" s="111"/>
      <c r="D1972" s="111"/>
      <c r="E1972" s="111"/>
      <c r="F1972" s="138"/>
      <c r="G1972" s="111"/>
      <c r="J1972" s="111"/>
      <c r="AD1972" s="111"/>
      <c r="AH1972" s="111"/>
    </row>
    <row r="1973" spans="3:34">
      <c r="C1973" s="111"/>
      <c r="D1973" s="111"/>
      <c r="E1973" s="111"/>
      <c r="F1973" s="138"/>
      <c r="G1973" s="111"/>
      <c r="J1973" s="111"/>
      <c r="AD1973" s="111"/>
      <c r="AH1973" s="111"/>
    </row>
    <row r="1974" spans="3:34">
      <c r="C1974" s="111"/>
      <c r="D1974" s="111"/>
      <c r="E1974" s="111"/>
      <c r="F1974" s="138"/>
      <c r="G1974" s="111"/>
      <c r="J1974" s="111"/>
      <c r="AD1974" s="111"/>
      <c r="AH1974" s="111"/>
    </row>
    <row r="1975" spans="3:34">
      <c r="C1975" s="111"/>
      <c r="D1975" s="111"/>
      <c r="E1975" s="111"/>
      <c r="F1975" s="138"/>
      <c r="G1975" s="111"/>
      <c r="J1975" s="111"/>
      <c r="AD1975" s="111"/>
      <c r="AH1975" s="111"/>
    </row>
    <row r="1976" spans="3:34">
      <c r="C1976" s="111"/>
      <c r="D1976" s="111"/>
      <c r="E1976" s="111"/>
      <c r="F1976" s="138"/>
      <c r="G1976" s="111"/>
      <c r="J1976" s="111"/>
      <c r="AD1976" s="111"/>
      <c r="AH1976" s="111"/>
    </row>
    <row r="1977" spans="3:34">
      <c r="C1977" s="111"/>
      <c r="D1977" s="111"/>
      <c r="E1977" s="111"/>
      <c r="F1977" s="138"/>
      <c r="G1977" s="111"/>
      <c r="J1977" s="111"/>
      <c r="AD1977" s="111"/>
      <c r="AH1977" s="111"/>
    </row>
    <row r="1978" spans="3:34">
      <c r="C1978" s="111"/>
      <c r="D1978" s="111"/>
      <c r="E1978" s="111"/>
      <c r="F1978" s="138"/>
      <c r="G1978" s="111"/>
      <c r="J1978" s="111"/>
      <c r="AD1978" s="111"/>
      <c r="AH1978" s="111"/>
    </row>
    <row r="1979" spans="3:34">
      <c r="C1979" s="111"/>
      <c r="D1979" s="111"/>
      <c r="E1979" s="111"/>
      <c r="F1979" s="138"/>
      <c r="G1979" s="111"/>
      <c r="J1979" s="111"/>
      <c r="AD1979" s="111"/>
      <c r="AH1979" s="111"/>
    </row>
    <row r="1980" spans="3:34">
      <c r="C1980" s="111"/>
      <c r="D1980" s="111"/>
      <c r="E1980" s="111"/>
      <c r="F1980" s="138"/>
      <c r="G1980" s="111"/>
      <c r="J1980" s="111"/>
      <c r="AD1980" s="111"/>
      <c r="AH1980" s="111"/>
    </row>
    <row r="1981" spans="3:34">
      <c r="C1981" s="111"/>
      <c r="D1981" s="111"/>
      <c r="E1981" s="111"/>
      <c r="F1981" s="138"/>
      <c r="G1981" s="111"/>
      <c r="J1981" s="111"/>
      <c r="AD1981" s="111"/>
      <c r="AH1981" s="111"/>
    </row>
    <row r="1982" spans="3:34">
      <c r="C1982" s="111"/>
      <c r="D1982" s="111"/>
      <c r="E1982" s="111"/>
      <c r="F1982" s="138"/>
      <c r="G1982" s="111"/>
      <c r="J1982" s="111"/>
      <c r="AD1982" s="111"/>
      <c r="AH1982" s="111"/>
    </row>
    <row r="1983" spans="3:34">
      <c r="C1983" s="111"/>
      <c r="D1983" s="111"/>
      <c r="E1983" s="111"/>
      <c r="F1983" s="138"/>
      <c r="G1983" s="111"/>
      <c r="J1983" s="111"/>
      <c r="AD1983" s="111"/>
      <c r="AH1983" s="111"/>
    </row>
    <row r="1984" spans="3:34">
      <c r="C1984" s="111"/>
      <c r="D1984" s="111"/>
      <c r="E1984" s="111"/>
      <c r="F1984" s="138"/>
      <c r="G1984" s="111"/>
      <c r="J1984" s="111"/>
      <c r="AD1984" s="111"/>
      <c r="AH1984" s="111"/>
    </row>
    <row r="1985" spans="3:34">
      <c r="C1985" s="111"/>
      <c r="D1985" s="111"/>
      <c r="E1985" s="111"/>
      <c r="F1985" s="138"/>
      <c r="G1985" s="111"/>
      <c r="J1985" s="111"/>
      <c r="AD1985" s="111"/>
      <c r="AH1985" s="111"/>
    </row>
    <row r="1986" spans="3:34">
      <c r="C1986" s="111"/>
      <c r="D1986" s="111"/>
      <c r="E1986" s="111"/>
      <c r="F1986" s="138"/>
      <c r="G1986" s="111"/>
      <c r="J1986" s="111"/>
      <c r="AD1986" s="111"/>
      <c r="AH1986" s="111"/>
    </row>
    <row r="1987" spans="3:34">
      <c r="C1987" s="111"/>
      <c r="D1987" s="111"/>
      <c r="E1987" s="111"/>
      <c r="F1987" s="138"/>
      <c r="G1987" s="111"/>
      <c r="J1987" s="111"/>
      <c r="AD1987" s="111"/>
      <c r="AH1987" s="111"/>
    </row>
    <row r="1988" spans="3:34">
      <c r="C1988" s="111"/>
      <c r="D1988" s="111"/>
      <c r="E1988" s="111"/>
      <c r="F1988" s="138"/>
      <c r="G1988" s="111"/>
      <c r="J1988" s="111"/>
      <c r="AD1988" s="111"/>
      <c r="AH1988" s="111"/>
    </row>
    <row r="1989" spans="3:34">
      <c r="C1989" s="111"/>
      <c r="D1989" s="111"/>
      <c r="E1989" s="111"/>
      <c r="F1989" s="138"/>
      <c r="G1989" s="111"/>
      <c r="J1989" s="111"/>
      <c r="AD1989" s="111"/>
      <c r="AH1989" s="111"/>
    </row>
    <row r="1990" spans="3:34">
      <c r="C1990" s="111"/>
      <c r="D1990" s="111"/>
      <c r="E1990" s="111"/>
      <c r="F1990" s="138"/>
      <c r="G1990" s="111"/>
      <c r="J1990" s="111"/>
      <c r="AD1990" s="111"/>
      <c r="AH1990" s="111"/>
    </row>
    <row r="1991" spans="3:34">
      <c r="C1991" s="111"/>
      <c r="D1991" s="111"/>
      <c r="E1991" s="111"/>
      <c r="F1991" s="138"/>
      <c r="G1991" s="111"/>
      <c r="J1991" s="111"/>
      <c r="AD1991" s="111"/>
      <c r="AH1991" s="111"/>
    </row>
    <row r="1992" spans="3:34">
      <c r="C1992" s="111"/>
      <c r="D1992" s="111"/>
      <c r="E1992" s="111"/>
      <c r="F1992" s="138"/>
      <c r="G1992" s="111"/>
      <c r="J1992" s="111"/>
      <c r="AD1992" s="111"/>
      <c r="AH1992" s="111"/>
    </row>
    <row r="1993" spans="3:34">
      <c r="C1993" s="111"/>
      <c r="D1993" s="111"/>
      <c r="E1993" s="111"/>
      <c r="F1993" s="138"/>
      <c r="G1993" s="111"/>
      <c r="J1993" s="111"/>
      <c r="AD1993" s="111"/>
      <c r="AH1993" s="111"/>
    </row>
    <row r="1994" spans="3:34">
      <c r="C1994" s="111"/>
      <c r="D1994" s="111"/>
      <c r="E1994" s="111"/>
      <c r="F1994" s="138"/>
      <c r="G1994" s="111"/>
      <c r="J1994" s="111"/>
      <c r="AD1994" s="111"/>
      <c r="AH1994" s="111"/>
    </row>
    <row r="1995" spans="3:34">
      <c r="C1995" s="111"/>
      <c r="D1995" s="111"/>
      <c r="E1995" s="111"/>
      <c r="F1995" s="138"/>
      <c r="G1995" s="111"/>
      <c r="J1995" s="111"/>
      <c r="AD1995" s="111"/>
      <c r="AH1995" s="111"/>
    </row>
    <row r="1996" spans="3:34">
      <c r="C1996" s="111"/>
      <c r="D1996" s="111"/>
      <c r="E1996" s="111"/>
      <c r="F1996" s="138"/>
      <c r="G1996" s="111"/>
      <c r="J1996" s="111"/>
      <c r="AD1996" s="111"/>
      <c r="AH1996" s="111"/>
    </row>
    <row r="1997" spans="3:34">
      <c r="C1997" s="111"/>
      <c r="D1997" s="111"/>
      <c r="E1997" s="111"/>
      <c r="F1997" s="138"/>
      <c r="G1997" s="111"/>
      <c r="J1997" s="111"/>
      <c r="AD1997" s="111"/>
      <c r="AH1997" s="111"/>
    </row>
    <row r="1998" spans="3:34">
      <c r="C1998" s="111"/>
      <c r="D1998" s="111"/>
      <c r="E1998" s="111"/>
      <c r="F1998" s="138"/>
      <c r="G1998" s="111"/>
      <c r="J1998" s="111"/>
      <c r="AD1998" s="111"/>
      <c r="AH1998" s="111"/>
    </row>
    <row r="1999" spans="3:34">
      <c r="C1999" s="111"/>
      <c r="D1999" s="111"/>
      <c r="E1999" s="111"/>
      <c r="F1999" s="138"/>
      <c r="G1999" s="111"/>
      <c r="J1999" s="111"/>
      <c r="AD1999" s="111"/>
      <c r="AH1999" s="111"/>
    </row>
    <row r="2000" spans="3:34">
      <c r="C2000" s="111"/>
      <c r="D2000" s="111"/>
      <c r="E2000" s="111"/>
      <c r="F2000" s="138"/>
      <c r="G2000" s="111"/>
      <c r="J2000" s="111"/>
      <c r="AD2000" s="111"/>
      <c r="AH2000" s="111"/>
    </row>
    <row r="2001" spans="3:34">
      <c r="C2001" s="111"/>
      <c r="D2001" s="111"/>
      <c r="E2001" s="111"/>
      <c r="F2001" s="138"/>
      <c r="G2001" s="111"/>
      <c r="J2001" s="111"/>
      <c r="AD2001" s="111"/>
      <c r="AH2001" s="111"/>
    </row>
    <row r="2002" spans="3:34">
      <c r="C2002" s="111"/>
      <c r="D2002" s="111"/>
      <c r="E2002" s="111"/>
      <c r="F2002" s="138"/>
      <c r="G2002" s="111"/>
      <c r="J2002" s="111"/>
      <c r="AD2002" s="111"/>
      <c r="AH2002" s="111"/>
    </row>
    <row r="2003" spans="3:34">
      <c r="C2003" s="111"/>
      <c r="D2003" s="111"/>
      <c r="E2003" s="111"/>
      <c r="F2003" s="138"/>
      <c r="G2003" s="111"/>
      <c r="J2003" s="111"/>
      <c r="AD2003" s="111"/>
      <c r="AH2003" s="111"/>
    </row>
    <row r="2004" spans="3:34">
      <c r="C2004" s="111"/>
      <c r="D2004" s="111"/>
      <c r="E2004" s="111"/>
      <c r="F2004" s="138"/>
      <c r="G2004" s="111"/>
      <c r="J2004" s="111"/>
      <c r="AD2004" s="111"/>
      <c r="AH2004" s="111"/>
    </row>
    <row r="2005" spans="3:34">
      <c r="C2005" s="111"/>
      <c r="D2005" s="111"/>
      <c r="E2005" s="111"/>
      <c r="F2005" s="138"/>
      <c r="G2005" s="111"/>
      <c r="J2005" s="111"/>
      <c r="AD2005" s="111"/>
      <c r="AH2005" s="111"/>
    </row>
    <row r="2006" spans="3:34">
      <c r="C2006" s="111"/>
      <c r="D2006" s="111"/>
      <c r="E2006" s="111"/>
      <c r="F2006" s="138"/>
      <c r="G2006" s="111"/>
      <c r="J2006" s="111"/>
      <c r="AD2006" s="111"/>
      <c r="AH2006" s="111"/>
    </row>
    <row r="2007" spans="3:34">
      <c r="C2007" s="111"/>
      <c r="D2007" s="111"/>
      <c r="E2007" s="111"/>
      <c r="F2007" s="138"/>
      <c r="G2007" s="111"/>
      <c r="J2007" s="111"/>
      <c r="AD2007" s="111"/>
      <c r="AH2007" s="111"/>
    </row>
    <row r="2008" spans="3:34">
      <c r="C2008" s="111"/>
      <c r="D2008" s="111"/>
      <c r="E2008" s="111"/>
      <c r="F2008" s="138"/>
      <c r="G2008" s="111"/>
      <c r="J2008" s="111"/>
      <c r="AD2008" s="111"/>
      <c r="AH2008" s="111"/>
    </row>
    <row r="2009" spans="3:34">
      <c r="C2009" s="111"/>
      <c r="D2009" s="111"/>
      <c r="E2009" s="111"/>
      <c r="F2009" s="138"/>
      <c r="G2009" s="111"/>
      <c r="J2009" s="111"/>
      <c r="AD2009" s="111"/>
      <c r="AH2009" s="111"/>
    </row>
    <row r="2010" spans="3:34">
      <c r="C2010" s="111"/>
      <c r="D2010" s="111"/>
      <c r="E2010" s="111"/>
      <c r="F2010" s="138"/>
      <c r="G2010" s="111"/>
      <c r="J2010" s="111"/>
      <c r="AD2010" s="111"/>
      <c r="AH2010" s="111"/>
    </row>
    <row r="2011" spans="3:34">
      <c r="C2011" s="111"/>
      <c r="D2011" s="111"/>
      <c r="E2011" s="111"/>
      <c r="F2011" s="138"/>
      <c r="G2011" s="111"/>
      <c r="J2011" s="111"/>
      <c r="AD2011" s="111"/>
      <c r="AH2011" s="111"/>
    </row>
    <row r="2012" spans="3:34">
      <c r="C2012" s="111"/>
      <c r="D2012" s="111"/>
      <c r="E2012" s="111"/>
      <c r="F2012" s="138"/>
      <c r="G2012" s="111"/>
      <c r="J2012" s="111"/>
      <c r="AD2012" s="111"/>
      <c r="AH2012" s="111"/>
    </row>
    <row r="2013" spans="3:34">
      <c r="C2013" s="111"/>
      <c r="D2013" s="111"/>
      <c r="E2013" s="111"/>
      <c r="F2013" s="138"/>
      <c r="G2013" s="111"/>
      <c r="J2013" s="111"/>
      <c r="AD2013" s="111"/>
      <c r="AH2013" s="111"/>
    </row>
    <row r="2014" spans="3:34">
      <c r="C2014" s="111"/>
      <c r="D2014" s="111"/>
      <c r="E2014" s="111"/>
      <c r="F2014" s="138"/>
      <c r="G2014" s="111"/>
      <c r="J2014" s="111"/>
      <c r="AD2014" s="111"/>
      <c r="AH2014" s="111"/>
    </row>
    <row r="2015" spans="3:34">
      <c r="C2015" s="111"/>
      <c r="D2015" s="111"/>
      <c r="E2015" s="111"/>
      <c r="F2015" s="138"/>
      <c r="G2015" s="111"/>
      <c r="J2015" s="111"/>
      <c r="AD2015" s="111"/>
      <c r="AH2015" s="111"/>
    </row>
    <row r="2016" spans="3:34">
      <c r="C2016" s="111"/>
      <c r="D2016" s="111"/>
      <c r="E2016" s="111"/>
      <c r="F2016" s="138"/>
      <c r="G2016" s="111"/>
      <c r="J2016" s="111"/>
      <c r="AD2016" s="111"/>
      <c r="AH2016" s="111"/>
    </row>
    <row r="2017" spans="3:34">
      <c r="C2017" s="111"/>
      <c r="D2017" s="111"/>
      <c r="E2017" s="111"/>
      <c r="F2017" s="138"/>
      <c r="G2017" s="111"/>
      <c r="J2017" s="111"/>
      <c r="AD2017" s="111"/>
      <c r="AH2017" s="111"/>
    </row>
    <row r="2018" spans="3:34">
      <c r="C2018" s="111"/>
      <c r="D2018" s="111"/>
      <c r="E2018" s="111"/>
      <c r="F2018" s="138"/>
      <c r="G2018" s="111"/>
      <c r="J2018" s="111"/>
      <c r="AD2018" s="111"/>
      <c r="AH2018" s="111"/>
    </row>
    <row r="2019" spans="3:34">
      <c r="C2019" s="111"/>
      <c r="D2019" s="111"/>
      <c r="E2019" s="111"/>
      <c r="F2019" s="138"/>
      <c r="G2019" s="111"/>
      <c r="J2019" s="111"/>
      <c r="AD2019" s="111"/>
      <c r="AH2019" s="111"/>
    </row>
    <row r="2020" spans="3:34">
      <c r="C2020" s="111"/>
      <c r="D2020" s="111"/>
      <c r="E2020" s="111"/>
      <c r="F2020" s="138"/>
      <c r="G2020" s="111"/>
      <c r="J2020" s="111"/>
      <c r="AD2020" s="111"/>
      <c r="AH2020" s="111"/>
    </row>
    <row r="2021" spans="3:34">
      <c r="C2021" s="111"/>
      <c r="D2021" s="111"/>
      <c r="E2021" s="111"/>
      <c r="F2021" s="138"/>
      <c r="G2021" s="111"/>
      <c r="J2021" s="111"/>
      <c r="AD2021" s="111"/>
      <c r="AH2021" s="111"/>
    </row>
    <row r="2022" spans="3:34">
      <c r="C2022" s="111"/>
      <c r="D2022" s="111"/>
      <c r="E2022" s="111"/>
      <c r="F2022" s="138"/>
      <c r="G2022" s="111"/>
      <c r="J2022" s="111"/>
      <c r="AD2022" s="111"/>
      <c r="AH2022" s="111"/>
    </row>
    <row r="2023" spans="3:34">
      <c r="C2023" s="111"/>
      <c r="D2023" s="111"/>
      <c r="E2023" s="111"/>
      <c r="F2023" s="138"/>
      <c r="G2023" s="111"/>
      <c r="J2023" s="111"/>
      <c r="AD2023" s="111"/>
      <c r="AH2023" s="111"/>
    </row>
    <row r="2024" spans="3:34">
      <c r="C2024" s="111"/>
      <c r="D2024" s="111"/>
      <c r="E2024" s="111"/>
      <c r="F2024" s="138"/>
      <c r="G2024" s="111"/>
      <c r="J2024" s="111"/>
      <c r="AD2024" s="111"/>
      <c r="AH2024" s="111"/>
    </row>
    <row r="2025" spans="3:34">
      <c r="C2025" s="111"/>
      <c r="D2025" s="111"/>
      <c r="E2025" s="111"/>
      <c r="F2025" s="138"/>
      <c r="G2025" s="111"/>
      <c r="J2025" s="111"/>
      <c r="AD2025" s="111"/>
      <c r="AH2025" s="111"/>
    </row>
    <row r="2026" spans="3:34">
      <c r="C2026" s="111"/>
      <c r="D2026" s="111"/>
      <c r="E2026" s="111"/>
      <c r="F2026" s="138"/>
      <c r="G2026" s="111"/>
      <c r="J2026" s="111"/>
      <c r="AD2026" s="111"/>
      <c r="AH2026" s="111"/>
    </row>
    <row r="2027" spans="3:34">
      <c r="C2027" s="111"/>
      <c r="D2027" s="111"/>
      <c r="E2027" s="111"/>
      <c r="F2027" s="138"/>
      <c r="G2027" s="111"/>
      <c r="J2027" s="111"/>
      <c r="AD2027" s="111"/>
      <c r="AH2027" s="111"/>
    </row>
    <row r="2028" spans="3:34">
      <c r="C2028" s="111"/>
      <c r="D2028" s="111"/>
      <c r="E2028" s="111"/>
      <c r="F2028" s="138"/>
      <c r="G2028" s="111"/>
      <c r="J2028" s="111"/>
      <c r="AD2028" s="111"/>
      <c r="AH2028" s="111"/>
    </row>
    <row r="2029" spans="3:34">
      <c r="C2029" s="111"/>
      <c r="D2029" s="111"/>
      <c r="E2029" s="111"/>
      <c r="F2029" s="138"/>
      <c r="G2029" s="111"/>
      <c r="J2029" s="111"/>
      <c r="AD2029" s="111"/>
      <c r="AH2029" s="111"/>
    </row>
    <row r="2030" spans="3:34">
      <c r="C2030" s="111"/>
      <c r="D2030" s="111"/>
      <c r="E2030" s="111"/>
      <c r="F2030" s="138"/>
      <c r="G2030" s="111"/>
      <c r="J2030" s="111"/>
      <c r="AD2030" s="111"/>
      <c r="AH2030" s="111"/>
    </row>
    <row r="2031" spans="3:34">
      <c r="C2031" s="111"/>
      <c r="D2031" s="111"/>
      <c r="E2031" s="111"/>
      <c r="F2031" s="138"/>
      <c r="G2031" s="111"/>
      <c r="J2031" s="111"/>
      <c r="AD2031" s="111"/>
      <c r="AH2031" s="111"/>
    </row>
    <row r="2032" spans="3:34">
      <c r="C2032" s="111"/>
      <c r="D2032" s="111"/>
      <c r="E2032" s="111"/>
      <c r="F2032" s="138"/>
      <c r="G2032" s="111"/>
      <c r="J2032" s="111"/>
      <c r="AD2032" s="111"/>
      <c r="AH2032" s="111"/>
    </row>
    <row r="2033" spans="3:34">
      <c r="C2033" s="111"/>
      <c r="D2033" s="111"/>
      <c r="E2033" s="111"/>
      <c r="F2033" s="138"/>
      <c r="G2033" s="111"/>
      <c r="J2033" s="111"/>
      <c r="AD2033" s="111"/>
      <c r="AH2033" s="111"/>
    </row>
    <row r="2034" spans="3:34">
      <c r="C2034" s="111"/>
      <c r="D2034" s="111"/>
      <c r="E2034" s="111"/>
      <c r="F2034" s="138"/>
      <c r="G2034" s="111"/>
      <c r="J2034" s="111"/>
      <c r="AD2034" s="111"/>
      <c r="AH2034" s="111"/>
    </row>
    <row r="2035" spans="3:34">
      <c r="C2035" s="111"/>
      <c r="D2035" s="111"/>
      <c r="E2035" s="111"/>
      <c r="F2035" s="138"/>
      <c r="G2035" s="111"/>
      <c r="J2035" s="111"/>
      <c r="AD2035" s="111"/>
      <c r="AH2035" s="111"/>
    </row>
    <row r="2036" spans="3:34">
      <c r="C2036" s="111"/>
      <c r="D2036" s="111"/>
      <c r="E2036" s="111"/>
      <c r="F2036" s="138"/>
      <c r="G2036" s="111"/>
      <c r="J2036" s="111"/>
      <c r="AD2036" s="111"/>
      <c r="AH2036" s="111"/>
    </row>
    <row r="2037" spans="3:34">
      <c r="C2037" s="111"/>
      <c r="D2037" s="111"/>
      <c r="E2037" s="111"/>
      <c r="F2037" s="138"/>
      <c r="G2037" s="111"/>
      <c r="J2037" s="111"/>
      <c r="AD2037" s="111"/>
      <c r="AH2037" s="111"/>
    </row>
    <row r="2038" spans="3:34">
      <c r="C2038" s="111"/>
      <c r="D2038" s="111"/>
      <c r="E2038" s="111"/>
      <c r="F2038" s="138"/>
      <c r="G2038" s="111"/>
      <c r="J2038" s="111"/>
      <c r="AD2038" s="111"/>
      <c r="AH2038" s="111"/>
    </row>
    <row r="2039" spans="3:34">
      <c r="C2039" s="111"/>
      <c r="D2039" s="111"/>
      <c r="E2039" s="111"/>
      <c r="F2039" s="138"/>
      <c r="G2039" s="111"/>
      <c r="J2039" s="111"/>
      <c r="AD2039" s="111"/>
      <c r="AH2039" s="111"/>
    </row>
    <row r="2040" spans="3:34">
      <c r="C2040" s="111"/>
      <c r="D2040" s="111"/>
      <c r="E2040" s="111"/>
      <c r="F2040" s="138"/>
      <c r="G2040" s="111"/>
      <c r="J2040" s="111"/>
      <c r="AD2040" s="111"/>
      <c r="AH2040" s="111"/>
    </row>
    <row r="2041" spans="3:34">
      <c r="C2041" s="111"/>
      <c r="D2041" s="111"/>
      <c r="E2041" s="111"/>
      <c r="F2041" s="138"/>
      <c r="G2041" s="111"/>
      <c r="J2041" s="111"/>
      <c r="AD2041" s="111"/>
      <c r="AH2041" s="111"/>
    </row>
    <row r="2042" spans="3:34">
      <c r="C2042" s="111"/>
      <c r="D2042" s="111"/>
      <c r="E2042" s="111"/>
      <c r="F2042" s="138"/>
      <c r="G2042" s="111"/>
      <c r="J2042" s="111"/>
      <c r="AD2042" s="111"/>
      <c r="AH2042" s="111"/>
    </row>
    <row r="2043" spans="3:34">
      <c r="C2043" s="111"/>
      <c r="D2043" s="111"/>
      <c r="E2043" s="111"/>
      <c r="F2043" s="138"/>
      <c r="G2043" s="111"/>
      <c r="J2043" s="111"/>
      <c r="AD2043" s="111"/>
      <c r="AH2043" s="111"/>
    </row>
    <row r="2044" spans="3:34">
      <c r="C2044" s="111"/>
      <c r="D2044" s="111"/>
      <c r="E2044" s="111"/>
      <c r="F2044" s="138"/>
      <c r="G2044" s="111"/>
      <c r="J2044" s="111"/>
      <c r="AD2044" s="111"/>
      <c r="AH2044" s="111"/>
    </row>
    <row r="2045" spans="3:34">
      <c r="C2045" s="111"/>
      <c r="D2045" s="111"/>
      <c r="E2045" s="111"/>
      <c r="F2045" s="138"/>
      <c r="G2045" s="111"/>
      <c r="J2045" s="111"/>
      <c r="AD2045" s="111"/>
      <c r="AH2045" s="111"/>
    </row>
    <row r="2046" spans="3:34">
      <c r="C2046" s="111"/>
      <c r="D2046" s="111"/>
      <c r="E2046" s="111"/>
      <c r="F2046" s="138"/>
      <c r="G2046" s="111"/>
      <c r="J2046" s="111"/>
      <c r="AD2046" s="111"/>
      <c r="AH2046" s="111"/>
    </row>
    <row r="2047" spans="3:34">
      <c r="C2047" s="111"/>
      <c r="D2047" s="111"/>
      <c r="E2047" s="111"/>
      <c r="F2047" s="138"/>
      <c r="G2047" s="111"/>
      <c r="J2047" s="111"/>
      <c r="AD2047" s="111"/>
      <c r="AH2047" s="111"/>
    </row>
    <row r="2048" spans="3:34">
      <c r="C2048" s="111"/>
      <c r="D2048" s="111"/>
      <c r="E2048" s="111"/>
      <c r="F2048" s="138"/>
      <c r="G2048" s="111"/>
      <c r="J2048" s="111"/>
      <c r="AD2048" s="111"/>
      <c r="AH2048" s="111"/>
    </row>
    <row r="2049" spans="3:34">
      <c r="C2049" s="111"/>
      <c r="D2049" s="111"/>
      <c r="E2049" s="111"/>
      <c r="F2049" s="138"/>
      <c r="G2049" s="111"/>
      <c r="J2049" s="111"/>
      <c r="AD2049" s="111"/>
      <c r="AH2049" s="111"/>
    </row>
    <row r="2050" spans="3:34">
      <c r="C2050" s="111"/>
      <c r="D2050" s="111"/>
      <c r="E2050" s="111"/>
      <c r="F2050" s="138"/>
      <c r="G2050" s="111"/>
      <c r="J2050" s="111"/>
      <c r="AD2050" s="111"/>
      <c r="AH2050" s="111"/>
    </row>
    <row r="2051" spans="3:34">
      <c r="C2051" s="111"/>
      <c r="D2051" s="111"/>
      <c r="E2051" s="111"/>
      <c r="F2051" s="138"/>
      <c r="G2051" s="111"/>
      <c r="J2051" s="111"/>
      <c r="AD2051" s="111"/>
      <c r="AH2051" s="111"/>
    </row>
    <row r="2052" spans="3:34">
      <c r="C2052" s="111"/>
      <c r="D2052" s="111"/>
      <c r="E2052" s="111"/>
      <c r="F2052" s="138"/>
      <c r="G2052" s="111"/>
      <c r="J2052" s="111"/>
      <c r="AD2052" s="111"/>
      <c r="AH2052" s="111"/>
    </row>
    <row r="2053" spans="3:34">
      <c r="C2053" s="111"/>
      <c r="D2053" s="111"/>
      <c r="E2053" s="111"/>
      <c r="F2053" s="138"/>
      <c r="G2053" s="111"/>
      <c r="J2053" s="111"/>
      <c r="AD2053" s="111"/>
      <c r="AH2053" s="111"/>
    </row>
    <row r="2054" spans="3:34">
      <c r="C2054" s="111"/>
      <c r="D2054" s="111"/>
      <c r="E2054" s="111"/>
      <c r="F2054" s="138"/>
      <c r="G2054" s="111"/>
      <c r="J2054" s="111"/>
      <c r="AD2054" s="111"/>
      <c r="AH2054" s="111"/>
    </row>
    <row r="2055" spans="3:34">
      <c r="C2055" s="111"/>
      <c r="D2055" s="111"/>
      <c r="E2055" s="111"/>
      <c r="F2055" s="138"/>
      <c r="G2055" s="111"/>
      <c r="J2055" s="111"/>
      <c r="AD2055" s="111"/>
      <c r="AH2055" s="111"/>
    </row>
    <row r="2056" spans="3:34">
      <c r="C2056" s="111"/>
      <c r="D2056" s="111"/>
      <c r="E2056" s="111"/>
      <c r="F2056" s="138"/>
      <c r="G2056" s="111"/>
      <c r="J2056" s="111"/>
      <c r="AD2056" s="111"/>
      <c r="AH2056" s="111"/>
    </row>
    <row r="2057" spans="3:34">
      <c r="C2057" s="111"/>
      <c r="D2057" s="111"/>
      <c r="E2057" s="111"/>
      <c r="F2057" s="138"/>
      <c r="G2057" s="111"/>
      <c r="J2057" s="111"/>
      <c r="AD2057" s="111"/>
      <c r="AH2057" s="111"/>
    </row>
    <row r="2058" spans="3:34">
      <c r="C2058" s="111"/>
      <c r="D2058" s="111"/>
      <c r="E2058" s="111"/>
      <c r="F2058" s="138"/>
      <c r="G2058" s="111"/>
      <c r="J2058" s="111"/>
      <c r="AD2058" s="111"/>
      <c r="AH2058" s="111"/>
    </row>
    <row r="2059" spans="3:34">
      <c r="C2059" s="111"/>
      <c r="D2059" s="111"/>
      <c r="E2059" s="111"/>
      <c r="F2059" s="138"/>
      <c r="G2059" s="111"/>
      <c r="J2059" s="111"/>
      <c r="AD2059" s="111"/>
      <c r="AH2059" s="111"/>
    </row>
    <row r="2060" spans="3:34">
      <c r="C2060" s="111"/>
      <c r="D2060" s="111"/>
      <c r="E2060" s="111"/>
      <c r="F2060" s="138"/>
      <c r="G2060" s="111"/>
      <c r="J2060" s="111"/>
      <c r="AD2060" s="111"/>
      <c r="AH2060" s="111"/>
    </row>
    <row r="2061" spans="3:34">
      <c r="C2061" s="111"/>
      <c r="D2061" s="111"/>
      <c r="E2061" s="111"/>
      <c r="F2061" s="138"/>
      <c r="G2061" s="111"/>
      <c r="J2061" s="111"/>
      <c r="AD2061" s="111"/>
      <c r="AH2061" s="111"/>
    </row>
    <row r="2062" spans="3:34">
      <c r="C2062" s="111"/>
      <c r="D2062" s="111"/>
      <c r="E2062" s="111"/>
      <c r="F2062" s="138"/>
      <c r="G2062" s="111"/>
      <c r="J2062" s="111"/>
      <c r="AD2062" s="111"/>
      <c r="AH2062" s="111"/>
    </row>
    <row r="2063" spans="3:34">
      <c r="C2063" s="111"/>
      <c r="D2063" s="111"/>
      <c r="E2063" s="111"/>
      <c r="F2063" s="138"/>
      <c r="G2063" s="111"/>
      <c r="J2063" s="111"/>
      <c r="AD2063" s="111"/>
      <c r="AH2063" s="111"/>
    </row>
    <row r="2064" spans="3:34">
      <c r="C2064" s="111"/>
      <c r="D2064" s="111"/>
      <c r="E2064" s="111"/>
      <c r="F2064" s="138"/>
      <c r="G2064" s="111"/>
      <c r="J2064" s="111"/>
      <c r="AD2064" s="111"/>
      <c r="AH2064" s="111"/>
    </row>
    <row r="2065" spans="3:34">
      <c r="C2065" s="111"/>
      <c r="D2065" s="111"/>
      <c r="E2065" s="111"/>
      <c r="F2065" s="138"/>
      <c r="G2065" s="111"/>
      <c r="J2065" s="111"/>
      <c r="AD2065" s="111"/>
      <c r="AH2065" s="111"/>
    </row>
    <row r="2066" spans="3:34">
      <c r="C2066" s="111"/>
      <c r="D2066" s="111"/>
      <c r="E2066" s="111"/>
      <c r="F2066" s="138"/>
      <c r="G2066" s="111"/>
      <c r="J2066" s="111"/>
      <c r="AD2066" s="111"/>
      <c r="AH2066" s="111"/>
    </row>
    <row r="2067" spans="3:34">
      <c r="C2067" s="111"/>
      <c r="D2067" s="111"/>
      <c r="E2067" s="111"/>
      <c r="F2067" s="138"/>
      <c r="G2067" s="111"/>
      <c r="J2067" s="111"/>
      <c r="AD2067" s="111"/>
      <c r="AH2067" s="111"/>
    </row>
    <row r="2068" spans="3:34">
      <c r="C2068" s="111"/>
      <c r="D2068" s="111"/>
      <c r="E2068" s="111"/>
      <c r="F2068" s="138"/>
      <c r="G2068" s="111"/>
      <c r="J2068" s="111"/>
      <c r="AD2068" s="111"/>
      <c r="AH2068" s="111"/>
    </row>
    <row r="2069" spans="3:34">
      <c r="C2069" s="111"/>
      <c r="D2069" s="111"/>
      <c r="E2069" s="111"/>
      <c r="F2069" s="138"/>
      <c r="G2069" s="111"/>
      <c r="J2069" s="111"/>
      <c r="AD2069" s="111"/>
      <c r="AH2069" s="111"/>
    </row>
    <row r="2070" spans="3:34">
      <c r="C2070" s="111"/>
      <c r="D2070" s="111"/>
      <c r="E2070" s="111"/>
      <c r="F2070" s="138"/>
      <c r="G2070" s="111"/>
      <c r="J2070" s="111"/>
      <c r="AD2070" s="111"/>
      <c r="AH2070" s="111"/>
    </row>
    <row r="2071" spans="3:34">
      <c r="C2071" s="111"/>
      <c r="D2071" s="111"/>
      <c r="E2071" s="111"/>
      <c r="F2071" s="138"/>
      <c r="G2071" s="111"/>
      <c r="J2071" s="111"/>
      <c r="AD2071" s="111"/>
      <c r="AH2071" s="111"/>
    </row>
    <row r="2072" spans="3:34">
      <c r="C2072" s="111"/>
      <c r="D2072" s="111"/>
      <c r="E2072" s="111"/>
      <c r="F2072" s="138"/>
      <c r="G2072" s="111"/>
      <c r="J2072" s="111"/>
      <c r="AD2072" s="111"/>
      <c r="AH2072" s="111"/>
    </row>
    <row r="2073" spans="3:34">
      <c r="C2073" s="111"/>
      <c r="D2073" s="111"/>
      <c r="E2073" s="111"/>
      <c r="F2073" s="138"/>
      <c r="G2073" s="111"/>
      <c r="J2073" s="111"/>
      <c r="AD2073" s="111"/>
      <c r="AH2073" s="111"/>
    </row>
    <row r="2074" spans="3:34">
      <c r="C2074" s="111"/>
      <c r="D2074" s="111"/>
      <c r="E2074" s="111"/>
      <c r="F2074" s="138"/>
      <c r="G2074" s="111"/>
      <c r="J2074" s="111"/>
      <c r="AD2074" s="111"/>
      <c r="AH2074" s="111"/>
    </row>
    <row r="2075" spans="3:34">
      <c r="C2075" s="111"/>
      <c r="D2075" s="111"/>
      <c r="E2075" s="111"/>
      <c r="F2075" s="138"/>
      <c r="G2075" s="111"/>
      <c r="J2075" s="111"/>
      <c r="AD2075" s="111"/>
      <c r="AH2075" s="111"/>
    </row>
    <row r="2076" spans="3:34">
      <c r="C2076" s="111"/>
      <c r="D2076" s="111"/>
      <c r="E2076" s="111"/>
      <c r="F2076" s="138"/>
      <c r="G2076" s="111"/>
      <c r="J2076" s="111"/>
      <c r="AD2076" s="111"/>
      <c r="AH2076" s="111"/>
    </row>
    <row r="2077" spans="3:34">
      <c r="C2077" s="111"/>
      <c r="D2077" s="111"/>
      <c r="E2077" s="111"/>
      <c r="F2077" s="138"/>
      <c r="G2077" s="111"/>
      <c r="J2077" s="111"/>
      <c r="AD2077" s="111"/>
      <c r="AH2077" s="111"/>
    </row>
    <row r="2078" spans="3:34">
      <c r="C2078" s="111"/>
      <c r="D2078" s="111"/>
      <c r="E2078" s="111"/>
      <c r="F2078" s="138"/>
      <c r="G2078" s="111"/>
      <c r="J2078" s="111"/>
      <c r="AD2078" s="111"/>
      <c r="AH2078" s="111"/>
    </row>
    <row r="2079" spans="3:34">
      <c r="C2079" s="111"/>
      <c r="D2079" s="111"/>
      <c r="E2079" s="111"/>
      <c r="F2079" s="138"/>
      <c r="G2079" s="111"/>
      <c r="J2079" s="111"/>
      <c r="AD2079" s="111"/>
      <c r="AH2079" s="111"/>
    </row>
    <row r="2080" spans="3:34">
      <c r="C2080" s="111"/>
      <c r="D2080" s="111"/>
      <c r="E2080" s="111"/>
      <c r="F2080" s="138"/>
      <c r="G2080" s="111"/>
      <c r="J2080" s="111"/>
      <c r="AD2080" s="111"/>
      <c r="AH2080" s="111"/>
    </row>
    <row r="2081" spans="3:34">
      <c r="C2081" s="111"/>
      <c r="D2081" s="111"/>
      <c r="E2081" s="111"/>
      <c r="F2081" s="138"/>
      <c r="G2081" s="111"/>
      <c r="J2081" s="111"/>
      <c r="AD2081" s="111"/>
      <c r="AH2081" s="111"/>
    </row>
    <row r="2082" spans="3:34">
      <c r="C2082" s="111"/>
      <c r="D2082" s="111"/>
      <c r="E2082" s="111"/>
      <c r="F2082" s="138"/>
      <c r="G2082" s="111"/>
      <c r="J2082" s="111"/>
      <c r="AD2082" s="111"/>
      <c r="AH2082" s="111"/>
    </row>
    <row r="2083" spans="3:34">
      <c r="C2083" s="111"/>
      <c r="D2083" s="111"/>
      <c r="E2083" s="111"/>
      <c r="F2083" s="138"/>
      <c r="G2083" s="111"/>
      <c r="J2083" s="111"/>
      <c r="AD2083" s="111"/>
      <c r="AH2083" s="111"/>
    </row>
    <row r="2084" spans="3:34">
      <c r="C2084" s="111"/>
      <c r="D2084" s="111"/>
      <c r="E2084" s="111"/>
      <c r="F2084" s="138"/>
      <c r="G2084" s="111"/>
      <c r="J2084" s="111"/>
      <c r="AD2084" s="111"/>
      <c r="AH2084" s="111"/>
    </row>
    <row r="2085" spans="3:34">
      <c r="C2085" s="111"/>
      <c r="D2085" s="111"/>
      <c r="E2085" s="111"/>
      <c r="F2085" s="138"/>
      <c r="G2085" s="111"/>
      <c r="J2085" s="111"/>
      <c r="AD2085" s="111"/>
      <c r="AH2085" s="111"/>
    </row>
    <row r="2086" spans="3:34">
      <c r="C2086" s="111"/>
      <c r="D2086" s="111"/>
      <c r="E2086" s="111"/>
      <c r="F2086" s="138"/>
      <c r="G2086" s="111"/>
      <c r="J2086" s="111"/>
      <c r="AD2086" s="111"/>
      <c r="AH2086" s="111"/>
    </row>
    <row r="2087" spans="3:34">
      <c r="C2087" s="111"/>
      <c r="D2087" s="111"/>
      <c r="E2087" s="111"/>
      <c r="F2087" s="138"/>
      <c r="G2087" s="111"/>
      <c r="J2087" s="111"/>
      <c r="AD2087" s="111"/>
      <c r="AH2087" s="111"/>
    </row>
    <row r="2088" spans="3:34">
      <c r="C2088" s="111"/>
      <c r="D2088" s="111"/>
      <c r="E2088" s="111"/>
      <c r="F2088" s="138"/>
      <c r="G2088" s="111"/>
      <c r="J2088" s="111"/>
      <c r="AD2088" s="111"/>
      <c r="AH2088" s="111"/>
    </row>
    <row r="2089" spans="3:34">
      <c r="C2089" s="111"/>
      <c r="D2089" s="111"/>
      <c r="E2089" s="111"/>
      <c r="F2089" s="138"/>
      <c r="G2089" s="111"/>
      <c r="J2089" s="111"/>
      <c r="AD2089" s="111"/>
      <c r="AH2089" s="111"/>
    </row>
    <row r="2090" spans="3:34">
      <c r="C2090" s="111"/>
      <c r="D2090" s="111"/>
      <c r="E2090" s="111"/>
      <c r="F2090" s="138"/>
      <c r="G2090" s="111"/>
      <c r="J2090" s="111"/>
      <c r="AD2090" s="111"/>
      <c r="AH2090" s="111"/>
    </row>
    <row r="2091" spans="3:34">
      <c r="C2091" s="111"/>
      <c r="D2091" s="111"/>
      <c r="E2091" s="111"/>
      <c r="F2091" s="138"/>
      <c r="G2091" s="111"/>
      <c r="J2091" s="111"/>
      <c r="AD2091" s="111"/>
      <c r="AH2091" s="111"/>
    </row>
    <row r="2092" spans="3:34">
      <c r="C2092" s="111"/>
      <c r="D2092" s="111"/>
      <c r="E2092" s="111"/>
      <c r="F2092" s="138"/>
      <c r="G2092" s="111"/>
      <c r="J2092" s="111"/>
      <c r="AD2092" s="111"/>
      <c r="AH2092" s="111"/>
    </row>
    <row r="2093" spans="3:34">
      <c r="C2093" s="111"/>
      <c r="D2093" s="111"/>
      <c r="E2093" s="111"/>
      <c r="F2093" s="138"/>
      <c r="G2093" s="111"/>
      <c r="J2093" s="111"/>
      <c r="AD2093" s="111"/>
      <c r="AH2093" s="111"/>
    </row>
    <row r="2094" spans="3:34">
      <c r="C2094" s="111"/>
      <c r="D2094" s="111"/>
      <c r="E2094" s="111"/>
      <c r="F2094" s="138"/>
      <c r="G2094" s="111"/>
      <c r="J2094" s="111"/>
      <c r="AD2094" s="111"/>
      <c r="AH2094" s="111"/>
    </row>
    <row r="2095" spans="3:34">
      <c r="C2095" s="111"/>
      <c r="D2095" s="111"/>
      <c r="E2095" s="111"/>
      <c r="F2095" s="138"/>
      <c r="G2095" s="111"/>
      <c r="J2095" s="111"/>
      <c r="AD2095" s="111"/>
      <c r="AH2095" s="111"/>
    </row>
    <row r="2096" spans="3:34">
      <c r="C2096" s="111"/>
      <c r="D2096" s="111"/>
      <c r="E2096" s="111"/>
      <c r="F2096" s="138"/>
      <c r="G2096" s="111"/>
      <c r="J2096" s="111"/>
      <c r="AD2096" s="111"/>
      <c r="AH2096" s="111"/>
    </row>
    <row r="2097" spans="3:34">
      <c r="C2097" s="111"/>
      <c r="D2097" s="111"/>
      <c r="E2097" s="111"/>
      <c r="F2097" s="138"/>
      <c r="G2097" s="111"/>
      <c r="J2097" s="111"/>
      <c r="AD2097" s="111"/>
      <c r="AH2097" s="111"/>
    </row>
    <row r="2098" spans="3:34">
      <c r="C2098" s="111"/>
      <c r="D2098" s="111"/>
      <c r="E2098" s="111"/>
      <c r="F2098" s="138"/>
      <c r="G2098" s="111"/>
      <c r="J2098" s="111"/>
      <c r="AD2098" s="111"/>
      <c r="AH2098" s="111"/>
    </row>
    <row r="2099" spans="3:34">
      <c r="C2099" s="111"/>
      <c r="D2099" s="111"/>
      <c r="E2099" s="111"/>
      <c r="F2099" s="138"/>
      <c r="G2099" s="111"/>
      <c r="J2099" s="111"/>
      <c r="AD2099" s="111"/>
      <c r="AH2099" s="111"/>
    </row>
    <row r="2100" spans="3:34">
      <c r="C2100" s="111"/>
      <c r="D2100" s="111"/>
      <c r="E2100" s="111"/>
      <c r="F2100" s="138"/>
      <c r="G2100" s="111"/>
      <c r="J2100" s="111"/>
      <c r="AD2100" s="111"/>
      <c r="AH2100" s="111"/>
    </row>
    <row r="2101" spans="3:34">
      <c r="C2101" s="111"/>
      <c r="D2101" s="111"/>
      <c r="E2101" s="111"/>
      <c r="F2101" s="138"/>
      <c r="G2101" s="111"/>
      <c r="J2101" s="111"/>
      <c r="AD2101" s="111"/>
      <c r="AH2101" s="111"/>
    </row>
    <row r="2102" spans="3:34">
      <c r="C2102" s="111"/>
      <c r="D2102" s="111"/>
      <c r="E2102" s="111"/>
      <c r="F2102" s="138"/>
      <c r="G2102" s="111"/>
      <c r="J2102" s="111"/>
      <c r="AD2102" s="111"/>
      <c r="AH2102" s="111"/>
    </row>
    <row r="2103" spans="3:34">
      <c r="C2103" s="111"/>
      <c r="D2103" s="111"/>
      <c r="E2103" s="111"/>
      <c r="F2103" s="138"/>
      <c r="G2103" s="111"/>
      <c r="J2103" s="111"/>
      <c r="AD2103" s="111"/>
      <c r="AH2103" s="111"/>
    </row>
    <row r="2104" spans="3:34">
      <c r="C2104" s="111"/>
      <c r="D2104" s="111"/>
      <c r="E2104" s="111"/>
      <c r="F2104" s="138"/>
      <c r="G2104" s="111"/>
      <c r="J2104" s="111"/>
      <c r="AD2104" s="111"/>
      <c r="AH2104" s="111"/>
    </row>
    <row r="2105" spans="3:34">
      <c r="C2105" s="111"/>
      <c r="D2105" s="111"/>
      <c r="E2105" s="111"/>
      <c r="F2105" s="138"/>
      <c r="G2105" s="111"/>
      <c r="J2105" s="111"/>
      <c r="AD2105" s="111"/>
      <c r="AH2105" s="111"/>
    </row>
    <row r="2106" spans="3:34">
      <c r="C2106" s="111"/>
      <c r="D2106" s="111"/>
      <c r="E2106" s="111"/>
      <c r="F2106" s="138"/>
      <c r="G2106" s="111"/>
      <c r="J2106" s="111"/>
      <c r="AD2106" s="111"/>
      <c r="AH2106" s="111"/>
    </row>
    <row r="2107" spans="3:34">
      <c r="C2107" s="111"/>
      <c r="D2107" s="111"/>
      <c r="E2107" s="111"/>
      <c r="F2107" s="138"/>
      <c r="G2107" s="111"/>
      <c r="J2107" s="111"/>
      <c r="AD2107" s="111"/>
      <c r="AH2107" s="111"/>
    </row>
    <row r="2108" spans="3:34">
      <c r="C2108" s="111"/>
      <c r="D2108" s="111"/>
      <c r="E2108" s="111"/>
      <c r="F2108" s="138"/>
      <c r="G2108" s="111"/>
      <c r="J2108" s="111"/>
      <c r="AD2108" s="111"/>
      <c r="AH2108" s="111"/>
    </row>
    <row r="2109" spans="3:34">
      <c r="C2109" s="111"/>
      <c r="D2109" s="111"/>
      <c r="E2109" s="111"/>
      <c r="F2109" s="138"/>
      <c r="G2109" s="111"/>
      <c r="J2109" s="111"/>
      <c r="AD2109" s="111"/>
      <c r="AH2109" s="111"/>
    </row>
    <row r="2110" spans="3:34">
      <c r="C2110" s="111"/>
      <c r="D2110" s="111"/>
      <c r="E2110" s="111"/>
      <c r="F2110" s="138"/>
      <c r="G2110" s="111"/>
      <c r="J2110" s="111"/>
      <c r="AD2110" s="111"/>
      <c r="AH2110" s="111"/>
    </row>
    <row r="2111" spans="3:34">
      <c r="C2111" s="111"/>
      <c r="D2111" s="111"/>
      <c r="E2111" s="111"/>
      <c r="F2111" s="138"/>
      <c r="G2111" s="111"/>
      <c r="J2111" s="111"/>
      <c r="AD2111" s="111"/>
      <c r="AH2111" s="111"/>
    </row>
    <row r="2112" spans="3:34">
      <c r="C2112" s="111"/>
      <c r="D2112" s="111"/>
      <c r="E2112" s="111"/>
      <c r="F2112" s="138"/>
      <c r="G2112" s="111"/>
      <c r="J2112" s="111"/>
      <c r="AD2112" s="111"/>
      <c r="AH2112" s="111"/>
    </row>
    <row r="2113" spans="3:34">
      <c r="C2113" s="111"/>
      <c r="D2113" s="111"/>
      <c r="E2113" s="111"/>
      <c r="F2113" s="138"/>
      <c r="G2113" s="111"/>
      <c r="J2113" s="111"/>
      <c r="AD2113" s="111"/>
      <c r="AH2113" s="111"/>
    </row>
    <row r="2114" spans="3:34">
      <c r="C2114" s="111"/>
      <c r="D2114" s="111"/>
      <c r="E2114" s="111"/>
      <c r="F2114" s="138"/>
      <c r="G2114" s="111"/>
      <c r="J2114" s="111"/>
      <c r="AD2114" s="111"/>
      <c r="AH2114" s="111"/>
    </row>
    <row r="2115" spans="3:34">
      <c r="C2115" s="111"/>
      <c r="D2115" s="111"/>
      <c r="E2115" s="111"/>
      <c r="F2115" s="138"/>
      <c r="G2115" s="111"/>
      <c r="J2115" s="111"/>
      <c r="AD2115" s="111"/>
      <c r="AH2115" s="111"/>
    </row>
    <row r="2116" spans="3:34">
      <c r="C2116" s="111"/>
      <c r="D2116" s="111"/>
      <c r="E2116" s="111"/>
      <c r="F2116" s="138"/>
      <c r="G2116" s="111"/>
      <c r="J2116" s="111"/>
      <c r="AD2116" s="111"/>
      <c r="AH2116" s="111"/>
    </row>
    <row r="2117" spans="3:34">
      <c r="C2117" s="111"/>
      <c r="D2117" s="111"/>
      <c r="E2117" s="111"/>
      <c r="F2117" s="138"/>
      <c r="G2117" s="111"/>
      <c r="J2117" s="111"/>
      <c r="AD2117" s="111"/>
      <c r="AH2117" s="111"/>
    </row>
    <row r="2118" spans="3:34">
      <c r="C2118" s="111"/>
      <c r="D2118" s="111"/>
      <c r="E2118" s="111"/>
      <c r="F2118" s="138"/>
      <c r="G2118" s="111"/>
      <c r="J2118" s="111"/>
      <c r="AD2118" s="111"/>
      <c r="AH2118" s="111"/>
    </row>
    <row r="2119" spans="3:34">
      <c r="C2119" s="111"/>
      <c r="D2119" s="111"/>
      <c r="E2119" s="111"/>
      <c r="F2119" s="138"/>
      <c r="G2119" s="111"/>
      <c r="J2119" s="111"/>
      <c r="AD2119" s="111"/>
      <c r="AH2119" s="111"/>
    </row>
    <row r="2120" spans="3:34">
      <c r="C2120" s="111"/>
      <c r="D2120" s="111"/>
      <c r="E2120" s="111"/>
      <c r="F2120" s="138"/>
      <c r="G2120" s="111"/>
      <c r="J2120" s="111"/>
      <c r="AD2120" s="111"/>
      <c r="AH2120" s="111"/>
    </row>
    <row r="2121" spans="3:34">
      <c r="C2121" s="111"/>
      <c r="D2121" s="111"/>
      <c r="E2121" s="111"/>
      <c r="F2121" s="138"/>
      <c r="G2121" s="111"/>
      <c r="J2121" s="111"/>
      <c r="AD2121" s="111"/>
      <c r="AH2121" s="111"/>
    </row>
    <row r="2122" spans="3:34">
      <c r="C2122" s="111"/>
      <c r="D2122" s="111"/>
      <c r="E2122" s="111"/>
      <c r="F2122" s="138"/>
      <c r="G2122" s="111"/>
      <c r="J2122" s="111"/>
      <c r="AD2122" s="111"/>
      <c r="AH2122" s="111"/>
    </row>
    <row r="2123" spans="3:34">
      <c r="C2123" s="111"/>
      <c r="D2123" s="111"/>
      <c r="E2123" s="111"/>
      <c r="F2123" s="138"/>
      <c r="G2123" s="111"/>
      <c r="J2123" s="111"/>
      <c r="AD2123" s="111"/>
      <c r="AH2123" s="111"/>
    </row>
    <row r="2124" spans="3:34">
      <c r="C2124" s="111"/>
      <c r="D2124" s="111"/>
      <c r="E2124" s="111"/>
      <c r="F2124" s="138"/>
      <c r="G2124" s="111"/>
      <c r="J2124" s="111"/>
      <c r="AD2124" s="111"/>
      <c r="AH2124" s="111"/>
    </row>
    <row r="2125" spans="3:34">
      <c r="C2125" s="111"/>
      <c r="D2125" s="111"/>
      <c r="E2125" s="111"/>
      <c r="F2125" s="138"/>
      <c r="G2125" s="111"/>
      <c r="J2125" s="111"/>
      <c r="AD2125" s="111"/>
      <c r="AH2125" s="111"/>
    </row>
    <row r="2126" spans="3:34">
      <c r="C2126" s="111"/>
      <c r="D2126" s="111"/>
      <c r="E2126" s="111"/>
      <c r="F2126" s="138"/>
      <c r="G2126" s="111"/>
      <c r="J2126" s="111"/>
      <c r="AD2126" s="111"/>
      <c r="AH2126" s="111"/>
    </row>
    <row r="2127" spans="3:34">
      <c r="C2127" s="111"/>
      <c r="D2127" s="111"/>
      <c r="E2127" s="111"/>
      <c r="F2127" s="138"/>
      <c r="G2127" s="111"/>
      <c r="J2127" s="111"/>
      <c r="AD2127" s="111"/>
      <c r="AH2127" s="111"/>
    </row>
    <row r="2128" spans="3:34">
      <c r="C2128" s="111"/>
      <c r="D2128" s="111"/>
      <c r="E2128" s="111"/>
      <c r="F2128" s="138"/>
      <c r="G2128" s="111"/>
      <c r="J2128" s="111"/>
      <c r="AD2128" s="111"/>
      <c r="AH2128" s="111"/>
    </row>
    <row r="2129" spans="3:34">
      <c r="C2129" s="111"/>
      <c r="D2129" s="111"/>
      <c r="E2129" s="111"/>
      <c r="F2129" s="138"/>
      <c r="G2129" s="111"/>
      <c r="J2129" s="111"/>
      <c r="AD2129" s="111"/>
      <c r="AH2129" s="111"/>
    </row>
    <row r="2130" spans="3:34">
      <c r="C2130" s="111"/>
      <c r="D2130" s="111"/>
      <c r="E2130" s="111"/>
      <c r="F2130" s="138"/>
      <c r="G2130" s="111"/>
      <c r="J2130" s="111"/>
      <c r="AD2130" s="111"/>
      <c r="AH2130" s="111"/>
    </row>
    <row r="2131" spans="3:34">
      <c r="C2131" s="111"/>
      <c r="D2131" s="111"/>
      <c r="E2131" s="111"/>
      <c r="F2131" s="138"/>
      <c r="G2131" s="111"/>
      <c r="J2131" s="111"/>
      <c r="AD2131" s="111"/>
      <c r="AH2131" s="111"/>
    </row>
    <row r="2132" spans="3:34">
      <c r="C2132" s="111"/>
      <c r="D2132" s="111"/>
      <c r="E2132" s="111"/>
      <c r="F2132" s="138"/>
      <c r="G2132" s="111"/>
      <c r="J2132" s="111"/>
      <c r="AD2132" s="111"/>
      <c r="AH2132" s="111"/>
    </row>
    <row r="2133" spans="3:34">
      <c r="C2133" s="111"/>
      <c r="D2133" s="111"/>
      <c r="E2133" s="111"/>
      <c r="F2133" s="138"/>
      <c r="G2133" s="111"/>
      <c r="J2133" s="111"/>
      <c r="AD2133" s="111"/>
      <c r="AH2133" s="111"/>
    </row>
    <row r="2134" spans="3:34">
      <c r="C2134" s="111"/>
      <c r="D2134" s="111"/>
      <c r="E2134" s="111"/>
      <c r="F2134" s="138"/>
      <c r="G2134" s="111"/>
      <c r="J2134" s="111"/>
      <c r="AD2134" s="111"/>
      <c r="AH2134" s="111"/>
    </row>
    <row r="2135" spans="3:34">
      <c r="C2135" s="111"/>
      <c r="D2135" s="111"/>
      <c r="E2135" s="111"/>
      <c r="F2135" s="138"/>
      <c r="G2135" s="111"/>
      <c r="J2135" s="111"/>
      <c r="AD2135" s="111"/>
      <c r="AH2135" s="111"/>
    </row>
    <row r="2136" spans="3:34">
      <c r="C2136" s="111"/>
      <c r="D2136" s="111"/>
      <c r="E2136" s="111"/>
      <c r="F2136" s="138"/>
      <c r="G2136" s="111"/>
      <c r="J2136" s="111"/>
      <c r="AD2136" s="111"/>
      <c r="AH2136" s="111"/>
    </row>
    <row r="2137" spans="3:34">
      <c r="C2137" s="111"/>
      <c r="D2137" s="111"/>
      <c r="E2137" s="111"/>
      <c r="F2137" s="138"/>
      <c r="G2137" s="111"/>
      <c r="J2137" s="111"/>
      <c r="AD2137" s="111"/>
      <c r="AH2137" s="111"/>
    </row>
    <row r="2138" spans="3:34">
      <c r="C2138" s="111"/>
      <c r="D2138" s="111"/>
      <c r="E2138" s="111"/>
      <c r="F2138" s="138"/>
      <c r="G2138" s="111"/>
      <c r="J2138" s="111"/>
      <c r="AD2138" s="111"/>
      <c r="AH2138" s="111"/>
    </row>
    <row r="2139" spans="3:34">
      <c r="C2139" s="111"/>
      <c r="D2139" s="111"/>
      <c r="E2139" s="111"/>
      <c r="F2139" s="138"/>
      <c r="G2139" s="111"/>
      <c r="J2139" s="111"/>
      <c r="AD2139" s="111"/>
      <c r="AH2139" s="111"/>
    </row>
    <row r="2140" spans="3:34">
      <c r="C2140" s="111"/>
      <c r="D2140" s="111"/>
      <c r="E2140" s="111"/>
      <c r="F2140" s="138"/>
      <c r="G2140" s="111"/>
      <c r="J2140" s="111"/>
      <c r="AD2140" s="111"/>
      <c r="AH2140" s="111"/>
    </row>
    <row r="2141" spans="3:34">
      <c r="C2141" s="111"/>
      <c r="D2141" s="111"/>
      <c r="E2141" s="111"/>
      <c r="F2141" s="138"/>
      <c r="G2141" s="111"/>
      <c r="J2141" s="111"/>
      <c r="AD2141" s="111"/>
      <c r="AH2141" s="111"/>
    </row>
    <row r="2142" spans="3:34">
      <c r="C2142" s="111"/>
      <c r="D2142" s="111"/>
      <c r="E2142" s="111"/>
      <c r="F2142" s="138"/>
      <c r="G2142" s="111"/>
      <c r="J2142" s="111"/>
      <c r="AD2142" s="111"/>
      <c r="AH2142" s="111"/>
    </row>
    <row r="2143" spans="3:34">
      <c r="C2143" s="111"/>
      <c r="D2143" s="111"/>
      <c r="E2143" s="111"/>
      <c r="F2143" s="138"/>
      <c r="G2143" s="111"/>
      <c r="J2143" s="111"/>
      <c r="AD2143" s="111"/>
      <c r="AH2143" s="111"/>
    </row>
    <row r="2144" spans="3:34">
      <c r="C2144" s="111"/>
      <c r="D2144" s="111"/>
      <c r="E2144" s="111"/>
      <c r="F2144" s="138"/>
      <c r="G2144" s="111"/>
      <c r="J2144" s="111"/>
      <c r="AD2144" s="111"/>
      <c r="AH2144" s="111"/>
    </row>
    <row r="2145" spans="3:34">
      <c r="C2145" s="111"/>
      <c r="D2145" s="111"/>
      <c r="E2145" s="111"/>
      <c r="F2145" s="138"/>
      <c r="G2145" s="111"/>
      <c r="J2145" s="111"/>
      <c r="AD2145" s="111"/>
      <c r="AH2145" s="111"/>
    </row>
    <row r="2146" spans="3:34">
      <c r="C2146" s="111"/>
      <c r="D2146" s="111"/>
      <c r="E2146" s="111"/>
      <c r="F2146" s="138"/>
      <c r="G2146" s="111"/>
      <c r="J2146" s="111"/>
      <c r="AD2146" s="111"/>
      <c r="AH2146" s="111"/>
    </row>
    <row r="2147" spans="3:34">
      <c r="C2147" s="111"/>
      <c r="D2147" s="111"/>
      <c r="E2147" s="111"/>
      <c r="F2147" s="138"/>
      <c r="G2147" s="111"/>
      <c r="J2147" s="111"/>
      <c r="AD2147" s="111"/>
      <c r="AH2147" s="111"/>
    </row>
    <row r="2148" spans="3:34">
      <c r="C2148" s="111"/>
      <c r="D2148" s="111"/>
      <c r="E2148" s="111"/>
      <c r="F2148" s="138"/>
      <c r="G2148" s="111"/>
      <c r="J2148" s="111"/>
      <c r="AD2148" s="111"/>
      <c r="AH2148" s="111"/>
    </row>
    <row r="2149" spans="3:34">
      <c r="C2149" s="111"/>
      <c r="D2149" s="111"/>
      <c r="E2149" s="111"/>
      <c r="F2149" s="138"/>
      <c r="G2149" s="111"/>
      <c r="J2149" s="111"/>
      <c r="AD2149" s="111"/>
      <c r="AH2149" s="111"/>
    </row>
    <row r="2150" spans="3:34">
      <c r="C2150" s="111"/>
      <c r="D2150" s="111"/>
      <c r="E2150" s="111"/>
      <c r="F2150" s="138"/>
      <c r="G2150" s="111"/>
      <c r="J2150" s="111"/>
      <c r="AD2150" s="111"/>
      <c r="AH2150" s="111"/>
    </row>
    <row r="2151" spans="3:34">
      <c r="C2151" s="111"/>
      <c r="D2151" s="111"/>
      <c r="E2151" s="111"/>
      <c r="F2151" s="138"/>
      <c r="G2151" s="111"/>
      <c r="J2151" s="111"/>
      <c r="AD2151" s="111"/>
      <c r="AH2151" s="111"/>
    </row>
    <row r="2152" spans="3:34">
      <c r="C2152" s="111"/>
      <c r="D2152" s="111"/>
      <c r="E2152" s="111"/>
      <c r="F2152" s="138"/>
      <c r="G2152" s="111"/>
      <c r="J2152" s="111"/>
      <c r="AD2152" s="111"/>
      <c r="AH2152" s="111"/>
    </row>
    <row r="2153" spans="3:34">
      <c r="C2153" s="111"/>
      <c r="D2153" s="111"/>
      <c r="E2153" s="111"/>
      <c r="F2153" s="138"/>
      <c r="G2153" s="111"/>
      <c r="J2153" s="111"/>
      <c r="AD2153" s="111"/>
      <c r="AH2153" s="111"/>
    </row>
    <row r="2154" spans="3:34">
      <c r="C2154" s="111"/>
      <c r="D2154" s="111"/>
      <c r="E2154" s="111"/>
      <c r="F2154" s="138"/>
      <c r="G2154" s="111"/>
      <c r="J2154" s="111"/>
      <c r="AD2154" s="111"/>
      <c r="AH2154" s="111"/>
    </row>
    <row r="2155" spans="3:34">
      <c r="C2155" s="111"/>
      <c r="D2155" s="111"/>
      <c r="E2155" s="111"/>
      <c r="F2155" s="138"/>
      <c r="G2155" s="111"/>
      <c r="J2155" s="111"/>
      <c r="AD2155" s="111"/>
      <c r="AH2155" s="111"/>
    </row>
    <row r="2156" spans="3:34">
      <c r="C2156" s="111"/>
      <c r="D2156" s="111"/>
      <c r="E2156" s="111"/>
      <c r="F2156" s="138"/>
      <c r="G2156" s="111"/>
      <c r="J2156" s="111"/>
      <c r="AD2156" s="111"/>
      <c r="AH2156" s="111"/>
    </row>
    <row r="2157" spans="3:34">
      <c r="C2157" s="111"/>
      <c r="D2157" s="111"/>
      <c r="E2157" s="111"/>
      <c r="F2157" s="138"/>
      <c r="G2157" s="111"/>
      <c r="J2157" s="111"/>
      <c r="AD2157" s="111"/>
      <c r="AH2157" s="111"/>
    </row>
    <row r="2158" spans="3:34">
      <c r="C2158" s="111"/>
      <c r="D2158" s="111"/>
      <c r="E2158" s="111"/>
      <c r="F2158" s="138"/>
      <c r="G2158" s="111"/>
      <c r="J2158" s="111"/>
      <c r="AD2158" s="111"/>
      <c r="AH2158" s="111"/>
    </row>
    <row r="2159" spans="3:34">
      <c r="C2159" s="111"/>
      <c r="D2159" s="111"/>
      <c r="E2159" s="111"/>
      <c r="F2159" s="138"/>
      <c r="G2159" s="111"/>
      <c r="J2159" s="111"/>
      <c r="AD2159" s="111"/>
      <c r="AH2159" s="111"/>
    </row>
    <row r="2160" spans="3:34">
      <c r="C2160" s="111"/>
      <c r="D2160" s="111"/>
      <c r="E2160" s="111"/>
      <c r="F2160" s="138"/>
      <c r="G2160" s="111"/>
      <c r="J2160" s="111"/>
      <c r="AD2160" s="111"/>
      <c r="AH2160" s="111"/>
    </row>
    <row r="2161" spans="3:34">
      <c r="C2161" s="111"/>
      <c r="D2161" s="111"/>
      <c r="E2161" s="111"/>
      <c r="F2161" s="138"/>
      <c r="G2161" s="111"/>
      <c r="J2161" s="111"/>
      <c r="AD2161" s="111"/>
      <c r="AH2161" s="111"/>
    </row>
    <row r="2162" spans="3:34">
      <c r="C2162" s="111"/>
      <c r="D2162" s="111"/>
      <c r="E2162" s="111"/>
      <c r="F2162" s="138"/>
      <c r="G2162" s="111"/>
      <c r="J2162" s="111"/>
      <c r="AD2162" s="111"/>
      <c r="AH2162" s="111"/>
    </row>
    <row r="2163" spans="3:34">
      <c r="C2163" s="111"/>
      <c r="D2163" s="111"/>
      <c r="E2163" s="111"/>
      <c r="F2163" s="138"/>
      <c r="G2163" s="111"/>
      <c r="J2163" s="111"/>
      <c r="AD2163" s="111"/>
      <c r="AH2163" s="111"/>
    </row>
    <row r="2164" spans="3:34">
      <c r="C2164" s="111"/>
      <c r="D2164" s="111"/>
      <c r="E2164" s="111"/>
      <c r="F2164" s="138"/>
      <c r="G2164" s="111"/>
      <c r="J2164" s="111"/>
      <c r="AD2164" s="111"/>
      <c r="AH2164" s="111"/>
    </row>
    <row r="2165" spans="3:34">
      <c r="C2165" s="111"/>
      <c r="D2165" s="111"/>
      <c r="E2165" s="111"/>
      <c r="F2165" s="138"/>
      <c r="G2165" s="111"/>
      <c r="J2165" s="111"/>
      <c r="AD2165" s="111"/>
      <c r="AH2165" s="111"/>
    </row>
    <row r="2166" spans="3:34">
      <c r="C2166" s="111"/>
      <c r="D2166" s="111"/>
      <c r="E2166" s="111"/>
      <c r="F2166" s="138"/>
      <c r="G2166" s="111"/>
      <c r="J2166" s="111"/>
      <c r="AD2166" s="111"/>
      <c r="AH2166" s="111"/>
    </row>
    <row r="2167" spans="3:34">
      <c r="C2167" s="111"/>
      <c r="D2167" s="111"/>
      <c r="E2167" s="111"/>
      <c r="F2167" s="138"/>
      <c r="G2167" s="111"/>
      <c r="J2167" s="111"/>
      <c r="AD2167" s="111"/>
      <c r="AH2167" s="111"/>
    </row>
    <row r="2168" spans="3:34">
      <c r="C2168" s="111"/>
      <c r="D2168" s="111"/>
      <c r="E2168" s="111"/>
      <c r="F2168" s="138"/>
      <c r="G2168" s="111"/>
      <c r="J2168" s="111"/>
      <c r="AD2168" s="111"/>
      <c r="AH2168" s="111"/>
    </row>
    <row r="2169" spans="3:34">
      <c r="C2169" s="111"/>
      <c r="D2169" s="111"/>
      <c r="E2169" s="111"/>
      <c r="F2169" s="138"/>
      <c r="G2169" s="111"/>
      <c r="J2169" s="111"/>
      <c r="AD2169" s="111"/>
      <c r="AH2169" s="111"/>
    </row>
    <row r="2170" spans="3:34">
      <c r="C2170" s="111"/>
      <c r="D2170" s="111"/>
      <c r="E2170" s="111"/>
      <c r="F2170" s="138"/>
      <c r="G2170" s="111"/>
      <c r="J2170" s="111"/>
      <c r="AD2170" s="111"/>
      <c r="AH2170" s="111"/>
    </row>
    <row r="2171" spans="3:34">
      <c r="C2171" s="111"/>
      <c r="D2171" s="111"/>
      <c r="E2171" s="111"/>
      <c r="F2171" s="138"/>
      <c r="G2171" s="111"/>
      <c r="J2171" s="111"/>
      <c r="AD2171" s="111"/>
      <c r="AH2171" s="111"/>
    </row>
    <row r="2172" spans="3:34">
      <c r="C2172" s="111"/>
      <c r="D2172" s="111"/>
      <c r="E2172" s="111"/>
      <c r="F2172" s="138"/>
      <c r="G2172" s="111"/>
      <c r="J2172" s="111"/>
      <c r="AD2172" s="111"/>
      <c r="AH2172" s="111"/>
    </row>
    <row r="2173" spans="3:34">
      <c r="C2173" s="111"/>
      <c r="D2173" s="111"/>
      <c r="E2173" s="111"/>
      <c r="F2173" s="138"/>
      <c r="G2173" s="111"/>
      <c r="J2173" s="111"/>
      <c r="AD2173" s="111"/>
      <c r="AH2173" s="111"/>
    </row>
    <row r="2174" spans="3:34">
      <c r="C2174" s="111"/>
      <c r="D2174" s="111"/>
      <c r="E2174" s="111"/>
      <c r="F2174" s="138"/>
      <c r="G2174" s="111"/>
      <c r="J2174" s="111"/>
      <c r="AD2174" s="111"/>
      <c r="AH2174" s="111"/>
    </row>
    <row r="2175" spans="3:34">
      <c r="C2175" s="111"/>
      <c r="D2175" s="111"/>
      <c r="E2175" s="111"/>
      <c r="F2175" s="138"/>
      <c r="G2175" s="111"/>
      <c r="J2175" s="111"/>
      <c r="AD2175" s="111"/>
      <c r="AH2175" s="111"/>
    </row>
    <row r="2176" spans="3:34">
      <c r="C2176" s="111"/>
      <c r="D2176" s="111"/>
      <c r="E2176" s="111"/>
      <c r="F2176" s="138"/>
      <c r="G2176" s="111"/>
      <c r="J2176" s="111"/>
      <c r="AD2176" s="111"/>
      <c r="AH2176" s="111"/>
    </row>
    <row r="2177" spans="3:34">
      <c r="C2177" s="111"/>
      <c r="D2177" s="111"/>
      <c r="E2177" s="111"/>
      <c r="F2177" s="138"/>
      <c r="G2177" s="111"/>
      <c r="J2177" s="111"/>
      <c r="AD2177" s="111"/>
      <c r="AH2177" s="111"/>
    </row>
    <row r="2178" spans="3:34">
      <c r="C2178" s="111"/>
      <c r="D2178" s="111"/>
      <c r="E2178" s="111"/>
      <c r="F2178" s="138"/>
      <c r="G2178" s="111"/>
      <c r="J2178" s="111"/>
      <c r="AD2178" s="111"/>
      <c r="AH2178" s="111"/>
    </row>
    <row r="2179" spans="3:34">
      <c r="C2179" s="111"/>
      <c r="D2179" s="111"/>
      <c r="E2179" s="111"/>
      <c r="F2179" s="138"/>
      <c r="G2179" s="111"/>
      <c r="J2179" s="111"/>
      <c r="AD2179" s="111"/>
      <c r="AH2179" s="111"/>
    </row>
    <row r="2180" spans="3:34">
      <c r="C2180" s="111"/>
      <c r="D2180" s="111"/>
      <c r="E2180" s="111"/>
      <c r="F2180" s="138"/>
      <c r="G2180" s="111"/>
      <c r="J2180" s="111"/>
      <c r="AD2180" s="111"/>
      <c r="AH2180" s="111"/>
    </row>
    <row r="2181" spans="3:34">
      <c r="C2181" s="111"/>
      <c r="D2181" s="111"/>
      <c r="E2181" s="111"/>
      <c r="F2181" s="138"/>
      <c r="G2181" s="111"/>
      <c r="J2181" s="111"/>
      <c r="AD2181" s="111"/>
      <c r="AH2181" s="111"/>
    </row>
    <row r="2182" spans="3:34">
      <c r="C2182" s="111"/>
      <c r="D2182" s="111"/>
      <c r="E2182" s="111"/>
      <c r="F2182" s="138"/>
      <c r="G2182" s="111"/>
      <c r="J2182" s="111"/>
      <c r="AD2182" s="111"/>
      <c r="AH2182" s="111"/>
    </row>
    <row r="2183" spans="3:34">
      <c r="C2183" s="111"/>
      <c r="D2183" s="111"/>
      <c r="E2183" s="111"/>
      <c r="F2183" s="138"/>
      <c r="G2183" s="111"/>
      <c r="J2183" s="111"/>
      <c r="AD2183" s="111"/>
      <c r="AH2183" s="111"/>
    </row>
    <row r="2184" spans="3:34">
      <c r="C2184" s="111"/>
      <c r="D2184" s="111"/>
      <c r="E2184" s="111"/>
      <c r="F2184" s="138"/>
      <c r="G2184" s="111"/>
      <c r="J2184" s="111"/>
      <c r="AD2184" s="111"/>
      <c r="AH2184" s="111"/>
    </row>
    <row r="2185" spans="3:34">
      <c r="C2185" s="111"/>
      <c r="D2185" s="111"/>
      <c r="E2185" s="111"/>
      <c r="F2185" s="138"/>
      <c r="G2185" s="111"/>
      <c r="J2185" s="111"/>
      <c r="AD2185" s="111"/>
      <c r="AH2185" s="111"/>
    </row>
    <row r="2186" spans="3:34">
      <c r="C2186" s="111"/>
      <c r="D2186" s="111"/>
      <c r="E2186" s="111"/>
      <c r="F2186" s="138"/>
      <c r="G2186" s="111"/>
      <c r="J2186" s="111"/>
      <c r="AD2186" s="111"/>
      <c r="AH2186" s="111"/>
    </row>
    <row r="2187" spans="3:34">
      <c r="C2187" s="111"/>
      <c r="D2187" s="111"/>
      <c r="E2187" s="111"/>
      <c r="F2187" s="138"/>
      <c r="G2187" s="111"/>
      <c r="J2187" s="111"/>
      <c r="AD2187" s="111"/>
      <c r="AH2187" s="111"/>
    </row>
    <row r="2188" spans="3:34">
      <c r="C2188" s="111"/>
      <c r="D2188" s="111"/>
      <c r="E2188" s="111"/>
      <c r="F2188" s="138"/>
      <c r="G2188" s="111"/>
      <c r="J2188" s="111"/>
      <c r="AD2188" s="111"/>
      <c r="AH2188" s="111"/>
    </row>
    <row r="2189" spans="3:34">
      <c r="C2189" s="111"/>
      <c r="D2189" s="111"/>
      <c r="E2189" s="111"/>
      <c r="F2189" s="138"/>
      <c r="G2189" s="111"/>
      <c r="J2189" s="111"/>
      <c r="AD2189" s="111"/>
      <c r="AH2189" s="111"/>
    </row>
    <row r="2190" spans="3:34">
      <c r="C2190" s="111"/>
      <c r="D2190" s="111"/>
      <c r="E2190" s="111"/>
      <c r="F2190" s="138"/>
      <c r="G2190" s="111"/>
      <c r="J2190" s="111"/>
      <c r="AD2190" s="111"/>
      <c r="AH2190" s="111"/>
    </row>
    <row r="2191" spans="3:34">
      <c r="C2191" s="111"/>
      <c r="D2191" s="111"/>
      <c r="E2191" s="111"/>
      <c r="F2191" s="138"/>
      <c r="G2191" s="111"/>
      <c r="J2191" s="111"/>
      <c r="AD2191" s="111"/>
      <c r="AH2191" s="111"/>
    </row>
    <row r="2192" spans="3:34">
      <c r="C2192" s="111"/>
      <c r="D2192" s="111"/>
      <c r="E2192" s="111"/>
      <c r="F2192" s="138"/>
      <c r="G2192" s="111"/>
      <c r="J2192" s="111"/>
      <c r="AD2192" s="111"/>
      <c r="AH2192" s="111"/>
    </row>
    <row r="2193" spans="3:34">
      <c r="C2193" s="111"/>
      <c r="D2193" s="111"/>
      <c r="E2193" s="111"/>
      <c r="F2193" s="138"/>
      <c r="G2193" s="111"/>
      <c r="J2193" s="111"/>
      <c r="AD2193" s="111"/>
      <c r="AH2193" s="111"/>
    </row>
    <row r="2194" spans="3:34">
      <c r="C2194" s="111"/>
      <c r="D2194" s="111"/>
      <c r="E2194" s="111"/>
      <c r="F2194" s="138"/>
      <c r="G2194" s="111"/>
      <c r="J2194" s="111"/>
      <c r="AD2194" s="111"/>
      <c r="AH2194" s="111"/>
    </row>
    <row r="2195" spans="3:34">
      <c r="C2195" s="111"/>
      <c r="D2195" s="111"/>
      <c r="E2195" s="111"/>
      <c r="F2195" s="138"/>
      <c r="G2195" s="111"/>
      <c r="J2195" s="111"/>
      <c r="AD2195" s="111"/>
      <c r="AH2195" s="111"/>
    </row>
    <row r="2196" spans="3:34">
      <c r="C2196" s="111"/>
      <c r="D2196" s="111"/>
      <c r="E2196" s="111"/>
      <c r="F2196" s="138"/>
      <c r="G2196" s="111"/>
      <c r="J2196" s="111"/>
      <c r="AD2196" s="111"/>
      <c r="AH2196" s="111"/>
    </row>
    <row r="2197" spans="3:34">
      <c r="C2197" s="111"/>
      <c r="D2197" s="111"/>
      <c r="E2197" s="111"/>
      <c r="F2197" s="138"/>
      <c r="G2197" s="111"/>
      <c r="J2197" s="111"/>
      <c r="AD2197" s="111"/>
      <c r="AH2197" s="111"/>
    </row>
    <row r="2198" spans="3:34">
      <c r="C2198" s="111"/>
      <c r="D2198" s="111"/>
      <c r="E2198" s="111"/>
      <c r="F2198" s="138"/>
      <c r="G2198" s="111"/>
      <c r="J2198" s="111"/>
      <c r="AD2198" s="111"/>
      <c r="AH2198" s="111"/>
    </row>
    <row r="2199" spans="3:34">
      <c r="C2199" s="111"/>
      <c r="D2199" s="111"/>
      <c r="E2199" s="111"/>
      <c r="F2199" s="138"/>
      <c r="G2199" s="111"/>
      <c r="J2199" s="111"/>
      <c r="AD2199" s="111"/>
      <c r="AH2199" s="111"/>
    </row>
    <row r="2200" spans="3:34">
      <c r="C2200" s="111"/>
      <c r="D2200" s="111"/>
      <c r="E2200" s="111"/>
      <c r="F2200" s="138"/>
      <c r="G2200" s="111"/>
      <c r="J2200" s="111"/>
      <c r="AD2200" s="111"/>
      <c r="AH2200" s="111"/>
    </row>
    <row r="2201" spans="3:34">
      <c r="C2201" s="111"/>
      <c r="D2201" s="111"/>
      <c r="E2201" s="111"/>
      <c r="F2201" s="138"/>
      <c r="G2201" s="111"/>
      <c r="J2201" s="111"/>
      <c r="AD2201" s="111"/>
      <c r="AH2201" s="111"/>
    </row>
    <row r="2202" spans="3:34">
      <c r="C2202" s="111"/>
      <c r="D2202" s="111"/>
      <c r="E2202" s="111"/>
      <c r="F2202" s="138"/>
      <c r="G2202" s="111"/>
      <c r="J2202" s="111"/>
      <c r="AD2202" s="111"/>
      <c r="AH2202" s="111"/>
    </row>
    <row r="2203" spans="3:34">
      <c r="C2203" s="111"/>
      <c r="D2203" s="111"/>
      <c r="E2203" s="111"/>
      <c r="F2203" s="138"/>
      <c r="G2203" s="111"/>
      <c r="J2203" s="111"/>
      <c r="AD2203" s="111"/>
      <c r="AH2203" s="111"/>
    </row>
    <row r="2204" spans="3:34">
      <c r="C2204" s="111"/>
      <c r="D2204" s="111"/>
      <c r="E2204" s="111"/>
      <c r="F2204" s="138"/>
      <c r="G2204" s="111"/>
      <c r="J2204" s="111"/>
      <c r="AD2204" s="111"/>
      <c r="AH2204" s="111"/>
    </row>
    <row r="2205" spans="3:34">
      <c r="C2205" s="111"/>
      <c r="D2205" s="111"/>
      <c r="E2205" s="111"/>
      <c r="F2205" s="138"/>
      <c r="G2205" s="111"/>
      <c r="J2205" s="111"/>
      <c r="AD2205" s="111"/>
      <c r="AH2205" s="111"/>
    </row>
    <row r="2206" spans="3:34">
      <c r="C2206" s="111"/>
      <c r="D2206" s="111"/>
      <c r="E2206" s="111"/>
      <c r="F2206" s="138"/>
      <c r="G2206" s="111"/>
      <c r="J2206" s="111"/>
      <c r="AD2206" s="111"/>
      <c r="AH2206" s="111"/>
    </row>
    <row r="2207" spans="3:34">
      <c r="C2207" s="111"/>
      <c r="D2207" s="111"/>
      <c r="E2207" s="111"/>
      <c r="F2207" s="138"/>
      <c r="G2207" s="111"/>
      <c r="J2207" s="111"/>
      <c r="AD2207" s="111"/>
      <c r="AH2207" s="111"/>
    </row>
    <row r="2208" spans="3:34">
      <c r="C2208" s="111"/>
      <c r="D2208" s="111"/>
      <c r="E2208" s="111"/>
      <c r="F2208" s="138"/>
      <c r="G2208" s="111"/>
      <c r="J2208" s="111"/>
      <c r="AD2208" s="111"/>
      <c r="AH2208" s="111"/>
    </row>
    <row r="2209" spans="3:34">
      <c r="C2209" s="111"/>
      <c r="D2209" s="111"/>
      <c r="E2209" s="111"/>
      <c r="F2209" s="138"/>
      <c r="G2209" s="111"/>
      <c r="J2209" s="111"/>
      <c r="AD2209" s="111"/>
      <c r="AH2209" s="111"/>
    </row>
    <row r="2210" spans="3:34">
      <c r="C2210" s="111"/>
      <c r="D2210" s="111"/>
      <c r="E2210" s="111"/>
      <c r="F2210" s="138"/>
      <c r="G2210" s="111"/>
      <c r="J2210" s="111"/>
      <c r="AD2210" s="111"/>
      <c r="AH2210" s="111"/>
    </row>
    <row r="2211" spans="3:34">
      <c r="C2211" s="111"/>
      <c r="D2211" s="111"/>
      <c r="E2211" s="111"/>
      <c r="F2211" s="138"/>
      <c r="G2211" s="111"/>
      <c r="J2211" s="111"/>
      <c r="AD2211" s="111"/>
      <c r="AH2211" s="111"/>
    </row>
    <row r="2212" spans="3:34">
      <c r="C2212" s="111"/>
      <c r="D2212" s="111"/>
      <c r="E2212" s="111"/>
      <c r="F2212" s="138"/>
      <c r="G2212" s="111"/>
      <c r="J2212" s="111"/>
      <c r="AD2212" s="111"/>
      <c r="AH2212" s="111"/>
    </row>
    <row r="2213" spans="3:34">
      <c r="C2213" s="111"/>
      <c r="D2213" s="111"/>
      <c r="E2213" s="111"/>
      <c r="F2213" s="138"/>
      <c r="G2213" s="111"/>
      <c r="J2213" s="111"/>
      <c r="AD2213" s="111"/>
      <c r="AH2213" s="111"/>
    </row>
    <row r="2214" spans="3:34">
      <c r="C2214" s="111"/>
      <c r="D2214" s="111"/>
      <c r="E2214" s="111"/>
      <c r="F2214" s="138"/>
      <c r="G2214" s="111"/>
      <c r="J2214" s="111"/>
      <c r="AD2214" s="111"/>
      <c r="AH2214" s="111"/>
    </row>
    <row r="2215" spans="3:34">
      <c r="C2215" s="111"/>
      <c r="D2215" s="111"/>
      <c r="E2215" s="111"/>
      <c r="F2215" s="138"/>
      <c r="G2215" s="111"/>
      <c r="J2215" s="111"/>
      <c r="AD2215" s="111"/>
      <c r="AH2215" s="111"/>
    </row>
    <row r="2216" spans="3:34">
      <c r="C2216" s="111"/>
      <c r="D2216" s="111"/>
      <c r="E2216" s="111"/>
      <c r="F2216" s="138"/>
      <c r="G2216" s="111"/>
      <c r="J2216" s="111"/>
      <c r="AD2216" s="111"/>
      <c r="AH2216" s="111"/>
    </row>
    <row r="2217" spans="3:34">
      <c r="C2217" s="111"/>
      <c r="D2217" s="111"/>
      <c r="E2217" s="111"/>
      <c r="F2217" s="138"/>
      <c r="G2217" s="111"/>
      <c r="J2217" s="111"/>
      <c r="AD2217" s="111"/>
      <c r="AH2217" s="111"/>
    </row>
    <row r="2218" spans="3:34">
      <c r="C2218" s="111"/>
      <c r="D2218" s="111"/>
      <c r="E2218" s="111"/>
      <c r="F2218" s="138"/>
      <c r="G2218" s="111"/>
      <c r="J2218" s="111"/>
      <c r="AD2218" s="111"/>
      <c r="AH2218" s="111"/>
    </row>
    <row r="2219" spans="3:34">
      <c r="C2219" s="111"/>
      <c r="D2219" s="111"/>
      <c r="E2219" s="111"/>
      <c r="F2219" s="138"/>
      <c r="G2219" s="111"/>
      <c r="J2219" s="111"/>
      <c r="AD2219" s="111"/>
      <c r="AH2219" s="111"/>
    </row>
    <row r="2220" spans="3:34">
      <c r="C2220" s="111"/>
      <c r="D2220" s="111"/>
      <c r="E2220" s="111"/>
      <c r="F2220" s="138"/>
      <c r="G2220" s="111"/>
      <c r="J2220" s="111"/>
      <c r="AD2220" s="111"/>
      <c r="AH2220" s="111"/>
    </row>
    <row r="2221" spans="3:34">
      <c r="C2221" s="111"/>
      <c r="D2221" s="111"/>
      <c r="E2221" s="111"/>
      <c r="F2221" s="138"/>
      <c r="G2221" s="111"/>
      <c r="J2221" s="111"/>
      <c r="AD2221" s="111"/>
      <c r="AH2221" s="111"/>
    </row>
    <row r="2222" spans="3:34">
      <c r="C2222" s="111"/>
      <c r="D2222" s="111"/>
      <c r="E2222" s="111"/>
      <c r="F2222" s="138"/>
      <c r="G2222" s="111"/>
      <c r="J2222" s="111"/>
      <c r="AD2222" s="111"/>
      <c r="AH2222" s="111"/>
    </row>
    <row r="2223" spans="3:34">
      <c r="C2223" s="111"/>
      <c r="D2223" s="111"/>
      <c r="E2223" s="111"/>
      <c r="F2223" s="138"/>
      <c r="G2223" s="111"/>
      <c r="J2223" s="111"/>
      <c r="AD2223" s="111"/>
      <c r="AH2223" s="111"/>
    </row>
    <row r="2224" spans="3:34">
      <c r="C2224" s="111"/>
      <c r="D2224" s="111"/>
      <c r="E2224" s="111"/>
      <c r="F2224" s="138"/>
      <c r="G2224" s="111"/>
      <c r="J2224" s="111"/>
      <c r="AD2224" s="111"/>
      <c r="AH2224" s="111"/>
    </row>
    <row r="2225" spans="3:34">
      <c r="C2225" s="111"/>
      <c r="D2225" s="111"/>
      <c r="E2225" s="111"/>
      <c r="F2225" s="138"/>
      <c r="G2225" s="111"/>
      <c r="J2225" s="111"/>
      <c r="AD2225" s="111"/>
      <c r="AH2225" s="111"/>
    </row>
    <row r="2226" spans="3:34">
      <c r="C2226" s="111"/>
      <c r="D2226" s="111"/>
      <c r="E2226" s="111"/>
      <c r="F2226" s="138"/>
      <c r="G2226" s="111"/>
      <c r="J2226" s="111"/>
      <c r="AD2226" s="111"/>
      <c r="AH2226" s="111"/>
    </row>
    <row r="2227" spans="3:34">
      <c r="C2227" s="111"/>
      <c r="D2227" s="111"/>
      <c r="E2227" s="111"/>
      <c r="F2227" s="138"/>
      <c r="G2227" s="111"/>
      <c r="J2227" s="111"/>
      <c r="AD2227" s="111"/>
      <c r="AH2227" s="111"/>
    </row>
    <row r="2228" spans="3:34">
      <c r="C2228" s="111"/>
      <c r="D2228" s="111"/>
      <c r="E2228" s="111"/>
      <c r="F2228" s="138"/>
      <c r="G2228" s="111"/>
      <c r="J2228" s="111"/>
      <c r="AD2228" s="111"/>
      <c r="AH2228" s="111"/>
    </row>
    <row r="2229" spans="3:34">
      <c r="C2229" s="111"/>
      <c r="D2229" s="111"/>
      <c r="E2229" s="111"/>
      <c r="F2229" s="138"/>
      <c r="G2229" s="111"/>
      <c r="J2229" s="111"/>
      <c r="AD2229" s="111"/>
      <c r="AH2229" s="111"/>
    </row>
    <row r="2230" spans="3:34">
      <c r="C2230" s="111"/>
      <c r="D2230" s="111"/>
      <c r="E2230" s="111"/>
      <c r="F2230" s="138"/>
      <c r="G2230" s="111"/>
      <c r="J2230" s="111"/>
      <c r="AD2230" s="111"/>
      <c r="AH2230" s="111"/>
    </row>
    <row r="2231" spans="3:34">
      <c r="C2231" s="111"/>
      <c r="D2231" s="111"/>
      <c r="E2231" s="111"/>
      <c r="F2231" s="138"/>
      <c r="G2231" s="111"/>
      <c r="J2231" s="111"/>
      <c r="AD2231" s="111"/>
      <c r="AH2231" s="111"/>
    </row>
    <row r="2232" spans="3:34">
      <c r="C2232" s="111"/>
      <c r="D2232" s="111"/>
      <c r="E2232" s="111"/>
      <c r="F2232" s="138"/>
      <c r="G2232" s="111"/>
      <c r="J2232" s="111"/>
      <c r="AD2232" s="111"/>
      <c r="AH2232" s="111"/>
    </row>
    <row r="2233" spans="3:34">
      <c r="C2233" s="111"/>
      <c r="D2233" s="111"/>
      <c r="E2233" s="111"/>
      <c r="F2233" s="138"/>
      <c r="G2233" s="111"/>
      <c r="J2233" s="111"/>
      <c r="AD2233" s="111"/>
      <c r="AH2233" s="111"/>
    </row>
    <row r="2234" spans="3:34">
      <c r="C2234" s="111"/>
      <c r="D2234" s="111"/>
      <c r="E2234" s="111"/>
      <c r="F2234" s="138"/>
      <c r="G2234" s="111"/>
      <c r="J2234" s="111"/>
      <c r="AD2234" s="111"/>
      <c r="AH2234" s="111"/>
    </row>
    <row r="2235" spans="3:34">
      <c r="C2235" s="111"/>
      <c r="D2235" s="111"/>
      <c r="E2235" s="111"/>
      <c r="F2235" s="138"/>
      <c r="G2235" s="111"/>
      <c r="J2235" s="111"/>
      <c r="AD2235" s="111"/>
      <c r="AH2235" s="111"/>
    </row>
    <row r="2236" spans="3:34">
      <c r="C2236" s="111"/>
      <c r="D2236" s="111"/>
      <c r="E2236" s="111"/>
      <c r="F2236" s="138"/>
      <c r="G2236" s="111"/>
      <c r="J2236" s="111"/>
      <c r="AD2236" s="111"/>
      <c r="AH2236" s="111"/>
    </row>
    <row r="2237" spans="3:34">
      <c r="C2237" s="111"/>
      <c r="D2237" s="111"/>
      <c r="E2237" s="111"/>
      <c r="F2237" s="138"/>
      <c r="G2237" s="111"/>
      <c r="J2237" s="111"/>
      <c r="AD2237" s="111"/>
      <c r="AH2237" s="111"/>
    </row>
    <row r="2238" spans="3:34">
      <c r="C2238" s="111"/>
      <c r="D2238" s="111"/>
      <c r="E2238" s="111"/>
      <c r="F2238" s="138"/>
      <c r="G2238" s="111"/>
      <c r="J2238" s="111"/>
      <c r="AD2238" s="111"/>
      <c r="AH2238" s="111"/>
    </row>
    <row r="2239" spans="3:34">
      <c r="C2239" s="111"/>
      <c r="D2239" s="111"/>
      <c r="E2239" s="111"/>
      <c r="F2239" s="138"/>
      <c r="G2239" s="111"/>
      <c r="J2239" s="111"/>
      <c r="AD2239" s="111"/>
      <c r="AH2239" s="111"/>
    </row>
    <row r="2240" spans="3:34">
      <c r="C2240" s="111"/>
      <c r="D2240" s="111"/>
      <c r="E2240" s="111"/>
      <c r="F2240" s="138"/>
      <c r="G2240" s="111"/>
      <c r="J2240" s="111"/>
      <c r="AD2240" s="111"/>
      <c r="AH2240" s="111"/>
    </row>
    <row r="2241" spans="3:34">
      <c r="C2241" s="111"/>
      <c r="D2241" s="111"/>
      <c r="E2241" s="111"/>
      <c r="F2241" s="138"/>
      <c r="G2241" s="111"/>
      <c r="J2241" s="111"/>
      <c r="AD2241" s="111"/>
      <c r="AH2241" s="111"/>
    </row>
    <row r="2242" spans="3:34">
      <c r="C2242" s="111"/>
      <c r="D2242" s="111"/>
      <c r="E2242" s="111"/>
      <c r="F2242" s="138"/>
      <c r="G2242" s="111"/>
      <c r="J2242" s="111"/>
      <c r="AD2242" s="111"/>
      <c r="AH2242" s="111"/>
    </row>
    <row r="2243" spans="3:34">
      <c r="C2243" s="111"/>
      <c r="D2243" s="111"/>
      <c r="E2243" s="111"/>
      <c r="F2243" s="138"/>
      <c r="G2243" s="111"/>
      <c r="J2243" s="111"/>
      <c r="AD2243" s="111"/>
      <c r="AH2243" s="111"/>
    </row>
    <row r="2244" spans="3:34">
      <c r="C2244" s="111"/>
      <c r="D2244" s="111"/>
      <c r="E2244" s="111"/>
      <c r="F2244" s="138"/>
      <c r="G2244" s="111"/>
      <c r="J2244" s="111"/>
      <c r="AD2244" s="111"/>
      <c r="AH2244" s="111"/>
    </row>
    <row r="2245" spans="3:34">
      <c r="C2245" s="111"/>
      <c r="D2245" s="111"/>
      <c r="E2245" s="111"/>
      <c r="F2245" s="138"/>
      <c r="G2245" s="111"/>
      <c r="J2245" s="111"/>
      <c r="AD2245" s="111"/>
      <c r="AH2245" s="111"/>
    </row>
    <row r="2246" spans="3:34">
      <c r="C2246" s="111"/>
      <c r="D2246" s="111"/>
      <c r="E2246" s="111"/>
      <c r="F2246" s="138"/>
      <c r="G2246" s="111"/>
      <c r="J2246" s="111"/>
      <c r="AD2246" s="111"/>
      <c r="AH2246" s="111"/>
    </row>
    <row r="2247" spans="3:34">
      <c r="C2247" s="111"/>
      <c r="D2247" s="111"/>
      <c r="E2247" s="111"/>
      <c r="F2247" s="138"/>
      <c r="G2247" s="111"/>
      <c r="J2247" s="111"/>
      <c r="AD2247" s="111"/>
      <c r="AH2247" s="111"/>
    </row>
    <row r="2248" spans="3:34">
      <c r="C2248" s="111"/>
      <c r="D2248" s="111"/>
      <c r="E2248" s="111"/>
      <c r="F2248" s="138"/>
      <c r="G2248" s="111"/>
      <c r="J2248" s="111"/>
      <c r="AD2248" s="111"/>
      <c r="AH2248" s="111"/>
    </row>
    <row r="2249" spans="3:34">
      <c r="C2249" s="111"/>
      <c r="D2249" s="111"/>
      <c r="E2249" s="111"/>
      <c r="F2249" s="138"/>
      <c r="G2249" s="111"/>
      <c r="J2249" s="111"/>
      <c r="AD2249" s="111"/>
      <c r="AH2249" s="111"/>
    </row>
    <row r="2250" spans="3:34">
      <c r="C2250" s="111"/>
      <c r="D2250" s="111"/>
      <c r="E2250" s="111"/>
      <c r="F2250" s="138"/>
      <c r="G2250" s="111"/>
      <c r="J2250" s="111"/>
      <c r="AD2250" s="111"/>
      <c r="AH2250" s="111"/>
    </row>
    <row r="2251" spans="3:34">
      <c r="C2251" s="111"/>
      <c r="D2251" s="111"/>
      <c r="E2251" s="111"/>
      <c r="F2251" s="138"/>
      <c r="G2251" s="111"/>
      <c r="J2251" s="111"/>
      <c r="AD2251" s="111"/>
      <c r="AH2251" s="111"/>
    </row>
    <row r="2252" spans="3:34">
      <c r="C2252" s="111"/>
      <c r="D2252" s="111"/>
      <c r="E2252" s="111"/>
      <c r="F2252" s="138"/>
      <c r="G2252" s="111"/>
      <c r="J2252" s="111"/>
      <c r="AD2252" s="111"/>
      <c r="AH2252" s="111"/>
    </row>
    <row r="2253" spans="3:34">
      <c r="C2253" s="111"/>
      <c r="D2253" s="111"/>
      <c r="E2253" s="111"/>
      <c r="F2253" s="138"/>
      <c r="G2253" s="111"/>
      <c r="J2253" s="111"/>
      <c r="AD2253" s="111"/>
      <c r="AH2253" s="111"/>
    </row>
    <row r="2254" spans="3:34">
      <c r="C2254" s="111"/>
      <c r="D2254" s="111"/>
      <c r="E2254" s="111"/>
      <c r="F2254" s="138"/>
      <c r="G2254" s="111"/>
      <c r="J2254" s="111"/>
      <c r="AD2254" s="111"/>
      <c r="AH2254" s="111"/>
    </row>
    <row r="2255" spans="3:34">
      <c r="C2255" s="111"/>
      <c r="D2255" s="111"/>
      <c r="E2255" s="111"/>
      <c r="F2255" s="138"/>
      <c r="G2255" s="111"/>
      <c r="J2255" s="111"/>
      <c r="AD2255" s="111"/>
      <c r="AH2255" s="111"/>
    </row>
    <row r="2256" spans="3:34">
      <c r="C2256" s="111"/>
      <c r="D2256" s="111"/>
      <c r="E2256" s="111"/>
      <c r="F2256" s="138"/>
      <c r="G2256" s="111"/>
      <c r="J2256" s="111"/>
      <c r="AD2256" s="111"/>
      <c r="AH2256" s="111"/>
    </row>
    <row r="2257" spans="3:34">
      <c r="C2257" s="111"/>
      <c r="D2257" s="111"/>
      <c r="E2257" s="111"/>
      <c r="F2257" s="138"/>
      <c r="G2257" s="111"/>
      <c r="J2257" s="111"/>
      <c r="AD2257" s="111"/>
      <c r="AH2257" s="111"/>
    </row>
    <row r="2258" spans="3:34">
      <c r="C2258" s="111"/>
      <c r="D2258" s="111"/>
      <c r="E2258" s="111"/>
      <c r="F2258" s="138"/>
      <c r="G2258" s="111"/>
      <c r="J2258" s="111"/>
      <c r="AD2258" s="111"/>
      <c r="AH2258" s="111"/>
    </row>
    <row r="2259" spans="3:34">
      <c r="C2259" s="111"/>
      <c r="D2259" s="111"/>
      <c r="E2259" s="111"/>
      <c r="F2259" s="138"/>
      <c r="G2259" s="111"/>
      <c r="J2259" s="111"/>
      <c r="AD2259" s="111"/>
      <c r="AH2259" s="111"/>
    </row>
    <row r="2260" spans="3:34">
      <c r="C2260" s="111"/>
      <c r="D2260" s="111"/>
      <c r="E2260" s="111"/>
      <c r="F2260" s="138"/>
      <c r="G2260" s="111"/>
      <c r="J2260" s="111"/>
      <c r="AD2260" s="111"/>
      <c r="AH2260" s="111"/>
    </row>
    <row r="2261" spans="3:34">
      <c r="C2261" s="111"/>
      <c r="D2261" s="111"/>
      <c r="E2261" s="111"/>
      <c r="F2261" s="138"/>
      <c r="G2261" s="111"/>
      <c r="J2261" s="111"/>
      <c r="AD2261" s="111"/>
      <c r="AH2261" s="111"/>
    </row>
    <row r="2262" spans="3:34">
      <c r="C2262" s="111"/>
      <c r="D2262" s="111"/>
      <c r="E2262" s="111"/>
      <c r="F2262" s="138"/>
      <c r="G2262" s="111"/>
      <c r="J2262" s="111"/>
      <c r="AD2262" s="111"/>
      <c r="AH2262" s="111"/>
    </row>
    <row r="2263" spans="3:34">
      <c r="C2263" s="111"/>
      <c r="D2263" s="111"/>
      <c r="E2263" s="111"/>
      <c r="F2263" s="138"/>
      <c r="G2263" s="111"/>
      <c r="J2263" s="111"/>
      <c r="AD2263" s="111"/>
      <c r="AH2263" s="111"/>
    </row>
    <row r="2264" spans="3:34">
      <c r="C2264" s="111"/>
      <c r="D2264" s="111"/>
      <c r="E2264" s="111"/>
      <c r="F2264" s="138"/>
      <c r="G2264" s="111"/>
      <c r="J2264" s="111"/>
      <c r="AD2264" s="111"/>
      <c r="AH2264" s="111"/>
    </row>
    <row r="2265" spans="3:34">
      <c r="C2265" s="111"/>
      <c r="D2265" s="111"/>
      <c r="E2265" s="111"/>
      <c r="F2265" s="138"/>
      <c r="G2265" s="111"/>
      <c r="J2265" s="111"/>
      <c r="AD2265" s="111"/>
      <c r="AH2265" s="111"/>
    </row>
    <row r="2266" spans="3:34">
      <c r="C2266" s="111"/>
      <c r="D2266" s="111"/>
      <c r="E2266" s="111"/>
      <c r="F2266" s="138"/>
      <c r="G2266" s="111"/>
      <c r="J2266" s="111"/>
      <c r="AD2266" s="111"/>
      <c r="AH2266" s="111"/>
    </row>
    <row r="2267" spans="3:34">
      <c r="C2267" s="111"/>
      <c r="D2267" s="111"/>
      <c r="E2267" s="111"/>
      <c r="F2267" s="138"/>
      <c r="G2267" s="111"/>
      <c r="J2267" s="111"/>
      <c r="AD2267" s="111"/>
      <c r="AH2267" s="111"/>
    </row>
    <row r="2268" spans="3:34">
      <c r="C2268" s="111"/>
      <c r="D2268" s="111"/>
      <c r="E2268" s="111"/>
      <c r="F2268" s="138"/>
      <c r="G2268" s="111"/>
      <c r="J2268" s="111"/>
      <c r="AD2268" s="111"/>
      <c r="AH2268" s="111"/>
    </row>
    <row r="2269" spans="3:34">
      <c r="C2269" s="111"/>
      <c r="D2269" s="111"/>
      <c r="E2269" s="111"/>
      <c r="F2269" s="138"/>
      <c r="G2269" s="111"/>
      <c r="J2269" s="111"/>
      <c r="AD2269" s="111"/>
      <c r="AH2269" s="111"/>
    </row>
    <row r="2270" spans="3:34">
      <c r="C2270" s="111"/>
      <c r="D2270" s="111"/>
      <c r="E2270" s="111"/>
      <c r="F2270" s="138"/>
      <c r="G2270" s="111"/>
      <c r="J2270" s="111"/>
      <c r="AD2270" s="111"/>
      <c r="AH2270" s="111"/>
    </row>
    <row r="2271" spans="3:34">
      <c r="C2271" s="111"/>
      <c r="D2271" s="111"/>
      <c r="E2271" s="111"/>
      <c r="F2271" s="138"/>
      <c r="G2271" s="111"/>
      <c r="J2271" s="111"/>
      <c r="AD2271" s="111"/>
      <c r="AH2271" s="111"/>
    </row>
    <row r="2272" spans="3:34">
      <c r="C2272" s="111"/>
      <c r="D2272" s="111"/>
      <c r="E2272" s="111"/>
      <c r="F2272" s="138"/>
      <c r="G2272" s="111"/>
      <c r="J2272" s="111"/>
      <c r="AD2272" s="111"/>
      <c r="AH2272" s="111"/>
    </row>
    <row r="2273" spans="3:34">
      <c r="C2273" s="111"/>
      <c r="D2273" s="111"/>
      <c r="E2273" s="111"/>
      <c r="F2273" s="138"/>
      <c r="G2273" s="111"/>
      <c r="J2273" s="111"/>
      <c r="AD2273" s="111"/>
      <c r="AH2273" s="111"/>
    </row>
    <row r="2274" spans="3:34">
      <c r="C2274" s="111"/>
      <c r="D2274" s="111"/>
      <c r="E2274" s="111"/>
      <c r="F2274" s="138"/>
      <c r="G2274" s="111"/>
      <c r="J2274" s="111"/>
      <c r="AD2274" s="111"/>
      <c r="AH2274" s="111"/>
    </row>
    <row r="2275" spans="3:34">
      <c r="C2275" s="111"/>
      <c r="D2275" s="111"/>
      <c r="E2275" s="111"/>
      <c r="F2275" s="138"/>
      <c r="G2275" s="111"/>
      <c r="J2275" s="111"/>
      <c r="AD2275" s="111"/>
      <c r="AH2275" s="111"/>
    </row>
    <row r="2276" spans="3:34">
      <c r="C2276" s="111"/>
      <c r="D2276" s="111"/>
      <c r="E2276" s="111"/>
      <c r="F2276" s="138"/>
      <c r="G2276" s="111"/>
      <c r="J2276" s="111"/>
      <c r="AD2276" s="111"/>
      <c r="AH2276" s="111"/>
    </row>
    <row r="2277" spans="3:34">
      <c r="C2277" s="111"/>
      <c r="D2277" s="111"/>
      <c r="E2277" s="111"/>
      <c r="F2277" s="138"/>
      <c r="G2277" s="111"/>
      <c r="J2277" s="111"/>
      <c r="AD2277" s="111"/>
      <c r="AH2277" s="111"/>
    </row>
    <row r="2278" spans="3:34">
      <c r="C2278" s="111"/>
      <c r="D2278" s="111"/>
      <c r="E2278" s="111"/>
      <c r="F2278" s="138"/>
      <c r="G2278" s="111"/>
      <c r="J2278" s="111"/>
      <c r="AD2278" s="111"/>
      <c r="AH2278" s="111"/>
    </row>
    <row r="2279" spans="3:34">
      <c r="C2279" s="111"/>
      <c r="D2279" s="111"/>
      <c r="E2279" s="111"/>
      <c r="F2279" s="138"/>
      <c r="G2279" s="111"/>
      <c r="J2279" s="111"/>
      <c r="AD2279" s="111"/>
      <c r="AH2279" s="111"/>
    </row>
    <row r="2280" spans="3:34">
      <c r="C2280" s="111"/>
      <c r="D2280" s="111"/>
      <c r="E2280" s="111"/>
      <c r="F2280" s="138"/>
      <c r="G2280" s="111"/>
      <c r="J2280" s="111"/>
      <c r="AD2280" s="111"/>
      <c r="AH2280" s="111"/>
    </row>
    <row r="2281" spans="3:34">
      <c r="C2281" s="111"/>
      <c r="D2281" s="111"/>
      <c r="E2281" s="111"/>
      <c r="F2281" s="138"/>
      <c r="G2281" s="111"/>
      <c r="J2281" s="111"/>
      <c r="AD2281" s="111"/>
      <c r="AH2281" s="111"/>
    </row>
    <row r="2282" spans="3:34">
      <c r="C2282" s="111"/>
      <c r="D2282" s="111"/>
      <c r="E2282" s="111"/>
      <c r="F2282" s="138"/>
      <c r="G2282" s="111"/>
      <c r="J2282" s="111"/>
      <c r="AD2282" s="111"/>
      <c r="AH2282" s="111"/>
    </row>
    <row r="2283" spans="3:34">
      <c r="C2283" s="111"/>
      <c r="D2283" s="111"/>
      <c r="E2283" s="111"/>
      <c r="F2283" s="138"/>
      <c r="G2283" s="111"/>
      <c r="J2283" s="111"/>
      <c r="AD2283" s="111"/>
      <c r="AH2283" s="111"/>
    </row>
    <row r="2284" spans="3:34">
      <c r="C2284" s="111"/>
      <c r="D2284" s="111"/>
      <c r="E2284" s="111"/>
      <c r="F2284" s="138"/>
      <c r="G2284" s="111"/>
      <c r="J2284" s="111"/>
      <c r="AD2284" s="111"/>
      <c r="AH2284" s="111"/>
    </row>
    <row r="2285" spans="3:34">
      <c r="C2285" s="111"/>
      <c r="D2285" s="111"/>
      <c r="E2285" s="111"/>
      <c r="F2285" s="138"/>
      <c r="G2285" s="111"/>
      <c r="J2285" s="111"/>
      <c r="AD2285" s="111"/>
      <c r="AH2285" s="111"/>
    </row>
    <row r="2286" spans="3:34">
      <c r="C2286" s="111"/>
      <c r="D2286" s="111"/>
      <c r="E2286" s="111"/>
      <c r="F2286" s="138"/>
      <c r="G2286" s="111"/>
      <c r="J2286" s="111"/>
      <c r="AD2286" s="111"/>
      <c r="AH2286" s="111"/>
    </row>
    <row r="2287" spans="3:34">
      <c r="C2287" s="111"/>
      <c r="D2287" s="111"/>
      <c r="E2287" s="111"/>
      <c r="F2287" s="138"/>
      <c r="G2287" s="111"/>
      <c r="J2287" s="111"/>
      <c r="AD2287" s="111"/>
      <c r="AH2287" s="111"/>
    </row>
    <row r="2288" spans="3:34">
      <c r="C2288" s="111"/>
      <c r="D2288" s="111"/>
      <c r="E2288" s="111"/>
      <c r="F2288" s="138"/>
      <c r="G2288" s="111"/>
      <c r="J2288" s="111"/>
      <c r="AD2288" s="111"/>
      <c r="AH2288" s="111"/>
    </row>
    <row r="2289" spans="3:34">
      <c r="C2289" s="111"/>
      <c r="D2289" s="111"/>
      <c r="E2289" s="111"/>
      <c r="F2289" s="138"/>
      <c r="G2289" s="111"/>
      <c r="J2289" s="111"/>
      <c r="AD2289" s="111"/>
      <c r="AH2289" s="111"/>
    </row>
    <row r="2290" spans="3:34">
      <c r="C2290" s="111"/>
      <c r="D2290" s="111"/>
      <c r="E2290" s="111"/>
      <c r="F2290" s="138"/>
      <c r="G2290" s="111"/>
      <c r="J2290" s="111"/>
      <c r="AD2290" s="111"/>
      <c r="AH2290" s="111"/>
    </row>
    <row r="2291" spans="3:34">
      <c r="C2291" s="111"/>
      <c r="D2291" s="111"/>
      <c r="E2291" s="111"/>
      <c r="F2291" s="138"/>
      <c r="G2291" s="111"/>
      <c r="J2291" s="111"/>
      <c r="AD2291" s="111"/>
      <c r="AH2291" s="111"/>
    </row>
    <row r="2292" spans="3:34">
      <c r="C2292" s="111"/>
      <c r="D2292" s="111"/>
      <c r="E2292" s="111"/>
      <c r="F2292" s="138"/>
      <c r="G2292" s="111"/>
      <c r="J2292" s="111"/>
      <c r="AD2292" s="111"/>
      <c r="AH2292" s="111"/>
    </row>
    <row r="2293" spans="3:34">
      <c r="C2293" s="111"/>
      <c r="D2293" s="111"/>
      <c r="E2293" s="111"/>
      <c r="F2293" s="138"/>
      <c r="G2293" s="111"/>
      <c r="J2293" s="111"/>
      <c r="AD2293" s="111"/>
      <c r="AH2293" s="111"/>
    </row>
    <row r="2294" spans="3:34">
      <c r="C2294" s="111"/>
      <c r="D2294" s="111"/>
      <c r="E2294" s="111"/>
      <c r="F2294" s="138"/>
      <c r="G2294" s="111"/>
      <c r="J2294" s="111"/>
      <c r="AD2294" s="111"/>
      <c r="AH2294" s="111"/>
    </row>
    <row r="2295" spans="3:34">
      <c r="C2295" s="111"/>
      <c r="D2295" s="111"/>
      <c r="E2295" s="111"/>
      <c r="F2295" s="138"/>
      <c r="G2295" s="111"/>
      <c r="J2295" s="111"/>
      <c r="AD2295" s="111"/>
      <c r="AH2295" s="111"/>
    </row>
    <row r="2296" spans="3:34">
      <c r="C2296" s="111"/>
      <c r="D2296" s="111"/>
      <c r="E2296" s="111"/>
      <c r="F2296" s="138"/>
      <c r="G2296" s="111"/>
      <c r="J2296" s="111"/>
      <c r="AD2296" s="111"/>
      <c r="AH2296" s="111"/>
    </row>
    <row r="2297" spans="3:34">
      <c r="C2297" s="111"/>
      <c r="D2297" s="111"/>
      <c r="E2297" s="111"/>
      <c r="F2297" s="138"/>
      <c r="G2297" s="111"/>
      <c r="J2297" s="111"/>
      <c r="AD2297" s="111"/>
      <c r="AH2297" s="111"/>
    </row>
    <row r="2298" spans="3:34">
      <c r="C2298" s="111"/>
      <c r="D2298" s="111"/>
      <c r="E2298" s="111"/>
      <c r="F2298" s="138"/>
      <c r="G2298" s="111"/>
      <c r="J2298" s="111"/>
      <c r="AD2298" s="111"/>
      <c r="AH2298" s="111"/>
    </row>
    <row r="2299" spans="3:34">
      <c r="C2299" s="111"/>
      <c r="D2299" s="111"/>
      <c r="E2299" s="111"/>
      <c r="F2299" s="138"/>
      <c r="G2299" s="111"/>
      <c r="J2299" s="111"/>
      <c r="AD2299" s="111"/>
      <c r="AH2299" s="111"/>
    </row>
    <row r="2300" spans="3:34">
      <c r="C2300" s="111"/>
      <c r="D2300" s="111"/>
      <c r="E2300" s="111"/>
      <c r="F2300" s="138"/>
      <c r="G2300" s="111"/>
      <c r="J2300" s="111"/>
      <c r="AD2300" s="111"/>
      <c r="AH2300" s="111"/>
    </row>
    <row r="2301" spans="3:34">
      <c r="C2301" s="111"/>
      <c r="D2301" s="111"/>
      <c r="E2301" s="111"/>
      <c r="F2301" s="138"/>
      <c r="G2301" s="111"/>
      <c r="J2301" s="111"/>
      <c r="AD2301" s="111"/>
      <c r="AH2301" s="111"/>
    </row>
    <row r="2302" spans="3:34">
      <c r="C2302" s="111"/>
      <c r="D2302" s="111"/>
      <c r="E2302" s="111"/>
      <c r="F2302" s="138"/>
      <c r="G2302" s="111"/>
      <c r="J2302" s="111"/>
      <c r="AD2302" s="111"/>
      <c r="AH2302" s="111"/>
    </row>
    <row r="2303" spans="3:34">
      <c r="C2303" s="111"/>
      <c r="D2303" s="111"/>
      <c r="E2303" s="111"/>
      <c r="F2303" s="138"/>
      <c r="G2303" s="111"/>
      <c r="J2303" s="111"/>
      <c r="AD2303" s="111"/>
      <c r="AH2303" s="111"/>
    </row>
    <row r="2304" spans="3:34">
      <c r="C2304" s="111"/>
      <c r="D2304" s="111"/>
      <c r="E2304" s="111"/>
      <c r="F2304" s="138"/>
      <c r="G2304" s="111"/>
      <c r="J2304" s="111"/>
      <c r="AD2304" s="111"/>
      <c r="AH2304" s="111"/>
    </row>
    <row r="2305" spans="3:34">
      <c r="C2305" s="111"/>
      <c r="D2305" s="111"/>
      <c r="E2305" s="111"/>
      <c r="F2305" s="138"/>
      <c r="G2305" s="111"/>
      <c r="J2305" s="111"/>
      <c r="AD2305" s="111"/>
      <c r="AH2305" s="111"/>
    </row>
    <row r="2306" spans="3:34">
      <c r="C2306" s="111"/>
      <c r="D2306" s="111"/>
      <c r="E2306" s="111"/>
      <c r="F2306" s="138"/>
      <c r="G2306" s="111"/>
      <c r="J2306" s="111"/>
      <c r="AD2306" s="111"/>
      <c r="AH2306" s="111"/>
    </row>
    <row r="2307" spans="3:34">
      <c r="C2307" s="111"/>
      <c r="D2307" s="111"/>
      <c r="E2307" s="111"/>
      <c r="F2307" s="138"/>
      <c r="G2307" s="111"/>
      <c r="J2307" s="111"/>
      <c r="AD2307" s="111"/>
      <c r="AH2307" s="111"/>
    </row>
    <row r="2308" spans="3:34">
      <c r="C2308" s="111"/>
      <c r="D2308" s="111"/>
      <c r="E2308" s="111"/>
      <c r="F2308" s="138"/>
      <c r="G2308" s="111"/>
      <c r="J2308" s="111"/>
      <c r="AD2308" s="111"/>
      <c r="AH2308" s="111"/>
    </row>
    <row r="2309" spans="3:34">
      <c r="C2309" s="111"/>
      <c r="D2309" s="111"/>
      <c r="E2309" s="111"/>
      <c r="F2309" s="138"/>
      <c r="G2309" s="111"/>
      <c r="J2309" s="111"/>
      <c r="AD2309" s="111"/>
      <c r="AH2309" s="111"/>
    </row>
    <row r="2310" spans="3:34">
      <c r="C2310" s="111"/>
      <c r="D2310" s="111"/>
      <c r="E2310" s="111"/>
      <c r="F2310" s="138"/>
      <c r="G2310" s="111"/>
      <c r="J2310" s="111"/>
      <c r="AD2310" s="111"/>
      <c r="AH2310" s="111"/>
    </row>
    <row r="2311" spans="3:34">
      <c r="C2311" s="111"/>
      <c r="D2311" s="111"/>
      <c r="E2311" s="111"/>
      <c r="F2311" s="138"/>
      <c r="G2311" s="111"/>
      <c r="J2311" s="111"/>
      <c r="AD2311" s="111"/>
      <c r="AH2311" s="111"/>
    </row>
    <row r="2312" spans="3:34">
      <c r="C2312" s="111"/>
      <c r="D2312" s="111"/>
      <c r="E2312" s="111"/>
      <c r="F2312" s="138"/>
      <c r="G2312" s="111"/>
      <c r="J2312" s="111"/>
      <c r="AD2312" s="111"/>
      <c r="AH2312" s="111"/>
    </row>
    <row r="2313" spans="3:34">
      <c r="C2313" s="111"/>
      <c r="D2313" s="111"/>
      <c r="E2313" s="111"/>
      <c r="F2313" s="138"/>
      <c r="G2313" s="111"/>
      <c r="J2313" s="111"/>
      <c r="AD2313" s="111"/>
      <c r="AH2313" s="111"/>
    </row>
    <row r="2314" spans="3:34">
      <c r="C2314" s="111"/>
      <c r="D2314" s="111"/>
      <c r="E2314" s="111"/>
      <c r="F2314" s="138"/>
      <c r="G2314" s="111"/>
      <c r="J2314" s="111"/>
      <c r="AD2314" s="111"/>
      <c r="AH2314" s="111"/>
    </row>
    <row r="2315" spans="3:34">
      <c r="C2315" s="111"/>
      <c r="D2315" s="111"/>
      <c r="E2315" s="111"/>
      <c r="F2315" s="138"/>
      <c r="G2315" s="111"/>
      <c r="J2315" s="111"/>
      <c r="AD2315" s="111"/>
      <c r="AH2315" s="111"/>
    </row>
    <row r="2316" spans="3:34">
      <c r="C2316" s="111"/>
      <c r="D2316" s="111"/>
      <c r="E2316" s="111"/>
      <c r="F2316" s="138"/>
      <c r="G2316" s="111"/>
      <c r="J2316" s="111"/>
      <c r="AD2316" s="111"/>
      <c r="AH2316" s="111"/>
    </row>
    <row r="2317" spans="3:34">
      <c r="C2317" s="111"/>
      <c r="D2317" s="111"/>
      <c r="E2317" s="111"/>
      <c r="F2317" s="138"/>
      <c r="G2317" s="111"/>
      <c r="J2317" s="111"/>
      <c r="AD2317" s="111"/>
      <c r="AH2317" s="111"/>
    </row>
    <row r="2318" spans="3:34">
      <c r="C2318" s="111"/>
      <c r="D2318" s="111"/>
      <c r="E2318" s="111"/>
      <c r="F2318" s="138"/>
      <c r="G2318" s="111"/>
      <c r="J2318" s="111"/>
      <c r="AD2318" s="111"/>
      <c r="AH2318" s="111"/>
    </row>
    <row r="2319" spans="3:34">
      <c r="C2319" s="111"/>
      <c r="D2319" s="111"/>
      <c r="E2319" s="111"/>
      <c r="F2319" s="138"/>
      <c r="G2319" s="111"/>
      <c r="J2319" s="111"/>
      <c r="AD2319" s="111"/>
      <c r="AH2319" s="111"/>
    </row>
    <row r="2320" spans="3:34">
      <c r="C2320" s="111"/>
      <c r="D2320" s="111"/>
      <c r="E2320" s="111"/>
      <c r="F2320" s="138"/>
      <c r="G2320" s="111"/>
      <c r="J2320" s="111"/>
      <c r="AD2320" s="111"/>
      <c r="AH2320" s="111"/>
    </row>
    <row r="2321" spans="3:34">
      <c r="C2321" s="111"/>
      <c r="D2321" s="111"/>
      <c r="E2321" s="111"/>
      <c r="F2321" s="138"/>
      <c r="G2321" s="111"/>
      <c r="J2321" s="111"/>
      <c r="AD2321" s="111"/>
      <c r="AH2321" s="111"/>
    </row>
    <row r="2322" spans="3:34">
      <c r="C2322" s="111"/>
      <c r="D2322" s="111"/>
      <c r="E2322" s="111"/>
      <c r="F2322" s="138"/>
      <c r="G2322" s="111"/>
      <c r="J2322" s="111"/>
      <c r="AD2322" s="111"/>
      <c r="AH2322" s="111"/>
    </row>
    <row r="2323" spans="3:34">
      <c r="C2323" s="111"/>
      <c r="D2323" s="111"/>
      <c r="E2323" s="111"/>
      <c r="F2323" s="138"/>
      <c r="G2323" s="111"/>
      <c r="J2323" s="111"/>
      <c r="AD2323" s="111"/>
      <c r="AH2323" s="111"/>
    </row>
    <row r="2324" spans="3:34">
      <c r="C2324" s="111"/>
      <c r="D2324" s="111"/>
      <c r="E2324" s="111"/>
      <c r="F2324" s="138"/>
      <c r="G2324" s="111"/>
      <c r="J2324" s="111"/>
      <c r="AD2324" s="111"/>
      <c r="AH2324" s="111"/>
    </row>
    <row r="2325" spans="3:34">
      <c r="C2325" s="111"/>
      <c r="D2325" s="111"/>
      <c r="E2325" s="111"/>
      <c r="F2325" s="138"/>
      <c r="G2325" s="111"/>
      <c r="J2325" s="111"/>
      <c r="AD2325" s="111"/>
      <c r="AH2325" s="111"/>
    </row>
    <row r="2326" spans="3:34">
      <c r="C2326" s="111"/>
      <c r="D2326" s="111"/>
      <c r="E2326" s="111"/>
      <c r="F2326" s="138"/>
      <c r="G2326" s="111"/>
      <c r="J2326" s="111"/>
      <c r="AD2326" s="111"/>
      <c r="AH2326" s="111"/>
    </row>
    <row r="2327" spans="3:34">
      <c r="C2327" s="111"/>
      <c r="D2327" s="111"/>
      <c r="E2327" s="111"/>
      <c r="F2327" s="138"/>
      <c r="G2327" s="111"/>
      <c r="J2327" s="111"/>
      <c r="AD2327" s="111"/>
      <c r="AH2327" s="111"/>
    </row>
    <row r="2328" spans="3:34">
      <c r="C2328" s="111"/>
      <c r="D2328" s="111"/>
      <c r="E2328" s="111"/>
      <c r="F2328" s="138"/>
      <c r="G2328" s="111"/>
      <c r="J2328" s="111"/>
      <c r="AD2328" s="111"/>
      <c r="AH2328" s="111"/>
    </row>
    <row r="2329" spans="3:34">
      <c r="C2329" s="111"/>
      <c r="D2329" s="111"/>
      <c r="E2329" s="111"/>
      <c r="F2329" s="138"/>
      <c r="G2329" s="111"/>
      <c r="J2329" s="111"/>
      <c r="AD2329" s="111"/>
      <c r="AH2329" s="111"/>
    </row>
    <row r="2330" spans="3:34">
      <c r="C2330" s="111"/>
      <c r="D2330" s="111"/>
      <c r="E2330" s="111"/>
      <c r="F2330" s="138"/>
      <c r="G2330" s="111"/>
      <c r="J2330" s="111"/>
      <c r="AD2330" s="111"/>
      <c r="AH2330" s="111"/>
    </row>
    <row r="2331" spans="3:34">
      <c r="C2331" s="111"/>
      <c r="D2331" s="111"/>
      <c r="E2331" s="111"/>
      <c r="F2331" s="138"/>
      <c r="G2331" s="111"/>
      <c r="J2331" s="111"/>
      <c r="AD2331" s="111"/>
      <c r="AH2331" s="111"/>
    </row>
    <row r="2332" spans="3:34">
      <c r="C2332" s="111"/>
      <c r="D2332" s="111"/>
      <c r="E2332" s="111"/>
      <c r="F2332" s="138"/>
      <c r="G2332" s="111"/>
      <c r="J2332" s="111"/>
      <c r="AD2332" s="111"/>
      <c r="AH2332" s="111"/>
    </row>
    <row r="2333" spans="3:34">
      <c r="C2333" s="111"/>
      <c r="D2333" s="111"/>
      <c r="E2333" s="111"/>
      <c r="F2333" s="138"/>
      <c r="G2333" s="111"/>
      <c r="J2333" s="111"/>
      <c r="AD2333" s="111"/>
      <c r="AH2333" s="111"/>
    </row>
    <row r="2334" spans="3:34">
      <c r="C2334" s="111"/>
      <c r="D2334" s="111"/>
      <c r="E2334" s="111"/>
      <c r="F2334" s="138"/>
      <c r="G2334" s="111"/>
      <c r="J2334" s="111"/>
      <c r="AD2334" s="111"/>
      <c r="AH2334" s="111"/>
    </row>
    <row r="2335" spans="3:34">
      <c r="C2335" s="111"/>
      <c r="D2335" s="111"/>
      <c r="E2335" s="111"/>
      <c r="F2335" s="138"/>
      <c r="G2335" s="111"/>
      <c r="J2335" s="111"/>
      <c r="AD2335" s="111"/>
      <c r="AH2335" s="111"/>
    </row>
    <row r="2336" spans="3:34">
      <c r="C2336" s="111"/>
      <c r="D2336" s="111"/>
      <c r="E2336" s="111"/>
      <c r="F2336" s="138"/>
      <c r="G2336" s="111"/>
      <c r="J2336" s="111"/>
      <c r="AD2336" s="111"/>
      <c r="AH2336" s="111"/>
    </row>
    <row r="2337" spans="3:34">
      <c r="C2337" s="111"/>
      <c r="D2337" s="111"/>
      <c r="E2337" s="111"/>
      <c r="F2337" s="138"/>
      <c r="G2337" s="111"/>
      <c r="J2337" s="111"/>
      <c r="AD2337" s="111"/>
      <c r="AH2337" s="111"/>
    </row>
    <row r="2338" spans="3:34">
      <c r="C2338" s="111"/>
      <c r="D2338" s="111"/>
      <c r="E2338" s="111"/>
      <c r="F2338" s="138"/>
      <c r="G2338" s="111"/>
      <c r="J2338" s="111"/>
      <c r="AD2338" s="111"/>
      <c r="AH2338" s="111"/>
    </row>
    <row r="2339" spans="3:34">
      <c r="C2339" s="111"/>
      <c r="D2339" s="111"/>
      <c r="E2339" s="111"/>
      <c r="F2339" s="138"/>
      <c r="G2339" s="111"/>
      <c r="J2339" s="111"/>
      <c r="AD2339" s="111"/>
      <c r="AH2339" s="111"/>
    </row>
    <row r="2340" spans="3:34">
      <c r="C2340" s="111"/>
      <c r="D2340" s="111"/>
      <c r="E2340" s="111"/>
      <c r="F2340" s="138"/>
      <c r="G2340" s="111"/>
      <c r="J2340" s="111"/>
      <c r="AD2340" s="111"/>
      <c r="AH2340" s="111"/>
    </row>
    <row r="2341" spans="3:34">
      <c r="C2341" s="111"/>
      <c r="D2341" s="111"/>
      <c r="E2341" s="111"/>
      <c r="F2341" s="138"/>
      <c r="G2341" s="111"/>
      <c r="J2341" s="111"/>
      <c r="AD2341" s="111"/>
      <c r="AH2341" s="111"/>
    </row>
    <row r="2342" spans="3:34">
      <c r="C2342" s="111"/>
      <c r="D2342" s="111"/>
      <c r="E2342" s="111"/>
      <c r="F2342" s="138"/>
      <c r="G2342" s="111"/>
      <c r="J2342" s="111"/>
      <c r="AD2342" s="111"/>
      <c r="AH2342" s="111"/>
    </row>
    <row r="2343" spans="3:34">
      <c r="C2343" s="111"/>
      <c r="D2343" s="111"/>
      <c r="E2343" s="111"/>
      <c r="F2343" s="138"/>
      <c r="G2343" s="111"/>
      <c r="J2343" s="111"/>
      <c r="AD2343" s="111"/>
      <c r="AH2343" s="111"/>
    </row>
    <row r="2344" spans="3:34">
      <c r="C2344" s="111"/>
      <c r="D2344" s="111"/>
      <c r="E2344" s="111"/>
      <c r="F2344" s="138"/>
      <c r="G2344" s="111"/>
      <c r="J2344" s="111"/>
      <c r="AD2344" s="111"/>
      <c r="AH2344" s="111"/>
    </row>
    <row r="2345" spans="3:34">
      <c r="C2345" s="111"/>
      <c r="D2345" s="111"/>
      <c r="E2345" s="111"/>
      <c r="F2345" s="138"/>
      <c r="G2345" s="111"/>
      <c r="J2345" s="111"/>
      <c r="AD2345" s="111"/>
      <c r="AH2345" s="111"/>
    </row>
    <row r="2346" spans="3:34">
      <c r="C2346" s="111"/>
      <c r="D2346" s="111"/>
      <c r="E2346" s="111"/>
      <c r="F2346" s="138"/>
      <c r="G2346" s="111"/>
      <c r="J2346" s="111"/>
      <c r="AD2346" s="111"/>
      <c r="AH2346" s="111"/>
    </row>
    <row r="2347" spans="3:34">
      <c r="C2347" s="111"/>
      <c r="D2347" s="111"/>
      <c r="E2347" s="111"/>
      <c r="F2347" s="138"/>
      <c r="G2347" s="111"/>
      <c r="J2347" s="111"/>
      <c r="AD2347" s="111"/>
      <c r="AH2347" s="111"/>
    </row>
    <row r="2348" spans="3:34">
      <c r="C2348" s="111"/>
      <c r="D2348" s="111"/>
      <c r="E2348" s="111"/>
      <c r="F2348" s="138"/>
      <c r="G2348" s="111"/>
      <c r="J2348" s="111"/>
      <c r="AD2348" s="111"/>
      <c r="AH2348" s="111"/>
    </row>
    <row r="2349" spans="3:34">
      <c r="C2349" s="111"/>
      <c r="D2349" s="111"/>
      <c r="E2349" s="111"/>
      <c r="F2349" s="138"/>
      <c r="G2349" s="111"/>
      <c r="J2349" s="111"/>
      <c r="AD2349" s="111"/>
      <c r="AH2349" s="111"/>
    </row>
    <row r="2350" spans="3:34">
      <c r="C2350" s="111"/>
      <c r="D2350" s="111"/>
      <c r="E2350" s="111"/>
      <c r="F2350" s="138"/>
      <c r="G2350" s="111"/>
      <c r="J2350" s="111"/>
      <c r="AD2350" s="111"/>
      <c r="AH2350" s="111"/>
    </row>
    <row r="2351" spans="3:34">
      <c r="C2351" s="111"/>
      <c r="D2351" s="111"/>
      <c r="E2351" s="111"/>
      <c r="F2351" s="138"/>
      <c r="G2351" s="111"/>
      <c r="J2351" s="111"/>
      <c r="AD2351" s="111"/>
      <c r="AH2351" s="111"/>
    </row>
    <row r="2352" spans="3:34">
      <c r="C2352" s="111"/>
      <c r="D2352" s="111"/>
      <c r="E2352" s="111"/>
      <c r="F2352" s="138"/>
      <c r="G2352" s="111"/>
      <c r="J2352" s="111"/>
      <c r="AD2352" s="111"/>
      <c r="AH2352" s="111"/>
    </row>
    <row r="2353" spans="3:34">
      <c r="C2353" s="111"/>
      <c r="D2353" s="111"/>
      <c r="E2353" s="111"/>
      <c r="F2353" s="138"/>
      <c r="G2353" s="111"/>
      <c r="J2353" s="111"/>
      <c r="AD2353" s="111"/>
      <c r="AH2353" s="111"/>
    </row>
    <row r="2354" spans="3:34">
      <c r="C2354" s="111"/>
      <c r="D2354" s="111"/>
      <c r="E2354" s="111"/>
      <c r="F2354" s="138"/>
      <c r="G2354" s="111"/>
      <c r="J2354" s="111"/>
      <c r="AD2354" s="111"/>
      <c r="AH2354" s="111"/>
    </row>
    <row r="2355" spans="3:34">
      <c r="C2355" s="111"/>
      <c r="D2355" s="111"/>
      <c r="E2355" s="111"/>
      <c r="F2355" s="138"/>
      <c r="G2355" s="111"/>
      <c r="J2355" s="111"/>
      <c r="AD2355" s="111"/>
      <c r="AH2355" s="111"/>
    </row>
    <row r="2356" spans="3:34">
      <c r="C2356" s="111"/>
      <c r="D2356" s="111"/>
      <c r="E2356" s="111"/>
      <c r="F2356" s="138"/>
      <c r="G2356" s="111"/>
      <c r="J2356" s="111"/>
      <c r="AD2356" s="111"/>
      <c r="AH2356" s="111"/>
    </row>
    <row r="2357" spans="3:34">
      <c r="C2357" s="111"/>
      <c r="D2357" s="111"/>
      <c r="E2357" s="111"/>
      <c r="F2357" s="138"/>
      <c r="G2357" s="111"/>
      <c r="J2357" s="111"/>
      <c r="AD2357" s="111"/>
      <c r="AH2357" s="111"/>
    </row>
    <row r="2358" spans="3:34">
      <c r="C2358" s="111"/>
      <c r="D2358" s="111"/>
      <c r="E2358" s="111"/>
      <c r="F2358" s="138"/>
      <c r="G2358" s="111"/>
      <c r="J2358" s="111"/>
      <c r="AD2358" s="111"/>
      <c r="AH2358" s="111"/>
    </row>
    <row r="2359" spans="3:34">
      <c r="C2359" s="111"/>
      <c r="D2359" s="111"/>
      <c r="E2359" s="111"/>
      <c r="F2359" s="138"/>
      <c r="G2359" s="111"/>
      <c r="J2359" s="111"/>
      <c r="AD2359" s="111"/>
      <c r="AH2359" s="111"/>
    </row>
    <row r="2360" spans="3:34">
      <c r="C2360" s="111"/>
      <c r="D2360" s="111"/>
      <c r="E2360" s="111"/>
      <c r="F2360" s="138"/>
      <c r="G2360" s="111"/>
      <c r="J2360" s="111"/>
      <c r="AD2360" s="111"/>
      <c r="AH2360" s="111"/>
    </row>
    <row r="2361" spans="3:34">
      <c r="C2361" s="111"/>
      <c r="D2361" s="111"/>
      <c r="E2361" s="111"/>
      <c r="F2361" s="138"/>
      <c r="G2361" s="111"/>
      <c r="J2361" s="111"/>
      <c r="AD2361" s="111"/>
      <c r="AH2361" s="111"/>
    </row>
    <row r="2362" spans="3:34">
      <c r="C2362" s="111"/>
      <c r="D2362" s="111"/>
      <c r="E2362" s="111"/>
      <c r="F2362" s="138"/>
      <c r="G2362" s="111"/>
      <c r="J2362" s="111"/>
      <c r="AD2362" s="111"/>
      <c r="AH2362" s="111"/>
    </row>
    <row r="2363" spans="3:34">
      <c r="C2363" s="111"/>
      <c r="D2363" s="111"/>
      <c r="E2363" s="111"/>
      <c r="F2363" s="138"/>
      <c r="G2363" s="111"/>
      <c r="J2363" s="111"/>
      <c r="AD2363" s="111"/>
      <c r="AH2363" s="111"/>
    </row>
    <row r="2364" spans="3:34">
      <c r="C2364" s="111"/>
      <c r="D2364" s="111"/>
      <c r="E2364" s="111"/>
      <c r="F2364" s="138"/>
      <c r="G2364" s="111"/>
      <c r="J2364" s="111"/>
      <c r="AD2364" s="111"/>
      <c r="AH2364" s="111"/>
    </row>
    <row r="2365" spans="3:34">
      <c r="C2365" s="111"/>
      <c r="D2365" s="111"/>
      <c r="E2365" s="111"/>
      <c r="F2365" s="138"/>
      <c r="G2365" s="111"/>
      <c r="J2365" s="111"/>
      <c r="AD2365" s="111"/>
      <c r="AH2365" s="111"/>
    </row>
    <row r="2366" spans="3:34">
      <c r="C2366" s="111"/>
      <c r="D2366" s="111"/>
      <c r="E2366" s="111"/>
      <c r="F2366" s="138"/>
      <c r="G2366" s="111"/>
      <c r="J2366" s="111"/>
      <c r="AD2366" s="111"/>
      <c r="AH2366" s="111"/>
    </row>
    <row r="2367" spans="3:34">
      <c r="C2367" s="111"/>
      <c r="D2367" s="111"/>
      <c r="E2367" s="111"/>
      <c r="F2367" s="138"/>
      <c r="G2367" s="111"/>
      <c r="J2367" s="111"/>
      <c r="AD2367" s="111"/>
      <c r="AH2367" s="111"/>
    </row>
    <row r="2368" spans="3:34">
      <c r="C2368" s="111"/>
      <c r="D2368" s="111"/>
      <c r="E2368" s="111"/>
      <c r="F2368" s="138"/>
      <c r="G2368" s="111"/>
      <c r="J2368" s="111"/>
      <c r="AD2368" s="111"/>
      <c r="AH2368" s="111"/>
    </row>
    <row r="2369" spans="3:34">
      <c r="C2369" s="111"/>
      <c r="D2369" s="111"/>
      <c r="E2369" s="111"/>
      <c r="F2369" s="138"/>
      <c r="G2369" s="111"/>
      <c r="J2369" s="111"/>
      <c r="AD2369" s="111"/>
      <c r="AH2369" s="111"/>
    </row>
    <row r="2370" spans="3:34">
      <c r="C2370" s="111"/>
      <c r="D2370" s="111"/>
      <c r="E2370" s="111"/>
      <c r="F2370" s="138"/>
      <c r="G2370" s="111"/>
      <c r="J2370" s="111"/>
      <c r="AD2370" s="111"/>
      <c r="AH2370" s="111"/>
    </row>
    <row r="2371" spans="3:34">
      <c r="C2371" s="111"/>
      <c r="D2371" s="111"/>
      <c r="E2371" s="111"/>
      <c r="F2371" s="138"/>
      <c r="G2371" s="111"/>
      <c r="J2371" s="111"/>
      <c r="AD2371" s="111"/>
      <c r="AH2371" s="111"/>
    </row>
    <row r="2372" spans="3:34">
      <c r="C2372" s="111"/>
      <c r="D2372" s="111"/>
      <c r="E2372" s="111"/>
      <c r="F2372" s="138"/>
      <c r="G2372" s="111"/>
      <c r="J2372" s="111"/>
      <c r="AD2372" s="111"/>
      <c r="AH2372" s="111"/>
    </row>
    <row r="2373" spans="3:34">
      <c r="C2373" s="111"/>
      <c r="D2373" s="111"/>
      <c r="E2373" s="111"/>
      <c r="F2373" s="138"/>
      <c r="G2373" s="111"/>
      <c r="J2373" s="111"/>
      <c r="AD2373" s="111"/>
      <c r="AH2373" s="111"/>
    </row>
    <row r="2374" spans="3:34">
      <c r="C2374" s="111"/>
      <c r="D2374" s="111"/>
      <c r="E2374" s="111"/>
      <c r="F2374" s="138"/>
      <c r="G2374" s="111"/>
      <c r="J2374" s="111"/>
      <c r="AD2374" s="111"/>
      <c r="AH2374" s="111"/>
    </row>
    <row r="2375" spans="3:34">
      <c r="C2375" s="111"/>
      <c r="D2375" s="111"/>
      <c r="E2375" s="111"/>
      <c r="F2375" s="138"/>
      <c r="G2375" s="111"/>
      <c r="J2375" s="111"/>
      <c r="AD2375" s="111"/>
      <c r="AH2375" s="111"/>
    </row>
    <row r="2376" spans="3:34">
      <c r="C2376" s="111"/>
      <c r="D2376" s="111"/>
      <c r="E2376" s="111"/>
      <c r="F2376" s="138"/>
      <c r="G2376" s="111"/>
      <c r="J2376" s="111"/>
      <c r="AD2376" s="111"/>
      <c r="AH2376" s="111"/>
    </row>
    <row r="2377" spans="3:34">
      <c r="C2377" s="111"/>
      <c r="D2377" s="111"/>
      <c r="E2377" s="111"/>
      <c r="F2377" s="138"/>
      <c r="G2377" s="111"/>
      <c r="J2377" s="111"/>
      <c r="AD2377" s="111"/>
      <c r="AH2377" s="111"/>
    </row>
    <row r="2378" spans="3:34">
      <c r="C2378" s="111"/>
      <c r="D2378" s="111"/>
      <c r="E2378" s="111"/>
      <c r="F2378" s="138"/>
      <c r="G2378" s="111"/>
      <c r="J2378" s="111"/>
      <c r="AD2378" s="111"/>
      <c r="AH2378" s="111"/>
    </row>
    <row r="2379" spans="3:34">
      <c r="C2379" s="111"/>
      <c r="D2379" s="111"/>
      <c r="E2379" s="111"/>
      <c r="F2379" s="138"/>
      <c r="G2379" s="111"/>
      <c r="J2379" s="111"/>
      <c r="AD2379" s="111"/>
      <c r="AH2379" s="111"/>
    </row>
    <row r="2380" spans="3:34">
      <c r="C2380" s="111"/>
      <c r="D2380" s="111"/>
      <c r="E2380" s="111"/>
      <c r="F2380" s="138"/>
      <c r="G2380" s="111"/>
      <c r="J2380" s="111"/>
      <c r="AD2380" s="111"/>
      <c r="AH2380" s="111"/>
    </row>
    <row r="2381" spans="3:34">
      <c r="C2381" s="111"/>
      <c r="D2381" s="111"/>
      <c r="E2381" s="111"/>
      <c r="F2381" s="138"/>
      <c r="G2381" s="111"/>
      <c r="J2381" s="111"/>
      <c r="AD2381" s="111"/>
      <c r="AH2381" s="111"/>
    </row>
    <row r="2382" spans="3:34">
      <c r="C2382" s="111"/>
      <c r="D2382" s="111"/>
      <c r="E2382" s="111"/>
      <c r="F2382" s="138"/>
      <c r="G2382" s="111"/>
      <c r="J2382" s="111"/>
      <c r="AD2382" s="111"/>
      <c r="AH2382" s="111"/>
    </row>
    <row r="2383" spans="3:34">
      <c r="C2383" s="111"/>
      <c r="D2383" s="111"/>
      <c r="E2383" s="111"/>
      <c r="F2383" s="138"/>
      <c r="G2383" s="111"/>
      <c r="J2383" s="111"/>
      <c r="AD2383" s="111"/>
      <c r="AH2383" s="111"/>
    </row>
    <row r="2384" spans="3:34">
      <c r="C2384" s="111"/>
      <c r="D2384" s="111"/>
      <c r="E2384" s="111"/>
      <c r="F2384" s="138"/>
      <c r="G2384" s="111"/>
      <c r="J2384" s="111"/>
      <c r="AD2384" s="111"/>
      <c r="AH2384" s="111"/>
    </row>
    <row r="2385" spans="3:34">
      <c r="C2385" s="111"/>
      <c r="D2385" s="111"/>
      <c r="E2385" s="111"/>
      <c r="F2385" s="138"/>
      <c r="G2385" s="111"/>
      <c r="J2385" s="111"/>
      <c r="AD2385" s="111"/>
      <c r="AH2385" s="111"/>
    </row>
    <row r="2386" spans="3:34">
      <c r="C2386" s="111"/>
      <c r="D2386" s="111"/>
      <c r="E2386" s="111"/>
      <c r="F2386" s="138"/>
      <c r="G2386" s="111"/>
      <c r="J2386" s="111"/>
      <c r="AD2386" s="111"/>
      <c r="AH2386" s="111"/>
    </row>
    <row r="2387" spans="3:34">
      <c r="C2387" s="111"/>
      <c r="D2387" s="111"/>
      <c r="E2387" s="111"/>
      <c r="F2387" s="138"/>
      <c r="G2387" s="111"/>
      <c r="J2387" s="111"/>
      <c r="AD2387" s="111"/>
      <c r="AH2387" s="111"/>
    </row>
    <row r="2388" spans="3:34">
      <c r="C2388" s="111"/>
      <c r="D2388" s="111"/>
      <c r="E2388" s="111"/>
      <c r="F2388" s="138"/>
      <c r="G2388" s="111"/>
      <c r="J2388" s="111"/>
      <c r="AD2388" s="111"/>
      <c r="AH2388" s="111"/>
    </row>
    <row r="2389" spans="3:34">
      <c r="C2389" s="111"/>
      <c r="D2389" s="111"/>
      <c r="E2389" s="111"/>
      <c r="F2389" s="138"/>
      <c r="G2389" s="111"/>
      <c r="J2389" s="111"/>
      <c r="AD2389" s="111"/>
      <c r="AH2389" s="111"/>
    </row>
    <row r="2390" spans="3:34">
      <c r="C2390" s="111"/>
      <c r="D2390" s="111"/>
      <c r="E2390" s="111"/>
      <c r="F2390" s="138"/>
      <c r="G2390" s="111"/>
      <c r="J2390" s="111"/>
      <c r="AD2390" s="111"/>
      <c r="AH2390" s="111"/>
    </row>
    <row r="2391" spans="3:34">
      <c r="C2391" s="111"/>
      <c r="D2391" s="111"/>
      <c r="E2391" s="111"/>
      <c r="F2391" s="138"/>
      <c r="G2391" s="111"/>
      <c r="J2391" s="111"/>
      <c r="AD2391" s="111"/>
      <c r="AH2391" s="111"/>
    </row>
    <row r="2392" spans="3:34">
      <c r="C2392" s="111"/>
      <c r="D2392" s="111"/>
      <c r="E2392" s="111"/>
      <c r="F2392" s="138"/>
      <c r="G2392" s="111"/>
      <c r="J2392" s="111"/>
      <c r="AD2392" s="111"/>
      <c r="AH2392" s="111"/>
    </row>
    <row r="2393" spans="3:34">
      <c r="C2393" s="111"/>
      <c r="D2393" s="111"/>
      <c r="E2393" s="111"/>
      <c r="F2393" s="138"/>
      <c r="G2393" s="111"/>
      <c r="J2393" s="111"/>
      <c r="AD2393" s="111"/>
      <c r="AH2393" s="111"/>
    </row>
    <row r="2394" spans="3:34">
      <c r="C2394" s="111"/>
      <c r="D2394" s="111"/>
      <c r="E2394" s="111"/>
      <c r="F2394" s="138"/>
      <c r="G2394" s="111"/>
      <c r="J2394" s="111"/>
      <c r="AD2394" s="111"/>
      <c r="AH2394" s="111"/>
    </row>
    <row r="2395" spans="3:34">
      <c r="C2395" s="111"/>
      <c r="D2395" s="111"/>
      <c r="E2395" s="111"/>
      <c r="F2395" s="138"/>
      <c r="G2395" s="111"/>
      <c r="J2395" s="111"/>
      <c r="AD2395" s="111"/>
      <c r="AH2395" s="111"/>
    </row>
    <row r="2396" spans="3:34">
      <c r="C2396" s="111"/>
      <c r="D2396" s="111"/>
      <c r="E2396" s="111"/>
      <c r="F2396" s="138"/>
      <c r="G2396" s="111"/>
      <c r="J2396" s="111"/>
      <c r="AD2396" s="111"/>
      <c r="AH2396" s="111"/>
    </row>
    <row r="2397" spans="3:34">
      <c r="C2397" s="111"/>
      <c r="D2397" s="111"/>
      <c r="E2397" s="111"/>
      <c r="F2397" s="138"/>
      <c r="G2397" s="111"/>
      <c r="J2397" s="111"/>
      <c r="AD2397" s="111"/>
      <c r="AH2397" s="111"/>
    </row>
    <row r="2398" spans="3:34">
      <c r="C2398" s="111"/>
      <c r="D2398" s="111"/>
      <c r="E2398" s="111"/>
      <c r="F2398" s="138"/>
      <c r="G2398" s="111"/>
      <c r="J2398" s="111"/>
      <c r="AD2398" s="111"/>
      <c r="AH2398" s="111"/>
    </row>
    <row r="2399" spans="3:34">
      <c r="C2399" s="111"/>
      <c r="D2399" s="111"/>
      <c r="E2399" s="111"/>
      <c r="F2399" s="138"/>
      <c r="G2399" s="111"/>
      <c r="J2399" s="111"/>
      <c r="AD2399" s="111"/>
      <c r="AH2399" s="111"/>
    </row>
    <row r="2400" spans="3:34">
      <c r="C2400" s="111"/>
      <c r="D2400" s="111"/>
      <c r="E2400" s="111"/>
      <c r="F2400" s="138"/>
      <c r="G2400" s="111"/>
      <c r="J2400" s="111"/>
      <c r="AD2400" s="111"/>
      <c r="AH2400" s="111"/>
    </row>
    <row r="2401" spans="3:34">
      <c r="C2401" s="111"/>
      <c r="D2401" s="111"/>
      <c r="E2401" s="111"/>
      <c r="F2401" s="138"/>
      <c r="G2401" s="111"/>
      <c r="J2401" s="111"/>
      <c r="AD2401" s="111"/>
      <c r="AH2401" s="111"/>
    </row>
    <row r="2402" spans="3:34">
      <c r="C2402" s="111"/>
      <c r="D2402" s="111"/>
      <c r="E2402" s="111"/>
      <c r="F2402" s="138"/>
      <c r="G2402" s="111"/>
      <c r="J2402" s="111"/>
      <c r="AD2402" s="111"/>
      <c r="AH2402" s="111"/>
    </row>
    <row r="2403" spans="3:34">
      <c r="C2403" s="111"/>
      <c r="D2403" s="111"/>
      <c r="E2403" s="111"/>
      <c r="F2403" s="138"/>
      <c r="G2403" s="111"/>
      <c r="J2403" s="111"/>
      <c r="AD2403" s="111"/>
      <c r="AH2403" s="111"/>
    </row>
    <row r="2404" spans="3:34">
      <c r="C2404" s="111"/>
      <c r="D2404" s="111"/>
      <c r="E2404" s="111"/>
      <c r="F2404" s="138"/>
      <c r="G2404" s="111"/>
      <c r="J2404" s="111"/>
      <c r="AD2404" s="111"/>
      <c r="AH2404" s="111"/>
    </row>
    <row r="2405" spans="3:34">
      <c r="C2405" s="111"/>
      <c r="D2405" s="111"/>
      <c r="E2405" s="111"/>
      <c r="F2405" s="138"/>
      <c r="G2405" s="111"/>
      <c r="J2405" s="111"/>
      <c r="AD2405" s="111"/>
      <c r="AH2405" s="111"/>
    </row>
    <row r="2406" spans="3:34">
      <c r="C2406" s="111"/>
      <c r="D2406" s="111"/>
      <c r="E2406" s="111"/>
      <c r="F2406" s="138"/>
      <c r="G2406" s="111"/>
      <c r="J2406" s="111"/>
      <c r="AD2406" s="111"/>
      <c r="AH2406" s="111"/>
    </row>
    <row r="2407" spans="3:34">
      <c r="C2407" s="111"/>
      <c r="D2407" s="111"/>
      <c r="E2407" s="111"/>
      <c r="F2407" s="138"/>
      <c r="G2407" s="111"/>
      <c r="J2407" s="111"/>
      <c r="AD2407" s="111"/>
      <c r="AH2407" s="111"/>
    </row>
    <row r="2408" spans="3:34">
      <c r="C2408" s="111"/>
      <c r="D2408" s="111"/>
      <c r="E2408" s="111"/>
      <c r="F2408" s="138"/>
      <c r="G2408" s="111"/>
      <c r="J2408" s="111"/>
      <c r="AD2408" s="111"/>
      <c r="AH2408" s="111"/>
    </row>
    <row r="2409" spans="3:34">
      <c r="C2409" s="111"/>
      <c r="D2409" s="111"/>
      <c r="E2409" s="111"/>
      <c r="F2409" s="138"/>
      <c r="G2409" s="111"/>
      <c r="J2409" s="111"/>
      <c r="AD2409" s="111"/>
      <c r="AH2409" s="111"/>
    </row>
    <row r="2410" spans="3:34">
      <c r="C2410" s="111"/>
      <c r="D2410" s="111"/>
      <c r="E2410" s="111"/>
      <c r="F2410" s="138"/>
      <c r="G2410" s="111"/>
      <c r="J2410" s="111"/>
      <c r="AD2410" s="111"/>
      <c r="AH2410" s="111"/>
    </row>
    <row r="2411" spans="3:34">
      <c r="C2411" s="111"/>
      <c r="D2411" s="111"/>
      <c r="E2411" s="111"/>
      <c r="F2411" s="138"/>
      <c r="G2411" s="111"/>
      <c r="J2411" s="111"/>
      <c r="AD2411" s="111"/>
      <c r="AH2411" s="111"/>
    </row>
    <row r="2412" spans="3:34">
      <c r="C2412" s="111"/>
      <c r="D2412" s="111"/>
      <c r="E2412" s="111"/>
      <c r="F2412" s="138"/>
      <c r="G2412" s="111"/>
      <c r="J2412" s="111"/>
      <c r="AD2412" s="111"/>
      <c r="AH2412" s="111"/>
    </row>
    <row r="2413" spans="3:34">
      <c r="C2413" s="111"/>
      <c r="D2413" s="111"/>
      <c r="E2413" s="111"/>
      <c r="F2413" s="138"/>
      <c r="G2413" s="111"/>
      <c r="J2413" s="111"/>
      <c r="AD2413" s="111"/>
      <c r="AH2413" s="111"/>
    </row>
    <row r="2414" spans="3:34">
      <c r="C2414" s="111"/>
      <c r="D2414" s="111"/>
      <c r="E2414" s="111"/>
      <c r="F2414" s="138"/>
      <c r="G2414" s="111"/>
      <c r="J2414" s="111"/>
      <c r="AD2414" s="111"/>
      <c r="AH2414" s="111"/>
    </row>
    <row r="2415" spans="3:34">
      <c r="C2415" s="111"/>
      <c r="D2415" s="111"/>
      <c r="E2415" s="111"/>
      <c r="F2415" s="138"/>
      <c r="G2415" s="111"/>
      <c r="J2415" s="111"/>
      <c r="AD2415" s="111"/>
      <c r="AH2415" s="111"/>
    </row>
    <row r="2416" spans="3:34">
      <c r="C2416" s="111"/>
      <c r="D2416" s="111"/>
      <c r="E2416" s="111"/>
      <c r="F2416" s="138"/>
      <c r="G2416" s="111"/>
      <c r="J2416" s="111"/>
      <c r="AD2416" s="111"/>
      <c r="AH2416" s="111"/>
    </row>
    <row r="2417" spans="3:34">
      <c r="C2417" s="111"/>
      <c r="D2417" s="111"/>
      <c r="E2417" s="111"/>
      <c r="F2417" s="138"/>
      <c r="G2417" s="111"/>
      <c r="J2417" s="111"/>
      <c r="AD2417" s="111"/>
      <c r="AH2417" s="111"/>
    </row>
    <row r="2418" spans="3:34">
      <c r="C2418" s="111"/>
      <c r="D2418" s="111"/>
      <c r="E2418" s="111"/>
      <c r="F2418" s="138"/>
      <c r="G2418" s="111"/>
      <c r="J2418" s="111"/>
      <c r="AD2418" s="111"/>
      <c r="AH2418" s="111"/>
    </row>
    <row r="2419" spans="3:34">
      <c r="C2419" s="111"/>
      <c r="D2419" s="111"/>
      <c r="E2419" s="111"/>
      <c r="F2419" s="138"/>
      <c r="G2419" s="111"/>
      <c r="J2419" s="111"/>
      <c r="AD2419" s="111"/>
      <c r="AH2419" s="111"/>
    </row>
    <row r="2420" spans="3:34">
      <c r="C2420" s="111"/>
      <c r="D2420" s="111"/>
      <c r="E2420" s="111"/>
      <c r="F2420" s="138"/>
      <c r="G2420" s="111"/>
      <c r="J2420" s="111"/>
      <c r="AD2420" s="111"/>
      <c r="AH2420" s="111"/>
    </row>
    <row r="2421" spans="3:34">
      <c r="C2421" s="111"/>
      <c r="D2421" s="111"/>
      <c r="E2421" s="111"/>
      <c r="F2421" s="138"/>
      <c r="G2421" s="111"/>
      <c r="J2421" s="111"/>
      <c r="AD2421" s="111"/>
      <c r="AH2421" s="111"/>
    </row>
    <row r="2422" spans="3:34">
      <c r="C2422" s="111"/>
      <c r="D2422" s="111"/>
      <c r="E2422" s="111"/>
      <c r="F2422" s="138"/>
      <c r="G2422" s="111"/>
      <c r="J2422" s="111"/>
      <c r="AD2422" s="111"/>
      <c r="AH2422" s="111"/>
    </row>
    <row r="2423" spans="3:34">
      <c r="C2423" s="111"/>
      <c r="D2423" s="111"/>
      <c r="E2423" s="111"/>
      <c r="F2423" s="138"/>
      <c r="G2423" s="111"/>
      <c r="J2423" s="111"/>
      <c r="AD2423" s="111"/>
      <c r="AH2423" s="111"/>
    </row>
    <row r="2424" spans="3:34">
      <c r="C2424" s="111"/>
      <c r="D2424" s="111"/>
      <c r="E2424" s="111"/>
      <c r="F2424" s="138"/>
      <c r="G2424" s="111"/>
      <c r="J2424" s="111"/>
      <c r="AD2424" s="111"/>
      <c r="AH2424" s="111"/>
    </row>
    <row r="2425" spans="3:34">
      <c r="C2425" s="111"/>
      <c r="D2425" s="111"/>
      <c r="E2425" s="111"/>
      <c r="F2425" s="138"/>
      <c r="G2425" s="111"/>
      <c r="J2425" s="111"/>
      <c r="AD2425" s="111"/>
      <c r="AH2425" s="111"/>
    </row>
    <row r="2426" spans="3:34">
      <c r="C2426" s="111"/>
      <c r="D2426" s="111"/>
      <c r="E2426" s="111"/>
      <c r="F2426" s="138"/>
      <c r="G2426" s="111"/>
      <c r="J2426" s="111"/>
      <c r="AD2426" s="111"/>
      <c r="AH2426" s="111"/>
    </row>
    <row r="2427" spans="3:34">
      <c r="C2427" s="111"/>
      <c r="D2427" s="111"/>
      <c r="E2427" s="111"/>
      <c r="F2427" s="138"/>
      <c r="G2427" s="111"/>
      <c r="J2427" s="111"/>
      <c r="AD2427" s="111"/>
      <c r="AH2427" s="111"/>
    </row>
    <row r="2428" spans="3:34">
      <c r="C2428" s="111"/>
      <c r="D2428" s="111"/>
      <c r="E2428" s="111"/>
      <c r="F2428" s="138"/>
      <c r="G2428" s="111"/>
      <c r="J2428" s="111"/>
      <c r="AD2428" s="111"/>
      <c r="AH2428" s="111"/>
    </row>
    <row r="2429" spans="3:34">
      <c r="C2429" s="111"/>
      <c r="D2429" s="111"/>
      <c r="E2429" s="111"/>
      <c r="F2429" s="138"/>
      <c r="G2429" s="111"/>
      <c r="J2429" s="111"/>
      <c r="AD2429" s="111"/>
      <c r="AH2429" s="111"/>
    </row>
    <row r="2430" spans="3:34">
      <c r="C2430" s="111"/>
      <c r="D2430" s="111"/>
      <c r="E2430" s="111"/>
      <c r="F2430" s="138"/>
      <c r="G2430" s="111"/>
      <c r="J2430" s="111"/>
      <c r="AD2430" s="111"/>
      <c r="AH2430" s="111"/>
    </row>
    <row r="2431" spans="3:34">
      <c r="C2431" s="111"/>
      <c r="D2431" s="111"/>
      <c r="E2431" s="111"/>
      <c r="F2431" s="138"/>
      <c r="G2431" s="111"/>
      <c r="J2431" s="111"/>
      <c r="AD2431" s="111"/>
      <c r="AH2431" s="111"/>
    </row>
    <row r="2432" spans="3:34">
      <c r="C2432" s="111"/>
      <c r="D2432" s="111"/>
      <c r="E2432" s="111"/>
      <c r="F2432" s="138"/>
      <c r="G2432" s="111"/>
      <c r="J2432" s="111"/>
      <c r="AD2432" s="111"/>
      <c r="AH2432" s="111"/>
    </row>
    <row r="2433" spans="3:34">
      <c r="C2433" s="111"/>
      <c r="D2433" s="111"/>
      <c r="E2433" s="111"/>
      <c r="F2433" s="138"/>
      <c r="G2433" s="111"/>
      <c r="J2433" s="111"/>
      <c r="AD2433" s="111"/>
      <c r="AH2433" s="111"/>
    </row>
    <row r="2434" spans="3:34">
      <c r="C2434" s="111"/>
      <c r="D2434" s="111"/>
      <c r="E2434" s="111"/>
      <c r="F2434" s="138"/>
      <c r="G2434" s="111"/>
      <c r="J2434" s="111"/>
      <c r="AD2434" s="111"/>
      <c r="AH2434" s="111"/>
    </row>
    <row r="2435" spans="3:34">
      <c r="C2435" s="111"/>
      <c r="D2435" s="111"/>
      <c r="E2435" s="111"/>
      <c r="F2435" s="138"/>
      <c r="G2435" s="111"/>
      <c r="J2435" s="111"/>
      <c r="AD2435" s="111"/>
      <c r="AH2435" s="111"/>
    </row>
    <row r="2436" spans="3:34">
      <c r="C2436" s="111"/>
      <c r="D2436" s="111"/>
      <c r="E2436" s="111"/>
      <c r="F2436" s="138"/>
      <c r="G2436" s="111"/>
      <c r="J2436" s="111"/>
      <c r="AD2436" s="111"/>
      <c r="AH2436" s="111"/>
    </row>
    <row r="2437" spans="3:34">
      <c r="C2437" s="111"/>
      <c r="D2437" s="111"/>
      <c r="E2437" s="111"/>
      <c r="F2437" s="138"/>
      <c r="G2437" s="111"/>
      <c r="J2437" s="111"/>
      <c r="AD2437" s="111"/>
      <c r="AH2437" s="111"/>
    </row>
    <row r="2438" spans="3:34">
      <c r="C2438" s="111"/>
      <c r="D2438" s="111"/>
      <c r="E2438" s="111"/>
      <c r="F2438" s="138"/>
      <c r="G2438" s="111"/>
      <c r="J2438" s="111"/>
      <c r="AD2438" s="111"/>
      <c r="AH2438" s="111"/>
    </row>
    <row r="2439" spans="3:34">
      <c r="C2439" s="111"/>
      <c r="D2439" s="111"/>
      <c r="E2439" s="111"/>
      <c r="F2439" s="138"/>
      <c r="G2439" s="111"/>
      <c r="J2439" s="111"/>
      <c r="AD2439" s="111"/>
      <c r="AH2439" s="111"/>
    </row>
    <row r="2440" spans="3:34">
      <c r="C2440" s="111"/>
      <c r="D2440" s="111"/>
      <c r="E2440" s="111"/>
      <c r="F2440" s="138"/>
      <c r="G2440" s="111"/>
      <c r="J2440" s="111"/>
      <c r="AD2440" s="111"/>
      <c r="AH2440" s="111"/>
    </row>
    <row r="2441" spans="3:34">
      <c r="C2441" s="111"/>
      <c r="D2441" s="111"/>
      <c r="E2441" s="111"/>
      <c r="F2441" s="138"/>
      <c r="G2441" s="111"/>
      <c r="J2441" s="111"/>
      <c r="AD2441" s="111"/>
      <c r="AH2441" s="111"/>
    </row>
    <row r="2442" spans="3:34">
      <c r="C2442" s="111"/>
      <c r="D2442" s="111"/>
      <c r="E2442" s="111"/>
      <c r="F2442" s="138"/>
      <c r="G2442" s="111"/>
      <c r="J2442" s="111"/>
      <c r="AD2442" s="111"/>
      <c r="AH2442" s="111"/>
    </row>
    <row r="2443" spans="3:34">
      <c r="C2443" s="111"/>
      <c r="D2443" s="111"/>
      <c r="E2443" s="111"/>
      <c r="F2443" s="138"/>
      <c r="G2443" s="111"/>
      <c r="J2443" s="111"/>
      <c r="AD2443" s="111"/>
      <c r="AH2443" s="111"/>
    </row>
    <row r="2444" spans="3:34">
      <c r="C2444" s="111"/>
      <c r="D2444" s="111"/>
      <c r="E2444" s="111"/>
      <c r="F2444" s="138"/>
      <c r="G2444" s="111"/>
      <c r="J2444" s="111"/>
      <c r="AD2444" s="111"/>
      <c r="AH2444" s="111"/>
    </row>
    <row r="2445" spans="3:34">
      <c r="C2445" s="111"/>
      <c r="D2445" s="111"/>
      <c r="E2445" s="111"/>
      <c r="F2445" s="138"/>
      <c r="G2445" s="111"/>
      <c r="J2445" s="111"/>
      <c r="AD2445" s="111"/>
      <c r="AH2445" s="111"/>
    </row>
    <row r="2446" spans="3:34">
      <c r="C2446" s="111"/>
      <c r="D2446" s="111"/>
      <c r="E2446" s="111"/>
      <c r="F2446" s="138"/>
      <c r="G2446" s="111"/>
      <c r="J2446" s="111"/>
      <c r="AD2446" s="111"/>
      <c r="AH2446" s="111"/>
    </row>
    <row r="2447" spans="3:34">
      <c r="C2447" s="111"/>
      <c r="D2447" s="111"/>
      <c r="E2447" s="111"/>
      <c r="F2447" s="138"/>
      <c r="G2447" s="111"/>
      <c r="J2447" s="111"/>
      <c r="AD2447" s="111"/>
      <c r="AH2447" s="111"/>
    </row>
    <row r="2448" spans="3:34">
      <c r="C2448" s="111"/>
      <c r="D2448" s="111"/>
      <c r="E2448" s="111"/>
      <c r="F2448" s="138"/>
      <c r="G2448" s="111"/>
      <c r="J2448" s="111"/>
      <c r="AD2448" s="111"/>
      <c r="AH2448" s="111"/>
    </row>
    <row r="2449" spans="3:34">
      <c r="C2449" s="111"/>
      <c r="D2449" s="111"/>
      <c r="E2449" s="111"/>
      <c r="F2449" s="138"/>
      <c r="G2449" s="111"/>
      <c r="J2449" s="111"/>
      <c r="AD2449" s="111"/>
      <c r="AH2449" s="111"/>
    </row>
    <row r="2450" spans="3:34">
      <c r="C2450" s="111"/>
      <c r="D2450" s="111"/>
      <c r="E2450" s="111"/>
      <c r="F2450" s="138"/>
      <c r="G2450" s="111"/>
      <c r="J2450" s="111"/>
      <c r="AD2450" s="111"/>
      <c r="AH2450" s="111"/>
    </row>
    <row r="2451" spans="3:34">
      <c r="C2451" s="111"/>
      <c r="D2451" s="111"/>
      <c r="E2451" s="111"/>
      <c r="F2451" s="138"/>
      <c r="G2451" s="111"/>
      <c r="J2451" s="111"/>
      <c r="AD2451" s="111"/>
      <c r="AH2451" s="111"/>
    </row>
    <row r="2452" spans="3:34">
      <c r="C2452" s="111"/>
      <c r="D2452" s="111"/>
      <c r="E2452" s="111"/>
      <c r="F2452" s="138"/>
      <c r="G2452" s="111"/>
      <c r="J2452" s="111"/>
      <c r="AD2452" s="111"/>
      <c r="AH2452" s="111"/>
    </row>
    <row r="2453" spans="3:34">
      <c r="C2453" s="111"/>
      <c r="D2453" s="111"/>
      <c r="E2453" s="111"/>
      <c r="F2453" s="138"/>
      <c r="G2453" s="111"/>
      <c r="J2453" s="111"/>
      <c r="AD2453" s="111"/>
      <c r="AH2453" s="111"/>
    </row>
    <row r="2454" spans="3:34">
      <c r="C2454" s="111"/>
      <c r="D2454" s="111"/>
      <c r="E2454" s="111"/>
      <c r="F2454" s="138"/>
      <c r="G2454" s="111"/>
      <c r="J2454" s="111"/>
      <c r="AD2454" s="111"/>
      <c r="AH2454" s="111"/>
    </row>
    <row r="2455" spans="3:34">
      <c r="C2455" s="111"/>
      <c r="D2455" s="111"/>
      <c r="E2455" s="111"/>
      <c r="F2455" s="138"/>
      <c r="G2455" s="111"/>
      <c r="J2455" s="111"/>
      <c r="AD2455" s="111"/>
      <c r="AH2455" s="111"/>
    </row>
    <row r="2456" spans="3:34">
      <c r="C2456" s="111"/>
      <c r="D2456" s="111"/>
      <c r="E2456" s="111"/>
      <c r="F2456" s="138"/>
      <c r="G2456" s="111"/>
      <c r="J2456" s="111"/>
      <c r="AD2456" s="111"/>
      <c r="AH2456" s="111"/>
    </row>
    <row r="2457" spans="3:34">
      <c r="C2457" s="111"/>
      <c r="D2457" s="111"/>
      <c r="E2457" s="111"/>
      <c r="F2457" s="138"/>
      <c r="G2457" s="111"/>
      <c r="J2457" s="111"/>
      <c r="AD2457" s="111"/>
      <c r="AH2457" s="111"/>
    </row>
    <row r="2458" spans="3:34">
      <c r="C2458" s="111"/>
      <c r="D2458" s="111"/>
      <c r="E2458" s="111"/>
      <c r="F2458" s="138"/>
      <c r="G2458" s="111"/>
      <c r="J2458" s="111"/>
      <c r="AD2458" s="111"/>
      <c r="AH2458" s="111"/>
    </row>
    <row r="2459" spans="3:34">
      <c r="C2459" s="111"/>
      <c r="D2459" s="111"/>
      <c r="E2459" s="111"/>
      <c r="F2459" s="138"/>
      <c r="G2459" s="111"/>
      <c r="J2459" s="111"/>
      <c r="AD2459" s="111"/>
      <c r="AH2459" s="111"/>
    </row>
    <row r="2460" spans="3:34">
      <c r="C2460" s="111"/>
      <c r="D2460" s="111"/>
      <c r="E2460" s="111"/>
      <c r="F2460" s="138"/>
      <c r="G2460" s="111"/>
      <c r="J2460" s="111"/>
      <c r="AD2460" s="111"/>
      <c r="AH2460" s="111"/>
    </row>
    <row r="2461" spans="3:34">
      <c r="C2461" s="111"/>
      <c r="D2461" s="111"/>
      <c r="E2461" s="111"/>
      <c r="F2461" s="138"/>
      <c r="G2461" s="111"/>
      <c r="J2461" s="111"/>
      <c r="AD2461" s="111"/>
      <c r="AH2461" s="111"/>
    </row>
    <row r="2462" spans="3:34">
      <c r="C2462" s="111"/>
      <c r="D2462" s="111"/>
      <c r="E2462" s="111"/>
      <c r="F2462" s="138"/>
      <c r="G2462" s="111"/>
      <c r="J2462" s="111"/>
      <c r="AD2462" s="111"/>
      <c r="AH2462" s="111"/>
    </row>
    <row r="2463" spans="3:34">
      <c r="C2463" s="111"/>
      <c r="D2463" s="111"/>
      <c r="E2463" s="111"/>
      <c r="F2463" s="138"/>
      <c r="G2463" s="111"/>
      <c r="J2463" s="111"/>
      <c r="AD2463" s="111"/>
      <c r="AH2463" s="111"/>
    </row>
    <row r="2464" spans="3:34">
      <c r="C2464" s="111"/>
      <c r="D2464" s="111"/>
      <c r="E2464" s="111"/>
      <c r="F2464" s="138"/>
      <c r="G2464" s="111"/>
      <c r="J2464" s="111"/>
      <c r="AD2464" s="111"/>
      <c r="AH2464" s="111"/>
    </row>
    <row r="2465" spans="3:34">
      <c r="C2465" s="111"/>
      <c r="D2465" s="111"/>
      <c r="E2465" s="111"/>
      <c r="F2465" s="138"/>
      <c r="G2465" s="111"/>
      <c r="J2465" s="111"/>
      <c r="AD2465" s="111"/>
      <c r="AH2465" s="111"/>
    </row>
    <row r="2466" spans="3:34">
      <c r="C2466" s="111"/>
      <c r="D2466" s="111"/>
      <c r="E2466" s="111"/>
      <c r="F2466" s="138"/>
      <c r="G2466" s="111"/>
      <c r="J2466" s="111"/>
      <c r="AD2466" s="111"/>
      <c r="AH2466" s="111"/>
    </row>
    <row r="2467" spans="3:34">
      <c r="C2467" s="111"/>
      <c r="D2467" s="111"/>
      <c r="E2467" s="111"/>
      <c r="F2467" s="138"/>
      <c r="G2467" s="111"/>
      <c r="J2467" s="111"/>
      <c r="AD2467" s="111"/>
      <c r="AH2467" s="111"/>
    </row>
    <row r="2468" spans="3:34">
      <c r="C2468" s="111"/>
      <c r="D2468" s="111"/>
      <c r="E2468" s="111"/>
      <c r="F2468" s="138"/>
      <c r="G2468" s="111"/>
      <c r="J2468" s="111"/>
      <c r="AD2468" s="111"/>
      <c r="AH2468" s="111"/>
    </row>
    <row r="2469" spans="3:34">
      <c r="C2469" s="111"/>
      <c r="D2469" s="111"/>
      <c r="E2469" s="111"/>
      <c r="F2469" s="138"/>
      <c r="G2469" s="111"/>
      <c r="J2469" s="111"/>
      <c r="AD2469" s="111"/>
      <c r="AH2469" s="111"/>
    </row>
    <row r="2470" spans="3:34">
      <c r="C2470" s="111"/>
      <c r="D2470" s="111"/>
      <c r="E2470" s="111"/>
      <c r="F2470" s="138"/>
      <c r="G2470" s="111"/>
      <c r="J2470" s="111"/>
      <c r="AD2470" s="111"/>
      <c r="AH2470" s="111"/>
    </row>
    <row r="2471" spans="3:34">
      <c r="C2471" s="111"/>
      <c r="D2471" s="111"/>
      <c r="E2471" s="111"/>
      <c r="F2471" s="138"/>
      <c r="G2471" s="111"/>
      <c r="J2471" s="111"/>
      <c r="AD2471" s="111"/>
      <c r="AH2471" s="111"/>
    </row>
    <row r="2472" spans="3:34">
      <c r="C2472" s="111"/>
      <c r="D2472" s="111"/>
      <c r="E2472" s="111"/>
      <c r="F2472" s="138"/>
      <c r="G2472" s="111"/>
      <c r="J2472" s="111"/>
      <c r="AD2472" s="111"/>
      <c r="AH2472" s="111"/>
    </row>
    <row r="2473" spans="3:34">
      <c r="C2473" s="111"/>
      <c r="D2473" s="111"/>
      <c r="E2473" s="111"/>
      <c r="F2473" s="138"/>
      <c r="G2473" s="111"/>
      <c r="J2473" s="111"/>
      <c r="AD2473" s="111"/>
      <c r="AH2473" s="111"/>
    </row>
    <row r="2474" spans="3:34">
      <c r="C2474" s="111"/>
      <c r="D2474" s="111"/>
      <c r="E2474" s="111"/>
      <c r="F2474" s="138"/>
      <c r="G2474" s="111"/>
      <c r="J2474" s="111"/>
      <c r="AD2474" s="111"/>
      <c r="AH2474" s="111"/>
    </row>
    <row r="2475" spans="3:34">
      <c r="C2475" s="111"/>
      <c r="D2475" s="111"/>
      <c r="E2475" s="111"/>
      <c r="F2475" s="138"/>
      <c r="G2475" s="111"/>
      <c r="J2475" s="111"/>
      <c r="AD2475" s="111"/>
      <c r="AH2475" s="111"/>
    </row>
    <row r="2476" spans="3:34">
      <c r="C2476" s="111"/>
      <c r="D2476" s="111"/>
      <c r="E2476" s="111"/>
      <c r="F2476" s="138"/>
      <c r="G2476" s="111"/>
      <c r="J2476" s="111"/>
      <c r="AD2476" s="111"/>
      <c r="AH2476" s="111"/>
    </row>
    <row r="2477" spans="3:34">
      <c r="C2477" s="111"/>
      <c r="D2477" s="111"/>
      <c r="E2477" s="111"/>
      <c r="F2477" s="138"/>
      <c r="G2477" s="111"/>
      <c r="J2477" s="111"/>
      <c r="AD2477" s="111"/>
      <c r="AH2477" s="111"/>
    </row>
    <row r="2478" spans="3:34">
      <c r="C2478" s="111"/>
      <c r="D2478" s="111"/>
      <c r="E2478" s="111"/>
      <c r="F2478" s="138"/>
      <c r="G2478" s="111"/>
      <c r="J2478" s="111"/>
      <c r="AD2478" s="111"/>
      <c r="AH2478" s="111"/>
    </row>
    <row r="2479" spans="3:34">
      <c r="C2479" s="111"/>
      <c r="D2479" s="111"/>
      <c r="E2479" s="111"/>
      <c r="F2479" s="138"/>
      <c r="G2479" s="111"/>
      <c r="J2479" s="111"/>
      <c r="AD2479" s="111"/>
      <c r="AH2479" s="111"/>
    </row>
    <row r="2480" spans="3:34">
      <c r="C2480" s="111"/>
      <c r="D2480" s="111"/>
      <c r="E2480" s="111"/>
      <c r="F2480" s="138"/>
      <c r="G2480" s="111"/>
      <c r="J2480" s="111"/>
      <c r="AD2480" s="111"/>
      <c r="AH2480" s="111"/>
    </row>
    <row r="2481" spans="3:34">
      <c r="C2481" s="111"/>
      <c r="D2481" s="111"/>
      <c r="E2481" s="111"/>
      <c r="F2481" s="138"/>
      <c r="G2481" s="111"/>
      <c r="J2481" s="111"/>
      <c r="AD2481" s="111"/>
      <c r="AH2481" s="111"/>
    </row>
    <row r="2482" spans="3:34">
      <c r="C2482" s="111"/>
      <c r="D2482" s="111"/>
      <c r="E2482" s="111"/>
      <c r="F2482" s="138"/>
      <c r="G2482" s="111"/>
      <c r="J2482" s="111"/>
      <c r="AD2482" s="111"/>
      <c r="AH2482" s="111"/>
    </row>
    <row r="2483" spans="3:34">
      <c r="C2483" s="111"/>
      <c r="D2483" s="111"/>
      <c r="E2483" s="111"/>
      <c r="F2483" s="138"/>
      <c r="G2483" s="111"/>
      <c r="J2483" s="111"/>
      <c r="AD2483" s="111"/>
      <c r="AH2483" s="111"/>
    </row>
    <row r="2484" spans="3:34">
      <c r="C2484" s="111"/>
      <c r="D2484" s="111"/>
      <c r="E2484" s="111"/>
      <c r="F2484" s="138"/>
      <c r="G2484" s="111"/>
      <c r="J2484" s="111"/>
      <c r="AD2484" s="111"/>
      <c r="AH2484" s="111"/>
    </row>
    <row r="2485" spans="3:34">
      <c r="C2485" s="111"/>
      <c r="D2485" s="111"/>
      <c r="E2485" s="111"/>
      <c r="F2485" s="138"/>
      <c r="G2485" s="111"/>
      <c r="J2485" s="111"/>
      <c r="AD2485" s="111"/>
      <c r="AH2485" s="111"/>
    </row>
    <row r="2486" spans="3:34">
      <c r="C2486" s="111"/>
      <c r="D2486" s="111"/>
      <c r="E2486" s="111"/>
      <c r="F2486" s="138"/>
      <c r="G2486" s="111"/>
      <c r="J2486" s="111"/>
      <c r="AD2486" s="111"/>
      <c r="AH2486" s="111"/>
    </row>
    <row r="2487" spans="3:34">
      <c r="C2487" s="111"/>
      <c r="D2487" s="111"/>
      <c r="E2487" s="111"/>
      <c r="F2487" s="138"/>
      <c r="G2487" s="111"/>
      <c r="J2487" s="111"/>
      <c r="AD2487" s="111"/>
      <c r="AH2487" s="111"/>
    </row>
    <row r="2488" spans="3:34">
      <c r="C2488" s="111"/>
      <c r="D2488" s="111"/>
      <c r="E2488" s="111"/>
      <c r="F2488" s="138"/>
      <c r="G2488" s="111"/>
      <c r="J2488" s="111"/>
      <c r="AD2488" s="111"/>
      <c r="AH2488" s="111"/>
    </row>
    <row r="2489" spans="3:34">
      <c r="C2489" s="111"/>
      <c r="D2489" s="111"/>
      <c r="E2489" s="111"/>
      <c r="F2489" s="138"/>
      <c r="G2489" s="111"/>
      <c r="J2489" s="111"/>
      <c r="AD2489" s="111"/>
      <c r="AH2489" s="111"/>
    </row>
    <row r="2490" spans="3:34">
      <c r="C2490" s="111"/>
      <c r="D2490" s="111"/>
      <c r="E2490" s="111"/>
      <c r="F2490" s="138"/>
      <c r="G2490" s="111"/>
      <c r="J2490" s="111"/>
      <c r="AD2490" s="111"/>
      <c r="AH2490" s="111"/>
    </row>
    <row r="2491" spans="3:34">
      <c r="C2491" s="111"/>
      <c r="D2491" s="111"/>
      <c r="E2491" s="111"/>
      <c r="F2491" s="138"/>
      <c r="G2491" s="111"/>
      <c r="J2491" s="111"/>
      <c r="AD2491" s="111"/>
      <c r="AH2491" s="111"/>
    </row>
    <row r="2492" spans="3:34">
      <c r="C2492" s="111"/>
      <c r="D2492" s="111"/>
      <c r="E2492" s="111"/>
      <c r="F2492" s="138"/>
      <c r="G2492" s="111"/>
      <c r="J2492" s="111"/>
      <c r="AD2492" s="111"/>
      <c r="AH2492" s="111"/>
    </row>
    <row r="2493" spans="3:34">
      <c r="C2493" s="111"/>
      <c r="D2493" s="111"/>
      <c r="E2493" s="111"/>
      <c r="F2493" s="138"/>
      <c r="G2493" s="111"/>
      <c r="J2493" s="111"/>
      <c r="AD2493" s="111"/>
      <c r="AH2493" s="111"/>
    </row>
    <row r="2494" spans="3:34">
      <c r="C2494" s="111"/>
      <c r="D2494" s="111"/>
      <c r="E2494" s="111"/>
      <c r="F2494" s="138"/>
      <c r="G2494" s="111"/>
      <c r="J2494" s="111"/>
      <c r="AD2494" s="111"/>
      <c r="AH2494" s="111"/>
    </row>
    <row r="2495" spans="3:34">
      <c r="C2495" s="111"/>
      <c r="D2495" s="111"/>
      <c r="E2495" s="111"/>
      <c r="F2495" s="138"/>
      <c r="G2495" s="111"/>
      <c r="J2495" s="111"/>
      <c r="AD2495" s="111"/>
      <c r="AH2495" s="111"/>
    </row>
    <row r="2496" spans="3:34">
      <c r="C2496" s="111"/>
      <c r="D2496" s="111"/>
      <c r="E2496" s="111"/>
      <c r="F2496" s="138"/>
      <c r="G2496" s="111"/>
      <c r="J2496" s="111"/>
      <c r="AD2496" s="111"/>
      <c r="AH2496" s="111"/>
    </row>
    <row r="2497" spans="3:34">
      <c r="C2497" s="111"/>
      <c r="D2497" s="111"/>
      <c r="E2497" s="111"/>
      <c r="F2497" s="138"/>
      <c r="G2497" s="111"/>
      <c r="J2497" s="111"/>
      <c r="AD2497" s="111"/>
      <c r="AH2497" s="111"/>
    </row>
    <row r="2498" spans="3:34">
      <c r="C2498" s="111"/>
      <c r="D2498" s="111"/>
      <c r="E2498" s="111"/>
      <c r="F2498" s="138"/>
      <c r="G2498" s="111"/>
      <c r="J2498" s="111"/>
      <c r="AD2498" s="111"/>
      <c r="AH2498" s="111"/>
    </row>
    <row r="2499" spans="3:34">
      <c r="C2499" s="111"/>
      <c r="D2499" s="111"/>
      <c r="E2499" s="111"/>
      <c r="F2499" s="138"/>
      <c r="G2499" s="111"/>
      <c r="J2499" s="111"/>
      <c r="AD2499" s="111"/>
      <c r="AH2499" s="111"/>
    </row>
    <row r="2500" spans="3:34">
      <c r="C2500" s="111"/>
      <c r="D2500" s="111"/>
      <c r="E2500" s="111"/>
      <c r="F2500" s="138"/>
      <c r="G2500" s="111"/>
      <c r="J2500" s="111"/>
      <c r="AD2500" s="111"/>
      <c r="AH2500" s="111"/>
    </row>
    <row r="2501" spans="3:34">
      <c r="C2501" s="111"/>
      <c r="D2501" s="111"/>
      <c r="E2501" s="111"/>
      <c r="F2501" s="138"/>
      <c r="G2501" s="111"/>
      <c r="J2501" s="111"/>
      <c r="AD2501" s="111"/>
      <c r="AH2501" s="111"/>
    </row>
    <row r="2502" spans="3:34">
      <c r="C2502" s="111"/>
      <c r="D2502" s="111"/>
      <c r="E2502" s="111"/>
      <c r="F2502" s="138"/>
      <c r="G2502" s="111"/>
      <c r="J2502" s="111"/>
      <c r="AD2502" s="111"/>
      <c r="AH2502" s="111"/>
    </row>
    <row r="2503" spans="3:34">
      <c r="C2503" s="111"/>
      <c r="D2503" s="111"/>
      <c r="E2503" s="111"/>
      <c r="F2503" s="138"/>
      <c r="G2503" s="111"/>
      <c r="J2503" s="111"/>
      <c r="AD2503" s="111"/>
      <c r="AH2503" s="111"/>
    </row>
    <row r="2504" spans="3:34">
      <c r="C2504" s="111"/>
      <c r="D2504" s="111"/>
      <c r="E2504" s="111"/>
      <c r="F2504" s="138"/>
      <c r="G2504" s="111"/>
      <c r="J2504" s="111"/>
      <c r="AD2504" s="111"/>
      <c r="AH2504" s="111"/>
    </row>
    <row r="2505" spans="3:34">
      <c r="C2505" s="111"/>
      <c r="D2505" s="111"/>
      <c r="E2505" s="111"/>
      <c r="F2505" s="138"/>
      <c r="G2505" s="111"/>
      <c r="J2505" s="111"/>
      <c r="AD2505" s="111"/>
      <c r="AH2505" s="111"/>
    </row>
    <row r="2506" spans="3:34">
      <c r="C2506" s="111"/>
      <c r="D2506" s="111"/>
      <c r="E2506" s="111"/>
      <c r="F2506" s="138"/>
      <c r="G2506" s="111"/>
      <c r="J2506" s="111"/>
      <c r="AD2506" s="111"/>
      <c r="AH2506" s="111"/>
    </row>
    <row r="2507" spans="3:34">
      <c r="C2507" s="111"/>
      <c r="D2507" s="111"/>
      <c r="E2507" s="111"/>
      <c r="F2507" s="138"/>
      <c r="G2507" s="111"/>
      <c r="J2507" s="111"/>
      <c r="AD2507" s="111"/>
      <c r="AH2507" s="111"/>
    </row>
    <row r="2508" spans="3:34">
      <c r="C2508" s="111"/>
      <c r="D2508" s="111"/>
      <c r="E2508" s="111"/>
      <c r="F2508" s="138"/>
      <c r="G2508" s="111"/>
      <c r="J2508" s="111"/>
      <c r="AD2508" s="111"/>
      <c r="AH2508" s="111"/>
    </row>
    <row r="2509" spans="3:34">
      <c r="C2509" s="111"/>
      <c r="D2509" s="111"/>
      <c r="E2509" s="111"/>
      <c r="F2509" s="138"/>
      <c r="G2509" s="111"/>
      <c r="J2509" s="111"/>
      <c r="AD2509" s="111"/>
      <c r="AH2509" s="111"/>
    </row>
    <row r="2510" spans="3:34">
      <c r="C2510" s="111"/>
      <c r="D2510" s="111"/>
      <c r="E2510" s="111"/>
      <c r="F2510" s="138"/>
      <c r="G2510" s="111"/>
      <c r="J2510" s="111"/>
      <c r="AD2510" s="111"/>
      <c r="AH2510" s="111"/>
    </row>
    <row r="2511" spans="3:34">
      <c r="C2511" s="111"/>
      <c r="D2511" s="111"/>
      <c r="E2511" s="111"/>
      <c r="F2511" s="138"/>
      <c r="G2511" s="111"/>
      <c r="J2511" s="111"/>
      <c r="AD2511" s="111"/>
      <c r="AH2511" s="111"/>
    </row>
    <row r="2512" spans="3:34">
      <c r="C2512" s="111"/>
      <c r="D2512" s="111"/>
      <c r="E2512" s="111"/>
      <c r="F2512" s="138"/>
      <c r="G2512" s="111"/>
      <c r="J2512" s="111"/>
      <c r="AD2512" s="111"/>
      <c r="AH2512" s="111"/>
    </row>
    <row r="2513" spans="3:34">
      <c r="C2513" s="111"/>
      <c r="D2513" s="111"/>
      <c r="E2513" s="111"/>
      <c r="F2513" s="138"/>
      <c r="G2513" s="111"/>
      <c r="J2513" s="111"/>
      <c r="AD2513" s="111"/>
      <c r="AH2513" s="111"/>
    </row>
    <row r="2514" spans="3:34">
      <c r="C2514" s="111"/>
      <c r="D2514" s="111"/>
      <c r="E2514" s="111"/>
      <c r="F2514" s="138"/>
      <c r="G2514" s="111"/>
      <c r="J2514" s="111"/>
      <c r="AD2514" s="111"/>
      <c r="AH2514" s="111"/>
    </row>
    <row r="2515" spans="3:34">
      <c r="C2515" s="111"/>
      <c r="D2515" s="111"/>
      <c r="E2515" s="111"/>
      <c r="F2515" s="138"/>
      <c r="G2515" s="111"/>
      <c r="J2515" s="111"/>
      <c r="AD2515" s="111"/>
      <c r="AH2515" s="111"/>
    </row>
    <row r="2516" spans="3:34">
      <c r="C2516" s="111"/>
      <c r="D2516" s="111"/>
      <c r="E2516" s="111"/>
      <c r="F2516" s="138"/>
      <c r="G2516" s="111"/>
      <c r="J2516" s="111"/>
      <c r="AD2516" s="111"/>
      <c r="AH2516" s="111"/>
    </row>
    <row r="2517" spans="3:34">
      <c r="C2517" s="111"/>
      <c r="D2517" s="111"/>
      <c r="E2517" s="111"/>
      <c r="F2517" s="138"/>
      <c r="G2517" s="111"/>
      <c r="J2517" s="111"/>
      <c r="AD2517" s="111"/>
      <c r="AH2517" s="111"/>
    </row>
    <row r="2518" spans="3:34">
      <c r="C2518" s="111"/>
      <c r="D2518" s="111"/>
      <c r="E2518" s="111"/>
      <c r="F2518" s="138"/>
      <c r="G2518" s="111"/>
      <c r="J2518" s="111"/>
      <c r="AD2518" s="111"/>
      <c r="AH2518" s="111"/>
    </row>
    <row r="2519" spans="3:34">
      <c r="C2519" s="111"/>
      <c r="D2519" s="111"/>
      <c r="E2519" s="111"/>
      <c r="F2519" s="138"/>
      <c r="G2519" s="111"/>
      <c r="J2519" s="111"/>
      <c r="AD2519" s="111"/>
      <c r="AH2519" s="111"/>
    </row>
    <row r="2520" spans="3:34">
      <c r="C2520" s="111"/>
      <c r="D2520" s="111"/>
      <c r="E2520" s="111"/>
      <c r="F2520" s="138"/>
      <c r="G2520" s="111"/>
      <c r="J2520" s="111"/>
      <c r="AD2520" s="111"/>
      <c r="AH2520" s="111"/>
    </row>
    <row r="2521" spans="3:34">
      <c r="C2521" s="111"/>
      <c r="D2521" s="111"/>
      <c r="E2521" s="111"/>
      <c r="F2521" s="138"/>
      <c r="G2521" s="111"/>
      <c r="J2521" s="111"/>
      <c r="AD2521" s="111"/>
      <c r="AH2521" s="111"/>
    </row>
    <row r="2522" spans="3:34">
      <c r="C2522" s="111"/>
      <c r="D2522" s="111"/>
      <c r="E2522" s="111"/>
      <c r="F2522" s="138"/>
      <c r="G2522" s="111"/>
      <c r="J2522" s="111"/>
      <c r="AD2522" s="111"/>
      <c r="AH2522" s="111"/>
    </row>
    <row r="2523" spans="3:34">
      <c r="C2523" s="111"/>
      <c r="D2523" s="111"/>
      <c r="E2523" s="111"/>
      <c r="F2523" s="138"/>
      <c r="G2523" s="111"/>
      <c r="J2523" s="111"/>
      <c r="AD2523" s="111"/>
      <c r="AH2523" s="111"/>
    </row>
    <row r="2524" spans="3:34">
      <c r="C2524" s="111"/>
      <c r="D2524" s="111"/>
      <c r="E2524" s="111"/>
      <c r="F2524" s="138"/>
      <c r="G2524" s="111"/>
      <c r="J2524" s="111"/>
      <c r="AD2524" s="111"/>
      <c r="AH2524" s="111"/>
    </row>
    <row r="2525" spans="3:34">
      <c r="C2525" s="111"/>
      <c r="D2525" s="111"/>
      <c r="E2525" s="111"/>
      <c r="F2525" s="138"/>
      <c r="G2525" s="111"/>
      <c r="J2525" s="111"/>
      <c r="AD2525" s="111"/>
      <c r="AH2525" s="111"/>
    </row>
    <row r="2526" spans="3:34">
      <c r="C2526" s="111"/>
      <c r="D2526" s="111"/>
      <c r="E2526" s="111"/>
      <c r="F2526" s="138"/>
      <c r="G2526" s="111"/>
      <c r="J2526" s="111"/>
      <c r="AD2526" s="111"/>
      <c r="AH2526" s="111"/>
    </row>
    <row r="2527" spans="3:34">
      <c r="C2527" s="111"/>
      <c r="D2527" s="111"/>
      <c r="E2527" s="111"/>
      <c r="F2527" s="138"/>
      <c r="G2527" s="111"/>
      <c r="J2527" s="111"/>
      <c r="AD2527" s="111"/>
      <c r="AH2527" s="111"/>
    </row>
    <row r="2528" spans="3:34">
      <c r="C2528" s="111"/>
      <c r="D2528" s="111"/>
      <c r="E2528" s="111"/>
      <c r="F2528" s="138"/>
      <c r="G2528" s="111"/>
      <c r="J2528" s="111"/>
      <c r="AD2528" s="111"/>
      <c r="AH2528" s="111"/>
    </row>
    <row r="2529" spans="3:34">
      <c r="C2529" s="111"/>
      <c r="D2529" s="111"/>
      <c r="E2529" s="111"/>
      <c r="F2529" s="138"/>
      <c r="G2529" s="111"/>
      <c r="J2529" s="111"/>
      <c r="AD2529" s="111"/>
      <c r="AH2529" s="111"/>
    </row>
    <row r="2530" spans="3:34">
      <c r="C2530" s="111"/>
      <c r="D2530" s="111"/>
      <c r="E2530" s="111"/>
      <c r="F2530" s="138"/>
      <c r="G2530" s="111"/>
      <c r="J2530" s="111"/>
      <c r="AD2530" s="111"/>
      <c r="AH2530" s="111"/>
    </row>
    <row r="2531" spans="3:34">
      <c r="C2531" s="111"/>
      <c r="D2531" s="111"/>
      <c r="E2531" s="111"/>
      <c r="F2531" s="138"/>
      <c r="G2531" s="111"/>
      <c r="J2531" s="111"/>
      <c r="AD2531" s="111"/>
      <c r="AH2531" s="111"/>
    </row>
    <row r="2532" spans="3:34">
      <c r="C2532" s="111"/>
      <c r="D2532" s="111"/>
      <c r="E2532" s="111"/>
      <c r="F2532" s="138"/>
      <c r="G2532" s="111"/>
      <c r="J2532" s="111"/>
      <c r="AD2532" s="111"/>
      <c r="AH2532" s="111"/>
    </row>
    <row r="2533" spans="3:34">
      <c r="C2533" s="111"/>
      <c r="D2533" s="111"/>
      <c r="E2533" s="111"/>
      <c r="F2533" s="138"/>
      <c r="G2533" s="111"/>
      <c r="J2533" s="111"/>
      <c r="AD2533" s="111"/>
      <c r="AH2533" s="111"/>
    </row>
    <row r="2534" spans="3:34">
      <c r="C2534" s="111"/>
      <c r="D2534" s="111"/>
      <c r="E2534" s="111"/>
      <c r="F2534" s="138"/>
      <c r="G2534" s="111"/>
      <c r="J2534" s="111"/>
      <c r="AD2534" s="111"/>
      <c r="AH2534" s="111"/>
    </row>
    <row r="2535" spans="3:34">
      <c r="C2535" s="111"/>
      <c r="D2535" s="111"/>
      <c r="E2535" s="111"/>
      <c r="F2535" s="138"/>
      <c r="G2535" s="111"/>
      <c r="J2535" s="111"/>
      <c r="AD2535" s="111"/>
      <c r="AH2535" s="111"/>
    </row>
    <row r="2536" spans="3:34">
      <c r="C2536" s="111"/>
      <c r="D2536" s="111"/>
      <c r="E2536" s="111"/>
      <c r="F2536" s="138"/>
      <c r="G2536" s="111"/>
      <c r="J2536" s="111"/>
      <c r="AD2536" s="111"/>
      <c r="AH2536" s="111"/>
    </row>
    <row r="2537" spans="3:34">
      <c r="C2537" s="111"/>
      <c r="D2537" s="111"/>
      <c r="E2537" s="111"/>
      <c r="F2537" s="138"/>
      <c r="G2537" s="111"/>
      <c r="J2537" s="111"/>
      <c r="AD2537" s="111"/>
      <c r="AH2537" s="111"/>
    </row>
    <row r="2538" spans="3:34">
      <c r="C2538" s="111"/>
      <c r="D2538" s="111"/>
      <c r="E2538" s="111"/>
      <c r="F2538" s="138"/>
      <c r="G2538" s="111"/>
      <c r="J2538" s="111"/>
      <c r="AD2538" s="111"/>
      <c r="AH2538" s="111"/>
    </row>
    <row r="2539" spans="3:34">
      <c r="C2539" s="111"/>
      <c r="D2539" s="111"/>
      <c r="E2539" s="111"/>
      <c r="F2539" s="138"/>
      <c r="G2539" s="111"/>
      <c r="J2539" s="111"/>
      <c r="AD2539" s="111"/>
      <c r="AH2539" s="111"/>
    </row>
    <row r="2540" spans="3:34">
      <c r="C2540" s="111"/>
      <c r="D2540" s="111"/>
      <c r="E2540" s="111"/>
      <c r="F2540" s="138"/>
      <c r="G2540" s="111"/>
      <c r="J2540" s="111"/>
      <c r="AD2540" s="111"/>
      <c r="AH2540" s="111"/>
    </row>
    <row r="2541" spans="3:34">
      <c r="C2541" s="111"/>
      <c r="D2541" s="111"/>
      <c r="E2541" s="111"/>
      <c r="F2541" s="138"/>
      <c r="G2541" s="111"/>
      <c r="J2541" s="111"/>
      <c r="AD2541" s="111"/>
      <c r="AH2541" s="111"/>
    </row>
    <row r="2542" spans="3:34">
      <c r="C2542" s="111"/>
      <c r="D2542" s="111"/>
      <c r="E2542" s="111"/>
      <c r="F2542" s="138"/>
      <c r="G2542" s="111"/>
      <c r="J2542" s="111"/>
      <c r="AD2542" s="111"/>
      <c r="AH2542" s="111"/>
    </row>
    <row r="2543" spans="3:34">
      <c r="C2543" s="111"/>
      <c r="D2543" s="111"/>
      <c r="E2543" s="111"/>
      <c r="F2543" s="138"/>
      <c r="G2543" s="111"/>
      <c r="J2543" s="111"/>
      <c r="AD2543" s="111"/>
      <c r="AH2543" s="111"/>
    </row>
    <row r="2544" spans="3:34">
      <c r="C2544" s="111"/>
      <c r="D2544" s="111"/>
      <c r="E2544" s="111"/>
      <c r="F2544" s="138"/>
      <c r="G2544" s="111"/>
      <c r="J2544" s="111"/>
      <c r="AD2544" s="111"/>
      <c r="AH2544" s="111"/>
    </row>
    <row r="2545" spans="3:34">
      <c r="C2545" s="111"/>
      <c r="D2545" s="111"/>
      <c r="E2545" s="111"/>
      <c r="F2545" s="138"/>
      <c r="G2545" s="111"/>
      <c r="J2545" s="111"/>
      <c r="AD2545" s="111"/>
      <c r="AH2545" s="111"/>
    </row>
    <row r="2546" spans="3:34">
      <c r="C2546" s="111"/>
      <c r="D2546" s="111"/>
      <c r="E2546" s="111"/>
      <c r="F2546" s="138"/>
      <c r="G2546" s="111"/>
      <c r="J2546" s="111"/>
      <c r="AD2546" s="111"/>
      <c r="AH2546" s="111"/>
    </row>
    <row r="2547" spans="3:34">
      <c r="C2547" s="111"/>
      <c r="D2547" s="111"/>
      <c r="E2547" s="111"/>
      <c r="F2547" s="138"/>
      <c r="G2547" s="111"/>
      <c r="J2547" s="111"/>
      <c r="AD2547" s="111"/>
      <c r="AH2547" s="111"/>
    </row>
    <row r="2548" spans="3:34">
      <c r="C2548" s="111"/>
      <c r="D2548" s="111"/>
      <c r="E2548" s="111"/>
      <c r="F2548" s="138"/>
      <c r="G2548" s="111"/>
      <c r="J2548" s="111"/>
      <c r="AD2548" s="111"/>
      <c r="AH2548" s="111"/>
    </row>
    <row r="2549" spans="3:34">
      <c r="C2549" s="111"/>
      <c r="D2549" s="111"/>
      <c r="E2549" s="111"/>
      <c r="F2549" s="138"/>
      <c r="G2549" s="111"/>
      <c r="J2549" s="111"/>
      <c r="AD2549" s="111"/>
      <c r="AH2549" s="111"/>
    </row>
    <row r="2550" spans="3:34">
      <c r="C2550" s="111"/>
      <c r="D2550" s="111"/>
      <c r="E2550" s="111"/>
      <c r="F2550" s="138"/>
      <c r="G2550" s="111"/>
      <c r="J2550" s="111"/>
      <c r="AD2550" s="111"/>
      <c r="AH2550" s="111"/>
    </row>
    <row r="2551" spans="3:34">
      <c r="C2551" s="111"/>
      <c r="D2551" s="111"/>
      <c r="E2551" s="111"/>
      <c r="F2551" s="138"/>
      <c r="G2551" s="111"/>
      <c r="J2551" s="111"/>
      <c r="AD2551" s="111"/>
      <c r="AH2551" s="111"/>
    </row>
    <row r="2552" spans="3:34">
      <c r="C2552" s="111"/>
      <c r="D2552" s="111"/>
      <c r="E2552" s="111"/>
      <c r="F2552" s="138"/>
      <c r="G2552" s="111"/>
      <c r="J2552" s="111"/>
      <c r="AD2552" s="111"/>
      <c r="AH2552" s="111"/>
    </row>
    <row r="2553" spans="3:34">
      <c r="C2553" s="111"/>
      <c r="D2553" s="111"/>
      <c r="E2553" s="111"/>
      <c r="F2553" s="138"/>
      <c r="G2553" s="111"/>
      <c r="J2553" s="111"/>
      <c r="AD2553" s="111"/>
      <c r="AH2553" s="111"/>
    </row>
    <row r="2554" spans="3:34">
      <c r="C2554" s="111"/>
      <c r="D2554" s="111"/>
      <c r="E2554" s="111"/>
      <c r="F2554" s="138"/>
      <c r="G2554" s="111"/>
      <c r="J2554" s="111"/>
      <c r="AD2554" s="111"/>
      <c r="AH2554" s="111"/>
    </row>
    <row r="2555" spans="3:34">
      <c r="C2555" s="111"/>
      <c r="D2555" s="111"/>
      <c r="E2555" s="111"/>
      <c r="F2555" s="138"/>
      <c r="G2555" s="111"/>
      <c r="J2555" s="111"/>
      <c r="AD2555" s="111"/>
      <c r="AH2555" s="111"/>
    </row>
    <row r="2556" spans="3:34">
      <c r="C2556" s="111"/>
      <c r="D2556" s="111"/>
      <c r="E2556" s="111"/>
      <c r="F2556" s="138"/>
      <c r="G2556" s="111"/>
      <c r="J2556" s="111"/>
      <c r="AD2556" s="111"/>
      <c r="AH2556" s="111"/>
    </row>
    <row r="2557" spans="3:34">
      <c r="C2557" s="111"/>
      <c r="D2557" s="111"/>
      <c r="E2557" s="111"/>
      <c r="F2557" s="138"/>
      <c r="G2557" s="111"/>
      <c r="J2557" s="111"/>
      <c r="AD2557" s="111"/>
      <c r="AH2557" s="111"/>
    </row>
    <row r="2558" spans="3:34">
      <c r="C2558" s="111"/>
      <c r="D2558" s="111"/>
      <c r="E2558" s="111"/>
      <c r="F2558" s="138"/>
      <c r="G2558" s="111"/>
      <c r="J2558" s="111"/>
      <c r="AD2558" s="111"/>
      <c r="AH2558" s="111"/>
    </row>
    <row r="2559" spans="3:34">
      <c r="C2559" s="111"/>
      <c r="D2559" s="111"/>
      <c r="E2559" s="111"/>
      <c r="F2559" s="138"/>
      <c r="G2559" s="111"/>
      <c r="J2559" s="111"/>
      <c r="AD2559" s="111"/>
      <c r="AH2559" s="111"/>
    </row>
    <row r="2560" spans="3:34">
      <c r="C2560" s="111"/>
      <c r="D2560" s="111"/>
      <c r="E2560" s="111"/>
      <c r="F2560" s="138"/>
      <c r="G2560" s="111"/>
      <c r="J2560" s="111"/>
      <c r="AD2560" s="111"/>
      <c r="AH2560" s="111"/>
    </row>
    <row r="2561" spans="3:34">
      <c r="C2561" s="111"/>
      <c r="D2561" s="111"/>
      <c r="E2561" s="111"/>
      <c r="F2561" s="138"/>
      <c r="G2561" s="111"/>
      <c r="J2561" s="111"/>
      <c r="AD2561" s="111"/>
      <c r="AH2561" s="111"/>
    </row>
    <row r="2562" spans="3:34">
      <c r="C2562" s="111"/>
      <c r="D2562" s="111"/>
      <c r="E2562" s="111"/>
      <c r="F2562" s="138"/>
      <c r="G2562" s="111"/>
      <c r="J2562" s="111"/>
      <c r="AD2562" s="111"/>
      <c r="AH2562" s="111"/>
    </row>
    <row r="2563" spans="3:34">
      <c r="C2563" s="111"/>
      <c r="D2563" s="111"/>
      <c r="E2563" s="111"/>
      <c r="F2563" s="138"/>
      <c r="G2563" s="111"/>
      <c r="J2563" s="111"/>
      <c r="AD2563" s="111"/>
      <c r="AH2563" s="111"/>
    </row>
    <row r="2564" spans="3:34">
      <c r="C2564" s="111"/>
      <c r="D2564" s="111"/>
      <c r="E2564" s="111"/>
      <c r="F2564" s="138"/>
      <c r="G2564" s="111"/>
      <c r="J2564" s="111"/>
      <c r="AD2564" s="111"/>
      <c r="AH2564" s="111"/>
    </row>
    <row r="2565" spans="3:34">
      <c r="C2565" s="111"/>
      <c r="D2565" s="111"/>
      <c r="E2565" s="111"/>
      <c r="F2565" s="138"/>
      <c r="G2565" s="111"/>
      <c r="J2565" s="111"/>
      <c r="AD2565" s="111"/>
      <c r="AH2565" s="111"/>
    </row>
    <row r="2566" spans="3:34">
      <c r="C2566" s="111"/>
      <c r="D2566" s="111"/>
      <c r="E2566" s="111"/>
      <c r="F2566" s="138"/>
      <c r="G2566" s="111"/>
      <c r="J2566" s="111"/>
      <c r="AD2566" s="111"/>
      <c r="AH2566" s="111"/>
    </row>
    <row r="2567" spans="3:34">
      <c r="C2567" s="111"/>
      <c r="D2567" s="111"/>
      <c r="E2567" s="111"/>
      <c r="F2567" s="138"/>
      <c r="G2567" s="111"/>
      <c r="J2567" s="111"/>
      <c r="AD2567" s="111"/>
      <c r="AH2567" s="111"/>
    </row>
    <row r="2568" spans="3:34">
      <c r="C2568" s="111"/>
      <c r="D2568" s="111"/>
      <c r="E2568" s="111"/>
      <c r="F2568" s="138"/>
      <c r="G2568" s="111"/>
      <c r="J2568" s="111"/>
      <c r="AD2568" s="111"/>
      <c r="AH2568" s="111"/>
    </row>
    <row r="2569" spans="3:34">
      <c r="C2569" s="111"/>
      <c r="D2569" s="111"/>
      <c r="E2569" s="111"/>
      <c r="F2569" s="138"/>
      <c r="G2569" s="111"/>
      <c r="J2569" s="111"/>
      <c r="AD2569" s="111"/>
      <c r="AH2569" s="111"/>
    </row>
    <row r="2570" spans="3:34">
      <c r="C2570" s="111"/>
      <c r="D2570" s="111"/>
      <c r="E2570" s="111"/>
      <c r="F2570" s="138"/>
      <c r="G2570" s="111"/>
      <c r="J2570" s="111"/>
      <c r="AD2570" s="111"/>
      <c r="AH2570" s="111"/>
    </row>
    <row r="2571" spans="3:34">
      <c r="C2571" s="111"/>
      <c r="D2571" s="111"/>
      <c r="E2571" s="111"/>
      <c r="F2571" s="138"/>
      <c r="G2571" s="111"/>
      <c r="J2571" s="111"/>
      <c r="AD2571" s="111"/>
      <c r="AH2571" s="111"/>
    </row>
    <row r="2572" spans="3:34">
      <c r="C2572" s="111"/>
      <c r="D2572" s="111"/>
      <c r="E2572" s="111"/>
      <c r="F2572" s="138"/>
      <c r="G2572" s="111"/>
      <c r="J2572" s="111"/>
      <c r="AD2572" s="111"/>
      <c r="AH2572" s="111"/>
    </row>
    <row r="2573" spans="3:34">
      <c r="C2573" s="111"/>
      <c r="D2573" s="111"/>
      <c r="E2573" s="111"/>
      <c r="F2573" s="138"/>
      <c r="G2573" s="111"/>
      <c r="J2573" s="111"/>
      <c r="AD2573" s="111"/>
      <c r="AH2573" s="111"/>
    </row>
    <row r="2574" spans="3:34">
      <c r="C2574" s="111"/>
      <c r="D2574" s="111"/>
      <c r="E2574" s="111"/>
      <c r="F2574" s="138"/>
      <c r="G2574" s="111"/>
      <c r="J2574" s="111"/>
      <c r="AD2574" s="111"/>
      <c r="AH2574" s="111"/>
    </row>
    <row r="2575" spans="3:34">
      <c r="C2575" s="111"/>
      <c r="D2575" s="111"/>
      <c r="E2575" s="111"/>
      <c r="F2575" s="138"/>
      <c r="G2575" s="111"/>
      <c r="J2575" s="111"/>
      <c r="AD2575" s="111"/>
      <c r="AH2575" s="111"/>
    </row>
    <row r="2576" spans="3:34">
      <c r="C2576" s="111"/>
      <c r="D2576" s="111"/>
      <c r="E2576" s="111"/>
      <c r="F2576" s="138"/>
      <c r="G2576" s="111"/>
      <c r="J2576" s="111"/>
      <c r="AD2576" s="111"/>
      <c r="AH2576" s="111"/>
    </row>
    <row r="2577" spans="3:34">
      <c r="C2577" s="111"/>
      <c r="D2577" s="111"/>
      <c r="E2577" s="111"/>
      <c r="F2577" s="138"/>
      <c r="G2577" s="111"/>
      <c r="J2577" s="111"/>
      <c r="AD2577" s="111"/>
      <c r="AH2577" s="111"/>
    </row>
    <row r="2578" spans="3:34">
      <c r="C2578" s="111"/>
      <c r="D2578" s="111"/>
      <c r="E2578" s="111"/>
      <c r="F2578" s="138"/>
      <c r="G2578" s="111"/>
      <c r="J2578" s="111"/>
      <c r="AD2578" s="111"/>
      <c r="AH2578" s="111"/>
    </row>
    <row r="2579" spans="3:34">
      <c r="C2579" s="111"/>
      <c r="D2579" s="111"/>
      <c r="E2579" s="111"/>
      <c r="F2579" s="138"/>
      <c r="G2579" s="111"/>
      <c r="J2579" s="111"/>
      <c r="AD2579" s="111"/>
      <c r="AH2579" s="111"/>
    </row>
    <row r="2580" spans="3:34">
      <c r="C2580" s="111"/>
      <c r="D2580" s="111"/>
      <c r="E2580" s="111"/>
      <c r="F2580" s="138"/>
      <c r="G2580" s="111"/>
      <c r="J2580" s="111"/>
      <c r="AD2580" s="111"/>
      <c r="AH2580" s="111"/>
    </row>
    <row r="2581" spans="3:34">
      <c r="C2581" s="111"/>
      <c r="D2581" s="111"/>
      <c r="E2581" s="111"/>
      <c r="F2581" s="138"/>
      <c r="G2581" s="111"/>
      <c r="J2581" s="111"/>
      <c r="AD2581" s="111"/>
      <c r="AH2581" s="111"/>
    </row>
    <row r="2582" spans="3:34">
      <c r="C2582" s="111"/>
      <c r="D2582" s="111"/>
      <c r="E2582" s="111"/>
      <c r="F2582" s="138"/>
      <c r="G2582" s="111"/>
      <c r="J2582" s="111"/>
      <c r="AD2582" s="111"/>
      <c r="AH2582" s="111"/>
    </row>
    <row r="2583" spans="3:34">
      <c r="C2583" s="111"/>
      <c r="D2583" s="111"/>
      <c r="E2583" s="111"/>
      <c r="F2583" s="138"/>
      <c r="G2583" s="111"/>
      <c r="J2583" s="111"/>
      <c r="AD2583" s="111"/>
      <c r="AH2583" s="111"/>
    </row>
    <row r="2584" spans="3:34">
      <c r="C2584" s="111"/>
      <c r="D2584" s="111"/>
      <c r="E2584" s="111"/>
      <c r="F2584" s="138"/>
      <c r="G2584" s="111"/>
      <c r="J2584" s="111"/>
      <c r="AD2584" s="111"/>
      <c r="AH2584" s="111"/>
    </row>
    <row r="2585" spans="3:34">
      <c r="C2585" s="111"/>
      <c r="D2585" s="111"/>
      <c r="E2585" s="111"/>
      <c r="F2585" s="138"/>
      <c r="G2585" s="111"/>
      <c r="J2585" s="111"/>
      <c r="AD2585" s="111"/>
      <c r="AH2585" s="111"/>
    </row>
    <row r="2586" spans="3:34">
      <c r="C2586" s="111"/>
      <c r="D2586" s="111"/>
      <c r="E2586" s="111"/>
      <c r="F2586" s="138"/>
      <c r="G2586" s="111"/>
      <c r="J2586" s="111"/>
      <c r="AD2586" s="111"/>
      <c r="AH2586" s="111"/>
    </row>
    <row r="2587" spans="3:34">
      <c r="C2587" s="111"/>
      <c r="D2587" s="111"/>
      <c r="E2587" s="111"/>
      <c r="F2587" s="138"/>
      <c r="G2587" s="111"/>
      <c r="J2587" s="111"/>
      <c r="AD2587" s="111"/>
      <c r="AH2587" s="111"/>
    </row>
    <row r="2588" spans="3:34">
      <c r="C2588" s="111"/>
      <c r="D2588" s="111"/>
      <c r="E2588" s="111"/>
      <c r="F2588" s="138"/>
      <c r="G2588" s="111"/>
      <c r="J2588" s="111"/>
      <c r="AD2588" s="111"/>
      <c r="AH2588" s="111"/>
    </row>
    <row r="2589" spans="3:34">
      <c r="C2589" s="111"/>
      <c r="D2589" s="111"/>
      <c r="E2589" s="111"/>
      <c r="F2589" s="138"/>
      <c r="G2589" s="111"/>
      <c r="J2589" s="111"/>
      <c r="AD2589" s="111"/>
      <c r="AH2589" s="111"/>
    </row>
    <row r="2590" spans="3:34">
      <c r="C2590" s="111"/>
      <c r="D2590" s="111"/>
      <c r="E2590" s="111"/>
      <c r="F2590" s="138"/>
      <c r="G2590" s="111"/>
      <c r="J2590" s="111"/>
      <c r="AD2590" s="111"/>
      <c r="AH2590" s="111"/>
    </row>
    <row r="2591" spans="3:34">
      <c r="C2591" s="111"/>
      <c r="D2591" s="111"/>
      <c r="E2591" s="111"/>
      <c r="F2591" s="138"/>
      <c r="G2591" s="111"/>
      <c r="J2591" s="111"/>
      <c r="AD2591" s="111"/>
      <c r="AH2591" s="111"/>
    </row>
    <row r="2592" spans="3:34">
      <c r="C2592" s="111"/>
      <c r="D2592" s="111"/>
      <c r="E2592" s="111"/>
      <c r="F2592" s="138"/>
      <c r="G2592" s="111"/>
      <c r="J2592" s="111"/>
      <c r="AD2592" s="111"/>
      <c r="AH2592" s="111"/>
    </row>
    <row r="2593" spans="3:34">
      <c r="C2593" s="111"/>
      <c r="D2593" s="111"/>
      <c r="E2593" s="111"/>
      <c r="F2593" s="138"/>
      <c r="G2593" s="111"/>
      <c r="J2593" s="111"/>
      <c r="AD2593" s="111"/>
      <c r="AH2593" s="111"/>
    </row>
    <row r="2594" spans="3:34">
      <c r="C2594" s="111"/>
      <c r="D2594" s="111"/>
      <c r="E2594" s="111"/>
      <c r="F2594" s="138"/>
      <c r="G2594" s="111"/>
      <c r="J2594" s="111"/>
      <c r="AD2594" s="111"/>
      <c r="AH2594" s="111"/>
    </row>
    <row r="2595" spans="3:34">
      <c r="C2595" s="111"/>
      <c r="D2595" s="111"/>
      <c r="E2595" s="111"/>
      <c r="F2595" s="138"/>
      <c r="G2595" s="111"/>
      <c r="J2595" s="111"/>
      <c r="AD2595" s="111"/>
      <c r="AH2595" s="111"/>
    </row>
    <row r="2596" spans="3:34">
      <c r="C2596" s="111"/>
      <c r="D2596" s="111"/>
      <c r="E2596" s="111"/>
      <c r="F2596" s="138"/>
      <c r="G2596" s="111"/>
      <c r="J2596" s="111"/>
      <c r="AD2596" s="111"/>
      <c r="AH2596" s="111"/>
    </row>
    <row r="2597" spans="3:34">
      <c r="C2597" s="111"/>
      <c r="D2597" s="111"/>
      <c r="E2597" s="111"/>
      <c r="F2597" s="138"/>
      <c r="G2597" s="111"/>
      <c r="J2597" s="111"/>
      <c r="AD2597" s="111"/>
      <c r="AH2597" s="111"/>
    </row>
    <row r="2598" spans="3:34">
      <c r="C2598" s="111"/>
      <c r="D2598" s="111"/>
      <c r="E2598" s="111"/>
      <c r="F2598" s="138"/>
      <c r="G2598" s="111"/>
      <c r="J2598" s="111"/>
      <c r="AD2598" s="111"/>
      <c r="AH2598" s="111"/>
    </row>
    <row r="2599" spans="3:34">
      <c r="C2599" s="111"/>
      <c r="D2599" s="111"/>
      <c r="E2599" s="111"/>
      <c r="F2599" s="138"/>
      <c r="G2599" s="111"/>
      <c r="J2599" s="111"/>
      <c r="AD2599" s="111"/>
      <c r="AH2599" s="111"/>
    </row>
    <row r="2600" spans="3:34">
      <c r="C2600" s="111"/>
      <c r="D2600" s="111"/>
      <c r="E2600" s="111"/>
      <c r="F2600" s="138"/>
      <c r="G2600" s="111"/>
      <c r="J2600" s="111"/>
      <c r="AD2600" s="111"/>
      <c r="AH2600" s="111"/>
    </row>
    <row r="2601" spans="3:34">
      <c r="C2601" s="111"/>
      <c r="D2601" s="111"/>
      <c r="E2601" s="111"/>
      <c r="F2601" s="138"/>
      <c r="G2601" s="111"/>
      <c r="J2601" s="111"/>
      <c r="AD2601" s="111"/>
      <c r="AH2601" s="111"/>
    </row>
    <row r="2602" spans="3:34">
      <c r="C2602" s="111"/>
      <c r="D2602" s="111"/>
      <c r="E2602" s="111"/>
      <c r="F2602" s="138"/>
      <c r="G2602" s="111"/>
      <c r="J2602" s="111"/>
      <c r="AD2602" s="111"/>
      <c r="AH2602" s="111"/>
    </row>
    <row r="2603" spans="3:34">
      <c r="C2603" s="111"/>
      <c r="D2603" s="111"/>
      <c r="E2603" s="111"/>
      <c r="F2603" s="138"/>
      <c r="G2603" s="111"/>
      <c r="J2603" s="111"/>
      <c r="AD2603" s="111"/>
      <c r="AH2603" s="111"/>
    </row>
    <row r="2604" spans="3:34">
      <c r="C2604" s="111"/>
      <c r="D2604" s="111"/>
      <c r="E2604" s="111"/>
      <c r="F2604" s="138"/>
      <c r="G2604" s="111"/>
      <c r="J2604" s="111"/>
      <c r="AD2604" s="111"/>
      <c r="AH2604" s="111"/>
    </row>
    <row r="2605" spans="3:34">
      <c r="C2605" s="111"/>
      <c r="D2605" s="111"/>
      <c r="E2605" s="111"/>
      <c r="F2605" s="138"/>
      <c r="G2605" s="111"/>
      <c r="J2605" s="111"/>
      <c r="AD2605" s="111"/>
      <c r="AH2605" s="111"/>
    </row>
    <row r="2606" spans="3:34">
      <c r="C2606" s="111"/>
      <c r="D2606" s="111"/>
      <c r="E2606" s="111"/>
      <c r="F2606" s="138"/>
      <c r="G2606" s="111"/>
      <c r="J2606" s="111"/>
      <c r="AD2606" s="111"/>
      <c r="AH2606" s="111"/>
    </row>
    <row r="2607" spans="3:34">
      <c r="C2607" s="111"/>
      <c r="D2607" s="111"/>
      <c r="E2607" s="111"/>
      <c r="F2607" s="138"/>
      <c r="G2607" s="111"/>
      <c r="J2607" s="111"/>
      <c r="AD2607" s="111"/>
      <c r="AH2607" s="111"/>
    </row>
    <row r="2608" spans="3:34">
      <c r="C2608" s="111"/>
      <c r="D2608" s="111"/>
      <c r="E2608" s="111"/>
      <c r="F2608" s="138"/>
      <c r="G2608" s="111"/>
      <c r="J2608" s="111"/>
      <c r="AD2608" s="111"/>
      <c r="AH2608" s="111"/>
    </row>
    <row r="2609" spans="3:34">
      <c r="C2609" s="111"/>
      <c r="D2609" s="111"/>
      <c r="E2609" s="111"/>
      <c r="F2609" s="138"/>
      <c r="G2609" s="111"/>
      <c r="J2609" s="111"/>
      <c r="AD2609" s="111"/>
      <c r="AH2609" s="111"/>
    </row>
    <row r="2610" spans="3:34">
      <c r="C2610" s="111"/>
      <c r="D2610" s="111"/>
      <c r="E2610" s="111"/>
      <c r="F2610" s="138"/>
      <c r="G2610" s="111"/>
      <c r="J2610" s="111"/>
      <c r="AD2610" s="111"/>
      <c r="AH2610" s="111"/>
    </row>
    <row r="2611" spans="3:34">
      <c r="C2611" s="111"/>
      <c r="D2611" s="111"/>
      <c r="E2611" s="111"/>
      <c r="F2611" s="138"/>
      <c r="G2611" s="111"/>
      <c r="J2611" s="111"/>
      <c r="AD2611" s="111"/>
      <c r="AH2611" s="111"/>
    </row>
    <row r="2612" spans="3:34">
      <c r="C2612" s="111"/>
      <c r="D2612" s="111"/>
      <c r="E2612" s="111"/>
      <c r="F2612" s="138"/>
      <c r="G2612" s="111"/>
      <c r="J2612" s="111"/>
      <c r="AD2612" s="111"/>
      <c r="AH2612" s="111"/>
    </row>
    <row r="2613" spans="3:34">
      <c r="C2613" s="111"/>
      <c r="D2613" s="111"/>
      <c r="E2613" s="111"/>
      <c r="F2613" s="138"/>
      <c r="G2613" s="111"/>
      <c r="J2613" s="111"/>
      <c r="AD2613" s="111"/>
      <c r="AH2613" s="111"/>
    </row>
    <row r="2614" spans="3:34">
      <c r="C2614" s="111"/>
      <c r="D2614" s="111"/>
      <c r="E2614" s="111"/>
      <c r="F2614" s="138"/>
      <c r="G2614" s="111"/>
      <c r="J2614" s="111"/>
      <c r="AD2614" s="111"/>
      <c r="AH2614" s="111"/>
    </row>
    <row r="2615" spans="3:34">
      <c r="C2615" s="111"/>
      <c r="D2615" s="111"/>
      <c r="E2615" s="111"/>
      <c r="F2615" s="138"/>
      <c r="G2615" s="111"/>
      <c r="J2615" s="111"/>
      <c r="AD2615" s="111"/>
      <c r="AH2615" s="111"/>
    </row>
    <row r="2616" spans="3:34">
      <c r="C2616" s="111"/>
      <c r="D2616" s="111"/>
      <c r="E2616" s="111"/>
      <c r="F2616" s="138"/>
      <c r="G2616" s="111"/>
      <c r="J2616" s="111"/>
      <c r="AD2616" s="111"/>
      <c r="AH2616" s="111"/>
    </row>
    <row r="2617" spans="3:34">
      <c r="C2617" s="111"/>
      <c r="D2617" s="111"/>
      <c r="E2617" s="111"/>
      <c r="F2617" s="138"/>
      <c r="G2617" s="111"/>
      <c r="J2617" s="111"/>
      <c r="AD2617" s="111"/>
      <c r="AH2617" s="111"/>
    </row>
    <row r="2618" spans="3:34">
      <c r="C2618" s="111"/>
      <c r="D2618" s="111"/>
      <c r="E2618" s="111"/>
      <c r="F2618" s="138"/>
      <c r="G2618" s="111"/>
      <c r="J2618" s="111"/>
      <c r="AD2618" s="111"/>
      <c r="AH2618" s="111"/>
    </row>
    <row r="2619" spans="3:34">
      <c r="C2619" s="111"/>
      <c r="D2619" s="111"/>
      <c r="E2619" s="111"/>
      <c r="F2619" s="138"/>
      <c r="G2619" s="111"/>
      <c r="J2619" s="111"/>
      <c r="AD2619" s="111"/>
      <c r="AH2619" s="111"/>
    </row>
    <row r="2620" spans="3:34">
      <c r="C2620" s="111"/>
      <c r="D2620" s="111"/>
      <c r="E2620" s="111"/>
      <c r="F2620" s="138"/>
      <c r="G2620" s="111"/>
      <c r="J2620" s="111"/>
      <c r="AD2620" s="111"/>
      <c r="AH2620" s="111"/>
    </row>
    <row r="2621" spans="3:34">
      <c r="C2621" s="111"/>
      <c r="D2621" s="111"/>
      <c r="E2621" s="111"/>
      <c r="F2621" s="138"/>
      <c r="G2621" s="111"/>
      <c r="J2621" s="111"/>
      <c r="AD2621" s="111"/>
      <c r="AH2621" s="111"/>
    </row>
    <row r="2622" spans="3:34">
      <c r="C2622" s="111"/>
      <c r="D2622" s="111"/>
      <c r="E2622" s="111"/>
      <c r="F2622" s="138"/>
      <c r="G2622" s="111"/>
      <c r="J2622" s="111"/>
      <c r="AD2622" s="111"/>
      <c r="AH2622" s="111"/>
    </row>
    <row r="2623" spans="3:34">
      <c r="C2623" s="111"/>
      <c r="D2623" s="111"/>
      <c r="E2623" s="111"/>
      <c r="F2623" s="138"/>
      <c r="G2623" s="111"/>
      <c r="J2623" s="111"/>
      <c r="AD2623" s="111"/>
      <c r="AH2623" s="111"/>
    </row>
    <row r="2624" spans="3:34">
      <c r="C2624" s="111"/>
      <c r="D2624" s="111"/>
      <c r="E2624" s="111"/>
      <c r="F2624" s="138"/>
      <c r="G2624" s="111"/>
      <c r="J2624" s="111"/>
      <c r="AD2624" s="111"/>
      <c r="AH2624" s="111"/>
    </row>
    <row r="2625" spans="3:34">
      <c r="C2625" s="111"/>
      <c r="D2625" s="111"/>
      <c r="E2625" s="111"/>
      <c r="F2625" s="138"/>
      <c r="G2625" s="111"/>
      <c r="J2625" s="111"/>
      <c r="AD2625" s="111"/>
      <c r="AH2625" s="111"/>
    </row>
    <row r="2626" spans="3:34">
      <c r="C2626" s="111"/>
      <c r="D2626" s="111"/>
      <c r="E2626" s="111"/>
      <c r="F2626" s="138"/>
      <c r="G2626" s="111"/>
      <c r="J2626" s="111"/>
      <c r="AD2626" s="111"/>
      <c r="AH2626" s="111"/>
    </row>
    <row r="2627" spans="3:34">
      <c r="C2627" s="111"/>
      <c r="D2627" s="111"/>
      <c r="E2627" s="111"/>
      <c r="F2627" s="138"/>
      <c r="G2627" s="111"/>
      <c r="J2627" s="111"/>
      <c r="AD2627" s="111"/>
      <c r="AH2627" s="111"/>
    </row>
    <row r="2628" spans="3:34">
      <c r="C2628" s="111"/>
      <c r="D2628" s="111"/>
      <c r="E2628" s="111"/>
      <c r="F2628" s="138"/>
      <c r="G2628" s="111"/>
      <c r="J2628" s="111"/>
      <c r="AD2628" s="111"/>
      <c r="AH2628" s="111"/>
    </row>
    <row r="2629" spans="3:34">
      <c r="C2629" s="111"/>
      <c r="D2629" s="111"/>
      <c r="E2629" s="111"/>
      <c r="F2629" s="138"/>
      <c r="G2629" s="111"/>
      <c r="J2629" s="111"/>
      <c r="AD2629" s="111"/>
      <c r="AH2629" s="111"/>
    </row>
    <row r="2630" spans="3:34">
      <c r="C2630" s="111"/>
      <c r="D2630" s="111"/>
      <c r="E2630" s="111"/>
      <c r="F2630" s="138"/>
      <c r="G2630" s="111"/>
      <c r="J2630" s="111"/>
      <c r="AD2630" s="111"/>
      <c r="AH2630" s="111"/>
    </row>
    <row r="2631" spans="3:34">
      <c r="C2631" s="111"/>
      <c r="D2631" s="111"/>
      <c r="E2631" s="111"/>
      <c r="F2631" s="138"/>
      <c r="G2631" s="111"/>
      <c r="J2631" s="111"/>
      <c r="AD2631" s="111"/>
      <c r="AH2631" s="111"/>
    </row>
    <row r="2632" spans="3:34">
      <c r="C2632" s="111"/>
      <c r="D2632" s="111"/>
      <c r="E2632" s="111"/>
      <c r="F2632" s="138"/>
      <c r="G2632" s="111"/>
      <c r="J2632" s="111"/>
      <c r="AD2632" s="111"/>
      <c r="AH2632" s="111"/>
    </row>
    <row r="2633" spans="3:34">
      <c r="C2633" s="111"/>
      <c r="D2633" s="111"/>
      <c r="E2633" s="111"/>
      <c r="F2633" s="138"/>
      <c r="G2633" s="111"/>
      <c r="J2633" s="111"/>
      <c r="AD2633" s="111"/>
      <c r="AH2633" s="111"/>
    </row>
    <row r="2634" spans="3:34">
      <c r="C2634" s="111"/>
      <c r="D2634" s="111"/>
      <c r="E2634" s="111"/>
      <c r="F2634" s="138"/>
      <c r="G2634" s="111"/>
      <c r="J2634" s="111"/>
      <c r="AD2634" s="111"/>
      <c r="AH2634" s="111"/>
    </row>
    <row r="2635" spans="3:34">
      <c r="C2635" s="111"/>
      <c r="D2635" s="111"/>
      <c r="E2635" s="111"/>
      <c r="F2635" s="138"/>
      <c r="G2635" s="111"/>
      <c r="J2635" s="111"/>
      <c r="AD2635" s="111"/>
      <c r="AH2635" s="111"/>
    </row>
    <row r="2636" spans="3:34">
      <c r="C2636" s="111"/>
      <c r="D2636" s="111"/>
      <c r="E2636" s="111"/>
      <c r="F2636" s="138"/>
      <c r="G2636" s="111"/>
      <c r="J2636" s="111"/>
      <c r="AD2636" s="111"/>
      <c r="AH2636" s="111"/>
    </row>
    <row r="2637" spans="3:34">
      <c r="C2637" s="111"/>
      <c r="D2637" s="111"/>
      <c r="E2637" s="111"/>
      <c r="F2637" s="138"/>
      <c r="G2637" s="111"/>
      <c r="J2637" s="111"/>
      <c r="AD2637" s="111"/>
      <c r="AH2637" s="111"/>
    </row>
    <row r="2638" spans="3:34">
      <c r="C2638" s="111"/>
      <c r="D2638" s="111"/>
      <c r="E2638" s="111"/>
      <c r="F2638" s="138"/>
      <c r="G2638" s="111"/>
      <c r="J2638" s="111"/>
      <c r="AD2638" s="111"/>
      <c r="AH2638" s="111"/>
    </row>
    <row r="2639" spans="3:34">
      <c r="C2639" s="111"/>
      <c r="D2639" s="111"/>
      <c r="E2639" s="111"/>
      <c r="F2639" s="138"/>
      <c r="G2639" s="111"/>
      <c r="J2639" s="111"/>
      <c r="AD2639" s="111"/>
      <c r="AH2639" s="111"/>
    </row>
    <row r="2640" spans="3:34">
      <c r="C2640" s="111"/>
      <c r="D2640" s="111"/>
      <c r="E2640" s="111"/>
      <c r="F2640" s="138"/>
      <c r="G2640" s="111"/>
      <c r="J2640" s="111"/>
      <c r="AD2640" s="111"/>
      <c r="AH2640" s="111"/>
    </row>
    <row r="2641" spans="3:34">
      <c r="C2641" s="111"/>
      <c r="D2641" s="111"/>
      <c r="E2641" s="111"/>
      <c r="F2641" s="138"/>
      <c r="G2641" s="111"/>
      <c r="J2641" s="111"/>
      <c r="AD2641" s="111"/>
      <c r="AH2641" s="111"/>
    </row>
    <row r="2642" spans="3:34">
      <c r="C2642" s="111"/>
      <c r="D2642" s="111"/>
      <c r="E2642" s="111"/>
      <c r="F2642" s="138"/>
      <c r="G2642" s="111"/>
      <c r="J2642" s="111"/>
      <c r="AD2642" s="111"/>
      <c r="AH2642" s="111"/>
    </row>
    <row r="2643" spans="3:34">
      <c r="C2643" s="111"/>
      <c r="D2643" s="111"/>
      <c r="E2643" s="111"/>
      <c r="F2643" s="138"/>
      <c r="G2643" s="111"/>
      <c r="J2643" s="111"/>
      <c r="AD2643" s="111"/>
      <c r="AH2643" s="111"/>
    </row>
    <row r="2644" spans="3:34">
      <c r="C2644" s="111"/>
      <c r="D2644" s="111"/>
      <c r="E2644" s="111"/>
      <c r="F2644" s="138"/>
      <c r="G2644" s="111"/>
      <c r="J2644" s="111"/>
      <c r="AD2644" s="111"/>
      <c r="AH2644" s="111"/>
    </row>
    <row r="2645" spans="3:34">
      <c r="C2645" s="111"/>
      <c r="D2645" s="111"/>
      <c r="E2645" s="111"/>
      <c r="F2645" s="138"/>
      <c r="G2645" s="111"/>
      <c r="J2645" s="111"/>
      <c r="AD2645" s="111"/>
      <c r="AH2645" s="111"/>
    </row>
    <row r="2646" spans="3:34">
      <c r="C2646" s="111"/>
      <c r="D2646" s="111"/>
      <c r="E2646" s="111"/>
      <c r="F2646" s="138"/>
      <c r="G2646" s="111"/>
      <c r="J2646" s="111"/>
      <c r="AD2646" s="111"/>
      <c r="AH2646" s="111"/>
    </row>
    <row r="2647" spans="3:34">
      <c r="C2647" s="111"/>
      <c r="D2647" s="111"/>
      <c r="E2647" s="111"/>
      <c r="F2647" s="138"/>
      <c r="G2647" s="111"/>
      <c r="J2647" s="111"/>
      <c r="AD2647" s="111"/>
      <c r="AH2647" s="111"/>
    </row>
    <row r="2648" spans="3:34">
      <c r="C2648" s="111"/>
      <c r="D2648" s="111"/>
      <c r="E2648" s="111"/>
      <c r="F2648" s="138"/>
      <c r="G2648" s="111"/>
      <c r="J2648" s="111"/>
      <c r="AD2648" s="111"/>
      <c r="AH2648" s="111"/>
    </row>
    <row r="2649" spans="3:34">
      <c r="C2649" s="111"/>
      <c r="D2649" s="111"/>
      <c r="E2649" s="111"/>
      <c r="F2649" s="138"/>
      <c r="G2649" s="111"/>
      <c r="J2649" s="111"/>
      <c r="AD2649" s="111"/>
      <c r="AH2649" s="111"/>
    </row>
    <row r="2650" spans="3:34">
      <c r="C2650" s="111"/>
      <c r="D2650" s="111"/>
      <c r="E2650" s="111"/>
      <c r="F2650" s="138"/>
      <c r="G2650" s="111"/>
      <c r="J2650" s="111"/>
      <c r="AD2650" s="111"/>
      <c r="AH2650" s="111"/>
    </row>
    <row r="2651" spans="3:34">
      <c r="C2651" s="111"/>
      <c r="D2651" s="111"/>
      <c r="E2651" s="111"/>
      <c r="F2651" s="138"/>
      <c r="G2651" s="111"/>
      <c r="J2651" s="111"/>
      <c r="AD2651" s="111"/>
      <c r="AH2651" s="111"/>
    </row>
    <row r="2652" spans="3:34">
      <c r="C2652" s="111"/>
      <c r="D2652" s="111"/>
      <c r="E2652" s="111"/>
      <c r="F2652" s="138"/>
      <c r="G2652" s="111"/>
      <c r="J2652" s="111"/>
      <c r="AD2652" s="111"/>
      <c r="AH2652" s="111"/>
    </row>
    <row r="2653" spans="3:34">
      <c r="C2653" s="111"/>
      <c r="D2653" s="111"/>
      <c r="E2653" s="111"/>
      <c r="F2653" s="138"/>
      <c r="G2653" s="111"/>
      <c r="J2653" s="111"/>
      <c r="AD2653" s="111"/>
      <c r="AH2653" s="111"/>
    </row>
    <row r="2654" spans="3:34">
      <c r="C2654" s="111"/>
      <c r="D2654" s="111"/>
      <c r="E2654" s="111"/>
      <c r="F2654" s="138"/>
      <c r="G2654" s="111"/>
      <c r="J2654" s="111"/>
      <c r="AD2654" s="111"/>
      <c r="AH2654" s="111"/>
    </row>
    <row r="2655" spans="3:34">
      <c r="C2655" s="111"/>
      <c r="D2655" s="111"/>
      <c r="E2655" s="111"/>
      <c r="F2655" s="138"/>
      <c r="G2655" s="111"/>
      <c r="J2655" s="111"/>
      <c r="AD2655" s="111"/>
      <c r="AH2655" s="111"/>
    </row>
    <row r="2656" spans="3:34">
      <c r="C2656" s="111"/>
      <c r="D2656" s="111"/>
      <c r="E2656" s="111"/>
      <c r="F2656" s="138"/>
      <c r="G2656" s="111"/>
      <c r="J2656" s="111"/>
      <c r="AD2656" s="111"/>
      <c r="AH2656" s="111"/>
    </row>
    <row r="2657" spans="3:34">
      <c r="C2657" s="111"/>
      <c r="D2657" s="111"/>
      <c r="E2657" s="111"/>
      <c r="F2657" s="138"/>
      <c r="G2657" s="111"/>
      <c r="J2657" s="111"/>
      <c r="AD2657" s="111"/>
      <c r="AH2657" s="111"/>
    </row>
    <row r="2658" spans="3:34">
      <c r="C2658" s="111"/>
      <c r="D2658" s="111"/>
      <c r="E2658" s="111"/>
      <c r="F2658" s="138"/>
      <c r="G2658" s="111"/>
      <c r="J2658" s="111"/>
      <c r="AD2658" s="111"/>
      <c r="AH2658" s="111"/>
    </row>
    <row r="2659" spans="3:34">
      <c r="C2659" s="111"/>
      <c r="D2659" s="111"/>
      <c r="E2659" s="111"/>
      <c r="F2659" s="138"/>
      <c r="G2659" s="111"/>
      <c r="J2659" s="111"/>
      <c r="AD2659" s="111"/>
      <c r="AH2659" s="111"/>
    </row>
    <row r="2660" spans="3:34">
      <c r="C2660" s="111"/>
      <c r="D2660" s="111"/>
      <c r="E2660" s="111"/>
      <c r="F2660" s="138"/>
      <c r="G2660" s="111"/>
      <c r="J2660" s="111"/>
      <c r="AD2660" s="111"/>
      <c r="AH2660" s="111"/>
    </row>
    <row r="2661" spans="3:34">
      <c r="C2661" s="111"/>
      <c r="D2661" s="111"/>
      <c r="E2661" s="111"/>
      <c r="F2661" s="138"/>
      <c r="G2661" s="111"/>
      <c r="J2661" s="111"/>
      <c r="AD2661" s="111"/>
      <c r="AH2661" s="111"/>
    </row>
    <row r="2662" spans="3:34">
      <c r="C2662" s="111"/>
      <c r="D2662" s="111"/>
      <c r="E2662" s="111"/>
      <c r="F2662" s="138"/>
      <c r="G2662" s="111"/>
      <c r="J2662" s="111"/>
      <c r="AD2662" s="111"/>
      <c r="AH2662" s="111"/>
    </row>
    <row r="2663" spans="3:34">
      <c r="C2663" s="111"/>
      <c r="D2663" s="111"/>
      <c r="E2663" s="111"/>
      <c r="F2663" s="138"/>
      <c r="G2663" s="111"/>
      <c r="J2663" s="111"/>
      <c r="AD2663" s="111"/>
      <c r="AH2663" s="111"/>
    </row>
    <row r="2664" spans="3:34">
      <c r="C2664" s="111"/>
      <c r="D2664" s="111"/>
      <c r="E2664" s="111"/>
      <c r="F2664" s="138"/>
      <c r="G2664" s="111"/>
      <c r="J2664" s="111"/>
      <c r="AD2664" s="111"/>
      <c r="AH2664" s="111"/>
    </row>
    <row r="2665" spans="3:34">
      <c r="C2665" s="111"/>
      <c r="D2665" s="111"/>
      <c r="E2665" s="111"/>
      <c r="F2665" s="138"/>
      <c r="G2665" s="111"/>
      <c r="J2665" s="111"/>
      <c r="AD2665" s="111"/>
      <c r="AH2665" s="111"/>
    </row>
    <row r="2666" spans="3:34">
      <c r="C2666" s="111"/>
      <c r="D2666" s="111"/>
      <c r="E2666" s="111"/>
      <c r="F2666" s="138"/>
      <c r="G2666" s="111"/>
      <c r="J2666" s="111"/>
      <c r="AD2666" s="111"/>
      <c r="AH2666" s="111"/>
    </row>
    <row r="2667" spans="3:34">
      <c r="C2667" s="111"/>
      <c r="D2667" s="111"/>
      <c r="E2667" s="111"/>
      <c r="F2667" s="138"/>
      <c r="G2667" s="111"/>
      <c r="J2667" s="111"/>
      <c r="AD2667" s="111"/>
      <c r="AH2667" s="111"/>
    </row>
    <row r="2668" spans="3:34">
      <c r="C2668" s="111"/>
      <c r="D2668" s="111"/>
      <c r="E2668" s="111"/>
      <c r="F2668" s="138"/>
      <c r="G2668" s="111"/>
      <c r="J2668" s="111"/>
      <c r="AD2668" s="111"/>
      <c r="AH2668" s="111"/>
    </row>
    <row r="2669" spans="3:34">
      <c r="C2669" s="111"/>
      <c r="D2669" s="111"/>
      <c r="E2669" s="111"/>
      <c r="F2669" s="138"/>
      <c r="G2669" s="111"/>
      <c r="J2669" s="111"/>
      <c r="AD2669" s="111"/>
      <c r="AH2669" s="111"/>
    </row>
    <row r="2670" spans="3:34">
      <c r="C2670" s="111"/>
      <c r="D2670" s="111"/>
      <c r="E2670" s="111"/>
      <c r="F2670" s="138"/>
      <c r="G2670" s="111"/>
      <c r="J2670" s="111"/>
      <c r="AD2670" s="111"/>
      <c r="AH2670" s="111"/>
    </row>
    <row r="2671" spans="3:34">
      <c r="C2671" s="111"/>
      <c r="D2671" s="111"/>
      <c r="E2671" s="111"/>
      <c r="F2671" s="138"/>
      <c r="G2671" s="111"/>
      <c r="J2671" s="111"/>
      <c r="AD2671" s="111"/>
      <c r="AH2671" s="111"/>
    </row>
    <row r="2672" spans="3:34">
      <c r="C2672" s="111"/>
      <c r="D2672" s="111"/>
      <c r="E2672" s="111"/>
      <c r="F2672" s="138"/>
      <c r="G2672" s="111"/>
      <c r="J2672" s="111"/>
      <c r="AD2672" s="111"/>
      <c r="AH2672" s="111"/>
    </row>
    <row r="2673" spans="3:34">
      <c r="C2673" s="111"/>
      <c r="D2673" s="111"/>
      <c r="E2673" s="111"/>
      <c r="F2673" s="138"/>
      <c r="G2673" s="111"/>
      <c r="J2673" s="111"/>
      <c r="AD2673" s="111"/>
      <c r="AH2673" s="111"/>
    </row>
    <row r="2674" spans="3:34">
      <c r="C2674" s="111"/>
      <c r="D2674" s="111"/>
      <c r="E2674" s="111"/>
      <c r="F2674" s="138"/>
      <c r="G2674" s="111"/>
      <c r="J2674" s="111"/>
      <c r="AD2674" s="111"/>
      <c r="AH2674" s="111"/>
    </row>
    <row r="2675" spans="3:34">
      <c r="C2675" s="111"/>
      <c r="D2675" s="111"/>
      <c r="E2675" s="111"/>
      <c r="F2675" s="138"/>
      <c r="G2675" s="111"/>
      <c r="J2675" s="111"/>
      <c r="AD2675" s="111"/>
      <c r="AH2675" s="111"/>
    </row>
    <row r="2676" spans="3:34">
      <c r="C2676" s="111"/>
      <c r="D2676" s="111"/>
      <c r="E2676" s="111"/>
      <c r="F2676" s="138"/>
      <c r="G2676" s="111"/>
      <c r="J2676" s="111"/>
      <c r="AD2676" s="111"/>
      <c r="AH2676" s="111"/>
    </row>
    <row r="2677" spans="3:34">
      <c r="C2677" s="111"/>
      <c r="D2677" s="111"/>
      <c r="E2677" s="111"/>
      <c r="F2677" s="138"/>
      <c r="G2677" s="111"/>
      <c r="J2677" s="111"/>
      <c r="AD2677" s="111"/>
      <c r="AH2677" s="111"/>
    </row>
    <row r="2678" spans="3:34">
      <c r="C2678" s="111"/>
      <c r="D2678" s="111"/>
      <c r="E2678" s="111"/>
      <c r="F2678" s="138"/>
      <c r="G2678" s="111"/>
      <c r="J2678" s="111"/>
      <c r="AD2678" s="111"/>
      <c r="AH2678" s="111"/>
    </row>
    <row r="2679" spans="3:34">
      <c r="C2679" s="111"/>
      <c r="D2679" s="111"/>
      <c r="E2679" s="111"/>
      <c r="F2679" s="138"/>
      <c r="G2679" s="111"/>
      <c r="J2679" s="111"/>
      <c r="AD2679" s="111"/>
      <c r="AH2679" s="111"/>
    </row>
    <row r="2680" spans="3:34">
      <c r="C2680" s="111"/>
      <c r="D2680" s="111"/>
      <c r="E2680" s="111"/>
      <c r="F2680" s="138"/>
      <c r="G2680" s="111"/>
      <c r="J2680" s="111"/>
      <c r="AD2680" s="111"/>
      <c r="AH2680" s="111"/>
    </row>
    <row r="2681" spans="3:34">
      <c r="C2681" s="111"/>
      <c r="D2681" s="111"/>
      <c r="E2681" s="111"/>
      <c r="F2681" s="138"/>
      <c r="G2681" s="111"/>
      <c r="J2681" s="111"/>
      <c r="AD2681" s="111"/>
      <c r="AH2681" s="111"/>
    </row>
    <row r="2682" spans="3:34">
      <c r="C2682" s="111"/>
      <c r="D2682" s="111"/>
      <c r="E2682" s="111"/>
      <c r="F2682" s="138"/>
      <c r="G2682" s="111"/>
      <c r="J2682" s="111"/>
      <c r="AD2682" s="111"/>
      <c r="AH2682" s="111"/>
    </row>
    <row r="2683" spans="3:34">
      <c r="C2683" s="111"/>
      <c r="D2683" s="111"/>
      <c r="E2683" s="111"/>
      <c r="F2683" s="138"/>
      <c r="G2683" s="111"/>
      <c r="J2683" s="111"/>
      <c r="AD2683" s="111"/>
      <c r="AH2683" s="111"/>
    </row>
    <row r="2684" spans="3:34">
      <c r="C2684" s="111"/>
      <c r="D2684" s="111"/>
      <c r="E2684" s="111"/>
      <c r="F2684" s="138"/>
      <c r="G2684" s="111"/>
      <c r="J2684" s="111"/>
      <c r="AD2684" s="111"/>
      <c r="AH2684" s="111"/>
    </row>
    <row r="2685" spans="3:34">
      <c r="C2685" s="111"/>
      <c r="D2685" s="111"/>
      <c r="E2685" s="111"/>
      <c r="F2685" s="138"/>
      <c r="G2685" s="111"/>
      <c r="J2685" s="111"/>
      <c r="AD2685" s="111"/>
      <c r="AH2685" s="111"/>
    </row>
    <row r="2686" spans="3:34">
      <c r="C2686" s="111"/>
      <c r="D2686" s="111"/>
      <c r="E2686" s="111"/>
      <c r="F2686" s="138"/>
      <c r="G2686" s="111"/>
      <c r="J2686" s="111"/>
      <c r="AD2686" s="111"/>
      <c r="AH2686" s="111"/>
    </row>
    <row r="2687" spans="3:34">
      <c r="C2687" s="111"/>
      <c r="D2687" s="111"/>
      <c r="E2687" s="111"/>
      <c r="F2687" s="138"/>
      <c r="G2687" s="111"/>
      <c r="J2687" s="111"/>
      <c r="AD2687" s="111"/>
      <c r="AH2687" s="111"/>
    </row>
    <row r="2688" spans="3:34">
      <c r="C2688" s="111"/>
      <c r="D2688" s="111"/>
      <c r="E2688" s="111"/>
      <c r="F2688" s="138"/>
      <c r="G2688" s="111"/>
      <c r="J2688" s="111"/>
      <c r="AD2688" s="111"/>
      <c r="AH2688" s="111"/>
    </row>
    <row r="2689" spans="3:34">
      <c r="C2689" s="111"/>
      <c r="D2689" s="111"/>
      <c r="E2689" s="111"/>
      <c r="F2689" s="138"/>
      <c r="G2689" s="111"/>
      <c r="J2689" s="111"/>
      <c r="AD2689" s="111"/>
      <c r="AH2689" s="111"/>
    </row>
    <row r="2690" spans="3:34">
      <c r="C2690" s="111"/>
      <c r="D2690" s="111"/>
      <c r="E2690" s="111"/>
      <c r="F2690" s="138"/>
      <c r="G2690" s="111"/>
      <c r="J2690" s="111"/>
      <c r="AD2690" s="111"/>
      <c r="AH2690" s="111"/>
    </row>
    <row r="2691" spans="3:34">
      <c r="C2691" s="111"/>
      <c r="D2691" s="111"/>
      <c r="E2691" s="111"/>
      <c r="F2691" s="138"/>
      <c r="G2691" s="111"/>
      <c r="J2691" s="111"/>
      <c r="AD2691" s="111"/>
      <c r="AH2691" s="111"/>
    </row>
    <row r="2692" spans="3:34">
      <c r="C2692" s="111"/>
      <c r="D2692" s="111"/>
      <c r="E2692" s="111"/>
      <c r="F2692" s="138"/>
      <c r="G2692" s="111"/>
      <c r="J2692" s="111"/>
      <c r="AD2692" s="111"/>
      <c r="AH2692" s="111"/>
    </row>
    <row r="2693" spans="3:34">
      <c r="C2693" s="111"/>
      <c r="D2693" s="111"/>
      <c r="E2693" s="111"/>
      <c r="F2693" s="138"/>
      <c r="G2693" s="111"/>
      <c r="J2693" s="111"/>
      <c r="AD2693" s="111"/>
      <c r="AH2693" s="111"/>
    </row>
    <row r="2694" spans="3:34">
      <c r="C2694" s="111"/>
      <c r="D2694" s="111"/>
      <c r="E2694" s="111"/>
      <c r="F2694" s="138"/>
      <c r="G2694" s="111"/>
      <c r="J2694" s="111"/>
      <c r="AD2694" s="111"/>
      <c r="AH2694" s="111"/>
    </row>
    <row r="2695" spans="3:34">
      <c r="C2695" s="111"/>
      <c r="D2695" s="111"/>
      <c r="E2695" s="111"/>
      <c r="F2695" s="138"/>
      <c r="G2695" s="111"/>
      <c r="J2695" s="111"/>
      <c r="AD2695" s="111"/>
      <c r="AH2695" s="111"/>
    </row>
    <row r="2696" spans="3:34">
      <c r="C2696" s="111"/>
      <c r="D2696" s="111"/>
      <c r="E2696" s="111"/>
      <c r="F2696" s="138"/>
      <c r="G2696" s="111"/>
      <c r="J2696" s="111"/>
      <c r="AD2696" s="111"/>
      <c r="AH2696" s="111"/>
    </row>
    <row r="2697" spans="3:34">
      <c r="C2697" s="111"/>
      <c r="D2697" s="111"/>
      <c r="E2697" s="111"/>
      <c r="F2697" s="138"/>
      <c r="G2697" s="111"/>
      <c r="J2697" s="111"/>
      <c r="AD2697" s="111"/>
      <c r="AH2697" s="111"/>
    </row>
    <row r="2698" spans="3:34">
      <c r="C2698" s="111"/>
      <c r="D2698" s="111"/>
      <c r="E2698" s="111"/>
      <c r="F2698" s="138"/>
      <c r="G2698" s="111"/>
      <c r="J2698" s="111"/>
      <c r="AD2698" s="111"/>
      <c r="AH2698" s="111"/>
    </row>
    <row r="2699" spans="3:34">
      <c r="C2699" s="111"/>
      <c r="D2699" s="111"/>
      <c r="E2699" s="111"/>
      <c r="F2699" s="138"/>
      <c r="G2699" s="111"/>
      <c r="J2699" s="111"/>
      <c r="AD2699" s="111"/>
      <c r="AH2699" s="111"/>
    </row>
    <row r="2700" spans="3:34">
      <c r="C2700" s="111"/>
      <c r="D2700" s="111"/>
      <c r="E2700" s="111"/>
      <c r="F2700" s="138"/>
      <c r="G2700" s="111"/>
      <c r="J2700" s="111"/>
      <c r="AD2700" s="111"/>
      <c r="AH2700" s="111"/>
    </row>
    <row r="2701" spans="3:34">
      <c r="C2701" s="111"/>
      <c r="D2701" s="111"/>
      <c r="E2701" s="111"/>
      <c r="F2701" s="138"/>
      <c r="G2701" s="111"/>
      <c r="J2701" s="111"/>
      <c r="AD2701" s="111"/>
      <c r="AH2701" s="111"/>
    </row>
    <row r="2702" spans="3:34">
      <c r="C2702" s="111"/>
      <c r="D2702" s="111"/>
      <c r="E2702" s="111"/>
      <c r="F2702" s="138"/>
      <c r="G2702" s="111"/>
      <c r="J2702" s="111"/>
      <c r="AD2702" s="111"/>
      <c r="AH2702" s="111"/>
    </row>
    <row r="2703" spans="3:34">
      <c r="C2703" s="111"/>
      <c r="D2703" s="111"/>
      <c r="E2703" s="111"/>
      <c r="F2703" s="138"/>
      <c r="G2703" s="111"/>
      <c r="J2703" s="111"/>
      <c r="AD2703" s="111"/>
      <c r="AH2703" s="111"/>
    </row>
    <row r="2704" spans="3:34">
      <c r="C2704" s="111"/>
      <c r="D2704" s="111"/>
      <c r="E2704" s="111"/>
      <c r="F2704" s="138"/>
      <c r="G2704" s="111"/>
      <c r="J2704" s="111"/>
      <c r="AD2704" s="111"/>
      <c r="AH2704" s="111"/>
    </row>
    <row r="2705" spans="3:34">
      <c r="C2705" s="111"/>
      <c r="D2705" s="111"/>
      <c r="E2705" s="111"/>
      <c r="F2705" s="138"/>
      <c r="G2705" s="111"/>
      <c r="J2705" s="111"/>
      <c r="AD2705" s="111"/>
      <c r="AH2705" s="111"/>
    </row>
    <row r="2706" spans="3:34">
      <c r="C2706" s="111"/>
      <c r="D2706" s="111"/>
      <c r="E2706" s="111"/>
      <c r="F2706" s="138"/>
      <c r="G2706" s="111"/>
      <c r="J2706" s="111"/>
      <c r="AD2706" s="111"/>
      <c r="AH2706" s="111"/>
    </row>
    <row r="2707" spans="3:34">
      <c r="C2707" s="111"/>
      <c r="D2707" s="111"/>
      <c r="E2707" s="111"/>
      <c r="F2707" s="138"/>
      <c r="G2707" s="111"/>
      <c r="J2707" s="111"/>
      <c r="AD2707" s="111"/>
      <c r="AH2707" s="111"/>
    </row>
    <row r="2708" spans="3:34">
      <c r="C2708" s="111"/>
      <c r="D2708" s="111"/>
      <c r="E2708" s="111"/>
      <c r="F2708" s="138"/>
      <c r="G2708" s="111"/>
      <c r="J2708" s="111"/>
      <c r="AD2708" s="111"/>
      <c r="AH2708" s="111"/>
    </row>
    <row r="2709" spans="3:34">
      <c r="C2709" s="111"/>
      <c r="D2709" s="111"/>
      <c r="E2709" s="111"/>
      <c r="F2709" s="138"/>
      <c r="G2709" s="111"/>
      <c r="J2709" s="111"/>
      <c r="AD2709" s="111"/>
      <c r="AH2709" s="111"/>
    </row>
    <row r="2710" spans="3:34">
      <c r="C2710" s="111"/>
      <c r="D2710" s="111"/>
      <c r="E2710" s="111"/>
      <c r="F2710" s="138"/>
      <c r="G2710" s="111"/>
      <c r="J2710" s="111"/>
      <c r="AD2710" s="111"/>
      <c r="AH2710" s="111"/>
    </row>
    <row r="2711" spans="3:34">
      <c r="C2711" s="111"/>
      <c r="D2711" s="111"/>
      <c r="E2711" s="111"/>
      <c r="F2711" s="138"/>
      <c r="G2711" s="111"/>
      <c r="J2711" s="111"/>
      <c r="AD2711" s="111"/>
      <c r="AH2711" s="111"/>
    </row>
    <row r="2712" spans="3:34">
      <c r="C2712" s="111"/>
      <c r="D2712" s="111"/>
      <c r="E2712" s="111"/>
      <c r="F2712" s="138"/>
      <c r="G2712" s="111"/>
      <c r="J2712" s="111"/>
      <c r="AD2712" s="111"/>
      <c r="AH2712" s="111"/>
    </row>
    <row r="2713" spans="3:34">
      <c r="C2713" s="111"/>
      <c r="D2713" s="111"/>
      <c r="E2713" s="111"/>
      <c r="F2713" s="138"/>
      <c r="G2713" s="111"/>
      <c r="J2713" s="111"/>
      <c r="AD2713" s="111"/>
      <c r="AH2713" s="111"/>
    </row>
    <row r="2714" spans="3:34">
      <c r="C2714" s="111"/>
      <c r="D2714" s="111"/>
      <c r="E2714" s="111"/>
      <c r="F2714" s="138"/>
      <c r="G2714" s="111"/>
      <c r="J2714" s="111"/>
      <c r="AD2714" s="111"/>
      <c r="AH2714" s="111"/>
    </row>
    <row r="2715" spans="3:34">
      <c r="C2715" s="111"/>
      <c r="D2715" s="111"/>
      <c r="E2715" s="111"/>
      <c r="F2715" s="138"/>
      <c r="G2715" s="111"/>
      <c r="J2715" s="111"/>
      <c r="AD2715" s="111"/>
      <c r="AH2715" s="111"/>
    </row>
    <row r="2716" spans="3:34">
      <c r="C2716" s="111"/>
      <c r="D2716" s="111"/>
      <c r="E2716" s="111"/>
      <c r="F2716" s="138"/>
      <c r="G2716" s="111"/>
      <c r="J2716" s="111"/>
      <c r="AD2716" s="111"/>
      <c r="AH2716" s="111"/>
    </row>
    <row r="2717" spans="3:34">
      <c r="C2717" s="111"/>
      <c r="D2717" s="111"/>
      <c r="E2717" s="111"/>
      <c r="F2717" s="138"/>
      <c r="G2717" s="111"/>
      <c r="J2717" s="111"/>
      <c r="AD2717" s="111"/>
      <c r="AH2717" s="111"/>
    </row>
    <row r="2718" spans="3:34">
      <c r="C2718" s="111"/>
      <c r="D2718" s="111"/>
      <c r="E2718" s="111"/>
      <c r="F2718" s="138"/>
      <c r="G2718" s="111"/>
      <c r="J2718" s="111"/>
      <c r="AD2718" s="111"/>
      <c r="AH2718" s="111"/>
    </row>
    <row r="2719" spans="3:34">
      <c r="C2719" s="111"/>
      <c r="D2719" s="111"/>
      <c r="E2719" s="111"/>
      <c r="F2719" s="138"/>
      <c r="G2719" s="111"/>
      <c r="J2719" s="111"/>
      <c r="AD2719" s="111"/>
      <c r="AH2719" s="111"/>
    </row>
    <row r="2720" spans="3:34">
      <c r="C2720" s="111"/>
      <c r="D2720" s="111"/>
      <c r="E2720" s="111"/>
      <c r="F2720" s="138"/>
      <c r="G2720" s="111"/>
      <c r="J2720" s="111"/>
      <c r="AD2720" s="111"/>
      <c r="AH2720" s="111"/>
    </row>
    <row r="2721" spans="3:34">
      <c r="C2721" s="111"/>
      <c r="D2721" s="111"/>
      <c r="E2721" s="111"/>
      <c r="F2721" s="138"/>
      <c r="G2721" s="111"/>
      <c r="J2721" s="111"/>
      <c r="AD2721" s="111"/>
      <c r="AH2721" s="111"/>
    </row>
    <row r="2722" spans="3:34">
      <c r="C2722" s="111"/>
      <c r="D2722" s="111"/>
      <c r="E2722" s="111"/>
      <c r="F2722" s="138"/>
      <c r="G2722" s="111"/>
      <c r="J2722" s="111"/>
      <c r="AD2722" s="111"/>
      <c r="AH2722" s="111"/>
    </row>
    <row r="2723" spans="3:34">
      <c r="C2723" s="111"/>
      <c r="D2723" s="111"/>
      <c r="E2723" s="111"/>
      <c r="F2723" s="138"/>
      <c r="G2723" s="111"/>
      <c r="J2723" s="111"/>
      <c r="AD2723" s="111"/>
      <c r="AH2723" s="111"/>
    </row>
    <row r="2724" spans="3:34">
      <c r="C2724" s="111"/>
      <c r="D2724" s="111"/>
      <c r="E2724" s="111"/>
      <c r="F2724" s="138"/>
      <c r="G2724" s="111"/>
      <c r="J2724" s="111"/>
      <c r="AD2724" s="111"/>
      <c r="AH2724" s="111"/>
    </row>
    <row r="2725" spans="3:34">
      <c r="C2725" s="111"/>
      <c r="D2725" s="111"/>
      <c r="E2725" s="111"/>
      <c r="F2725" s="138"/>
      <c r="G2725" s="111"/>
      <c r="J2725" s="111"/>
      <c r="AD2725" s="111"/>
      <c r="AH2725" s="111"/>
    </row>
    <row r="2726" spans="3:34">
      <c r="C2726" s="111"/>
      <c r="D2726" s="111"/>
      <c r="E2726" s="111"/>
      <c r="F2726" s="138"/>
      <c r="G2726" s="111"/>
      <c r="J2726" s="111"/>
      <c r="AD2726" s="111"/>
      <c r="AH2726" s="111"/>
    </row>
    <row r="2727" spans="3:34">
      <c r="C2727" s="111"/>
      <c r="D2727" s="111"/>
      <c r="E2727" s="111"/>
      <c r="F2727" s="138"/>
      <c r="G2727" s="111"/>
      <c r="J2727" s="111"/>
      <c r="AD2727" s="111"/>
      <c r="AH2727" s="111"/>
    </row>
    <row r="2728" spans="3:34">
      <c r="C2728" s="111"/>
      <c r="D2728" s="111"/>
      <c r="E2728" s="111"/>
      <c r="F2728" s="138"/>
      <c r="G2728" s="111"/>
      <c r="J2728" s="111"/>
      <c r="AD2728" s="111"/>
      <c r="AH2728" s="111"/>
    </row>
    <row r="2729" spans="3:34">
      <c r="C2729" s="111"/>
      <c r="D2729" s="111"/>
      <c r="E2729" s="111"/>
      <c r="F2729" s="138"/>
      <c r="G2729" s="111"/>
      <c r="J2729" s="111"/>
      <c r="AD2729" s="111"/>
      <c r="AH2729" s="111"/>
    </row>
    <row r="2730" spans="3:34">
      <c r="C2730" s="111"/>
      <c r="D2730" s="111"/>
      <c r="E2730" s="111"/>
      <c r="F2730" s="138"/>
      <c r="G2730" s="111"/>
      <c r="J2730" s="111"/>
      <c r="AD2730" s="111"/>
      <c r="AH2730" s="111"/>
    </row>
    <row r="2731" spans="3:34">
      <c r="C2731" s="111"/>
      <c r="D2731" s="111"/>
      <c r="E2731" s="111"/>
      <c r="F2731" s="138"/>
      <c r="G2731" s="111"/>
      <c r="J2731" s="111"/>
      <c r="AD2731" s="111"/>
      <c r="AH2731" s="111"/>
    </row>
    <row r="2732" spans="3:34">
      <c r="C2732" s="111"/>
      <c r="D2732" s="111"/>
      <c r="E2732" s="111"/>
      <c r="F2732" s="138"/>
      <c r="G2732" s="111"/>
      <c r="J2732" s="111"/>
      <c r="AD2732" s="111"/>
      <c r="AH2732" s="111"/>
    </row>
    <row r="2733" spans="3:34">
      <c r="C2733" s="111"/>
      <c r="D2733" s="111"/>
      <c r="E2733" s="111"/>
      <c r="F2733" s="138"/>
      <c r="G2733" s="111"/>
      <c r="J2733" s="111"/>
      <c r="AD2733" s="111"/>
      <c r="AH2733" s="111"/>
    </row>
    <row r="2734" spans="3:34">
      <c r="C2734" s="111"/>
      <c r="D2734" s="111"/>
      <c r="E2734" s="111"/>
      <c r="F2734" s="138"/>
      <c r="G2734" s="111"/>
      <c r="J2734" s="111"/>
      <c r="AD2734" s="111"/>
      <c r="AH2734" s="111"/>
    </row>
    <row r="2735" spans="3:34">
      <c r="C2735" s="111"/>
      <c r="D2735" s="111"/>
      <c r="E2735" s="111"/>
      <c r="F2735" s="138"/>
      <c r="G2735" s="111"/>
      <c r="J2735" s="111"/>
      <c r="AD2735" s="111"/>
      <c r="AH2735" s="111"/>
    </row>
    <row r="2736" spans="3:34">
      <c r="C2736" s="111"/>
      <c r="D2736" s="111"/>
      <c r="E2736" s="111"/>
      <c r="F2736" s="138"/>
      <c r="G2736" s="111"/>
      <c r="J2736" s="111"/>
      <c r="AD2736" s="111"/>
      <c r="AH2736" s="111"/>
    </row>
    <row r="2737" spans="3:34">
      <c r="C2737" s="111"/>
      <c r="D2737" s="111"/>
      <c r="E2737" s="111"/>
      <c r="F2737" s="138"/>
      <c r="G2737" s="111"/>
      <c r="J2737" s="111"/>
      <c r="AD2737" s="111"/>
      <c r="AH2737" s="111"/>
    </row>
    <row r="2738" spans="3:34">
      <c r="C2738" s="111"/>
      <c r="D2738" s="111"/>
      <c r="E2738" s="111"/>
      <c r="F2738" s="138"/>
      <c r="G2738" s="111"/>
      <c r="J2738" s="111"/>
      <c r="AD2738" s="111"/>
      <c r="AH2738" s="111"/>
    </row>
    <row r="2739" spans="3:34">
      <c r="C2739" s="111"/>
      <c r="D2739" s="111"/>
      <c r="E2739" s="111"/>
      <c r="F2739" s="138"/>
      <c r="G2739" s="111"/>
      <c r="J2739" s="111"/>
      <c r="AD2739" s="111"/>
      <c r="AH2739" s="111"/>
    </row>
    <row r="2740" spans="3:34">
      <c r="C2740" s="111"/>
      <c r="D2740" s="111"/>
      <c r="E2740" s="111"/>
      <c r="F2740" s="138"/>
      <c r="G2740" s="111"/>
      <c r="J2740" s="111"/>
      <c r="AD2740" s="111"/>
      <c r="AH2740" s="111"/>
    </row>
    <row r="2741" spans="3:34">
      <c r="C2741" s="111"/>
      <c r="D2741" s="111"/>
      <c r="E2741" s="111"/>
      <c r="F2741" s="138"/>
      <c r="G2741" s="111"/>
      <c r="J2741" s="111"/>
      <c r="AD2741" s="111"/>
      <c r="AH2741" s="111"/>
    </row>
    <row r="2742" spans="3:34">
      <c r="C2742" s="111"/>
      <c r="D2742" s="111"/>
      <c r="E2742" s="111"/>
      <c r="F2742" s="138"/>
      <c r="G2742" s="111"/>
      <c r="J2742" s="111"/>
      <c r="AD2742" s="111"/>
      <c r="AH2742" s="111"/>
    </row>
    <row r="2743" spans="3:34">
      <c r="C2743" s="111"/>
      <c r="D2743" s="111"/>
      <c r="E2743" s="111"/>
      <c r="F2743" s="138"/>
      <c r="G2743" s="111"/>
      <c r="J2743" s="111"/>
      <c r="AD2743" s="111"/>
      <c r="AH2743" s="111"/>
    </row>
    <row r="2744" spans="3:34">
      <c r="C2744" s="111"/>
      <c r="D2744" s="111"/>
      <c r="E2744" s="111"/>
      <c r="F2744" s="138"/>
      <c r="G2744" s="111"/>
      <c r="J2744" s="111"/>
      <c r="AD2744" s="111"/>
      <c r="AH2744" s="111"/>
    </row>
    <row r="2745" spans="3:34">
      <c r="C2745" s="111"/>
      <c r="D2745" s="111"/>
      <c r="E2745" s="111"/>
      <c r="F2745" s="138"/>
      <c r="G2745" s="111"/>
      <c r="J2745" s="111"/>
      <c r="AD2745" s="111"/>
      <c r="AH2745" s="111"/>
    </row>
    <row r="2746" spans="3:34">
      <c r="C2746" s="111"/>
      <c r="D2746" s="111"/>
      <c r="E2746" s="111"/>
      <c r="F2746" s="138"/>
      <c r="G2746" s="111"/>
      <c r="J2746" s="111"/>
      <c r="AD2746" s="111"/>
      <c r="AH2746" s="111"/>
    </row>
    <row r="2747" spans="3:34">
      <c r="C2747" s="111"/>
      <c r="D2747" s="111"/>
      <c r="E2747" s="111"/>
      <c r="F2747" s="138"/>
      <c r="G2747" s="111"/>
      <c r="J2747" s="111"/>
      <c r="AD2747" s="111"/>
      <c r="AH2747" s="111"/>
    </row>
    <row r="2748" spans="3:34">
      <c r="C2748" s="111"/>
      <c r="D2748" s="111"/>
      <c r="E2748" s="111"/>
      <c r="F2748" s="138"/>
      <c r="G2748" s="111"/>
      <c r="J2748" s="111"/>
      <c r="AD2748" s="111"/>
      <c r="AH2748" s="111"/>
    </row>
    <row r="2749" spans="3:34">
      <c r="C2749" s="111"/>
      <c r="D2749" s="111"/>
      <c r="E2749" s="111"/>
      <c r="F2749" s="138"/>
      <c r="G2749" s="111"/>
      <c r="J2749" s="111"/>
      <c r="AD2749" s="111"/>
      <c r="AH2749" s="111"/>
    </row>
    <row r="2750" spans="3:34">
      <c r="C2750" s="111"/>
      <c r="D2750" s="111"/>
      <c r="E2750" s="111"/>
      <c r="F2750" s="138"/>
      <c r="G2750" s="111"/>
      <c r="J2750" s="111"/>
      <c r="AD2750" s="111"/>
      <c r="AH2750" s="111"/>
    </row>
    <row r="2751" spans="3:34">
      <c r="C2751" s="111"/>
      <c r="D2751" s="111"/>
      <c r="E2751" s="111"/>
      <c r="F2751" s="138"/>
      <c r="G2751" s="111"/>
      <c r="J2751" s="111"/>
      <c r="AD2751" s="111"/>
      <c r="AH2751" s="111"/>
    </row>
    <row r="2752" spans="3:34">
      <c r="C2752" s="111"/>
      <c r="D2752" s="111"/>
      <c r="E2752" s="111"/>
      <c r="F2752" s="138"/>
      <c r="G2752" s="111"/>
      <c r="J2752" s="111"/>
      <c r="AD2752" s="111"/>
      <c r="AH2752" s="111"/>
    </row>
    <row r="2753" spans="3:34">
      <c r="C2753" s="111"/>
      <c r="D2753" s="111"/>
      <c r="E2753" s="111"/>
      <c r="F2753" s="138"/>
      <c r="G2753" s="111"/>
      <c r="J2753" s="111"/>
      <c r="AD2753" s="111"/>
      <c r="AH2753" s="111"/>
    </row>
    <row r="2754" spans="3:34">
      <c r="C2754" s="111"/>
      <c r="D2754" s="111"/>
      <c r="E2754" s="111"/>
      <c r="F2754" s="138"/>
      <c r="G2754" s="111"/>
      <c r="J2754" s="111"/>
      <c r="AD2754" s="111"/>
      <c r="AH2754" s="111"/>
    </row>
    <row r="2755" spans="3:34">
      <c r="C2755" s="111"/>
      <c r="D2755" s="111"/>
      <c r="E2755" s="111"/>
      <c r="F2755" s="138"/>
      <c r="G2755" s="111"/>
      <c r="J2755" s="111"/>
      <c r="AD2755" s="111"/>
      <c r="AH2755" s="111"/>
    </row>
    <row r="2756" spans="3:34">
      <c r="C2756" s="111"/>
      <c r="D2756" s="111"/>
      <c r="E2756" s="111"/>
      <c r="F2756" s="138"/>
      <c r="G2756" s="111"/>
      <c r="J2756" s="111"/>
      <c r="AD2756" s="111"/>
      <c r="AH2756" s="111"/>
    </row>
    <row r="2757" spans="3:34">
      <c r="C2757" s="111"/>
      <c r="D2757" s="111"/>
      <c r="E2757" s="111"/>
      <c r="F2757" s="138"/>
      <c r="G2757" s="111"/>
      <c r="J2757" s="111"/>
      <c r="AD2757" s="111"/>
      <c r="AH2757" s="111"/>
    </row>
    <row r="2758" spans="3:34">
      <c r="C2758" s="111"/>
      <c r="D2758" s="111"/>
      <c r="E2758" s="111"/>
      <c r="F2758" s="138"/>
      <c r="G2758" s="111"/>
      <c r="J2758" s="111"/>
      <c r="AD2758" s="111"/>
      <c r="AH2758" s="111"/>
    </row>
    <row r="2759" spans="3:34">
      <c r="C2759" s="111"/>
      <c r="D2759" s="111"/>
      <c r="E2759" s="111"/>
      <c r="F2759" s="138"/>
      <c r="G2759" s="111"/>
      <c r="J2759" s="111"/>
      <c r="AD2759" s="111"/>
      <c r="AH2759" s="111"/>
    </row>
    <row r="2760" spans="3:34">
      <c r="C2760" s="111"/>
      <c r="D2760" s="111"/>
      <c r="E2760" s="111"/>
      <c r="F2760" s="138"/>
      <c r="G2760" s="111"/>
      <c r="J2760" s="111"/>
      <c r="AD2760" s="111"/>
      <c r="AH2760" s="111"/>
    </row>
    <row r="2761" spans="3:34">
      <c r="C2761" s="111"/>
      <c r="D2761" s="111"/>
      <c r="E2761" s="111"/>
      <c r="F2761" s="138"/>
      <c r="G2761" s="111"/>
      <c r="J2761" s="111"/>
      <c r="AD2761" s="111"/>
      <c r="AH2761" s="111"/>
    </row>
    <row r="2762" spans="3:34">
      <c r="C2762" s="111"/>
      <c r="D2762" s="111"/>
      <c r="E2762" s="111"/>
      <c r="F2762" s="138"/>
      <c r="G2762" s="111"/>
      <c r="J2762" s="111"/>
      <c r="AD2762" s="111"/>
      <c r="AH2762" s="111"/>
    </row>
    <row r="2763" spans="3:34">
      <c r="C2763" s="111"/>
      <c r="D2763" s="111"/>
      <c r="E2763" s="111"/>
      <c r="F2763" s="138"/>
      <c r="G2763" s="111"/>
      <c r="J2763" s="111"/>
      <c r="AD2763" s="111"/>
      <c r="AH2763" s="111"/>
    </row>
    <row r="2764" spans="3:34">
      <c r="C2764" s="111"/>
      <c r="D2764" s="111"/>
      <c r="E2764" s="111"/>
      <c r="F2764" s="138"/>
      <c r="G2764" s="111"/>
      <c r="J2764" s="111"/>
      <c r="AD2764" s="111"/>
      <c r="AH2764" s="111"/>
    </row>
    <row r="2765" spans="3:34">
      <c r="C2765" s="111"/>
      <c r="D2765" s="111"/>
      <c r="E2765" s="111"/>
      <c r="F2765" s="138"/>
      <c r="G2765" s="111"/>
      <c r="J2765" s="111"/>
      <c r="AD2765" s="111"/>
      <c r="AH2765" s="111"/>
    </row>
    <row r="2766" spans="3:34">
      <c r="C2766" s="111"/>
      <c r="D2766" s="111"/>
      <c r="E2766" s="111"/>
      <c r="F2766" s="138"/>
      <c r="G2766" s="111"/>
      <c r="J2766" s="111"/>
      <c r="AD2766" s="111"/>
      <c r="AH2766" s="111"/>
    </row>
    <row r="2767" spans="3:34">
      <c r="C2767" s="111"/>
      <c r="D2767" s="111"/>
      <c r="E2767" s="111"/>
      <c r="F2767" s="138"/>
      <c r="G2767" s="111"/>
      <c r="J2767" s="111"/>
      <c r="AD2767" s="111"/>
      <c r="AH2767" s="111"/>
    </row>
    <row r="2768" spans="3:34">
      <c r="C2768" s="111"/>
      <c r="D2768" s="111"/>
      <c r="E2768" s="111"/>
      <c r="F2768" s="138"/>
      <c r="G2768" s="111"/>
      <c r="J2768" s="111"/>
      <c r="AD2768" s="111"/>
      <c r="AH2768" s="111"/>
    </row>
    <row r="2769" spans="3:34">
      <c r="C2769" s="111"/>
      <c r="D2769" s="111"/>
      <c r="E2769" s="111"/>
      <c r="F2769" s="138"/>
      <c r="G2769" s="111"/>
      <c r="J2769" s="111"/>
      <c r="AD2769" s="111"/>
      <c r="AH2769" s="111"/>
    </row>
    <row r="2770" spans="3:34">
      <c r="C2770" s="111"/>
      <c r="D2770" s="111"/>
      <c r="E2770" s="111"/>
      <c r="F2770" s="138"/>
      <c r="G2770" s="111"/>
      <c r="J2770" s="111"/>
      <c r="AD2770" s="111"/>
      <c r="AH2770" s="111"/>
    </row>
    <row r="2771" spans="3:34">
      <c r="C2771" s="111"/>
      <c r="D2771" s="111"/>
      <c r="E2771" s="111"/>
      <c r="F2771" s="138"/>
      <c r="G2771" s="111"/>
      <c r="J2771" s="111"/>
      <c r="AD2771" s="111"/>
      <c r="AH2771" s="111"/>
    </row>
    <row r="2772" spans="3:34">
      <c r="C2772" s="111"/>
      <c r="D2772" s="111"/>
      <c r="E2772" s="111"/>
      <c r="F2772" s="138"/>
      <c r="G2772" s="111"/>
      <c r="J2772" s="111"/>
      <c r="AD2772" s="111"/>
      <c r="AH2772" s="111"/>
    </row>
    <row r="2773" spans="3:34">
      <c r="C2773" s="111"/>
      <c r="D2773" s="111"/>
      <c r="E2773" s="111"/>
      <c r="F2773" s="138"/>
      <c r="G2773" s="111"/>
      <c r="J2773" s="111"/>
      <c r="AD2773" s="111"/>
      <c r="AH2773" s="111"/>
    </row>
    <row r="2774" spans="3:34">
      <c r="C2774" s="111"/>
      <c r="D2774" s="111"/>
      <c r="E2774" s="111"/>
      <c r="F2774" s="138"/>
      <c r="G2774" s="111"/>
      <c r="J2774" s="111"/>
      <c r="AD2774" s="111"/>
      <c r="AH2774" s="111"/>
    </row>
    <row r="2775" spans="3:34">
      <c r="C2775" s="111"/>
      <c r="D2775" s="111"/>
      <c r="E2775" s="111"/>
      <c r="F2775" s="138"/>
      <c r="G2775" s="111"/>
      <c r="J2775" s="111"/>
      <c r="AD2775" s="111"/>
      <c r="AH2775" s="111"/>
    </row>
    <row r="2776" spans="3:34">
      <c r="C2776" s="111"/>
      <c r="D2776" s="111"/>
      <c r="E2776" s="111"/>
      <c r="F2776" s="138"/>
      <c r="G2776" s="111"/>
      <c r="J2776" s="111"/>
      <c r="AD2776" s="111"/>
      <c r="AH2776" s="111"/>
    </row>
    <row r="2777" spans="3:34">
      <c r="C2777" s="111"/>
      <c r="D2777" s="111"/>
      <c r="E2777" s="111"/>
      <c r="F2777" s="138"/>
      <c r="G2777" s="111"/>
      <c r="J2777" s="111"/>
      <c r="AD2777" s="111"/>
      <c r="AH2777" s="111"/>
    </row>
    <row r="2778" spans="3:34">
      <c r="C2778" s="111"/>
      <c r="D2778" s="111"/>
      <c r="E2778" s="111"/>
      <c r="F2778" s="138"/>
      <c r="G2778" s="111"/>
      <c r="J2778" s="111"/>
      <c r="AD2778" s="111"/>
      <c r="AH2778" s="111"/>
    </row>
    <row r="2779" spans="3:34">
      <c r="C2779" s="111"/>
      <c r="D2779" s="111"/>
      <c r="E2779" s="111"/>
      <c r="F2779" s="138"/>
      <c r="G2779" s="111"/>
      <c r="J2779" s="111"/>
      <c r="AD2779" s="111"/>
      <c r="AH2779" s="111"/>
    </row>
    <row r="2780" spans="3:34">
      <c r="C2780" s="111"/>
      <c r="D2780" s="111"/>
      <c r="E2780" s="111"/>
      <c r="F2780" s="138"/>
      <c r="G2780" s="111"/>
      <c r="J2780" s="111"/>
      <c r="AD2780" s="111"/>
      <c r="AH2780" s="111"/>
    </row>
    <row r="2781" spans="3:34">
      <c r="C2781" s="111"/>
      <c r="D2781" s="111"/>
      <c r="E2781" s="111"/>
      <c r="F2781" s="138"/>
      <c r="G2781" s="111"/>
      <c r="J2781" s="111"/>
      <c r="AD2781" s="111"/>
      <c r="AH2781" s="111"/>
    </row>
    <row r="2782" spans="3:34">
      <c r="C2782" s="111"/>
      <c r="D2782" s="111"/>
      <c r="E2782" s="111"/>
      <c r="F2782" s="138"/>
      <c r="G2782" s="111"/>
      <c r="J2782" s="111"/>
      <c r="AD2782" s="111"/>
      <c r="AH2782" s="111"/>
    </row>
    <row r="2783" spans="3:34">
      <c r="C2783" s="111"/>
      <c r="D2783" s="111"/>
      <c r="E2783" s="111"/>
      <c r="F2783" s="138"/>
      <c r="G2783" s="111"/>
      <c r="J2783" s="111"/>
      <c r="AD2783" s="111"/>
      <c r="AH2783" s="111"/>
    </row>
    <row r="2784" spans="3:34">
      <c r="C2784" s="111"/>
      <c r="D2784" s="111"/>
      <c r="E2784" s="111"/>
      <c r="F2784" s="138"/>
      <c r="G2784" s="111"/>
      <c r="J2784" s="111"/>
      <c r="AD2784" s="111"/>
      <c r="AH2784" s="111"/>
    </row>
    <row r="2785" spans="3:34">
      <c r="C2785" s="111"/>
      <c r="D2785" s="111"/>
      <c r="E2785" s="111"/>
      <c r="F2785" s="138"/>
      <c r="G2785" s="111"/>
      <c r="J2785" s="111"/>
      <c r="AD2785" s="111"/>
      <c r="AH2785" s="111"/>
    </row>
    <row r="2786" spans="3:34">
      <c r="C2786" s="111"/>
      <c r="D2786" s="111"/>
      <c r="E2786" s="111"/>
      <c r="F2786" s="138"/>
      <c r="G2786" s="111"/>
      <c r="J2786" s="111"/>
      <c r="AD2786" s="111"/>
      <c r="AH2786" s="111"/>
    </row>
    <row r="2787" spans="3:34">
      <c r="C2787" s="111"/>
      <c r="D2787" s="111"/>
      <c r="E2787" s="111"/>
      <c r="F2787" s="138"/>
      <c r="G2787" s="111"/>
      <c r="J2787" s="111"/>
      <c r="AD2787" s="111"/>
      <c r="AH2787" s="111"/>
    </row>
    <row r="2788" spans="3:34">
      <c r="C2788" s="111"/>
      <c r="D2788" s="111"/>
      <c r="E2788" s="111"/>
      <c r="F2788" s="138"/>
      <c r="G2788" s="111"/>
      <c r="J2788" s="111"/>
      <c r="AD2788" s="111"/>
      <c r="AH2788" s="111"/>
    </row>
    <row r="2789" spans="3:34">
      <c r="C2789" s="111"/>
      <c r="D2789" s="111"/>
      <c r="E2789" s="111"/>
      <c r="F2789" s="138"/>
      <c r="G2789" s="111"/>
      <c r="J2789" s="111"/>
      <c r="AD2789" s="111"/>
      <c r="AH2789" s="111"/>
    </row>
    <row r="2790" spans="3:34">
      <c r="C2790" s="111"/>
      <c r="D2790" s="111"/>
      <c r="E2790" s="111"/>
      <c r="F2790" s="138"/>
      <c r="G2790" s="111"/>
      <c r="J2790" s="111"/>
      <c r="AD2790" s="111"/>
      <c r="AH2790" s="111"/>
    </row>
    <row r="2791" spans="3:34">
      <c r="C2791" s="111"/>
      <c r="D2791" s="111"/>
      <c r="E2791" s="111"/>
      <c r="F2791" s="138"/>
      <c r="G2791" s="111"/>
      <c r="J2791" s="111"/>
      <c r="AD2791" s="111"/>
      <c r="AH2791" s="111"/>
    </row>
    <row r="2792" spans="3:34">
      <c r="C2792" s="111"/>
      <c r="D2792" s="111"/>
      <c r="E2792" s="111"/>
      <c r="F2792" s="138"/>
      <c r="G2792" s="111"/>
      <c r="J2792" s="111"/>
      <c r="AD2792" s="111"/>
      <c r="AH2792" s="111"/>
    </row>
    <row r="2793" spans="3:34">
      <c r="C2793" s="111"/>
      <c r="D2793" s="111"/>
      <c r="E2793" s="111"/>
      <c r="F2793" s="138"/>
      <c r="G2793" s="111"/>
      <c r="J2793" s="111"/>
      <c r="AD2793" s="111"/>
      <c r="AH2793" s="111"/>
    </row>
    <row r="2794" spans="3:34">
      <c r="C2794" s="111"/>
      <c r="D2794" s="111"/>
      <c r="E2794" s="111"/>
      <c r="F2794" s="138"/>
      <c r="G2794" s="111"/>
      <c r="J2794" s="111"/>
      <c r="AD2794" s="111"/>
      <c r="AH2794" s="111"/>
    </row>
    <row r="2795" spans="3:34">
      <c r="C2795" s="111"/>
      <c r="D2795" s="111"/>
      <c r="E2795" s="111"/>
      <c r="F2795" s="138"/>
      <c r="G2795" s="111"/>
      <c r="J2795" s="111"/>
      <c r="AD2795" s="111"/>
      <c r="AH2795" s="111"/>
    </row>
    <row r="2796" spans="3:34">
      <c r="C2796" s="111"/>
      <c r="D2796" s="111"/>
      <c r="E2796" s="111"/>
      <c r="F2796" s="138"/>
      <c r="G2796" s="111"/>
      <c r="J2796" s="111"/>
      <c r="AD2796" s="111"/>
      <c r="AH2796" s="111"/>
    </row>
    <row r="2797" spans="3:34">
      <c r="C2797" s="111"/>
      <c r="D2797" s="111"/>
      <c r="E2797" s="111"/>
      <c r="F2797" s="138"/>
      <c r="G2797" s="111"/>
      <c r="J2797" s="111"/>
      <c r="AD2797" s="111"/>
      <c r="AH2797" s="111"/>
    </row>
    <row r="2798" spans="3:34">
      <c r="C2798" s="111"/>
      <c r="D2798" s="111"/>
      <c r="E2798" s="111"/>
      <c r="F2798" s="138"/>
      <c r="G2798" s="111"/>
      <c r="J2798" s="111"/>
      <c r="AD2798" s="111"/>
      <c r="AH2798" s="111"/>
    </row>
    <row r="2799" spans="3:34">
      <c r="C2799" s="111"/>
      <c r="D2799" s="111"/>
      <c r="E2799" s="111"/>
      <c r="F2799" s="138"/>
      <c r="G2799" s="111"/>
      <c r="J2799" s="111"/>
      <c r="AD2799" s="111"/>
      <c r="AH2799" s="111"/>
    </row>
    <row r="2800" spans="3:34">
      <c r="C2800" s="111"/>
      <c r="D2800" s="111"/>
      <c r="E2800" s="111"/>
      <c r="F2800" s="138"/>
      <c r="G2800" s="111"/>
      <c r="J2800" s="111"/>
      <c r="AD2800" s="111"/>
      <c r="AH2800" s="111"/>
    </row>
    <row r="2801" spans="3:34">
      <c r="C2801" s="111"/>
      <c r="D2801" s="111"/>
      <c r="E2801" s="111"/>
      <c r="F2801" s="138"/>
      <c r="G2801" s="111"/>
      <c r="J2801" s="111"/>
      <c r="AD2801" s="111"/>
      <c r="AH2801" s="111"/>
    </row>
    <row r="2802" spans="3:34">
      <c r="C2802" s="111"/>
      <c r="D2802" s="111"/>
      <c r="E2802" s="111"/>
      <c r="F2802" s="138"/>
      <c r="G2802" s="111"/>
      <c r="J2802" s="111"/>
      <c r="AD2802" s="111"/>
      <c r="AH2802" s="111"/>
    </row>
    <row r="2803" spans="3:34">
      <c r="C2803" s="111"/>
      <c r="D2803" s="111"/>
      <c r="E2803" s="111"/>
      <c r="F2803" s="138"/>
      <c r="G2803" s="111"/>
      <c r="J2803" s="111"/>
      <c r="AD2803" s="111"/>
      <c r="AH2803" s="111"/>
    </row>
    <row r="2804" spans="3:34">
      <c r="C2804" s="111"/>
      <c r="D2804" s="111"/>
      <c r="E2804" s="111"/>
      <c r="F2804" s="138"/>
      <c r="G2804" s="111"/>
      <c r="J2804" s="111"/>
      <c r="AD2804" s="111"/>
      <c r="AH2804" s="111"/>
    </row>
    <row r="2805" spans="3:34">
      <c r="C2805" s="111"/>
      <c r="D2805" s="111"/>
      <c r="E2805" s="111"/>
      <c r="F2805" s="138"/>
      <c r="G2805" s="111"/>
      <c r="J2805" s="111"/>
      <c r="AD2805" s="111"/>
      <c r="AH2805" s="111"/>
    </row>
    <row r="2806" spans="3:34">
      <c r="C2806" s="111"/>
      <c r="D2806" s="111"/>
      <c r="E2806" s="111"/>
      <c r="F2806" s="138"/>
      <c r="G2806" s="111"/>
      <c r="J2806" s="111"/>
      <c r="AD2806" s="111"/>
      <c r="AH2806" s="111"/>
    </row>
    <row r="2807" spans="3:34">
      <c r="C2807" s="111"/>
      <c r="D2807" s="111"/>
      <c r="E2807" s="111"/>
      <c r="F2807" s="138"/>
      <c r="G2807" s="111"/>
      <c r="J2807" s="111"/>
      <c r="AD2807" s="111"/>
      <c r="AH2807" s="111"/>
    </row>
    <row r="2808" spans="3:34">
      <c r="C2808" s="111"/>
      <c r="D2808" s="111"/>
      <c r="E2808" s="111"/>
      <c r="F2808" s="138"/>
      <c r="G2808" s="111"/>
      <c r="J2808" s="111"/>
      <c r="AD2808" s="111"/>
      <c r="AH2808" s="111"/>
    </row>
    <row r="2809" spans="3:34">
      <c r="C2809" s="111"/>
      <c r="D2809" s="111"/>
      <c r="E2809" s="111"/>
      <c r="F2809" s="138"/>
      <c r="G2809" s="111"/>
      <c r="J2809" s="111"/>
      <c r="AD2809" s="111"/>
      <c r="AH2809" s="111"/>
    </row>
    <row r="2810" spans="3:34">
      <c r="C2810" s="111"/>
      <c r="D2810" s="111"/>
      <c r="E2810" s="111"/>
      <c r="F2810" s="138"/>
      <c r="G2810" s="111"/>
      <c r="J2810" s="111"/>
      <c r="AD2810" s="111"/>
      <c r="AH2810" s="111"/>
    </row>
    <row r="2811" spans="3:34">
      <c r="C2811" s="111"/>
      <c r="D2811" s="111"/>
      <c r="E2811" s="111"/>
      <c r="F2811" s="138"/>
      <c r="G2811" s="111"/>
      <c r="J2811" s="111"/>
      <c r="AD2811" s="111"/>
      <c r="AH2811" s="111"/>
    </row>
    <row r="2812" spans="3:34">
      <c r="C2812" s="111"/>
      <c r="D2812" s="111"/>
      <c r="E2812" s="111"/>
      <c r="F2812" s="138"/>
      <c r="G2812" s="111"/>
      <c r="J2812" s="111"/>
      <c r="AD2812" s="111"/>
      <c r="AH2812" s="111"/>
    </row>
    <row r="2813" spans="3:34">
      <c r="C2813" s="111"/>
      <c r="D2813" s="111"/>
      <c r="E2813" s="111"/>
      <c r="F2813" s="138"/>
      <c r="G2813" s="111"/>
      <c r="J2813" s="111"/>
      <c r="AD2813" s="111"/>
      <c r="AH2813" s="111"/>
    </row>
    <row r="2814" spans="3:34">
      <c r="C2814" s="111"/>
      <c r="D2814" s="111"/>
      <c r="E2814" s="111"/>
      <c r="F2814" s="138"/>
      <c r="G2814" s="111"/>
      <c r="J2814" s="111"/>
      <c r="AD2814" s="111"/>
      <c r="AH2814" s="111"/>
    </row>
    <row r="2815" spans="3:34">
      <c r="C2815" s="111"/>
      <c r="D2815" s="111"/>
      <c r="E2815" s="111"/>
      <c r="F2815" s="138"/>
      <c r="G2815" s="111"/>
      <c r="J2815" s="111"/>
      <c r="AD2815" s="111"/>
      <c r="AH2815" s="111"/>
    </row>
    <row r="2816" spans="3:34">
      <c r="C2816" s="111"/>
      <c r="D2816" s="111"/>
      <c r="E2816" s="111"/>
      <c r="F2816" s="138"/>
      <c r="G2816" s="111"/>
      <c r="J2816" s="111"/>
      <c r="AD2816" s="111"/>
      <c r="AH2816" s="111"/>
    </row>
    <row r="2817" spans="3:34">
      <c r="C2817" s="111"/>
      <c r="D2817" s="111"/>
      <c r="E2817" s="111"/>
      <c r="F2817" s="138"/>
      <c r="G2817" s="111"/>
      <c r="J2817" s="111"/>
      <c r="AD2817" s="111"/>
      <c r="AH2817" s="111"/>
    </row>
    <row r="2818" spans="3:34">
      <c r="C2818" s="111"/>
      <c r="D2818" s="111"/>
      <c r="E2818" s="111"/>
      <c r="F2818" s="138"/>
      <c r="G2818" s="111"/>
      <c r="J2818" s="111"/>
      <c r="AD2818" s="111"/>
      <c r="AH2818" s="111"/>
    </row>
    <row r="2819" spans="3:34">
      <c r="C2819" s="111"/>
      <c r="D2819" s="111"/>
      <c r="E2819" s="111"/>
      <c r="F2819" s="138"/>
      <c r="G2819" s="111"/>
      <c r="J2819" s="111"/>
      <c r="AD2819" s="111"/>
      <c r="AH2819" s="111"/>
    </row>
    <row r="2820" spans="3:34">
      <c r="C2820" s="111"/>
      <c r="D2820" s="111"/>
      <c r="E2820" s="111"/>
      <c r="F2820" s="138"/>
      <c r="G2820" s="111"/>
      <c r="J2820" s="111"/>
      <c r="AD2820" s="111"/>
      <c r="AH2820" s="111"/>
    </row>
    <row r="2821" spans="3:34">
      <c r="C2821" s="111"/>
      <c r="D2821" s="111"/>
      <c r="E2821" s="111"/>
      <c r="F2821" s="138"/>
      <c r="G2821" s="111"/>
      <c r="J2821" s="111"/>
      <c r="AD2821" s="111"/>
      <c r="AH2821" s="111"/>
    </row>
    <row r="2822" spans="3:34">
      <c r="C2822" s="111"/>
      <c r="D2822" s="111"/>
      <c r="E2822" s="111"/>
      <c r="F2822" s="138"/>
      <c r="G2822" s="111"/>
      <c r="J2822" s="111"/>
      <c r="AD2822" s="111"/>
      <c r="AH2822" s="111"/>
    </row>
    <row r="2823" spans="3:34">
      <c r="C2823" s="111"/>
      <c r="D2823" s="111"/>
      <c r="E2823" s="111"/>
      <c r="F2823" s="138"/>
      <c r="G2823" s="111"/>
      <c r="J2823" s="111"/>
      <c r="AD2823" s="111"/>
      <c r="AH2823" s="111"/>
    </row>
    <row r="2824" spans="3:34">
      <c r="C2824" s="111"/>
      <c r="D2824" s="111"/>
      <c r="E2824" s="111"/>
      <c r="F2824" s="138"/>
      <c r="G2824" s="111"/>
      <c r="J2824" s="111"/>
      <c r="AD2824" s="111"/>
      <c r="AH2824" s="111"/>
    </row>
    <row r="2825" spans="3:34">
      <c r="C2825" s="111"/>
      <c r="D2825" s="111"/>
      <c r="E2825" s="111"/>
      <c r="F2825" s="138"/>
      <c r="G2825" s="111"/>
      <c r="J2825" s="111"/>
      <c r="AD2825" s="111"/>
      <c r="AH2825" s="111"/>
    </row>
    <row r="2826" spans="3:34">
      <c r="C2826" s="111"/>
      <c r="D2826" s="111"/>
      <c r="E2826" s="111"/>
      <c r="F2826" s="138"/>
      <c r="G2826" s="111"/>
      <c r="J2826" s="111"/>
      <c r="AD2826" s="111"/>
      <c r="AH2826" s="111"/>
    </row>
    <row r="2827" spans="3:34">
      <c r="C2827" s="111"/>
      <c r="D2827" s="111"/>
      <c r="E2827" s="111"/>
      <c r="F2827" s="138"/>
      <c r="G2827" s="111"/>
      <c r="J2827" s="111"/>
      <c r="AD2827" s="111"/>
      <c r="AH2827" s="111"/>
    </row>
    <row r="2828" spans="3:34">
      <c r="C2828" s="111"/>
      <c r="D2828" s="111"/>
      <c r="E2828" s="111"/>
      <c r="F2828" s="138"/>
      <c r="G2828" s="111"/>
      <c r="J2828" s="111"/>
      <c r="AD2828" s="111"/>
      <c r="AH2828" s="111"/>
    </row>
    <row r="2829" spans="3:34">
      <c r="C2829" s="111"/>
      <c r="D2829" s="111"/>
      <c r="E2829" s="111"/>
      <c r="F2829" s="138"/>
      <c r="G2829" s="111"/>
      <c r="J2829" s="111"/>
      <c r="AD2829" s="111"/>
      <c r="AH2829" s="111"/>
    </row>
    <row r="2830" spans="3:34">
      <c r="C2830" s="111"/>
      <c r="D2830" s="111"/>
      <c r="E2830" s="111"/>
      <c r="F2830" s="138"/>
      <c r="G2830" s="111"/>
      <c r="J2830" s="111"/>
      <c r="AD2830" s="111"/>
      <c r="AH2830" s="111"/>
    </row>
    <row r="2831" spans="3:34">
      <c r="C2831" s="111"/>
      <c r="D2831" s="111"/>
      <c r="E2831" s="111"/>
      <c r="F2831" s="138"/>
      <c r="G2831" s="111"/>
      <c r="J2831" s="111"/>
      <c r="AD2831" s="111"/>
      <c r="AH2831" s="111"/>
    </row>
    <row r="2832" spans="3:34">
      <c r="C2832" s="111"/>
      <c r="D2832" s="111"/>
      <c r="E2832" s="111"/>
      <c r="F2832" s="138"/>
      <c r="G2832" s="111"/>
      <c r="J2832" s="111"/>
      <c r="AD2832" s="111"/>
      <c r="AH2832" s="111"/>
    </row>
    <row r="2833" spans="3:34">
      <c r="C2833" s="111"/>
      <c r="D2833" s="111"/>
      <c r="E2833" s="111"/>
      <c r="F2833" s="138"/>
      <c r="G2833" s="111"/>
      <c r="J2833" s="111"/>
      <c r="AD2833" s="111"/>
      <c r="AH2833" s="111"/>
    </row>
    <row r="2834" spans="3:34">
      <c r="C2834" s="111"/>
      <c r="D2834" s="111"/>
      <c r="E2834" s="111"/>
      <c r="F2834" s="138"/>
      <c r="G2834" s="111"/>
      <c r="J2834" s="111"/>
      <c r="AD2834" s="111"/>
      <c r="AH2834" s="111"/>
    </row>
    <row r="2835" spans="3:34">
      <c r="C2835" s="111"/>
      <c r="D2835" s="111"/>
      <c r="E2835" s="111"/>
      <c r="F2835" s="138"/>
      <c r="G2835" s="111"/>
      <c r="J2835" s="111"/>
      <c r="AD2835" s="111"/>
      <c r="AH2835" s="111"/>
    </row>
    <row r="2836" spans="3:34">
      <c r="C2836" s="111"/>
      <c r="D2836" s="111"/>
      <c r="E2836" s="111"/>
      <c r="F2836" s="138"/>
      <c r="G2836" s="111"/>
      <c r="J2836" s="111"/>
      <c r="AD2836" s="111"/>
      <c r="AH2836" s="111"/>
    </row>
    <row r="2837" spans="3:34">
      <c r="C2837" s="111"/>
      <c r="D2837" s="111"/>
      <c r="E2837" s="111"/>
      <c r="F2837" s="138"/>
      <c r="G2837" s="111"/>
      <c r="J2837" s="111"/>
      <c r="AD2837" s="111"/>
      <c r="AH2837" s="111"/>
    </row>
    <row r="2838" spans="3:34">
      <c r="C2838" s="111"/>
      <c r="D2838" s="111"/>
      <c r="E2838" s="111"/>
      <c r="F2838" s="138"/>
      <c r="G2838" s="111"/>
      <c r="J2838" s="111"/>
      <c r="AD2838" s="111"/>
      <c r="AH2838" s="111"/>
    </row>
    <row r="2839" spans="3:34">
      <c r="C2839" s="111"/>
      <c r="D2839" s="111"/>
      <c r="E2839" s="111"/>
      <c r="F2839" s="138"/>
      <c r="G2839" s="111"/>
      <c r="J2839" s="111"/>
      <c r="AD2839" s="111"/>
      <c r="AH2839" s="111"/>
    </row>
    <row r="2840" spans="3:34">
      <c r="C2840" s="111"/>
      <c r="D2840" s="111"/>
      <c r="E2840" s="111"/>
      <c r="F2840" s="138"/>
      <c r="G2840" s="111"/>
      <c r="J2840" s="111"/>
      <c r="AD2840" s="111"/>
      <c r="AH2840" s="111"/>
    </row>
    <row r="2841" spans="3:34">
      <c r="C2841" s="111"/>
      <c r="D2841" s="111"/>
      <c r="E2841" s="111"/>
      <c r="F2841" s="138"/>
      <c r="G2841" s="111"/>
      <c r="J2841" s="111"/>
      <c r="AD2841" s="111"/>
      <c r="AH2841" s="111"/>
    </row>
    <row r="2842" spans="3:34">
      <c r="C2842" s="111"/>
      <c r="D2842" s="111"/>
      <c r="E2842" s="111"/>
      <c r="F2842" s="138"/>
      <c r="G2842" s="111"/>
      <c r="J2842" s="111"/>
      <c r="AD2842" s="111"/>
      <c r="AH2842" s="111"/>
    </row>
    <row r="2843" spans="3:34">
      <c r="C2843" s="111"/>
      <c r="D2843" s="111"/>
      <c r="E2843" s="111"/>
      <c r="F2843" s="138"/>
      <c r="G2843" s="111"/>
      <c r="J2843" s="111"/>
      <c r="AD2843" s="111"/>
      <c r="AH2843" s="111"/>
    </row>
    <row r="2844" spans="3:34">
      <c r="C2844" s="111"/>
      <c r="D2844" s="111"/>
      <c r="E2844" s="111"/>
      <c r="F2844" s="138"/>
      <c r="G2844" s="111"/>
      <c r="J2844" s="111"/>
      <c r="AD2844" s="111"/>
      <c r="AH2844" s="111"/>
    </row>
    <row r="2845" spans="3:34">
      <c r="C2845" s="111"/>
      <c r="D2845" s="111"/>
      <c r="E2845" s="111"/>
      <c r="F2845" s="138"/>
      <c r="G2845" s="111"/>
      <c r="J2845" s="111"/>
      <c r="AD2845" s="111"/>
      <c r="AH2845" s="111"/>
    </row>
    <row r="2846" spans="3:34">
      <c r="C2846" s="111"/>
      <c r="D2846" s="111"/>
      <c r="E2846" s="111"/>
      <c r="F2846" s="138"/>
      <c r="G2846" s="111"/>
      <c r="J2846" s="111"/>
      <c r="AD2846" s="111"/>
      <c r="AH2846" s="111"/>
    </row>
    <row r="2847" spans="3:34">
      <c r="C2847" s="111"/>
      <c r="D2847" s="111"/>
      <c r="E2847" s="111"/>
      <c r="F2847" s="138"/>
      <c r="G2847" s="111"/>
      <c r="J2847" s="111"/>
      <c r="AD2847" s="111"/>
      <c r="AH2847" s="111"/>
    </row>
    <row r="2848" spans="3:34">
      <c r="C2848" s="111"/>
      <c r="D2848" s="111"/>
      <c r="E2848" s="111"/>
      <c r="F2848" s="138"/>
      <c r="G2848" s="111"/>
      <c r="J2848" s="111"/>
      <c r="AD2848" s="111"/>
      <c r="AH2848" s="111"/>
    </row>
    <row r="2849" spans="3:34">
      <c r="C2849" s="111"/>
      <c r="D2849" s="111"/>
      <c r="E2849" s="111"/>
      <c r="F2849" s="138"/>
      <c r="G2849" s="111"/>
      <c r="J2849" s="111"/>
      <c r="AD2849" s="111"/>
      <c r="AH2849" s="111"/>
    </row>
    <row r="2850" spans="3:34">
      <c r="C2850" s="111"/>
      <c r="D2850" s="111"/>
      <c r="E2850" s="111"/>
      <c r="F2850" s="138"/>
      <c r="G2850" s="111"/>
      <c r="J2850" s="111"/>
      <c r="AD2850" s="111"/>
      <c r="AH2850" s="111"/>
    </row>
    <row r="2851" spans="3:34">
      <c r="C2851" s="111"/>
      <c r="D2851" s="111"/>
      <c r="E2851" s="111"/>
      <c r="F2851" s="138"/>
      <c r="G2851" s="111"/>
      <c r="J2851" s="111"/>
      <c r="AD2851" s="111"/>
      <c r="AH2851" s="111"/>
    </row>
    <row r="2852" spans="3:34">
      <c r="C2852" s="111"/>
      <c r="D2852" s="111"/>
      <c r="E2852" s="111"/>
      <c r="F2852" s="138"/>
      <c r="G2852" s="111"/>
      <c r="J2852" s="111"/>
      <c r="AD2852" s="111"/>
      <c r="AH2852" s="111"/>
    </row>
    <row r="2853" spans="3:34">
      <c r="C2853" s="111"/>
      <c r="D2853" s="111"/>
      <c r="E2853" s="111"/>
      <c r="F2853" s="138"/>
      <c r="G2853" s="111"/>
      <c r="J2853" s="111"/>
      <c r="AD2853" s="111"/>
      <c r="AH2853" s="111"/>
    </row>
    <row r="2854" spans="3:34">
      <c r="C2854" s="111"/>
      <c r="D2854" s="111"/>
      <c r="E2854" s="111"/>
      <c r="F2854" s="138"/>
      <c r="G2854" s="111"/>
      <c r="J2854" s="111"/>
      <c r="AD2854" s="111"/>
      <c r="AH2854" s="111"/>
    </row>
    <row r="2855" spans="3:34">
      <c r="C2855" s="111"/>
      <c r="D2855" s="111"/>
      <c r="E2855" s="111"/>
      <c r="F2855" s="138"/>
      <c r="G2855" s="111"/>
      <c r="J2855" s="111"/>
      <c r="AD2855" s="111"/>
      <c r="AH2855" s="111"/>
    </row>
    <row r="2856" spans="3:34">
      <c r="C2856" s="111"/>
      <c r="D2856" s="111"/>
      <c r="E2856" s="111"/>
      <c r="F2856" s="138"/>
      <c r="G2856" s="111"/>
      <c r="J2856" s="111"/>
      <c r="AD2856" s="111"/>
      <c r="AH2856" s="111"/>
    </row>
    <row r="2857" spans="3:34">
      <c r="C2857" s="111"/>
      <c r="D2857" s="111"/>
      <c r="E2857" s="111"/>
      <c r="F2857" s="138"/>
      <c r="G2857" s="111"/>
      <c r="J2857" s="111"/>
      <c r="AD2857" s="111"/>
      <c r="AH2857" s="111"/>
    </row>
    <row r="2858" spans="3:34">
      <c r="C2858" s="111"/>
      <c r="D2858" s="111"/>
      <c r="E2858" s="111"/>
      <c r="F2858" s="138"/>
      <c r="G2858" s="111"/>
      <c r="J2858" s="111"/>
      <c r="AD2858" s="111"/>
      <c r="AH2858" s="111"/>
    </row>
    <row r="2859" spans="3:34">
      <c r="C2859" s="111"/>
      <c r="D2859" s="111"/>
      <c r="E2859" s="111"/>
      <c r="F2859" s="138"/>
      <c r="G2859" s="111"/>
      <c r="J2859" s="111"/>
      <c r="AD2859" s="111"/>
      <c r="AH2859" s="111"/>
    </row>
    <row r="2860" spans="3:34">
      <c r="C2860" s="111"/>
      <c r="D2860" s="111"/>
      <c r="E2860" s="111"/>
      <c r="F2860" s="138"/>
      <c r="G2860" s="111"/>
      <c r="J2860" s="111"/>
      <c r="AD2860" s="111"/>
      <c r="AH2860" s="111"/>
    </row>
    <row r="2861" spans="3:34">
      <c r="C2861" s="111"/>
      <c r="D2861" s="111"/>
      <c r="E2861" s="111"/>
      <c r="F2861" s="138"/>
      <c r="G2861" s="111"/>
      <c r="J2861" s="111"/>
      <c r="AD2861" s="111"/>
      <c r="AH2861" s="111"/>
    </row>
    <row r="2862" spans="3:34">
      <c r="C2862" s="111"/>
      <c r="D2862" s="111"/>
      <c r="E2862" s="111"/>
      <c r="F2862" s="138"/>
      <c r="G2862" s="111"/>
      <c r="J2862" s="111"/>
      <c r="AD2862" s="111"/>
      <c r="AH2862" s="111"/>
    </row>
    <row r="2863" spans="3:34">
      <c r="C2863" s="111"/>
      <c r="D2863" s="111"/>
      <c r="E2863" s="111"/>
      <c r="F2863" s="138"/>
      <c r="G2863" s="111"/>
      <c r="J2863" s="111"/>
      <c r="AD2863" s="111"/>
      <c r="AH2863" s="111"/>
    </row>
    <row r="2864" spans="3:34">
      <c r="C2864" s="111"/>
      <c r="D2864" s="111"/>
      <c r="E2864" s="111"/>
      <c r="F2864" s="138"/>
      <c r="G2864" s="111"/>
      <c r="J2864" s="111"/>
      <c r="AD2864" s="111"/>
      <c r="AH2864" s="111"/>
    </row>
    <row r="2865" spans="3:34">
      <c r="C2865" s="111"/>
      <c r="D2865" s="111"/>
      <c r="E2865" s="111"/>
      <c r="F2865" s="138"/>
      <c r="G2865" s="111"/>
      <c r="J2865" s="111"/>
      <c r="AD2865" s="111"/>
      <c r="AH2865" s="111"/>
    </row>
    <row r="2866" spans="3:34">
      <c r="C2866" s="111"/>
      <c r="D2866" s="111"/>
      <c r="E2866" s="111"/>
      <c r="F2866" s="138"/>
      <c r="G2866" s="111"/>
      <c r="J2866" s="111"/>
      <c r="AD2866" s="111"/>
      <c r="AH2866" s="111"/>
    </row>
    <row r="2867" spans="3:34">
      <c r="C2867" s="111"/>
      <c r="D2867" s="111"/>
      <c r="E2867" s="111"/>
      <c r="F2867" s="138"/>
      <c r="G2867" s="111"/>
      <c r="J2867" s="111"/>
      <c r="AD2867" s="111"/>
      <c r="AH2867" s="111"/>
    </row>
    <row r="2868" spans="3:34">
      <c r="C2868" s="111"/>
      <c r="D2868" s="111"/>
      <c r="E2868" s="111"/>
      <c r="F2868" s="138"/>
      <c r="G2868" s="111"/>
      <c r="J2868" s="111"/>
      <c r="AD2868" s="111"/>
      <c r="AH2868" s="111"/>
    </row>
    <row r="2869" spans="3:34">
      <c r="C2869" s="111"/>
      <c r="D2869" s="111"/>
      <c r="E2869" s="111"/>
      <c r="F2869" s="138"/>
      <c r="G2869" s="111"/>
      <c r="J2869" s="111"/>
      <c r="AD2869" s="111"/>
      <c r="AH2869" s="111"/>
    </row>
    <row r="2870" spans="3:34">
      <c r="C2870" s="111"/>
      <c r="D2870" s="111"/>
      <c r="E2870" s="111"/>
      <c r="F2870" s="138"/>
      <c r="G2870" s="111"/>
      <c r="J2870" s="111"/>
      <c r="AD2870" s="111"/>
      <c r="AH2870" s="111"/>
    </row>
    <row r="2871" spans="3:34">
      <c r="C2871" s="111"/>
      <c r="D2871" s="111"/>
      <c r="E2871" s="111"/>
      <c r="F2871" s="138"/>
      <c r="G2871" s="111"/>
      <c r="J2871" s="111"/>
      <c r="AD2871" s="111"/>
      <c r="AH2871" s="111"/>
    </row>
    <row r="2872" spans="3:34">
      <c r="C2872" s="111"/>
      <c r="D2872" s="111"/>
      <c r="E2872" s="111"/>
      <c r="F2872" s="138"/>
      <c r="G2872" s="111"/>
      <c r="J2872" s="111"/>
      <c r="AD2872" s="111"/>
      <c r="AH2872" s="111"/>
    </row>
    <row r="2873" spans="3:34">
      <c r="C2873" s="111"/>
      <c r="D2873" s="111"/>
      <c r="E2873" s="111"/>
      <c r="F2873" s="138"/>
      <c r="G2873" s="111"/>
      <c r="J2873" s="111"/>
      <c r="AD2873" s="111"/>
      <c r="AH2873" s="111"/>
    </row>
    <row r="2874" spans="3:34">
      <c r="C2874" s="111"/>
      <c r="D2874" s="111"/>
      <c r="E2874" s="111"/>
      <c r="F2874" s="138"/>
      <c r="G2874" s="111"/>
      <c r="J2874" s="111"/>
      <c r="AD2874" s="111"/>
      <c r="AH2874" s="111"/>
    </row>
    <row r="2875" spans="3:34">
      <c r="C2875" s="111"/>
      <c r="D2875" s="111"/>
      <c r="E2875" s="111"/>
      <c r="F2875" s="138"/>
      <c r="G2875" s="111"/>
      <c r="J2875" s="111"/>
      <c r="AD2875" s="111"/>
      <c r="AH2875" s="111"/>
    </row>
    <row r="2876" spans="3:34">
      <c r="C2876" s="111"/>
      <c r="D2876" s="111"/>
      <c r="E2876" s="111"/>
      <c r="F2876" s="138"/>
      <c r="G2876" s="111"/>
      <c r="J2876" s="111"/>
      <c r="AD2876" s="111"/>
      <c r="AH2876" s="111"/>
    </row>
    <row r="2877" spans="3:34">
      <c r="C2877" s="111"/>
      <c r="D2877" s="111"/>
      <c r="E2877" s="111"/>
      <c r="F2877" s="138"/>
      <c r="G2877" s="111"/>
      <c r="J2877" s="111"/>
      <c r="AD2877" s="111"/>
      <c r="AH2877" s="111"/>
    </row>
    <row r="2878" spans="3:34">
      <c r="C2878" s="111"/>
      <c r="D2878" s="111"/>
      <c r="E2878" s="111"/>
      <c r="F2878" s="138"/>
      <c r="G2878" s="111"/>
      <c r="J2878" s="111"/>
      <c r="AD2878" s="111"/>
      <c r="AH2878" s="111"/>
    </row>
    <row r="2879" spans="3:34">
      <c r="C2879" s="111"/>
      <c r="D2879" s="111"/>
      <c r="E2879" s="111"/>
      <c r="F2879" s="138"/>
      <c r="G2879" s="111"/>
      <c r="J2879" s="111"/>
      <c r="AD2879" s="111"/>
      <c r="AH2879" s="111"/>
    </row>
    <row r="2880" spans="3:34">
      <c r="C2880" s="111"/>
      <c r="D2880" s="111"/>
      <c r="E2880" s="111"/>
      <c r="F2880" s="138"/>
      <c r="G2880" s="111"/>
      <c r="J2880" s="111"/>
      <c r="AD2880" s="111"/>
      <c r="AH2880" s="111"/>
    </row>
    <row r="2881" spans="3:34">
      <c r="C2881" s="111"/>
      <c r="D2881" s="111"/>
      <c r="E2881" s="111"/>
      <c r="F2881" s="138"/>
      <c r="G2881" s="111"/>
      <c r="J2881" s="111"/>
      <c r="AD2881" s="111"/>
      <c r="AH2881" s="111"/>
    </row>
    <row r="2882" spans="3:34">
      <c r="C2882" s="111"/>
      <c r="D2882" s="111"/>
      <c r="E2882" s="111"/>
      <c r="F2882" s="138"/>
      <c r="G2882" s="111"/>
      <c r="J2882" s="111"/>
      <c r="AD2882" s="111"/>
      <c r="AH2882" s="111"/>
    </row>
    <row r="2883" spans="3:34">
      <c r="C2883" s="111"/>
      <c r="D2883" s="111"/>
      <c r="E2883" s="111"/>
      <c r="F2883" s="138"/>
      <c r="G2883" s="111"/>
      <c r="J2883" s="111"/>
      <c r="AD2883" s="111"/>
      <c r="AH2883" s="111"/>
    </row>
    <row r="2884" spans="3:34">
      <c r="C2884" s="111"/>
      <c r="D2884" s="111"/>
      <c r="E2884" s="111"/>
      <c r="F2884" s="138"/>
      <c r="G2884" s="111"/>
      <c r="J2884" s="111"/>
      <c r="AD2884" s="111"/>
      <c r="AH2884" s="111"/>
    </row>
    <row r="2885" spans="3:34">
      <c r="C2885" s="111"/>
      <c r="D2885" s="111"/>
      <c r="E2885" s="111"/>
      <c r="F2885" s="138"/>
      <c r="G2885" s="111"/>
      <c r="J2885" s="111"/>
      <c r="AD2885" s="111"/>
      <c r="AH2885" s="111"/>
    </row>
    <row r="2886" spans="3:34">
      <c r="C2886" s="111"/>
      <c r="D2886" s="111"/>
      <c r="E2886" s="111"/>
      <c r="F2886" s="138"/>
      <c r="G2886" s="111"/>
      <c r="J2886" s="111"/>
      <c r="AD2886" s="111"/>
      <c r="AH2886" s="111"/>
    </row>
    <row r="2887" spans="3:34">
      <c r="C2887" s="111"/>
      <c r="D2887" s="111"/>
      <c r="E2887" s="111"/>
      <c r="F2887" s="138"/>
      <c r="G2887" s="111"/>
      <c r="J2887" s="111"/>
      <c r="AD2887" s="111"/>
      <c r="AH2887" s="111"/>
    </row>
    <row r="2888" spans="3:34">
      <c r="C2888" s="111"/>
      <c r="D2888" s="111"/>
      <c r="E2888" s="111"/>
      <c r="F2888" s="138"/>
      <c r="G2888" s="111"/>
      <c r="J2888" s="111"/>
      <c r="AD2888" s="111"/>
      <c r="AH2888" s="111"/>
    </row>
    <row r="2889" spans="3:34">
      <c r="C2889" s="111"/>
      <c r="D2889" s="111"/>
      <c r="E2889" s="111"/>
      <c r="F2889" s="138"/>
      <c r="G2889" s="111"/>
      <c r="J2889" s="111"/>
      <c r="AD2889" s="111"/>
      <c r="AH2889" s="111"/>
    </row>
    <row r="2890" spans="3:34">
      <c r="C2890" s="111"/>
      <c r="D2890" s="111"/>
      <c r="E2890" s="111"/>
      <c r="F2890" s="138"/>
      <c r="G2890" s="111"/>
      <c r="J2890" s="111"/>
      <c r="AD2890" s="111"/>
      <c r="AH2890" s="111"/>
    </row>
    <row r="2891" spans="3:34">
      <c r="C2891" s="111"/>
      <c r="D2891" s="111"/>
      <c r="E2891" s="111"/>
      <c r="F2891" s="138"/>
      <c r="G2891" s="111"/>
      <c r="J2891" s="111"/>
      <c r="AD2891" s="111"/>
      <c r="AH2891" s="111"/>
    </row>
    <row r="2892" spans="3:34">
      <c r="C2892" s="111"/>
      <c r="D2892" s="111"/>
      <c r="E2892" s="111"/>
      <c r="F2892" s="138"/>
      <c r="G2892" s="111"/>
      <c r="J2892" s="111"/>
      <c r="AD2892" s="111"/>
      <c r="AH2892" s="111"/>
    </row>
    <row r="2893" spans="3:34">
      <c r="C2893" s="111"/>
      <c r="D2893" s="111"/>
      <c r="E2893" s="111"/>
      <c r="F2893" s="138"/>
      <c r="G2893" s="111"/>
      <c r="J2893" s="111"/>
      <c r="AD2893" s="111"/>
      <c r="AH2893" s="111"/>
    </row>
    <row r="2894" spans="3:34">
      <c r="C2894" s="111"/>
      <c r="D2894" s="111"/>
      <c r="E2894" s="111"/>
      <c r="F2894" s="138"/>
      <c r="G2894" s="111"/>
      <c r="J2894" s="111"/>
      <c r="AD2894" s="111"/>
      <c r="AH2894" s="111"/>
    </row>
    <row r="2895" spans="3:34">
      <c r="C2895" s="111"/>
      <c r="D2895" s="111"/>
      <c r="E2895" s="111"/>
      <c r="F2895" s="138"/>
      <c r="G2895" s="111"/>
      <c r="J2895" s="111"/>
      <c r="AD2895" s="111"/>
      <c r="AH2895" s="111"/>
    </row>
    <row r="2896" spans="3:34">
      <c r="C2896" s="111"/>
      <c r="D2896" s="111"/>
      <c r="E2896" s="111"/>
      <c r="F2896" s="138"/>
      <c r="G2896" s="111"/>
      <c r="J2896" s="111"/>
      <c r="AD2896" s="111"/>
      <c r="AH2896" s="111"/>
    </row>
    <row r="2897" spans="3:34">
      <c r="C2897" s="111"/>
      <c r="D2897" s="111"/>
      <c r="E2897" s="111"/>
      <c r="F2897" s="138"/>
      <c r="G2897" s="111"/>
      <c r="J2897" s="111"/>
      <c r="AD2897" s="111"/>
      <c r="AH2897" s="111"/>
    </row>
    <row r="2898" spans="3:34">
      <c r="C2898" s="111"/>
      <c r="D2898" s="111"/>
      <c r="E2898" s="111"/>
      <c r="F2898" s="138"/>
      <c r="G2898" s="111"/>
      <c r="J2898" s="111"/>
      <c r="AD2898" s="111"/>
      <c r="AH2898" s="111"/>
    </row>
    <row r="2899" spans="3:34">
      <c r="C2899" s="111"/>
      <c r="D2899" s="111"/>
      <c r="E2899" s="111"/>
      <c r="F2899" s="138"/>
      <c r="G2899" s="111"/>
      <c r="J2899" s="111"/>
      <c r="AD2899" s="111"/>
      <c r="AH2899" s="111"/>
    </row>
    <row r="2900" spans="3:34">
      <c r="C2900" s="111"/>
      <c r="D2900" s="111"/>
      <c r="E2900" s="111"/>
      <c r="F2900" s="138"/>
      <c r="G2900" s="111"/>
      <c r="J2900" s="111"/>
      <c r="AD2900" s="111"/>
      <c r="AH2900" s="111"/>
    </row>
    <row r="2901" spans="3:34">
      <c r="C2901" s="111"/>
      <c r="D2901" s="111"/>
      <c r="E2901" s="111"/>
      <c r="F2901" s="138"/>
      <c r="G2901" s="111"/>
      <c r="J2901" s="111"/>
      <c r="AD2901" s="111"/>
      <c r="AH2901" s="111"/>
    </row>
    <row r="2902" spans="3:34">
      <c r="C2902" s="111"/>
      <c r="D2902" s="111"/>
      <c r="E2902" s="111"/>
      <c r="F2902" s="138"/>
      <c r="G2902" s="111"/>
      <c r="J2902" s="111"/>
      <c r="AD2902" s="111"/>
      <c r="AH2902" s="111"/>
    </row>
    <row r="2903" spans="3:34">
      <c r="C2903" s="111"/>
      <c r="D2903" s="111"/>
      <c r="E2903" s="111"/>
      <c r="F2903" s="138"/>
      <c r="G2903" s="111"/>
      <c r="J2903" s="111"/>
      <c r="AD2903" s="111"/>
      <c r="AH2903" s="111"/>
    </row>
    <row r="2904" spans="3:34">
      <c r="C2904" s="111"/>
      <c r="D2904" s="111"/>
      <c r="E2904" s="111"/>
      <c r="F2904" s="138"/>
      <c r="G2904" s="111"/>
      <c r="J2904" s="111"/>
      <c r="AD2904" s="111"/>
      <c r="AH2904" s="111"/>
    </row>
    <row r="2905" spans="3:34">
      <c r="C2905" s="111"/>
      <c r="D2905" s="111"/>
      <c r="E2905" s="111"/>
      <c r="F2905" s="138"/>
      <c r="G2905" s="111"/>
      <c r="J2905" s="111"/>
      <c r="AD2905" s="111"/>
      <c r="AH2905" s="111"/>
    </row>
    <row r="2906" spans="3:34">
      <c r="C2906" s="111"/>
      <c r="D2906" s="111"/>
      <c r="E2906" s="111"/>
      <c r="F2906" s="138"/>
      <c r="G2906" s="111"/>
      <c r="J2906" s="111"/>
      <c r="AD2906" s="111"/>
      <c r="AH2906" s="111"/>
    </row>
    <row r="2907" spans="3:34">
      <c r="C2907" s="111"/>
      <c r="D2907" s="111"/>
      <c r="E2907" s="111"/>
      <c r="F2907" s="138"/>
      <c r="G2907" s="111"/>
      <c r="J2907" s="111"/>
      <c r="AD2907" s="111"/>
      <c r="AH2907" s="111"/>
    </row>
    <row r="2908" spans="3:34">
      <c r="C2908" s="111"/>
      <c r="D2908" s="111"/>
      <c r="E2908" s="111"/>
      <c r="F2908" s="138"/>
      <c r="G2908" s="111"/>
      <c r="J2908" s="111"/>
      <c r="AD2908" s="111"/>
      <c r="AH2908" s="111"/>
    </row>
    <row r="2909" spans="3:34">
      <c r="C2909" s="111"/>
      <c r="D2909" s="111"/>
      <c r="E2909" s="111"/>
      <c r="F2909" s="138"/>
      <c r="G2909" s="111"/>
      <c r="J2909" s="111"/>
      <c r="AD2909" s="111"/>
      <c r="AH2909" s="111"/>
    </row>
    <row r="2910" spans="3:34">
      <c r="C2910" s="111"/>
      <c r="D2910" s="111"/>
      <c r="E2910" s="111"/>
      <c r="F2910" s="138"/>
      <c r="G2910" s="111"/>
      <c r="J2910" s="111"/>
      <c r="AD2910" s="111"/>
      <c r="AH2910" s="111"/>
    </row>
    <row r="2911" spans="3:34">
      <c r="C2911" s="111"/>
      <c r="D2911" s="111"/>
      <c r="E2911" s="111"/>
      <c r="F2911" s="138"/>
      <c r="G2911" s="111"/>
      <c r="J2911" s="111"/>
      <c r="AD2911" s="111"/>
      <c r="AH2911" s="111"/>
    </row>
    <row r="2912" spans="3:34">
      <c r="C2912" s="111"/>
      <c r="D2912" s="111"/>
      <c r="E2912" s="111"/>
      <c r="F2912" s="138"/>
      <c r="G2912" s="111"/>
      <c r="J2912" s="111"/>
      <c r="AD2912" s="111"/>
      <c r="AH2912" s="111"/>
    </row>
    <row r="2913" spans="3:34">
      <c r="C2913" s="111"/>
      <c r="D2913" s="111"/>
      <c r="E2913" s="111"/>
      <c r="F2913" s="138"/>
      <c r="G2913" s="111"/>
      <c r="J2913" s="111"/>
      <c r="AD2913" s="111"/>
      <c r="AH2913" s="111"/>
    </row>
    <row r="2914" spans="3:34">
      <c r="C2914" s="111"/>
      <c r="D2914" s="111"/>
      <c r="E2914" s="111"/>
      <c r="F2914" s="138"/>
      <c r="G2914" s="111"/>
      <c r="J2914" s="111"/>
      <c r="AD2914" s="111"/>
      <c r="AH2914" s="111"/>
    </row>
    <row r="2915" spans="3:34">
      <c r="C2915" s="111"/>
      <c r="D2915" s="111"/>
      <c r="E2915" s="111"/>
      <c r="F2915" s="138"/>
      <c r="G2915" s="111"/>
      <c r="J2915" s="111"/>
      <c r="AD2915" s="111"/>
      <c r="AH2915" s="111"/>
    </row>
    <row r="2916" spans="3:34">
      <c r="C2916" s="111"/>
      <c r="D2916" s="111"/>
      <c r="E2916" s="111"/>
      <c r="F2916" s="138"/>
      <c r="G2916" s="111"/>
      <c r="J2916" s="111"/>
      <c r="AD2916" s="111"/>
      <c r="AH2916" s="111"/>
    </row>
    <row r="2917" spans="3:34">
      <c r="C2917" s="111"/>
      <c r="D2917" s="111"/>
      <c r="E2917" s="111"/>
      <c r="F2917" s="138"/>
      <c r="G2917" s="111"/>
      <c r="J2917" s="111"/>
      <c r="AD2917" s="111"/>
      <c r="AH2917" s="111"/>
    </row>
    <row r="2918" spans="3:34">
      <c r="C2918" s="111"/>
      <c r="D2918" s="111"/>
      <c r="E2918" s="111"/>
      <c r="F2918" s="138"/>
      <c r="G2918" s="111"/>
      <c r="J2918" s="111"/>
      <c r="AD2918" s="111"/>
      <c r="AH2918" s="111"/>
    </row>
    <row r="2919" spans="3:34">
      <c r="C2919" s="111"/>
      <c r="D2919" s="111"/>
      <c r="E2919" s="111"/>
      <c r="F2919" s="138"/>
      <c r="G2919" s="111"/>
      <c r="J2919" s="111"/>
      <c r="AD2919" s="111"/>
      <c r="AH2919" s="111"/>
    </row>
    <row r="2920" spans="3:34">
      <c r="C2920" s="111"/>
      <c r="D2920" s="111"/>
      <c r="E2920" s="111"/>
      <c r="F2920" s="138"/>
      <c r="G2920" s="111"/>
      <c r="J2920" s="111"/>
      <c r="AD2920" s="111"/>
      <c r="AH2920" s="111"/>
    </row>
    <row r="2921" spans="3:34">
      <c r="C2921" s="111"/>
      <c r="D2921" s="111"/>
      <c r="E2921" s="111"/>
      <c r="F2921" s="138"/>
      <c r="G2921" s="111"/>
      <c r="J2921" s="111"/>
      <c r="AD2921" s="111"/>
      <c r="AH2921" s="111"/>
    </row>
    <row r="2922" spans="3:34">
      <c r="C2922" s="111"/>
      <c r="D2922" s="111"/>
      <c r="E2922" s="111"/>
      <c r="F2922" s="138"/>
      <c r="G2922" s="111"/>
      <c r="J2922" s="111"/>
      <c r="AD2922" s="111"/>
      <c r="AH2922" s="111"/>
    </row>
    <row r="2923" spans="3:34">
      <c r="C2923" s="111"/>
      <c r="D2923" s="111"/>
      <c r="E2923" s="111"/>
      <c r="F2923" s="138"/>
      <c r="G2923" s="111"/>
      <c r="J2923" s="111"/>
      <c r="AD2923" s="111"/>
      <c r="AH2923" s="111"/>
    </row>
    <row r="2924" spans="3:34">
      <c r="C2924" s="111"/>
      <c r="D2924" s="111"/>
      <c r="E2924" s="111"/>
      <c r="F2924" s="138"/>
      <c r="G2924" s="111"/>
      <c r="J2924" s="111"/>
      <c r="AD2924" s="111"/>
      <c r="AH2924" s="111"/>
    </row>
    <row r="2925" spans="3:34">
      <c r="C2925" s="111"/>
      <c r="D2925" s="111"/>
      <c r="E2925" s="111"/>
      <c r="F2925" s="138"/>
      <c r="G2925" s="111"/>
      <c r="J2925" s="111"/>
      <c r="AD2925" s="111"/>
      <c r="AH2925" s="111"/>
    </row>
    <row r="2926" spans="3:34">
      <c r="C2926" s="111"/>
      <c r="D2926" s="111"/>
      <c r="E2926" s="111"/>
      <c r="F2926" s="138"/>
      <c r="G2926" s="111"/>
      <c r="J2926" s="111"/>
      <c r="AD2926" s="111"/>
      <c r="AH2926" s="111"/>
    </row>
    <row r="2927" spans="3:34">
      <c r="C2927" s="111"/>
      <c r="D2927" s="111"/>
      <c r="E2927" s="111"/>
      <c r="F2927" s="138"/>
      <c r="G2927" s="111"/>
      <c r="J2927" s="111"/>
      <c r="AD2927" s="111"/>
      <c r="AH2927" s="111"/>
    </row>
    <row r="2928" spans="3:34">
      <c r="C2928" s="111"/>
      <c r="D2928" s="111"/>
      <c r="E2928" s="111"/>
      <c r="F2928" s="138"/>
      <c r="G2928" s="111"/>
      <c r="J2928" s="111"/>
      <c r="AD2928" s="111"/>
      <c r="AH2928" s="111"/>
    </row>
    <row r="2929" spans="3:34">
      <c r="C2929" s="111"/>
      <c r="D2929" s="111"/>
      <c r="E2929" s="111"/>
      <c r="F2929" s="138"/>
      <c r="G2929" s="111"/>
      <c r="J2929" s="111"/>
      <c r="AD2929" s="111"/>
      <c r="AH2929" s="111"/>
    </row>
    <row r="2930" spans="3:34">
      <c r="C2930" s="111"/>
      <c r="D2930" s="111"/>
      <c r="E2930" s="111"/>
      <c r="F2930" s="138"/>
      <c r="G2930" s="111"/>
      <c r="J2930" s="111"/>
      <c r="AD2930" s="111"/>
      <c r="AH2930" s="111"/>
    </row>
    <row r="2931" spans="3:34">
      <c r="C2931" s="111"/>
      <c r="D2931" s="111"/>
      <c r="E2931" s="111"/>
      <c r="F2931" s="138"/>
      <c r="G2931" s="111"/>
      <c r="J2931" s="111"/>
      <c r="AD2931" s="111"/>
      <c r="AH2931" s="111"/>
    </row>
    <row r="2932" spans="3:34">
      <c r="C2932" s="111"/>
      <c r="D2932" s="111"/>
      <c r="E2932" s="111"/>
      <c r="F2932" s="138"/>
      <c r="G2932" s="111"/>
      <c r="J2932" s="111"/>
      <c r="AD2932" s="111"/>
      <c r="AH2932" s="111"/>
    </row>
    <row r="2933" spans="3:34">
      <c r="C2933" s="111"/>
      <c r="D2933" s="111"/>
      <c r="E2933" s="111"/>
      <c r="F2933" s="138"/>
      <c r="G2933" s="111"/>
      <c r="J2933" s="111"/>
      <c r="AD2933" s="111"/>
      <c r="AH2933" s="111"/>
    </row>
    <row r="2934" spans="3:34">
      <c r="C2934" s="111"/>
      <c r="D2934" s="111"/>
      <c r="E2934" s="111"/>
      <c r="F2934" s="138"/>
      <c r="G2934" s="111"/>
      <c r="J2934" s="111"/>
      <c r="AD2934" s="111"/>
      <c r="AH2934" s="111"/>
    </row>
    <row r="2935" spans="3:34">
      <c r="C2935" s="111"/>
      <c r="D2935" s="111"/>
      <c r="E2935" s="111"/>
      <c r="F2935" s="138"/>
      <c r="G2935" s="111"/>
      <c r="J2935" s="111"/>
      <c r="AD2935" s="111"/>
      <c r="AH2935" s="111"/>
    </row>
    <row r="2936" spans="3:34">
      <c r="C2936" s="111"/>
      <c r="D2936" s="111"/>
      <c r="E2936" s="111"/>
      <c r="F2936" s="138"/>
      <c r="G2936" s="111"/>
      <c r="J2936" s="111"/>
      <c r="AD2936" s="111"/>
      <c r="AH2936" s="111"/>
    </row>
    <row r="2937" spans="3:34">
      <c r="C2937" s="111"/>
      <c r="D2937" s="111"/>
      <c r="E2937" s="111"/>
      <c r="F2937" s="138"/>
      <c r="G2937" s="111"/>
      <c r="J2937" s="111"/>
      <c r="AD2937" s="111"/>
      <c r="AH2937" s="111"/>
    </row>
    <row r="2938" spans="3:34">
      <c r="C2938" s="111"/>
      <c r="D2938" s="111"/>
      <c r="E2938" s="111"/>
      <c r="F2938" s="138"/>
      <c r="G2938" s="111"/>
      <c r="J2938" s="111"/>
      <c r="AD2938" s="111"/>
      <c r="AH2938" s="111"/>
    </row>
    <row r="2939" spans="3:34">
      <c r="C2939" s="111"/>
      <c r="D2939" s="111"/>
      <c r="E2939" s="111"/>
      <c r="F2939" s="138"/>
      <c r="G2939" s="111"/>
      <c r="J2939" s="111"/>
      <c r="AD2939" s="111"/>
      <c r="AH2939" s="111"/>
    </row>
    <row r="2940" spans="3:34">
      <c r="C2940" s="111"/>
      <c r="D2940" s="111"/>
      <c r="E2940" s="111"/>
      <c r="F2940" s="138"/>
      <c r="G2940" s="111"/>
      <c r="J2940" s="111"/>
      <c r="AD2940" s="111"/>
      <c r="AH2940" s="111"/>
    </row>
    <row r="2941" spans="3:34">
      <c r="C2941" s="111"/>
      <c r="D2941" s="111"/>
      <c r="E2941" s="111"/>
      <c r="F2941" s="138"/>
      <c r="G2941" s="111"/>
      <c r="J2941" s="111"/>
      <c r="AD2941" s="111"/>
      <c r="AH2941" s="111"/>
    </row>
    <row r="2942" spans="3:34">
      <c r="C2942" s="111"/>
      <c r="D2942" s="111"/>
      <c r="E2942" s="111"/>
      <c r="F2942" s="138"/>
      <c r="G2942" s="111"/>
      <c r="J2942" s="111"/>
      <c r="AD2942" s="111"/>
      <c r="AH2942" s="111"/>
    </row>
    <row r="2943" spans="3:34">
      <c r="C2943" s="111"/>
      <c r="D2943" s="111"/>
      <c r="E2943" s="111"/>
      <c r="F2943" s="138"/>
      <c r="G2943" s="111"/>
      <c r="J2943" s="111"/>
      <c r="AD2943" s="111"/>
      <c r="AH2943" s="111"/>
    </row>
    <row r="2944" spans="3:34">
      <c r="C2944" s="111"/>
      <c r="D2944" s="111"/>
      <c r="E2944" s="111"/>
      <c r="F2944" s="138"/>
      <c r="G2944" s="111"/>
      <c r="J2944" s="111"/>
      <c r="AD2944" s="111"/>
      <c r="AH2944" s="111"/>
    </row>
    <row r="2945" spans="3:34">
      <c r="C2945" s="111"/>
      <c r="D2945" s="111"/>
      <c r="E2945" s="111"/>
      <c r="F2945" s="138"/>
      <c r="G2945" s="111"/>
      <c r="J2945" s="111"/>
      <c r="AD2945" s="111"/>
      <c r="AH2945" s="111"/>
    </row>
    <row r="2946" spans="3:34">
      <c r="C2946" s="111"/>
      <c r="D2946" s="111"/>
      <c r="E2946" s="111"/>
      <c r="F2946" s="138"/>
      <c r="G2946" s="111"/>
      <c r="J2946" s="111"/>
      <c r="AD2946" s="111"/>
      <c r="AH2946" s="111"/>
    </row>
    <row r="2947" spans="3:34">
      <c r="C2947" s="111"/>
      <c r="D2947" s="111"/>
      <c r="E2947" s="111"/>
      <c r="F2947" s="138"/>
      <c r="G2947" s="111"/>
      <c r="J2947" s="111"/>
      <c r="AD2947" s="111"/>
      <c r="AH2947" s="111"/>
    </row>
    <row r="2948" spans="3:34">
      <c r="C2948" s="111"/>
      <c r="D2948" s="111"/>
      <c r="E2948" s="111"/>
      <c r="F2948" s="138"/>
      <c r="G2948" s="111"/>
      <c r="J2948" s="111"/>
      <c r="AD2948" s="111"/>
      <c r="AH2948" s="111"/>
    </row>
    <row r="2949" spans="3:34">
      <c r="C2949" s="111"/>
      <c r="D2949" s="111"/>
      <c r="E2949" s="111"/>
      <c r="F2949" s="138"/>
      <c r="G2949" s="111"/>
      <c r="J2949" s="111"/>
      <c r="AD2949" s="111"/>
      <c r="AH2949" s="111"/>
    </row>
    <row r="2950" spans="3:34">
      <c r="C2950" s="111"/>
      <c r="D2950" s="111"/>
      <c r="E2950" s="111"/>
      <c r="F2950" s="138"/>
      <c r="G2950" s="111"/>
      <c r="J2950" s="111"/>
      <c r="AD2950" s="111"/>
      <c r="AH2950" s="111"/>
    </row>
    <row r="2951" spans="3:34">
      <c r="C2951" s="111"/>
      <c r="D2951" s="111"/>
      <c r="E2951" s="111"/>
      <c r="F2951" s="138"/>
      <c r="G2951" s="111"/>
      <c r="J2951" s="111"/>
      <c r="AD2951" s="111"/>
      <c r="AH2951" s="111"/>
    </row>
    <row r="2952" spans="3:34">
      <c r="C2952" s="111"/>
      <c r="D2952" s="111"/>
      <c r="E2952" s="111"/>
      <c r="F2952" s="138"/>
      <c r="G2952" s="111"/>
      <c r="J2952" s="111"/>
      <c r="AD2952" s="111"/>
      <c r="AH2952" s="111"/>
    </row>
    <row r="2953" spans="3:34">
      <c r="C2953" s="111"/>
      <c r="D2953" s="111"/>
      <c r="E2953" s="111"/>
      <c r="F2953" s="138"/>
      <c r="G2953" s="111"/>
      <c r="J2953" s="111"/>
      <c r="AD2953" s="111"/>
      <c r="AH2953" s="111"/>
    </row>
    <row r="2954" spans="3:34">
      <c r="C2954" s="111"/>
      <c r="D2954" s="111"/>
      <c r="E2954" s="111"/>
      <c r="F2954" s="138"/>
      <c r="G2954" s="111"/>
      <c r="J2954" s="111"/>
      <c r="AD2954" s="111"/>
      <c r="AH2954" s="111"/>
    </row>
    <row r="2955" spans="3:34">
      <c r="C2955" s="111"/>
      <c r="D2955" s="111"/>
      <c r="E2955" s="111"/>
      <c r="F2955" s="138"/>
      <c r="G2955" s="111"/>
      <c r="J2955" s="111"/>
      <c r="AD2955" s="111"/>
      <c r="AH2955" s="111"/>
    </row>
    <row r="2956" spans="3:34">
      <c r="C2956" s="111"/>
      <c r="D2956" s="111"/>
      <c r="E2956" s="111"/>
      <c r="F2956" s="138"/>
      <c r="G2956" s="111"/>
      <c r="J2956" s="111"/>
      <c r="AD2956" s="111"/>
      <c r="AH2956" s="111"/>
    </row>
    <row r="2957" spans="3:34">
      <c r="C2957" s="111"/>
      <c r="D2957" s="111"/>
      <c r="E2957" s="111"/>
      <c r="F2957" s="138"/>
      <c r="G2957" s="111"/>
      <c r="J2957" s="111"/>
      <c r="AD2957" s="111"/>
      <c r="AH2957" s="111"/>
    </row>
    <row r="2958" spans="3:34">
      <c r="C2958" s="111"/>
      <c r="D2958" s="111"/>
      <c r="E2958" s="111"/>
      <c r="F2958" s="138"/>
      <c r="G2958" s="111"/>
      <c r="J2958" s="111"/>
      <c r="AD2958" s="111"/>
      <c r="AH2958" s="111"/>
    </row>
    <row r="2959" spans="3:34">
      <c r="C2959" s="111"/>
      <c r="D2959" s="111"/>
      <c r="E2959" s="111"/>
      <c r="F2959" s="138"/>
      <c r="G2959" s="111"/>
      <c r="J2959" s="111"/>
      <c r="AD2959" s="111"/>
      <c r="AH2959" s="111"/>
    </row>
    <row r="2960" spans="3:34">
      <c r="C2960" s="111"/>
      <c r="D2960" s="111"/>
      <c r="E2960" s="111"/>
      <c r="F2960" s="138"/>
      <c r="G2960" s="111"/>
      <c r="J2960" s="111"/>
      <c r="AD2960" s="111"/>
      <c r="AH2960" s="111"/>
    </row>
    <row r="2961" spans="3:34">
      <c r="C2961" s="111"/>
      <c r="D2961" s="111"/>
      <c r="E2961" s="111"/>
      <c r="F2961" s="138"/>
      <c r="G2961" s="111"/>
      <c r="J2961" s="111"/>
      <c r="AD2961" s="111"/>
      <c r="AH2961" s="111"/>
    </row>
    <row r="2962" spans="3:34">
      <c r="C2962" s="111"/>
      <c r="D2962" s="111"/>
      <c r="E2962" s="111"/>
      <c r="F2962" s="138"/>
      <c r="G2962" s="111"/>
      <c r="J2962" s="111"/>
      <c r="AD2962" s="111"/>
      <c r="AH2962" s="111"/>
    </row>
    <row r="2963" spans="3:34">
      <c r="C2963" s="111"/>
      <c r="D2963" s="111"/>
      <c r="E2963" s="111"/>
      <c r="F2963" s="138"/>
      <c r="G2963" s="111"/>
      <c r="J2963" s="111"/>
      <c r="AD2963" s="111"/>
      <c r="AH2963" s="111"/>
    </row>
    <row r="2964" spans="3:34">
      <c r="C2964" s="111"/>
      <c r="D2964" s="111"/>
      <c r="E2964" s="111"/>
      <c r="F2964" s="138"/>
      <c r="G2964" s="111"/>
      <c r="J2964" s="111"/>
      <c r="AD2964" s="111"/>
      <c r="AH2964" s="111"/>
    </row>
    <row r="2965" spans="3:34">
      <c r="C2965" s="111"/>
      <c r="D2965" s="111"/>
      <c r="E2965" s="111"/>
      <c r="F2965" s="138"/>
      <c r="G2965" s="111"/>
      <c r="J2965" s="111"/>
      <c r="AD2965" s="111"/>
      <c r="AH2965" s="111"/>
    </row>
    <row r="2966" spans="3:34">
      <c r="C2966" s="111"/>
      <c r="D2966" s="111"/>
      <c r="E2966" s="111"/>
      <c r="F2966" s="138"/>
      <c r="G2966" s="111"/>
      <c r="J2966" s="111"/>
      <c r="AD2966" s="111"/>
      <c r="AH2966" s="111"/>
    </row>
    <row r="2967" spans="3:34">
      <c r="C2967" s="111"/>
      <c r="D2967" s="111"/>
      <c r="E2967" s="111"/>
      <c r="F2967" s="138"/>
      <c r="G2967" s="111"/>
      <c r="J2967" s="111"/>
      <c r="AD2967" s="111"/>
      <c r="AH2967" s="111"/>
    </row>
    <row r="2968" spans="3:34">
      <c r="C2968" s="111"/>
      <c r="D2968" s="111"/>
      <c r="E2968" s="111"/>
      <c r="F2968" s="138"/>
      <c r="G2968" s="111"/>
      <c r="J2968" s="111"/>
      <c r="AD2968" s="111"/>
      <c r="AH2968" s="111"/>
    </row>
    <row r="2969" spans="3:34">
      <c r="C2969" s="111"/>
      <c r="D2969" s="111"/>
      <c r="E2969" s="111"/>
      <c r="F2969" s="138"/>
      <c r="G2969" s="111"/>
      <c r="J2969" s="111"/>
      <c r="AD2969" s="111"/>
      <c r="AH2969" s="111"/>
    </row>
    <row r="2970" spans="3:34">
      <c r="C2970" s="111"/>
      <c r="D2970" s="111"/>
      <c r="E2970" s="111"/>
      <c r="F2970" s="138"/>
      <c r="G2970" s="111"/>
      <c r="J2970" s="111"/>
      <c r="AD2970" s="111"/>
      <c r="AH2970" s="111"/>
    </row>
    <row r="2971" spans="3:34">
      <c r="C2971" s="111"/>
      <c r="D2971" s="111"/>
      <c r="E2971" s="111"/>
      <c r="F2971" s="138"/>
      <c r="G2971" s="111"/>
      <c r="J2971" s="111"/>
      <c r="AD2971" s="111"/>
      <c r="AH2971" s="111"/>
    </row>
    <row r="2972" spans="3:34">
      <c r="C2972" s="111"/>
      <c r="D2972" s="111"/>
      <c r="E2972" s="111"/>
      <c r="F2972" s="138"/>
      <c r="G2972" s="111"/>
      <c r="J2972" s="111"/>
      <c r="AD2972" s="111"/>
      <c r="AH2972" s="111"/>
    </row>
    <row r="2973" spans="3:34">
      <c r="C2973" s="111"/>
      <c r="D2973" s="111"/>
      <c r="E2973" s="111"/>
      <c r="F2973" s="138"/>
      <c r="G2973" s="111"/>
      <c r="J2973" s="111"/>
      <c r="AD2973" s="111"/>
      <c r="AH2973" s="111"/>
    </row>
    <row r="2974" spans="3:34">
      <c r="C2974" s="111"/>
      <c r="D2974" s="111"/>
      <c r="E2974" s="111"/>
      <c r="F2974" s="138"/>
      <c r="G2974" s="111"/>
      <c r="J2974" s="111"/>
      <c r="AD2974" s="111"/>
      <c r="AH2974" s="111"/>
    </row>
    <row r="2975" spans="3:34">
      <c r="C2975" s="111"/>
      <c r="D2975" s="111"/>
      <c r="E2975" s="111"/>
      <c r="F2975" s="138"/>
      <c r="G2975" s="111"/>
      <c r="J2975" s="111"/>
      <c r="AD2975" s="111"/>
      <c r="AH2975" s="111"/>
    </row>
    <row r="2976" spans="3:34">
      <c r="C2976" s="111"/>
      <c r="D2976" s="111"/>
      <c r="E2976" s="111"/>
      <c r="F2976" s="138"/>
      <c r="G2976" s="111"/>
      <c r="J2976" s="111"/>
      <c r="AD2976" s="111"/>
      <c r="AH2976" s="111"/>
    </row>
    <row r="2977" spans="3:34">
      <c r="C2977" s="111"/>
      <c r="D2977" s="111"/>
      <c r="E2977" s="111"/>
      <c r="F2977" s="138"/>
      <c r="G2977" s="111"/>
      <c r="J2977" s="111"/>
      <c r="AD2977" s="111"/>
      <c r="AH2977" s="111"/>
    </row>
    <row r="2978" spans="3:34">
      <c r="C2978" s="111"/>
      <c r="D2978" s="111"/>
      <c r="E2978" s="111"/>
      <c r="F2978" s="138"/>
      <c r="G2978" s="111"/>
      <c r="J2978" s="111"/>
      <c r="AD2978" s="111"/>
      <c r="AH2978" s="111"/>
    </row>
    <row r="2979" spans="3:34">
      <c r="C2979" s="111"/>
      <c r="D2979" s="111"/>
      <c r="E2979" s="111"/>
      <c r="F2979" s="138"/>
      <c r="G2979" s="111"/>
      <c r="J2979" s="111"/>
      <c r="AD2979" s="111"/>
      <c r="AH2979" s="111"/>
    </row>
    <row r="2980" spans="3:34">
      <c r="C2980" s="111"/>
      <c r="D2980" s="111"/>
      <c r="E2980" s="111"/>
      <c r="F2980" s="138"/>
      <c r="G2980" s="111"/>
      <c r="J2980" s="111"/>
      <c r="AD2980" s="111"/>
      <c r="AH2980" s="111"/>
    </row>
    <row r="2981" spans="3:34">
      <c r="C2981" s="111"/>
      <c r="D2981" s="111"/>
      <c r="E2981" s="111"/>
      <c r="F2981" s="138"/>
      <c r="G2981" s="111"/>
      <c r="J2981" s="111"/>
      <c r="AD2981" s="111"/>
      <c r="AH2981" s="111"/>
    </row>
    <row r="2982" spans="3:34">
      <c r="C2982" s="111"/>
      <c r="D2982" s="111"/>
      <c r="E2982" s="111"/>
      <c r="F2982" s="138"/>
      <c r="G2982" s="111"/>
      <c r="J2982" s="111"/>
      <c r="AD2982" s="111"/>
      <c r="AH2982" s="111"/>
    </row>
    <row r="2983" spans="3:34">
      <c r="C2983" s="111"/>
      <c r="D2983" s="111"/>
      <c r="E2983" s="111"/>
      <c r="F2983" s="138"/>
      <c r="G2983" s="111"/>
      <c r="J2983" s="111"/>
      <c r="AD2983" s="111"/>
      <c r="AH2983" s="111"/>
    </row>
    <row r="2984" spans="3:34">
      <c r="C2984" s="111"/>
      <c r="D2984" s="111"/>
      <c r="E2984" s="111"/>
      <c r="F2984" s="138"/>
      <c r="G2984" s="111"/>
      <c r="J2984" s="111"/>
      <c r="AD2984" s="111"/>
      <c r="AH2984" s="111"/>
    </row>
    <row r="2985" spans="3:34">
      <c r="C2985" s="111"/>
      <c r="D2985" s="111"/>
      <c r="E2985" s="111"/>
      <c r="F2985" s="138"/>
      <c r="G2985" s="111"/>
      <c r="J2985" s="111"/>
      <c r="AD2985" s="111"/>
      <c r="AH2985" s="111"/>
    </row>
    <row r="2986" spans="3:34">
      <c r="C2986" s="111"/>
      <c r="D2986" s="111"/>
      <c r="E2986" s="111"/>
      <c r="F2986" s="138"/>
      <c r="G2986" s="111"/>
      <c r="J2986" s="111"/>
      <c r="AD2986" s="111"/>
      <c r="AH2986" s="111"/>
    </row>
    <row r="2987" spans="3:34">
      <c r="C2987" s="111"/>
      <c r="D2987" s="111"/>
      <c r="E2987" s="111"/>
      <c r="F2987" s="138"/>
      <c r="G2987" s="111"/>
      <c r="J2987" s="111"/>
      <c r="AD2987" s="111"/>
      <c r="AH2987" s="111"/>
    </row>
    <row r="2988" spans="3:34">
      <c r="C2988" s="111"/>
      <c r="D2988" s="111"/>
      <c r="E2988" s="111"/>
      <c r="F2988" s="138"/>
      <c r="G2988" s="111"/>
      <c r="J2988" s="111"/>
      <c r="AD2988" s="111"/>
      <c r="AH2988" s="111"/>
    </row>
    <row r="2989" spans="3:34">
      <c r="C2989" s="111"/>
      <c r="D2989" s="111"/>
      <c r="E2989" s="111"/>
      <c r="F2989" s="138"/>
      <c r="G2989" s="111"/>
      <c r="J2989" s="111"/>
      <c r="AD2989" s="111"/>
      <c r="AH2989" s="111"/>
    </row>
    <row r="2990" spans="3:34">
      <c r="C2990" s="111"/>
      <c r="D2990" s="111"/>
      <c r="E2990" s="111"/>
      <c r="F2990" s="138"/>
      <c r="G2990" s="111"/>
      <c r="J2990" s="111"/>
      <c r="AD2990" s="111"/>
      <c r="AH2990" s="111"/>
    </row>
    <row r="2991" spans="3:34">
      <c r="C2991" s="111"/>
      <c r="D2991" s="111"/>
      <c r="E2991" s="111"/>
      <c r="F2991" s="138"/>
      <c r="G2991" s="111"/>
      <c r="J2991" s="111"/>
      <c r="AD2991" s="111"/>
      <c r="AH2991" s="111"/>
    </row>
    <row r="2992" spans="3:34">
      <c r="C2992" s="111"/>
      <c r="D2992" s="111"/>
      <c r="E2992" s="111"/>
      <c r="F2992" s="138"/>
      <c r="G2992" s="111"/>
      <c r="J2992" s="111"/>
      <c r="AD2992" s="111"/>
      <c r="AH2992" s="111"/>
    </row>
    <row r="2993" spans="3:34">
      <c r="C2993" s="111"/>
      <c r="D2993" s="111"/>
      <c r="E2993" s="111"/>
      <c r="F2993" s="138"/>
      <c r="G2993" s="111"/>
      <c r="J2993" s="111"/>
      <c r="AD2993" s="111"/>
      <c r="AH2993" s="111"/>
    </row>
    <row r="2994" spans="3:34">
      <c r="C2994" s="111"/>
      <c r="D2994" s="111"/>
      <c r="E2994" s="111"/>
      <c r="F2994" s="138"/>
      <c r="G2994" s="111"/>
      <c r="J2994" s="111"/>
      <c r="AD2994" s="111"/>
      <c r="AH2994" s="111"/>
    </row>
    <row r="2995" spans="3:34">
      <c r="C2995" s="111"/>
      <c r="D2995" s="111"/>
      <c r="E2995" s="111"/>
      <c r="F2995" s="138"/>
      <c r="G2995" s="111"/>
      <c r="J2995" s="111"/>
      <c r="AD2995" s="111"/>
      <c r="AH2995" s="111"/>
    </row>
    <row r="2996" spans="3:34">
      <c r="C2996" s="111"/>
      <c r="D2996" s="111"/>
      <c r="E2996" s="111"/>
      <c r="F2996" s="138"/>
      <c r="G2996" s="111"/>
      <c r="J2996" s="111"/>
      <c r="AD2996" s="111"/>
      <c r="AH2996" s="111"/>
    </row>
    <row r="2997" spans="3:34">
      <c r="C2997" s="111"/>
      <c r="D2997" s="111"/>
      <c r="E2997" s="111"/>
      <c r="F2997" s="138"/>
      <c r="G2997" s="111"/>
      <c r="J2997" s="111"/>
      <c r="AD2997" s="111"/>
      <c r="AH2997" s="111"/>
    </row>
    <row r="2998" spans="3:34">
      <c r="C2998" s="111"/>
      <c r="D2998" s="111"/>
      <c r="E2998" s="111"/>
      <c r="F2998" s="138"/>
      <c r="G2998" s="111"/>
      <c r="J2998" s="111"/>
      <c r="AD2998" s="111"/>
      <c r="AH2998" s="111"/>
    </row>
    <row r="2999" spans="3:34">
      <c r="C2999" s="111"/>
      <c r="D2999" s="111"/>
      <c r="E2999" s="111"/>
      <c r="F2999" s="138"/>
      <c r="G2999" s="111"/>
      <c r="J2999" s="111"/>
      <c r="AD2999" s="111"/>
      <c r="AH2999" s="111"/>
    </row>
    <row r="3000" spans="3:34">
      <c r="C3000" s="111"/>
      <c r="D3000" s="111"/>
      <c r="E3000" s="111"/>
      <c r="F3000" s="138"/>
      <c r="G3000" s="111"/>
      <c r="J3000" s="111"/>
      <c r="AD3000" s="111"/>
      <c r="AH3000" s="111"/>
    </row>
    <row r="3001" spans="3:34">
      <c r="C3001" s="111"/>
      <c r="D3001" s="111"/>
      <c r="E3001" s="111"/>
      <c r="F3001" s="138"/>
      <c r="G3001" s="111"/>
      <c r="J3001" s="111"/>
      <c r="AD3001" s="111"/>
      <c r="AH3001" s="111"/>
    </row>
    <row r="3002" spans="3:34">
      <c r="C3002" s="111"/>
      <c r="D3002" s="111"/>
      <c r="E3002" s="111"/>
      <c r="F3002" s="138"/>
      <c r="G3002" s="111"/>
      <c r="J3002" s="111"/>
      <c r="AD3002" s="111"/>
      <c r="AH3002" s="111"/>
    </row>
    <row r="3003" spans="3:34">
      <c r="C3003" s="111"/>
      <c r="D3003" s="111"/>
      <c r="E3003" s="111"/>
      <c r="F3003" s="138"/>
      <c r="G3003" s="111"/>
      <c r="J3003" s="111"/>
      <c r="AD3003" s="111"/>
      <c r="AH3003" s="111"/>
    </row>
    <row r="3004" spans="3:34">
      <c r="C3004" s="111"/>
      <c r="D3004" s="111"/>
      <c r="E3004" s="111"/>
      <c r="F3004" s="138"/>
      <c r="G3004" s="111"/>
      <c r="J3004" s="111"/>
      <c r="AD3004" s="111"/>
      <c r="AH3004" s="111"/>
    </row>
    <row r="3005" spans="3:34">
      <c r="C3005" s="111"/>
      <c r="D3005" s="111"/>
      <c r="E3005" s="111"/>
      <c r="F3005" s="138"/>
      <c r="G3005" s="111"/>
      <c r="J3005" s="111"/>
      <c r="AD3005" s="111"/>
      <c r="AH3005" s="111"/>
    </row>
    <row r="3006" spans="3:34">
      <c r="C3006" s="111"/>
      <c r="D3006" s="111"/>
      <c r="E3006" s="111"/>
      <c r="F3006" s="138"/>
      <c r="G3006" s="111"/>
      <c r="J3006" s="111"/>
      <c r="AD3006" s="111"/>
      <c r="AH3006" s="111"/>
    </row>
    <row r="3007" spans="3:34">
      <c r="C3007" s="111"/>
      <c r="D3007" s="111"/>
      <c r="E3007" s="111"/>
      <c r="F3007" s="138"/>
      <c r="G3007" s="111"/>
      <c r="J3007" s="111"/>
      <c r="AD3007" s="111"/>
      <c r="AH3007" s="111"/>
    </row>
    <row r="3008" spans="3:34">
      <c r="C3008" s="111"/>
      <c r="D3008" s="111"/>
      <c r="E3008" s="111"/>
      <c r="F3008" s="138"/>
      <c r="G3008" s="111"/>
      <c r="J3008" s="111"/>
      <c r="AD3008" s="111"/>
      <c r="AH3008" s="111"/>
    </row>
    <row r="3009" spans="3:34">
      <c r="C3009" s="111"/>
      <c r="D3009" s="111"/>
      <c r="E3009" s="111"/>
      <c r="F3009" s="138"/>
      <c r="G3009" s="111"/>
      <c r="J3009" s="111"/>
      <c r="AD3009" s="111"/>
      <c r="AH3009" s="111"/>
    </row>
    <row r="3010" spans="3:34">
      <c r="C3010" s="111"/>
      <c r="D3010" s="111"/>
      <c r="E3010" s="111"/>
      <c r="F3010" s="138"/>
      <c r="G3010" s="111"/>
      <c r="J3010" s="111"/>
      <c r="AD3010" s="111"/>
      <c r="AH3010" s="111"/>
    </row>
    <row r="3011" spans="3:34">
      <c r="C3011" s="111"/>
      <c r="D3011" s="111"/>
      <c r="E3011" s="111"/>
      <c r="F3011" s="138"/>
      <c r="G3011" s="111"/>
      <c r="J3011" s="111"/>
      <c r="AD3011" s="111"/>
      <c r="AH3011" s="111"/>
    </row>
    <row r="3012" spans="3:34">
      <c r="C3012" s="111"/>
      <c r="D3012" s="111"/>
      <c r="E3012" s="111"/>
      <c r="F3012" s="138"/>
      <c r="G3012" s="111"/>
      <c r="J3012" s="111"/>
      <c r="AD3012" s="111"/>
      <c r="AH3012" s="111"/>
    </row>
    <row r="3013" spans="3:34">
      <c r="C3013" s="111"/>
      <c r="D3013" s="111"/>
      <c r="E3013" s="111"/>
      <c r="F3013" s="138"/>
      <c r="G3013" s="111"/>
      <c r="J3013" s="111"/>
      <c r="AD3013" s="111"/>
      <c r="AH3013" s="111"/>
    </row>
    <row r="3014" spans="3:34">
      <c r="C3014" s="111"/>
      <c r="D3014" s="111"/>
      <c r="E3014" s="111"/>
      <c r="F3014" s="138"/>
      <c r="G3014" s="111"/>
      <c r="J3014" s="111"/>
      <c r="AD3014" s="111"/>
      <c r="AH3014" s="111"/>
    </row>
    <row r="3015" spans="3:34">
      <c r="C3015" s="111"/>
      <c r="D3015" s="111"/>
      <c r="E3015" s="111"/>
      <c r="F3015" s="138"/>
      <c r="G3015" s="111"/>
      <c r="J3015" s="111"/>
      <c r="AD3015" s="111"/>
      <c r="AH3015" s="111"/>
    </row>
    <row r="3016" spans="3:34">
      <c r="C3016" s="111"/>
      <c r="D3016" s="111"/>
      <c r="E3016" s="111"/>
      <c r="F3016" s="138"/>
      <c r="G3016" s="111"/>
      <c r="J3016" s="111"/>
      <c r="AD3016" s="111"/>
      <c r="AH3016" s="111"/>
    </row>
    <row r="3017" spans="3:34">
      <c r="C3017" s="111"/>
      <c r="D3017" s="111"/>
      <c r="E3017" s="111"/>
      <c r="F3017" s="138"/>
      <c r="G3017" s="111"/>
      <c r="J3017" s="111"/>
      <c r="AD3017" s="111"/>
      <c r="AH3017" s="111"/>
    </row>
    <row r="3018" spans="3:34">
      <c r="C3018" s="111"/>
      <c r="D3018" s="111"/>
      <c r="E3018" s="111"/>
      <c r="F3018" s="138"/>
      <c r="G3018" s="111"/>
      <c r="J3018" s="111"/>
      <c r="AD3018" s="111"/>
      <c r="AH3018" s="111"/>
    </row>
    <row r="3019" spans="3:34">
      <c r="C3019" s="111"/>
      <c r="D3019" s="111"/>
      <c r="E3019" s="111"/>
      <c r="F3019" s="138"/>
      <c r="G3019" s="111"/>
      <c r="J3019" s="111"/>
      <c r="AD3019" s="111"/>
      <c r="AH3019" s="111"/>
    </row>
    <row r="3020" spans="3:34">
      <c r="C3020" s="111"/>
      <c r="D3020" s="111"/>
      <c r="E3020" s="111"/>
      <c r="F3020" s="138"/>
      <c r="G3020" s="111"/>
      <c r="J3020" s="111"/>
      <c r="AD3020" s="111"/>
      <c r="AH3020" s="111"/>
    </row>
    <row r="3021" spans="3:34">
      <c r="C3021" s="111"/>
      <c r="D3021" s="111"/>
      <c r="E3021" s="111"/>
      <c r="F3021" s="138"/>
      <c r="G3021" s="111"/>
      <c r="J3021" s="111"/>
      <c r="AD3021" s="111"/>
      <c r="AH3021" s="111"/>
    </row>
    <row r="3022" spans="3:34">
      <c r="C3022" s="111"/>
      <c r="D3022" s="111"/>
      <c r="E3022" s="111"/>
      <c r="F3022" s="138"/>
      <c r="G3022" s="111"/>
      <c r="J3022" s="111"/>
      <c r="AD3022" s="111"/>
      <c r="AH3022" s="111"/>
    </row>
    <row r="3023" spans="3:34">
      <c r="C3023" s="111"/>
      <c r="D3023" s="111"/>
      <c r="E3023" s="111"/>
      <c r="F3023" s="138"/>
      <c r="G3023" s="111"/>
      <c r="J3023" s="111"/>
      <c r="AD3023" s="111"/>
      <c r="AH3023" s="111"/>
    </row>
    <row r="3024" spans="3:34">
      <c r="C3024" s="111"/>
      <c r="D3024" s="111"/>
      <c r="E3024" s="111"/>
      <c r="F3024" s="138"/>
      <c r="G3024" s="111"/>
      <c r="J3024" s="111"/>
      <c r="AD3024" s="111"/>
      <c r="AH3024" s="111"/>
    </row>
    <row r="3025" spans="3:34">
      <c r="C3025" s="111"/>
      <c r="D3025" s="111"/>
      <c r="E3025" s="111"/>
      <c r="F3025" s="138"/>
      <c r="G3025" s="111"/>
      <c r="J3025" s="111"/>
      <c r="AD3025" s="111"/>
      <c r="AH3025" s="111"/>
    </row>
    <row r="3026" spans="3:34">
      <c r="C3026" s="111"/>
      <c r="D3026" s="111"/>
      <c r="E3026" s="111"/>
      <c r="F3026" s="138"/>
      <c r="G3026" s="111"/>
      <c r="J3026" s="111"/>
      <c r="AD3026" s="111"/>
      <c r="AH3026" s="111"/>
    </row>
    <row r="3027" spans="3:34">
      <c r="C3027" s="111"/>
      <c r="D3027" s="111"/>
      <c r="E3027" s="111"/>
      <c r="F3027" s="138"/>
      <c r="G3027" s="111"/>
      <c r="J3027" s="111"/>
      <c r="AD3027" s="111"/>
      <c r="AH3027" s="111"/>
    </row>
    <row r="3028" spans="3:34">
      <c r="C3028" s="111"/>
      <c r="D3028" s="111"/>
      <c r="E3028" s="111"/>
      <c r="F3028" s="138"/>
      <c r="G3028" s="111"/>
      <c r="J3028" s="111"/>
      <c r="AD3028" s="111"/>
      <c r="AH3028" s="111"/>
    </row>
    <row r="3029" spans="3:34">
      <c r="C3029" s="111"/>
      <c r="D3029" s="111"/>
      <c r="E3029" s="111"/>
      <c r="F3029" s="138"/>
      <c r="G3029" s="111"/>
      <c r="J3029" s="111"/>
      <c r="AD3029" s="111"/>
      <c r="AH3029" s="111"/>
    </row>
    <row r="3030" spans="3:34">
      <c r="C3030" s="111"/>
      <c r="D3030" s="111"/>
      <c r="E3030" s="111"/>
      <c r="F3030" s="138"/>
      <c r="G3030" s="111"/>
      <c r="J3030" s="111"/>
      <c r="AD3030" s="111"/>
      <c r="AH3030" s="111"/>
    </row>
    <row r="3031" spans="3:34">
      <c r="C3031" s="111"/>
      <c r="D3031" s="111"/>
      <c r="E3031" s="111"/>
      <c r="F3031" s="138"/>
      <c r="G3031" s="111"/>
      <c r="J3031" s="111"/>
      <c r="AD3031" s="111"/>
      <c r="AH3031" s="111"/>
    </row>
    <row r="3032" spans="3:34">
      <c r="C3032" s="111"/>
      <c r="D3032" s="111"/>
      <c r="E3032" s="111"/>
      <c r="F3032" s="138"/>
      <c r="G3032" s="111"/>
      <c r="J3032" s="111"/>
      <c r="AD3032" s="111"/>
      <c r="AH3032" s="111"/>
    </row>
    <row r="3033" spans="3:34">
      <c r="C3033" s="111"/>
      <c r="D3033" s="111"/>
      <c r="E3033" s="111"/>
      <c r="F3033" s="138"/>
      <c r="G3033" s="111"/>
      <c r="J3033" s="111"/>
      <c r="AD3033" s="111"/>
      <c r="AH3033" s="111"/>
    </row>
    <row r="3034" spans="3:34">
      <c r="C3034" s="111"/>
      <c r="D3034" s="111"/>
      <c r="E3034" s="111"/>
      <c r="F3034" s="138"/>
      <c r="G3034" s="111"/>
      <c r="J3034" s="111"/>
      <c r="AD3034" s="111"/>
      <c r="AH3034" s="111"/>
    </row>
    <row r="3035" spans="3:34">
      <c r="C3035" s="111"/>
      <c r="D3035" s="111"/>
      <c r="E3035" s="111"/>
      <c r="F3035" s="138"/>
      <c r="G3035" s="111"/>
      <c r="J3035" s="111"/>
      <c r="AD3035" s="111"/>
      <c r="AH3035" s="111"/>
    </row>
    <row r="3036" spans="3:34">
      <c r="C3036" s="111"/>
      <c r="D3036" s="111"/>
      <c r="E3036" s="111"/>
      <c r="F3036" s="138"/>
      <c r="G3036" s="111"/>
      <c r="J3036" s="111"/>
      <c r="AD3036" s="111"/>
      <c r="AH3036" s="111"/>
    </row>
    <row r="3037" spans="3:34">
      <c r="C3037" s="111"/>
      <c r="D3037" s="111"/>
      <c r="E3037" s="111"/>
      <c r="F3037" s="138"/>
      <c r="G3037" s="111"/>
      <c r="J3037" s="111"/>
      <c r="AD3037" s="111"/>
      <c r="AH3037" s="111"/>
    </row>
    <row r="3038" spans="3:34">
      <c r="C3038" s="111"/>
      <c r="D3038" s="111"/>
      <c r="E3038" s="111"/>
      <c r="F3038" s="138"/>
      <c r="G3038" s="111"/>
      <c r="J3038" s="111"/>
      <c r="AD3038" s="111"/>
      <c r="AH3038" s="111"/>
    </row>
    <row r="3039" spans="3:34">
      <c r="C3039" s="111"/>
      <c r="D3039" s="111"/>
      <c r="E3039" s="111"/>
      <c r="F3039" s="138"/>
      <c r="G3039" s="111"/>
      <c r="J3039" s="111"/>
      <c r="AD3039" s="111"/>
      <c r="AH3039" s="111"/>
    </row>
    <row r="3040" spans="3:34">
      <c r="C3040" s="111"/>
      <c r="D3040" s="111"/>
      <c r="E3040" s="111"/>
      <c r="F3040" s="138"/>
      <c r="G3040" s="111"/>
      <c r="J3040" s="111"/>
      <c r="AD3040" s="111"/>
      <c r="AH3040" s="111"/>
    </row>
    <row r="3041" spans="3:34">
      <c r="C3041" s="111"/>
      <c r="D3041" s="111"/>
      <c r="E3041" s="111"/>
      <c r="F3041" s="138"/>
      <c r="G3041" s="111"/>
      <c r="J3041" s="111"/>
      <c r="AD3041" s="111"/>
      <c r="AH3041" s="111"/>
    </row>
    <row r="3042" spans="3:34">
      <c r="C3042" s="111"/>
      <c r="D3042" s="111"/>
      <c r="E3042" s="111"/>
      <c r="F3042" s="138"/>
      <c r="G3042" s="111"/>
      <c r="J3042" s="111"/>
      <c r="AD3042" s="111"/>
      <c r="AH3042" s="111"/>
    </row>
    <row r="3043" spans="3:34">
      <c r="C3043" s="111"/>
      <c r="D3043" s="111"/>
      <c r="E3043" s="111"/>
      <c r="F3043" s="138"/>
      <c r="G3043" s="111"/>
      <c r="J3043" s="111"/>
      <c r="AD3043" s="111"/>
      <c r="AH3043" s="111"/>
    </row>
    <row r="3044" spans="3:34">
      <c r="C3044" s="111"/>
      <c r="D3044" s="111"/>
      <c r="E3044" s="111"/>
      <c r="F3044" s="138"/>
      <c r="G3044" s="111"/>
      <c r="J3044" s="111"/>
      <c r="AD3044" s="111"/>
      <c r="AH3044" s="111"/>
    </row>
    <row r="3045" spans="3:34">
      <c r="C3045" s="111"/>
      <c r="D3045" s="111"/>
      <c r="E3045" s="111"/>
      <c r="F3045" s="138"/>
      <c r="G3045" s="111"/>
      <c r="J3045" s="111"/>
      <c r="AD3045" s="111"/>
      <c r="AH3045" s="111"/>
    </row>
    <row r="3046" spans="3:34">
      <c r="C3046" s="111"/>
      <c r="D3046" s="111"/>
      <c r="E3046" s="111"/>
      <c r="F3046" s="138"/>
      <c r="G3046" s="111"/>
      <c r="J3046" s="111"/>
      <c r="AD3046" s="111"/>
      <c r="AH3046" s="111"/>
    </row>
    <row r="3047" spans="3:34">
      <c r="C3047" s="111"/>
      <c r="D3047" s="111"/>
      <c r="E3047" s="111"/>
      <c r="F3047" s="138"/>
      <c r="G3047" s="111"/>
      <c r="J3047" s="111"/>
      <c r="AD3047" s="111"/>
      <c r="AH3047" s="111"/>
    </row>
    <row r="3048" spans="3:34">
      <c r="C3048" s="111"/>
      <c r="D3048" s="111"/>
      <c r="E3048" s="111"/>
      <c r="F3048" s="138"/>
      <c r="G3048" s="111"/>
      <c r="J3048" s="111"/>
      <c r="AD3048" s="111"/>
      <c r="AH3048" s="111"/>
    </row>
    <row r="3049" spans="3:34">
      <c r="C3049" s="111"/>
      <c r="D3049" s="111"/>
      <c r="E3049" s="111"/>
      <c r="F3049" s="138"/>
      <c r="G3049" s="111"/>
      <c r="J3049" s="111"/>
      <c r="AD3049" s="111"/>
      <c r="AH3049" s="111"/>
    </row>
    <row r="3050" spans="3:34">
      <c r="C3050" s="111"/>
      <c r="D3050" s="111"/>
      <c r="E3050" s="111"/>
      <c r="F3050" s="138"/>
      <c r="G3050" s="111"/>
      <c r="J3050" s="111"/>
      <c r="AD3050" s="111"/>
      <c r="AH3050" s="111"/>
    </row>
    <row r="3051" spans="3:34">
      <c r="C3051" s="111"/>
      <c r="D3051" s="111"/>
      <c r="E3051" s="111"/>
      <c r="F3051" s="138"/>
      <c r="G3051" s="111"/>
      <c r="J3051" s="111"/>
      <c r="AD3051" s="111"/>
      <c r="AH3051" s="111"/>
    </row>
    <row r="3052" spans="3:34">
      <c r="C3052" s="111"/>
      <c r="D3052" s="111"/>
      <c r="E3052" s="111"/>
      <c r="F3052" s="138"/>
      <c r="G3052" s="111"/>
      <c r="J3052" s="111"/>
      <c r="AD3052" s="111"/>
      <c r="AH3052" s="111"/>
    </row>
    <row r="3053" spans="3:34">
      <c r="C3053" s="111"/>
      <c r="D3053" s="111"/>
      <c r="E3053" s="111"/>
      <c r="F3053" s="138"/>
      <c r="G3053" s="111"/>
      <c r="J3053" s="111"/>
      <c r="AD3053" s="111"/>
      <c r="AH3053" s="111"/>
    </row>
    <row r="3054" spans="3:34">
      <c r="C3054" s="111"/>
      <c r="D3054" s="111"/>
      <c r="E3054" s="111"/>
      <c r="F3054" s="138"/>
      <c r="G3054" s="111"/>
      <c r="J3054" s="111"/>
      <c r="AD3054" s="111"/>
      <c r="AH3054" s="111"/>
    </row>
    <row r="3055" spans="3:34">
      <c r="C3055" s="111"/>
      <c r="D3055" s="111"/>
      <c r="E3055" s="111"/>
      <c r="F3055" s="138"/>
      <c r="G3055" s="111"/>
      <c r="J3055" s="111"/>
      <c r="AD3055" s="111"/>
      <c r="AH3055" s="111"/>
    </row>
    <row r="3056" spans="3:34">
      <c r="C3056" s="111"/>
      <c r="D3056" s="111"/>
      <c r="E3056" s="111"/>
      <c r="F3056" s="138"/>
      <c r="G3056" s="111"/>
      <c r="J3056" s="111"/>
      <c r="AD3056" s="111"/>
      <c r="AH3056" s="111"/>
    </row>
    <row r="3057" spans="3:34">
      <c r="C3057" s="111"/>
      <c r="D3057" s="111"/>
      <c r="E3057" s="111"/>
      <c r="F3057" s="138"/>
      <c r="G3057" s="111"/>
      <c r="J3057" s="111"/>
      <c r="AD3057" s="111"/>
      <c r="AH3057" s="111"/>
    </row>
    <row r="3058" spans="3:34">
      <c r="C3058" s="111"/>
      <c r="D3058" s="111"/>
      <c r="E3058" s="111"/>
      <c r="F3058" s="138"/>
      <c r="G3058" s="111"/>
      <c r="J3058" s="111"/>
      <c r="AD3058" s="111"/>
      <c r="AH3058" s="111"/>
    </row>
    <row r="3059" spans="3:34">
      <c r="C3059" s="111"/>
      <c r="D3059" s="111"/>
      <c r="E3059" s="111"/>
      <c r="F3059" s="138"/>
      <c r="G3059" s="111"/>
      <c r="J3059" s="111"/>
      <c r="AD3059" s="111"/>
      <c r="AH3059" s="111"/>
    </row>
    <row r="3060" spans="3:34">
      <c r="C3060" s="111"/>
      <c r="D3060" s="111"/>
      <c r="E3060" s="111"/>
      <c r="F3060" s="138"/>
      <c r="G3060" s="111"/>
      <c r="J3060" s="111"/>
      <c r="AD3060" s="111"/>
      <c r="AH3060" s="111"/>
    </row>
    <row r="3061" spans="3:34">
      <c r="C3061" s="111"/>
      <c r="D3061" s="111"/>
      <c r="E3061" s="111"/>
      <c r="F3061" s="138"/>
      <c r="G3061" s="111"/>
      <c r="J3061" s="111"/>
      <c r="AD3061" s="111"/>
      <c r="AH3061" s="111"/>
    </row>
    <row r="3062" spans="3:34">
      <c r="C3062" s="111"/>
      <c r="D3062" s="111"/>
      <c r="E3062" s="111"/>
      <c r="F3062" s="138"/>
      <c r="G3062" s="111"/>
      <c r="J3062" s="111"/>
      <c r="AD3062" s="111"/>
      <c r="AH3062" s="111"/>
    </row>
    <row r="3063" spans="3:34">
      <c r="C3063" s="111"/>
      <c r="D3063" s="111"/>
      <c r="E3063" s="111"/>
      <c r="F3063" s="138"/>
      <c r="G3063" s="111"/>
      <c r="J3063" s="111"/>
      <c r="AD3063" s="111"/>
      <c r="AH3063" s="111"/>
    </row>
    <row r="3064" spans="3:34">
      <c r="C3064" s="111"/>
      <c r="D3064" s="111"/>
      <c r="E3064" s="111"/>
      <c r="F3064" s="138"/>
      <c r="G3064" s="111"/>
      <c r="J3064" s="111"/>
      <c r="AD3064" s="111"/>
      <c r="AH3064" s="111"/>
    </row>
    <row r="3065" spans="3:34">
      <c r="C3065" s="111"/>
      <c r="D3065" s="111"/>
      <c r="E3065" s="111"/>
      <c r="F3065" s="138"/>
      <c r="G3065" s="111"/>
      <c r="J3065" s="111"/>
      <c r="AD3065" s="111"/>
      <c r="AH3065" s="111"/>
    </row>
    <row r="3066" spans="3:34">
      <c r="C3066" s="111"/>
      <c r="D3066" s="111"/>
      <c r="E3066" s="111"/>
      <c r="F3066" s="138"/>
      <c r="G3066" s="111"/>
      <c r="J3066" s="111"/>
      <c r="AD3066" s="111"/>
      <c r="AH3066" s="111"/>
    </row>
    <row r="3067" spans="3:34">
      <c r="C3067" s="111"/>
      <c r="D3067" s="111"/>
      <c r="E3067" s="111"/>
      <c r="F3067" s="138"/>
      <c r="G3067" s="111"/>
      <c r="J3067" s="111"/>
      <c r="AD3067" s="111"/>
      <c r="AH3067" s="111"/>
    </row>
    <row r="3068" spans="3:34">
      <c r="C3068" s="111"/>
      <c r="D3068" s="111"/>
      <c r="E3068" s="111"/>
      <c r="F3068" s="138"/>
      <c r="G3068" s="111"/>
      <c r="J3068" s="111"/>
      <c r="AD3068" s="111"/>
      <c r="AH3068" s="111"/>
    </row>
    <row r="3069" spans="3:34">
      <c r="C3069" s="111"/>
      <c r="D3069" s="111"/>
      <c r="E3069" s="111"/>
      <c r="F3069" s="138"/>
      <c r="G3069" s="111"/>
      <c r="J3069" s="111"/>
      <c r="AD3069" s="111"/>
      <c r="AH3069" s="111"/>
    </row>
    <row r="3070" spans="3:34">
      <c r="C3070" s="111"/>
      <c r="D3070" s="111"/>
      <c r="E3070" s="111"/>
      <c r="F3070" s="138"/>
      <c r="G3070" s="111"/>
      <c r="J3070" s="111"/>
      <c r="AD3070" s="111"/>
      <c r="AH3070" s="111"/>
    </row>
    <row r="3071" spans="3:34">
      <c r="C3071" s="111"/>
      <c r="D3071" s="111"/>
      <c r="E3071" s="111"/>
      <c r="F3071" s="138"/>
      <c r="G3071" s="111"/>
      <c r="J3071" s="111"/>
      <c r="AD3071" s="111"/>
      <c r="AH3071" s="111"/>
    </row>
    <row r="3072" spans="3:34">
      <c r="C3072" s="111"/>
      <c r="D3072" s="111"/>
      <c r="E3072" s="111"/>
      <c r="F3072" s="138"/>
      <c r="G3072" s="111"/>
      <c r="J3072" s="111"/>
      <c r="AD3072" s="111"/>
      <c r="AH3072" s="111"/>
    </row>
    <row r="3073" spans="3:34">
      <c r="C3073" s="111"/>
      <c r="D3073" s="111"/>
      <c r="E3073" s="111"/>
      <c r="F3073" s="138"/>
      <c r="G3073" s="111"/>
      <c r="J3073" s="111"/>
      <c r="AD3073" s="111"/>
      <c r="AH3073" s="111"/>
    </row>
    <row r="3074" spans="3:34">
      <c r="C3074" s="111"/>
      <c r="D3074" s="111"/>
      <c r="E3074" s="111"/>
      <c r="F3074" s="138"/>
      <c r="G3074" s="111"/>
      <c r="J3074" s="111"/>
      <c r="AD3074" s="111"/>
      <c r="AH3074" s="111"/>
    </row>
    <row r="3075" spans="3:34">
      <c r="C3075" s="111"/>
      <c r="D3075" s="111"/>
      <c r="E3075" s="111"/>
      <c r="F3075" s="138"/>
      <c r="G3075" s="111"/>
      <c r="J3075" s="111"/>
      <c r="AD3075" s="111"/>
      <c r="AH3075" s="111"/>
    </row>
    <row r="3076" spans="3:34">
      <c r="C3076" s="111"/>
      <c r="D3076" s="111"/>
      <c r="E3076" s="111"/>
      <c r="F3076" s="138"/>
      <c r="G3076" s="111"/>
      <c r="J3076" s="111"/>
      <c r="AD3076" s="111"/>
      <c r="AH3076" s="111"/>
    </row>
    <row r="3077" spans="3:34">
      <c r="C3077" s="111"/>
      <c r="D3077" s="111"/>
      <c r="E3077" s="111"/>
      <c r="F3077" s="138"/>
      <c r="G3077" s="111"/>
      <c r="J3077" s="111"/>
      <c r="AD3077" s="111"/>
      <c r="AH3077" s="111"/>
    </row>
    <row r="3078" spans="3:34">
      <c r="C3078" s="111"/>
      <c r="D3078" s="111"/>
      <c r="E3078" s="111"/>
      <c r="F3078" s="138"/>
      <c r="G3078" s="111"/>
      <c r="J3078" s="111"/>
      <c r="AD3078" s="111"/>
      <c r="AH3078" s="111"/>
    </row>
    <row r="3079" spans="3:34">
      <c r="C3079" s="111"/>
      <c r="D3079" s="111"/>
      <c r="E3079" s="111"/>
      <c r="F3079" s="138"/>
      <c r="G3079" s="111"/>
      <c r="J3079" s="111"/>
      <c r="AD3079" s="111"/>
      <c r="AH3079" s="111"/>
    </row>
    <row r="3080" spans="3:34">
      <c r="C3080" s="111"/>
      <c r="D3080" s="111"/>
      <c r="E3080" s="111"/>
      <c r="F3080" s="138"/>
      <c r="G3080" s="111"/>
      <c r="J3080" s="111"/>
      <c r="AD3080" s="111"/>
      <c r="AH3080" s="111"/>
    </row>
    <row r="3081" spans="3:34">
      <c r="C3081" s="111"/>
      <c r="D3081" s="111"/>
      <c r="E3081" s="111"/>
      <c r="F3081" s="138"/>
      <c r="G3081" s="111"/>
      <c r="J3081" s="111"/>
      <c r="AD3081" s="111"/>
      <c r="AH3081" s="111"/>
    </row>
    <row r="3082" spans="3:34">
      <c r="C3082" s="111"/>
      <c r="D3082" s="111"/>
      <c r="E3082" s="111"/>
      <c r="F3082" s="138"/>
      <c r="G3082" s="111"/>
      <c r="J3082" s="111"/>
      <c r="AD3082" s="111"/>
      <c r="AH3082" s="111"/>
    </row>
    <row r="3083" spans="3:34">
      <c r="C3083" s="111"/>
      <c r="D3083" s="111"/>
      <c r="E3083" s="111"/>
      <c r="F3083" s="138"/>
      <c r="G3083" s="111"/>
      <c r="J3083" s="111"/>
      <c r="AD3083" s="111"/>
      <c r="AH3083" s="111"/>
    </row>
    <row r="3084" spans="3:34">
      <c r="C3084" s="111"/>
      <c r="D3084" s="111"/>
      <c r="E3084" s="111"/>
      <c r="F3084" s="138"/>
      <c r="G3084" s="111"/>
      <c r="J3084" s="111"/>
      <c r="AD3084" s="111"/>
      <c r="AH3084" s="111"/>
    </row>
    <row r="3085" spans="3:34">
      <c r="C3085" s="111"/>
      <c r="D3085" s="111"/>
      <c r="E3085" s="111"/>
      <c r="F3085" s="138"/>
      <c r="G3085" s="111"/>
      <c r="J3085" s="111"/>
      <c r="AD3085" s="111"/>
      <c r="AH3085" s="111"/>
    </row>
    <row r="3086" spans="3:34">
      <c r="C3086" s="111"/>
      <c r="D3086" s="111"/>
      <c r="E3086" s="111"/>
      <c r="F3086" s="138"/>
      <c r="G3086" s="111"/>
      <c r="J3086" s="111"/>
      <c r="AD3086" s="111"/>
      <c r="AH3086" s="111"/>
    </row>
    <row r="3087" spans="3:34">
      <c r="C3087" s="111"/>
      <c r="D3087" s="111"/>
      <c r="E3087" s="111"/>
      <c r="F3087" s="138"/>
      <c r="G3087" s="111"/>
      <c r="J3087" s="111"/>
      <c r="AD3087" s="111"/>
      <c r="AH3087" s="111"/>
    </row>
    <row r="3088" spans="3:34">
      <c r="C3088" s="111"/>
      <c r="D3088" s="111"/>
      <c r="E3088" s="111"/>
      <c r="F3088" s="138"/>
      <c r="G3088" s="111"/>
      <c r="J3088" s="111"/>
      <c r="AD3088" s="111"/>
      <c r="AH3088" s="111"/>
    </row>
    <row r="3089" spans="3:34">
      <c r="C3089" s="111"/>
      <c r="D3089" s="111"/>
      <c r="E3089" s="111"/>
      <c r="F3089" s="138"/>
      <c r="G3089" s="111"/>
      <c r="J3089" s="111"/>
      <c r="AD3089" s="111"/>
      <c r="AH3089" s="111"/>
    </row>
    <row r="3090" spans="3:34">
      <c r="C3090" s="111"/>
      <c r="D3090" s="111"/>
      <c r="E3090" s="111"/>
      <c r="F3090" s="138"/>
      <c r="G3090" s="111"/>
      <c r="J3090" s="111"/>
      <c r="AD3090" s="111"/>
      <c r="AH3090" s="111"/>
    </row>
    <row r="3091" spans="3:34">
      <c r="C3091" s="111"/>
      <c r="D3091" s="111"/>
      <c r="E3091" s="111"/>
      <c r="F3091" s="138"/>
      <c r="G3091" s="111"/>
      <c r="J3091" s="111"/>
      <c r="AD3091" s="111"/>
      <c r="AH3091" s="111"/>
    </row>
    <row r="3092" spans="3:34">
      <c r="C3092" s="111"/>
      <c r="D3092" s="111"/>
      <c r="E3092" s="111"/>
      <c r="F3092" s="138"/>
      <c r="G3092" s="111"/>
      <c r="J3092" s="111"/>
      <c r="AD3092" s="111"/>
      <c r="AH3092" s="111"/>
    </row>
    <row r="3093" spans="3:34">
      <c r="C3093" s="111"/>
      <c r="D3093" s="111"/>
      <c r="E3093" s="111"/>
      <c r="F3093" s="138"/>
      <c r="G3093" s="111"/>
      <c r="J3093" s="111"/>
      <c r="AD3093" s="111"/>
      <c r="AH3093" s="111"/>
    </row>
    <row r="3094" spans="3:34">
      <c r="C3094" s="111"/>
      <c r="D3094" s="111"/>
      <c r="E3094" s="111"/>
      <c r="F3094" s="138"/>
      <c r="G3094" s="111"/>
      <c r="J3094" s="111"/>
      <c r="AD3094" s="111"/>
      <c r="AH3094" s="111"/>
    </row>
    <row r="3095" spans="3:34">
      <c r="C3095" s="111"/>
      <c r="D3095" s="111"/>
      <c r="E3095" s="111"/>
      <c r="F3095" s="138"/>
      <c r="G3095" s="111"/>
      <c r="J3095" s="111"/>
      <c r="AD3095" s="111"/>
      <c r="AH3095" s="111"/>
    </row>
    <row r="3096" spans="3:34">
      <c r="C3096" s="111"/>
      <c r="D3096" s="111"/>
      <c r="E3096" s="111"/>
      <c r="F3096" s="138"/>
      <c r="G3096" s="111"/>
      <c r="J3096" s="111"/>
      <c r="AD3096" s="111"/>
      <c r="AH3096" s="111"/>
    </row>
    <row r="3097" spans="3:34">
      <c r="C3097" s="111"/>
      <c r="D3097" s="111"/>
      <c r="E3097" s="111"/>
      <c r="F3097" s="138"/>
      <c r="G3097" s="111"/>
      <c r="J3097" s="111"/>
      <c r="AD3097" s="111"/>
      <c r="AH3097" s="111"/>
    </row>
    <row r="3098" spans="3:34">
      <c r="C3098" s="111"/>
      <c r="D3098" s="111"/>
      <c r="E3098" s="111"/>
      <c r="F3098" s="138"/>
      <c r="G3098" s="111"/>
      <c r="J3098" s="111"/>
      <c r="AD3098" s="111"/>
      <c r="AH3098" s="111"/>
    </row>
    <row r="3099" spans="3:34">
      <c r="C3099" s="111"/>
      <c r="D3099" s="111"/>
      <c r="E3099" s="111"/>
      <c r="F3099" s="138"/>
      <c r="G3099" s="111"/>
      <c r="J3099" s="111"/>
      <c r="AD3099" s="111"/>
      <c r="AH3099" s="111"/>
    </row>
    <row r="3100" spans="3:34">
      <c r="C3100" s="111"/>
      <c r="D3100" s="111"/>
      <c r="E3100" s="111"/>
      <c r="F3100" s="138"/>
      <c r="G3100" s="111"/>
      <c r="J3100" s="111"/>
      <c r="AD3100" s="111"/>
      <c r="AH3100" s="111"/>
    </row>
    <row r="3101" spans="3:34">
      <c r="C3101" s="111"/>
      <c r="D3101" s="111"/>
      <c r="E3101" s="111"/>
      <c r="F3101" s="138"/>
      <c r="G3101" s="111"/>
      <c r="J3101" s="111"/>
      <c r="AD3101" s="111"/>
      <c r="AH3101" s="111"/>
    </row>
    <row r="3102" spans="3:34">
      <c r="C3102" s="111"/>
      <c r="D3102" s="111"/>
      <c r="E3102" s="111"/>
      <c r="F3102" s="138"/>
      <c r="G3102" s="111"/>
      <c r="J3102" s="111"/>
      <c r="AD3102" s="111"/>
      <c r="AH3102" s="111"/>
    </row>
    <row r="3103" spans="3:34">
      <c r="C3103" s="111"/>
      <c r="D3103" s="111"/>
      <c r="E3103" s="111"/>
      <c r="F3103" s="138"/>
      <c r="G3103" s="111"/>
      <c r="J3103" s="111"/>
      <c r="AD3103" s="111"/>
      <c r="AH3103" s="111"/>
    </row>
    <row r="3104" spans="3:34">
      <c r="C3104" s="111"/>
      <c r="D3104" s="111"/>
      <c r="E3104" s="111"/>
      <c r="F3104" s="138"/>
      <c r="G3104" s="111"/>
      <c r="J3104" s="111"/>
      <c r="AD3104" s="111"/>
      <c r="AH3104" s="111"/>
    </row>
    <row r="3105" spans="3:34">
      <c r="C3105" s="111"/>
      <c r="D3105" s="111"/>
      <c r="E3105" s="111"/>
      <c r="F3105" s="138"/>
      <c r="G3105" s="111"/>
      <c r="J3105" s="111"/>
      <c r="AD3105" s="111"/>
      <c r="AH3105" s="111"/>
    </row>
    <row r="3106" spans="3:34">
      <c r="C3106" s="111"/>
      <c r="D3106" s="111"/>
      <c r="E3106" s="111"/>
      <c r="F3106" s="138"/>
      <c r="G3106" s="111"/>
      <c r="J3106" s="111"/>
      <c r="AD3106" s="111"/>
      <c r="AH3106" s="111"/>
    </row>
    <row r="3107" spans="3:34">
      <c r="C3107" s="111"/>
      <c r="D3107" s="111"/>
      <c r="E3107" s="111"/>
      <c r="F3107" s="138"/>
      <c r="G3107" s="111"/>
      <c r="J3107" s="111"/>
      <c r="AD3107" s="111"/>
      <c r="AH3107" s="111"/>
    </row>
    <row r="3108" spans="3:34">
      <c r="C3108" s="111"/>
      <c r="D3108" s="111"/>
      <c r="E3108" s="111"/>
      <c r="F3108" s="138"/>
      <c r="G3108" s="111"/>
      <c r="J3108" s="111"/>
      <c r="AD3108" s="111"/>
      <c r="AH3108" s="111"/>
    </row>
    <row r="3109" spans="3:34">
      <c r="C3109" s="111"/>
      <c r="D3109" s="111"/>
      <c r="E3109" s="111"/>
      <c r="F3109" s="138"/>
      <c r="G3109" s="111"/>
      <c r="J3109" s="111"/>
      <c r="AD3109" s="111"/>
      <c r="AH3109" s="111"/>
    </row>
    <row r="3110" spans="3:34">
      <c r="C3110" s="111"/>
      <c r="D3110" s="111"/>
      <c r="E3110" s="111"/>
      <c r="F3110" s="138"/>
      <c r="G3110" s="111"/>
      <c r="J3110" s="111"/>
      <c r="AD3110" s="111"/>
      <c r="AH3110" s="111"/>
    </row>
    <row r="3111" spans="3:34">
      <c r="C3111" s="111"/>
      <c r="D3111" s="111"/>
      <c r="E3111" s="111"/>
      <c r="F3111" s="138"/>
      <c r="G3111" s="111"/>
      <c r="J3111" s="111"/>
      <c r="AD3111" s="111"/>
      <c r="AH3111" s="111"/>
    </row>
    <row r="3112" spans="3:34">
      <c r="C3112" s="111"/>
      <c r="D3112" s="111"/>
      <c r="E3112" s="111"/>
      <c r="F3112" s="138"/>
      <c r="G3112" s="111"/>
      <c r="J3112" s="111"/>
      <c r="AD3112" s="111"/>
      <c r="AH3112" s="111"/>
    </row>
    <row r="3113" spans="3:34">
      <c r="C3113" s="111"/>
      <c r="D3113" s="111"/>
      <c r="E3113" s="111"/>
      <c r="F3113" s="138"/>
      <c r="G3113" s="111"/>
      <c r="J3113" s="111"/>
      <c r="AD3113" s="111"/>
      <c r="AH3113" s="111"/>
    </row>
    <row r="3114" spans="3:34">
      <c r="C3114" s="111"/>
      <c r="D3114" s="111"/>
      <c r="E3114" s="111"/>
      <c r="F3114" s="138"/>
      <c r="G3114" s="111"/>
      <c r="J3114" s="111"/>
      <c r="AD3114" s="111"/>
      <c r="AH3114" s="111"/>
    </row>
    <row r="3115" spans="3:34">
      <c r="C3115" s="111"/>
      <c r="D3115" s="111"/>
      <c r="E3115" s="111"/>
      <c r="F3115" s="138"/>
      <c r="G3115" s="111"/>
      <c r="J3115" s="111"/>
      <c r="AD3115" s="111"/>
      <c r="AH3115" s="111"/>
    </row>
    <row r="3116" spans="3:34">
      <c r="C3116" s="111"/>
      <c r="D3116" s="111"/>
      <c r="E3116" s="111"/>
      <c r="F3116" s="138"/>
      <c r="G3116" s="111"/>
      <c r="J3116" s="111"/>
      <c r="AD3116" s="111"/>
      <c r="AH3116" s="111"/>
    </row>
    <row r="3117" spans="3:34">
      <c r="C3117" s="111"/>
      <c r="D3117" s="111"/>
      <c r="E3117" s="111"/>
      <c r="F3117" s="138"/>
      <c r="G3117" s="111"/>
      <c r="J3117" s="111"/>
      <c r="AD3117" s="111"/>
      <c r="AH3117" s="111"/>
    </row>
    <row r="3118" spans="3:34">
      <c r="C3118" s="111"/>
      <c r="D3118" s="111"/>
      <c r="E3118" s="111"/>
      <c r="F3118" s="138"/>
      <c r="G3118" s="111"/>
      <c r="J3118" s="111"/>
      <c r="AD3118" s="111"/>
      <c r="AH3118" s="111"/>
    </row>
    <row r="3119" spans="3:34">
      <c r="C3119" s="111"/>
      <c r="D3119" s="111"/>
      <c r="E3119" s="111"/>
      <c r="F3119" s="138"/>
      <c r="G3119" s="111"/>
      <c r="J3119" s="111"/>
      <c r="AD3119" s="111"/>
      <c r="AH3119" s="111"/>
    </row>
    <row r="3120" spans="3:34">
      <c r="C3120" s="111"/>
      <c r="D3120" s="111"/>
      <c r="E3120" s="111"/>
      <c r="F3120" s="138"/>
      <c r="G3120" s="111"/>
      <c r="J3120" s="111"/>
      <c r="AD3120" s="111"/>
      <c r="AH3120" s="111"/>
    </row>
    <row r="3121" spans="3:34">
      <c r="C3121" s="111"/>
      <c r="D3121" s="111"/>
      <c r="E3121" s="111"/>
      <c r="F3121" s="138"/>
      <c r="G3121" s="111"/>
      <c r="J3121" s="111"/>
      <c r="AD3121" s="111"/>
      <c r="AH3121" s="111"/>
    </row>
    <row r="3122" spans="3:34">
      <c r="C3122" s="111"/>
      <c r="D3122" s="111"/>
      <c r="E3122" s="111"/>
      <c r="F3122" s="138"/>
      <c r="G3122" s="111"/>
      <c r="J3122" s="111"/>
      <c r="AD3122" s="111"/>
      <c r="AH3122" s="111"/>
    </row>
    <row r="3123" spans="3:34">
      <c r="C3123" s="111"/>
      <c r="D3123" s="111"/>
      <c r="E3123" s="111"/>
      <c r="F3123" s="138"/>
      <c r="G3123" s="111"/>
      <c r="J3123" s="111"/>
      <c r="AD3123" s="111"/>
      <c r="AH3123" s="111"/>
    </row>
    <row r="3124" spans="3:34">
      <c r="C3124" s="111"/>
      <c r="D3124" s="111"/>
      <c r="E3124" s="111"/>
      <c r="F3124" s="138"/>
      <c r="G3124" s="111"/>
      <c r="J3124" s="111"/>
      <c r="AD3124" s="111"/>
      <c r="AH3124" s="111"/>
    </row>
    <row r="3125" spans="3:34">
      <c r="C3125" s="111"/>
      <c r="D3125" s="111"/>
      <c r="E3125" s="111"/>
      <c r="F3125" s="138"/>
      <c r="G3125" s="111"/>
      <c r="J3125" s="111"/>
      <c r="AD3125" s="111"/>
      <c r="AH3125" s="111"/>
    </row>
    <row r="3126" spans="3:34">
      <c r="C3126" s="111"/>
      <c r="D3126" s="111"/>
      <c r="E3126" s="111"/>
      <c r="F3126" s="138"/>
      <c r="G3126" s="111"/>
      <c r="J3126" s="111"/>
      <c r="AD3126" s="111"/>
      <c r="AH3126" s="111"/>
    </row>
    <row r="3127" spans="3:34">
      <c r="C3127" s="111"/>
      <c r="D3127" s="111"/>
      <c r="E3127" s="111"/>
      <c r="F3127" s="138"/>
      <c r="G3127" s="111"/>
      <c r="J3127" s="111"/>
      <c r="AD3127" s="111"/>
      <c r="AH3127" s="111"/>
    </row>
    <row r="3128" spans="3:34">
      <c r="C3128" s="111"/>
      <c r="D3128" s="111"/>
      <c r="E3128" s="111"/>
      <c r="F3128" s="138"/>
      <c r="G3128" s="111"/>
      <c r="J3128" s="111"/>
      <c r="AD3128" s="111"/>
      <c r="AH3128" s="111"/>
    </row>
    <row r="3129" spans="3:34">
      <c r="C3129" s="111"/>
      <c r="D3129" s="111"/>
      <c r="E3129" s="111"/>
      <c r="F3129" s="138"/>
      <c r="G3129" s="111"/>
      <c r="J3129" s="111"/>
      <c r="AD3129" s="111"/>
      <c r="AH3129" s="111"/>
    </row>
    <row r="3130" spans="3:34">
      <c r="C3130" s="111"/>
      <c r="D3130" s="111"/>
      <c r="E3130" s="111"/>
      <c r="F3130" s="138"/>
      <c r="G3130" s="111"/>
      <c r="J3130" s="111"/>
      <c r="AD3130" s="111"/>
      <c r="AH3130" s="111"/>
    </row>
    <row r="3131" spans="3:34">
      <c r="C3131" s="111"/>
      <c r="D3131" s="111"/>
      <c r="E3131" s="111"/>
      <c r="F3131" s="138"/>
      <c r="G3131" s="111"/>
      <c r="J3131" s="111"/>
      <c r="AD3131" s="111"/>
      <c r="AH3131" s="111"/>
    </row>
    <row r="3132" spans="3:34">
      <c r="C3132" s="111"/>
      <c r="D3132" s="111"/>
      <c r="E3132" s="111"/>
      <c r="F3132" s="138"/>
      <c r="G3132" s="111"/>
      <c r="J3132" s="111"/>
      <c r="AD3132" s="111"/>
      <c r="AH3132" s="111"/>
    </row>
    <row r="3133" spans="3:34">
      <c r="C3133" s="111"/>
      <c r="D3133" s="111"/>
      <c r="E3133" s="111"/>
      <c r="F3133" s="138"/>
      <c r="G3133" s="111"/>
      <c r="J3133" s="111"/>
      <c r="AD3133" s="111"/>
      <c r="AH3133" s="111"/>
    </row>
    <row r="3134" spans="3:34">
      <c r="C3134" s="111"/>
      <c r="D3134" s="111"/>
      <c r="E3134" s="111"/>
      <c r="F3134" s="138"/>
      <c r="G3134" s="111"/>
      <c r="J3134" s="111"/>
      <c r="AD3134" s="111"/>
      <c r="AH3134" s="111"/>
    </row>
    <row r="3135" spans="3:34">
      <c r="C3135" s="111"/>
      <c r="D3135" s="111"/>
      <c r="E3135" s="111"/>
      <c r="F3135" s="138"/>
      <c r="G3135" s="111"/>
      <c r="J3135" s="111"/>
      <c r="AD3135" s="111"/>
      <c r="AH3135" s="111"/>
    </row>
    <row r="3136" spans="3:34">
      <c r="C3136" s="111"/>
      <c r="D3136" s="111"/>
      <c r="E3136" s="111"/>
      <c r="F3136" s="138"/>
      <c r="G3136" s="111"/>
      <c r="J3136" s="111"/>
      <c r="AD3136" s="111"/>
      <c r="AH3136" s="111"/>
    </row>
    <row r="3137" spans="3:34">
      <c r="C3137" s="111"/>
      <c r="D3137" s="111"/>
      <c r="E3137" s="111"/>
      <c r="F3137" s="138"/>
      <c r="G3137" s="111"/>
      <c r="J3137" s="111"/>
      <c r="AD3137" s="111"/>
      <c r="AH3137" s="111"/>
    </row>
    <row r="3138" spans="3:34">
      <c r="C3138" s="111"/>
      <c r="D3138" s="111"/>
      <c r="E3138" s="111"/>
      <c r="F3138" s="138"/>
      <c r="G3138" s="111"/>
      <c r="J3138" s="111"/>
      <c r="AD3138" s="111"/>
      <c r="AH3138" s="111"/>
    </row>
    <row r="3139" spans="3:34">
      <c r="C3139" s="111"/>
      <c r="D3139" s="111"/>
      <c r="E3139" s="111"/>
      <c r="F3139" s="138"/>
      <c r="G3139" s="111"/>
      <c r="J3139" s="111"/>
      <c r="AD3139" s="111"/>
      <c r="AH3139" s="111"/>
    </row>
    <row r="3140" spans="3:34">
      <c r="C3140" s="111"/>
      <c r="D3140" s="111"/>
      <c r="E3140" s="111"/>
      <c r="F3140" s="138"/>
      <c r="G3140" s="111"/>
      <c r="J3140" s="111"/>
      <c r="AD3140" s="111"/>
      <c r="AH3140" s="111"/>
    </row>
    <row r="3141" spans="3:34">
      <c r="C3141" s="111"/>
      <c r="D3141" s="111"/>
      <c r="E3141" s="111"/>
      <c r="F3141" s="138"/>
      <c r="G3141" s="111"/>
      <c r="J3141" s="111"/>
      <c r="AD3141" s="111"/>
      <c r="AH3141" s="111"/>
    </row>
    <row r="3142" spans="3:34">
      <c r="C3142" s="111"/>
      <c r="D3142" s="111"/>
      <c r="E3142" s="111"/>
      <c r="F3142" s="138"/>
      <c r="G3142" s="111"/>
      <c r="J3142" s="111"/>
      <c r="AD3142" s="111"/>
      <c r="AH3142" s="111"/>
    </row>
    <row r="3143" spans="3:34">
      <c r="C3143" s="111"/>
      <c r="D3143" s="111"/>
      <c r="E3143" s="111"/>
      <c r="F3143" s="138"/>
      <c r="G3143" s="111"/>
      <c r="J3143" s="111"/>
      <c r="AD3143" s="111"/>
      <c r="AH3143" s="111"/>
    </row>
    <row r="3144" spans="3:34">
      <c r="C3144" s="111"/>
      <c r="D3144" s="111"/>
      <c r="E3144" s="111"/>
      <c r="F3144" s="138"/>
      <c r="G3144" s="111"/>
      <c r="J3144" s="111"/>
      <c r="AD3144" s="111"/>
      <c r="AH3144" s="111"/>
    </row>
    <row r="3145" spans="3:34">
      <c r="C3145" s="111"/>
      <c r="D3145" s="111"/>
      <c r="E3145" s="111"/>
      <c r="F3145" s="138"/>
      <c r="G3145" s="111"/>
      <c r="J3145" s="111"/>
      <c r="AD3145" s="111"/>
      <c r="AH3145" s="111"/>
    </row>
    <row r="3146" spans="3:34">
      <c r="C3146" s="111"/>
      <c r="D3146" s="111"/>
      <c r="E3146" s="111"/>
      <c r="F3146" s="138"/>
      <c r="G3146" s="111"/>
      <c r="J3146" s="111"/>
      <c r="AD3146" s="111"/>
      <c r="AH3146" s="111"/>
    </row>
    <row r="3147" spans="3:34">
      <c r="C3147" s="111"/>
      <c r="D3147" s="111"/>
      <c r="E3147" s="111"/>
      <c r="F3147" s="138"/>
      <c r="G3147" s="111"/>
      <c r="J3147" s="111"/>
      <c r="AD3147" s="111"/>
      <c r="AH3147" s="111"/>
    </row>
    <row r="3148" spans="3:34">
      <c r="C3148" s="111"/>
      <c r="D3148" s="111"/>
      <c r="E3148" s="111"/>
      <c r="F3148" s="138"/>
      <c r="G3148" s="111"/>
      <c r="J3148" s="111"/>
      <c r="AD3148" s="111"/>
      <c r="AH3148" s="111"/>
    </row>
    <row r="3149" spans="3:34">
      <c r="C3149" s="111"/>
      <c r="D3149" s="111"/>
      <c r="E3149" s="111"/>
      <c r="F3149" s="138"/>
      <c r="G3149" s="111"/>
      <c r="J3149" s="111"/>
      <c r="AD3149" s="111"/>
      <c r="AH3149" s="111"/>
    </row>
    <row r="3150" spans="3:34">
      <c r="C3150" s="111"/>
      <c r="D3150" s="111"/>
      <c r="E3150" s="111"/>
      <c r="F3150" s="138"/>
      <c r="G3150" s="111"/>
      <c r="J3150" s="111"/>
      <c r="AD3150" s="111"/>
      <c r="AH3150" s="111"/>
    </row>
    <row r="3151" spans="3:34">
      <c r="C3151" s="111"/>
      <c r="D3151" s="111"/>
      <c r="E3151" s="111"/>
      <c r="F3151" s="138"/>
      <c r="G3151" s="111"/>
      <c r="J3151" s="111"/>
      <c r="AD3151" s="111"/>
      <c r="AH3151" s="111"/>
    </row>
    <row r="3152" spans="3:34">
      <c r="C3152" s="111"/>
      <c r="D3152" s="111"/>
      <c r="E3152" s="111"/>
      <c r="F3152" s="138"/>
      <c r="G3152" s="111"/>
      <c r="J3152" s="111"/>
      <c r="AD3152" s="111"/>
      <c r="AH3152" s="111"/>
    </row>
    <row r="3153" spans="3:34">
      <c r="C3153" s="111"/>
      <c r="D3153" s="111"/>
      <c r="E3153" s="111"/>
      <c r="F3153" s="138"/>
      <c r="G3153" s="111"/>
      <c r="J3153" s="111"/>
      <c r="AD3153" s="111"/>
      <c r="AH3153" s="111"/>
    </row>
    <row r="3154" spans="3:34">
      <c r="C3154" s="111"/>
      <c r="D3154" s="111"/>
      <c r="E3154" s="111"/>
      <c r="F3154" s="138"/>
      <c r="G3154" s="111"/>
      <c r="J3154" s="111"/>
      <c r="AD3154" s="111"/>
      <c r="AH3154" s="111"/>
    </row>
    <row r="3155" spans="3:34">
      <c r="C3155" s="111"/>
      <c r="D3155" s="111"/>
      <c r="E3155" s="111"/>
      <c r="F3155" s="138"/>
      <c r="G3155" s="111"/>
      <c r="J3155" s="111"/>
      <c r="AD3155" s="111"/>
      <c r="AH3155" s="111"/>
    </row>
    <row r="3156" spans="3:34">
      <c r="C3156" s="111"/>
      <c r="D3156" s="111"/>
      <c r="E3156" s="111"/>
      <c r="F3156" s="138"/>
      <c r="G3156" s="111"/>
      <c r="J3156" s="111"/>
      <c r="AD3156" s="111"/>
      <c r="AH3156" s="111"/>
    </row>
    <row r="3157" spans="3:34">
      <c r="C3157" s="111"/>
      <c r="D3157" s="111"/>
      <c r="E3157" s="111"/>
      <c r="F3157" s="138"/>
      <c r="G3157" s="111"/>
      <c r="J3157" s="111"/>
      <c r="AD3157" s="111"/>
      <c r="AH3157" s="111"/>
    </row>
    <row r="3158" spans="3:34">
      <c r="C3158" s="111"/>
      <c r="D3158" s="111"/>
      <c r="E3158" s="111"/>
      <c r="F3158" s="138"/>
      <c r="G3158" s="111"/>
      <c r="J3158" s="111"/>
      <c r="AD3158" s="111"/>
      <c r="AH3158" s="111"/>
    </row>
    <row r="3159" spans="3:34">
      <c r="C3159" s="111"/>
      <c r="D3159" s="111"/>
      <c r="E3159" s="111"/>
      <c r="F3159" s="138"/>
      <c r="G3159" s="111"/>
      <c r="J3159" s="111"/>
      <c r="AD3159" s="111"/>
      <c r="AH3159" s="111"/>
    </row>
    <row r="3160" spans="3:34">
      <c r="C3160" s="111"/>
      <c r="D3160" s="111"/>
      <c r="E3160" s="111"/>
      <c r="F3160" s="138"/>
      <c r="G3160" s="111"/>
      <c r="J3160" s="111"/>
      <c r="AD3160" s="111"/>
      <c r="AH3160" s="111"/>
    </row>
    <row r="3161" spans="3:34">
      <c r="C3161" s="111"/>
      <c r="D3161" s="111"/>
      <c r="E3161" s="111"/>
      <c r="F3161" s="138"/>
      <c r="G3161" s="111"/>
      <c r="J3161" s="111"/>
      <c r="AD3161" s="111"/>
      <c r="AH3161" s="111"/>
    </row>
    <row r="3162" spans="3:34">
      <c r="C3162" s="111"/>
      <c r="D3162" s="111"/>
      <c r="E3162" s="111"/>
      <c r="F3162" s="138"/>
      <c r="G3162" s="111"/>
      <c r="J3162" s="111"/>
      <c r="AD3162" s="111"/>
      <c r="AH3162" s="111"/>
    </row>
    <row r="3163" spans="3:34">
      <c r="C3163" s="111"/>
      <c r="D3163" s="111"/>
      <c r="E3163" s="111"/>
      <c r="F3163" s="138"/>
      <c r="G3163" s="111"/>
      <c r="J3163" s="111"/>
      <c r="AD3163" s="111"/>
      <c r="AH3163" s="111"/>
    </row>
    <row r="3164" spans="3:34">
      <c r="C3164" s="111"/>
      <c r="D3164" s="111"/>
      <c r="E3164" s="111"/>
      <c r="F3164" s="138"/>
      <c r="G3164" s="111"/>
      <c r="J3164" s="111"/>
      <c r="AD3164" s="111"/>
      <c r="AH3164" s="111"/>
    </row>
    <row r="3165" spans="3:34">
      <c r="C3165" s="111"/>
      <c r="D3165" s="111"/>
      <c r="E3165" s="111"/>
      <c r="F3165" s="138"/>
      <c r="G3165" s="111"/>
      <c r="J3165" s="111"/>
      <c r="AD3165" s="111"/>
      <c r="AH3165" s="111"/>
    </row>
    <row r="3166" spans="3:34">
      <c r="C3166" s="111"/>
      <c r="D3166" s="111"/>
      <c r="E3166" s="111"/>
      <c r="F3166" s="138"/>
      <c r="G3166" s="111"/>
      <c r="J3166" s="111"/>
      <c r="AD3166" s="111"/>
      <c r="AH3166" s="111"/>
    </row>
    <row r="3167" spans="3:34">
      <c r="C3167" s="111"/>
      <c r="D3167" s="111"/>
      <c r="E3167" s="111"/>
      <c r="F3167" s="138"/>
      <c r="G3167" s="111"/>
      <c r="J3167" s="111"/>
      <c r="AD3167" s="111"/>
      <c r="AH3167" s="111"/>
    </row>
    <row r="3168" spans="3:34">
      <c r="C3168" s="111"/>
      <c r="D3168" s="111"/>
      <c r="E3168" s="111"/>
      <c r="F3168" s="138"/>
      <c r="G3168" s="111"/>
      <c r="J3168" s="111"/>
      <c r="AD3168" s="111"/>
      <c r="AH3168" s="111"/>
    </row>
    <row r="3169" spans="3:34">
      <c r="C3169" s="111"/>
      <c r="D3169" s="111"/>
      <c r="E3169" s="111"/>
      <c r="F3169" s="138"/>
      <c r="G3169" s="111"/>
      <c r="J3169" s="111"/>
      <c r="AD3169" s="111"/>
      <c r="AH3169" s="111"/>
    </row>
    <row r="3170" spans="3:34">
      <c r="C3170" s="111"/>
      <c r="D3170" s="111"/>
      <c r="E3170" s="111"/>
      <c r="F3170" s="138"/>
      <c r="G3170" s="111"/>
      <c r="J3170" s="111"/>
      <c r="AD3170" s="111"/>
      <c r="AH3170" s="111"/>
    </row>
    <row r="3171" spans="3:34">
      <c r="C3171" s="111"/>
      <c r="D3171" s="111"/>
      <c r="E3171" s="111"/>
      <c r="F3171" s="138"/>
      <c r="G3171" s="111"/>
      <c r="J3171" s="111"/>
      <c r="AD3171" s="111"/>
      <c r="AH3171" s="111"/>
    </row>
    <row r="3172" spans="3:34">
      <c r="C3172" s="111"/>
      <c r="D3172" s="111"/>
      <c r="E3172" s="111"/>
      <c r="F3172" s="138"/>
      <c r="G3172" s="111"/>
      <c r="J3172" s="111"/>
      <c r="AD3172" s="111"/>
      <c r="AH3172" s="111"/>
    </row>
    <row r="3173" spans="3:34">
      <c r="C3173" s="111"/>
      <c r="D3173" s="111"/>
      <c r="E3173" s="111"/>
      <c r="F3173" s="138"/>
      <c r="G3173" s="111"/>
      <c r="J3173" s="111"/>
      <c r="AD3173" s="111"/>
      <c r="AH3173" s="111"/>
    </row>
    <row r="3174" spans="3:34">
      <c r="C3174" s="111"/>
      <c r="D3174" s="111"/>
      <c r="E3174" s="111"/>
      <c r="F3174" s="138"/>
      <c r="G3174" s="111"/>
      <c r="J3174" s="111"/>
      <c r="AD3174" s="111"/>
      <c r="AH3174" s="111"/>
    </row>
    <row r="3175" spans="3:34">
      <c r="C3175" s="111"/>
      <c r="D3175" s="111"/>
      <c r="E3175" s="111"/>
      <c r="F3175" s="138"/>
      <c r="G3175" s="111"/>
      <c r="J3175" s="111"/>
      <c r="AD3175" s="111"/>
      <c r="AH3175" s="111"/>
    </row>
    <row r="3176" spans="3:34">
      <c r="C3176" s="111"/>
      <c r="D3176" s="111"/>
      <c r="E3176" s="111"/>
      <c r="F3176" s="138"/>
      <c r="G3176" s="111"/>
      <c r="J3176" s="111"/>
      <c r="AD3176" s="111"/>
      <c r="AH3176" s="111"/>
    </row>
    <row r="3177" spans="3:34">
      <c r="C3177" s="111"/>
      <c r="D3177" s="111"/>
      <c r="E3177" s="111"/>
      <c r="F3177" s="138"/>
      <c r="G3177" s="111"/>
      <c r="J3177" s="111"/>
      <c r="AD3177" s="111"/>
      <c r="AH3177" s="111"/>
    </row>
    <row r="3178" spans="3:34">
      <c r="C3178" s="111"/>
      <c r="D3178" s="111"/>
      <c r="E3178" s="111"/>
      <c r="F3178" s="138"/>
      <c r="G3178" s="111"/>
      <c r="J3178" s="111"/>
      <c r="AD3178" s="111"/>
      <c r="AH3178" s="111"/>
    </row>
    <row r="3179" spans="3:34">
      <c r="C3179" s="111"/>
      <c r="D3179" s="111"/>
      <c r="E3179" s="111"/>
      <c r="F3179" s="138"/>
      <c r="G3179" s="111"/>
      <c r="J3179" s="111"/>
      <c r="AD3179" s="111"/>
      <c r="AH3179" s="111"/>
    </row>
    <row r="3180" spans="3:34">
      <c r="C3180" s="111"/>
      <c r="D3180" s="111"/>
      <c r="E3180" s="111"/>
      <c r="F3180" s="138"/>
      <c r="G3180" s="111"/>
      <c r="J3180" s="111"/>
      <c r="AD3180" s="111"/>
      <c r="AH3180" s="111"/>
    </row>
    <row r="3181" spans="3:34">
      <c r="C3181" s="111"/>
      <c r="D3181" s="111"/>
      <c r="E3181" s="111"/>
      <c r="F3181" s="138"/>
      <c r="G3181" s="111"/>
      <c r="J3181" s="111"/>
      <c r="AD3181" s="111"/>
      <c r="AH3181" s="111"/>
    </row>
    <row r="3182" spans="3:34">
      <c r="C3182" s="111"/>
      <c r="D3182" s="111"/>
      <c r="E3182" s="111"/>
      <c r="F3182" s="138"/>
      <c r="G3182" s="111"/>
      <c r="J3182" s="111"/>
      <c r="AD3182" s="111"/>
      <c r="AH3182" s="111"/>
    </row>
    <row r="3183" spans="3:34">
      <c r="C3183" s="111"/>
      <c r="D3183" s="111"/>
      <c r="E3183" s="111"/>
      <c r="F3183" s="138"/>
      <c r="G3183" s="111"/>
      <c r="J3183" s="111"/>
      <c r="AD3183" s="111"/>
      <c r="AH3183" s="111"/>
    </row>
    <row r="3184" spans="3:34">
      <c r="C3184" s="111"/>
      <c r="D3184" s="111"/>
      <c r="E3184" s="111"/>
      <c r="F3184" s="138"/>
      <c r="G3184" s="111"/>
      <c r="J3184" s="111"/>
      <c r="AD3184" s="111"/>
      <c r="AH3184" s="111"/>
    </row>
    <row r="3185" spans="3:34">
      <c r="C3185" s="111"/>
      <c r="D3185" s="111"/>
      <c r="E3185" s="111"/>
      <c r="F3185" s="138"/>
      <c r="G3185" s="111"/>
      <c r="J3185" s="111"/>
      <c r="AD3185" s="111"/>
      <c r="AH3185" s="111"/>
    </row>
    <row r="3186" spans="3:34">
      <c r="C3186" s="111"/>
      <c r="D3186" s="111"/>
      <c r="E3186" s="111"/>
      <c r="F3186" s="138"/>
      <c r="G3186" s="111"/>
      <c r="J3186" s="111"/>
      <c r="AD3186" s="111"/>
      <c r="AH3186" s="111"/>
    </row>
    <row r="3187" spans="3:34">
      <c r="C3187" s="111"/>
      <c r="D3187" s="111"/>
      <c r="E3187" s="111"/>
      <c r="F3187" s="138"/>
      <c r="G3187" s="111"/>
      <c r="J3187" s="111"/>
      <c r="AD3187" s="111"/>
      <c r="AH3187" s="111"/>
    </row>
    <row r="3188" spans="3:34">
      <c r="C3188" s="111"/>
      <c r="D3188" s="111"/>
      <c r="E3188" s="111"/>
      <c r="F3188" s="138"/>
      <c r="G3188" s="111"/>
      <c r="J3188" s="111"/>
      <c r="AD3188" s="111"/>
      <c r="AH3188" s="111"/>
    </row>
    <row r="3189" spans="3:34">
      <c r="C3189" s="111"/>
      <c r="D3189" s="111"/>
      <c r="E3189" s="111"/>
      <c r="F3189" s="138"/>
      <c r="G3189" s="111"/>
      <c r="J3189" s="111"/>
      <c r="AD3189" s="111"/>
      <c r="AH3189" s="111"/>
    </row>
    <row r="3190" spans="3:34">
      <c r="C3190" s="111"/>
      <c r="D3190" s="111"/>
      <c r="E3190" s="111"/>
      <c r="F3190" s="138"/>
      <c r="G3190" s="111"/>
      <c r="J3190" s="111"/>
      <c r="AD3190" s="111"/>
      <c r="AH3190" s="111"/>
    </row>
    <row r="3191" spans="3:34">
      <c r="C3191" s="111"/>
      <c r="D3191" s="111"/>
      <c r="E3191" s="111"/>
      <c r="F3191" s="138"/>
      <c r="G3191" s="111"/>
      <c r="J3191" s="111"/>
      <c r="AD3191" s="111"/>
      <c r="AH3191" s="111"/>
    </row>
    <row r="3192" spans="3:34">
      <c r="C3192" s="111"/>
      <c r="D3192" s="111"/>
      <c r="E3192" s="111"/>
      <c r="F3192" s="138"/>
      <c r="G3192" s="111"/>
      <c r="J3192" s="111"/>
      <c r="AD3192" s="111"/>
      <c r="AH3192" s="111"/>
    </row>
    <row r="3193" spans="3:34">
      <c r="C3193" s="111"/>
      <c r="D3193" s="111"/>
      <c r="E3193" s="111"/>
      <c r="F3193" s="138"/>
      <c r="G3193" s="111"/>
      <c r="J3193" s="111"/>
      <c r="AD3193" s="111"/>
      <c r="AH3193" s="111"/>
    </row>
    <row r="3194" spans="3:34">
      <c r="C3194" s="111"/>
      <c r="D3194" s="111"/>
      <c r="E3194" s="111"/>
      <c r="F3194" s="138"/>
      <c r="G3194" s="111"/>
      <c r="J3194" s="111"/>
      <c r="AD3194" s="111"/>
      <c r="AH3194" s="111"/>
    </row>
    <row r="3195" spans="3:34">
      <c r="C3195" s="111"/>
      <c r="D3195" s="111"/>
      <c r="E3195" s="111"/>
      <c r="F3195" s="138"/>
      <c r="G3195" s="111"/>
      <c r="J3195" s="111"/>
      <c r="AD3195" s="111"/>
      <c r="AH3195" s="111"/>
    </row>
    <row r="3196" spans="3:34">
      <c r="C3196" s="111"/>
      <c r="D3196" s="111"/>
      <c r="E3196" s="111"/>
      <c r="F3196" s="138"/>
      <c r="G3196" s="111"/>
      <c r="J3196" s="111"/>
      <c r="AD3196" s="111"/>
      <c r="AH3196" s="111"/>
    </row>
    <row r="3197" spans="3:34">
      <c r="C3197" s="111"/>
      <c r="D3197" s="111"/>
      <c r="E3197" s="111"/>
      <c r="F3197" s="138"/>
      <c r="G3197" s="111"/>
      <c r="J3197" s="111"/>
      <c r="AD3197" s="111"/>
      <c r="AH3197" s="111"/>
    </row>
    <row r="3198" spans="3:34">
      <c r="C3198" s="111"/>
      <c r="D3198" s="111"/>
      <c r="E3198" s="111"/>
      <c r="F3198" s="138"/>
      <c r="G3198" s="111"/>
      <c r="J3198" s="111"/>
      <c r="AD3198" s="111"/>
      <c r="AH3198" s="111"/>
    </row>
    <row r="3199" spans="3:34">
      <c r="C3199" s="111"/>
      <c r="D3199" s="111"/>
      <c r="E3199" s="111"/>
      <c r="F3199" s="138"/>
      <c r="G3199" s="111"/>
      <c r="J3199" s="111"/>
      <c r="AD3199" s="111"/>
      <c r="AH3199" s="111"/>
    </row>
    <row r="3200" spans="3:34">
      <c r="C3200" s="111"/>
      <c r="D3200" s="111"/>
      <c r="E3200" s="111"/>
      <c r="F3200" s="138"/>
      <c r="G3200" s="111"/>
      <c r="J3200" s="111"/>
      <c r="AD3200" s="111"/>
      <c r="AH3200" s="111"/>
    </row>
    <row r="3201" spans="3:34">
      <c r="C3201" s="111"/>
      <c r="D3201" s="111"/>
      <c r="E3201" s="111"/>
      <c r="F3201" s="138"/>
      <c r="G3201" s="111"/>
      <c r="J3201" s="111"/>
      <c r="AD3201" s="111"/>
      <c r="AH3201" s="111"/>
    </row>
    <row r="3202" spans="3:34">
      <c r="C3202" s="111"/>
      <c r="D3202" s="111"/>
      <c r="E3202" s="111"/>
      <c r="F3202" s="138"/>
      <c r="G3202" s="111"/>
      <c r="J3202" s="111"/>
      <c r="AD3202" s="111"/>
      <c r="AH3202" s="111"/>
    </row>
    <row r="3203" spans="3:34">
      <c r="C3203" s="111"/>
      <c r="D3203" s="111"/>
      <c r="E3203" s="111"/>
      <c r="F3203" s="138"/>
      <c r="G3203" s="111"/>
      <c r="J3203" s="111"/>
      <c r="AD3203" s="111"/>
      <c r="AH3203" s="111"/>
    </row>
    <row r="3204" spans="3:34">
      <c r="C3204" s="111"/>
      <c r="D3204" s="111"/>
      <c r="E3204" s="111"/>
      <c r="F3204" s="138"/>
      <c r="G3204" s="111"/>
      <c r="J3204" s="111"/>
      <c r="AD3204" s="111"/>
      <c r="AH3204" s="111"/>
    </row>
    <row r="3205" spans="3:34">
      <c r="C3205" s="111"/>
      <c r="D3205" s="111"/>
      <c r="E3205" s="111"/>
      <c r="F3205" s="138"/>
      <c r="G3205" s="111"/>
      <c r="J3205" s="111"/>
      <c r="AD3205" s="111"/>
      <c r="AH3205" s="111"/>
    </row>
    <row r="3206" spans="3:34">
      <c r="C3206" s="111"/>
      <c r="D3206" s="111"/>
      <c r="E3206" s="111"/>
      <c r="F3206" s="138"/>
      <c r="G3206" s="111"/>
      <c r="J3206" s="111"/>
      <c r="AD3206" s="111"/>
      <c r="AH3206" s="111"/>
    </row>
    <row r="3207" spans="3:34">
      <c r="C3207" s="111"/>
      <c r="D3207" s="111"/>
      <c r="E3207" s="111"/>
      <c r="F3207" s="138"/>
      <c r="G3207" s="111"/>
      <c r="J3207" s="111"/>
      <c r="AD3207" s="111"/>
      <c r="AH3207" s="111"/>
    </row>
    <row r="3208" spans="3:34">
      <c r="C3208" s="111"/>
      <c r="D3208" s="111"/>
      <c r="E3208" s="111"/>
      <c r="F3208" s="138"/>
      <c r="G3208" s="111"/>
      <c r="J3208" s="111"/>
      <c r="AD3208" s="111"/>
      <c r="AH3208" s="111"/>
    </row>
    <row r="3209" spans="3:34">
      <c r="C3209" s="111"/>
      <c r="D3209" s="111"/>
      <c r="E3209" s="111"/>
      <c r="F3209" s="138"/>
      <c r="G3209" s="111"/>
      <c r="J3209" s="111"/>
      <c r="AD3209" s="111"/>
      <c r="AH3209" s="111"/>
    </row>
    <row r="3210" spans="3:34">
      <c r="C3210" s="111"/>
      <c r="D3210" s="111"/>
      <c r="E3210" s="111"/>
      <c r="F3210" s="138"/>
      <c r="G3210" s="111"/>
      <c r="J3210" s="111"/>
      <c r="AD3210" s="111"/>
      <c r="AH3210" s="111"/>
    </row>
    <row r="3211" spans="3:34">
      <c r="C3211" s="111"/>
      <c r="D3211" s="111"/>
      <c r="E3211" s="111"/>
      <c r="F3211" s="138"/>
      <c r="G3211" s="111"/>
      <c r="J3211" s="111"/>
      <c r="AD3211" s="111"/>
      <c r="AH3211" s="111"/>
    </row>
    <row r="3212" spans="3:34">
      <c r="C3212" s="111"/>
      <c r="D3212" s="111"/>
      <c r="E3212" s="111"/>
      <c r="F3212" s="138"/>
      <c r="G3212" s="111"/>
      <c r="J3212" s="111"/>
      <c r="AD3212" s="111"/>
      <c r="AH3212" s="111"/>
    </row>
    <row r="3213" spans="3:34">
      <c r="C3213" s="111"/>
      <c r="D3213" s="111"/>
      <c r="E3213" s="111"/>
      <c r="F3213" s="138"/>
      <c r="G3213" s="111"/>
      <c r="J3213" s="111"/>
      <c r="AD3213" s="111"/>
      <c r="AH3213" s="111"/>
    </row>
    <row r="3214" spans="3:34">
      <c r="C3214" s="111"/>
      <c r="D3214" s="111"/>
      <c r="E3214" s="111"/>
      <c r="F3214" s="138"/>
      <c r="G3214" s="111"/>
      <c r="J3214" s="111"/>
      <c r="AD3214" s="111"/>
      <c r="AH3214" s="111"/>
    </row>
    <row r="3215" spans="3:34">
      <c r="C3215" s="111"/>
      <c r="D3215" s="111"/>
      <c r="E3215" s="111"/>
      <c r="F3215" s="138"/>
      <c r="G3215" s="111"/>
      <c r="J3215" s="111"/>
      <c r="AD3215" s="111"/>
      <c r="AH3215" s="111"/>
    </row>
    <row r="3216" spans="3:34">
      <c r="C3216" s="111"/>
      <c r="D3216" s="111"/>
      <c r="E3216" s="111"/>
      <c r="F3216" s="138"/>
      <c r="G3216" s="111"/>
      <c r="J3216" s="111"/>
      <c r="AD3216" s="111"/>
      <c r="AH3216" s="111"/>
    </row>
    <row r="3217" spans="3:34">
      <c r="C3217" s="111"/>
      <c r="D3217" s="111"/>
      <c r="E3217" s="111"/>
      <c r="F3217" s="138"/>
      <c r="G3217" s="111"/>
      <c r="J3217" s="111"/>
      <c r="AD3217" s="111"/>
      <c r="AH3217" s="111"/>
    </row>
    <row r="3218" spans="3:34">
      <c r="C3218" s="111"/>
      <c r="D3218" s="111"/>
      <c r="E3218" s="111"/>
      <c r="F3218" s="138"/>
      <c r="G3218" s="111"/>
      <c r="J3218" s="111"/>
      <c r="AD3218" s="111"/>
      <c r="AH3218" s="111"/>
    </row>
    <row r="3219" spans="3:34">
      <c r="C3219" s="111"/>
      <c r="D3219" s="111"/>
      <c r="E3219" s="111"/>
      <c r="F3219" s="138"/>
      <c r="G3219" s="111"/>
      <c r="J3219" s="111"/>
      <c r="AD3219" s="111"/>
      <c r="AH3219" s="111"/>
    </row>
    <row r="3220" spans="3:34">
      <c r="C3220" s="111"/>
      <c r="D3220" s="111"/>
      <c r="E3220" s="111"/>
      <c r="F3220" s="138"/>
      <c r="G3220" s="111"/>
      <c r="J3220" s="111"/>
      <c r="AD3220" s="111"/>
      <c r="AH3220" s="111"/>
    </row>
    <row r="3221" spans="3:34">
      <c r="C3221" s="111"/>
      <c r="D3221" s="111"/>
      <c r="E3221" s="111"/>
      <c r="F3221" s="138"/>
      <c r="G3221" s="111"/>
      <c r="J3221" s="111"/>
      <c r="AD3221" s="111"/>
      <c r="AH3221" s="111"/>
    </row>
    <row r="3222" spans="3:34">
      <c r="C3222" s="111"/>
      <c r="D3222" s="111"/>
      <c r="E3222" s="111"/>
      <c r="F3222" s="138"/>
      <c r="G3222" s="111"/>
      <c r="J3222" s="111"/>
      <c r="AD3222" s="111"/>
      <c r="AH3222" s="111"/>
    </row>
    <row r="3223" spans="3:34">
      <c r="C3223" s="111"/>
      <c r="D3223" s="111"/>
      <c r="E3223" s="111"/>
      <c r="F3223" s="138"/>
      <c r="G3223" s="111"/>
      <c r="J3223" s="111"/>
      <c r="AD3223" s="111"/>
      <c r="AH3223" s="111"/>
    </row>
    <row r="3224" spans="3:34">
      <c r="C3224" s="111"/>
      <c r="D3224" s="111"/>
      <c r="E3224" s="111"/>
      <c r="F3224" s="138"/>
      <c r="G3224" s="111"/>
      <c r="J3224" s="111"/>
      <c r="AD3224" s="111"/>
      <c r="AH3224" s="111"/>
    </row>
    <row r="3225" spans="3:34">
      <c r="C3225" s="111"/>
      <c r="D3225" s="111"/>
      <c r="E3225" s="111"/>
      <c r="F3225" s="138"/>
      <c r="G3225" s="111"/>
      <c r="J3225" s="111"/>
      <c r="AD3225" s="111"/>
      <c r="AH3225" s="111"/>
    </row>
    <row r="3226" spans="3:34">
      <c r="C3226" s="111"/>
      <c r="D3226" s="111"/>
      <c r="E3226" s="111"/>
      <c r="F3226" s="138"/>
      <c r="G3226" s="111"/>
      <c r="J3226" s="111"/>
      <c r="AD3226" s="111"/>
      <c r="AH3226" s="111"/>
    </row>
    <row r="3227" spans="3:34">
      <c r="C3227" s="111"/>
      <c r="D3227" s="111"/>
      <c r="E3227" s="111"/>
      <c r="F3227" s="138"/>
      <c r="G3227" s="111"/>
      <c r="J3227" s="111"/>
      <c r="AD3227" s="111"/>
      <c r="AH3227" s="111"/>
    </row>
    <row r="3228" spans="3:34">
      <c r="C3228" s="111"/>
      <c r="D3228" s="111"/>
      <c r="E3228" s="111"/>
      <c r="F3228" s="138"/>
      <c r="G3228" s="111"/>
      <c r="J3228" s="111"/>
      <c r="AD3228" s="111"/>
      <c r="AH3228" s="111"/>
    </row>
    <row r="3229" spans="3:34">
      <c r="C3229" s="111"/>
      <c r="D3229" s="111"/>
      <c r="E3229" s="111"/>
      <c r="F3229" s="138"/>
      <c r="G3229" s="111"/>
      <c r="J3229" s="111"/>
      <c r="AD3229" s="111"/>
      <c r="AH3229" s="111"/>
    </row>
    <row r="3230" spans="3:34">
      <c r="C3230" s="111"/>
      <c r="D3230" s="111"/>
      <c r="E3230" s="111"/>
      <c r="F3230" s="138"/>
      <c r="G3230" s="111"/>
      <c r="J3230" s="111"/>
      <c r="AD3230" s="111"/>
      <c r="AH3230" s="111"/>
    </row>
    <row r="3231" spans="3:34">
      <c r="C3231" s="111"/>
      <c r="D3231" s="111"/>
      <c r="E3231" s="111"/>
      <c r="F3231" s="138"/>
      <c r="G3231" s="111"/>
      <c r="J3231" s="111"/>
      <c r="AD3231" s="111"/>
      <c r="AH3231" s="111"/>
    </row>
    <row r="3232" spans="3:34">
      <c r="C3232" s="111"/>
      <c r="D3232" s="111"/>
      <c r="E3232" s="111"/>
      <c r="F3232" s="138"/>
      <c r="G3232" s="111"/>
      <c r="J3232" s="111"/>
      <c r="AD3232" s="111"/>
      <c r="AH3232" s="111"/>
    </row>
    <row r="3233" spans="3:34">
      <c r="C3233" s="111"/>
      <c r="D3233" s="111"/>
      <c r="E3233" s="111"/>
      <c r="F3233" s="138"/>
      <c r="G3233" s="111"/>
      <c r="J3233" s="111"/>
      <c r="AD3233" s="111"/>
      <c r="AH3233" s="111"/>
    </row>
    <row r="3234" spans="3:34">
      <c r="C3234" s="111"/>
      <c r="D3234" s="111"/>
      <c r="E3234" s="111"/>
      <c r="F3234" s="138"/>
      <c r="G3234" s="111"/>
      <c r="J3234" s="111"/>
      <c r="AD3234" s="111"/>
      <c r="AH3234" s="111"/>
    </row>
    <row r="3235" spans="3:34">
      <c r="C3235" s="111"/>
      <c r="D3235" s="111"/>
      <c r="E3235" s="111"/>
      <c r="F3235" s="138"/>
      <c r="G3235" s="111"/>
      <c r="J3235" s="111"/>
      <c r="AD3235" s="111"/>
      <c r="AH3235" s="111"/>
    </row>
    <row r="3236" spans="3:34">
      <c r="C3236" s="111"/>
      <c r="D3236" s="111"/>
      <c r="E3236" s="111"/>
      <c r="F3236" s="138"/>
      <c r="G3236" s="111"/>
      <c r="J3236" s="111"/>
      <c r="AD3236" s="111"/>
      <c r="AH3236" s="111"/>
    </row>
    <row r="3237" spans="3:34">
      <c r="C3237" s="111"/>
      <c r="D3237" s="111"/>
      <c r="E3237" s="111"/>
      <c r="F3237" s="138"/>
      <c r="G3237" s="111"/>
      <c r="J3237" s="111"/>
      <c r="AD3237" s="111"/>
      <c r="AH3237" s="111"/>
    </row>
    <row r="3238" spans="3:34">
      <c r="C3238" s="111"/>
      <c r="D3238" s="111"/>
      <c r="E3238" s="111"/>
      <c r="F3238" s="138"/>
      <c r="G3238" s="111"/>
      <c r="J3238" s="111"/>
      <c r="AD3238" s="111"/>
      <c r="AH3238" s="111"/>
    </row>
    <row r="3239" spans="3:34">
      <c r="C3239" s="111"/>
      <c r="D3239" s="111"/>
      <c r="E3239" s="111"/>
      <c r="F3239" s="138"/>
      <c r="G3239" s="111"/>
      <c r="J3239" s="111"/>
      <c r="AD3239" s="111"/>
      <c r="AH3239" s="111"/>
    </row>
    <row r="3240" spans="3:34">
      <c r="C3240" s="111"/>
      <c r="D3240" s="111"/>
      <c r="E3240" s="111"/>
      <c r="F3240" s="138"/>
      <c r="G3240" s="111"/>
      <c r="J3240" s="111"/>
      <c r="AD3240" s="111"/>
      <c r="AH3240" s="111"/>
    </row>
    <row r="3241" spans="3:34">
      <c r="C3241" s="111"/>
      <c r="D3241" s="111"/>
      <c r="E3241" s="111"/>
      <c r="F3241" s="138"/>
      <c r="G3241" s="111"/>
      <c r="J3241" s="111"/>
      <c r="AD3241" s="111"/>
      <c r="AH3241" s="111"/>
    </row>
    <row r="3242" spans="3:34">
      <c r="C3242" s="111"/>
      <c r="D3242" s="111"/>
      <c r="E3242" s="111"/>
      <c r="F3242" s="138"/>
      <c r="G3242" s="111"/>
      <c r="J3242" s="111"/>
      <c r="AD3242" s="111"/>
      <c r="AH3242" s="111"/>
    </row>
    <row r="3243" spans="3:34">
      <c r="C3243" s="111"/>
      <c r="D3243" s="111"/>
      <c r="E3243" s="111"/>
      <c r="F3243" s="138"/>
      <c r="G3243" s="111"/>
      <c r="J3243" s="111"/>
      <c r="AD3243" s="111"/>
      <c r="AH3243" s="111"/>
    </row>
    <row r="3244" spans="3:34">
      <c r="C3244" s="111"/>
      <c r="D3244" s="111"/>
      <c r="E3244" s="111"/>
      <c r="F3244" s="138"/>
      <c r="G3244" s="111"/>
      <c r="J3244" s="111"/>
      <c r="AD3244" s="111"/>
      <c r="AH3244" s="111"/>
    </row>
    <row r="3245" spans="3:34">
      <c r="C3245" s="111"/>
      <c r="D3245" s="111"/>
      <c r="E3245" s="111"/>
      <c r="F3245" s="138"/>
      <c r="G3245" s="111"/>
      <c r="J3245" s="111"/>
      <c r="AD3245" s="111"/>
      <c r="AH3245" s="111"/>
    </row>
    <row r="3246" spans="3:34">
      <c r="C3246" s="111"/>
      <c r="D3246" s="111"/>
      <c r="E3246" s="111"/>
      <c r="F3246" s="138"/>
      <c r="G3246" s="111"/>
      <c r="J3246" s="111"/>
      <c r="AD3246" s="111"/>
      <c r="AH3246" s="111"/>
    </row>
    <row r="3247" spans="3:34">
      <c r="C3247" s="111"/>
      <c r="D3247" s="111"/>
      <c r="E3247" s="111"/>
      <c r="F3247" s="138"/>
      <c r="G3247" s="111"/>
      <c r="J3247" s="111"/>
      <c r="AD3247" s="111"/>
      <c r="AH3247" s="111"/>
    </row>
    <row r="3248" spans="3:34">
      <c r="C3248" s="111"/>
      <c r="D3248" s="111"/>
      <c r="E3248" s="111"/>
      <c r="F3248" s="138"/>
      <c r="G3248" s="111"/>
      <c r="J3248" s="111"/>
      <c r="AD3248" s="111"/>
      <c r="AH3248" s="111"/>
    </row>
    <row r="3249" spans="3:34">
      <c r="C3249" s="111"/>
      <c r="D3249" s="111"/>
      <c r="E3249" s="111"/>
      <c r="F3249" s="138"/>
      <c r="G3249" s="111"/>
      <c r="J3249" s="111"/>
      <c r="AD3249" s="111"/>
      <c r="AH3249" s="111"/>
    </row>
    <row r="3250" spans="3:34">
      <c r="C3250" s="111"/>
      <c r="D3250" s="111"/>
      <c r="E3250" s="111"/>
      <c r="F3250" s="138"/>
      <c r="G3250" s="111"/>
      <c r="J3250" s="111"/>
      <c r="AD3250" s="111"/>
      <c r="AH3250" s="111"/>
    </row>
    <row r="3251" spans="3:34">
      <c r="C3251" s="111"/>
      <c r="D3251" s="111"/>
      <c r="E3251" s="111"/>
      <c r="F3251" s="138"/>
      <c r="G3251" s="111"/>
      <c r="J3251" s="111"/>
      <c r="AD3251" s="111"/>
      <c r="AH3251" s="111"/>
    </row>
    <row r="3252" spans="3:34">
      <c r="C3252" s="111"/>
      <c r="D3252" s="111"/>
      <c r="E3252" s="111"/>
      <c r="F3252" s="138"/>
      <c r="G3252" s="111"/>
      <c r="J3252" s="111"/>
      <c r="AD3252" s="111"/>
      <c r="AH3252" s="111"/>
    </row>
    <row r="3253" spans="3:34">
      <c r="C3253" s="111"/>
      <c r="D3253" s="111"/>
      <c r="E3253" s="111"/>
      <c r="F3253" s="138"/>
      <c r="G3253" s="111"/>
      <c r="J3253" s="111"/>
      <c r="AD3253" s="111"/>
      <c r="AH3253" s="111"/>
    </row>
    <row r="3254" spans="3:34">
      <c r="C3254" s="111"/>
      <c r="D3254" s="111"/>
      <c r="E3254" s="111"/>
      <c r="F3254" s="138"/>
      <c r="G3254" s="111"/>
      <c r="J3254" s="111"/>
      <c r="AD3254" s="111"/>
      <c r="AH3254" s="111"/>
    </row>
    <row r="3255" spans="3:34">
      <c r="C3255" s="111"/>
      <c r="D3255" s="111"/>
      <c r="E3255" s="111"/>
      <c r="F3255" s="138"/>
      <c r="G3255" s="111"/>
      <c r="J3255" s="111"/>
      <c r="AD3255" s="111"/>
      <c r="AH3255" s="111"/>
    </row>
    <row r="3256" spans="3:34">
      <c r="C3256" s="111"/>
      <c r="D3256" s="111"/>
      <c r="E3256" s="111"/>
      <c r="F3256" s="138"/>
      <c r="G3256" s="111"/>
      <c r="J3256" s="111"/>
      <c r="AD3256" s="111"/>
      <c r="AH3256" s="111"/>
    </row>
    <row r="3257" spans="3:34">
      <c r="C3257" s="111"/>
      <c r="D3257" s="111"/>
      <c r="E3257" s="111"/>
      <c r="F3257" s="138"/>
      <c r="G3257" s="111"/>
      <c r="J3257" s="111"/>
      <c r="AD3257" s="111"/>
      <c r="AH3257" s="111"/>
    </row>
    <row r="3258" spans="3:34">
      <c r="C3258" s="111"/>
      <c r="D3258" s="111"/>
      <c r="E3258" s="111"/>
      <c r="F3258" s="138"/>
      <c r="G3258" s="111"/>
      <c r="J3258" s="111"/>
      <c r="AD3258" s="111"/>
      <c r="AH3258" s="111"/>
    </row>
    <row r="3259" spans="3:34">
      <c r="C3259" s="111"/>
      <c r="D3259" s="111"/>
      <c r="E3259" s="111"/>
      <c r="F3259" s="138"/>
      <c r="G3259" s="111"/>
      <c r="J3259" s="111"/>
      <c r="AD3259" s="111"/>
      <c r="AH3259" s="111"/>
    </row>
    <row r="3260" spans="3:34">
      <c r="C3260" s="111"/>
      <c r="D3260" s="111"/>
      <c r="E3260" s="111"/>
      <c r="F3260" s="138"/>
      <c r="G3260" s="111"/>
      <c r="J3260" s="111"/>
      <c r="AD3260" s="111"/>
      <c r="AH3260" s="111"/>
    </row>
    <row r="3261" spans="3:34">
      <c r="C3261" s="111"/>
      <c r="D3261" s="111"/>
      <c r="E3261" s="111"/>
      <c r="F3261" s="138"/>
      <c r="G3261" s="111"/>
      <c r="J3261" s="111"/>
      <c r="AD3261" s="111"/>
      <c r="AH3261" s="111"/>
    </row>
    <row r="3262" spans="3:34">
      <c r="C3262" s="111"/>
      <c r="D3262" s="111"/>
      <c r="E3262" s="111"/>
      <c r="F3262" s="138"/>
      <c r="G3262" s="111"/>
      <c r="J3262" s="111"/>
      <c r="AD3262" s="111"/>
      <c r="AH3262" s="111"/>
    </row>
    <row r="3263" spans="3:34">
      <c r="C3263" s="111"/>
      <c r="D3263" s="111"/>
      <c r="E3263" s="111"/>
      <c r="F3263" s="138"/>
      <c r="G3263" s="111"/>
      <c r="J3263" s="111"/>
      <c r="AD3263" s="111"/>
      <c r="AH3263" s="111"/>
    </row>
    <row r="3264" spans="3:34">
      <c r="C3264" s="111"/>
      <c r="D3264" s="111"/>
      <c r="E3264" s="111"/>
      <c r="F3264" s="138"/>
      <c r="G3264" s="111"/>
      <c r="J3264" s="111"/>
      <c r="AD3264" s="111"/>
      <c r="AH3264" s="111"/>
    </row>
    <row r="3265" spans="3:34">
      <c r="C3265" s="111"/>
      <c r="D3265" s="111"/>
      <c r="E3265" s="111"/>
      <c r="F3265" s="138"/>
      <c r="G3265" s="111"/>
      <c r="J3265" s="111"/>
      <c r="AD3265" s="111"/>
      <c r="AH3265" s="111"/>
    </row>
    <row r="3266" spans="3:34">
      <c r="C3266" s="111"/>
      <c r="D3266" s="111"/>
      <c r="E3266" s="111"/>
      <c r="F3266" s="138"/>
      <c r="G3266" s="111"/>
      <c r="J3266" s="111"/>
      <c r="AD3266" s="111"/>
      <c r="AH3266" s="111"/>
    </row>
    <row r="3267" spans="3:34">
      <c r="C3267" s="111"/>
      <c r="D3267" s="111"/>
      <c r="E3267" s="111"/>
      <c r="F3267" s="138"/>
      <c r="G3267" s="111"/>
      <c r="J3267" s="111"/>
      <c r="AD3267" s="111"/>
      <c r="AH3267" s="111"/>
    </row>
    <row r="3268" spans="3:34">
      <c r="C3268" s="111"/>
      <c r="D3268" s="111"/>
      <c r="E3268" s="111"/>
      <c r="F3268" s="138"/>
      <c r="G3268" s="111"/>
      <c r="J3268" s="111"/>
      <c r="AD3268" s="111"/>
      <c r="AH3268" s="111"/>
    </row>
    <row r="3269" spans="3:34">
      <c r="C3269" s="111"/>
      <c r="D3269" s="111"/>
      <c r="E3269" s="111"/>
      <c r="F3269" s="138"/>
      <c r="G3269" s="111"/>
      <c r="J3269" s="111"/>
      <c r="AD3269" s="111"/>
      <c r="AH3269" s="111"/>
    </row>
    <row r="3270" spans="3:34">
      <c r="C3270" s="111"/>
      <c r="D3270" s="111"/>
      <c r="E3270" s="111"/>
      <c r="F3270" s="138"/>
      <c r="G3270" s="111"/>
      <c r="J3270" s="111"/>
      <c r="AD3270" s="111"/>
      <c r="AH3270" s="111"/>
    </row>
    <row r="3271" spans="3:34">
      <c r="C3271" s="111"/>
      <c r="D3271" s="111"/>
      <c r="E3271" s="111"/>
      <c r="F3271" s="138"/>
      <c r="G3271" s="111"/>
      <c r="J3271" s="111"/>
      <c r="AD3271" s="111"/>
      <c r="AH3271" s="111"/>
    </row>
    <row r="3272" spans="3:34">
      <c r="C3272" s="111"/>
      <c r="D3272" s="111"/>
      <c r="E3272" s="111"/>
      <c r="F3272" s="138"/>
      <c r="G3272" s="111"/>
      <c r="J3272" s="111"/>
      <c r="AD3272" s="111"/>
      <c r="AH3272" s="111"/>
    </row>
    <row r="3273" spans="3:34">
      <c r="C3273" s="111"/>
      <c r="D3273" s="111"/>
      <c r="E3273" s="111"/>
      <c r="F3273" s="138"/>
      <c r="G3273" s="111"/>
      <c r="J3273" s="111"/>
      <c r="AD3273" s="111"/>
      <c r="AH3273" s="111"/>
    </row>
    <row r="3274" spans="3:34">
      <c r="C3274" s="111"/>
      <c r="D3274" s="111"/>
      <c r="E3274" s="111"/>
      <c r="F3274" s="138"/>
      <c r="G3274" s="111"/>
      <c r="J3274" s="111"/>
      <c r="AD3274" s="111"/>
      <c r="AH3274" s="111"/>
    </row>
    <row r="3275" spans="3:34">
      <c r="C3275" s="111"/>
      <c r="D3275" s="111"/>
      <c r="E3275" s="111"/>
      <c r="F3275" s="138"/>
      <c r="G3275" s="111"/>
      <c r="J3275" s="111"/>
      <c r="AD3275" s="111"/>
      <c r="AH3275" s="111"/>
    </row>
    <row r="3276" spans="3:34">
      <c r="C3276" s="111"/>
      <c r="D3276" s="111"/>
      <c r="E3276" s="111"/>
      <c r="F3276" s="138"/>
      <c r="G3276" s="111"/>
      <c r="J3276" s="111"/>
      <c r="AD3276" s="111"/>
      <c r="AH3276" s="111"/>
    </row>
    <row r="3277" spans="3:34">
      <c r="C3277" s="111"/>
      <c r="D3277" s="111"/>
      <c r="E3277" s="111"/>
      <c r="F3277" s="138"/>
      <c r="G3277" s="111"/>
      <c r="J3277" s="111"/>
      <c r="AD3277" s="111"/>
      <c r="AH3277" s="111"/>
    </row>
    <row r="3278" spans="3:34">
      <c r="C3278" s="111"/>
      <c r="D3278" s="111"/>
      <c r="E3278" s="111"/>
      <c r="F3278" s="138"/>
      <c r="G3278" s="111"/>
      <c r="J3278" s="111"/>
      <c r="AD3278" s="111"/>
      <c r="AH3278" s="111"/>
    </row>
    <row r="3279" spans="3:34">
      <c r="C3279" s="111"/>
      <c r="D3279" s="111"/>
      <c r="E3279" s="111"/>
      <c r="F3279" s="138"/>
      <c r="G3279" s="111"/>
      <c r="J3279" s="111"/>
      <c r="AD3279" s="111"/>
      <c r="AH3279" s="111"/>
    </row>
    <row r="3280" spans="3:34">
      <c r="C3280" s="111"/>
      <c r="D3280" s="111"/>
      <c r="E3280" s="111"/>
      <c r="F3280" s="138"/>
      <c r="G3280" s="111"/>
      <c r="J3280" s="111"/>
      <c r="AD3280" s="111"/>
      <c r="AH3280" s="111"/>
    </row>
    <row r="3281" spans="3:34">
      <c r="C3281" s="111"/>
      <c r="D3281" s="111"/>
      <c r="E3281" s="111"/>
      <c r="F3281" s="138"/>
      <c r="G3281" s="111"/>
      <c r="J3281" s="111"/>
      <c r="AD3281" s="111"/>
      <c r="AH3281" s="111"/>
    </row>
    <row r="3282" spans="3:34">
      <c r="C3282" s="111"/>
      <c r="D3282" s="111"/>
      <c r="E3282" s="111"/>
      <c r="F3282" s="138"/>
      <c r="G3282" s="111"/>
      <c r="J3282" s="111"/>
      <c r="AD3282" s="111"/>
      <c r="AH3282" s="111"/>
    </row>
    <row r="3283" spans="3:34">
      <c r="C3283" s="111"/>
      <c r="D3283" s="111"/>
      <c r="E3283" s="111"/>
      <c r="F3283" s="138"/>
      <c r="G3283" s="111"/>
      <c r="J3283" s="111"/>
      <c r="AD3283" s="111"/>
      <c r="AH3283" s="111"/>
    </row>
    <row r="3284" spans="3:34">
      <c r="C3284" s="111"/>
      <c r="D3284" s="111"/>
      <c r="E3284" s="111"/>
      <c r="F3284" s="138"/>
      <c r="G3284" s="111"/>
      <c r="J3284" s="111"/>
      <c r="AD3284" s="111"/>
      <c r="AH3284" s="111"/>
    </row>
    <row r="3285" spans="3:34">
      <c r="C3285" s="111"/>
      <c r="D3285" s="111"/>
      <c r="E3285" s="111"/>
      <c r="F3285" s="138"/>
      <c r="G3285" s="111"/>
      <c r="J3285" s="111"/>
      <c r="AD3285" s="111"/>
      <c r="AH3285" s="111"/>
    </row>
    <row r="3286" spans="3:34">
      <c r="C3286" s="111"/>
      <c r="D3286" s="111"/>
      <c r="E3286" s="111"/>
      <c r="F3286" s="138"/>
      <c r="G3286" s="111"/>
      <c r="J3286" s="111"/>
      <c r="AD3286" s="111"/>
      <c r="AH3286" s="111"/>
    </row>
    <row r="3287" spans="3:34">
      <c r="C3287" s="111"/>
      <c r="D3287" s="111"/>
      <c r="E3287" s="111"/>
      <c r="F3287" s="138"/>
      <c r="G3287" s="111"/>
      <c r="J3287" s="111"/>
      <c r="AD3287" s="111"/>
      <c r="AH3287" s="111"/>
    </row>
    <row r="3288" spans="3:34">
      <c r="C3288" s="111"/>
      <c r="D3288" s="111"/>
      <c r="E3288" s="111"/>
      <c r="F3288" s="138"/>
      <c r="G3288" s="111"/>
      <c r="J3288" s="111"/>
      <c r="AD3288" s="111"/>
      <c r="AH3288" s="111"/>
    </row>
    <row r="3289" spans="3:34">
      <c r="C3289" s="111"/>
      <c r="D3289" s="111"/>
      <c r="E3289" s="111"/>
      <c r="F3289" s="138"/>
      <c r="G3289" s="111"/>
      <c r="J3289" s="111"/>
      <c r="AD3289" s="111"/>
      <c r="AH3289" s="111"/>
    </row>
    <row r="3290" spans="3:34">
      <c r="C3290" s="111"/>
      <c r="D3290" s="111"/>
      <c r="E3290" s="111"/>
      <c r="F3290" s="138"/>
      <c r="G3290" s="111"/>
      <c r="J3290" s="111"/>
      <c r="AD3290" s="111"/>
      <c r="AH3290" s="111"/>
    </row>
    <row r="3291" spans="3:34">
      <c r="C3291" s="111"/>
      <c r="D3291" s="111"/>
      <c r="E3291" s="111"/>
      <c r="F3291" s="138"/>
      <c r="G3291" s="111"/>
      <c r="J3291" s="111"/>
      <c r="AD3291" s="111"/>
      <c r="AH3291" s="111"/>
    </row>
    <row r="3292" spans="3:34">
      <c r="C3292" s="111"/>
      <c r="D3292" s="111"/>
      <c r="E3292" s="111"/>
      <c r="F3292" s="138"/>
      <c r="G3292" s="111"/>
      <c r="J3292" s="111"/>
      <c r="AD3292" s="111"/>
      <c r="AH3292" s="111"/>
    </row>
    <row r="3293" spans="3:34">
      <c r="C3293" s="111"/>
      <c r="D3293" s="111"/>
      <c r="E3293" s="111"/>
      <c r="F3293" s="138"/>
      <c r="G3293" s="111"/>
      <c r="J3293" s="111"/>
      <c r="AD3293" s="111"/>
      <c r="AH3293" s="111"/>
    </row>
    <row r="3294" spans="3:34">
      <c r="C3294" s="111"/>
      <c r="D3294" s="111"/>
      <c r="E3294" s="111"/>
      <c r="F3294" s="138"/>
      <c r="G3294" s="111"/>
      <c r="J3294" s="111"/>
      <c r="AD3294" s="111"/>
      <c r="AH3294" s="111"/>
    </row>
    <row r="3295" spans="3:34">
      <c r="C3295" s="111"/>
      <c r="D3295" s="111"/>
      <c r="E3295" s="111"/>
      <c r="F3295" s="138"/>
      <c r="G3295" s="111"/>
      <c r="J3295" s="111"/>
      <c r="AD3295" s="111"/>
      <c r="AH3295" s="111"/>
    </row>
    <row r="3296" spans="3:34">
      <c r="C3296" s="111"/>
      <c r="D3296" s="111"/>
      <c r="E3296" s="111"/>
      <c r="F3296" s="138"/>
      <c r="G3296" s="111"/>
      <c r="J3296" s="111"/>
      <c r="AD3296" s="111"/>
      <c r="AH3296" s="111"/>
    </row>
    <row r="3297" spans="3:34">
      <c r="C3297" s="111"/>
      <c r="D3297" s="111"/>
      <c r="E3297" s="111"/>
      <c r="F3297" s="138"/>
      <c r="G3297" s="111"/>
      <c r="J3297" s="111"/>
      <c r="AD3297" s="111"/>
      <c r="AH3297" s="111"/>
    </row>
    <row r="3298" spans="3:34">
      <c r="C3298" s="111"/>
      <c r="D3298" s="111"/>
      <c r="E3298" s="111"/>
      <c r="F3298" s="138"/>
      <c r="G3298" s="111"/>
      <c r="J3298" s="111"/>
      <c r="AD3298" s="111"/>
      <c r="AH3298" s="111"/>
    </row>
    <row r="3299" spans="3:34">
      <c r="C3299" s="111"/>
      <c r="D3299" s="111"/>
      <c r="E3299" s="111"/>
      <c r="F3299" s="138"/>
      <c r="G3299" s="111"/>
      <c r="J3299" s="111"/>
      <c r="AD3299" s="111"/>
      <c r="AH3299" s="111"/>
    </row>
    <row r="3300" spans="3:34">
      <c r="C3300" s="111"/>
      <c r="D3300" s="111"/>
      <c r="E3300" s="111"/>
      <c r="F3300" s="138"/>
      <c r="G3300" s="111"/>
      <c r="J3300" s="111"/>
      <c r="AD3300" s="111"/>
      <c r="AH3300" s="111"/>
    </row>
    <row r="3301" spans="3:34">
      <c r="C3301" s="111"/>
      <c r="D3301" s="111"/>
      <c r="E3301" s="111"/>
      <c r="F3301" s="138"/>
      <c r="G3301" s="111"/>
      <c r="J3301" s="111"/>
      <c r="AD3301" s="111"/>
      <c r="AH3301" s="111"/>
    </row>
    <row r="3302" spans="3:34">
      <c r="C3302" s="111"/>
      <c r="D3302" s="111"/>
      <c r="E3302" s="111"/>
      <c r="F3302" s="138"/>
      <c r="G3302" s="111"/>
      <c r="J3302" s="111"/>
      <c r="AD3302" s="111"/>
      <c r="AH3302" s="111"/>
    </row>
    <row r="3303" spans="3:34">
      <c r="C3303" s="111"/>
      <c r="D3303" s="111"/>
      <c r="E3303" s="111"/>
      <c r="F3303" s="138"/>
      <c r="G3303" s="111"/>
      <c r="J3303" s="111"/>
      <c r="AD3303" s="111"/>
      <c r="AH3303" s="111"/>
    </row>
    <row r="3304" spans="3:34">
      <c r="C3304" s="111"/>
      <c r="D3304" s="111"/>
      <c r="E3304" s="111"/>
      <c r="F3304" s="138"/>
      <c r="G3304" s="111"/>
      <c r="J3304" s="111"/>
      <c r="AD3304" s="111"/>
      <c r="AH3304" s="111"/>
    </row>
    <row r="3305" spans="3:34">
      <c r="C3305" s="111"/>
      <c r="D3305" s="111"/>
      <c r="E3305" s="111"/>
      <c r="F3305" s="138"/>
      <c r="G3305" s="111"/>
      <c r="J3305" s="111"/>
      <c r="AD3305" s="111"/>
      <c r="AH3305" s="111"/>
    </row>
    <row r="3306" spans="3:34">
      <c r="C3306" s="111"/>
      <c r="D3306" s="111"/>
      <c r="E3306" s="111"/>
      <c r="F3306" s="138"/>
      <c r="G3306" s="111"/>
      <c r="J3306" s="111"/>
      <c r="AD3306" s="111"/>
      <c r="AH3306" s="111"/>
    </row>
    <row r="3307" spans="3:34">
      <c r="C3307" s="111"/>
      <c r="D3307" s="111"/>
      <c r="E3307" s="111"/>
      <c r="F3307" s="138"/>
      <c r="G3307" s="111"/>
      <c r="J3307" s="111"/>
      <c r="AD3307" s="111"/>
      <c r="AH3307" s="111"/>
    </row>
    <row r="3308" spans="3:34">
      <c r="C3308" s="111"/>
      <c r="D3308" s="111"/>
      <c r="E3308" s="111"/>
      <c r="F3308" s="138"/>
      <c r="G3308" s="111"/>
      <c r="J3308" s="111"/>
      <c r="AD3308" s="111"/>
      <c r="AH3308" s="111"/>
    </row>
    <row r="3309" spans="3:34">
      <c r="C3309" s="111"/>
      <c r="D3309" s="111"/>
      <c r="E3309" s="111"/>
      <c r="F3309" s="138"/>
      <c r="G3309" s="111"/>
      <c r="J3309" s="111"/>
      <c r="AD3309" s="111"/>
      <c r="AH3309" s="111"/>
    </row>
    <row r="3310" spans="3:34">
      <c r="C3310" s="111"/>
      <c r="D3310" s="111"/>
      <c r="E3310" s="111"/>
      <c r="F3310" s="138"/>
      <c r="G3310" s="111"/>
      <c r="J3310" s="111"/>
      <c r="AD3310" s="111"/>
      <c r="AH3310" s="111"/>
    </row>
    <row r="3311" spans="3:34">
      <c r="C3311" s="111"/>
      <c r="D3311" s="111"/>
      <c r="E3311" s="111"/>
      <c r="F3311" s="138"/>
      <c r="G3311" s="111"/>
      <c r="J3311" s="111"/>
      <c r="AD3311" s="111"/>
      <c r="AH3311" s="111"/>
    </row>
    <row r="3312" spans="3:34">
      <c r="C3312" s="111"/>
      <c r="D3312" s="111"/>
      <c r="E3312" s="111"/>
      <c r="F3312" s="138"/>
      <c r="G3312" s="111"/>
      <c r="J3312" s="111"/>
      <c r="AD3312" s="111"/>
      <c r="AH3312" s="111"/>
    </row>
    <row r="3313" spans="3:34">
      <c r="C3313" s="111"/>
      <c r="D3313" s="111"/>
      <c r="E3313" s="111"/>
      <c r="F3313" s="138"/>
      <c r="G3313" s="111"/>
      <c r="J3313" s="111"/>
      <c r="AD3313" s="111"/>
      <c r="AH3313" s="111"/>
    </row>
    <row r="3314" spans="3:34">
      <c r="C3314" s="111"/>
      <c r="D3314" s="111"/>
      <c r="E3314" s="111"/>
      <c r="F3314" s="138"/>
      <c r="G3314" s="111"/>
      <c r="J3314" s="111"/>
      <c r="AD3314" s="111"/>
      <c r="AH3314" s="111"/>
    </row>
    <row r="3315" spans="3:34">
      <c r="C3315" s="111"/>
      <c r="D3315" s="111"/>
      <c r="E3315" s="111"/>
      <c r="F3315" s="138"/>
      <c r="G3315" s="111"/>
      <c r="J3315" s="111"/>
      <c r="AD3315" s="111"/>
      <c r="AH3315" s="111"/>
    </row>
    <row r="3316" spans="3:34">
      <c r="C3316" s="111"/>
      <c r="D3316" s="111"/>
      <c r="E3316" s="111"/>
      <c r="F3316" s="138"/>
      <c r="G3316" s="111"/>
      <c r="J3316" s="111"/>
      <c r="AD3316" s="111"/>
      <c r="AH3316" s="111"/>
    </row>
    <row r="3317" spans="3:34">
      <c r="C3317" s="111"/>
      <c r="D3317" s="111"/>
      <c r="E3317" s="111"/>
      <c r="F3317" s="138"/>
      <c r="G3317" s="111"/>
      <c r="J3317" s="111"/>
      <c r="AD3317" s="111"/>
      <c r="AH3317" s="111"/>
    </row>
    <row r="3318" spans="3:34">
      <c r="C3318" s="111"/>
      <c r="D3318" s="111"/>
      <c r="E3318" s="111"/>
      <c r="F3318" s="138"/>
      <c r="G3318" s="111"/>
      <c r="J3318" s="111"/>
      <c r="AD3318" s="111"/>
      <c r="AH3318" s="111"/>
    </row>
    <row r="3319" spans="3:34">
      <c r="C3319" s="111"/>
      <c r="D3319" s="111"/>
      <c r="E3319" s="111"/>
      <c r="F3319" s="138"/>
      <c r="G3319" s="111"/>
      <c r="J3319" s="111"/>
      <c r="AD3319" s="111"/>
      <c r="AH3319" s="111"/>
    </row>
    <row r="3320" spans="3:34">
      <c r="C3320" s="111"/>
      <c r="D3320" s="111"/>
      <c r="E3320" s="111"/>
      <c r="F3320" s="138"/>
      <c r="G3320" s="111"/>
      <c r="J3320" s="111"/>
      <c r="AD3320" s="111"/>
      <c r="AH3320" s="111"/>
    </row>
    <row r="3321" spans="3:34">
      <c r="C3321" s="111"/>
      <c r="D3321" s="111"/>
      <c r="E3321" s="111"/>
      <c r="F3321" s="138"/>
      <c r="G3321" s="111"/>
      <c r="J3321" s="111"/>
      <c r="AD3321" s="111"/>
      <c r="AH3321" s="111"/>
    </row>
    <row r="3322" spans="3:34">
      <c r="C3322" s="111"/>
      <c r="D3322" s="111"/>
      <c r="E3322" s="111"/>
      <c r="F3322" s="138"/>
      <c r="G3322" s="111"/>
      <c r="J3322" s="111"/>
      <c r="AD3322" s="111"/>
      <c r="AH3322" s="111"/>
    </row>
    <row r="3323" spans="3:34">
      <c r="C3323" s="111"/>
      <c r="D3323" s="111"/>
      <c r="E3323" s="111"/>
      <c r="F3323" s="138"/>
      <c r="G3323" s="111"/>
      <c r="J3323" s="111"/>
      <c r="AD3323" s="111"/>
      <c r="AH3323" s="111"/>
    </row>
    <row r="3324" spans="3:34">
      <c r="C3324" s="111"/>
      <c r="D3324" s="111"/>
      <c r="E3324" s="111"/>
      <c r="F3324" s="138"/>
      <c r="G3324" s="111"/>
      <c r="J3324" s="111"/>
      <c r="AD3324" s="111"/>
      <c r="AH3324" s="111"/>
    </row>
    <row r="3325" spans="3:34">
      <c r="C3325" s="111"/>
      <c r="D3325" s="111"/>
      <c r="E3325" s="111"/>
      <c r="F3325" s="138"/>
      <c r="G3325" s="111"/>
      <c r="J3325" s="111"/>
      <c r="AD3325" s="111"/>
      <c r="AH3325" s="111"/>
    </row>
    <row r="3326" spans="3:34">
      <c r="C3326" s="111"/>
      <c r="D3326" s="111"/>
      <c r="E3326" s="111"/>
      <c r="F3326" s="138"/>
      <c r="G3326" s="111"/>
      <c r="J3326" s="111"/>
      <c r="AD3326" s="111"/>
      <c r="AH3326" s="111"/>
    </row>
    <row r="3327" spans="3:34">
      <c r="C3327" s="111"/>
      <c r="D3327" s="111"/>
      <c r="E3327" s="111"/>
      <c r="F3327" s="138"/>
      <c r="G3327" s="111"/>
      <c r="J3327" s="111"/>
      <c r="AD3327" s="111"/>
      <c r="AH3327" s="111"/>
    </row>
    <row r="3328" spans="3:34">
      <c r="C3328" s="111"/>
      <c r="D3328" s="111"/>
      <c r="E3328" s="111"/>
      <c r="F3328" s="138"/>
      <c r="G3328" s="111"/>
      <c r="J3328" s="111"/>
      <c r="AD3328" s="111"/>
      <c r="AH3328" s="111"/>
    </row>
    <row r="3329" spans="3:34">
      <c r="C3329" s="111"/>
      <c r="D3329" s="111"/>
      <c r="E3329" s="111"/>
      <c r="F3329" s="138"/>
      <c r="G3329" s="111"/>
      <c r="J3329" s="111"/>
      <c r="AD3329" s="111"/>
      <c r="AH3329" s="111"/>
    </row>
    <row r="3330" spans="3:34">
      <c r="C3330" s="111"/>
      <c r="D3330" s="111"/>
      <c r="E3330" s="111"/>
      <c r="F3330" s="138"/>
      <c r="G3330" s="111"/>
      <c r="J3330" s="111"/>
      <c r="AD3330" s="111"/>
      <c r="AH3330" s="111"/>
    </row>
    <row r="3331" spans="3:34">
      <c r="C3331" s="111"/>
      <c r="D3331" s="111"/>
      <c r="E3331" s="111"/>
      <c r="F3331" s="138"/>
      <c r="G3331" s="111"/>
      <c r="J3331" s="111"/>
      <c r="AD3331" s="111"/>
      <c r="AH3331" s="111"/>
    </row>
    <row r="3332" spans="3:34">
      <c r="C3332" s="111"/>
      <c r="D3332" s="111"/>
      <c r="E3332" s="111"/>
      <c r="F3332" s="138"/>
      <c r="G3332" s="111"/>
      <c r="J3332" s="111"/>
      <c r="AD3332" s="111"/>
      <c r="AH3332" s="111"/>
    </row>
    <row r="3333" spans="3:34">
      <c r="C3333" s="111"/>
      <c r="D3333" s="111"/>
      <c r="E3333" s="111"/>
      <c r="F3333" s="138"/>
      <c r="G3333" s="111"/>
      <c r="J3333" s="111"/>
      <c r="AD3333" s="111"/>
      <c r="AH3333" s="111"/>
    </row>
    <row r="3334" spans="3:34">
      <c r="C3334" s="111"/>
      <c r="D3334" s="111"/>
      <c r="E3334" s="111"/>
      <c r="F3334" s="138"/>
      <c r="G3334" s="111"/>
      <c r="J3334" s="111"/>
      <c r="AD3334" s="111"/>
      <c r="AH3334" s="111"/>
    </row>
    <row r="3335" spans="3:34">
      <c r="C3335" s="111"/>
      <c r="D3335" s="111"/>
      <c r="E3335" s="111"/>
      <c r="F3335" s="138"/>
      <c r="G3335" s="111"/>
      <c r="J3335" s="111"/>
      <c r="AD3335" s="111"/>
      <c r="AH3335" s="111"/>
    </row>
    <row r="3336" spans="3:34">
      <c r="C3336" s="111"/>
      <c r="D3336" s="111"/>
      <c r="E3336" s="111"/>
      <c r="F3336" s="138"/>
      <c r="G3336" s="111"/>
      <c r="J3336" s="111"/>
      <c r="AD3336" s="111"/>
      <c r="AH3336" s="111"/>
    </row>
    <row r="3337" spans="3:34">
      <c r="C3337" s="111"/>
      <c r="D3337" s="111"/>
      <c r="E3337" s="111"/>
      <c r="F3337" s="138"/>
      <c r="G3337" s="111"/>
      <c r="J3337" s="111"/>
      <c r="AD3337" s="111"/>
      <c r="AH3337" s="111"/>
    </row>
    <row r="3338" spans="3:34">
      <c r="C3338" s="111"/>
      <c r="D3338" s="111"/>
      <c r="E3338" s="111"/>
      <c r="F3338" s="138"/>
      <c r="G3338" s="111"/>
      <c r="J3338" s="111"/>
      <c r="AD3338" s="111"/>
      <c r="AH3338" s="111"/>
    </row>
    <row r="3339" spans="3:34">
      <c r="C3339" s="111"/>
      <c r="D3339" s="111"/>
      <c r="E3339" s="111"/>
      <c r="F3339" s="138"/>
      <c r="G3339" s="111"/>
      <c r="J3339" s="111"/>
      <c r="AD3339" s="111"/>
      <c r="AH3339" s="111"/>
    </row>
    <row r="3340" spans="3:34">
      <c r="C3340" s="111"/>
      <c r="D3340" s="111"/>
      <c r="E3340" s="111"/>
      <c r="F3340" s="138"/>
      <c r="G3340" s="111"/>
      <c r="J3340" s="111"/>
      <c r="AD3340" s="111"/>
      <c r="AH3340" s="111"/>
    </row>
    <row r="3341" spans="3:34">
      <c r="C3341" s="111"/>
      <c r="D3341" s="111"/>
      <c r="E3341" s="111"/>
      <c r="F3341" s="138"/>
      <c r="G3341" s="111"/>
      <c r="J3341" s="111"/>
      <c r="AD3341" s="111"/>
      <c r="AH3341" s="111"/>
    </row>
    <row r="3342" spans="3:34">
      <c r="C3342" s="111"/>
      <c r="D3342" s="111"/>
      <c r="E3342" s="111"/>
      <c r="F3342" s="138"/>
      <c r="G3342" s="111"/>
      <c r="J3342" s="111"/>
      <c r="AD3342" s="111"/>
      <c r="AH3342" s="111"/>
    </row>
    <row r="3343" spans="3:34">
      <c r="C3343" s="111"/>
      <c r="D3343" s="111"/>
      <c r="E3343" s="111"/>
      <c r="F3343" s="138"/>
      <c r="G3343" s="111"/>
      <c r="J3343" s="111"/>
      <c r="AD3343" s="111"/>
      <c r="AH3343" s="111"/>
    </row>
    <row r="3344" spans="3:34">
      <c r="C3344" s="111"/>
      <c r="D3344" s="111"/>
      <c r="E3344" s="111"/>
      <c r="F3344" s="138"/>
      <c r="G3344" s="111"/>
      <c r="J3344" s="111"/>
      <c r="AD3344" s="111"/>
      <c r="AH3344" s="111"/>
    </row>
    <row r="3345" spans="3:34">
      <c r="C3345" s="111"/>
      <c r="D3345" s="111"/>
      <c r="E3345" s="111"/>
      <c r="F3345" s="138"/>
      <c r="G3345" s="111"/>
      <c r="J3345" s="111"/>
      <c r="AD3345" s="111"/>
      <c r="AH3345" s="111"/>
    </row>
    <row r="3346" spans="3:34">
      <c r="C3346" s="111"/>
      <c r="D3346" s="111"/>
      <c r="E3346" s="111"/>
      <c r="F3346" s="138"/>
      <c r="G3346" s="111"/>
      <c r="J3346" s="111"/>
      <c r="AD3346" s="111"/>
      <c r="AH3346" s="111"/>
    </row>
    <row r="3347" spans="3:34">
      <c r="C3347" s="111"/>
      <c r="D3347" s="111"/>
      <c r="E3347" s="111"/>
      <c r="F3347" s="138"/>
      <c r="G3347" s="111"/>
      <c r="J3347" s="111"/>
      <c r="AD3347" s="111"/>
      <c r="AH3347" s="111"/>
    </row>
    <row r="3348" spans="3:34">
      <c r="C3348" s="111"/>
      <c r="D3348" s="111"/>
      <c r="E3348" s="111"/>
      <c r="F3348" s="138"/>
      <c r="G3348" s="111"/>
      <c r="J3348" s="111"/>
      <c r="AD3348" s="111"/>
      <c r="AH3348" s="111"/>
    </row>
    <row r="3349" spans="3:34">
      <c r="C3349" s="111"/>
      <c r="D3349" s="111"/>
      <c r="E3349" s="111"/>
      <c r="F3349" s="138"/>
      <c r="G3349" s="111"/>
      <c r="J3349" s="111"/>
      <c r="AD3349" s="111"/>
      <c r="AH3349" s="111"/>
    </row>
    <row r="3350" spans="3:34">
      <c r="C3350" s="111"/>
      <c r="D3350" s="111"/>
      <c r="E3350" s="111"/>
      <c r="F3350" s="138"/>
      <c r="G3350" s="111"/>
      <c r="J3350" s="111"/>
      <c r="AD3350" s="111"/>
      <c r="AH3350" s="111"/>
    </row>
    <row r="3351" spans="3:34">
      <c r="C3351" s="111"/>
      <c r="D3351" s="111"/>
      <c r="E3351" s="111"/>
      <c r="F3351" s="138"/>
      <c r="G3351" s="111"/>
      <c r="J3351" s="111"/>
      <c r="AD3351" s="111"/>
      <c r="AH3351" s="111"/>
    </row>
    <row r="3352" spans="3:34">
      <c r="C3352" s="111"/>
      <c r="D3352" s="111"/>
      <c r="E3352" s="111"/>
      <c r="F3352" s="138"/>
      <c r="G3352" s="111"/>
      <c r="J3352" s="111"/>
      <c r="AD3352" s="111"/>
      <c r="AH3352" s="111"/>
    </row>
    <row r="3353" spans="3:34">
      <c r="C3353" s="111"/>
      <c r="D3353" s="111"/>
      <c r="E3353" s="111"/>
      <c r="F3353" s="138"/>
      <c r="G3353" s="111"/>
      <c r="J3353" s="111"/>
      <c r="AD3353" s="111"/>
      <c r="AH3353" s="111"/>
    </row>
    <row r="3354" spans="3:34">
      <c r="C3354" s="111"/>
      <c r="D3354" s="111"/>
      <c r="E3354" s="111"/>
      <c r="F3354" s="138"/>
      <c r="G3354" s="111"/>
      <c r="J3354" s="111"/>
      <c r="AD3354" s="111"/>
      <c r="AH3354" s="111"/>
    </row>
    <row r="3355" spans="3:34">
      <c r="C3355" s="111"/>
      <c r="D3355" s="111"/>
      <c r="E3355" s="111"/>
      <c r="F3355" s="138"/>
      <c r="G3355" s="111"/>
      <c r="J3355" s="111"/>
      <c r="AD3355" s="111"/>
      <c r="AH3355" s="111"/>
    </row>
    <row r="3356" spans="3:34">
      <c r="C3356" s="111"/>
      <c r="D3356" s="111"/>
      <c r="E3356" s="111"/>
      <c r="F3356" s="138"/>
      <c r="G3356" s="111"/>
      <c r="J3356" s="111"/>
      <c r="AD3356" s="111"/>
      <c r="AH3356" s="111"/>
    </row>
    <row r="3357" spans="3:34">
      <c r="C3357" s="111"/>
      <c r="D3357" s="111"/>
      <c r="E3357" s="111"/>
      <c r="F3357" s="138"/>
      <c r="G3357" s="111"/>
      <c r="J3357" s="111"/>
      <c r="AD3357" s="111"/>
      <c r="AH3357" s="111"/>
    </row>
    <row r="3358" spans="3:34">
      <c r="C3358" s="111"/>
      <c r="D3358" s="111"/>
      <c r="E3358" s="111"/>
      <c r="F3358" s="138"/>
      <c r="G3358" s="111"/>
      <c r="J3358" s="111"/>
      <c r="AD3358" s="111"/>
      <c r="AH3358" s="111"/>
    </row>
    <row r="3359" spans="3:34">
      <c r="C3359" s="111"/>
      <c r="D3359" s="111"/>
      <c r="E3359" s="111"/>
      <c r="F3359" s="138"/>
      <c r="G3359" s="111"/>
      <c r="J3359" s="111"/>
      <c r="AD3359" s="111"/>
      <c r="AH3359" s="111"/>
    </row>
    <row r="3360" spans="3:34">
      <c r="C3360" s="111"/>
      <c r="D3360" s="111"/>
      <c r="E3360" s="111"/>
      <c r="F3360" s="138"/>
      <c r="G3360" s="111"/>
      <c r="J3360" s="111"/>
      <c r="AD3360" s="111"/>
      <c r="AH3360" s="111"/>
    </row>
    <row r="3361" spans="3:34">
      <c r="C3361" s="111"/>
      <c r="D3361" s="111"/>
      <c r="E3361" s="111"/>
      <c r="F3361" s="138"/>
      <c r="G3361" s="111"/>
      <c r="J3361" s="111"/>
      <c r="AD3361" s="111"/>
      <c r="AH3361" s="111"/>
    </row>
    <row r="3362" spans="3:34">
      <c r="C3362" s="111"/>
      <c r="D3362" s="111"/>
      <c r="E3362" s="111"/>
      <c r="F3362" s="138"/>
      <c r="G3362" s="111"/>
      <c r="J3362" s="111"/>
      <c r="AD3362" s="111"/>
      <c r="AH3362" s="111"/>
    </row>
    <row r="3363" spans="3:34">
      <c r="C3363" s="111"/>
      <c r="D3363" s="111"/>
      <c r="E3363" s="111"/>
      <c r="F3363" s="138"/>
      <c r="G3363" s="111"/>
      <c r="J3363" s="111"/>
      <c r="AD3363" s="111"/>
      <c r="AH3363" s="111"/>
    </row>
    <row r="3364" spans="3:34">
      <c r="C3364" s="111"/>
      <c r="D3364" s="111"/>
      <c r="E3364" s="111"/>
      <c r="F3364" s="138"/>
      <c r="G3364" s="111"/>
      <c r="J3364" s="111"/>
      <c r="AD3364" s="111"/>
      <c r="AH3364" s="111"/>
    </row>
    <row r="3365" spans="3:34">
      <c r="C3365" s="111"/>
      <c r="D3365" s="111"/>
      <c r="E3365" s="111"/>
      <c r="F3365" s="138"/>
      <c r="G3365" s="111"/>
      <c r="J3365" s="111"/>
      <c r="AD3365" s="111"/>
      <c r="AH3365" s="111"/>
    </row>
    <row r="3366" spans="3:34">
      <c r="C3366" s="111"/>
      <c r="D3366" s="111"/>
      <c r="E3366" s="111"/>
      <c r="F3366" s="138"/>
      <c r="G3366" s="111"/>
      <c r="J3366" s="111"/>
      <c r="AD3366" s="111"/>
      <c r="AH3366" s="111"/>
    </row>
    <row r="3367" spans="3:34">
      <c r="C3367" s="111"/>
      <c r="D3367" s="111"/>
      <c r="E3367" s="111"/>
      <c r="F3367" s="138"/>
      <c r="G3367" s="111"/>
      <c r="J3367" s="111"/>
      <c r="AD3367" s="111"/>
      <c r="AH3367" s="111"/>
    </row>
    <row r="3368" spans="3:34">
      <c r="C3368" s="111"/>
      <c r="D3368" s="111"/>
      <c r="E3368" s="111"/>
      <c r="F3368" s="138"/>
      <c r="G3368" s="111"/>
      <c r="J3368" s="111"/>
      <c r="AD3368" s="111"/>
      <c r="AH3368" s="111"/>
    </row>
    <row r="3369" spans="3:34">
      <c r="C3369" s="111"/>
      <c r="D3369" s="111"/>
      <c r="E3369" s="111"/>
      <c r="F3369" s="138"/>
      <c r="G3369" s="111"/>
      <c r="J3369" s="111"/>
      <c r="AD3369" s="111"/>
      <c r="AH3369" s="111"/>
    </row>
    <row r="3370" spans="3:34">
      <c r="C3370" s="111"/>
      <c r="D3370" s="111"/>
      <c r="E3370" s="111"/>
      <c r="F3370" s="138"/>
      <c r="G3370" s="111"/>
      <c r="J3370" s="111"/>
      <c r="AD3370" s="111"/>
      <c r="AH3370" s="111"/>
    </row>
    <row r="3371" spans="3:34">
      <c r="C3371" s="111"/>
      <c r="D3371" s="111"/>
      <c r="E3371" s="111"/>
      <c r="F3371" s="138"/>
      <c r="G3371" s="111"/>
      <c r="J3371" s="111"/>
      <c r="AD3371" s="111"/>
      <c r="AH3371" s="111"/>
    </row>
    <row r="3372" spans="3:34">
      <c r="C3372" s="111"/>
      <c r="D3372" s="111"/>
      <c r="E3372" s="111"/>
      <c r="F3372" s="138"/>
      <c r="G3372" s="111"/>
      <c r="J3372" s="111"/>
      <c r="AD3372" s="111"/>
      <c r="AH3372" s="111"/>
    </row>
    <row r="3373" spans="3:34">
      <c r="C3373" s="111"/>
      <c r="D3373" s="111"/>
      <c r="E3373" s="111"/>
      <c r="F3373" s="138"/>
      <c r="G3373" s="111"/>
      <c r="J3373" s="111"/>
      <c r="AD3373" s="111"/>
      <c r="AH3373" s="111"/>
    </row>
    <row r="3374" spans="3:34">
      <c r="C3374" s="111"/>
      <c r="D3374" s="111"/>
      <c r="E3374" s="111"/>
      <c r="F3374" s="138"/>
      <c r="G3374" s="111"/>
      <c r="J3374" s="111"/>
      <c r="AD3374" s="111"/>
      <c r="AH3374" s="111"/>
    </row>
    <row r="3375" spans="3:34">
      <c r="C3375" s="111"/>
      <c r="D3375" s="111"/>
      <c r="E3375" s="111"/>
      <c r="F3375" s="138"/>
      <c r="G3375" s="111"/>
      <c r="J3375" s="111"/>
      <c r="AD3375" s="111"/>
      <c r="AH3375" s="111"/>
    </row>
    <row r="3376" spans="3:34">
      <c r="C3376" s="111"/>
      <c r="D3376" s="111"/>
      <c r="E3376" s="111"/>
      <c r="F3376" s="138"/>
      <c r="G3376" s="111"/>
      <c r="J3376" s="111"/>
      <c r="AD3376" s="111"/>
      <c r="AH3376" s="111"/>
    </row>
    <row r="3377" spans="3:34">
      <c r="C3377" s="111"/>
      <c r="D3377" s="111"/>
      <c r="E3377" s="111"/>
      <c r="F3377" s="138"/>
      <c r="G3377" s="111"/>
      <c r="J3377" s="111"/>
      <c r="AD3377" s="111"/>
      <c r="AH3377" s="111"/>
    </row>
    <row r="3378" spans="3:34">
      <c r="C3378" s="111"/>
      <c r="D3378" s="111"/>
      <c r="E3378" s="111"/>
      <c r="F3378" s="138"/>
      <c r="G3378" s="111"/>
      <c r="J3378" s="111"/>
      <c r="AD3378" s="111"/>
      <c r="AH3378" s="111"/>
    </row>
    <row r="3379" spans="3:34">
      <c r="C3379" s="111"/>
      <c r="D3379" s="111"/>
      <c r="E3379" s="111"/>
      <c r="F3379" s="138"/>
      <c r="G3379" s="111"/>
      <c r="J3379" s="111"/>
      <c r="AD3379" s="111"/>
      <c r="AH3379" s="111"/>
    </row>
    <row r="3380" spans="3:34">
      <c r="C3380" s="111"/>
      <c r="D3380" s="111"/>
      <c r="E3380" s="111"/>
      <c r="F3380" s="138"/>
      <c r="G3380" s="111"/>
      <c r="J3380" s="111"/>
      <c r="AD3380" s="111"/>
      <c r="AH3380" s="111"/>
    </row>
    <row r="3381" spans="3:34">
      <c r="C3381" s="111"/>
      <c r="D3381" s="111"/>
      <c r="E3381" s="111"/>
      <c r="F3381" s="138"/>
      <c r="G3381" s="111"/>
      <c r="J3381" s="111"/>
      <c r="AD3381" s="111"/>
      <c r="AH3381" s="111"/>
    </row>
    <row r="3382" spans="3:34">
      <c r="C3382" s="111"/>
      <c r="D3382" s="111"/>
      <c r="E3382" s="111"/>
      <c r="F3382" s="138"/>
      <c r="G3382" s="111"/>
      <c r="J3382" s="111"/>
      <c r="AD3382" s="111"/>
      <c r="AH3382" s="111"/>
    </row>
    <row r="3383" spans="3:34">
      <c r="C3383" s="111"/>
      <c r="D3383" s="111"/>
      <c r="E3383" s="111"/>
      <c r="F3383" s="138"/>
      <c r="G3383" s="111"/>
      <c r="J3383" s="111"/>
      <c r="AD3383" s="111"/>
      <c r="AH3383" s="111"/>
    </row>
    <row r="3384" spans="3:34">
      <c r="C3384" s="111"/>
      <c r="D3384" s="111"/>
      <c r="E3384" s="111"/>
      <c r="F3384" s="138"/>
      <c r="G3384" s="111"/>
      <c r="J3384" s="111"/>
      <c r="AD3384" s="111"/>
      <c r="AH3384" s="111"/>
    </row>
    <row r="3385" spans="3:34">
      <c r="C3385" s="111"/>
      <c r="D3385" s="111"/>
      <c r="E3385" s="111"/>
      <c r="F3385" s="138"/>
      <c r="G3385" s="111"/>
      <c r="J3385" s="111"/>
      <c r="AD3385" s="111"/>
      <c r="AH3385" s="111"/>
    </row>
    <row r="3386" spans="3:34">
      <c r="C3386" s="111"/>
      <c r="D3386" s="111"/>
      <c r="E3386" s="111"/>
      <c r="F3386" s="138"/>
      <c r="G3386" s="111"/>
      <c r="J3386" s="111"/>
      <c r="AD3386" s="111"/>
      <c r="AH3386" s="111"/>
    </row>
    <row r="3387" spans="3:34">
      <c r="C3387" s="111"/>
      <c r="D3387" s="111"/>
      <c r="E3387" s="111"/>
      <c r="F3387" s="138"/>
      <c r="G3387" s="111"/>
      <c r="J3387" s="111"/>
      <c r="AD3387" s="111"/>
      <c r="AH3387" s="111"/>
    </row>
    <row r="3388" spans="3:34">
      <c r="C3388" s="111"/>
      <c r="D3388" s="111"/>
      <c r="E3388" s="111"/>
      <c r="F3388" s="138"/>
      <c r="G3388" s="111"/>
      <c r="J3388" s="111"/>
      <c r="AD3388" s="111"/>
      <c r="AH3388" s="111"/>
    </row>
    <row r="3389" spans="3:34">
      <c r="C3389" s="111"/>
      <c r="D3389" s="111"/>
      <c r="E3389" s="111"/>
      <c r="F3389" s="138"/>
      <c r="G3389" s="111"/>
      <c r="J3389" s="111"/>
      <c r="AD3389" s="111"/>
      <c r="AH3389" s="111"/>
    </row>
    <row r="3390" spans="3:34">
      <c r="C3390" s="111"/>
      <c r="D3390" s="111"/>
      <c r="E3390" s="111"/>
      <c r="F3390" s="138"/>
      <c r="G3390" s="111"/>
      <c r="J3390" s="111"/>
      <c r="AD3390" s="111"/>
      <c r="AH3390" s="111"/>
    </row>
    <row r="3391" spans="3:34">
      <c r="C3391" s="111"/>
      <c r="D3391" s="111"/>
      <c r="E3391" s="111"/>
      <c r="F3391" s="138"/>
      <c r="G3391" s="111"/>
      <c r="J3391" s="111"/>
      <c r="AD3391" s="111"/>
      <c r="AH3391" s="111"/>
    </row>
    <row r="3392" spans="3:34">
      <c r="C3392" s="111"/>
      <c r="D3392" s="111"/>
      <c r="E3392" s="111"/>
      <c r="F3392" s="138"/>
      <c r="G3392" s="111"/>
      <c r="J3392" s="111"/>
      <c r="AD3392" s="111"/>
      <c r="AH3392" s="111"/>
    </row>
    <row r="3393" spans="3:34">
      <c r="C3393" s="111"/>
      <c r="D3393" s="111"/>
      <c r="E3393" s="111"/>
      <c r="F3393" s="138"/>
      <c r="G3393" s="111"/>
      <c r="J3393" s="111"/>
      <c r="AD3393" s="111"/>
      <c r="AH3393" s="111"/>
    </row>
    <row r="3394" spans="3:34">
      <c r="C3394" s="111"/>
      <c r="D3394" s="111"/>
      <c r="E3394" s="111"/>
      <c r="F3394" s="138"/>
      <c r="G3394" s="111"/>
      <c r="J3394" s="111"/>
      <c r="AD3394" s="111"/>
      <c r="AH3394" s="111"/>
    </row>
    <row r="3395" spans="3:34">
      <c r="C3395" s="111"/>
      <c r="D3395" s="111"/>
      <c r="E3395" s="111"/>
      <c r="F3395" s="138"/>
      <c r="G3395" s="111"/>
      <c r="J3395" s="111"/>
      <c r="AD3395" s="111"/>
      <c r="AH3395" s="111"/>
    </row>
    <row r="3396" spans="3:34">
      <c r="C3396" s="111"/>
      <c r="D3396" s="111"/>
      <c r="E3396" s="111"/>
      <c r="F3396" s="138"/>
      <c r="G3396" s="111"/>
      <c r="J3396" s="111"/>
      <c r="AD3396" s="111"/>
      <c r="AH3396" s="111"/>
    </row>
    <row r="3397" spans="3:34">
      <c r="C3397" s="111"/>
      <c r="D3397" s="111"/>
      <c r="E3397" s="111"/>
      <c r="F3397" s="138"/>
      <c r="G3397" s="111"/>
      <c r="J3397" s="111"/>
      <c r="AD3397" s="111"/>
      <c r="AH3397" s="111"/>
    </row>
    <row r="3398" spans="3:34">
      <c r="C3398" s="111"/>
      <c r="D3398" s="111"/>
      <c r="E3398" s="111"/>
      <c r="F3398" s="138"/>
      <c r="G3398" s="111"/>
      <c r="J3398" s="111"/>
      <c r="AD3398" s="111"/>
      <c r="AH3398" s="111"/>
    </row>
    <row r="3399" spans="3:34">
      <c r="C3399" s="111"/>
      <c r="D3399" s="111"/>
      <c r="E3399" s="111"/>
      <c r="F3399" s="138"/>
      <c r="G3399" s="111"/>
      <c r="J3399" s="111"/>
      <c r="AD3399" s="111"/>
      <c r="AH3399" s="111"/>
    </row>
    <row r="3400" spans="3:34">
      <c r="C3400" s="111"/>
      <c r="D3400" s="111"/>
      <c r="E3400" s="111"/>
      <c r="F3400" s="138"/>
      <c r="G3400" s="111"/>
      <c r="J3400" s="111"/>
      <c r="AD3400" s="111"/>
      <c r="AH3400" s="111"/>
    </row>
    <row r="3401" spans="3:34">
      <c r="C3401" s="111"/>
      <c r="D3401" s="111"/>
      <c r="E3401" s="111"/>
      <c r="F3401" s="138"/>
      <c r="G3401" s="111"/>
      <c r="J3401" s="111"/>
      <c r="AD3401" s="111"/>
      <c r="AH3401" s="111"/>
    </row>
    <row r="3402" spans="3:34">
      <c r="C3402" s="111"/>
      <c r="D3402" s="111"/>
      <c r="E3402" s="111"/>
      <c r="F3402" s="138"/>
      <c r="G3402" s="111"/>
      <c r="J3402" s="111"/>
      <c r="AD3402" s="111"/>
      <c r="AH3402" s="111"/>
    </row>
    <row r="3403" spans="3:34">
      <c r="C3403" s="111"/>
      <c r="D3403" s="111"/>
      <c r="E3403" s="111"/>
      <c r="F3403" s="138"/>
      <c r="G3403" s="111"/>
      <c r="J3403" s="111"/>
      <c r="AD3403" s="111"/>
      <c r="AH3403" s="111"/>
    </row>
    <row r="3404" spans="3:34">
      <c r="C3404" s="111"/>
      <c r="D3404" s="111"/>
      <c r="E3404" s="111"/>
      <c r="F3404" s="138"/>
      <c r="G3404" s="111"/>
      <c r="J3404" s="111"/>
      <c r="AD3404" s="111"/>
      <c r="AH3404" s="111"/>
    </row>
    <row r="3405" spans="3:34">
      <c r="C3405" s="111"/>
      <c r="D3405" s="111"/>
      <c r="E3405" s="111"/>
      <c r="F3405" s="138"/>
      <c r="G3405" s="111"/>
      <c r="J3405" s="111"/>
      <c r="AD3405" s="111"/>
      <c r="AH3405" s="111"/>
    </row>
    <row r="3406" spans="3:34">
      <c r="C3406" s="111"/>
      <c r="D3406" s="111"/>
      <c r="E3406" s="111"/>
      <c r="F3406" s="138"/>
      <c r="G3406" s="111"/>
      <c r="J3406" s="111"/>
      <c r="AD3406" s="111"/>
      <c r="AH3406" s="111"/>
    </row>
    <row r="3407" spans="3:34">
      <c r="C3407" s="111"/>
      <c r="D3407" s="111"/>
      <c r="E3407" s="111"/>
      <c r="F3407" s="138"/>
      <c r="G3407" s="111"/>
      <c r="J3407" s="111"/>
      <c r="AD3407" s="111"/>
      <c r="AH3407" s="111"/>
    </row>
    <row r="3408" spans="3:34">
      <c r="C3408" s="111"/>
      <c r="D3408" s="111"/>
      <c r="E3408" s="111"/>
      <c r="F3408" s="138"/>
      <c r="G3408" s="111"/>
      <c r="J3408" s="111"/>
      <c r="AD3408" s="111"/>
      <c r="AH3408" s="111"/>
    </row>
    <row r="3409" spans="3:34">
      <c r="C3409" s="111"/>
      <c r="D3409" s="111"/>
      <c r="E3409" s="111"/>
      <c r="F3409" s="138"/>
      <c r="G3409" s="111"/>
      <c r="J3409" s="111"/>
      <c r="AD3409" s="111"/>
      <c r="AH3409" s="111"/>
    </row>
    <row r="3410" spans="3:34">
      <c r="C3410" s="111"/>
      <c r="D3410" s="111"/>
      <c r="E3410" s="111"/>
      <c r="F3410" s="138"/>
      <c r="G3410" s="111"/>
      <c r="J3410" s="111"/>
      <c r="AD3410" s="111"/>
      <c r="AH3410" s="111"/>
    </row>
    <row r="3411" spans="3:34">
      <c r="C3411" s="111"/>
      <c r="D3411" s="111"/>
      <c r="E3411" s="111"/>
      <c r="F3411" s="138"/>
      <c r="G3411" s="111"/>
      <c r="J3411" s="111"/>
      <c r="AD3411" s="111"/>
      <c r="AH3411" s="111"/>
    </row>
    <row r="3412" spans="3:34">
      <c r="C3412" s="111"/>
      <c r="D3412" s="111"/>
      <c r="E3412" s="111"/>
      <c r="F3412" s="138"/>
      <c r="G3412" s="111"/>
      <c r="J3412" s="111"/>
      <c r="AD3412" s="111"/>
      <c r="AH3412" s="111"/>
    </row>
    <row r="3413" spans="3:34">
      <c r="C3413" s="111"/>
      <c r="D3413" s="111"/>
      <c r="E3413" s="111"/>
      <c r="F3413" s="138"/>
      <c r="G3413" s="111"/>
      <c r="J3413" s="111"/>
      <c r="AD3413" s="111"/>
      <c r="AH3413" s="111"/>
    </row>
    <row r="3414" spans="3:34">
      <c r="C3414" s="111"/>
      <c r="D3414" s="111"/>
      <c r="E3414" s="111"/>
      <c r="F3414" s="138"/>
      <c r="G3414" s="111"/>
      <c r="J3414" s="111"/>
      <c r="AD3414" s="111"/>
      <c r="AH3414" s="111"/>
    </row>
    <row r="3415" spans="3:34">
      <c r="C3415" s="111"/>
      <c r="D3415" s="111"/>
      <c r="E3415" s="111"/>
      <c r="F3415" s="138"/>
      <c r="G3415" s="111"/>
      <c r="J3415" s="111"/>
      <c r="AD3415" s="111"/>
      <c r="AH3415" s="111"/>
    </row>
    <row r="3416" spans="3:34">
      <c r="C3416" s="111"/>
      <c r="D3416" s="111"/>
      <c r="E3416" s="111"/>
      <c r="F3416" s="138"/>
      <c r="G3416" s="111"/>
      <c r="J3416" s="111"/>
      <c r="AD3416" s="111"/>
      <c r="AH3416" s="111"/>
    </row>
    <row r="3417" spans="3:34">
      <c r="C3417" s="111"/>
      <c r="D3417" s="111"/>
      <c r="E3417" s="111"/>
      <c r="F3417" s="138"/>
      <c r="G3417" s="111"/>
      <c r="J3417" s="111"/>
      <c r="AD3417" s="111"/>
      <c r="AH3417" s="111"/>
    </row>
    <row r="3418" spans="3:34">
      <c r="C3418" s="111"/>
      <c r="D3418" s="111"/>
      <c r="E3418" s="111"/>
      <c r="F3418" s="138"/>
      <c r="G3418" s="111"/>
      <c r="J3418" s="111"/>
      <c r="AD3418" s="111"/>
      <c r="AH3418" s="111"/>
    </row>
    <row r="3419" spans="3:34">
      <c r="C3419" s="111"/>
      <c r="D3419" s="111"/>
      <c r="E3419" s="111"/>
      <c r="F3419" s="138"/>
      <c r="G3419" s="111"/>
      <c r="J3419" s="111"/>
      <c r="AD3419" s="111"/>
      <c r="AH3419" s="111"/>
    </row>
    <row r="3420" spans="3:34">
      <c r="C3420" s="111"/>
      <c r="D3420" s="111"/>
      <c r="E3420" s="111"/>
      <c r="F3420" s="138"/>
      <c r="G3420" s="111"/>
      <c r="J3420" s="111"/>
      <c r="AD3420" s="111"/>
      <c r="AH3420" s="111"/>
    </row>
    <row r="3421" spans="3:34">
      <c r="C3421" s="111"/>
      <c r="D3421" s="111"/>
      <c r="E3421" s="111"/>
      <c r="F3421" s="138"/>
      <c r="G3421" s="111"/>
      <c r="J3421" s="111"/>
      <c r="AD3421" s="111"/>
      <c r="AH3421" s="111"/>
    </row>
    <row r="3422" spans="3:34">
      <c r="C3422" s="111"/>
      <c r="D3422" s="111"/>
      <c r="E3422" s="111"/>
      <c r="F3422" s="138"/>
      <c r="G3422" s="111"/>
      <c r="J3422" s="111"/>
      <c r="AD3422" s="111"/>
      <c r="AH3422" s="111"/>
    </row>
    <row r="3423" spans="3:34">
      <c r="C3423" s="111"/>
      <c r="D3423" s="111"/>
      <c r="E3423" s="111"/>
      <c r="F3423" s="138"/>
      <c r="G3423" s="111"/>
      <c r="J3423" s="111"/>
      <c r="AD3423" s="111"/>
      <c r="AH3423" s="111"/>
    </row>
    <row r="3424" spans="3:34">
      <c r="C3424" s="111"/>
      <c r="D3424" s="111"/>
      <c r="E3424" s="111"/>
      <c r="F3424" s="138"/>
      <c r="G3424" s="111"/>
      <c r="J3424" s="111"/>
      <c r="AD3424" s="111"/>
      <c r="AH3424" s="111"/>
    </row>
    <row r="3425" spans="3:34">
      <c r="C3425" s="111"/>
      <c r="D3425" s="111"/>
      <c r="E3425" s="111"/>
      <c r="F3425" s="138"/>
      <c r="G3425" s="111"/>
      <c r="J3425" s="111"/>
      <c r="AD3425" s="111"/>
      <c r="AH3425" s="111"/>
    </row>
    <row r="3426" spans="3:34">
      <c r="C3426" s="111"/>
      <c r="D3426" s="111"/>
      <c r="E3426" s="111"/>
      <c r="F3426" s="138"/>
      <c r="G3426" s="111"/>
      <c r="J3426" s="111"/>
      <c r="AD3426" s="111"/>
      <c r="AH3426" s="111"/>
    </row>
    <row r="3427" spans="3:34">
      <c r="C3427" s="111"/>
      <c r="D3427" s="111"/>
      <c r="E3427" s="111"/>
      <c r="F3427" s="138"/>
      <c r="G3427" s="111"/>
      <c r="J3427" s="111"/>
      <c r="AD3427" s="111"/>
      <c r="AH3427" s="111"/>
    </row>
    <row r="3428" spans="3:34">
      <c r="C3428" s="111"/>
      <c r="D3428" s="111"/>
      <c r="E3428" s="111"/>
      <c r="F3428" s="138"/>
      <c r="G3428" s="111"/>
      <c r="J3428" s="111"/>
      <c r="AD3428" s="111"/>
      <c r="AH3428" s="111"/>
    </row>
    <row r="3429" spans="3:34">
      <c r="C3429" s="111"/>
      <c r="D3429" s="111"/>
      <c r="E3429" s="111"/>
      <c r="F3429" s="138"/>
      <c r="G3429" s="111"/>
      <c r="J3429" s="111"/>
      <c r="AD3429" s="111"/>
      <c r="AH3429" s="111"/>
    </row>
    <row r="3430" spans="3:34">
      <c r="C3430" s="111"/>
      <c r="D3430" s="111"/>
      <c r="E3430" s="111"/>
      <c r="F3430" s="138"/>
      <c r="G3430" s="111"/>
      <c r="J3430" s="111"/>
      <c r="AD3430" s="111"/>
      <c r="AH3430" s="111"/>
    </row>
    <row r="3431" spans="3:34">
      <c r="C3431" s="111"/>
      <c r="D3431" s="111"/>
      <c r="E3431" s="111"/>
      <c r="F3431" s="138"/>
      <c r="G3431" s="111"/>
      <c r="J3431" s="111"/>
      <c r="AD3431" s="111"/>
      <c r="AH3431" s="111"/>
    </row>
    <row r="3432" spans="3:34">
      <c r="C3432" s="111"/>
      <c r="D3432" s="111"/>
      <c r="E3432" s="111"/>
      <c r="F3432" s="138"/>
      <c r="G3432" s="111"/>
      <c r="J3432" s="111"/>
      <c r="AD3432" s="111"/>
      <c r="AH3432" s="111"/>
    </row>
    <row r="3433" spans="3:34">
      <c r="C3433" s="111"/>
      <c r="D3433" s="111"/>
      <c r="E3433" s="111"/>
      <c r="F3433" s="138"/>
      <c r="G3433" s="111"/>
      <c r="J3433" s="111"/>
      <c r="AD3433" s="111"/>
      <c r="AH3433" s="111"/>
    </row>
    <row r="3434" spans="3:34">
      <c r="C3434" s="111"/>
      <c r="D3434" s="111"/>
      <c r="E3434" s="111"/>
      <c r="F3434" s="138"/>
      <c r="G3434" s="111"/>
      <c r="J3434" s="111"/>
      <c r="AD3434" s="111"/>
      <c r="AH3434" s="111"/>
    </row>
    <row r="3435" spans="3:34">
      <c r="C3435" s="111"/>
      <c r="D3435" s="111"/>
      <c r="E3435" s="111"/>
      <c r="F3435" s="138"/>
      <c r="G3435" s="111"/>
      <c r="J3435" s="111"/>
      <c r="AD3435" s="111"/>
      <c r="AH3435" s="111"/>
    </row>
    <row r="3436" spans="3:34">
      <c r="C3436" s="111"/>
      <c r="D3436" s="111"/>
      <c r="E3436" s="111"/>
      <c r="F3436" s="138"/>
      <c r="G3436" s="111"/>
      <c r="J3436" s="111"/>
      <c r="AD3436" s="111"/>
      <c r="AH3436" s="111"/>
    </row>
    <row r="3437" spans="3:34">
      <c r="C3437" s="111"/>
      <c r="D3437" s="111"/>
      <c r="E3437" s="111"/>
      <c r="F3437" s="138"/>
      <c r="G3437" s="111"/>
      <c r="J3437" s="111"/>
      <c r="AD3437" s="111"/>
      <c r="AH3437" s="111"/>
    </row>
    <row r="3438" spans="3:34">
      <c r="C3438" s="111"/>
      <c r="D3438" s="111"/>
      <c r="E3438" s="111"/>
      <c r="F3438" s="138"/>
      <c r="G3438" s="111"/>
      <c r="J3438" s="111"/>
      <c r="AD3438" s="111"/>
      <c r="AH3438" s="111"/>
    </row>
    <row r="3439" spans="3:34">
      <c r="C3439" s="111"/>
      <c r="D3439" s="111"/>
      <c r="E3439" s="111"/>
      <c r="F3439" s="138"/>
      <c r="G3439" s="111"/>
      <c r="J3439" s="111"/>
      <c r="AD3439" s="111"/>
      <c r="AH3439" s="111"/>
    </row>
    <row r="3440" spans="3:34">
      <c r="C3440" s="111"/>
      <c r="D3440" s="111"/>
      <c r="E3440" s="111"/>
      <c r="F3440" s="138"/>
      <c r="G3440" s="111"/>
      <c r="J3440" s="111"/>
      <c r="AD3440" s="111"/>
      <c r="AH3440" s="111"/>
    </row>
    <row r="3441" spans="3:34">
      <c r="C3441" s="111"/>
      <c r="D3441" s="111"/>
      <c r="E3441" s="111"/>
      <c r="F3441" s="138"/>
      <c r="G3441" s="111"/>
      <c r="J3441" s="111"/>
      <c r="AD3441" s="111"/>
      <c r="AH3441" s="111"/>
    </row>
    <row r="3442" spans="3:34">
      <c r="C3442" s="111"/>
      <c r="D3442" s="111"/>
      <c r="E3442" s="111"/>
      <c r="F3442" s="138"/>
      <c r="G3442" s="111"/>
      <c r="J3442" s="111"/>
      <c r="AD3442" s="111"/>
      <c r="AH3442" s="111"/>
    </row>
    <row r="3443" spans="3:34">
      <c r="C3443" s="111"/>
      <c r="D3443" s="111"/>
      <c r="E3443" s="111"/>
      <c r="F3443" s="138"/>
      <c r="G3443" s="111"/>
      <c r="J3443" s="111"/>
      <c r="AD3443" s="111"/>
      <c r="AH3443" s="111"/>
    </row>
    <row r="3444" spans="3:34">
      <c r="C3444" s="111"/>
      <c r="D3444" s="111"/>
      <c r="E3444" s="111"/>
      <c r="F3444" s="138"/>
      <c r="G3444" s="111"/>
      <c r="J3444" s="111"/>
      <c r="AD3444" s="111"/>
      <c r="AH3444" s="111"/>
    </row>
    <row r="3445" spans="3:34">
      <c r="C3445" s="111"/>
      <c r="D3445" s="111"/>
      <c r="E3445" s="111"/>
      <c r="F3445" s="138"/>
      <c r="G3445" s="111"/>
      <c r="J3445" s="111"/>
      <c r="AD3445" s="111"/>
      <c r="AH3445" s="111"/>
    </row>
    <row r="3446" spans="3:34">
      <c r="C3446" s="111"/>
      <c r="D3446" s="111"/>
      <c r="E3446" s="111"/>
      <c r="F3446" s="138"/>
      <c r="G3446" s="111"/>
      <c r="J3446" s="111"/>
      <c r="AD3446" s="111"/>
      <c r="AH3446" s="111"/>
    </row>
    <row r="3447" spans="3:34">
      <c r="C3447" s="111"/>
      <c r="D3447" s="111"/>
      <c r="E3447" s="111"/>
      <c r="F3447" s="138"/>
      <c r="G3447" s="111"/>
      <c r="J3447" s="111"/>
      <c r="AD3447" s="111"/>
      <c r="AH3447" s="111"/>
    </row>
    <row r="3448" spans="3:34">
      <c r="C3448" s="111"/>
      <c r="D3448" s="111"/>
      <c r="E3448" s="111"/>
      <c r="F3448" s="138"/>
      <c r="G3448" s="111"/>
      <c r="J3448" s="111"/>
      <c r="AD3448" s="111"/>
      <c r="AH3448" s="111"/>
    </row>
    <row r="3449" spans="3:34">
      <c r="C3449" s="111"/>
      <c r="D3449" s="111"/>
      <c r="E3449" s="111"/>
      <c r="F3449" s="138"/>
      <c r="G3449" s="111"/>
      <c r="J3449" s="111"/>
      <c r="AD3449" s="111"/>
      <c r="AH3449" s="111"/>
    </row>
    <row r="3450" spans="3:34">
      <c r="C3450" s="111"/>
      <c r="D3450" s="111"/>
      <c r="E3450" s="111"/>
      <c r="F3450" s="138"/>
      <c r="G3450" s="111"/>
      <c r="J3450" s="111"/>
      <c r="AD3450" s="111"/>
      <c r="AH3450" s="111"/>
    </row>
    <row r="3451" spans="3:34">
      <c r="C3451" s="111"/>
      <c r="D3451" s="111"/>
      <c r="E3451" s="111"/>
      <c r="F3451" s="138"/>
      <c r="G3451" s="111"/>
      <c r="J3451" s="111"/>
      <c r="AD3451" s="111"/>
      <c r="AH3451" s="111"/>
    </row>
    <row r="3452" spans="3:34">
      <c r="C3452" s="111"/>
      <c r="D3452" s="111"/>
      <c r="E3452" s="111"/>
      <c r="F3452" s="138"/>
      <c r="G3452" s="111"/>
      <c r="J3452" s="111"/>
      <c r="AD3452" s="111"/>
      <c r="AH3452" s="111"/>
    </row>
    <row r="3453" spans="3:34">
      <c r="C3453" s="111"/>
      <c r="D3453" s="111"/>
      <c r="E3453" s="111"/>
      <c r="F3453" s="138"/>
      <c r="G3453" s="111"/>
      <c r="J3453" s="111"/>
      <c r="AD3453" s="111"/>
      <c r="AH3453" s="111"/>
    </row>
    <row r="3454" spans="3:34">
      <c r="C3454" s="111"/>
      <c r="D3454" s="111"/>
      <c r="E3454" s="111"/>
      <c r="F3454" s="138"/>
      <c r="G3454" s="111"/>
      <c r="J3454" s="111"/>
      <c r="AD3454" s="111"/>
      <c r="AH3454" s="111"/>
    </row>
    <row r="3455" spans="3:34">
      <c r="C3455" s="111"/>
      <c r="D3455" s="111"/>
      <c r="E3455" s="111"/>
      <c r="F3455" s="138"/>
      <c r="G3455" s="111"/>
      <c r="J3455" s="111"/>
      <c r="AD3455" s="111"/>
      <c r="AH3455" s="111"/>
    </row>
    <row r="3456" spans="3:34">
      <c r="C3456" s="111"/>
      <c r="D3456" s="111"/>
      <c r="E3456" s="111"/>
      <c r="F3456" s="138"/>
      <c r="G3456" s="111"/>
      <c r="J3456" s="111"/>
      <c r="AD3456" s="111"/>
      <c r="AH3456" s="111"/>
    </row>
    <row r="3457" spans="3:34">
      <c r="C3457" s="111"/>
      <c r="D3457" s="111"/>
      <c r="E3457" s="111"/>
      <c r="F3457" s="138"/>
      <c r="G3457" s="111"/>
      <c r="J3457" s="111"/>
      <c r="AD3457" s="111"/>
      <c r="AH3457" s="111"/>
    </row>
    <row r="3458" spans="3:34">
      <c r="C3458" s="111"/>
      <c r="D3458" s="111"/>
      <c r="E3458" s="111"/>
      <c r="F3458" s="138"/>
      <c r="G3458" s="111"/>
      <c r="J3458" s="111"/>
      <c r="AD3458" s="111"/>
      <c r="AH3458" s="111"/>
    </row>
    <row r="3459" spans="3:34">
      <c r="C3459" s="111"/>
      <c r="D3459" s="111"/>
      <c r="E3459" s="111"/>
      <c r="F3459" s="138"/>
      <c r="G3459" s="111"/>
      <c r="J3459" s="111"/>
      <c r="AD3459" s="111"/>
      <c r="AH3459" s="111"/>
    </row>
    <row r="3460" spans="3:34">
      <c r="C3460" s="111"/>
      <c r="D3460" s="111"/>
      <c r="E3460" s="111"/>
      <c r="F3460" s="138"/>
      <c r="G3460" s="111"/>
      <c r="J3460" s="111"/>
      <c r="AD3460" s="111"/>
      <c r="AH3460" s="111"/>
    </row>
    <row r="3461" spans="3:34">
      <c r="C3461" s="111"/>
      <c r="D3461" s="111"/>
      <c r="E3461" s="111"/>
      <c r="F3461" s="138"/>
      <c r="G3461" s="111"/>
      <c r="J3461" s="111"/>
      <c r="AD3461" s="111"/>
      <c r="AH3461" s="111"/>
    </row>
    <row r="3462" spans="3:34">
      <c r="C3462" s="111"/>
      <c r="D3462" s="111"/>
      <c r="E3462" s="111"/>
      <c r="F3462" s="138"/>
      <c r="G3462" s="111"/>
      <c r="J3462" s="111"/>
      <c r="AD3462" s="111"/>
      <c r="AH3462" s="111"/>
    </row>
    <row r="3463" spans="3:34">
      <c r="C3463" s="111"/>
      <c r="D3463" s="111"/>
      <c r="E3463" s="111"/>
      <c r="F3463" s="138"/>
      <c r="G3463" s="111"/>
      <c r="J3463" s="111"/>
      <c r="AD3463" s="111"/>
      <c r="AH3463" s="111"/>
    </row>
    <row r="3464" spans="3:34">
      <c r="C3464" s="111"/>
      <c r="D3464" s="111"/>
      <c r="E3464" s="111"/>
      <c r="F3464" s="138"/>
      <c r="G3464" s="111"/>
      <c r="J3464" s="111"/>
      <c r="AD3464" s="111"/>
      <c r="AH3464" s="111"/>
    </row>
    <row r="3465" spans="3:34">
      <c r="C3465" s="111"/>
      <c r="D3465" s="111"/>
      <c r="E3465" s="111"/>
      <c r="F3465" s="138"/>
      <c r="G3465" s="111"/>
      <c r="J3465" s="111"/>
      <c r="AD3465" s="111"/>
      <c r="AH3465" s="111"/>
    </row>
    <row r="3466" spans="3:34">
      <c r="C3466" s="111"/>
      <c r="D3466" s="111"/>
      <c r="E3466" s="111"/>
      <c r="F3466" s="138"/>
      <c r="G3466" s="111"/>
      <c r="J3466" s="111"/>
      <c r="AD3466" s="111"/>
      <c r="AH3466" s="111"/>
    </row>
    <row r="3467" spans="3:34">
      <c r="C3467" s="111"/>
      <c r="D3467" s="111"/>
      <c r="E3467" s="111"/>
      <c r="F3467" s="138"/>
      <c r="G3467" s="111"/>
      <c r="J3467" s="111"/>
      <c r="AD3467" s="111"/>
      <c r="AH3467" s="111"/>
    </row>
    <row r="3468" spans="3:34">
      <c r="C3468" s="111"/>
      <c r="D3468" s="111"/>
      <c r="E3468" s="111"/>
      <c r="F3468" s="138"/>
      <c r="G3468" s="111"/>
      <c r="J3468" s="111"/>
      <c r="AD3468" s="111"/>
      <c r="AH3468" s="111"/>
    </row>
    <row r="3469" spans="3:34">
      <c r="C3469" s="111"/>
      <c r="D3469" s="111"/>
      <c r="E3469" s="111"/>
      <c r="F3469" s="138"/>
      <c r="G3469" s="111"/>
      <c r="J3469" s="111"/>
      <c r="AD3469" s="111"/>
      <c r="AH3469" s="111"/>
    </row>
    <row r="3470" spans="3:34">
      <c r="C3470" s="111"/>
      <c r="D3470" s="111"/>
      <c r="E3470" s="111"/>
      <c r="F3470" s="138"/>
      <c r="G3470" s="111"/>
      <c r="J3470" s="111"/>
      <c r="AD3470" s="111"/>
      <c r="AH3470" s="111"/>
    </row>
    <row r="3471" spans="3:34">
      <c r="C3471" s="111"/>
      <c r="D3471" s="111"/>
      <c r="E3471" s="111"/>
      <c r="F3471" s="138"/>
      <c r="G3471" s="111"/>
      <c r="J3471" s="111"/>
      <c r="AD3471" s="111"/>
      <c r="AH3471" s="111"/>
    </row>
    <row r="3472" spans="3:34">
      <c r="C3472" s="111"/>
      <c r="D3472" s="111"/>
      <c r="E3472" s="111"/>
      <c r="F3472" s="138"/>
      <c r="G3472" s="111"/>
      <c r="J3472" s="111"/>
      <c r="AD3472" s="111"/>
      <c r="AH3472" s="111"/>
    </row>
    <row r="3473" spans="3:34">
      <c r="C3473" s="111"/>
      <c r="D3473" s="111"/>
      <c r="E3473" s="111"/>
      <c r="F3473" s="138"/>
      <c r="G3473" s="111"/>
      <c r="J3473" s="111"/>
      <c r="AD3473" s="111"/>
      <c r="AH3473" s="111"/>
    </row>
    <row r="3474" spans="3:34">
      <c r="C3474" s="111"/>
      <c r="D3474" s="111"/>
      <c r="E3474" s="111"/>
      <c r="F3474" s="138"/>
      <c r="G3474" s="111"/>
      <c r="J3474" s="111"/>
      <c r="AD3474" s="111"/>
      <c r="AH3474" s="111"/>
    </row>
    <row r="3475" spans="3:34">
      <c r="C3475" s="111"/>
      <c r="D3475" s="111"/>
      <c r="E3475" s="111"/>
      <c r="F3475" s="138"/>
      <c r="G3475" s="111"/>
      <c r="J3475" s="111"/>
      <c r="AD3475" s="111"/>
      <c r="AH3475" s="111"/>
    </row>
    <row r="3476" spans="3:34">
      <c r="C3476" s="111"/>
      <c r="D3476" s="111"/>
      <c r="E3476" s="111"/>
      <c r="F3476" s="138"/>
      <c r="G3476" s="111"/>
      <c r="J3476" s="111"/>
      <c r="AD3476" s="111"/>
      <c r="AH3476" s="111"/>
    </row>
    <row r="3477" spans="3:34">
      <c r="C3477" s="111"/>
      <c r="D3477" s="111"/>
      <c r="E3477" s="111"/>
      <c r="F3477" s="138"/>
      <c r="G3477" s="111"/>
      <c r="J3477" s="111"/>
      <c r="AD3477" s="111"/>
      <c r="AH3477" s="111"/>
    </row>
    <row r="3478" spans="3:34">
      <c r="C3478" s="111"/>
      <c r="D3478" s="111"/>
      <c r="E3478" s="111"/>
      <c r="F3478" s="138"/>
      <c r="G3478" s="111"/>
      <c r="J3478" s="111"/>
      <c r="AD3478" s="111"/>
      <c r="AH3478" s="111"/>
    </row>
    <row r="3479" spans="3:34">
      <c r="C3479" s="111"/>
      <c r="D3479" s="111"/>
      <c r="E3479" s="111"/>
      <c r="F3479" s="138"/>
      <c r="G3479" s="111"/>
      <c r="J3479" s="111"/>
      <c r="AD3479" s="111"/>
      <c r="AH3479" s="111"/>
    </row>
    <row r="3480" spans="3:34">
      <c r="C3480" s="111"/>
      <c r="D3480" s="111"/>
      <c r="E3480" s="111"/>
      <c r="F3480" s="138"/>
      <c r="G3480" s="111"/>
      <c r="J3480" s="111"/>
      <c r="AD3480" s="111"/>
      <c r="AH3480" s="111"/>
    </row>
    <row r="3481" spans="3:34">
      <c r="C3481" s="111"/>
      <c r="D3481" s="111"/>
      <c r="E3481" s="111"/>
      <c r="F3481" s="138"/>
      <c r="G3481" s="111"/>
      <c r="J3481" s="111"/>
      <c r="AD3481" s="111"/>
      <c r="AH3481" s="111"/>
    </row>
    <row r="3482" spans="3:34">
      <c r="C3482" s="111"/>
      <c r="D3482" s="111"/>
      <c r="E3482" s="111"/>
      <c r="F3482" s="138"/>
      <c r="G3482" s="111"/>
      <c r="J3482" s="111"/>
      <c r="AD3482" s="111"/>
      <c r="AH3482" s="111"/>
    </row>
    <row r="3483" spans="3:34">
      <c r="C3483" s="111"/>
      <c r="D3483" s="111"/>
      <c r="E3483" s="111"/>
      <c r="F3483" s="138"/>
      <c r="G3483" s="111"/>
      <c r="J3483" s="111"/>
      <c r="AD3483" s="111"/>
      <c r="AH3483" s="111"/>
    </row>
    <row r="3484" spans="3:34">
      <c r="C3484" s="111"/>
      <c r="D3484" s="111"/>
      <c r="E3484" s="111"/>
      <c r="F3484" s="138"/>
      <c r="G3484" s="111"/>
      <c r="J3484" s="111"/>
      <c r="AD3484" s="111"/>
      <c r="AH3484" s="111"/>
    </row>
    <row r="3485" spans="3:34">
      <c r="C3485" s="111"/>
      <c r="D3485" s="111"/>
      <c r="E3485" s="111"/>
      <c r="F3485" s="138"/>
      <c r="G3485" s="111"/>
      <c r="J3485" s="111"/>
      <c r="AD3485" s="111"/>
      <c r="AH3485" s="111"/>
    </row>
    <row r="3486" spans="3:34">
      <c r="C3486" s="111"/>
      <c r="D3486" s="111"/>
      <c r="E3486" s="111"/>
      <c r="F3486" s="138"/>
      <c r="G3486" s="111"/>
      <c r="J3486" s="111"/>
      <c r="AD3486" s="111"/>
      <c r="AH3486" s="111"/>
    </row>
    <row r="3487" spans="3:34">
      <c r="C3487" s="111"/>
      <c r="D3487" s="111"/>
      <c r="E3487" s="111"/>
      <c r="F3487" s="138"/>
      <c r="G3487" s="111"/>
      <c r="J3487" s="111"/>
      <c r="AD3487" s="111"/>
      <c r="AH3487" s="111"/>
    </row>
    <row r="3488" spans="3:34">
      <c r="C3488" s="111"/>
      <c r="D3488" s="111"/>
      <c r="E3488" s="111"/>
      <c r="F3488" s="138"/>
      <c r="G3488" s="111"/>
      <c r="J3488" s="111"/>
      <c r="AD3488" s="111"/>
      <c r="AH3488" s="111"/>
    </row>
    <row r="3489" spans="3:34">
      <c r="C3489" s="111"/>
      <c r="D3489" s="111"/>
      <c r="E3489" s="111"/>
      <c r="F3489" s="138"/>
      <c r="G3489" s="111"/>
      <c r="J3489" s="111"/>
      <c r="AD3489" s="111"/>
      <c r="AH3489" s="111"/>
    </row>
    <row r="3490" spans="3:34">
      <c r="C3490" s="111"/>
      <c r="D3490" s="111"/>
      <c r="E3490" s="111"/>
      <c r="F3490" s="138"/>
      <c r="G3490" s="111"/>
      <c r="J3490" s="111"/>
      <c r="AD3490" s="111"/>
      <c r="AH3490" s="111"/>
    </row>
    <row r="3491" spans="3:34">
      <c r="C3491" s="111"/>
      <c r="D3491" s="111"/>
      <c r="E3491" s="111"/>
      <c r="F3491" s="138"/>
      <c r="G3491" s="111"/>
      <c r="J3491" s="111"/>
      <c r="AD3491" s="111"/>
      <c r="AH3491" s="111"/>
    </row>
    <row r="3492" spans="3:34">
      <c r="C3492" s="111"/>
      <c r="D3492" s="111"/>
      <c r="E3492" s="111"/>
      <c r="F3492" s="138"/>
      <c r="G3492" s="111"/>
      <c r="J3492" s="111"/>
      <c r="AD3492" s="111"/>
      <c r="AH3492" s="111"/>
    </row>
    <row r="3493" spans="3:34">
      <c r="C3493" s="111"/>
      <c r="D3493" s="111"/>
      <c r="E3493" s="111"/>
      <c r="F3493" s="138"/>
      <c r="G3493" s="111"/>
      <c r="J3493" s="111"/>
      <c r="AD3493" s="111"/>
      <c r="AH3493" s="111"/>
    </row>
    <row r="3494" spans="3:34">
      <c r="C3494" s="111"/>
      <c r="D3494" s="111"/>
      <c r="E3494" s="111"/>
      <c r="F3494" s="138"/>
      <c r="G3494" s="111"/>
      <c r="J3494" s="111"/>
      <c r="AD3494" s="111"/>
      <c r="AH3494" s="111"/>
    </row>
    <row r="3495" spans="3:34">
      <c r="C3495" s="111"/>
      <c r="D3495" s="111"/>
      <c r="E3495" s="111"/>
      <c r="F3495" s="138"/>
      <c r="G3495" s="111"/>
      <c r="J3495" s="111"/>
      <c r="AD3495" s="111"/>
      <c r="AH3495" s="111"/>
    </row>
    <row r="3496" spans="3:34">
      <c r="C3496" s="111"/>
      <c r="D3496" s="111"/>
      <c r="E3496" s="111"/>
      <c r="F3496" s="138"/>
      <c r="G3496" s="111"/>
      <c r="J3496" s="111"/>
      <c r="AD3496" s="111"/>
      <c r="AH3496" s="111"/>
    </row>
    <row r="3497" spans="3:34">
      <c r="C3497" s="111"/>
      <c r="D3497" s="111"/>
      <c r="E3497" s="111"/>
      <c r="F3497" s="138"/>
      <c r="G3497" s="111"/>
      <c r="J3497" s="111"/>
      <c r="AD3497" s="111"/>
      <c r="AH3497" s="111"/>
    </row>
    <row r="3498" spans="3:34">
      <c r="C3498" s="111"/>
      <c r="D3498" s="111"/>
      <c r="E3498" s="111"/>
      <c r="F3498" s="138"/>
      <c r="G3498" s="111"/>
      <c r="J3498" s="111"/>
      <c r="AD3498" s="111"/>
      <c r="AH3498" s="111"/>
    </row>
    <row r="3499" spans="3:34">
      <c r="C3499" s="111"/>
      <c r="D3499" s="111"/>
      <c r="E3499" s="111"/>
      <c r="F3499" s="138"/>
      <c r="G3499" s="111"/>
      <c r="J3499" s="111"/>
      <c r="AD3499" s="111"/>
      <c r="AH3499" s="111"/>
    </row>
    <row r="3500" spans="3:34">
      <c r="C3500" s="111"/>
      <c r="D3500" s="111"/>
      <c r="E3500" s="111"/>
      <c r="F3500" s="138"/>
      <c r="G3500" s="111"/>
      <c r="J3500" s="111"/>
      <c r="AD3500" s="111"/>
      <c r="AH3500" s="111"/>
    </row>
    <row r="3501" spans="3:34">
      <c r="C3501" s="111"/>
      <c r="D3501" s="111"/>
      <c r="E3501" s="111"/>
      <c r="F3501" s="138"/>
      <c r="G3501" s="111"/>
      <c r="J3501" s="111"/>
      <c r="AD3501" s="111"/>
      <c r="AH3501" s="111"/>
    </row>
    <row r="3502" spans="3:34">
      <c r="C3502" s="111"/>
      <c r="D3502" s="111"/>
      <c r="E3502" s="111"/>
      <c r="F3502" s="138"/>
      <c r="G3502" s="111"/>
      <c r="J3502" s="111"/>
      <c r="AD3502" s="111"/>
      <c r="AH3502" s="111"/>
    </row>
    <row r="3503" spans="3:34">
      <c r="C3503" s="111"/>
      <c r="D3503" s="111"/>
      <c r="E3503" s="111"/>
      <c r="F3503" s="138"/>
      <c r="G3503" s="111"/>
      <c r="J3503" s="111"/>
      <c r="AD3503" s="111"/>
      <c r="AH3503" s="111"/>
    </row>
    <row r="3504" spans="3:34">
      <c r="C3504" s="111"/>
      <c r="D3504" s="111"/>
      <c r="E3504" s="111"/>
      <c r="F3504" s="138"/>
      <c r="G3504" s="111"/>
      <c r="J3504" s="111"/>
      <c r="AD3504" s="111"/>
      <c r="AH3504" s="111"/>
    </row>
    <row r="3505" spans="3:34">
      <c r="C3505" s="111"/>
      <c r="D3505" s="111"/>
      <c r="E3505" s="111"/>
      <c r="F3505" s="138"/>
      <c r="G3505" s="111"/>
      <c r="J3505" s="111"/>
      <c r="AD3505" s="111"/>
      <c r="AH3505" s="111"/>
    </row>
    <row r="3506" spans="3:34">
      <c r="C3506" s="111"/>
      <c r="D3506" s="111"/>
      <c r="E3506" s="111"/>
      <c r="F3506" s="138"/>
      <c r="G3506" s="111"/>
      <c r="J3506" s="111"/>
      <c r="AD3506" s="111"/>
      <c r="AH3506" s="111"/>
    </row>
    <row r="3507" spans="3:34">
      <c r="C3507" s="111"/>
      <c r="D3507" s="111"/>
      <c r="E3507" s="111"/>
      <c r="F3507" s="138"/>
      <c r="G3507" s="111"/>
      <c r="J3507" s="111"/>
      <c r="AD3507" s="111"/>
      <c r="AH3507" s="111"/>
    </row>
    <row r="3508" spans="3:34">
      <c r="C3508" s="111"/>
      <c r="D3508" s="111"/>
      <c r="E3508" s="111"/>
      <c r="F3508" s="138"/>
      <c r="G3508" s="111"/>
      <c r="J3508" s="111"/>
      <c r="AD3508" s="111"/>
      <c r="AH3508" s="111"/>
    </row>
    <row r="3509" spans="3:34">
      <c r="C3509" s="111"/>
      <c r="D3509" s="111"/>
      <c r="E3509" s="111"/>
      <c r="F3509" s="138"/>
      <c r="G3509" s="111"/>
      <c r="J3509" s="111"/>
      <c r="AD3509" s="111"/>
      <c r="AH3509" s="111"/>
    </row>
    <row r="3510" spans="3:34">
      <c r="C3510" s="111"/>
      <c r="D3510" s="111"/>
      <c r="E3510" s="111"/>
      <c r="F3510" s="138"/>
      <c r="G3510" s="111"/>
      <c r="J3510" s="111"/>
      <c r="AD3510" s="111"/>
      <c r="AH3510" s="111"/>
    </row>
    <row r="3511" spans="3:34">
      <c r="C3511" s="111"/>
      <c r="D3511" s="111"/>
      <c r="E3511" s="111"/>
      <c r="F3511" s="138"/>
      <c r="G3511" s="111"/>
      <c r="J3511" s="111"/>
      <c r="AD3511" s="111"/>
      <c r="AH3511" s="111"/>
    </row>
    <row r="3512" spans="3:34">
      <c r="C3512" s="111"/>
      <c r="D3512" s="111"/>
      <c r="E3512" s="111"/>
      <c r="F3512" s="138"/>
      <c r="G3512" s="111"/>
      <c r="J3512" s="111"/>
      <c r="AD3512" s="111"/>
      <c r="AH3512" s="111"/>
    </row>
    <row r="3513" spans="3:34">
      <c r="C3513" s="111"/>
      <c r="D3513" s="111"/>
      <c r="E3513" s="111"/>
      <c r="F3513" s="138"/>
      <c r="G3513" s="111"/>
      <c r="J3513" s="111"/>
      <c r="AD3513" s="111"/>
      <c r="AH3513" s="111"/>
    </row>
    <row r="3514" spans="3:34">
      <c r="C3514" s="111"/>
      <c r="D3514" s="111"/>
      <c r="E3514" s="111"/>
      <c r="F3514" s="138"/>
      <c r="G3514" s="111"/>
      <c r="J3514" s="111"/>
      <c r="AD3514" s="111"/>
      <c r="AH3514" s="111"/>
    </row>
    <row r="3515" spans="3:34">
      <c r="C3515" s="111"/>
      <c r="D3515" s="111"/>
      <c r="E3515" s="111"/>
      <c r="F3515" s="138"/>
      <c r="G3515" s="111"/>
      <c r="J3515" s="111"/>
      <c r="AD3515" s="111"/>
      <c r="AH3515" s="111"/>
    </row>
    <row r="3516" spans="3:34">
      <c r="C3516" s="111"/>
      <c r="D3516" s="111"/>
      <c r="E3516" s="111"/>
      <c r="F3516" s="138"/>
      <c r="G3516" s="111"/>
      <c r="J3516" s="111"/>
      <c r="AD3516" s="111"/>
      <c r="AH3516" s="111"/>
    </row>
    <row r="3517" spans="3:34">
      <c r="C3517" s="111"/>
      <c r="D3517" s="111"/>
      <c r="E3517" s="111"/>
      <c r="F3517" s="138"/>
      <c r="G3517" s="111"/>
      <c r="J3517" s="111"/>
      <c r="AD3517" s="111"/>
      <c r="AH3517" s="111"/>
    </row>
    <row r="3518" spans="3:34">
      <c r="C3518" s="111"/>
      <c r="D3518" s="111"/>
      <c r="E3518" s="111"/>
      <c r="F3518" s="138"/>
      <c r="G3518" s="111"/>
      <c r="J3518" s="111"/>
      <c r="AD3518" s="111"/>
      <c r="AH3518" s="111"/>
    </row>
    <row r="3519" spans="3:34">
      <c r="C3519" s="111"/>
      <c r="D3519" s="111"/>
      <c r="E3519" s="111"/>
      <c r="F3519" s="138"/>
      <c r="G3519" s="111"/>
      <c r="J3519" s="111"/>
      <c r="AD3519" s="111"/>
      <c r="AH3519" s="111"/>
    </row>
    <row r="3520" spans="3:34">
      <c r="C3520" s="111"/>
      <c r="D3520" s="111"/>
      <c r="E3520" s="111"/>
      <c r="F3520" s="138"/>
      <c r="G3520" s="111"/>
      <c r="J3520" s="111"/>
      <c r="AD3520" s="111"/>
      <c r="AH3520" s="111"/>
    </row>
    <row r="3521" spans="3:34">
      <c r="C3521" s="111"/>
      <c r="D3521" s="111"/>
      <c r="E3521" s="111"/>
      <c r="F3521" s="138"/>
      <c r="G3521" s="111"/>
      <c r="J3521" s="111"/>
      <c r="AD3521" s="111"/>
      <c r="AH3521" s="111"/>
    </row>
    <row r="3522" spans="3:34">
      <c r="C3522" s="111"/>
      <c r="D3522" s="111"/>
      <c r="E3522" s="111"/>
      <c r="F3522" s="138"/>
      <c r="G3522" s="111"/>
      <c r="J3522" s="111"/>
      <c r="AD3522" s="111"/>
      <c r="AH3522" s="111"/>
    </row>
    <row r="3523" spans="3:34">
      <c r="C3523" s="111"/>
      <c r="D3523" s="111"/>
      <c r="E3523" s="111"/>
      <c r="F3523" s="138"/>
      <c r="G3523" s="111"/>
      <c r="J3523" s="111"/>
      <c r="AD3523" s="111"/>
      <c r="AH3523" s="111"/>
    </row>
    <row r="3524" spans="3:34">
      <c r="C3524" s="111"/>
      <c r="D3524" s="111"/>
      <c r="E3524" s="111"/>
      <c r="F3524" s="138"/>
      <c r="G3524" s="111"/>
      <c r="J3524" s="111"/>
      <c r="AD3524" s="111"/>
      <c r="AH3524" s="111"/>
    </row>
    <row r="3525" spans="3:34">
      <c r="C3525" s="111"/>
      <c r="D3525" s="111"/>
      <c r="E3525" s="111"/>
      <c r="F3525" s="138"/>
      <c r="G3525" s="111"/>
      <c r="J3525" s="111"/>
      <c r="AD3525" s="111"/>
      <c r="AH3525" s="111"/>
    </row>
    <row r="3526" spans="3:34">
      <c r="C3526" s="111"/>
      <c r="D3526" s="111"/>
      <c r="E3526" s="111"/>
      <c r="F3526" s="138"/>
      <c r="G3526" s="111"/>
      <c r="J3526" s="111"/>
      <c r="AD3526" s="111"/>
      <c r="AH3526" s="111"/>
    </row>
    <row r="3527" spans="3:34">
      <c r="C3527" s="111"/>
      <c r="D3527" s="111"/>
      <c r="E3527" s="111"/>
      <c r="F3527" s="138"/>
      <c r="G3527" s="111"/>
      <c r="J3527" s="111"/>
      <c r="AD3527" s="111"/>
      <c r="AH3527" s="111"/>
    </row>
    <row r="3528" spans="3:34">
      <c r="C3528" s="111"/>
      <c r="D3528" s="111"/>
      <c r="E3528" s="111"/>
      <c r="F3528" s="138"/>
      <c r="G3528" s="111"/>
      <c r="J3528" s="111"/>
      <c r="AD3528" s="111"/>
      <c r="AH3528" s="111"/>
    </row>
    <row r="3529" spans="3:34">
      <c r="C3529" s="111"/>
      <c r="D3529" s="111"/>
      <c r="E3529" s="111"/>
      <c r="F3529" s="138"/>
      <c r="G3529" s="111"/>
      <c r="J3529" s="111"/>
      <c r="AD3529" s="111"/>
      <c r="AH3529" s="111"/>
    </row>
    <row r="3530" spans="3:34">
      <c r="C3530" s="111"/>
      <c r="D3530" s="111"/>
      <c r="E3530" s="111"/>
      <c r="F3530" s="138"/>
      <c r="G3530" s="111"/>
      <c r="J3530" s="111"/>
      <c r="AD3530" s="111"/>
      <c r="AH3530" s="111"/>
    </row>
    <row r="3531" spans="3:34">
      <c r="C3531" s="111"/>
      <c r="D3531" s="111"/>
      <c r="E3531" s="111"/>
      <c r="F3531" s="138"/>
      <c r="G3531" s="111"/>
      <c r="J3531" s="111"/>
      <c r="AD3531" s="111"/>
      <c r="AH3531" s="111"/>
    </row>
    <row r="3532" spans="3:34">
      <c r="C3532" s="111"/>
      <c r="D3532" s="111"/>
      <c r="E3532" s="111"/>
      <c r="F3532" s="138"/>
      <c r="G3532" s="111"/>
      <c r="J3532" s="111"/>
      <c r="AD3532" s="111"/>
      <c r="AH3532" s="111"/>
    </row>
    <row r="3533" spans="3:34">
      <c r="C3533" s="111"/>
      <c r="D3533" s="111"/>
      <c r="E3533" s="111"/>
      <c r="F3533" s="138"/>
      <c r="G3533" s="111"/>
      <c r="J3533" s="111"/>
      <c r="AD3533" s="111"/>
      <c r="AH3533" s="111"/>
    </row>
    <row r="3534" spans="3:34">
      <c r="C3534" s="111"/>
      <c r="D3534" s="111"/>
      <c r="E3534" s="111"/>
      <c r="F3534" s="138"/>
      <c r="G3534" s="111"/>
      <c r="J3534" s="111"/>
      <c r="AD3534" s="111"/>
      <c r="AH3534" s="111"/>
    </row>
    <row r="3535" spans="3:34">
      <c r="C3535" s="111"/>
      <c r="D3535" s="111"/>
      <c r="E3535" s="111"/>
      <c r="F3535" s="138"/>
      <c r="G3535" s="111"/>
      <c r="J3535" s="111"/>
      <c r="AD3535" s="111"/>
      <c r="AH3535" s="111"/>
    </row>
    <row r="3536" spans="3:34">
      <c r="C3536" s="111"/>
      <c r="D3536" s="111"/>
      <c r="E3536" s="111"/>
      <c r="F3536" s="138"/>
      <c r="G3536" s="111"/>
      <c r="J3536" s="111"/>
      <c r="AD3536" s="111"/>
      <c r="AH3536" s="111"/>
    </row>
    <row r="3537" spans="3:34">
      <c r="C3537" s="111"/>
      <c r="D3537" s="111"/>
      <c r="E3537" s="111"/>
      <c r="F3537" s="138"/>
      <c r="G3537" s="111"/>
      <c r="J3537" s="111"/>
      <c r="AD3537" s="111"/>
      <c r="AH3537" s="111"/>
    </row>
    <row r="3538" spans="3:34">
      <c r="C3538" s="111"/>
      <c r="D3538" s="111"/>
      <c r="E3538" s="111"/>
      <c r="F3538" s="138"/>
      <c r="G3538" s="111"/>
      <c r="J3538" s="111"/>
      <c r="AD3538" s="111"/>
      <c r="AH3538" s="111"/>
    </row>
    <row r="3539" spans="3:34">
      <c r="C3539" s="111"/>
      <c r="D3539" s="111"/>
      <c r="E3539" s="111"/>
      <c r="F3539" s="138"/>
      <c r="G3539" s="111"/>
      <c r="J3539" s="111"/>
      <c r="AD3539" s="111"/>
      <c r="AH3539" s="111"/>
    </row>
    <row r="3540" spans="3:34">
      <c r="C3540" s="111"/>
      <c r="D3540" s="111"/>
      <c r="E3540" s="111"/>
      <c r="F3540" s="138"/>
      <c r="G3540" s="111"/>
      <c r="J3540" s="111"/>
      <c r="AD3540" s="111"/>
      <c r="AH3540" s="111"/>
    </row>
    <row r="3541" spans="3:34">
      <c r="C3541" s="111"/>
      <c r="D3541" s="111"/>
      <c r="E3541" s="111"/>
      <c r="F3541" s="138"/>
      <c r="G3541" s="111"/>
      <c r="J3541" s="111"/>
      <c r="AD3541" s="111"/>
      <c r="AH3541" s="111"/>
    </row>
    <row r="3542" spans="3:34">
      <c r="C3542" s="111"/>
      <c r="D3542" s="111"/>
      <c r="E3542" s="111"/>
      <c r="F3542" s="138"/>
      <c r="G3542" s="111"/>
      <c r="J3542" s="111"/>
      <c r="AD3542" s="111"/>
      <c r="AH3542" s="111"/>
    </row>
    <row r="3543" spans="3:34">
      <c r="C3543" s="111"/>
      <c r="D3543" s="111"/>
      <c r="E3543" s="111"/>
      <c r="F3543" s="138"/>
      <c r="G3543" s="111"/>
      <c r="J3543" s="111"/>
      <c r="AD3543" s="111"/>
      <c r="AH3543" s="111"/>
    </row>
    <row r="3544" spans="3:34">
      <c r="C3544" s="111"/>
      <c r="D3544" s="111"/>
      <c r="E3544" s="111"/>
      <c r="F3544" s="138"/>
      <c r="G3544" s="111"/>
      <c r="J3544" s="111"/>
      <c r="AD3544" s="111"/>
      <c r="AH3544" s="111"/>
    </row>
    <row r="3545" spans="3:34">
      <c r="C3545" s="111"/>
      <c r="D3545" s="111"/>
      <c r="E3545" s="111"/>
      <c r="F3545" s="138"/>
      <c r="G3545" s="111"/>
      <c r="J3545" s="111"/>
      <c r="AD3545" s="111"/>
      <c r="AH3545" s="111"/>
    </row>
    <row r="3546" spans="3:34">
      <c r="C3546" s="111"/>
      <c r="D3546" s="111"/>
      <c r="E3546" s="111"/>
      <c r="F3546" s="138"/>
      <c r="G3546" s="111"/>
      <c r="J3546" s="111"/>
      <c r="AD3546" s="111"/>
      <c r="AH3546" s="111"/>
    </row>
    <row r="3547" spans="3:34">
      <c r="C3547" s="111"/>
      <c r="D3547" s="111"/>
      <c r="E3547" s="111"/>
      <c r="F3547" s="138"/>
      <c r="G3547" s="111"/>
      <c r="J3547" s="111"/>
      <c r="AD3547" s="111"/>
      <c r="AH3547" s="111"/>
    </row>
    <row r="3548" spans="3:34">
      <c r="C3548" s="111"/>
      <c r="D3548" s="111"/>
      <c r="E3548" s="111"/>
      <c r="F3548" s="138"/>
      <c r="G3548" s="111"/>
      <c r="J3548" s="111"/>
      <c r="AD3548" s="111"/>
      <c r="AH3548" s="111"/>
    </row>
    <row r="3549" spans="3:34">
      <c r="C3549" s="111"/>
      <c r="D3549" s="111"/>
      <c r="E3549" s="111"/>
      <c r="F3549" s="138"/>
      <c r="G3549" s="111"/>
      <c r="J3549" s="111"/>
      <c r="AD3549" s="111"/>
      <c r="AH3549" s="111"/>
    </row>
    <row r="3550" spans="3:34">
      <c r="C3550" s="111"/>
      <c r="D3550" s="111"/>
      <c r="E3550" s="111"/>
      <c r="F3550" s="138"/>
      <c r="G3550" s="111"/>
      <c r="J3550" s="111"/>
      <c r="AD3550" s="111"/>
      <c r="AH3550" s="111"/>
    </row>
    <row r="3551" spans="3:34">
      <c r="C3551" s="111"/>
      <c r="D3551" s="111"/>
      <c r="E3551" s="111"/>
      <c r="F3551" s="138"/>
      <c r="G3551" s="111"/>
      <c r="J3551" s="111"/>
      <c r="AD3551" s="111"/>
      <c r="AH3551" s="111"/>
    </row>
    <row r="3552" spans="3:34">
      <c r="C3552" s="111"/>
      <c r="D3552" s="111"/>
      <c r="E3552" s="111"/>
      <c r="F3552" s="138"/>
      <c r="G3552" s="111"/>
      <c r="J3552" s="111"/>
      <c r="AD3552" s="111"/>
      <c r="AH3552" s="111"/>
    </row>
    <row r="3553" spans="3:34">
      <c r="C3553" s="111"/>
      <c r="D3553" s="111"/>
      <c r="E3553" s="111"/>
      <c r="F3553" s="138"/>
      <c r="G3553" s="111"/>
      <c r="J3553" s="111"/>
      <c r="AD3553" s="111"/>
      <c r="AH3553" s="111"/>
    </row>
    <row r="3554" spans="3:34">
      <c r="C3554" s="111"/>
      <c r="D3554" s="111"/>
      <c r="E3554" s="111"/>
      <c r="F3554" s="138"/>
      <c r="G3554" s="111"/>
      <c r="J3554" s="111"/>
      <c r="AD3554" s="111"/>
      <c r="AH3554" s="111"/>
    </row>
    <row r="3555" spans="3:34">
      <c r="C3555" s="111"/>
      <c r="D3555" s="111"/>
      <c r="E3555" s="111"/>
      <c r="F3555" s="138"/>
      <c r="G3555" s="111"/>
      <c r="J3555" s="111"/>
      <c r="AD3555" s="111"/>
      <c r="AH3555" s="111"/>
    </row>
    <row r="3556" spans="3:34">
      <c r="C3556" s="111"/>
      <c r="D3556" s="111"/>
      <c r="E3556" s="111"/>
      <c r="F3556" s="138"/>
      <c r="G3556" s="111"/>
      <c r="J3556" s="111"/>
      <c r="AD3556" s="111"/>
      <c r="AH3556" s="111"/>
    </row>
    <row r="3557" spans="3:34">
      <c r="C3557" s="111"/>
      <c r="D3557" s="111"/>
      <c r="E3557" s="111"/>
      <c r="F3557" s="138"/>
      <c r="G3557" s="111"/>
      <c r="J3557" s="111"/>
      <c r="AD3557" s="111"/>
      <c r="AH3557" s="111"/>
    </row>
    <row r="3558" spans="3:34">
      <c r="C3558" s="111"/>
      <c r="D3558" s="111"/>
      <c r="E3558" s="111"/>
      <c r="F3558" s="138"/>
      <c r="G3558" s="111"/>
      <c r="J3558" s="111"/>
      <c r="AD3558" s="111"/>
      <c r="AH3558" s="111"/>
    </row>
    <row r="3559" spans="3:34">
      <c r="C3559" s="111"/>
      <c r="D3559" s="111"/>
      <c r="E3559" s="111"/>
      <c r="F3559" s="138"/>
      <c r="G3559" s="111"/>
      <c r="J3559" s="111"/>
      <c r="AD3559" s="111"/>
      <c r="AH3559" s="111"/>
    </row>
    <row r="3560" spans="3:34">
      <c r="C3560" s="111"/>
      <c r="D3560" s="111"/>
      <c r="E3560" s="111"/>
      <c r="F3560" s="138"/>
      <c r="G3560" s="111"/>
      <c r="J3560" s="111"/>
      <c r="AD3560" s="111"/>
      <c r="AH3560" s="111"/>
    </row>
    <row r="3561" spans="3:34">
      <c r="C3561" s="111"/>
      <c r="D3561" s="111"/>
      <c r="E3561" s="111"/>
      <c r="F3561" s="138"/>
      <c r="G3561" s="111"/>
      <c r="J3561" s="111"/>
      <c r="AD3561" s="111"/>
      <c r="AH3561" s="111"/>
    </row>
    <row r="3562" spans="3:34">
      <c r="C3562" s="111"/>
      <c r="D3562" s="111"/>
      <c r="E3562" s="111"/>
      <c r="F3562" s="138"/>
      <c r="G3562" s="111"/>
      <c r="J3562" s="111"/>
      <c r="AD3562" s="111"/>
      <c r="AH3562" s="111"/>
    </row>
    <row r="3563" spans="3:34">
      <c r="C3563" s="111"/>
      <c r="D3563" s="111"/>
      <c r="E3563" s="111"/>
      <c r="F3563" s="138"/>
      <c r="G3563" s="111"/>
      <c r="J3563" s="111"/>
      <c r="AD3563" s="111"/>
      <c r="AH3563" s="111"/>
    </row>
    <row r="3564" spans="3:34">
      <c r="C3564" s="111"/>
      <c r="D3564" s="111"/>
      <c r="E3564" s="111"/>
      <c r="F3564" s="138"/>
      <c r="G3564" s="111"/>
      <c r="J3564" s="111"/>
      <c r="AD3564" s="111"/>
      <c r="AH3564" s="111"/>
    </row>
    <row r="3565" spans="3:34">
      <c r="C3565" s="111"/>
      <c r="D3565" s="111"/>
      <c r="E3565" s="111"/>
      <c r="F3565" s="138"/>
      <c r="G3565" s="111"/>
      <c r="J3565" s="111"/>
      <c r="AD3565" s="111"/>
      <c r="AH3565" s="111"/>
    </row>
    <row r="3566" spans="3:34">
      <c r="C3566" s="111"/>
      <c r="D3566" s="111"/>
      <c r="E3566" s="111"/>
      <c r="F3566" s="138"/>
      <c r="G3566" s="111"/>
      <c r="J3566" s="111"/>
      <c r="AD3566" s="111"/>
      <c r="AH3566" s="111"/>
    </row>
    <row r="3567" spans="3:34">
      <c r="C3567" s="111"/>
      <c r="D3567" s="111"/>
      <c r="E3567" s="111"/>
      <c r="F3567" s="138"/>
      <c r="G3567" s="111"/>
      <c r="J3567" s="111"/>
      <c r="AD3567" s="111"/>
      <c r="AH3567" s="111"/>
    </row>
    <row r="3568" spans="3:34">
      <c r="C3568" s="111"/>
      <c r="D3568" s="111"/>
      <c r="E3568" s="111"/>
      <c r="F3568" s="138"/>
      <c r="G3568" s="111"/>
      <c r="J3568" s="111"/>
      <c r="AD3568" s="111"/>
      <c r="AH3568" s="111"/>
    </row>
    <row r="3569" spans="3:34">
      <c r="C3569" s="111"/>
      <c r="D3569" s="111"/>
      <c r="E3569" s="111"/>
      <c r="F3569" s="138"/>
      <c r="G3569" s="111"/>
      <c r="J3569" s="111"/>
      <c r="AD3569" s="111"/>
      <c r="AH3569" s="111"/>
    </row>
    <row r="3570" spans="3:34">
      <c r="C3570" s="111"/>
      <c r="D3570" s="111"/>
      <c r="E3570" s="111"/>
      <c r="F3570" s="138"/>
      <c r="G3570" s="111"/>
      <c r="J3570" s="111"/>
      <c r="AD3570" s="111"/>
      <c r="AH3570" s="111"/>
    </row>
    <row r="3571" spans="3:34">
      <c r="C3571" s="111"/>
      <c r="D3571" s="111"/>
      <c r="E3571" s="111"/>
      <c r="F3571" s="138"/>
      <c r="G3571" s="111"/>
      <c r="J3571" s="111"/>
      <c r="AD3571" s="111"/>
      <c r="AH3571" s="111"/>
    </row>
    <row r="3572" spans="3:34">
      <c r="C3572" s="111"/>
      <c r="D3572" s="111"/>
      <c r="E3572" s="111"/>
      <c r="F3572" s="138"/>
      <c r="G3572" s="111"/>
      <c r="J3572" s="111"/>
      <c r="AD3572" s="111"/>
      <c r="AH3572" s="111"/>
    </row>
    <row r="3573" spans="3:34">
      <c r="C3573" s="111"/>
      <c r="D3573" s="111"/>
      <c r="E3573" s="111"/>
      <c r="F3573" s="138"/>
      <c r="G3573" s="111"/>
      <c r="J3573" s="111"/>
      <c r="AD3573" s="111"/>
      <c r="AH3573" s="111"/>
    </row>
    <row r="3574" spans="3:34">
      <c r="C3574" s="111"/>
      <c r="D3574" s="111"/>
      <c r="E3574" s="111"/>
      <c r="F3574" s="138"/>
      <c r="G3574" s="111"/>
      <c r="J3574" s="111"/>
      <c r="AD3574" s="111"/>
      <c r="AH3574" s="111"/>
    </row>
    <row r="3575" spans="3:34">
      <c r="C3575" s="111"/>
      <c r="D3575" s="111"/>
      <c r="E3575" s="111"/>
      <c r="F3575" s="138"/>
      <c r="G3575" s="111"/>
      <c r="J3575" s="111"/>
      <c r="AD3575" s="111"/>
      <c r="AH3575" s="111"/>
    </row>
    <row r="3576" spans="3:34">
      <c r="C3576" s="111"/>
      <c r="D3576" s="111"/>
      <c r="E3576" s="111"/>
      <c r="F3576" s="138"/>
      <c r="G3576" s="111"/>
      <c r="J3576" s="111"/>
      <c r="AD3576" s="111"/>
      <c r="AH3576" s="111"/>
    </row>
    <row r="3577" spans="3:34">
      <c r="C3577" s="111"/>
      <c r="D3577" s="111"/>
      <c r="E3577" s="111"/>
      <c r="F3577" s="138"/>
      <c r="G3577" s="111"/>
      <c r="J3577" s="111"/>
      <c r="AD3577" s="111"/>
      <c r="AH3577" s="111"/>
    </row>
    <row r="3578" spans="3:34">
      <c r="C3578" s="111"/>
      <c r="D3578" s="111"/>
      <c r="E3578" s="111"/>
      <c r="F3578" s="138"/>
      <c r="G3578" s="111"/>
      <c r="J3578" s="111"/>
      <c r="AD3578" s="111"/>
      <c r="AH3578" s="111"/>
    </row>
    <row r="3579" spans="3:34">
      <c r="C3579" s="111"/>
      <c r="D3579" s="111"/>
      <c r="E3579" s="111"/>
      <c r="F3579" s="138"/>
      <c r="G3579" s="111"/>
      <c r="J3579" s="111"/>
      <c r="AD3579" s="111"/>
      <c r="AH3579" s="111"/>
    </row>
    <row r="3580" spans="3:34">
      <c r="C3580" s="111"/>
      <c r="D3580" s="111"/>
      <c r="E3580" s="111"/>
      <c r="F3580" s="138"/>
      <c r="G3580" s="111"/>
      <c r="J3580" s="111"/>
      <c r="AD3580" s="111"/>
      <c r="AH3580" s="111"/>
    </row>
    <row r="3581" spans="3:34">
      <c r="C3581" s="111"/>
      <c r="D3581" s="111"/>
      <c r="E3581" s="111"/>
      <c r="F3581" s="138"/>
      <c r="G3581" s="111"/>
      <c r="J3581" s="111"/>
      <c r="AD3581" s="111"/>
      <c r="AH3581" s="111"/>
    </row>
    <row r="3582" spans="3:34">
      <c r="C3582" s="111"/>
      <c r="D3582" s="111"/>
      <c r="E3582" s="111"/>
      <c r="F3582" s="138"/>
      <c r="G3582" s="111"/>
      <c r="J3582" s="111"/>
      <c r="AD3582" s="111"/>
      <c r="AH3582" s="111"/>
    </row>
    <row r="3583" spans="3:34">
      <c r="C3583" s="111"/>
      <c r="D3583" s="111"/>
      <c r="E3583" s="111"/>
      <c r="F3583" s="138"/>
      <c r="G3583" s="111"/>
      <c r="J3583" s="111"/>
      <c r="AD3583" s="111"/>
      <c r="AH3583" s="111"/>
    </row>
    <row r="3584" spans="3:34">
      <c r="C3584" s="111"/>
      <c r="D3584" s="111"/>
      <c r="E3584" s="111"/>
      <c r="F3584" s="138"/>
      <c r="G3584" s="111"/>
      <c r="J3584" s="111"/>
      <c r="AD3584" s="111"/>
      <c r="AH3584" s="111"/>
    </row>
    <row r="3585" spans="3:34">
      <c r="C3585" s="111"/>
      <c r="D3585" s="111"/>
      <c r="E3585" s="111"/>
      <c r="F3585" s="138"/>
      <c r="G3585" s="111"/>
      <c r="J3585" s="111"/>
      <c r="AD3585" s="111"/>
      <c r="AH3585" s="111"/>
    </row>
    <row r="3586" spans="3:34">
      <c r="C3586" s="111"/>
      <c r="D3586" s="111"/>
      <c r="E3586" s="111"/>
      <c r="F3586" s="138"/>
      <c r="G3586" s="111"/>
      <c r="J3586" s="111"/>
      <c r="AD3586" s="111"/>
      <c r="AH3586" s="111"/>
    </row>
    <row r="3587" spans="3:34">
      <c r="C3587" s="111"/>
      <c r="D3587" s="111"/>
      <c r="E3587" s="111"/>
      <c r="F3587" s="138"/>
      <c r="G3587" s="111"/>
      <c r="J3587" s="111"/>
      <c r="AD3587" s="111"/>
      <c r="AH3587" s="111"/>
    </row>
    <row r="3588" spans="3:34">
      <c r="C3588" s="111"/>
      <c r="D3588" s="111"/>
      <c r="E3588" s="111"/>
      <c r="F3588" s="138"/>
      <c r="G3588" s="111"/>
      <c r="J3588" s="111"/>
      <c r="AD3588" s="111"/>
      <c r="AH3588" s="111"/>
    </row>
    <row r="3589" spans="3:34">
      <c r="C3589" s="111"/>
      <c r="D3589" s="111"/>
      <c r="E3589" s="111"/>
      <c r="F3589" s="138"/>
      <c r="G3589" s="111"/>
      <c r="J3589" s="111"/>
      <c r="AD3589" s="111"/>
      <c r="AH3589" s="111"/>
    </row>
    <row r="3590" spans="3:34">
      <c r="C3590" s="111"/>
      <c r="D3590" s="111"/>
      <c r="E3590" s="111"/>
      <c r="F3590" s="138"/>
      <c r="G3590" s="111"/>
      <c r="J3590" s="111"/>
      <c r="AD3590" s="111"/>
      <c r="AH3590" s="111"/>
    </row>
    <row r="3591" spans="3:34">
      <c r="C3591" s="111"/>
      <c r="D3591" s="111"/>
      <c r="E3591" s="111"/>
      <c r="F3591" s="138"/>
      <c r="G3591" s="111"/>
      <c r="J3591" s="111"/>
      <c r="AD3591" s="111"/>
      <c r="AH3591" s="111"/>
    </row>
    <row r="3592" spans="3:34">
      <c r="C3592" s="111"/>
      <c r="D3592" s="111"/>
      <c r="E3592" s="111"/>
      <c r="F3592" s="138"/>
      <c r="G3592" s="111"/>
      <c r="J3592" s="111"/>
      <c r="AD3592" s="111"/>
      <c r="AH3592" s="111"/>
    </row>
    <row r="3593" spans="3:34">
      <c r="C3593" s="111"/>
      <c r="D3593" s="111"/>
      <c r="E3593" s="111"/>
      <c r="F3593" s="138"/>
      <c r="G3593" s="111"/>
      <c r="J3593" s="111"/>
      <c r="AD3593" s="111"/>
      <c r="AH3593" s="111"/>
    </row>
    <row r="3594" spans="3:34">
      <c r="C3594" s="111"/>
      <c r="D3594" s="111"/>
      <c r="E3594" s="111"/>
      <c r="F3594" s="138"/>
      <c r="G3594" s="111"/>
      <c r="J3594" s="111"/>
      <c r="AD3594" s="111"/>
      <c r="AH3594" s="111"/>
    </row>
    <row r="3595" spans="3:34">
      <c r="C3595" s="111"/>
      <c r="D3595" s="111"/>
      <c r="E3595" s="111"/>
      <c r="F3595" s="138"/>
      <c r="G3595" s="111"/>
      <c r="J3595" s="111"/>
      <c r="AD3595" s="111"/>
      <c r="AH3595" s="111"/>
    </row>
    <row r="3596" spans="3:34">
      <c r="C3596" s="111"/>
      <c r="D3596" s="111"/>
      <c r="E3596" s="111"/>
      <c r="F3596" s="138"/>
      <c r="G3596" s="111"/>
      <c r="J3596" s="111"/>
      <c r="AD3596" s="111"/>
      <c r="AH3596" s="111"/>
    </row>
    <row r="3597" spans="3:34">
      <c r="C3597" s="111"/>
      <c r="D3597" s="111"/>
      <c r="E3597" s="111"/>
      <c r="F3597" s="138"/>
      <c r="G3597" s="111"/>
      <c r="J3597" s="111"/>
      <c r="AD3597" s="111"/>
      <c r="AH3597" s="111"/>
    </row>
    <row r="3598" spans="3:34">
      <c r="C3598" s="111"/>
      <c r="D3598" s="111"/>
      <c r="E3598" s="111"/>
      <c r="F3598" s="138"/>
      <c r="G3598" s="111"/>
      <c r="J3598" s="111"/>
      <c r="AD3598" s="111"/>
      <c r="AH3598" s="111"/>
    </row>
    <row r="3599" spans="3:34">
      <c r="C3599" s="111"/>
      <c r="D3599" s="111"/>
      <c r="E3599" s="111"/>
      <c r="F3599" s="138"/>
      <c r="G3599" s="111"/>
      <c r="J3599" s="111"/>
      <c r="AD3599" s="111"/>
      <c r="AH3599" s="111"/>
    </row>
    <row r="3600" spans="3:34">
      <c r="C3600" s="111"/>
      <c r="D3600" s="111"/>
      <c r="E3600" s="111"/>
      <c r="F3600" s="138"/>
      <c r="G3600" s="111"/>
      <c r="J3600" s="111"/>
      <c r="AD3600" s="111"/>
      <c r="AH3600" s="111"/>
    </row>
    <row r="3601" spans="3:34">
      <c r="C3601" s="111"/>
      <c r="D3601" s="111"/>
      <c r="E3601" s="111"/>
      <c r="F3601" s="138"/>
      <c r="G3601" s="111"/>
      <c r="J3601" s="111"/>
      <c r="AD3601" s="111"/>
      <c r="AH3601" s="111"/>
    </row>
    <row r="3602" spans="3:34">
      <c r="C3602" s="111"/>
      <c r="D3602" s="111"/>
      <c r="E3602" s="111"/>
      <c r="F3602" s="138"/>
      <c r="G3602" s="111"/>
      <c r="J3602" s="111"/>
      <c r="AD3602" s="111"/>
      <c r="AH3602" s="111"/>
    </row>
    <row r="3603" spans="3:34">
      <c r="C3603" s="111"/>
      <c r="D3603" s="111"/>
      <c r="E3603" s="111"/>
      <c r="F3603" s="138"/>
      <c r="G3603" s="111"/>
      <c r="J3603" s="111"/>
      <c r="AD3603" s="111"/>
      <c r="AH3603" s="111"/>
    </row>
    <row r="3604" spans="3:34">
      <c r="C3604" s="111"/>
      <c r="D3604" s="111"/>
      <c r="E3604" s="111"/>
      <c r="F3604" s="138"/>
      <c r="G3604" s="111"/>
      <c r="J3604" s="111"/>
      <c r="AD3604" s="111"/>
      <c r="AH3604" s="111"/>
    </row>
    <row r="3605" spans="3:34">
      <c r="C3605" s="111"/>
      <c r="D3605" s="111"/>
      <c r="E3605" s="111"/>
      <c r="F3605" s="138"/>
      <c r="G3605" s="111"/>
      <c r="J3605" s="111"/>
      <c r="AD3605" s="111"/>
      <c r="AH3605" s="111"/>
    </row>
    <row r="3606" spans="3:34">
      <c r="C3606" s="111"/>
      <c r="D3606" s="111"/>
      <c r="E3606" s="111"/>
      <c r="F3606" s="138"/>
      <c r="G3606" s="111"/>
      <c r="J3606" s="111"/>
      <c r="AD3606" s="111"/>
      <c r="AH3606" s="111"/>
    </row>
    <row r="3607" spans="3:34">
      <c r="C3607" s="111"/>
      <c r="D3607" s="111"/>
      <c r="E3607" s="111"/>
      <c r="F3607" s="138"/>
      <c r="G3607" s="111"/>
      <c r="J3607" s="111"/>
      <c r="AD3607" s="111"/>
      <c r="AH3607" s="111"/>
    </row>
    <row r="3608" spans="3:34">
      <c r="C3608" s="111"/>
      <c r="D3608" s="111"/>
      <c r="E3608" s="111"/>
      <c r="F3608" s="138"/>
      <c r="G3608" s="111"/>
      <c r="J3608" s="111"/>
      <c r="AD3608" s="111"/>
      <c r="AH3608" s="111"/>
    </row>
    <row r="3609" spans="3:34">
      <c r="C3609" s="111"/>
      <c r="D3609" s="111"/>
      <c r="E3609" s="111"/>
      <c r="F3609" s="138"/>
      <c r="G3609" s="111"/>
      <c r="J3609" s="111"/>
      <c r="AD3609" s="111"/>
      <c r="AH3609" s="111"/>
    </row>
    <row r="3610" spans="3:34">
      <c r="C3610" s="111"/>
      <c r="D3610" s="111"/>
      <c r="E3610" s="111"/>
      <c r="F3610" s="138"/>
      <c r="G3610" s="111"/>
      <c r="J3610" s="111"/>
      <c r="AD3610" s="111"/>
      <c r="AH3610" s="111"/>
    </row>
    <row r="3611" spans="3:34">
      <c r="C3611" s="111"/>
      <c r="D3611" s="111"/>
      <c r="E3611" s="111"/>
      <c r="F3611" s="138"/>
      <c r="G3611" s="111"/>
      <c r="J3611" s="111"/>
      <c r="AD3611" s="111"/>
      <c r="AH3611" s="111"/>
    </row>
    <row r="3612" spans="3:34">
      <c r="C3612" s="111"/>
      <c r="D3612" s="111"/>
      <c r="E3612" s="111"/>
      <c r="F3612" s="138"/>
      <c r="G3612" s="111"/>
      <c r="J3612" s="111"/>
      <c r="AD3612" s="111"/>
      <c r="AH3612" s="111"/>
    </row>
    <row r="3613" spans="3:34">
      <c r="C3613" s="111"/>
      <c r="D3613" s="111"/>
      <c r="E3613" s="111"/>
      <c r="F3613" s="138"/>
      <c r="G3613" s="111"/>
      <c r="J3613" s="111"/>
      <c r="AD3613" s="111"/>
      <c r="AH3613" s="111"/>
    </row>
    <row r="3614" spans="3:34">
      <c r="C3614" s="111"/>
      <c r="D3614" s="111"/>
      <c r="E3614" s="111"/>
      <c r="F3614" s="138"/>
      <c r="G3614" s="111"/>
      <c r="J3614" s="111"/>
      <c r="AD3614" s="111"/>
      <c r="AH3614" s="111"/>
    </row>
    <row r="3615" spans="3:34">
      <c r="C3615" s="111"/>
      <c r="D3615" s="111"/>
      <c r="E3615" s="111"/>
      <c r="F3615" s="138"/>
      <c r="G3615" s="111"/>
      <c r="J3615" s="111"/>
      <c r="AD3615" s="111"/>
      <c r="AH3615" s="111"/>
    </row>
    <row r="3616" spans="3:34">
      <c r="C3616" s="111"/>
      <c r="D3616" s="111"/>
      <c r="E3616" s="111"/>
      <c r="F3616" s="138"/>
      <c r="G3616" s="111"/>
      <c r="J3616" s="111"/>
      <c r="AD3616" s="111"/>
      <c r="AH3616" s="111"/>
    </row>
    <row r="3617" spans="3:34">
      <c r="C3617" s="111"/>
      <c r="D3617" s="111"/>
      <c r="E3617" s="111"/>
      <c r="F3617" s="138"/>
      <c r="G3617" s="111"/>
      <c r="J3617" s="111"/>
      <c r="AD3617" s="111"/>
      <c r="AH3617" s="111"/>
    </row>
    <row r="3618" spans="3:34">
      <c r="C3618" s="111"/>
      <c r="D3618" s="111"/>
      <c r="E3618" s="111"/>
      <c r="F3618" s="138"/>
      <c r="G3618" s="111"/>
      <c r="J3618" s="111"/>
      <c r="AD3618" s="111"/>
      <c r="AH3618" s="111"/>
    </row>
    <row r="3619" spans="3:34">
      <c r="C3619" s="111"/>
      <c r="D3619" s="111"/>
      <c r="E3619" s="111"/>
      <c r="F3619" s="138"/>
      <c r="G3619" s="111"/>
      <c r="J3619" s="111"/>
      <c r="AD3619" s="111"/>
      <c r="AH3619" s="111"/>
    </row>
    <row r="3620" spans="3:34">
      <c r="C3620" s="111"/>
      <c r="D3620" s="111"/>
      <c r="E3620" s="111"/>
      <c r="F3620" s="138"/>
      <c r="G3620" s="111"/>
      <c r="J3620" s="111"/>
      <c r="AD3620" s="111"/>
      <c r="AH3620" s="111"/>
    </row>
    <row r="3621" spans="3:34">
      <c r="C3621" s="111"/>
      <c r="D3621" s="111"/>
      <c r="E3621" s="111"/>
      <c r="F3621" s="138"/>
      <c r="G3621" s="111"/>
      <c r="J3621" s="111"/>
      <c r="AD3621" s="111"/>
      <c r="AH3621" s="111"/>
    </row>
    <row r="3622" spans="3:34">
      <c r="C3622" s="111"/>
      <c r="D3622" s="111"/>
      <c r="E3622" s="111"/>
      <c r="F3622" s="138"/>
      <c r="G3622" s="111"/>
      <c r="J3622" s="111"/>
      <c r="AD3622" s="111"/>
      <c r="AH3622" s="111"/>
    </row>
    <row r="3623" spans="3:34">
      <c r="C3623" s="111"/>
      <c r="D3623" s="111"/>
      <c r="E3623" s="111"/>
      <c r="F3623" s="138"/>
      <c r="G3623" s="111"/>
      <c r="J3623" s="111"/>
      <c r="AD3623" s="111"/>
      <c r="AH3623" s="111"/>
    </row>
    <row r="3624" spans="3:34">
      <c r="C3624" s="111"/>
      <c r="D3624" s="111"/>
      <c r="E3624" s="111"/>
      <c r="F3624" s="138"/>
      <c r="G3624" s="111"/>
      <c r="J3624" s="111"/>
      <c r="AD3624" s="111"/>
      <c r="AH3624" s="111"/>
    </row>
    <row r="3625" spans="3:34">
      <c r="C3625" s="111"/>
      <c r="D3625" s="111"/>
      <c r="E3625" s="111"/>
      <c r="F3625" s="138"/>
      <c r="G3625" s="111"/>
      <c r="J3625" s="111"/>
      <c r="AD3625" s="111"/>
      <c r="AH3625" s="111"/>
    </row>
    <row r="3626" spans="3:34">
      <c r="C3626" s="111"/>
      <c r="D3626" s="111"/>
      <c r="E3626" s="111"/>
      <c r="F3626" s="138"/>
      <c r="G3626" s="111"/>
      <c r="J3626" s="111"/>
      <c r="AD3626" s="111"/>
      <c r="AH3626" s="111"/>
    </row>
    <row r="3627" spans="3:34">
      <c r="C3627" s="111"/>
      <c r="D3627" s="111"/>
      <c r="E3627" s="111"/>
      <c r="F3627" s="138"/>
      <c r="G3627" s="111"/>
      <c r="J3627" s="111"/>
      <c r="AD3627" s="111"/>
      <c r="AH3627" s="111"/>
    </row>
    <row r="3628" spans="3:34">
      <c r="C3628" s="111"/>
      <c r="D3628" s="111"/>
      <c r="E3628" s="111"/>
      <c r="F3628" s="138"/>
      <c r="G3628" s="111"/>
      <c r="J3628" s="111"/>
      <c r="AD3628" s="111"/>
      <c r="AH3628" s="111"/>
    </row>
    <row r="3629" spans="3:34">
      <c r="C3629" s="111"/>
      <c r="D3629" s="111"/>
      <c r="E3629" s="111"/>
      <c r="F3629" s="138"/>
      <c r="G3629" s="111"/>
      <c r="J3629" s="111"/>
      <c r="AD3629" s="111"/>
      <c r="AH3629" s="111"/>
    </row>
    <row r="3630" spans="3:34">
      <c r="C3630" s="111"/>
      <c r="D3630" s="111"/>
      <c r="E3630" s="111"/>
      <c r="F3630" s="138"/>
      <c r="G3630" s="111"/>
      <c r="J3630" s="111"/>
      <c r="AD3630" s="111"/>
      <c r="AH3630" s="111"/>
    </row>
    <row r="3631" spans="3:34">
      <c r="C3631" s="111"/>
      <c r="D3631" s="111"/>
      <c r="E3631" s="111"/>
      <c r="F3631" s="138"/>
      <c r="G3631" s="111"/>
      <c r="J3631" s="111"/>
      <c r="AD3631" s="111"/>
      <c r="AH3631" s="111"/>
    </row>
    <row r="3632" spans="3:34">
      <c r="C3632" s="111"/>
      <c r="D3632" s="111"/>
      <c r="E3632" s="111"/>
      <c r="F3632" s="138"/>
      <c r="G3632" s="111"/>
      <c r="J3632" s="111"/>
      <c r="AD3632" s="111"/>
      <c r="AH3632" s="111"/>
    </row>
    <row r="3633" spans="3:34">
      <c r="C3633" s="111"/>
      <c r="D3633" s="111"/>
      <c r="E3633" s="111"/>
      <c r="F3633" s="138"/>
      <c r="G3633" s="111"/>
      <c r="J3633" s="111"/>
      <c r="AD3633" s="111"/>
      <c r="AH3633" s="111"/>
    </row>
    <row r="3634" spans="3:34">
      <c r="C3634" s="111"/>
      <c r="D3634" s="111"/>
      <c r="E3634" s="111"/>
      <c r="F3634" s="138"/>
      <c r="G3634" s="111"/>
      <c r="J3634" s="111"/>
      <c r="AD3634" s="111"/>
      <c r="AH3634" s="111"/>
    </row>
    <row r="3635" spans="3:34">
      <c r="C3635" s="111"/>
      <c r="D3635" s="111"/>
      <c r="E3635" s="111"/>
      <c r="F3635" s="138"/>
      <c r="G3635" s="111"/>
      <c r="J3635" s="111"/>
      <c r="AD3635" s="111"/>
      <c r="AH3635" s="111"/>
    </row>
    <row r="3636" spans="3:34">
      <c r="C3636" s="111"/>
      <c r="D3636" s="111"/>
      <c r="E3636" s="111"/>
      <c r="F3636" s="138"/>
      <c r="G3636" s="111"/>
      <c r="J3636" s="111"/>
      <c r="AD3636" s="111"/>
      <c r="AH3636" s="111"/>
    </row>
    <row r="3637" spans="3:34">
      <c r="C3637" s="111"/>
      <c r="D3637" s="111"/>
      <c r="E3637" s="111"/>
      <c r="F3637" s="138"/>
      <c r="G3637" s="111"/>
      <c r="J3637" s="111"/>
      <c r="AD3637" s="111"/>
      <c r="AH3637" s="111"/>
    </row>
    <row r="3638" spans="3:34">
      <c r="C3638" s="111"/>
      <c r="D3638" s="111"/>
      <c r="E3638" s="111"/>
      <c r="F3638" s="138"/>
      <c r="G3638" s="111"/>
      <c r="J3638" s="111"/>
      <c r="AD3638" s="111"/>
      <c r="AH3638" s="111"/>
    </row>
    <row r="3639" spans="3:34">
      <c r="C3639" s="111"/>
      <c r="D3639" s="111"/>
      <c r="E3639" s="111"/>
      <c r="F3639" s="138"/>
      <c r="G3639" s="111"/>
      <c r="J3639" s="111"/>
      <c r="AD3639" s="111"/>
      <c r="AH3639" s="111"/>
    </row>
    <row r="3640" spans="3:34">
      <c r="C3640" s="111"/>
      <c r="D3640" s="111"/>
      <c r="E3640" s="111"/>
      <c r="F3640" s="138"/>
      <c r="G3640" s="111"/>
      <c r="J3640" s="111"/>
      <c r="AD3640" s="111"/>
      <c r="AH3640" s="111"/>
    </row>
    <row r="3641" spans="3:34">
      <c r="C3641" s="111"/>
      <c r="D3641" s="111"/>
      <c r="E3641" s="111"/>
      <c r="F3641" s="138"/>
      <c r="G3641" s="111"/>
      <c r="J3641" s="111"/>
      <c r="AD3641" s="111"/>
      <c r="AH3641" s="111"/>
    </row>
    <row r="3642" spans="3:34">
      <c r="C3642" s="111"/>
      <c r="D3642" s="111"/>
      <c r="E3642" s="111"/>
      <c r="F3642" s="138"/>
      <c r="G3642" s="111"/>
      <c r="J3642" s="111"/>
      <c r="AD3642" s="111"/>
      <c r="AH3642" s="111"/>
    </row>
    <row r="3643" spans="3:34">
      <c r="C3643" s="111"/>
      <c r="D3643" s="111"/>
      <c r="E3643" s="111"/>
      <c r="F3643" s="138"/>
      <c r="G3643" s="111"/>
      <c r="J3643" s="111"/>
      <c r="AD3643" s="111"/>
      <c r="AH3643" s="111"/>
    </row>
    <row r="3644" spans="3:34">
      <c r="C3644" s="111"/>
      <c r="D3644" s="111"/>
      <c r="E3644" s="111"/>
      <c r="F3644" s="138"/>
      <c r="G3644" s="111"/>
      <c r="J3644" s="111"/>
      <c r="AD3644" s="111"/>
      <c r="AH3644" s="111"/>
    </row>
    <row r="3645" spans="3:34">
      <c r="C3645" s="111"/>
      <c r="D3645" s="111"/>
      <c r="E3645" s="111"/>
      <c r="F3645" s="138"/>
      <c r="G3645" s="111"/>
      <c r="J3645" s="111"/>
      <c r="AD3645" s="111"/>
      <c r="AH3645" s="111"/>
    </row>
    <row r="3646" spans="3:34">
      <c r="C3646" s="111"/>
      <c r="D3646" s="111"/>
      <c r="E3646" s="111"/>
      <c r="F3646" s="138"/>
      <c r="G3646" s="111"/>
      <c r="J3646" s="111"/>
      <c r="AD3646" s="111"/>
      <c r="AH3646" s="111"/>
    </row>
    <row r="3647" spans="3:34">
      <c r="C3647" s="111"/>
      <c r="D3647" s="111"/>
      <c r="E3647" s="111"/>
      <c r="F3647" s="138"/>
      <c r="G3647" s="111"/>
      <c r="J3647" s="111"/>
      <c r="AD3647" s="111"/>
      <c r="AH3647" s="111"/>
    </row>
    <row r="3648" spans="3:34">
      <c r="C3648" s="111"/>
      <c r="D3648" s="111"/>
      <c r="E3648" s="111"/>
      <c r="F3648" s="138"/>
      <c r="G3648" s="111"/>
      <c r="J3648" s="111"/>
      <c r="AD3648" s="111"/>
      <c r="AH3648" s="111"/>
    </row>
    <row r="3649" spans="3:34">
      <c r="C3649" s="111"/>
      <c r="D3649" s="111"/>
      <c r="E3649" s="111"/>
      <c r="F3649" s="138"/>
      <c r="G3649" s="111"/>
      <c r="J3649" s="111"/>
      <c r="AD3649" s="111"/>
      <c r="AH3649" s="111"/>
    </row>
    <row r="3650" spans="3:34">
      <c r="C3650" s="111"/>
      <c r="D3650" s="111"/>
      <c r="E3650" s="111"/>
      <c r="F3650" s="138"/>
      <c r="G3650" s="111"/>
      <c r="J3650" s="111"/>
      <c r="AD3650" s="111"/>
      <c r="AH3650" s="111"/>
    </row>
    <row r="3651" spans="3:34">
      <c r="C3651" s="111"/>
      <c r="D3651" s="111"/>
      <c r="E3651" s="111"/>
      <c r="F3651" s="138"/>
      <c r="G3651" s="111"/>
      <c r="J3651" s="111"/>
      <c r="AD3651" s="111"/>
      <c r="AH3651" s="111"/>
    </row>
    <row r="3652" spans="3:34">
      <c r="C3652" s="111"/>
      <c r="D3652" s="111"/>
      <c r="E3652" s="111"/>
      <c r="F3652" s="138"/>
      <c r="G3652" s="111"/>
      <c r="J3652" s="111"/>
      <c r="AD3652" s="111"/>
      <c r="AH3652" s="111"/>
    </row>
    <row r="3653" spans="3:34">
      <c r="C3653" s="111"/>
      <c r="D3653" s="111"/>
      <c r="E3653" s="111"/>
      <c r="F3653" s="138"/>
      <c r="G3653" s="111"/>
      <c r="J3653" s="111"/>
      <c r="AD3653" s="111"/>
      <c r="AH3653" s="111"/>
    </row>
    <row r="3654" spans="3:34">
      <c r="C3654" s="111"/>
      <c r="D3654" s="111"/>
      <c r="E3654" s="111"/>
      <c r="F3654" s="138"/>
      <c r="G3654" s="111"/>
      <c r="J3654" s="111"/>
      <c r="AD3654" s="111"/>
      <c r="AH3654" s="111"/>
    </row>
    <row r="3655" spans="3:34">
      <c r="C3655" s="111"/>
      <c r="D3655" s="111"/>
      <c r="E3655" s="111"/>
      <c r="F3655" s="138"/>
      <c r="G3655" s="111"/>
      <c r="J3655" s="111"/>
      <c r="AD3655" s="111"/>
      <c r="AH3655" s="111"/>
    </row>
    <row r="3656" spans="3:34">
      <c r="C3656" s="111"/>
      <c r="D3656" s="111"/>
      <c r="E3656" s="111"/>
      <c r="F3656" s="138"/>
      <c r="G3656" s="111"/>
      <c r="J3656" s="111"/>
      <c r="AD3656" s="111"/>
      <c r="AH3656" s="111"/>
    </row>
    <row r="3657" spans="3:34">
      <c r="C3657" s="111"/>
      <c r="D3657" s="111"/>
      <c r="E3657" s="111"/>
      <c r="F3657" s="138"/>
      <c r="G3657" s="111"/>
      <c r="J3657" s="111"/>
      <c r="AD3657" s="111"/>
      <c r="AH3657" s="111"/>
    </row>
    <row r="3658" spans="3:34">
      <c r="C3658" s="111"/>
      <c r="D3658" s="111"/>
      <c r="E3658" s="111"/>
      <c r="F3658" s="138"/>
      <c r="G3658" s="111"/>
      <c r="J3658" s="111"/>
      <c r="AD3658" s="111"/>
      <c r="AH3658" s="111"/>
    </row>
    <row r="3659" spans="3:34">
      <c r="C3659" s="111"/>
      <c r="D3659" s="111"/>
      <c r="E3659" s="111"/>
      <c r="F3659" s="138"/>
      <c r="G3659" s="111"/>
      <c r="J3659" s="111"/>
      <c r="AD3659" s="111"/>
      <c r="AH3659" s="111"/>
    </row>
    <row r="3660" spans="3:34">
      <c r="C3660" s="111"/>
      <c r="D3660" s="111"/>
      <c r="E3660" s="111"/>
      <c r="F3660" s="138"/>
      <c r="G3660" s="111"/>
      <c r="J3660" s="111"/>
      <c r="AD3660" s="111"/>
      <c r="AH3660" s="111"/>
    </row>
    <row r="3661" spans="3:34">
      <c r="C3661" s="111"/>
      <c r="D3661" s="111"/>
      <c r="E3661" s="111"/>
      <c r="F3661" s="138"/>
      <c r="G3661" s="111"/>
      <c r="J3661" s="111"/>
      <c r="AD3661" s="111"/>
      <c r="AH3661" s="111"/>
    </row>
    <row r="3662" spans="3:34">
      <c r="C3662" s="111"/>
      <c r="D3662" s="111"/>
      <c r="E3662" s="111"/>
      <c r="F3662" s="138"/>
      <c r="G3662" s="111"/>
      <c r="J3662" s="111"/>
      <c r="AD3662" s="111"/>
      <c r="AH3662" s="111"/>
    </row>
    <row r="3663" spans="3:34">
      <c r="C3663" s="111"/>
      <c r="D3663" s="111"/>
      <c r="E3663" s="111"/>
      <c r="F3663" s="138"/>
      <c r="G3663" s="111"/>
      <c r="J3663" s="111"/>
      <c r="AD3663" s="111"/>
      <c r="AH3663" s="111"/>
    </row>
    <row r="3664" spans="3:34">
      <c r="C3664" s="111"/>
      <c r="D3664" s="111"/>
      <c r="E3664" s="111"/>
      <c r="F3664" s="138"/>
      <c r="G3664" s="111"/>
      <c r="J3664" s="111"/>
      <c r="AD3664" s="111"/>
      <c r="AH3664" s="111"/>
    </row>
    <row r="3665" spans="3:34">
      <c r="C3665" s="111"/>
      <c r="D3665" s="111"/>
      <c r="E3665" s="111"/>
      <c r="F3665" s="138"/>
      <c r="G3665" s="111"/>
      <c r="J3665" s="111"/>
      <c r="AD3665" s="111"/>
      <c r="AH3665" s="111"/>
    </row>
    <row r="3666" spans="3:34">
      <c r="C3666" s="111"/>
      <c r="D3666" s="111"/>
      <c r="E3666" s="111"/>
      <c r="F3666" s="138"/>
      <c r="G3666" s="111"/>
      <c r="J3666" s="111"/>
      <c r="AD3666" s="111"/>
      <c r="AH3666" s="111"/>
    </row>
    <row r="3667" spans="3:34">
      <c r="C3667" s="111"/>
      <c r="D3667" s="111"/>
      <c r="E3667" s="111"/>
      <c r="F3667" s="138"/>
      <c r="G3667" s="111"/>
      <c r="J3667" s="111"/>
      <c r="AD3667" s="111"/>
      <c r="AH3667" s="111"/>
    </row>
    <row r="3668" spans="3:34">
      <c r="C3668" s="111"/>
      <c r="D3668" s="111"/>
      <c r="E3668" s="111"/>
      <c r="F3668" s="138"/>
      <c r="G3668" s="111"/>
      <c r="J3668" s="111"/>
      <c r="AD3668" s="111"/>
      <c r="AH3668" s="111"/>
    </row>
    <row r="3669" spans="3:34">
      <c r="C3669" s="111"/>
      <c r="D3669" s="111"/>
      <c r="E3669" s="111"/>
      <c r="F3669" s="138"/>
      <c r="G3669" s="111"/>
      <c r="J3669" s="111"/>
      <c r="AD3669" s="111"/>
      <c r="AH3669" s="111"/>
    </row>
    <row r="3670" spans="3:34">
      <c r="C3670" s="111"/>
      <c r="D3670" s="111"/>
      <c r="E3670" s="111"/>
      <c r="F3670" s="138"/>
      <c r="G3670" s="111"/>
      <c r="J3670" s="111"/>
      <c r="AD3670" s="111"/>
      <c r="AH3670" s="111"/>
    </row>
    <row r="3671" spans="3:34">
      <c r="C3671" s="111"/>
      <c r="D3671" s="111"/>
      <c r="E3671" s="111"/>
      <c r="F3671" s="138"/>
      <c r="G3671" s="111"/>
      <c r="J3671" s="111"/>
      <c r="AD3671" s="111"/>
      <c r="AH3671" s="111"/>
    </row>
    <row r="3672" spans="3:34">
      <c r="C3672" s="111"/>
      <c r="D3672" s="111"/>
      <c r="E3672" s="111"/>
      <c r="F3672" s="138"/>
      <c r="G3672" s="111"/>
      <c r="J3672" s="111"/>
      <c r="AD3672" s="111"/>
      <c r="AH3672" s="111"/>
    </row>
    <row r="3673" spans="3:34">
      <c r="C3673" s="111"/>
      <c r="D3673" s="111"/>
      <c r="E3673" s="111"/>
      <c r="F3673" s="138"/>
      <c r="G3673" s="111"/>
      <c r="J3673" s="111"/>
      <c r="AD3673" s="111"/>
      <c r="AH3673" s="111"/>
    </row>
    <row r="3674" spans="3:34">
      <c r="C3674" s="111"/>
      <c r="D3674" s="111"/>
      <c r="E3674" s="111"/>
      <c r="F3674" s="138"/>
      <c r="G3674" s="111"/>
      <c r="J3674" s="111"/>
      <c r="AD3674" s="111"/>
      <c r="AH3674" s="111"/>
    </row>
    <row r="3675" spans="3:34">
      <c r="C3675" s="111"/>
      <c r="D3675" s="111"/>
      <c r="E3675" s="111"/>
      <c r="F3675" s="138"/>
      <c r="G3675" s="111"/>
      <c r="J3675" s="111"/>
      <c r="AD3675" s="111"/>
      <c r="AH3675" s="111"/>
    </row>
    <row r="3676" spans="3:34">
      <c r="C3676" s="111"/>
      <c r="D3676" s="111"/>
      <c r="E3676" s="111"/>
      <c r="F3676" s="138"/>
      <c r="G3676" s="111"/>
      <c r="J3676" s="111"/>
      <c r="AD3676" s="111"/>
      <c r="AH3676" s="111"/>
    </row>
    <row r="3677" spans="3:34">
      <c r="C3677" s="111"/>
      <c r="D3677" s="111"/>
      <c r="E3677" s="111"/>
      <c r="F3677" s="138"/>
      <c r="G3677" s="111"/>
      <c r="J3677" s="111"/>
      <c r="AD3677" s="111"/>
      <c r="AH3677" s="111"/>
    </row>
    <row r="3678" spans="3:34">
      <c r="C3678" s="111"/>
      <c r="D3678" s="111"/>
      <c r="E3678" s="111"/>
      <c r="F3678" s="138"/>
      <c r="G3678" s="111"/>
      <c r="J3678" s="111"/>
      <c r="AD3678" s="111"/>
      <c r="AH3678" s="111"/>
    </row>
    <row r="3679" spans="3:34">
      <c r="C3679" s="111"/>
      <c r="D3679" s="111"/>
      <c r="E3679" s="111"/>
      <c r="F3679" s="138"/>
      <c r="G3679" s="111"/>
      <c r="J3679" s="111"/>
      <c r="AD3679" s="111"/>
      <c r="AH3679" s="111"/>
    </row>
    <row r="3680" spans="3:34">
      <c r="C3680" s="111"/>
      <c r="D3680" s="111"/>
      <c r="E3680" s="111"/>
      <c r="F3680" s="138"/>
      <c r="G3680" s="111"/>
      <c r="J3680" s="111"/>
      <c r="AD3680" s="111"/>
      <c r="AH3680" s="111"/>
    </row>
    <row r="3681" spans="3:34">
      <c r="C3681" s="111"/>
      <c r="D3681" s="111"/>
      <c r="E3681" s="111"/>
      <c r="F3681" s="138"/>
      <c r="G3681" s="111"/>
      <c r="J3681" s="111"/>
      <c r="AD3681" s="111"/>
      <c r="AH3681" s="111"/>
    </row>
    <row r="3682" spans="3:34">
      <c r="C3682" s="111"/>
      <c r="D3682" s="111"/>
      <c r="E3682" s="111"/>
      <c r="F3682" s="138"/>
      <c r="G3682" s="111"/>
      <c r="J3682" s="111"/>
      <c r="AD3682" s="111"/>
      <c r="AH3682" s="111"/>
    </row>
    <row r="3683" spans="3:34">
      <c r="C3683" s="111"/>
      <c r="D3683" s="111"/>
      <c r="E3683" s="111"/>
      <c r="F3683" s="138"/>
      <c r="G3683" s="111"/>
      <c r="J3683" s="111"/>
      <c r="AD3683" s="111"/>
      <c r="AH3683" s="111"/>
    </row>
    <row r="3684" spans="3:34">
      <c r="C3684" s="111"/>
      <c r="D3684" s="111"/>
      <c r="E3684" s="111"/>
      <c r="F3684" s="138"/>
      <c r="G3684" s="111"/>
      <c r="J3684" s="111"/>
      <c r="AD3684" s="111"/>
      <c r="AH3684" s="111"/>
    </row>
    <row r="3685" spans="3:34">
      <c r="C3685" s="111"/>
      <c r="D3685" s="111"/>
      <c r="E3685" s="111"/>
      <c r="F3685" s="138"/>
      <c r="G3685" s="111"/>
      <c r="J3685" s="111"/>
      <c r="AD3685" s="111"/>
      <c r="AH3685" s="111"/>
    </row>
    <row r="3686" spans="3:34">
      <c r="C3686" s="111"/>
      <c r="D3686" s="111"/>
      <c r="E3686" s="111"/>
      <c r="F3686" s="138"/>
      <c r="G3686" s="111"/>
      <c r="J3686" s="111"/>
      <c r="AD3686" s="111"/>
      <c r="AH3686" s="111"/>
    </row>
    <row r="3687" spans="3:34">
      <c r="C3687" s="111"/>
      <c r="D3687" s="111"/>
      <c r="E3687" s="111"/>
      <c r="F3687" s="138"/>
      <c r="G3687" s="111"/>
      <c r="J3687" s="111"/>
      <c r="AD3687" s="111"/>
      <c r="AH3687" s="111"/>
    </row>
    <row r="3688" spans="3:34">
      <c r="C3688" s="111"/>
      <c r="D3688" s="111"/>
      <c r="E3688" s="111"/>
      <c r="F3688" s="138"/>
      <c r="G3688" s="111"/>
      <c r="J3688" s="111"/>
      <c r="AD3688" s="111"/>
      <c r="AH3688" s="111"/>
    </row>
    <row r="3689" spans="3:34">
      <c r="C3689" s="111"/>
      <c r="D3689" s="111"/>
      <c r="E3689" s="111"/>
      <c r="F3689" s="138"/>
      <c r="G3689" s="111"/>
      <c r="J3689" s="111"/>
      <c r="AD3689" s="111"/>
      <c r="AH3689" s="111"/>
    </row>
    <row r="3690" spans="3:34">
      <c r="C3690" s="111"/>
      <c r="D3690" s="111"/>
      <c r="E3690" s="111"/>
      <c r="F3690" s="138"/>
      <c r="G3690" s="111"/>
      <c r="J3690" s="111"/>
      <c r="AD3690" s="111"/>
      <c r="AH3690" s="111"/>
    </row>
    <row r="3691" spans="3:34">
      <c r="C3691" s="111"/>
      <c r="D3691" s="111"/>
      <c r="E3691" s="111"/>
      <c r="F3691" s="138"/>
      <c r="G3691" s="111"/>
      <c r="J3691" s="111"/>
      <c r="AD3691" s="111"/>
      <c r="AH3691" s="111"/>
    </row>
    <row r="3692" spans="3:34">
      <c r="C3692" s="111"/>
      <c r="D3692" s="111"/>
      <c r="E3692" s="111"/>
      <c r="F3692" s="138"/>
      <c r="G3692" s="111"/>
      <c r="J3692" s="111"/>
      <c r="AD3692" s="111"/>
      <c r="AH3692" s="111"/>
    </row>
    <row r="3693" spans="3:34">
      <c r="C3693" s="111"/>
      <c r="D3693" s="111"/>
      <c r="E3693" s="111"/>
      <c r="F3693" s="138"/>
      <c r="G3693" s="111"/>
      <c r="J3693" s="111"/>
      <c r="AD3693" s="111"/>
      <c r="AH3693" s="111"/>
    </row>
    <row r="3694" spans="3:34">
      <c r="C3694" s="111"/>
      <c r="D3694" s="111"/>
      <c r="E3694" s="111"/>
      <c r="F3694" s="138"/>
      <c r="G3694" s="111"/>
      <c r="J3694" s="111"/>
      <c r="AD3694" s="111"/>
      <c r="AH3694" s="111"/>
    </row>
    <row r="3695" spans="3:34">
      <c r="C3695" s="111"/>
      <c r="D3695" s="111"/>
      <c r="E3695" s="111"/>
      <c r="F3695" s="138"/>
      <c r="G3695" s="111"/>
      <c r="J3695" s="111"/>
      <c r="AD3695" s="111"/>
      <c r="AH3695" s="111"/>
    </row>
    <row r="3696" spans="3:34">
      <c r="C3696" s="111"/>
      <c r="D3696" s="111"/>
      <c r="E3696" s="111"/>
      <c r="F3696" s="138"/>
      <c r="G3696" s="111"/>
      <c r="J3696" s="111"/>
      <c r="AD3696" s="111"/>
      <c r="AH3696" s="111"/>
    </row>
    <row r="3697" spans="3:34">
      <c r="C3697" s="111"/>
      <c r="D3697" s="111"/>
      <c r="E3697" s="111"/>
      <c r="F3697" s="138"/>
      <c r="G3697" s="111"/>
      <c r="J3697" s="111"/>
      <c r="AD3697" s="111"/>
      <c r="AH3697" s="111"/>
    </row>
    <row r="3698" spans="3:34">
      <c r="C3698" s="111"/>
      <c r="D3698" s="111"/>
      <c r="E3698" s="111"/>
      <c r="F3698" s="138"/>
      <c r="G3698" s="111"/>
      <c r="J3698" s="111"/>
      <c r="AD3698" s="111"/>
      <c r="AH3698" s="111"/>
    </row>
    <row r="3699" spans="3:34">
      <c r="C3699" s="111"/>
      <c r="D3699" s="111"/>
      <c r="E3699" s="111"/>
      <c r="F3699" s="138"/>
      <c r="G3699" s="111"/>
      <c r="J3699" s="111"/>
      <c r="AD3699" s="111"/>
      <c r="AH3699" s="111"/>
    </row>
    <row r="3700" spans="3:34">
      <c r="C3700" s="111"/>
      <c r="D3700" s="111"/>
      <c r="E3700" s="111"/>
      <c r="F3700" s="138"/>
      <c r="G3700" s="111"/>
      <c r="J3700" s="111"/>
      <c r="AD3700" s="111"/>
      <c r="AH3700" s="111"/>
    </row>
    <row r="3701" spans="3:34">
      <c r="C3701" s="111"/>
      <c r="D3701" s="111"/>
      <c r="E3701" s="111"/>
      <c r="F3701" s="138"/>
      <c r="G3701" s="111"/>
      <c r="J3701" s="111"/>
      <c r="AD3701" s="111"/>
      <c r="AH3701" s="111"/>
    </row>
    <row r="3702" spans="3:34">
      <c r="C3702" s="111"/>
      <c r="D3702" s="111"/>
      <c r="E3702" s="111"/>
      <c r="F3702" s="138"/>
      <c r="G3702" s="111"/>
      <c r="J3702" s="111"/>
      <c r="AD3702" s="111"/>
      <c r="AH3702" s="111"/>
    </row>
    <row r="3703" spans="3:34">
      <c r="C3703" s="111"/>
      <c r="D3703" s="111"/>
      <c r="E3703" s="111"/>
      <c r="F3703" s="138"/>
      <c r="G3703" s="111"/>
      <c r="J3703" s="111"/>
      <c r="AD3703" s="111"/>
      <c r="AH3703" s="111"/>
    </row>
    <row r="3704" spans="3:34">
      <c r="C3704" s="111"/>
      <c r="D3704" s="111"/>
      <c r="E3704" s="111"/>
      <c r="F3704" s="138"/>
      <c r="G3704" s="111"/>
      <c r="J3704" s="111"/>
      <c r="AD3704" s="111"/>
      <c r="AH3704" s="111"/>
    </row>
    <row r="3705" spans="3:34">
      <c r="C3705" s="111"/>
      <c r="D3705" s="111"/>
      <c r="E3705" s="111"/>
      <c r="F3705" s="138"/>
      <c r="G3705" s="111"/>
      <c r="J3705" s="111"/>
      <c r="AD3705" s="111"/>
      <c r="AH3705" s="111"/>
    </row>
    <row r="3706" spans="3:34">
      <c r="C3706" s="111"/>
      <c r="D3706" s="111"/>
      <c r="E3706" s="111"/>
      <c r="F3706" s="138"/>
      <c r="G3706" s="111"/>
      <c r="J3706" s="111"/>
      <c r="AD3706" s="111"/>
      <c r="AH3706" s="111"/>
    </row>
    <row r="3707" spans="3:34">
      <c r="C3707" s="111"/>
      <c r="D3707" s="111"/>
      <c r="E3707" s="111"/>
      <c r="F3707" s="138"/>
      <c r="G3707" s="111"/>
      <c r="J3707" s="111"/>
      <c r="AD3707" s="111"/>
      <c r="AH3707" s="111"/>
    </row>
    <row r="3708" spans="3:34">
      <c r="C3708" s="111"/>
      <c r="D3708" s="111"/>
      <c r="E3708" s="111"/>
      <c r="F3708" s="138"/>
      <c r="G3708" s="111"/>
      <c r="J3708" s="111"/>
      <c r="AD3708" s="111"/>
      <c r="AH3708" s="111"/>
    </row>
    <row r="3709" spans="3:34">
      <c r="C3709" s="111"/>
      <c r="D3709" s="111"/>
      <c r="E3709" s="111"/>
      <c r="F3709" s="138"/>
      <c r="G3709" s="111"/>
      <c r="J3709" s="111"/>
      <c r="AD3709" s="111"/>
      <c r="AH3709" s="111"/>
    </row>
    <row r="3710" spans="3:34">
      <c r="C3710" s="111"/>
      <c r="D3710" s="111"/>
      <c r="E3710" s="111"/>
      <c r="F3710" s="138"/>
      <c r="G3710" s="111"/>
      <c r="J3710" s="111"/>
      <c r="AD3710" s="111"/>
      <c r="AH3710" s="111"/>
    </row>
    <row r="3711" spans="3:34">
      <c r="C3711" s="111"/>
      <c r="D3711" s="111"/>
      <c r="E3711" s="111"/>
      <c r="F3711" s="138"/>
      <c r="G3711" s="111"/>
      <c r="J3711" s="111"/>
      <c r="AD3711" s="111"/>
      <c r="AH3711" s="111"/>
    </row>
    <row r="3712" spans="3:34">
      <c r="C3712" s="111"/>
      <c r="D3712" s="111"/>
      <c r="E3712" s="111"/>
      <c r="F3712" s="138"/>
      <c r="G3712" s="111"/>
      <c r="J3712" s="111"/>
      <c r="AD3712" s="111"/>
      <c r="AH3712" s="111"/>
    </row>
    <row r="3713" spans="3:34">
      <c r="C3713" s="111"/>
      <c r="D3713" s="111"/>
      <c r="E3713" s="111"/>
      <c r="F3713" s="138"/>
      <c r="G3713" s="111"/>
      <c r="J3713" s="111"/>
      <c r="AD3713" s="111"/>
      <c r="AH3713" s="111"/>
    </row>
    <row r="3714" spans="3:34">
      <c r="C3714" s="111"/>
      <c r="D3714" s="111"/>
      <c r="E3714" s="111"/>
      <c r="F3714" s="138"/>
      <c r="G3714" s="111"/>
      <c r="J3714" s="111"/>
      <c r="AD3714" s="111"/>
      <c r="AH3714" s="111"/>
    </row>
    <row r="3715" spans="3:34">
      <c r="C3715" s="111"/>
      <c r="D3715" s="111"/>
      <c r="E3715" s="111"/>
      <c r="F3715" s="138"/>
      <c r="G3715" s="111"/>
      <c r="J3715" s="111"/>
      <c r="AD3715" s="111"/>
      <c r="AH3715" s="111"/>
    </row>
    <row r="3716" spans="3:34">
      <c r="C3716" s="111"/>
      <c r="D3716" s="111"/>
      <c r="E3716" s="111"/>
      <c r="F3716" s="138"/>
      <c r="G3716" s="111"/>
      <c r="J3716" s="111"/>
      <c r="AD3716" s="111"/>
      <c r="AH3716" s="111"/>
    </row>
    <row r="3717" spans="3:34">
      <c r="C3717" s="111"/>
      <c r="D3717" s="111"/>
      <c r="E3717" s="111"/>
      <c r="F3717" s="138"/>
      <c r="G3717" s="111"/>
      <c r="J3717" s="111"/>
      <c r="AD3717" s="111"/>
      <c r="AH3717" s="111"/>
    </row>
    <row r="3718" spans="3:34">
      <c r="C3718" s="111"/>
      <c r="D3718" s="111"/>
      <c r="E3718" s="111"/>
      <c r="F3718" s="138"/>
      <c r="G3718" s="111"/>
      <c r="J3718" s="111"/>
      <c r="AD3718" s="111"/>
      <c r="AH3718" s="111"/>
    </row>
    <row r="3719" spans="3:34">
      <c r="C3719" s="111"/>
      <c r="D3719" s="111"/>
      <c r="E3719" s="111"/>
      <c r="F3719" s="138"/>
      <c r="G3719" s="111"/>
      <c r="J3719" s="111"/>
      <c r="AD3719" s="111"/>
      <c r="AH3719" s="111"/>
    </row>
    <row r="3720" spans="3:34">
      <c r="C3720" s="111"/>
      <c r="D3720" s="111"/>
      <c r="E3720" s="111"/>
      <c r="F3720" s="138"/>
      <c r="G3720" s="111"/>
      <c r="J3720" s="111"/>
      <c r="AD3720" s="111"/>
      <c r="AH3720" s="111"/>
    </row>
    <row r="3721" spans="3:34">
      <c r="C3721" s="111"/>
      <c r="D3721" s="111"/>
      <c r="E3721" s="111"/>
      <c r="F3721" s="138"/>
      <c r="G3721" s="111"/>
      <c r="J3721" s="111"/>
      <c r="AD3721" s="111"/>
      <c r="AH3721" s="111"/>
    </row>
    <row r="3722" spans="3:34">
      <c r="C3722" s="111"/>
      <c r="D3722" s="111"/>
      <c r="E3722" s="111"/>
      <c r="F3722" s="138"/>
      <c r="G3722" s="111"/>
      <c r="J3722" s="111"/>
      <c r="AD3722" s="111"/>
      <c r="AH3722" s="111"/>
    </row>
    <row r="3723" spans="3:34">
      <c r="C3723" s="111"/>
      <c r="D3723" s="111"/>
      <c r="E3723" s="111"/>
      <c r="F3723" s="138"/>
      <c r="G3723" s="111"/>
      <c r="J3723" s="111"/>
      <c r="AD3723" s="111"/>
      <c r="AH3723" s="111"/>
    </row>
    <row r="3724" spans="3:34">
      <c r="C3724" s="111"/>
      <c r="D3724" s="111"/>
      <c r="E3724" s="111"/>
      <c r="F3724" s="138"/>
      <c r="G3724" s="111"/>
      <c r="J3724" s="111"/>
      <c r="AD3724" s="111"/>
      <c r="AH3724" s="111"/>
    </row>
    <row r="3725" spans="3:34">
      <c r="C3725" s="111"/>
      <c r="D3725" s="111"/>
      <c r="E3725" s="111"/>
      <c r="F3725" s="138"/>
      <c r="G3725" s="111"/>
      <c r="J3725" s="111"/>
      <c r="AD3725" s="111"/>
      <c r="AH3725" s="111"/>
    </row>
    <row r="3726" spans="3:34">
      <c r="C3726" s="111"/>
      <c r="D3726" s="111"/>
      <c r="E3726" s="111"/>
      <c r="F3726" s="138"/>
      <c r="G3726" s="111"/>
      <c r="J3726" s="111"/>
      <c r="AD3726" s="111"/>
      <c r="AH3726" s="111"/>
    </row>
    <row r="3727" spans="3:34">
      <c r="C3727" s="111"/>
      <c r="D3727" s="111"/>
      <c r="E3727" s="111"/>
      <c r="F3727" s="138"/>
      <c r="G3727" s="111"/>
      <c r="J3727" s="111"/>
      <c r="AD3727" s="111"/>
      <c r="AH3727" s="111"/>
    </row>
    <row r="3728" spans="3:34">
      <c r="C3728" s="111"/>
      <c r="D3728" s="111"/>
      <c r="E3728" s="111"/>
      <c r="F3728" s="138"/>
      <c r="G3728" s="111"/>
      <c r="J3728" s="111"/>
      <c r="AD3728" s="111"/>
      <c r="AH3728" s="111"/>
    </row>
    <row r="3729" spans="3:34">
      <c r="C3729" s="111"/>
      <c r="D3729" s="111"/>
      <c r="E3729" s="111"/>
      <c r="F3729" s="138"/>
      <c r="G3729" s="111"/>
      <c r="J3729" s="111"/>
      <c r="AD3729" s="111"/>
      <c r="AH3729" s="111"/>
    </row>
    <row r="3730" spans="3:34">
      <c r="C3730" s="111"/>
      <c r="D3730" s="111"/>
      <c r="E3730" s="111"/>
      <c r="F3730" s="138"/>
      <c r="G3730" s="111"/>
      <c r="J3730" s="111"/>
      <c r="AD3730" s="111"/>
      <c r="AH3730" s="111"/>
    </row>
    <row r="3731" spans="3:34">
      <c r="C3731" s="111"/>
      <c r="D3731" s="111"/>
      <c r="E3731" s="111"/>
      <c r="F3731" s="138"/>
      <c r="G3731" s="111"/>
      <c r="J3731" s="111"/>
      <c r="AD3731" s="111"/>
      <c r="AH3731" s="111"/>
    </row>
    <row r="3732" spans="3:34">
      <c r="C3732" s="111"/>
      <c r="D3732" s="111"/>
      <c r="E3732" s="111"/>
      <c r="F3732" s="138"/>
      <c r="G3732" s="111"/>
      <c r="J3732" s="111"/>
      <c r="AD3732" s="111"/>
      <c r="AH3732" s="111"/>
    </row>
    <row r="3733" spans="3:34">
      <c r="C3733" s="111"/>
      <c r="D3733" s="111"/>
      <c r="E3733" s="111"/>
      <c r="F3733" s="138"/>
      <c r="G3733" s="111"/>
      <c r="J3733" s="111"/>
      <c r="AD3733" s="111"/>
      <c r="AH3733" s="111"/>
    </row>
    <row r="3734" spans="3:34">
      <c r="C3734" s="111"/>
      <c r="D3734" s="111"/>
      <c r="E3734" s="111"/>
      <c r="F3734" s="138"/>
      <c r="G3734" s="111"/>
      <c r="J3734" s="111"/>
      <c r="AD3734" s="111"/>
      <c r="AH3734" s="111"/>
    </row>
    <row r="3735" spans="3:34">
      <c r="C3735" s="111"/>
      <c r="D3735" s="111"/>
      <c r="E3735" s="111"/>
      <c r="F3735" s="138"/>
      <c r="G3735" s="111"/>
      <c r="J3735" s="111"/>
      <c r="AD3735" s="111"/>
      <c r="AH3735" s="111"/>
    </row>
    <row r="3736" spans="3:34">
      <c r="C3736" s="111"/>
      <c r="D3736" s="111"/>
      <c r="E3736" s="111"/>
      <c r="F3736" s="138"/>
      <c r="G3736" s="111"/>
      <c r="J3736" s="111"/>
      <c r="AD3736" s="111"/>
      <c r="AH3736" s="111"/>
    </row>
    <row r="3737" spans="3:34">
      <c r="C3737" s="111"/>
      <c r="D3737" s="111"/>
      <c r="E3737" s="111"/>
      <c r="F3737" s="138"/>
      <c r="G3737" s="111"/>
      <c r="J3737" s="111"/>
      <c r="AD3737" s="111"/>
      <c r="AH3737" s="111"/>
    </row>
    <row r="3738" spans="3:34">
      <c r="C3738" s="111"/>
      <c r="D3738" s="111"/>
      <c r="E3738" s="111"/>
      <c r="F3738" s="138"/>
      <c r="G3738" s="111"/>
      <c r="J3738" s="111"/>
      <c r="AD3738" s="111"/>
      <c r="AH3738" s="111"/>
    </row>
    <row r="3739" spans="3:34">
      <c r="C3739" s="111"/>
      <c r="D3739" s="111"/>
      <c r="E3739" s="111"/>
      <c r="F3739" s="138"/>
      <c r="G3739" s="111"/>
      <c r="J3739" s="111"/>
      <c r="AD3739" s="111"/>
      <c r="AH3739" s="111"/>
    </row>
    <row r="3740" spans="3:34">
      <c r="C3740" s="111"/>
      <c r="D3740" s="111"/>
      <c r="E3740" s="111"/>
      <c r="F3740" s="138"/>
      <c r="G3740" s="111"/>
      <c r="J3740" s="111"/>
      <c r="AD3740" s="111"/>
      <c r="AH3740" s="111"/>
    </row>
    <row r="3741" spans="3:34">
      <c r="C3741" s="111"/>
      <c r="D3741" s="111"/>
      <c r="E3741" s="111"/>
      <c r="F3741" s="138"/>
      <c r="G3741" s="111"/>
      <c r="J3741" s="111"/>
      <c r="AD3741" s="111"/>
      <c r="AH3741" s="111"/>
    </row>
    <row r="3742" spans="3:34">
      <c r="C3742" s="111"/>
      <c r="D3742" s="111"/>
      <c r="E3742" s="111"/>
      <c r="F3742" s="138"/>
      <c r="G3742" s="111"/>
      <c r="J3742" s="111"/>
      <c r="AD3742" s="111"/>
      <c r="AH3742" s="111"/>
    </row>
    <row r="3743" spans="3:34">
      <c r="C3743" s="111"/>
      <c r="D3743" s="111"/>
      <c r="E3743" s="111"/>
      <c r="F3743" s="138"/>
      <c r="G3743" s="111"/>
      <c r="J3743" s="111"/>
      <c r="AD3743" s="111"/>
      <c r="AH3743" s="111"/>
    </row>
    <row r="3744" spans="3:34">
      <c r="C3744" s="111"/>
      <c r="D3744" s="111"/>
      <c r="E3744" s="111"/>
      <c r="F3744" s="138"/>
      <c r="G3744" s="111"/>
      <c r="J3744" s="111"/>
      <c r="AD3744" s="111"/>
      <c r="AH3744" s="111"/>
    </row>
    <row r="3745" spans="3:34">
      <c r="C3745" s="111"/>
      <c r="D3745" s="111"/>
      <c r="E3745" s="111"/>
      <c r="F3745" s="138"/>
      <c r="G3745" s="111"/>
      <c r="J3745" s="111"/>
      <c r="AD3745" s="111"/>
      <c r="AH3745" s="111"/>
    </row>
    <row r="3746" spans="3:34">
      <c r="C3746" s="111"/>
      <c r="D3746" s="111"/>
      <c r="E3746" s="111"/>
      <c r="F3746" s="138"/>
      <c r="G3746" s="111"/>
      <c r="J3746" s="111"/>
      <c r="AD3746" s="111"/>
      <c r="AH3746" s="111"/>
    </row>
    <row r="3747" spans="3:34">
      <c r="C3747" s="111"/>
      <c r="D3747" s="111"/>
      <c r="E3747" s="111"/>
      <c r="F3747" s="138"/>
      <c r="G3747" s="111"/>
      <c r="J3747" s="111"/>
      <c r="AD3747" s="111"/>
      <c r="AH3747" s="111"/>
    </row>
    <row r="3748" spans="3:34">
      <c r="C3748" s="111"/>
      <c r="D3748" s="111"/>
      <c r="E3748" s="111"/>
      <c r="F3748" s="138"/>
      <c r="G3748" s="111"/>
      <c r="J3748" s="111"/>
      <c r="AD3748" s="111"/>
      <c r="AH3748" s="111"/>
    </row>
    <row r="3749" spans="3:34">
      <c r="C3749" s="111"/>
      <c r="D3749" s="111"/>
      <c r="E3749" s="111"/>
      <c r="F3749" s="138"/>
      <c r="G3749" s="111"/>
      <c r="J3749" s="111"/>
      <c r="AD3749" s="111"/>
      <c r="AH3749" s="111"/>
    </row>
    <row r="3750" spans="3:34">
      <c r="C3750" s="111"/>
      <c r="D3750" s="111"/>
      <c r="E3750" s="111"/>
      <c r="F3750" s="138"/>
      <c r="G3750" s="111"/>
      <c r="J3750" s="111"/>
      <c r="AD3750" s="111"/>
      <c r="AH3750" s="111"/>
    </row>
    <row r="3751" spans="3:34">
      <c r="C3751" s="111"/>
      <c r="D3751" s="111"/>
      <c r="E3751" s="111"/>
      <c r="F3751" s="138"/>
      <c r="G3751" s="111"/>
      <c r="J3751" s="111"/>
      <c r="AD3751" s="111"/>
      <c r="AH3751" s="111"/>
    </row>
    <row r="3752" spans="3:34">
      <c r="C3752" s="111"/>
      <c r="D3752" s="111"/>
      <c r="E3752" s="111"/>
      <c r="F3752" s="138"/>
      <c r="G3752" s="111"/>
      <c r="J3752" s="111"/>
      <c r="AD3752" s="111"/>
      <c r="AH3752" s="111"/>
    </row>
    <row r="3753" spans="3:34">
      <c r="C3753" s="111"/>
      <c r="D3753" s="111"/>
      <c r="E3753" s="111"/>
      <c r="F3753" s="138"/>
      <c r="G3753" s="111"/>
      <c r="J3753" s="111"/>
      <c r="AD3753" s="111"/>
      <c r="AH3753" s="111"/>
    </row>
    <row r="3754" spans="3:34">
      <c r="C3754" s="111"/>
      <c r="D3754" s="111"/>
      <c r="E3754" s="111"/>
      <c r="F3754" s="138"/>
      <c r="G3754" s="111"/>
      <c r="J3754" s="111"/>
      <c r="AD3754" s="111"/>
      <c r="AH3754" s="111"/>
    </row>
    <row r="3755" spans="3:34">
      <c r="C3755" s="111"/>
      <c r="D3755" s="111"/>
      <c r="E3755" s="111"/>
      <c r="F3755" s="138"/>
      <c r="G3755" s="111"/>
      <c r="J3755" s="111"/>
      <c r="AD3755" s="111"/>
      <c r="AH3755" s="111"/>
    </row>
    <row r="3756" spans="3:34">
      <c r="C3756" s="111"/>
      <c r="D3756" s="111"/>
      <c r="E3756" s="111"/>
      <c r="F3756" s="138"/>
      <c r="G3756" s="111"/>
      <c r="J3756" s="111"/>
      <c r="AD3756" s="111"/>
      <c r="AH3756" s="111"/>
    </row>
    <row r="3757" spans="3:34">
      <c r="C3757" s="111"/>
      <c r="D3757" s="111"/>
      <c r="E3757" s="111"/>
      <c r="F3757" s="138"/>
      <c r="G3757" s="111"/>
      <c r="J3757" s="111"/>
      <c r="AD3757" s="111"/>
      <c r="AH3757" s="111"/>
    </row>
    <row r="3758" spans="3:34">
      <c r="C3758" s="111"/>
      <c r="D3758" s="111"/>
      <c r="E3758" s="111"/>
      <c r="F3758" s="138"/>
      <c r="G3758" s="111"/>
      <c r="J3758" s="111"/>
      <c r="AD3758" s="111"/>
      <c r="AH3758" s="111"/>
    </row>
    <row r="3759" spans="3:34">
      <c r="C3759" s="111"/>
      <c r="D3759" s="111"/>
      <c r="E3759" s="111"/>
      <c r="F3759" s="138"/>
      <c r="G3759" s="111"/>
      <c r="J3759" s="111"/>
      <c r="AD3759" s="111"/>
      <c r="AH3759" s="111"/>
    </row>
    <row r="3760" spans="3:34">
      <c r="C3760" s="111"/>
      <c r="D3760" s="111"/>
      <c r="E3760" s="111"/>
      <c r="F3760" s="138"/>
      <c r="G3760" s="111"/>
      <c r="J3760" s="111"/>
      <c r="AD3760" s="111"/>
      <c r="AH3760" s="111"/>
    </row>
    <row r="3761" spans="3:34">
      <c r="C3761" s="111"/>
      <c r="D3761" s="111"/>
      <c r="E3761" s="111"/>
      <c r="F3761" s="138"/>
      <c r="G3761" s="111"/>
      <c r="J3761" s="111"/>
      <c r="AD3761" s="111"/>
      <c r="AH3761" s="111"/>
    </row>
    <row r="3762" spans="3:34">
      <c r="C3762" s="111"/>
      <c r="D3762" s="111"/>
      <c r="E3762" s="111"/>
      <c r="F3762" s="138"/>
      <c r="G3762" s="111"/>
      <c r="J3762" s="111"/>
      <c r="AD3762" s="111"/>
      <c r="AH3762" s="111"/>
    </row>
    <row r="3763" spans="3:34">
      <c r="C3763" s="111"/>
      <c r="D3763" s="111"/>
      <c r="E3763" s="111"/>
      <c r="F3763" s="138"/>
      <c r="G3763" s="111"/>
      <c r="J3763" s="111"/>
      <c r="AD3763" s="111"/>
      <c r="AH3763" s="111"/>
    </row>
    <row r="3764" spans="3:34">
      <c r="C3764" s="111"/>
      <c r="D3764" s="111"/>
      <c r="E3764" s="111"/>
      <c r="F3764" s="138"/>
      <c r="G3764" s="111"/>
      <c r="J3764" s="111"/>
      <c r="AD3764" s="111"/>
      <c r="AH3764" s="111"/>
    </row>
    <row r="3765" spans="3:34">
      <c r="C3765" s="111"/>
      <c r="D3765" s="111"/>
      <c r="E3765" s="111"/>
      <c r="F3765" s="138"/>
      <c r="G3765" s="111"/>
      <c r="J3765" s="111"/>
      <c r="AD3765" s="111"/>
      <c r="AH3765" s="111"/>
    </row>
    <row r="3766" spans="3:34">
      <c r="C3766" s="111"/>
      <c r="D3766" s="111"/>
      <c r="E3766" s="111"/>
      <c r="F3766" s="138"/>
      <c r="G3766" s="111"/>
      <c r="J3766" s="111"/>
      <c r="AD3766" s="111"/>
      <c r="AH3766" s="111"/>
    </row>
    <row r="3767" spans="3:34">
      <c r="C3767" s="111"/>
      <c r="D3767" s="111"/>
      <c r="E3767" s="111"/>
      <c r="F3767" s="138"/>
      <c r="G3767" s="111"/>
      <c r="J3767" s="111"/>
      <c r="AD3767" s="111"/>
      <c r="AH3767" s="111"/>
    </row>
    <row r="3768" spans="3:34">
      <c r="C3768" s="111"/>
      <c r="D3768" s="111"/>
      <c r="E3768" s="111"/>
      <c r="F3768" s="138"/>
      <c r="G3768" s="111"/>
      <c r="J3768" s="111"/>
      <c r="AD3768" s="111"/>
      <c r="AH3768" s="111"/>
    </row>
    <row r="3769" spans="3:34">
      <c r="C3769" s="111"/>
      <c r="D3769" s="111"/>
      <c r="E3769" s="111"/>
      <c r="F3769" s="138"/>
      <c r="G3769" s="111"/>
      <c r="J3769" s="111"/>
      <c r="AD3769" s="111"/>
      <c r="AH3769" s="111"/>
    </row>
    <row r="3770" spans="3:34">
      <c r="C3770" s="111"/>
      <c r="D3770" s="111"/>
      <c r="E3770" s="111"/>
      <c r="F3770" s="138"/>
      <c r="G3770" s="111"/>
      <c r="J3770" s="111"/>
      <c r="AD3770" s="111"/>
      <c r="AH3770" s="111"/>
    </row>
    <row r="3771" spans="3:34">
      <c r="C3771" s="111"/>
      <c r="D3771" s="111"/>
      <c r="E3771" s="111"/>
      <c r="F3771" s="138"/>
      <c r="G3771" s="111"/>
      <c r="J3771" s="111"/>
      <c r="AD3771" s="111"/>
      <c r="AH3771" s="111"/>
    </row>
    <row r="3772" spans="3:34">
      <c r="C3772" s="111"/>
      <c r="D3772" s="111"/>
      <c r="E3772" s="111"/>
      <c r="F3772" s="138"/>
      <c r="G3772" s="111"/>
      <c r="J3772" s="111"/>
      <c r="AD3772" s="111"/>
      <c r="AH3772" s="111"/>
    </row>
    <row r="3773" spans="3:34">
      <c r="C3773" s="111"/>
      <c r="D3773" s="111"/>
      <c r="E3773" s="111"/>
      <c r="F3773" s="138"/>
      <c r="G3773" s="111"/>
      <c r="J3773" s="111"/>
      <c r="AD3773" s="111"/>
      <c r="AH3773" s="111"/>
    </row>
    <row r="3774" spans="3:34">
      <c r="C3774" s="111"/>
      <c r="D3774" s="111"/>
      <c r="E3774" s="111"/>
      <c r="F3774" s="138"/>
      <c r="G3774" s="111"/>
      <c r="J3774" s="111"/>
      <c r="AD3774" s="111"/>
      <c r="AH3774" s="111"/>
    </row>
    <row r="3775" spans="3:34">
      <c r="C3775" s="111"/>
      <c r="D3775" s="111"/>
      <c r="E3775" s="111"/>
      <c r="F3775" s="138"/>
      <c r="G3775" s="111"/>
      <c r="J3775" s="111"/>
      <c r="AD3775" s="111"/>
      <c r="AH3775" s="111"/>
    </row>
    <row r="3776" spans="3:34">
      <c r="C3776" s="111"/>
      <c r="D3776" s="111"/>
      <c r="E3776" s="111"/>
      <c r="F3776" s="138"/>
      <c r="G3776" s="111"/>
      <c r="J3776" s="111"/>
      <c r="AD3776" s="111"/>
      <c r="AH3776" s="111"/>
    </row>
    <row r="3777" spans="3:34">
      <c r="C3777" s="111"/>
      <c r="D3777" s="111"/>
      <c r="E3777" s="111"/>
      <c r="F3777" s="138"/>
      <c r="G3777" s="111"/>
      <c r="J3777" s="111"/>
      <c r="AD3777" s="111"/>
      <c r="AH3777" s="111"/>
    </row>
    <row r="3778" spans="3:34">
      <c r="C3778" s="111"/>
      <c r="D3778" s="111"/>
      <c r="E3778" s="111"/>
      <c r="F3778" s="138"/>
      <c r="G3778" s="111"/>
      <c r="J3778" s="111"/>
      <c r="AD3778" s="111"/>
      <c r="AH3778" s="111"/>
    </row>
    <row r="3779" spans="3:34">
      <c r="C3779" s="111"/>
      <c r="D3779" s="111"/>
      <c r="E3779" s="111"/>
      <c r="F3779" s="138"/>
      <c r="G3779" s="111"/>
      <c r="J3779" s="111"/>
      <c r="AD3779" s="111"/>
      <c r="AH3779" s="111"/>
    </row>
    <row r="3780" spans="3:34">
      <c r="C3780" s="111"/>
      <c r="D3780" s="111"/>
      <c r="E3780" s="111"/>
      <c r="F3780" s="138"/>
      <c r="G3780" s="111"/>
      <c r="J3780" s="111"/>
      <c r="AD3780" s="111"/>
      <c r="AH3780" s="111"/>
    </row>
    <row r="3781" spans="3:34">
      <c r="C3781" s="111"/>
      <c r="D3781" s="111"/>
      <c r="E3781" s="111"/>
      <c r="F3781" s="138"/>
      <c r="G3781" s="111"/>
      <c r="J3781" s="111"/>
      <c r="AD3781" s="111"/>
      <c r="AH3781" s="111"/>
    </row>
    <row r="3782" spans="3:34">
      <c r="C3782" s="111"/>
      <c r="D3782" s="111"/>
      <c r="E3782" s="111"/>
      <c r="F3782" s="138"/>
      <c r="G3782" s="111"/>
      <c r="J3782" s="111"/>
      <c r="AD3782" s="111"/>
      <c r="AH3782" s="111"/>
    </row>
    <row r="3783" spans="3:34">
      <c r="C3783" s="111"/>
      <c r="D3783" s="111"/>
      <c r="E3783" s="111"/>
      <c r="F3783" s="138"/>
      <c r="G3783" s="111"/>
      <c r="J3783" s="111"/>
      <c r="AD3783" s="111"/>
      <c r="AH3783" s="111"/>
    </row>
    <row r="3784" spans="3:34">
      <c r="C3784" s="111"/>
      <c r="D3784" s="111"/>
      <c r="E3784" s="111"/>
      <c r="F3784" s="138"/>
      <c r="G3784" s="111"/>
      <c r="J3784" s="111"/>
      <c r="AD3784" s="111"/>
      <c r="AH3784" s="111"/>
    </row>
    <row r="3785" spans="3:34">
      <c r="C3785" s="111"/>
      <c r="D3785" s="111"/>
      <c r="E3785" s="111"/>
      <c r="F3785" s="138"/>
      <c r="G3785" s="111"/>
      <c r="J3785" s="111"/>
      <c r="AD3785" s="111"/>
      <c r="AH3785" s="111"/>
    </row>
    <row r="3786" spans="3:34">
      <c r="C3786" s="111"/>
      <c r="D3786" s="111"/>
      <c r="E3786" s="111"/>
      <c r="F3786" s="138"/>
      <c r="G3786" s="111"/>
      <c r="J3786" s="111"/>
      <c r="AD3786" s="111"/>
      <c r="AH3786" s="111"/>
    </row>
    <row r="3787" spans="3:34">
      <c r="C3787" s="111"/>
      <c r="D3787" s="111"/>
      <c r="E3787" s="111"/>
      <c r="F3787" s="138"/>
      <c r="G3787" s="111"/>
      <c r="J3787" s="111"/>
      <c r="AD3787" s="111"/>
      <c r="AH3787" s="111"/>
    </row>
    <row r="3788" spans="3:34">
      <c r="C3788" s="111"/>
      <c r="D3788" s="111"/>
      <c r="E3788" s="111"/>
      <c r="F3788" s="138"/>
      <c r="G3788" s="111"/>
      <c r="J3788" s="111"/>
      <c r="AD3788" s="111"/>
      <c r="AH3788" s="111"/>
    </row>
    <row r="3789" spans="3:34">
      <c r="C3789" s="111"/>
      <c r="D3789" s="111"/>
      <c r="E3789" s="111"/>
      <c r="F3789" s="138"/>
      <c r="G3789" s="111"/>
      <c r="J3789" s="111"/>
      <c r="AD3789" s="111"/>
      <c r="AH3789" s="111"/>
    </row>
    <row r="3790" spans="3:34">
      <c r="C3790" s="111"/>
      <c r="D3790" s="111"/>
      <c r="E3790" s="111"/>
      <c r="F3790" s="138"/>
      <c r="G3790" s="111"/>
      <c r="J3790" s="111"/>
      <c r="AD3790" s="111"/>
      <c r="AH3790" s="111"/>
    </row>
    <row r="3791" spans="3:34">
      <c r="C3791" s="111"/>
      <c r="D3791" s="111"/>
      <c r="E3791" s="111"/>
      <c r="F3791" s="138"/>
      <c r="G3791" s="111"/>
      <c r="J3791" s="111"/>
      <c r="AD3791" s="111"/>
      <c r="AH3791" s="111"/>
    </row>
    <row r="3792" spans="3:34">
      <c r="C3792" s="111"/>
      <c r="D3792" s="111"/>
      <c r="E3792" s="111"/>
      <c r="F3792" s="138"/>
      <c r="G3792" s="111"/>
      <c r="J3792" s="111"/>
      <c r="AD3792" s="111"/>
      <c r="AH3792" s="111"/>
    </row>
    <row r="3793" spans="3:34">
      <c r="C3793" s="111"/>
      <c r="D3793" s="111"/>
      <c r="E3793" s="111"/>
      <c r="F3793" s="138"/>
      <c r="G3793" s="111"/>
      <c r="J3793" s="111"/>
      <c r="AD3793" s="111"/>
      <c r="AH3793" s="111"/>
    </row>
    <row r="3794" spans="3:34">
      <c r="C3794" s="111"/>
      <c r="D3794" s="111"/>
      <c r="E3794" s="111"/>
      <c r="F3794" s="138"/>
      <c r="G3794" s="111"/>
      <c r="J3794" s="111"/>
      <c r="AD3794" s="111"/>
      <c r="AH3794" s="111"/>
    </row>
    <row r="3795" spans="3:34">
      <c r="C3795" s="111"/>
      <c r="D3795" s="111"/>
      <c r="E3795" s="111"/>
      <c r="F3795" s="138"/>
      <c r="G3795" s="111"/>
      <c r="J3795" s="111"/>
      <c r="AD3795" s="111"/>
      <c r="AH3795" s="111"/>
    </row>
    <row r="3796" spans="3:34">
      <c r="C3796" s="111"/>
      <c r="D3796" s="111"/>
      <c r="E3796" s="111"/>
      <c r="F3796" s="138"/>
      <c r="G3796" s="111"/>
      <c r="J3796" s="111"/>
      <c r="AD3796" s="111"/>
      <c r="AH3796" s="111"/>
    </row>
    <row r="3797" spans="3:34">
      <c r="C3797" s="111"/>
      <c r="D3797" s="111"/>
      <c r="E3797" s="111"/>
      <c r="F3797" s="138"/>
      <c r="G3797" s="111"/>
      <c r="J3797" s="111"/>
      <c r="AD3797" s="111"/>
      <c r="AH3797" s="111"/>
    </row>
    <row r="3798" spans="3:34">
      <c r="C3798" s="111"/>
      <c r="D3798" s="111"/>
      <c r="E3798" s="111"/>
      <c r="F3798" s="138"/>
      <c r="G3798" s="111"/>
      <c r="J3798" s="111"/>
      <c r="AD3798" s="111"/>
      <c r="AH3798" s="111"/>
    </row>
    <row r="3799" spans="3:34">
      <c r="C3799" s="111"/>
      <c r="D3799" s="111"/>
      <c r="E3799" s="111"/>
      <c r="F3799" s="138"/>
      <c r="G3799" s="111"/>
      <c r="J3799" s="111"/>
      <c r="AD3799" s="111"/>
      <c r="AH3799" s="111"/>
    </row>
    <row r="3800" spans="3:34">
      <c r="C3800" s="111"/>
      <c r="D3800" s="111"/>
      <c r="E3800" s="111"/>
      <c r="F3800" s="138"/>
      <c r="G3800" s="111"/>
      <c r="J3800" s="111"/>
      <c r="AD3800" s="111"/>
      <c r="AH3800" s="111"/>
    </row>
    <row r="3801" spans="3:34">
      <c r="C3801" s="111"/>
      <c r="D3801" s="111"/>
      <c r="E3801" s="111"/>
      <c r="F3801" s="138"/>
      <c r="G3801" s="111"/>
      <c r="J3801" s="111"/>
      <c r="AD3801" s="111"/>
      <c r="AH3801" s="111"/>
    </row>
    <row r="3802" spans="3:34">
      <c r="C3802" s="111"/>
      <c r="D3802" s="111"/>
      <c r="E3802" s="111"/>
      <c r="F3802" s="138"/>
      <c r="G3802" s="111"/>
      <c r="J3802" s="111"/>
      <c r="AD3802" s="111"/>
      <c r="AH3802" s="111"/>
    </row>
    <row r="3803" spans="3:34">
      <c r="C3803" s="111"/>
      <c r="D3803" s="111"/>
      <c r="E3803" s="111"/>
      <c r="F3803" s="138"/>
      <c r="G3803" s="111"/>
      <c r="J3803" s="111"/>
      <c r="AD3803" s="111"/>
      <c r="AH3803" s="111"/>
    </row>
    <row r="3804" spans="3:34">
      <c r="C3804" s="111"/>
      <c r="D3804" s="111"/>
      <c r="E3804" s="111"/>
      <c r="F3804" s="138"/>
      <c r="G3804" s="111"/>
      <c r="J3804" s="111"/>
      <c r="AD3804" s="111"/>
      <c r="AH3804" s="111"/>
    </row>
    <row r="3805" spans="3:34">
      <c r="C3805" s="111"/>
      <c r="D3805" s="111"/>
      <c r="E3805" s="111"/>
      <c r="F3805" s="138"/>
      <c r="G3805" s="111"/>
      <c r="J3805" s="111"/>
      <c r="AD3805" s="111"/>
      <c r="AH3805" s="111"/>
    </row>
    <row r="3806" spans="3:34">
      <c r="C3806" s="111"/>
      <c r="D3806" s="111"/>
      <c r="E3806" s="111"/>
      <c r="F3806" s="138"/>
      <c r="G3806" s="111"/>
      <c r="J3806" s="111"/>
      <c r="AD3806" s="111"/>
      <c r="AH3806" s="111"/>
    </row>
    <row r="3807" spans="3:34">
      <c r="C3807" s="111"/>
      <c r="D3807" s="111"/>
      <c r="E3807" s="111"/>
      <c r="F3807" s="138"/>
      <c r="G3807" s="111"/>
      <c r="J3807" s="111"/>
      <c r="AD3807" s="111"/>
      <c r="AH3807" s="111"/>
    </row>
    <row r="3808" spans="3:34">
      <c r="C3808" s="111"/>
      <c r="D3808" s="111"/>
      <c r="E3808" s="111"/>
      <c r="F3808" s="138"/>
      <c r="G3808" s="111"/>
      <c r="J3808" s="111"/>
      <c r="AD3808" s="111"/>
      <c r="AH3808" s="111"/>
    </row>
    <row r="3809" spans="3:34">
      <c r="C3809" s="111"/>
      <c r="D3809" s="111"/>
      <c r="E3809" s="111"/>
      <c r="F3809" s="138"/>
      <c r="G3809" s="111"/>
      <c r="J3809" s="111"/>
      <c r="AD3809" s="111"/>
      <c r="AH3809" s="111"/>
    </row>
    <row r="3810" spans="3:34">
      <c r="C3810" s="111"/>
      <c r="D3810" s="111"/>
      <c r="E3810" s="111"/>
      <c r="F3810" s="138"/>
      <c r="G3810" s="111"/>
      <c r="J3810" s="111"/>
      <c r="AD3810" s="111"/>
      <c r="AH3810" s="111"/>
    </row>
    <row r="3811" spans="3:34">
      <c r="C3811" s="111"/>
      <c r="D3811" s="111"/>
      <c r="E3811" s="111"/>
      <c r="F3811" s="138"/>
      <c r="G3811" s="111"/>
      <c r="J3811" s="111"/>
      <c r="AD3811" s="111"/>
      <c r="AH3811" s="111"/>
    </row>
    <row r="3812" spans="3:34">
      <c r="C3812" s="111"/>
      <c r="D3812" s="111"/>
      <c r="E3812" s="111"/>
      <c r="F3812" s="138"/>
      <c r="G3812" s="111"/>
      <c r="J3812" s="111"/>
      <c r="AD3812" s="111"/>
      <c r="AH3812" s="111"/>
    </row>
    <row r="3813" spans="3:34">
      <c r="C3813" s="111"/>
      <c r="D3813" s="111"/>
      <c r="E3813" s="111"/>
      <c r="F3813" s="138"/>
      <c r="G3813" s="111"/>
      <c r="J3813" s="111"/>
      <c r="AD3813" s="111"/>
      <c r="AH3813" s="111"/>
    </row>
    <row r="3814" spans="3:34">
      <c r="C3814" s="111"/>
      <c r="D3814" s="111"/>
      <c r="E3814" s="111"/>
      <c r="F3814" s="138"/>
      <c r="G3814" s="111"/>
      <c r="J3814" s="111"/>
      <c r="AD3814" s="111"/>
      <c r="AH3814" s="111"/>
    </row>
    <row r="3815" spans="3:34">
      <c r="C3815" s="111"/>
      <c r="D3815" s="111"/>
      <c r="E3815" s="111"/>
      <c r="F3815" s="138"/>
      <c r="G3815" s="111"/>
      <c r="J3815" s="111"/>
      <c r="AD3815" s="111"/>
      <c r="AH3815" s="111"/>
    </row>
    <row r="3816" spans="3:34">
      <c r="C3816" s="111"/>
      <c r="D3816" s="111"/>
      <c r="E3816" s="111"/>
      <c r="F3816" s="138"/>
      <c r="G3816" s="111"/>
      <c r="J3816" s="111"/>
      <c r="AD3816" s="111"/>
      <c r="AH3816" s="111"/>
    </row>
    <row r="3817" spans="3:34">
      <c r="C3817" s="111"/>
      <c r="D3817" s="111"/>
      <c r="E3817" s="111"/>
      <c r="F3817" s="138"/>
      <c r="G3817" s="111"/>
      <c r="J3817" s="111"/>
      <c r="AD3817" s="111"/>
      <c r="AH3817" s="111"/>
    </row>
    <row r="3818" spans="3:34">
      <c r="C3818" s="111"/>
      <c r="D3818" s="111"/>
      <c r="E3818" s="111"/>
      <c r="F3818" s="138"/>
      <c r="G3818" s="111"/>
      <c r="J3818" s="111"/>
      <c r="AD3818" s="111"/>
      <c r="AH3818" s="111"/>
    </row>
    <row r="3819" spans="3:34">
      <c r="C3819" s="111"/>
      <c r="D3819" s="111"/>
      <c r="E3819" s="111"/>
      <c r="F3819" s="138"/>
      <c r="G3819" s="111"/>
      <c r="J3819" s="111"/>
      <c r="AD3819" s="111"/>
      <c r="AH3819" s="111"/>
    </row>
    <row r="3820" spans="3:34">
      <c r="C3820" s="111"/>
      <c r="D3820" s="111"/>
      <c r="E3820" s="111"/>
      <c r="F3820" s="138"/>
      <c r="G3820" s="111"/>
      <c r="J3820" s="111"/>
      <c r="AD3820" s="111"/>
      <c r="AH3820" s="111"/>
    </row>
    <row r="3821" spans="3:34">
      <c r="C3821" s="111"/>
      <c r="D3821" s="111"/>
      <c r="E3821" s="111"/>
      <c r="F3821" s="138"/>
      <c r="G3821" s="111"/>
      <c r="J3821" s="111"/>
      <c r="AD3821" s="111"/>
      <c r="AH3821" s="111"/>
    </row>
    <row r="3822" spans="3:34">
      <c r="C3822" s="111"/>
      <c r="D3822" s="111"/>
      <c r="E3822" s="111"/>
      <c r="F3822" s="138"/>
      <c r="G3822" s="111"/>
      <c r="J3822" s="111"/>
      <c r="AD3822" s="111"/>
      <c r="AH3822" s="111"/>
    </row>
    <row r="3823" spans="3:34">
      <c r="C3823" s="111"/>
      <c r="D3823" s="111"/>
      <c r="E3823" s="111"/>
      <c r="F3823" s="138"/>
      <c r="G3823" s="111"/>
      <c r="J3823" s="111"/>
      <c r="AD3823" s="111"/>
      <c r="AH3823" s="111"/>
    </row>
    <row r="3824" spans="3:34">
      <c r="C3824" s="111"/>
      <c r="D3824" s="111"/>
      <c r="E3824" s="111"/>
      <c r="F3824" s="138"/>
      <c r="G3824" s="111"/>
      <c r="J3824" s="111"/>
      <c r="AD3824" s="111"/>
      <c r="AH3824" s="111"/>
    </row>
    <row r="3825" spans="3:34">
      <c r="C3825" s="111"/>
      <c r="D3825" s="111"/>
      <c r="E3825" s="111"/>
      <c r="F3825" s="138"/>
      <c r="G3825" s="111"/>
      <c r="J3825" s="111"/>
      <c r="AD3825" s="111"/>
      <c r="AH3825" s="111"/>
    </row>
    <row r="3826" spans="3:34">
      <c r="C3826" s="111"/>
      <c r="D3826" s="111"/>
      <c r="E3826" s="111"/>
      <c r="F3826" s="138"/>
      <c r="G3826" s="111"/>
      <c r="J3826" s="111"/>
      <c r="AD3826" s="111"/>
      <c r="AH3826" s="111"/>
    </row>
    <row r="3827" spans="3:34">
      <c r="C3827" s="111"/>
      <c r="D3827" s="111"/>
      <c r="E3827" s="111"/>
      <c r="F3827" s="138"/>
      <c r="G3827" s="111"/>
      <c r="J3827" s="111"/>
      <c r="AD3827" s="111"/>
      <c r="AH3827" s="111"/>
    </row>
    <row r="3828" spans="3:34">
      <c r="C3828" s="111"/>
      <c r="D3828" s="111"/>
      <c r="E3828" s="111"/>
      <c r="F3828" s="138"/>
      <c r="G3828" s="111"/>
      <c r="J3828" s="111"/>
      <c r="AD3828" s="111"/>
      <c r="AH3828" s="111"/>
    </row>
    <row r="3829" spans="3:34">
      <c r="C3829" s="111"/>
      <c r="D3829" s="111"/>
      <c r="E3829" s="111"/>
      <c r="F3829" s="138"/>
      <c r="G3829" s="111"/>
      <c r="J3829" s="111"/>
      <c r="AD3829" s="111"/>
      <c r="AH3829" s="111"/>
    </row>
    <row r="3830" spans="3:34">
      <c r="C3830" s="111"/>
      <c r="D3830" s="111"/>
      <c r="E3830" s="111"/>
      <c r="F3830" s="138"/>
      <c r="G3830" s="111"/>
      <c r="J3830" s="111"/>
      <c r="AD3830" s="111"/>
      <c r="AH3830" s="111"/>
    </row>
    <row r="3831" spans="3:34">
      <c r="C3831" s="111"/>
      <c r="D3831" s="111"/>
      <c r="E3831" s="111"/>
      <c r="F3831" s="138"/>
      <c r="G3831" s="111"/>
      <c r="J3831" s="111"/>
      <c r="AD3831" s="111"/>
      <c r="AH3831" s="111"/>
    </row>
    <row r="3832" spans="3:34">
      <c r="C3832" s="111"/>
      <c r="D3832" s="111"/>
      <c r="E3832" s="111"/>
      <c r="F3832" s="138"/>
      <c r="G3832" s="111"/>
      <c r="J3832" s="111"/>
      <c r="AD3832" s="111"/>
      <c r="AH3832" s="111"/>
    </row>
    <row r="3833" spans="3:34">
      <c r="C3833" s="111"/>
      <c r="D3833" s="111"/>
      <c r="E3833" s="111"/>
      <c r="F3833" s="138"/>
      <c r="G3833" s="111"/>
      <c r="J3833" s="111"/>
      <c r="AD3833" s="111"/>
      <c r="AH3833" s="111"/>
    </row>
    <row r="3834" spans="3:34">
      <c r="C3834" s="111"/>
      <c r="D3834" s="111"/>
      <c r="E3834" s="111"/>
      <c r="F3834" s="138"/>
      <c r="G3834" s="111"/>
      <c r="J3834" s="111"/>
      <c r="AD3834" s="111"/>
      <c r="AH3834" s="111"/>
    </row>
    <row r="3835" spans="3:34">
      <c r="C3835" s="111"/>
      <c r="D3835" s="111"/>
      <c r="E3835" s="111"/>
      <c r="F3835" s="138"/>
      <c r="G3835" s="111"/>
      <c r="J3835" s="111"/>
      <c r="AD3835" s="111"/>
      <c r="AH3835" s="111"/>
    </row>
    <row r="3836" spans="3:34">
      <c r="C3836" s="111"/>
      <c r="D3836" s="111"/>
      <c r="E3836" s="111"/>
      <c r="F3836" s="138"/>
      <c r="G3836" s="111"/>
      <c r="J3836" s="111"/>
      <c r="AD3836" s="111"/>
      <c r="AH3836" s="111"/>
    </row>
    <row r="3837" spans="3:34">
      <c r="C3837" s="111"/>
      <c r="D3837" s="111"/>
      <c r="E3837" s="111"/>
      <c r="F3837" s="138"/>
      <c r="G3837" s="111"/>
      <c r="J3837" s="111"/>
      <c r="AD3837" s="111"/>
      <c r="AH3837" s="111"/>
    </row>
    <row r="3838" spans="3:34">
      <c r="C3838" s="111"/>
      <c r="D3838" s="111"/>
      <c r="E3838" s="111"/>
      <c r="F3838" s="138"/>
      <c r="G3838" s="111"/>
      <c r="J3838" s="111"/>
      <c r="AD3838" s="111"/>
      <c r="AH3838" s="111"/>
    </row>
    <row r="3839" spans="3:34">
      <c r="C3839" s="111"/>
      <c r="D3839" s="111"/>
      <c r="E3839" s="111"/>
      <c r="F3839" s="138"/>
      <c r="G3839" s="111"/>
      <c r="J3839" s="111"/>
      <c r="AD3839" s="111"/>
      <c r="AH3839" s="111"/>
    </row>
    <row r="3840" spans="3:34">
      <c r="C3840" s="111"/>
      <c r="D3840" s="111"/>
      <c r="E3840" s="111"/>
      <c r="F3840" s="138"/>
      <c r="G3840" s="111"/>
      <c r="J3840" s="111"/>
      <c r="AD3840" s="111"/>
      <c r="AH3840" s="111"/>
    </row>
    <row r="3841" spans="3:34">
      <c r="C3841" s="111"/>
      <c r="D3841" s="111"/>
      <c r="E3841" s="111"/>
      <c r="F3841" s="138"/>
      <c r="G3841" s="111"/>
      <c r="J3841" s="111"/>
      <c r="AD3841" s="111"/>
      <c r="AH3841" s="111"/>
    </row>
    <row r="3842" spans="3:34">
      <c r="C3842" s="111"/>
      <c r="D3842" s="111"/>
      <c r="E3842" s="111"/>
      <c r="F3842" s="138"/>
      <c r="G3842" s="111"/>
      <c r="J3842" s="111"/>
      <c r="AD3842" s="111"/>
      <c r="AH3842" s="111"/>
    </row>
    <row r="3843" spans="3:34">
      <c r="C3843" s="111"/>
      <c r="D3843" s="111"/>
      <c r="E3843" s="111"/>
      <c r="F3843" s="138"/>
      <c r="G3843" s="111"/>
      <c r="J3843" s="111"/>
      <c r="AD3843" s="111"/>
      <c r="AH3843" s="111"/>
    </row>
    <row r="3844" spans="3:34">
      <c r="C3844" s="111"/>
      <c r="D3844" s="111"/>
      <c r="E3844" s="111"/>
      <c r="F3844" s="138"/>
      <c r="G3844" s="111"/>
      <c r="J3844" s="111"/>
      <c r="AD3844" s="111"/>
      <c r="AH3844" s="111"/>
    </row>
    <row r="3845" spans="3:34">
      <c r="C3845" s="111"/>
      <c r="D3845" s="111"/>
      <c r="E3845" s="111"/>
      <c r="F3845" s="138"/>
      <c r="G3845" s="111"/>
      <c r="J3845" s="111"/>
      <c r="AD3845" s="111"/>
      <c r="AH3845" s="111"/>
    </row>
    <row r="3846" spans="3:34">
      <c r="C3846" s="111"/>
      <c r="D3846" s="111"/>
      <c r="E3846" s="111"/>
      <c r="F3846" s="138"/>
      <c r="G3846" s="111"/>
      <c r="J3846" s="111"/>
      <c r="AD3846" s="111"/>
      <c r="AH3846" s="111"/>
    </row>
    <row r="3847" spans="3:34">
      <c r="C3847" s="111"/>
      <c r="D3847" s="111"/>
      <c r="E3847" s="111"/>
      <c r="F3847" s="138"/>
      <c r="G3847" s="111"/>
      <c r="J3847" s="111"/>
      <c r="AD3847" s="111"/>
      <c r="AH3847" s="111"/>
    </row>
    <row r="3848" spans="3:34">
      <c r="C3848" s="111"/>
      <c r="D3848" s="111"/>
      <c r="E3848" s="111"/>
      <c r="F3848" s="138"/>
      <c r="G3848" s="111"/>
      <c r="J3848" s="111"/>
      <c r="AD3848" s="111"/>
      <c r="AH3848" s="111"/>
    </row>
    <row r="3849" spans="3:34">
      <c r="C3849" s="111"/>
      <c r="D3849" s="111"/>
      <c r="E3849" s="111"/>
      <c r="F3849" s="138"/>
      <c r="G3849" s="111"/>
      <c r="J3849" s="111"/>
      <c r="AD3849" s="111"/>
      <c r="AH3849" s="111"/>
    </row>
    <row r="3850" spans="3:34">
      <c r="C3850" s="111"/>
      <c r="D3850" s="111"/>
      <c r="E3850" s="111"/>
      <c r="F3850" s="138"/>
      <c r="G3850" s="111"/>
      <c r="J3850" s="111"/>
      <c r="AD3850" s="111"/>
      <c r="AH3850" s="111"/>
    </row>
    <row r="3851" spans="3:34">
      <c r="C3851" s="111"/>
      <c r="D3851" s="111"/>
      <c r="E3851" s="111"/>
      <c r="F3851" s="138"/>
      <c r="G3851" s="111"/>
      <c r="J3851" s="111"/>
      <c r="AD3851" s="111"/>
      <c r="AH3851" s="111"/>
    </row>
    <row r="3852" spans="3:34">
      <c r="C3852" s="111"/>
      <c r="D3852" s="111"/>
      <c r="E3852" s="111"/>
      <c r="F3852" s="138"/>
      <c r="G3852" s="111"/>
      <c r="J3852" s="111"/>
      <c r="AD3852" s="111"/>
      <c r="AH3852" s="111"/>
    </row>
    <row r="3853" spans="3:34">
      <c r="C3853" s="111"/>
      <c r="D3853" s="111"/>
      <c r="E3853" s="111"/>
      <c r="F3853" s="138"/>
      <c r="G3853" s="111"/>
      <c r="J3853" s="111"/>
      <c r="AD3853" s="111"/>
      <c r="AH3853" s="111"/>
    </row>
    <row r="3854" spans="3:34">
      <c r="C3854" s="111"/>
      <c r="D3854" s="111"/>
      <c r="E3854" s="111"/>
      <c r="F3854" s="138"/>
      <c r="G3854" s="111"/>
      <c r="J3854" s="111"/>
      <c r="AD3854" s="111"/>
      <c r="AH3854" s="111"/>
    </row>
    <row r="3855" spans="3:34">
      <c r="C3855" s="111"/>
      <c r="D3855" s="111"/>
      <c r="E3855" s="111"/>
      <c r="F3855" s="138"/>
      <c r="G3855" s="111"/>
      <c r="J3855" s="111"/>
      <c r="AD3855" s="111"/>
      <c r="AH3855" s="111"/>
    </row>
    <row r="3856" spans="3:34">
      <c r="C3856" s="111"/>
      <c r="D3856" s="111"/>
      <c r="E3856" s="111"/>
      <c r="F3856" s="138"/>
      <c r="G3856" s="111"/>
      <c r="J3856" s="111"/>
      <c r="AD3856" s="111"/>
      <c r="AH3856" s="111"/>
    </row>
    <row r="3857" spans="3:34">
      <c r="C3857" s="111"/>
      <c r="D3857" s="111"/>
      <c r="E3857" s="111"/>
      <c r="F3857" s="138"/>
      <c r="G3857" s="111"/>
      <c r="J3857" s="111"/>
      <c r="AD3857" s="111"/>
      <c r="AH3857" s="111"/>
    </row>
    <row r="3858" spans="3:34">
      <c r="C3858" s="111"/>
      <c r="D3858" s="111"/>
      <c r="E3858" s="111"/>
      <c r="F3858" s="138"/>
      <c r="G3858" s="111"/>
      <c r="J3858" s="111"/>
      <c r="AD3858" s="111"/>
      <c r="AH3858" s="111"/>
    </row>
    <row r="3859" spans="3:34">
      <c r="C3859" s="111"/>
      <c r="D3859" s="111"/>
      <c r="E3859" s="111"/>
      <c r="F3859" s="138"/>
      <c r="G3859" s="111"/>
      <c r="J3859" s="111"/>
      <c r="AD3859" s="111"/>
      <c r="AH3859" s="111"/>
    </row>
    <row r="3860" spans="3:34">
      <c r="C3860" s="111"/>
      <c r="D3860" s="111"/>
      <c r="E3860" s="111"/>
      <c r="F3860" s="138"/>
      <c r="G3860" s="111"/>
      <c r="J3860" s="111"/>
      <c r="AD3860" s="111"/>
      <c r="AH3860" s="111"/>
    </row>
    <row r="3861" spans="3:34">
      <c r="C3861" s="111"/>
      <c r="D3861" s="111"/>
      <c r="E3861" s="111"/>
      <c r="F3861" s="138"/>
      <c r="G3861" s="111"/>
      <c r="J3861" s="111"/>
      <c r="AD3861" s="111"/>
      <c r="AH3861" s="111"/>
    </row>
    <row r="3862" spans="3:34">
      <c r="C3862" s="111"/>
      <c r="D3862" s="111"/>
      <c r="E3862" s="111"/>
      <c r="F3862" s="138"/>
      <c r="G3862" s="111"/>
      <c r="J3862" s="111"/>
      <c r="AD3862" s="111"/>
      <c r="AH3862" s="111"/>
    </row>
    <row r="3863" spans="3:34">
      <c r="C3863" s="111"/>
      <c r="D3863" s="111"/>
      <c r="E3863" s="111"/>
      <c r="F3863" s="138"/>
      <c r="G3863" s="111"/>
      <c r="J3863" s="111"/>
      <c r="AD3863" s="111"/>
      <c r="AH3863" s="111"/>
    </row>
    <row r="3864" spans="3:34">
      <c r="C3864" s="111"/>
      <c r="D3864" s="111"/>
      <c r="E3864" s="111"/>
      <c r="F3864" s="138"/>
      <c r="G3864" s="111"/>
      <c r="J3864" s="111"/>
      <c r="AD3864" s="111"/>
      <c r="AH3864" s="111"/>
    </row>
    <row r="3865" spans="3:34">
      <c r="C3865" s="111"/>
      <c r="D3865" s="111"/>
      <c r="E3865" s="111"/>
      <c r="F3865" s="138"/>
      <c r="G3865" s="111"/>
      <c r="J3865" s="111"/>
      <c r="AD3865" s="111"/>
      <c r="AH3865" s="111"/>
    </row>
    <row r="3866" spans="3:34">
      <c r="C3866" s="111"/>
      <c r="D3866" s="111"/>
      <c r="E3866" s="111"/>
      <c r="F3866" s="138"/>
      <c r="G3866" s="111"/>
      <c r="J3866" s="111"/>
      <c r="AD3866" s="111"/>
      <c r="AH3866" s="111"/>
    </row>
    <row r="3867" spans="3:34">
      <c r="C3867" s="111"/>
      <c r="D3867" s="111"/>
      <c r="E3867" s="111"/>
      <c r="F3867" s="138"/>
      <c r="G3867" s="111"/>
      <c r="J3867" s="111"/>
      <c r="AD3867" s="111"/>
      <c r="AH3867" s="111"/>
    </row>
    <row r="3868" spans="3:34">
      <c r="C3868" s="111"/>
      <c r="D3868" s="111"/>
      <c r="E3868" s="111"/>
      <c r="F3868" s="138"/>
      <c r="G3868" s="111"/>
      <c r="J3868" s="111"/>
      <c r="AD3868" s="111"/>
      <c r="AH3868" s="111"/>
    </row>
    <row r="3869" spans="3:34">
      <c r="C3869" s="111"/>
      <c r="D3869" s="111"/>
      <c r="E3869" s="111"/>
      <c r="F3869" s="138"/>
      <c r="G3869" s="111"/>
      <c r="J3869" s="111"/>
      <c r="AD3869" s="111"/>
      <c r="AH3869" s="111"/>
    </row>
    <row r="3870" spans="3:34">
      <c r="C3870" s="111"/>
      <c r="D3870" s="111"/>
      <c r="E3870" s="111"/>
      <c r="F3870" s="138"/>
      <c r="G3870" s="111"/>
      <c r="J3870" s="111"/>
      <c r="AD3870" s="111"/>
      <c r="AH3870" s="111"/>
    </row>
    <row r="3871" spans="3:34">
      <c r="C3871" s="111"/>
      <c r="D3871" s="111"/>
      <c r="E3871" s="111"/>
      <c r="F3871" s="138"/>
      <c r="G3871" s="111"/>
      <c r="J3871" s="111"/>
      <c r="AD3871" s="111"/>
      <c r="AH3871" s="111"/>
    </row>
    <row r="3872" spans="3:34">
      <c r="C3872" s="111"/>
      <c r="D3872" s="111"/>
      <c r="E3872" s="111"/>
      <c r="F3872" s="138"/>
      <c r="G3872" s="111"/>
      <c r="J3872" s="111"/>
      <c r="AD3872" s="111"/>
      <c r="AH3872" s="111"/>
    </row>
    <row r="3873" spans="3:34">
      <c r="C3873" s="111"/>
      <c r="D3873" s="111"/>
      <c r="E3873" s="111"/>
      <c r="F3873" s="138"/>
      <c r="G3873" s="111"/>
      <c r="J3873" s="111"/>
      <c r="AD3873" s="111"/>
      <c r="AH3873" s="111"/>
    </row>
    <row r="3874" spans="3:34">
      <c r="C3874" s="111"/>
      <c r="D3874" s="111"/>
      <c r="E3874" s="111"/>
      <c r="F3874" s="138"/>
      <c r="G3874" s="111"/>
      <c r="J3874" s="111"/>
      <c r="AD3874" s="111"/>
      <c r="AH3874" s="111"/>
    </row>
    <row r="3875" spans="3:34">
      <c r="C3875" s="111"/>
      <c r="D3875" s="111"/>
      <c r="E3875" s="111"/>
      <c r="F3875" s="138"/>
      <c r="G3875" s="111"/>
      <c r="J3875" s="111"/>
      <c r="AD3875" s="111"/>
      <c r="AH3875" s="111"/>
    </row>
    <row r="3876" spans="3:34">
      <c r="C3876" s="111"/>
      <c r="D3876" s="111"/>
      <c r="E3876" s="111"/>
      <c r="F3876" s="138"/>
      <c r="G3876" s="111"/>
      <c r="J3876" s="111"/>
      <c r="AD3876" s="111"/>
      <c r="AH3876" s="111"/>
    </row>
    <row r="3877" spans="3:34">
      <c r="C3877" s="111"/>
      <c r="D3877" s="111"/>
      <c r="E3877" s="111"/>
      <c r="F3877" s="138"/>
      <c r="G3877" s="111"/>
      <c r="J3877" s="111"/>
      <c r="AD3877" s="111"/>
      <c r="AH3877" s="111"/>
    </row>
    <row r="3878" spans="3:34">
      <c r="C3878" s="111"/>
      <c r="D3878" s="111"/>
      <c r="E3878" s="111"/>
      <c r="F3878" s="138"/>
      <c r="G3878" s="111"/>
      <c r="J3878" s="111"/>
      <c r="AD3878" s="111"/>
      <c r="AH3878" s="111"/>
    </row>
    <row r="3879" spans="3:34">
      <c r="C3879" s="111"/>
      <c r="D3879" s="111"/>
      <c r="E3879" s="111"/>
      <c r="F3879" s="138"/>
      <c r="G3879" s="111"/>
      <c r="J3879" s="111"/>
      <c r="AD3879" s="111"/>
      <c r="AH3879" s="111"/>
    </row>
    <row r="3880" spans="3:34">
      <c r="C3880" s="111"/>
      <c r="D3880" s="111"/>
      <c r="E3880" s="111"/>
      <c r="F3880" s="138"/>
      <c r="G3880" s="111"/>
      <c r="J3880" s="111"/>
      <c r="AD3880" s="111"/>
      <c r="AH3880" s="111"/>
    </row>
    <row r="3881" spans="3:34">
      <c r="C3881" s="111"/>
      <c r="D3881" s="111"/>
      <c r="E3881" s="111"/>
      <c r="F3881" s="138"/>
      <c r="G3881" s="111"/>
      <c r="J3881" s="111"/>
      <c r="AD3881" s="111"/>
      <c r="AH3881" s="111"/>
    </row>
    <row r="3882" spans="3:34">
      <c r="C3882" s="111"/>
      <c r="D3882" s="111"/>
      <c r="E3882" s="111"/>
      <c r="F3882" s="138"/>
      <c r="G3882" s="111"/>
      <c r="J3882" s="111"/>
      <c r="AD3882" s="111"/>
      <c r="AH3882" s="111"/>
    </row>
    <row r="3883" spans="3:34">
      <c r="C3883" s="111"/>
      <c r="D3883" s="111"/>
      <c r="E3883" s="111"/>
      <c r="F3883" s="138"/>
      <c r="G3883" s="111"/>
      <c r="J3883" s="111"/>
      <c r="AD3883" s="111"/>
      <c r="AH3883" s="111"/>
    </row>
    <row r="3884" spans="3:34">
      <c r="C3884" s="111"/>
      <c r="D3884" s="111"/>
      <c r="E3884" s="111"/>
      <c r="F3884" s="138"/>
      <c r="G3884" s="111"/>
      <c r="J3884" s="111"/>
      <c r="AD3884" s="111"/>
      <c r="AH3884" s="111"/>
    </row>
    <row r="3885" spans="3:34">
      <c r="C3885" s="111"/>
      <c r="D3885" s="111"/>
      <c r="E3885" s="111"/>
      <c r="F3885" s="138"/>
      <c r="G3885" s="111"/>
      <c r="J3885" s="111"/>
      <c r="AD3885" s="111"/>
      <c r="AH3885" s="111"/>
    </row>
    <row r="3886" spans="3:34">
      <c r="C3886" s="111"/>
      <c r="D3886" s="111"/>
      <c r="E3886" s="111"/>
      <c r="F3886" s="138"/>
      <c r="G3886" s="111"/>
      <c r="J3886" s="111"/>
      <c r="AD3886" s="111"/>
      <c r="AH3886" s="111"/>
    </row>
    <row r="3887" spans="3:34">
      <c r="C3887" s="111"/>
      <c r="D3887" s="111"/>
      <c r="E3887" s="111"/>
      <c r="F3887" s="138"/>
      <c r="G3887" s="111"/>
      <c r="J3887" s="111"/>
      <c r="AD3887" s="111"/>
      <c r="AH3887" s="111"/>
    </row>
    <row r="3888" spans="3:34">
      <c r="C3888" s="111"/>
      <c r="D3888" s="111"/>
      <c r="E3888" s="111"/>
      <c r="F3888" s="138"/>
      <c r="G3888" s="111"/>
      <c r="J3888" s="111"/>
      <c r="AD3888" s="111"/>
      <c r="AH3888" s="111"/>
    </row>
    <row r="3889" spans="3:34">
      <c r="C3889" s="111"/>
      <c r="D3889" s="111"/>
      <c r="E3889" s="111"/>
      <c r="F3889" s="138"/>
      <c r="G3889" s="111"/>
      <c r="J3889" s="111"/>
      <c r="AD3889" s="111"/>
      <c r="AH3889" s="111"/>
    </row>
    <row r="3890" spans="3:34">
      <c r="C3890" s="111"/>
      <c r="D3890" s="111"/>
      <c r="E3890" s="111"/>
      <c r="F3890" s="138"/>
      <c r="G3890" s="111"/>
      <c r="J3890" s="111"/>
      <c r="AD3890" s="111"/>
      <c r="AH3890" s="111"/>
    </row>
    <row r="3891" spans="3:34">
      <c r="C3891" s="111"/>
      <c r="D3891" s="111"/>
      <c r="E3891" s="111"/>
      <c r="F3891" s="138"/>
      <c r="G3891" s="111"/>
      <c r="J3891" s="111"/>
      <c r="AD3891" s="111"/>
      <c r="AH3891" s="111"/>
    </row>
    <row r="3892" spans="3:34">
      <c r="C3892" s="111"/>
      <c r="D3892" s="111"/>
      <c r="E3892" s="111"/>
      <c r="F3892" s="138"/>
      <c r="G3892" s="111"/>
      <c r="J3892" s="111"/>
      <c r="AD3892" s="111"/>
      <c r="AH3892" s="111"/>
    </row>
    <row r="3893" spans="3:34">
      <c r="C3893" s="111"/>
      <c r="D3893" s="111"/>
      <c r="E3893" s="111"/>
      <c r="F3893" s="138"/>
      <c r="G3893" s="111"/>
      <c r="J3893" s="111"/>
      <c r="AD3893" s="111"/>
      <c r="AH3893" s="111"/>
    </row>
    <row r="3894" spans="3:34">
      <c r="C3894" s="111"/>
      <c r="D3894" s="111"/>
      <c r="E3894" s="111"/>
      <c r="F3894" s="138"/>
      <c r="G3894" s="111"/>
      <c r="J3894" s="111"/>
      <c r="AD3894" s="111"/>
      <c r="AH3894" s="111"/>
    </row>
    <row r="3895" spans="3:34">
      <c r="C3895" s="111"/>
      <c r="D3895" s="111"/>
      <c r="E3895" s="111"/>
      <c r="F3895" s="138"/>
      <c r="G3895" s="111"/>
      <c r="J3895" s="111"/>
      <c r="AD3895" s="111"/>
      <c r="AH3895" s="111"/>
    </row>
    <row r="3896" spans="3:34">
      <c r="C3896" s="111"/>
      <c r="D3896" s="111"/>
      <c r="E3896" s="111"/>
      <c r="F3896" s="138"/>
      <c r="G3896" s="111"/>
      <c r="J3896" s="111"/>
      <c r="AD3896" s="111"/>
      <c r="AH3896" s="111"/>
    </row>
    <row r="3897" spans="3:34">
      <c r="C3897" s="111"/>
      <c r="D3897" s="111"/>
      <c r="E3897" s="111"/>
      <c r="F3897" s="138"/>
      <c r="G3897" s="111"/>
      <c r="J3897" s="111"/>
      <c r="AD3897" s="111"/>
      <c r="AH3897" s="111"/>
    </row>
    <row r="3898" spans="3:34">
      <c r="C3898" s="111"/>
      <c r="D3898" s="111"/>
      <c r="E3898" s="111"/>
      <c r="F3898" s="138"/>
      <c r="G3898" s="111"/>
      <c r="J3898" s="111"/>
      <c r="AD3898" s="111"/>
      <c r="AH3898" s="111"/>
    </row>
    <row r="3899" spans="3:34">
      <c r="C3899" s="111"/>
      <c r="D3899" s="111"/>
      <c r="E3899" s="111"/>
      <c r="F3899" s="138"/>
      <c r="G3899" s="111"/>
      <c r="J3899" s="111"/>
      <c r="AD3899" s="111"/>
      <c r="AH3899" s="111"/>
    </row>
    <row r="3900" spans="3:34">
      <c r="C3900" s="111"/>
      <c r="D3900" s="111"/>
      <c r="E3900" s="111"/>
      <c r="F3900" s="138"/>
      <c r="G3900" s="111"/>
      <c r="J3900" s="111"/>
      <c r="AD3900" s="111"/>
      <c r="AH3900" s="111"/>
    </row>
    <row r="3901" spans="3:34">
      <c r="C3901" s="111"/>
      <c r="D3901" s="111"/>
      <c r="E3901" s="111"/>
      <c r="F3901" s="138"/>
      <c r="G3901" s="111"/>
      <c r="J3901" s="111"/>
      <c r="AD3901" s="111"/>
      <c r="AH3901" s="111"/>
    </row>
    <row r="3902" spans="3:34">
      <c r="C3902" s="111"/>
      <c r="D3902" s="111"/>
      <c r="E3902" s="111"/>
      <c r="F3902" s="138"/>
      <c r="G3902" s="111"/>
      <c r="J3902" s="111"/>
      <c r="AD3902" s="111"/>
      <c r="AH3902" s="111"/>
    </row>
    <row r="3903" spans="3:34">
      <c r="C3903" s="111"/>
      <c r="D3903" s="111"/>
      <c r="E3903" s="111"/>
      <c r="F3903" s="138"/>
      <c r="G3903" s="111"/>
      <c r="J3903" s="111"/>
      <c r="AD3903" s="111"/>
      <c r="AH3903" s="111"/>
    </row>
    <row r="3904" spans="3:34">
      <c r="C3904" s="111"/>
      <c r="D3904" s="111"/>
      <c r="E3904" s="111"/>
      <c r="F3904" s="138"/>
      <c r="G3904" s="111"/>
      <c r="J3904" s="111"/>
      <c r="AD3904" s="111"/>
      <c r="AH3904" s="111"/>
    </row>
    <row r="3905" spans="3:34">
      <c r="C3905" s="111"/>
      <c r="D3905" s="111"/>
      <c r="E3905" s="111"/>
      <c r="F3905" s="138"/>
      <c r="G3905" s="111"/>
      <c r="J3905" s="111"/>
      <c r="AD3905" s="111"/>
      <c r="AH3905" s="111"/>
    </row>
    <row r="3906" spans="3:34">
      <c r="C3906" s="111"/>
      <c r="D3906" s="111"/>
      <c r="E3906" s="111"/>
      <c r="F3906" s="138"/>
      <c r="G3906" s="111"/>
      <c r="J3906" s="111"/>
      <c r="AD3906" s="111"/>
      <c r="AH3906" s="111"/>
    </row>
    <row r="3907" spans="3:34">
      <c r="C3907" s="111"/>
      <c r="D3907" s="111"/>
      <c r="E3907" s="111"/>
      <c r="F3907" s="138"/>
      <c r="G3907" s="111"/>
      <c r="J3907" s="111"/>
      <c r="AD3907" s="111"/>
      <c r="AH3907" s="111"/>
    </row>
    <row r="3908" spans="3:34">
      <c r="C3908" s="111"/>
      <c r="D3908" s="111"/>
      <c r="E3908" s="111"/>
      <c r="F3908" s="138"/>
      <c r="G3908" s="111"/>
      <c r="J3908" s="111"/>
      <c r="AD3908" s="111"/>
      <c r="AH3908" s="111"/>
    </row>
    <row r="3909" spans="3:34">
      <c r="C3909" s="111"/>
      <c r="D3909" s="111"/>
      <c r="E3909" s="111"/>
      <c r="F3909" s="138"/>
      <c r="G3909" s="111"/>
      <c r="J3909" s="111"/>
      <c r="AD3909" s="111"/>
      <c r="AH3909" s="111"/>
    </row>
    <row r="3910" spans="3:34">
      <c r="C3910" s="111"/>
      <c r="D3910" s="111"/>
      <c r="E3910" s="111"/>
      <c r="F3910" s="138"/>
      <c r="G3910" s="111"/>
      <c r="J3910" s="111"/>
      <c r="AD3910" s="111"/>
      <c r="AH3910" s="111"/>
    </row>
    <row r="3911" spans="3:34">
      <c r="C3911" s="111"/>
      <c r="D3911" s="111"/>
      <c r="E3911" s="111"/>
      <c r="F3911" s="138"/>
      <c r="G3911" s="111"/>
      <c r="J3911" s="111"/>
      <c r="AD3911" s="111"/>
      <c r="AH3911" s="111"/>
    </row>
    <row r="3912" spans="3:34">
      <c r="C3912" s="111"/>
      <c r="D3912" s="111"/>
      <c r="E3912" s="111"/>
      <c r="F3912" s="138"/>
      <c r="G3912" s="111"/>
      <c r="J3912" s="111"/>
      <c r="AD3912" s="111"/>
      <c r="AH3912" s="111"/>
    </row>
    <row r="3913" spans="3:34">
      <c r="C3913" s="111"/>
      <c r="D3913" s="111"/>
      <c r="E3913" s="111"/>
      <c r="F3913" s="138"/>
      <c r="G3913" s="111"/>
      <c r="J3913" s="111"/>
      <c r="AD3913" s="111"/>
      <c r="AH3913" s="111"/>
    </row>
    <row r="3914" spans="3:34">
      <c r="C3914" s="111"/>
      <c r="D3914" s="111"/>
      <c r="E3914" s="111"/>
      <c r="F3914" s="138"/>
      <c r="G3914" s="111"/>
      <c r="J3914" s="111"/>
      <c r="AD3914" s="111"/>
      <c r="AH3914" s="111"/>
    </row>
    <row r="3915" spans="3:34">
      <c r="C3915" s="111"/>
      <c r="D3915" s="111"/>
      <c r="E3915" s="111"/>
      <c r="F3915" s="138"/>
      <c r="G3915" s="111"/>
      <c r="J3915" s="111"/>
      <c r="AD3915" s="111"/>
      <c r="AH3915" s="111"/>
    </row>
    <row r="3916" spans="3:34">
      <c r="C3916" s="111"/>
      <c r="D3916" s="111"/>
      <c r="E3916" s="111"/>
      <c r="F3916" s="138"/>
      <c r="G3916" s="111"/>
      <c r="J3916" s="111"/>
      <c r="AD3916" s="111"/>
      <c r="AH3916" s="111"/>
    </row>
    <row r="3917" spans="3:34">
      <c r="C3917" s="111"/>
      <c r="D3917" s="111"/>
      <c r="E3917" s="111"/>
      <c r="F3917" s="138"/>
      <c r="G3917" s="111"/>
      <c r="J3917" s="111"/>
      <c r="AD3917" s="111"/>
      <c r="AH3917" s="111"/>
    </row>
    <row r="3918" spans="3:34">
      <c r="C3918" s="111"/>
      <c r="D3918" s="111"/>
      <c r="E3918" s="111"/>
      <c r="F3918" s="138"/>
      <c r="G3918" s="111"/>
      <c r="J3918" s="111"/>
      <c r="AD3918" s="111"/>
      <c r="AH3918" s="111"/>
    </row>
    <row r="3919" spans="3:34">
      <c r="C3919" s="111"/>
      <c r="D3919" s="111"/>
      <c r="E3919" s="111"/>
      <c r="F3919" s="138"/>
      <c r="G3919" s="111"/>
      <c r="J3919" s="111"/>
      <c r="AD3919" s="111"/>
      <c r="AH3919" s="111"/>
    </row>
    <row r="3920" spans="3:34">
      <c r="C3920" s="111"/>
      <c r="D3920" s="111"/>
      <c r="E3920" s="111"/>
      <c r="F3920" s="138"/>
      <c r="G3920" s="111"/>
      <c r="J3920" s="111"/>
      <c r="AD3920" s="111"/>
      <c r="AH3920" s="111"/>
    </row>
    <row r="3921" spans="3:34">
      <c r="C3921" s="111"/>
      <c r="D3921" s="111"/>
      <c r="E3921" s="111"/>
      <c r="F3921" s="138"/>
      <c r="G3921" s="111"/>
      <c r="J3921" s="111"/>
      <c r="AD3921" s="111"/>
      <c r="AH3921" s="111"/>
    </row>
    <row r="3922" spans="3:34">
      <c r="C3922" s="111"/>
      <c r="D3922" s="111"/>
      <c r="E3922" s="111"/>
      <c r="F3922" s="138"/>
      <c r="G3922" s="111"/>
      <c r="J3922" s="111"/>
      <c r="AD3922" s="111"/>
      <c r="AH3922" s="111"/>
    </row>
    <row r="3923" spans="3:34">
      <c r="C3923" s="111"/>
      <c r="D3923" s="111"/>
      <c r="E3923" s="111"/>
      <c r="F3923" s="138"/>
      <c r="G3923" s="111"/>
      <c r="J3923" s="111"/>
      <c r="AD3923" s="111"/>
      <c r="AH3923" s="111"/>
    </row>
    <row r="3924" spans="3:34">
      <c r="C3924" s="111"/>
      <c r="D3924" s="111"/>
      <c r="E3924" s="111"/>
      <c r="F3924" s="138"/>
      <c r="G3924" s="111"/>
      <c r="J3924" s="111"/>
      <c r="AD3924" s="111"/>
      <c r="AH3924" s="111"/>
    </row>
    <row r="3925" spans="3:34">
      <c r="C3925" s="111"/>
      <c r="D3925" s="111"/>
      <c r="E3925" s="111"/>
      <c r="F3925" s="138"/>
      <c r="G3925" s="111"/>
      <c r="J3925" s="111"/>
      <c r="AD3925" s="111"/>
      <c r="AH3925" s="111"/>
    </row>
    <row r="3926" spans="3:34">
      <c r="C3926" s="111"/>
      <c r="D3926" s="111"/>
      <c r="E3926" s="111"/>
      <c r="F3926" s="138"/>
      <c r="G3926" s="111"/>
      <c r="J3926" s="111"/>
      <c r="AD3926" s="111"/>
      <c r="AH3926" s="111"/>
    </row>
    <row r="3927" spans="3:34">
      <c r="C3927" s="111"/>
      <c r="D3927" s="111"/>
      <c r="E3927" s="111"/>
      <c r="F3927" s="138"/>
      <c r="G3927" s="111"/>
      <c r="J3927" s="111"/>
      <c r="AD3927" s="111"/>
      <c r="AH3927" s="111"/>
    </row>
    <row r="3928" spans="3:34">
      <c r="C3928" s="111"/>
      <c r="D3928" s="111"/>
      <c r="E3928" s="111"/>
      <c r="F3928" s="138"/>
      <c r="G3928" s="111"/>
      <c r="J3928" s="111"/>
      <c r="AD3928" s="111"/>
      <c r="AH3928" s="111"/>
    </row>
    <row r="3929" spans="3:34">
      <c r="C3929" s="111"/>
      <c r="D3929" s="111"/>
      <c r="E3929" s="111"/>
      <c r="F3929" s="138"/>
      <c r="G3929" s="111"/>
      <c r="J3929" s="111"/>
      <c r="AD3929" s="111"/>
      <c r="AH3929" s="111"/>
    </row>
    <row r="3930" spans="3:34">
      <c r="C3930" s="111"/>
      <c r="D3930" s="111"/>
      <c r="E3930" s="111"/>
      <c r="F3930" s="138"/>
      <c r="G3930" s="111"/>
      <c r="J3930" s="111"/>
      <c r="AD3930" s="111"/>
      <c r="AH3930" s="111"/>
    </row>
    <row r="3931" spans="3:34">
      <c r="C3931" s="111"/>
      <c r="D3931" s="111"/>
      <c r="E3931" s="111"/>
      <c r="F3931" s="138"/>
      <c r="G3931" s="111"/>
      <c r="J3931" s="111"/>
      <c r="AD3931" s="111"/>
      <c r="AH3931" s="111"/>
    </row>
    <row r="3932" spans="3:34">
      <c r="C3932" s="111"/>
      <c r="D3932" s="111"/>
      <c r="E3932" s="111"/>
      <c r="F3932" s="138"/>
      <c r="G3932" s="111"/>
      <c r="J3932" s="111"/>
      <c r="AD3932" s="111"/>
      <c r="AH3932" s="111"/>
    </row>
    <row r="3933" spans="3:34">
      <c r="C3933" s="111"/>
      <c r="D3933" s="111"/>
      <c r="E3933" s="111"/>
      <c r="F3933" s="138"/>
      <c r="G3933" s="111"/>
      <c r="J3933" s="111"/>
      <c r="AD3933" s="111"/>
      <c r="AH3933" s="111"/>
    </row>
    <row r="3934" spans="3:34">
      <c r="C3934" s="111"/>
      <c r="D3934" s="111"/>
      <c r="E3934" s="111"/>
      <c r="F3934" s="138"/>
      <c r="G3934" s="111"/>
      <c r="J3934" s="111"/>
      <c r="AD3934" s="111"/>
      <c r="AH3934" s="111"/>
    </row>
    <row r="3935" spans="3:34">
      <c r="C3935" s="111"/>
      <c r="D3935" s="111"/>
      <c r="E3935" s="111"/>
      <c r="F3935" s="138"/>
      <c r="G3935" s="111"/>
      <c r="J3935" s="111"/>
      <c r="AD3935" s="111"/>
      <c r="AH3935" s="111"/>
    </row>
    <row r="3936" spans="3:34">
      <c r="C3936" s="111"/>
      <c r="D3936" s="111"/>
      <c r="E3936" s="111"/>
      <c r="F3936" s="138"/>
      <c r="G3936" s="111"/>
      <c r="J3936" s="111"/>
      <c r="AD3936" s="111"/>
      <c r="AH3936" s="111"/>
    </row>
    <row r="3937" spans="3:34">
      <c r="C3937" s="111"/>
      <c r="D3937" s="111"/>
      <c r="E3937" s="111"/>
      <c r="F3937" s="138"/>
      <c r="G3937" s="111"/>
      <c r="J3937" s="111"/>
      <c r="AD3937" s="111"/>
      <c r="AH3937" s="111"/>
    </row>
    <row r="3938" spans="3:34">
      <c r="C3938" s="111"/>
      <c r="D3938" s="111"/>
      <c r="E3938" s="111"/>
      <c r="F3938" s="138"/>
      <c r="G3938" s="111"/>
      <c r="J3938" s="111"/>
      <c r="AD3938" s="111"/>
      <c r="AH3938" s="111"/>
    </row>
    <row r="3939" spans="3:34">
      <c r="C3939" s="111"/>
      <c r="D3939" s="111"/>
      <c r="E3939" s="111"/>
      <c r="F3939" s="138"/>
      <c r="G3939" s="111"/>
      <c r="J3939" s="111"/>
      <c r="AD3939" s="111"/>
      <c r="AH3939" s="111"/>
    </row>
    <row r="3940" spans="3:34">
      <c r="C3940" s="111"/>
      <c r="D3940" s="111"/>
      <c r="E3940" s="111"/>
      <c r="F3940" s="138"/>
      <c r="G3940" s="111"/>
      <c r="J3940" s="111"/>
      <c r="AD3940" s="111"/>
      <c r="AH3940" s="111"/>
    </row>
    <row r="3941" spans="3:34">
      <c r="C3941" s="111"/>
      <c r="D3941" s="111"/>
      <c r="E3941" s="111"/>
      <c r="F3941" s="138"/>
      <c r="G3941" s="111"/>
      <c r="J3941" s="111"/>
      <c r="AD3941" s="111"/>
      <c r="AH3941" s="111"/>
    </row>
    <row r="3942" spans="3:34">
      <c r="C3942" s="111"/>
      <c r="D3942" s="111"/>
      <c r="E3942" s="111"/>
      <c r="F3942" s="138"/>
      <c r="G3942" s="111"/>
      <c r="J3942" s="111"/>
      <c r="AD3942" s="111"/>
      <c r="AH3942" s="111"/>
    </row>
    <row r="3943" spans="3:34">
      <c r="C3943" s="111"/>
      <c r="D3943" s="111"/>
      <c r="E3943" s="111"/>
      <c r="F3943" s="138"/>
      <c r="G3943" s="111"/>
      <c r="J3943" s="111"/>
      <c r="AD3943" s="111"/>
      <c r="AH3943" s="111"/>
    </row>
    <row r="3944" spans="3:34">
      <c r="C3944" s="111"/>
      <c r="D3944" s="111"/>
      <c r="E3944" s="111"/>
      <c r="F3944" s="138"/>
      <c r="G3944" s="111"/>
      <c r="J3944" s="111"/>
      <c r="AD3944" s="111"/>
      <c r="AH3944" s="111"/>
    </row>
    <row r="3945" spans="3:34">
      <c r="C3945" s="111"/>
      <c r="D3945" s="111"/>
      <c r="E3945" s="111"/>
      <c r="F3945" s="138"/>
      <c r="G3945" s="111"/>
      <c r="J3945" s="111"/>
      <c r="AD3945" s="111"/>
      <c r="AH3945" s="111"/>
    </row>
    <row r="3946" spans="3:34">
      <c r="C3946" s="111"/>
      <c r="D3946" s="111"/>
      <c r="E3946" s="111"/>
      <c r="F3946" s="138"/>
      <c r="G3946" s="111"/>
      <c r="J3946" s="111"/>
      <c r="AD3946" s="111"/>
      <c r="AH3946" s="111"/>
    </row>
    <row r="3947" spans="3:34">
      <c r="C3947" s="111"/>
      <c r="D3947" s="111"/>
      <c r="E3947" s="111"/>
      <c r="F3947" s="138"/>
      <c r="G3947" s="111"/>
      <c r="J3947" s="111"/>
      <c r="AD3947" s="111"/>
      <c r="AH3947" s="111"/>
    </row>
    <row r="3948" spans="3:34">
      <c r="C3948" s="111"/>
      <c r="D3948" s="111"/>
      <c r="E3948" s="111"/>
      <c r="F3948" s="138"/>
      <c r="G3948" s="111"/>
      <c r="J3948" s="111"/>
      <c r="AD3948" s="111"/>
      <c r="AH3948" s="111"/>
    </row>
    <row r="3949" spans="3:34">
      <c r="C3949" s="111"/>
      <c r="D3949" s="111"/>
      <c r="E3949" s="111"/>
      <c r="F3949" s="138"/>
      <c r="G3949" s="111"/>
      <c r="J3949" s="111"/>
      <c r="AD3949" s="111"/>
      <c r="AH3949" s="111"/>
    </row>
    <row r="3950" spans="3:34">
      <c r="C3950" s="111"/>
      <c r="D3950" s="111"/>
      <c r="E3950" s="111"/>
      <c r="F3950" s="138"/>
      <c r="G3950" s="111"/>
      <c r="J3950" s="111"/>
      <c r="AD3950" s="111"/>
      <c r="AH3950" s="111"/>
    </row>
    <row r="3951" spans="3:34">
      <c r="C3951" s="111"/>
      <c r="D3951" s="111"/>
      <c r="E3951" s="111"/>
      <c r="F3951" s="138"/>
      <c r="G3951" s="111"/>
      <c r="J3951" s="111"/>
      <c r="AD3951" s="111"/>
      <c r="AH3951" s="111"/>
    </row>
    <row r="3952" spans="3:34">
      <c r="C3952" s="111"/>
      <c r="D3952" s="111"/>
      <c r="E3952" s="111"/>
      <c r="F3952" s="138"/>
      <c r="G3952" s="111"/>
      <c r="J3952" s="111"/>
      <c r="AD3952" s="111"/>
      <c r="AH3952" s="111"/>
    </row>
    <row r="3953" spans="3:34">
      <c r="C3953" s="111"/>
      <c r="D3953" s="111"/>
      <c r="E3953" s="111"/>
      <c r="F3953" s="138"/>
      <c r="G3953" s="111"/>
      <c r="J3953" s="111"/>
      <c r="AD3953" s="111"/>
      <c r="AH3953" s="111"/>
    </row>
    <row r="3954" spans="3:34">
      <c r="C3954" s="111"/>
      <c r="D3954" s="111"/>
      <c r="E3954" s="111"/>
      <c r="F3954" s="138"/>
      <c r="G3954" s="111"/>
      <c r="J3954" s="111"/>
      <c r="AD3954" s="111"/>
      <c r="AH3954" s="111"/>
    </row>
    <row r="3955" spans="3:34">
      <c r="C3955" s="111"/>
      <c r="D3955" s="111"/>
      <c r="E3955" s="111"/>
      <c r="F3955" s="138"/>
      <c r="G3955" s="111"/>
      <c r="J3955" s="111"/>
      <c r="AD3955" s="111"/>
      <c r="AH3955" s="111"/>
    </row>
    <row r="3956" spans="3:34">
      <c r="C3956" s="111"/>
      <c r="D3956" s="111"/>
      <c r="E3956" s="111"/>
      <c r="F3956" s="138"/>
      <c r="G3956" s="111"/>
      <c r="J3956" s="111"/>
      <c r="AD3956" s="111"/>
      <c r="AH3956" s="111"/>
    </row>
    <row r="3957" spans="3:34">
      <c r="C3957" s="111"/>
      <c r="D3957" s="111"/>
      <c r="E3957" s="111"/>
      <c r="F3957" s="138"/>
      <c r="G3957" s="111"/>
      <c r="J3957" s="111"/>
      <c r="AD3957" s="111"/>
      <c r="AH3957" s="111"/>
    </row>
    <row r="3958" spans="3:34">
      <c r="C3958" s="111"/>
      <c r="D3958" s="111"/>
      <c r="E3958" s="111"/>
      <c r="F3958" s="138"/>
      <c r="G3958" s="111"/>
      <c r="J3958" s="111"/>
      <c r="AD3958" s="111"/>
      <c r="AH3958" s="111"/>
    </row>
    <row r="3959" spans="3:34">
      <c r="C3959" s="111"/>
      <c r="D3959" s="111"/>
      <c r="E3959" s="111"/>
      <c r="F3959" s="138"/>
      <c r="G3959" s="111"/>
      <c r="J3959" s="111"/>
      <c r="AD3959" s="111"/>
      <c r="AH3959" s="111"/>
    </row>
    <row r="3960" spans="3:34">
      <c r="C3960" s="111"/>
      <c r="D3960" s="111"/>
      <c r="E3960" s="111"/>
      <c r="F3960" s="138"/>
      <c r="G3960" s="111"/>
      <c r="J3960" s="111"/>
      <c r="AD3960" s="111"/>
      <c r="AH3960" s="111"/>
    </row>
    <row r="3961" spans="3:34">
      <c r="C3961" s="111"/>
      <c r="D3961" s="111"/>
      <c r="E3961" s="111"/>
      <c r="F3961" s="138"/>
      <c r="G3961" s="111"/>
      <c r="J3961" s="111"/>
      <c r="AD3961" s="111"/>
      <c r="AH3961" s="111"/>
    </row>
    <row r="3962" spans="3:34">
      <c r="C3962" s="111"/>
      <c r="D3962" s="111"/>
      <c r="E3962" s="111"/>
      <c r="F3962" s="138"/>
      <c r="G3962" s="111"/>
      <c r="J3962" s="111"/>
      <c r="AD3962" s="111"/>
      <c r="AH3962" s="111"/>
    </row>
    <row r="3963" spans="3:34">
      <c r="C3963" s="111"/>
      <c r="D3963" s="111"/>
      <c r="E3963" s="111"/>
      <c r="F3963" s="138"/>
      <c r="G3963" s="111"/>
      <c r="J3963" s="111"/>
      <c r="AD3963" s="111"/>
      <c r="AH3963" s="111"/>
    </row>
    <row r="3964" spans="3:34">
      <c r="C3964" s="111"/>
      <c r="D3964" s="111"/>
      <c r="E3964" s="111"/>
      <c r="F3964" s="138"/>
      <c r="G3964" s="111"/>
      <c r="J3964" s="111"/>
      <c r="AD3964" s="111"/>
      <c r="AH3964" s="111"/>
    </row>
    <row r="3965" spans="3:34">
      <c r="C3965" s="111"/>
      <c r="D3965" s="111"/>
      <c r="E3965" s="111"/>
      <c r="F3965" s="138"/>
      <c r="G3965" s="111"/>
      <c r="J3965" s="111"/>
      <c r="AD3965" s="111"/>
      <c r="AH3965" s="111"/>
    </row>
    <row r="3966" spans="3:34">
      <c r="C3966" s="111"/>
      <c r="D3966" s="111"/>
      <c r="E3966" s="111"/>
      <c r="F3966" s="138"/>
      <c r="G3966" s="111"/>
      <c r="J3966" s="111"/>
      <c r="AD3966" s="111"/>
      <c r="AH3966" s="111"/>
    </row>
    <row r="3967" spans="3:34">
      <c r="C3967" s="111"/>
      <c r="D3967" s="111"/>
      <c r="E3967" s="111"/>
      <c r="F3967" s="138"/>
      <c r="G3967" s="111"/>
      <c r="J3967" s="111"/>
      <c r="AD3967" s="111"/>
      <c r="AH3967" s="111"/>
    </row>
    <row r="3968" spans="3:34">
      <c r="C3968" s="111"/>
      <c r="D3968" s="111"/>
      <c r="E3968" s="111"/>
      <c r="F3968" s="138"/>
      <c r="G3968" s="111"/>
      <c r="J3968" s="111"/>
      <c r="AD3968" s="111"/>
      <c r="AH3968" s="111"/>
    </row>
    <row r="3969" spans="3:34">
      <c r="C3969" s="111"/>
      <c r="D3969" s="111"/>
      <c r="E3969" s="111"/>
      <c r="F3969" s="138"/>
      <c r="G3969" s="111"/>
      <c r="J3969" s="111"/>
      <c r="AD3969" s="111"/>
      <c r="AH3969" s="111"/>
    </row>
    <row r="3970" spans="3:34">
      <c r="C3970" s="111"/>
      <c r="D3970" s="111"/>
      <c r="E3970" s="111"/>
      <c r="F3970" s="138"/>
      <c r="G3970" s="111"/>
      <c r="J3970" s="111"/>
      <c r="AD3970" s="111"/>
      <c r="AH3970" s="111"/>
    </row>
    <row r="3971" spans="3:34">
      <c r="C3971" s="111"/>
      <c r="D3971" s="111"/>
      <c r="E3971" s="111"/>
      <c r="F3971" s="138"/>
      <c r="G3971" s="111"/>
      <c r="J3971" s="111"/>
      <c r="AD3971" s="111"/>
      <c r="AH3971" s="111"/>
    </row>
    <row r="3972" spans="3:34">
      <c r="C3972" s="111"/>
      <c r="D3972" s="111"/>
      <c r="E3972" s="111"/>
      <c r="F3972" s="138"/>
      <c r="G3972" s="111"/>
      <c r="J3972" s="111"/>
      <c r="AD3972" s="111"/>
      <c r="AH3972" s="111"/>
    </row>
    <row r="3973" spans="3:34">
      <c r="C3973" s="111"/>
      <c r="D3973" s="111"/>
      <c r="E3973" s="111"/>
      <c r="F3973" s="138"/>
      <c r="G3973" s="111"/>
      <c r="J3973" s="111"/>
      <c r="AD3973" s="111"/>
      <c r="AH3973" s="111"/>
    </row>
    <row r="3974" spans="3:34">
      <c r="C3974" s="111"/>
      <c r="D3974" s="111"/>
      <c r="E3974" s="111"/>
      <c r="F3974" s="138"/>
      <c r="G3974" s="111"/>
      <c r="J3974" s="111"/>
      <c r="AD3974" s="111"/>
      <c r="AH3974" s="111"/>
    </row>
    <row r="3975" spans="3:34">
      <c r="C3975" s="111"/>
      <c r="D3975" s="111"/>
      <c r="E3975" s="111"/>
      <c r="F3975" s="138"/>
      <c r="G3975" s="111"/>
      <c r="J3975" s="111"/>
      <c r="AD3975" s="111"/>
      <c r="AH3975" s="111"/>
    </row>
    <row r="3976" spans="3:34">
      <c r="C3976" s="111"/>
      <c r="D3976" s="111"/>
      <c r="E3976" s="111"/>
      <c r="F3976" s="138"/>
      <c r="G3976" s="111"/>
      <c r="J3976" s="111"/>
      <c r="AD3976" s="111"/>
      <c r="AH3976" s="111"/>
    </row>
    <row r="3977" spans="3:34">
      <c r="C3977" s="111"/>
      <c r="D3977" s="111"/>
      <c r="E3977" s="111"/>
      <c r="F3977" s="138"/>
      <c r="G3977" s="111"/>
      <c r="J3977" s="111"/>
      <c r="AD3977" s="111"/>
      <c r="AH3977" s="111"/>
    </row>
    <row r="3978" spans="3:34">
      <c r="C3978" s="111"/>
      <c r="D3978" s="111"/>
      <c r="E3978" s="111"/>
      <c r="F3978" s="138"/>
      <c r="G3978" s="111"/>
      <c r="J3978" s="111"/>
      <c r="AD3978" s="111"/>
      <c r="AH3978" s="111"/>
    </row>
    <row r="3979" spans="3:34">
      <c r="C3979" s="111"/>
      <c r="D3979" s="111"/>
      <c r="E3979" s="111"/>
      <c r="F3979" s="138"/>
      <c r="G3979" s="111"/>
      <c r="J3979" s="111"/>
      <c r="AD3979" s="111"/>
      <c r="AH3979" s="111"/>
    </row>
    <row r="3980" spans="3:34">
      <c r="C3980" s="111"/>
      <c r="D3980" s="111"/>
      <c r="E3980" s="111"/>
      <c r="F3980" s="138"/>
      <c r="G3980" s="111"/>
      <c r="J3980" s="111"/>
      <c r="AD3980" s="111"/>
      <c r="AH3980" s="111"/>
    </row>
    <row r="3981" spans="3:34">
      <c r="C3981" s="111"/>
      <c r="D3981" s="111"/>
      <c r="E3981" s="111"/>
      <c r="F3981" s="138"/>
      <c r="G3981" s="111"/>
      <c r="J3981" s="111"/>
      <c r="AD3981" s="111"/>
      <c r="AH3981" s="111"/>
    </row>
    <row r="3982" spans="3:34">
      <c r="C3982" s="111"/>
      <c r="D3982" s="111"/>
      <c r="E3982" s="111"/>
      <c r="F3982" s="138"/>
      <c r="G3982" s="111"/>
      <c r="J3982" s="111"/>
      <c r="AD3982" s="111"/>
      <c r="AH3982" s="111"/>
    </row>
    <row r="3983" spans="3:34">
      <c r="C3983" s="111"/>
      <c r="D3983" s="111"/>
      <c r="E3983" s="111"/>
      <c r="F3983" s="138"/>
      <c r="G3983" s="111"/>
      <c r="J3983" s="111"/>
      <c r="AD3983" s="111"/>
      <c r="AH3983" s="111"/>
    </row>
    <row r="3984" spans="3:34">
      <c r="C3984" s="111"/>
      <c r="D3984" s="111"/>
      <c r="E3984" s="111"/>
      <c r="F3984" s="138"/>
      <c r="G3984" s="111"/>
      <c r="J3984" s="111"/>
      <c r="AD3984" s="111"/>
      <c r="AH3984" s="111"/>
    </row>
    <row r="3985" spans="3:34">
      <c r="C3985" s="111"/>
      <c r="D3985" s="111"/>
      <c r="E3985" s="111"/>
      <c r="F3985" s="138"/>
      <c r="G3985" s="111"/>
      <c r="J3985" s="111"/>
      <c r="AD3985" s="111"/>
      <c r="AH3985" s="111"/>
    </row>
    <row r="3986" spans="3:34">
      <c r="C3986" s="111"/>
      <c r="D3986" s="111"/>
      <c r="E3986" s="111"/>
      <c r="F3986" s="138"/>
      <c r="G3986" s="111"/>
      <c r="J3986" s="111"/>
      <c r="AD3986" s="111"/>
      <c r="AH3986" s="111"/>
    </row>
    <row r="3987" spans="3:34">
      <c r="C3987" s="111"/>
      <c r="D3987" s="111"/>
      <c r="E3987" s="111"/>
      <c r="F3987" s="138"/>
      <c r="G3987" s="111"/>
      <c r="J3987" s="111"/>
      <c r="AD3987" s="111"/>
      <c r="AH3987" s="111"/>
    </row>
    <row r="3988" spans="3:34">
      <c r="C3988" s="111"/>
      <c r="D3988" s="111"/>
      <c r="E3988" s="111"/>
      <c r="F3988" s="138"/>
      <c r="G3988" s="111"/>
      <c r="J3988" s="111"/>
      <c r="AD3988" s="111"/>
      <c r="AH3988" s="111"/>
    </row>
    <row r="3989" spans="3:34">
      <c r="C3989" s="111"/>
      <c r="D3989" s="111"/>
      <c r="E3989" s="111"/>
      <c r="F3989" s="138"/>
      <c r="G3989" s="111"/>
      <c r="J3989" s="111"/>
      <c r="AD3989" s="111"/>
      <c r="AH3989" s="111"/>
    </row>
    <row r="3990" spans="3:34">
      <c r="C3990" s="111"/>
      <c r="D3990" s="111"/>
      <c r="E3990" s="111"/>
      <c r="F3990" s="138"/>
      <c r="G3990" s="111"/>
      <c r="J3990" s="111"/>
      <c r="AD3990" s="111"/>
      <c r="AH3990" s="111"/>
    </row>
    <row r="3991" spans="3:34">
      <c r="C3991" s="111"/>
      <c r="D3991" s="111"/>
      <c r="E3991" s="111"/>
      <c r="F3991" s="138"/>
      <c r="G3991" s="111"/>
      <c r="J3991" s="111"/>
      <c r="AD3991" s="111"/>
      <c r="AH3991" s="111"/>
    </row>
    <row r="3992" spans="3:34">
      <c r="C3992" s="111"/>
      <c r="D3992" s="111"/>
      <c r="E3992" s="111"/>
      <c r="F3992" s="138"/>
      <c r="G3992" s="111"/>
      <c r="J3992" s="111"/>
      <c r="AD3992" s="111"/>
      <c r="AH3992" s="111"/>
    </row>
    <row r="3993" spans="3:34">
      <c r="C3993" s="111"/>
      <c r="D3993" s="111"/>
      <c r="E3993" s="111"/>
      <c r="F3993" s="138"/>
      <c r="G3993" s="111"/>
      <c r="J3993" s="111"/>
      <c r="AD3993" s="111"/>
      <c r="AH3993" s="111"/>
    </row>
    <row r="3994" spans="3:34">
      <c r="C3994" s="111"/>
      <c r="D3994" s="111"/>
      <c r="E3994" s="111"/>
      <c r="F3994" s="138"/>
      <c r="G3994" s="111"/>
      <c r="J3994" s="111"/>
      <c r="AD3994" s="111"/>
      <c r="AH3994" s="111"/>
    </row>
    <row r="3995" spans="3:34">
      <c r="C3995" s="111"/>
      <c r="D3995" s="111"/>
      <c r="E3995" s="111"/>
      <c r="F3995" s="138"/>
      <c r="G3995" s="111"/>
      <c r="J3995" s="111"/>
      <c r="AD3995" s="111"/>
      <c r="AH3995" s="111"/>
    </row>
    <row r="3996" spans="3:34">
      <c r="C3996" s="111"/>
      <c r="D3996" s="111"/>
      <c r="E3996" s="111"/>
      <c r="F3996" s="138"/>
      <c r="G3996" s="111"/>
      <c r="J3996" s="111"/>
      <c r="AD3996" s="111"/>
      <c r="AH3996" s="111"/>
    </row>
    <row r="3997" spans="3:34">
      <c r="C3997" s="111"/>
      <c r="D3997" s="111"/>
      <c r="E3997" s="111"/>
      <c r="F3997" s="138"/>
      <c r="G3997" s="111"/>
      <c r="J3997" s="111"/>
      <c r="AD3997" s="111"/>
      <c r="AH3997" s="111"/>
    </row>
    <row r="3998" spans="3:34">
      <c r="C3998" s="111"/>
      <c r="D3998" s="111"/>
      <c r="E3998" s="111"/>
      <c r="F3998" s="138"/>
      <c r="G3998" s="111"/>
      <c r="J3998" s="111"/>
      <c r="AD3998" s="111"/>
      <c r="AH3998" s="111"/>
    </row>
    <row r="3999" spans="3:34">
      <c r="C3999" s="111"/>
      <c r="D3999" s="111"/>
      <c r="E3999" s="111"/>
      <c r="F3999" s="138"/>
      <c r="G3999" s="111"/>
      <c r="J3999" s="111"/>
      <c r="AD3999" s="111"/>
      <c r="AH3999" s="111"/>
    </row>
    <row r="4000" spans="3:34">
      <c r="C4000" s="111"/>
      <c r="D4000" s="111"/>
      <c r="E4000" s="111"/>
      <c r="F4000" s="138"/>
      <c r="G4000" s="111"/>
      <c r="J4000" s="111"/>
      <c r="AD4000" s="111"/>
      <c r="AH4000" s="111"/>
    </row>
    <row r="4001" spans="3:34">
      <c r="C4001" s="111"/>
      <c r="D4001" s="111"/>
      <c r="E4001" s="111"/>
      <c r="F4001" s="138"/>
      <c r="G4001" s="111"/>
      <c r="J4001" s="111"/>
      <c r="AD4001" s="111"/>
      <c r="AH4001" s="111"/>
    </row>
    <row r="4002" spans="3:34">
      <c r="C4002" s="111"/>
      <c r="D4002" s="111"/>
      <c r="E4002" s="111"/>
      <c r="F4002" s="138"/>
      <c r="G4002" s="111"/>
      <c r="J4002" s="111"/>
      <c r="AD4002" s="111"/>
      <c r="AH4002" s="111"/>
    </row>
    <row r="4003" spans="3:34">
      <c r="C4003" s="111"/>
      <c r="D4003" s="111"/>
      <c r="E4003" s="111"/>
      <c r="F4003" s="138"/>
      <c r="G4003" s="111"/>
      <c r="J4003" s="111"/>
      <c r="AD4003" s="111"/>
      <c r="AH4003" s="111"/>
    </row>
    <row r="4004" spans="3:34">
      <c r="C4004" s="111"/>
      <c r="D4004" s="111"/>
      <c r="E4004" s="111"/>
      <c r="F4004" s="138"/>
      <c r="G4004" s="111"/>
      <c r="J4004" s="111"/>
      <c r="AD4004" s="111"/>
      <c r="AH4004" s="111"/>
    </row>
    <row r="4005" spans="3:34">
      <c r="C4005" s="111"/>
      <c r="D4005" s="111"/>
      <c r="E4005" s="111"/>
      <c r="F4005" s="138"/>
      <c r="G4005" s="111"/>
      <c r="J4005" s="111"/>
      <c r="AD4005" s="111"/>
      <c r="AH4005" s="111"/>
    </row>
    <row r="4006" spans="3:34">
      <c r="C4006" s="111"/>
      <c r="D4006" s="111"/>
      <c r="E4006" s="111"/>
      <c r="F4006" s="138"/>
      <c r="G4006" s="111"/>
      <c r="J4006" s="111"/>
      <c r="AD4006" s="111"/>
      <c r="AH4006" s="111"/>
    </row>
    <row r="4007" spans="3:34">
      <c r="C4007" s="111"/>
      <c r="D4007" s="111"/>
      <c r="E4007" s="111"/>
      <c r="F4007" s="138"/>
      <c r="G4007" s="111"/>
      <c r="J4007" s="111"/>
      <c r="AD4007" s="111"/>
      <c r="AH4007" s="111"/>
    </row>
    <row r="4008" spans="3:34">
      <c r="C4008" s="111"/>
      <c r="D4008" s="111"/>
      <c r="E4008" s="111"/>
      <c r="F4008" s="138"/>
      <c r="G4008" s="111"/>
      <c r="J4008" s="111"/>
      <c r="AD4008" s="111"/>
      <c r="AH4008" s="111"/>
    </row>
    <row r="4009" spans="3:34">
      <c r="C4009" s="111"/>
      <c r="D4009" s="111"/>
      <c r="E4009" s="111"/>
      <c r="F4009" s="138"/>
      <c r="G4009" s="111"/>
      <c r="J4009" s="111"/>
      <c r="AD4009" s="111"/>
      <c r="AH4009" s="111"/>
    </row>
    <row r="4010" spans="3:34">
      <c r="C4010" s="111"/>
      <c r="D4010" s="111"/>
      <c r="E4010" s="111"/>
      <c r="F4010" s="138"/>
      <c r="G4010" s="111"/>
      <c r="J4010" s="111"/>
      <c r="AD4010" s="111"/>
      <c r="AH4010" s="111"/>
    </row>
    <row r="4011" spans="3:34">
      <c r="C4011" s="111"/>
      <c r="D4011" s="111"/>
      <c r="E4011" s="111"/>
      <c r="F4011" s="138"/>
      <c r="G4011" s="111"/>
      <c r="J4011" s="111"/>
      <c r="AD4011" s="111"/>
      <c r="AH4011" s="111"/>
    </row>
    <row r="4012" spans="3:34">
      <c r="C4012" s="111"/>
      <c r="D4012" s="111"/>
      <c r="E4012" s="111"/>
      <c r="F4012" s="138"/>
      <c r="G4012" s="111"/>
      <c r="J4012" s="111"/>
      <c r="AD4012" s="111"/>
      <c r="AH4012" s="111"/>
    </row>
    <row r="4013" spans="3:34">
      <c r="C4013" s="111"/>
      <c r="D4013" s="111"/>
      <c r="E4013" s="111"/>
      <c r="F4013" s="138"/>
      <c r="G4013" s="111"/>
      <c r="J4013" s="111"/>
      <c r="AD4013" s="111"/>
      <c r="AH4013" s="111"/>
    </row>
    <row r="4014" spans="3:34">
      <c r="C4014" s="111"/>
      <c r="D4014" s="111"/>
      <c r="E4014" s="111"/>
      <c r="F4014" s="138"/>
      <c r="G4014" s="111"/>
      <c r="J4014" s="111"/>
      <c r="AD4014" s="111"/>
      <c r="AH4014" s="111"/>
    </row>
    <row r="4015" spans="3:34">
      <c r="C4015" s="111"/>
      <c r="D4015" s="111"/>
      <c r="E4015" s="111"/>
      <c r="F4015" s="138"/>
      <c r="G4015" s="111"/>
      <c r="J4015" s="111"/>
      <c r="AD4015" s="111"/>
      <c r="AH4015" s="111"/>
    </row>
    <row r="4016" spans="3:34">
      <c r="C4016" s="111"/>
      <c r="D4016" s="111"/>
      <c r="E4016" s="111"/>
      <c r="F4016" s="138"/>
      <c r="G4016" s="111"/>
      <c r="J4016" s="111"/>
      <c r="AD4016" s="111"/>
      <c r="AH4016" s="111"/>
    </row>
    <row r="4017" spans="3:34">
      <c r="C4017" s="111"/>
      <c r="D4017" s="111"/>
      <c r="E4017" s="111"/>
      <c r="F4017" s="138"/>
      <c r="G4017" s="111"/>
      <c r="J4017" s="111"/>
      <c r="AD4017" s="111"/>
      <c r="AH4017" s="111"/>
    </row>
    <row r="4018" spans="3:34">
      <c r="C4018" s="111"/>
      <c r="D4018" s="111"/>
      <c r="E4018" s="111"/>
      <c r="F4018" s="138"/>
      <c r="G4018" s="111"/>
      <c r="J4018" s="111"/>
      <c r="AD4018" s="111"/>
      <c r="AH4018" s="111"/>
    </row>
    <row r="4019" spans="3:34">
      <c r="C4019" s="111"/>
      <c r="D4019" s="111"/>
      <c r="E4019" s="111"/>
      <c r="F4019" s="138"/>
      <c r="G4019" s="111"/>
      <c r="J4019" s="111"/>
      <c r="AD4019" s="111"/>
      <c r="AH4019" s="111"/>
    </row>
    <row r="4020" spans="3:34">
      <c r="C4020" s="111"/>
      <c r="D4020" s="111"/>
      <c r="E4020" s="111"/>
      <c r="F4020" s="138"/>
      <c r="G4020" s="111"/>
      <c r="J4020" s="111"/>
      <c r="AD4020" s="111"/>
      <c r="AH4020" s="111"/>
    </row>
    <row r="4021" spans="3:34">
      <c r="C4021" s="111"/>
      <c r="D4021" s="111"/>
      <c r="E4021" s="111"/>
      <c r="F4021" s="138"/>
      <c r="G4021" s="111"/>
      <c r="J4021" s="111"/>
      <c r="AD4021" s="111"/>
      <c r="AH4021" s="111"/>
    </row>
    <row r="4022" spans="3:34">
      <c r="C4022" s="111"/>
      <c r="D4022" s="111"/>
      <c r="E4022" s="111"/>
      <c r="F4022" s="138"/>
      <c r="G4022" s="111"/>
      <c r="J4022" s="111"/>
      <c r="AD4022" s="111"/>
      <c r="AH4022" s="111"/>
    </row>
    <row r="4023" spans="3:34">
      <c r="C4023" s="111"/>
      <c r="D4023" s="111"/>
      <c r="E4023" s="111"/>
      <c r="F4023" s="138"/>
      <c r="G4023" s="111"/>
      <c r="J4023" s="111"/>
      <c r="AD4023" s="111"/>
      <c r="AH4023" s="111"/>
    </row>
    <row r="4024" spans="3:34">
      <c r="C4024" s="111"/>
      <c r="D4024" s="111"/>
      <c r="E4024" s="111"/>
      <c r="F4024" s="138"/>
      <c r="G4024" s="111"/>
      <c r="J4024" s="111"/>
      <c r="AD4024" s="111"/>
      <c r="AH4024" s="111"/>
    </row>
    <row r="4025" spans="3:34">
      <c r="C4025" s="111"/>
      <c r="D4025" s="111"/>
      <c r="E4025" s="111"/>
      <c r="F4025" s="138"/>
      <c r="G4025" s="111"/>
      <c r="J4025" s="111"/>
      <c r="AD4025" s="111"/>
      <c r="AH4025" s="111"/>
    </row>
    <row r="4026" spans="3:34">
      <c r="C4026" s="111"/>
      <c r="D4026" s="111"/>
      <c r="E4026" s="111"/>
      <c r="F4026" s="138"/>
      <c r="G4026" s="111"/>
      <c r="J4026" s="111"/>
      <c r="AD4026" s="111"/>
      <c r="AH4026" s="111"/>
    </row>
    <row r="4027" spans="3:34">
      <c r="C4027" s="111"/>
      <c r="D4027" s="111"/>
      <c r="E4027" s="111"/>
      <c r="F4027" s="138"/>
      <c r="G4027" s="111"/>
      <c r="J4027" s="111"/>
      <c r="AD4027" s="111"/>
      <c r="AH4027" s="111"/>
    </row>
    <row r="4028" spans="3:34">
      <c r="C4028" s="111"/>
      <c r="D4028" s="111"/>
      <c r="E4028" s="111"/>
      <c r="F4028" s="138"/>
      <c r="G4028" s="111"/>
      <c r="J4028" s="111"/>
      <c r="AD4028" s="111"/>
      <c r="AH4028" s="111"/>
    </row>
    <row r="4029" spans="3:34">
      <c r="C4029" s="111"/>
      <c r="D4029" s="111"/>
      <c r="E4029" s="111"/>
      <c r="F4029" s="138"/>
      <c r="G4029" s="111"/>
      <c r="J4029" s="111"/>
      <c r="AD4029" s="111"/>
      <c r="AH4029" s="111"/>
    </row>
    <row r="4030" spans="3:34">
      <c r="C4030" s="111"/>
      <c r="D4030" s="111"/>
      <c r="E4030" s="111"/>
      <c r="F4030" s="138"/>
      <c r="G4030" s="111"/>
      <c r="J4030" s="111"/>
      <c r="AD4030" s="111"/>
      <c r="AH4030" s="111"/>
    </row>
    <row r="4031" spans="3:34">
      <c r="C4031" s="111"/>
      <c r="D4031" s="111"/>
      <c r="E4031" s="111"/>
      <c r="F4031" s="138"/>
      <c r="G4031" s="111"/>
      <c r="J4031" s="111"/>
      <c r="AD4031" s="111"/>
      <c r="AH4031" s="111"/>
    </row>
    <row r="4032" spans="3:34">
      <c r="C4032" s="111"/>
      <c r="D4032" s="111"/>
      <c r="E4032" s="111"/>
      <c r="F4032" s="138"/>
      <c r="G4032" s="111"/>
      <c r="J4032" s="111"/>
      <c r="AD4032" s="111"/>
      <c r="AH4032" s="111"/>
    </row>
    <row r="4033" spans="3:34">
      <c r="C4033" s="111"/>
      <c r="D4033" s="111"/>
      <c r="E4033" s="111"/>
      <c r="F4033" s="138"/>
      <c r="G4033" s="111"/>
      <c r="J4033" s="111"/>
      <c r="AD4033" s="111"/>
      <c r="AH4033" s="111"/>
    </row>
    <row r="4034" spans="3:34">
      <c r="C4034" s="111"/>
      <c r="D4034" s="111"/>
      <c r="E4034" s="111"/>
      <c r="F4034" s="138"/>
      <c r="G4034" s="111"/>
      <c r="J4034" s="111"/>
      <c r="AD4034" s="111"/>
      <c r="AH4034" s="111"/>
    </row>
    <row r="4035" spans="3:34">
      <c r="C4035" s="111"/>
      <c r="D4035" s="111"/>
      <c r="E4035" s="111"/>
      <c r="F4035" s="138"/>
      <c r="G4035" s="111"/>
      <c r="J4035" s="111"/>
      <c r="AD4035" s="111"/>
      <c r="AH4035" s="111"/>
    </row>
    <row r="4036" spans="3:34">
      <c r="C4036" s="111"/>
      <c r="D4036" s="111"/>
      <c r="E4036" s="111"/>
      <c r="F4036" s="138"/>
      <c r="G4036" s="111"/>
      <c r="J4036" s="111"/>
      <c r="AD4036" s="111"/>
      <c r="AH4036" s="111"/>
    </row>
    <row r="4037" spans="3:34">
      <c r="C4037" s="111"/>
      <c r="D4037" s="111"/>
      <c r="E4037" s="111"/>
      <c r="F4037" s="138"/>
      <c r="G4037" s="111"/>
      <c r="J4037" s="111"/>
      <c r="AD4037" s="111"/>
      <c r="AH4037" s="111"/>
    </row>
    <row r="4038" spans="3:34">
      <c r="C4038" s="111"/>
      <c r="D4038" s="111"/>
      <c r="E4038" s="111"/>
      <c r="F4038" s="138"/>
      <c r="G4038" s="111"/>
      <c r="J4038" s="111"/>
      <c r="AD4038" s="111"/>
      <c r="AH4038" s="111"/>
    </row>
    <row r="4039" spans="3:34">
      <c r="C4039" s="111"/>
      <c r="D4039" s="111"/>
      <c r="E4039" s="111"/>
      <c r="F4039" s="138"/>
      <c r="G4039" s="111"/>
      <c r="J4039" s="111"/>
      <c r="AD4039" s="111"/>
      <c r="AH4039" s="111"/>
    </row>
    <row r="4040" spans="3:34">
      <c r="C4040" s="111"/>
      <c r="D4040" s="111"/>
      <c r="E4040" s="111"/>
      <c r="F4040" s="138"/>
      <c r="G4040" s="111"/>
      <c r="J4040" s="111"/>
      <c r="AD4040" s="111"/>
      <c r="AH4040" s="111"/>
    </row>
    <row r="4041" spans="3:34">
      <c r="C4041" s="111"/>
      <c r="D4041" s="111"/>
      <c r="E4041" s="111"/>
      <c r="F4041" s="138"/>
      <c r="G4041" s="111"/>
      <c r="J4041" s="111"/>
      <c r="AD4041" s="111"/>
      <c r="AH4041" s="111"/>
    </row>
    <row r="4042" spans="3:34">
      <c r="C4042" s="111"/>
      <c r="D4042" s="111"/>
      <c r="E4042" s="111"/>
      <c r="F4042" s="138"/>
      <c r="G4042" s="111"/>
      <c r="J4042" s="111"/>
      <c r="AD4042" s="111"/>
      <c r="AH4042" s="111"/>
    </row>
    <row r="4043" spans="3:34">
      <c r="C4043" s="111"/>
      <c r="D4043" s="111"/>
      <c r="E4043" s="111"/>
      <c r="F4043" s="138"/>
      <c r="G4043" s="111"/>
      <c r="J4043" s="111"/>
      <c r="AD4043" s="111"/>
      <c r="AH4043" s="111"/>
    </row>
    <row r="4044" spans="3:34">
      <c r="C4044" s="111"/>
      <c r="D4044" s="111"/>
      <c r="E4044" s="111"/>
      <c r="F4044" s="138"/>
      <c r="G4044" s="111"/>
      <c r="J4044" s="111"/>
      <c r="AD4044" s="111"/>
      <c r="AH4044" s="111"/>
    </row>
    <row r="4045" spans="3:34">
      <c r="C4045" s="111"/>
      <c r="D4045" s="111"/>
      <c r="E4045" s="111"/>
      <c r="F4045" s="138"/>
      <c r="G4045" s="111"/>
      <c r="J4045" s="111"/>
      <c r="AD4045" s="111"/>
      <c r="AH4045" s="111"/>
    </row>
    <row r="4046" spans="3:34">
      <c r="C4046" s="111"/>
      <c r="D4046" s="111"/>
      <c r="E4046" s="111"/>
      <c r="F4046" s="138"/>
      <c r="G4046" s="111"/>
      <c r="J4046" s="111"/>
      <c r="AD4046" s="111"/>
      <c r="AH4046" s="111"/>
    </row>
    <row r="4047" spans="3:34">
      <c r="C4047" s="111"/>
      <c r="D4047" s="111"/>
      <c r="E4047" s="111"/>
      <c r="F4047" s="138"/>
      <c r="G4047" s="111"/>
      <c r="J4047" s="111"/>
      <c r="AD4047" s="111"/>
      <c r="AH4047" s="111"/>
    </row>
    <row r="4048" spans="3:34">
      <c r="C4048" s="111"/>
      <c r="D4048" s="111"/>
      <c r="E4048" s="111"/>
      <c r="F4048" s="138"/>
      <c r="G4048" s="111"/>
      <c r="J4048" s="111"/>
      <c r="AD4048" s="111"/>
      <c r="AH4048" s="111"/>
    </row>
    <row r="4049" spans="3:34">
      <c r="C4049" s="111"/>
      <c r="D4049" s="111"/>
      <c r="E4049" s="111"/>
      <c r="F4049" s="138"/>
      <c r="G4049" s="111"/>
      <c r="J4049" s="111"/>
      <c r="AD4049" s="111"/>
      <c r="AH4049" s="111"/>
    </row>
    <row r="4050" spans="3:34">
      <c r="C4050" s="111"/>
      <c r="D4050" s="111"/>
      <c r="E4050" s="111"/>
      <c r="F4050" s="138"/>
      <c r="G4050" s="111"/>
      <c r="J4050" s="111"/>
      <c r="AD4050" s="111"/>
      <c r="AH4050" s="111"/>
    </row>
    <row r="4051" spans="3:34">
      <c r="C4051" s="111"/>
      <c r="D4051" s="111"/>
      <c r="E4051" s="111"/>
      <c r="F4051" s="138"/>
      <c r="G4051" s="111"/>
      <c r="J4051" s="111"/>
      <c r="AD4051" s="111"/>
      <c r="AH4051" s="111"/>
    </row>
    <row r="4052" spans="3:34">
      <c r="C4052" s="111"/>
      <c r="D4052" s="111"/>
      <c r="E4052" s="111"/>
      <c r="F4052" s="138"/>
      <c r="G4052" s="111"/>
      <c r="J4052" s="111"/>
      <c r="AD4052" s="111"/>
      <c r="AH4052" s="111"/>
    </row>
    <row r="4053" spans="3:34">
      <c r="C4053" s="111"/>
      <c r="D4053" s="111"/>
      <c r="E4053" s="111"/>
      <c r="F4053" s="138"/>
      <c r="G4053" s="111"/>
      <c r="J4053" s="111"/>
      <c r="AD4053" s="111"/>
      <c r="AH4053" s="111"/>
    </row>
    <row r="4054" spans="3:34">
      <c r="C4054" s="111"/>
      <c r="D4054" s="111"/>
      <c r="E4054" s="111"/>
      <c r="F4054" s="138"/>
      <c r="G4054" s="111"/>
      <c r="J4054" s="111"/>
      <c r="AD4054" s="111"/>
      <c r="AH4054" s="111"/>
    </row>
    <row r="4055" spans="3:34">
      <c r="C4055" s="111"/>
      <c r="D4055" s="111"/>
      <c r="E4055" s="111"/>
      <c r="F4055" s="138"/>
      <c r="G4055" s="111"/>
      <c r="J4055" s="111"/>
      <c r="AD4055" s="111"/>
      <c r="AH4055" s="111"/>
    </row>
    <row r="4056" spans="3:34">
      <c r="C4056" s="111"/>
      <c r="D4056" s="111"/>
      <c r="E4056" s="111"/>
      <c r="F4056" s="138"/>
      <c r="G4056" s="111"/>
      <c r="J4056" s="111"/>
      <c r="AD4056" s="111"/>
      <c r="AH4056" s="111"/>
    </row>
    <row r="4057" spans="3:34">
      <c r="C4057" s="111"/>
      <c r="D4057" s="111"/>
      <c r="E4057" s="111"/>
      <c r="F4057" s="138"/>
      <c r="G4057" s="111"/>
      <c r="J4057" s="111"/>
      <c r="AD4057" s="111"/>
      <c r="AH4057" s="111"/>
    </row>
    <row r="4058" spans="3:34">
      <c r="C4058" s="111"/>
      <c r="D4058" s="111"/>
      <c r="E4058" s="111"/>
      <c r="F4058" s="138"/>
      <c r="G4058" s="111"/>
      <c r="J4058" s="111"/>
      <c r="AD4058" s="111"/>
      <c r="AH4058" s="111"/>
    </row>
    <row r="4059" spans="3:34">
      <c r="C4059" s="111"/>
      <c r="D4059" s="111"/>
      <c r="E4059" s="111"/>
      <c r="F4059" s="138"/>
      <c r="G4059" s="111"/>
      <c r="J4059" s="111"/>
      <c r="AD4059" s="111"/>
      <c r="AH4059" s="111"/>
    </row>
    <row r="4060" spans="3:34">
      <c r="C4060" s="111"/>
      <c r="D4060" s="111"/>
      <c r="E4060" s="111"/>
      <c r="F4060" s="138"/>
      <c r="G4060" s="111"/>
      <c r="J4060" s="111"/>
      <c r="AD4060" s="111"/>
      <c r="AH4060" s="111"/>
    </row>
    <row r="4061" spans="3:34">
      <c r="C4061" s="111"/>
      <c r="D4061" s="111"/>
      <c r="E4061" s="111"/>
      <c r="F4061" s="138"/>
      <c r="G4061" s="111"/>
      <c r="J4061" s="111"/>
      <c r="AD4061" s="111"/>
      <c r="AH4061" s="111"/>
    </row>
    <row r="4062" spans="3:34">
      <c r="C4062" s="111"/>
      <c r="D4062" s="111"/>
      <c r="E4062" s="111"/>
      <c r="F4062" s="138"/>
      <c r="G4062" s="111"/>
      <c r="J4062" s="111"/>
      <c r="AD4062" s="111"/>
      <c r="AH4062" s="111"/>
    </row>
    <row r="4063" spans="3:34">
      <c r="C4063" s="111"/>
      <c r="D4063" s="111"/>
      <c r="E4063" s="111"/>
      <c r="F4063" s="138"/>
      <c r="G4063" s="111"/>
      <c r="J4063" s="111"/>
      <c r="AD4063" s="111"/>
      <c r="AH4063" s="111"/>
    </row>
    <row r="4064" spans="3:34">
      <c r="C4064" s="111"/>
      <c r="D4064" s="111"/>
      <c r="E4064" s="111"/>
      <c r="F4064" s="138"/>
      <c r="G4064" s="111"/>
      <c r="J4064" s="111"/>
      <c r="AD4064" s="111"/>
      <c r="AH4064" s="111"/>
    </row>
    <row r="4065" spans="3:34">
      <c r="C4065" s="111"/>
      <c r="D4065" s="111"/>
      <c r="E4065" s="111"/>
      <c r="F4065" s="138"/>
      <c r="G4065" s="111"/>
      <c r="J4065" s="111"/>
      <c r="AD4065" s="111"/>
      <c r="AH4065" s="111"/>
    </row>
    <row r="4066" spans="3:34">
      <c r="C4066" s="111"/>
      <c r="D4066" s="111"/>
      <c r="E4066" s="111"/>
      <c r="F4066" s="138"/>
      <c r="G4066" s="111"/>
      <c r="J4066" s="111"/>
      <c r="AD4066" s="111"/>
      <c r="AH4066" s="111"/>
    </row>
    <row r="4067" spans="3:34">
      <c r="C4067" s="111"/>
      <c r="D4067" s="111"/>
      <c r="E4067" s="111"/>
      <c r="F4067" s="138"/>
      <c r="G4067" s="111"/>
      <c r="J4067" s="111"/>
      <c r="AD4067" s="111"/>
      <c r="AH4067" s="111"/>
    </row>
    <row r="4068" spans="3:34">
      <c r="C4068" s="111"/>
      <c r="D4068" s="111"/>
      <c r="E4068" s="111"/>
      <c r="F4068" s="138"/>
      <c r="G4068" s="111"/>
      <c r="J4068" s="111"/>
      <c r="AD4068" s="111"/>
      <c r="AH4068" s="111"/>
    </row>
    <row r="4069" spans="3:34">
      <c r="C4069" s="111"/>
      <c r="D4069" s="111"/>
      <c r="E4069" s="111"/>
      <c r="F4069" s="138"/>
      <c r="G4069" s="111"/>
      <c r="J4069" s="111"/>
      <c r="AD4069" s="111"/>
      <c r="AH4069" s="111"/>
    </row>
    <row r="4070" spans="3:34">
      <c r="C4070" s="111"/>
      <c r="D4070" s="111"/>
      <c r="E4070" s="111"/>
      <c r="F4070" s="138"/>
      <c r="G4070" s="111"/>
      <c r="J4070" s="111"/>
      <c r="AD4070" s="111"/>
      <c r="AH4070" s="111"/>
    </row>
    <row r="4071" spans="3:34">
      <c r="C4071" s="111"/>
      <c r="D4071" s="111"/>
      <c r="E4071" s="111"/>
      <c r="F4071" s="138"/>
      <c r="G4071" s="111"/>
      <c r="J4071" s="111"/>
      <c r="AD4071" s="111"/>
      <c r="AH4071" s="111"/>
    </row>
    <row r="4072" spans="3:34">
      <c r="C4072" s="111"/>
      <c r="D4072" s="111"/>
      <c r="E4072" s="111"/>
      <c r="F4072" s="138"/>
      <c r="G4072" s="111"/>
      <c r="J4072" s="111"/>
      <c r="AD4072" s="111"/>
      <c r="AH4072" s="111"/>
    </row>
    <row r="4073" spans="3:34">
      <c r="C4073" s="111"/>
      <c r="D4073" s="111"/>
      <c r="E4073" s="111"/>
      <c r="F4073" s="138"/>
      <c r="G4073" s="111"/>
      <c r="J4073" s="111"/>
      <c r="AD4073" s="111"/>
      <c r="AH4073" s="111"/>
    </row>
    <row r="4074" spans="3:34">
      <c r="C4074" s="111"/>
      <c r="D4074" s="111"/>
      <c r="E4074" s="111"/>
      <c r="F4074" s="138"/>
      <c r="G4074" s="111"/>
      <c r="J4074" s="111"/>
      <c r="AD4074" s="111"/>
      <c r="AH4074" s="111"/>
    </row>
    <row r="4075" spans="3:34">
      <c r="C4075" s="111"/>
      <c r="D4075" s="111"/>
      <c r="E4075" s="111"/>
      <c r="F4075" s="138"/>
      <c r="G4075" s="111"/>
      <c r="J4075" s="111"/>
      <c r="AD4075" s="111"/>
      <c r="AH4075" s="111"/>
    </row>
    <row r="4076" spans="3:34">
      <c r="C4076" s="111"/>
      <c r="D4076" s="111"/>
      <c r="E4076" s="111"/>
      <c r="F4076" s="138"/>
      <c r="G4076" s="111"/>
      <c r="J4076" s="111"/>
      <c r="AD4076" s="111"/>
      <c r="AH4076" s="111"/>
    </row>
    <row r="4077" spans="3:34">
      <c r="C4077" s="111"/>
      <c r="D4077" s="111"/>
      <c r="E4077" s="111"/>
      <c r="F4077" s="138"/>
      <c r="G4077" s="111"/>
      <c r="J4077" s="111"/>
      <c r="AD4077" s="111"/>
      <c r="AH4077" s="111"/>
    </row>
    <row r="4078" spans="3:34">
      <c r="C4078" s="111"/>
      <c r="D4078" s="111"/>
      <c r="E4078" s="111"/>
      <c r="F4078" s="138"/>
      <c r="G4078" s="111"/>
      <c r="J4078" s="111"/>
      <c r="AD4078" s="111"/>
      <c r="AH4078" s="111"/>
    </row>
    <row r="4079" spans="3:34">
      <c r="C4079" s="111"/>
      <c r="D4079" s="111"/>
      <c r="E4079" s="111"/>
      <c r="F4079" s="138"/>
      <c r="G4079" s="111"/>
      <c r="J4079" s="111"/>
      <c r="AD4079" s="111"/>
      <c r="AH4079" s="111"/>
    </row>
    <row r="4080" spans="3:34">
      <c r="C4080" s="111"/>
      <c r="D4080" s="111"/>
      <c r="E4080" s="111"/>
      <c r="F4080" s="138"/>
      <c r="G4080" s="111"/>
      <c r="J4080" s="111"/>
      <c r="AD4080" s="111"/>
      <c r="AH4080" s="111"/>
    </row>
    <row r="4081" spans="3:34">
      <c r="C4081" s="111"/>
      <c r="D4081" s="111"/>
      <c r="E4081" s="111"/>
      <c r="F4081" s="138"/>
      <c r="G4081" s="111"/>
      <c r="J4081" s="111"/>
      <c r="AD4081" s="111"/>
      <c r="AH4081" s="111"/>
    </row>
    <row r="4082" spans="3:34">
      <c r="C4082" s="111"/>
      <c r="D4082" s="111"/>
      <c r="E4082" s="111"/>
      <c r="F4082" s="138"/>
      <c r="G4082" s="111"/>
      <c r="J4082" s="111"/>
      <c r="AD4082" s="111"/>
      <c r="AH4082" s="111"/>
    </row>
    <row r="4083" spans="3:34">
      <c r="C4083" s="111"/>
      <c r="D4083" s="111"/>
      <c r="E4083" s="111"/>
      <c r="F4083" s="138"/>
      <c r="G4083" s="111"/>
      <c r="J4083" s="111"/>
      <c r="AD4083" s="111"/>
      <c r="AH4083" s="111"/>
    </row>
    <row r="4084" spans="3:34">
      <c r="C4084" s="111"/>
      <c r="D4084" s="111"/>
      <c r="E4084" s="111"/>
      <c r="F4084" s="138"/>
      <c r="G4084" s="111"/>
      <c r="J4084" s="111"/>
      <c r="AD4084" s="111"/>
      <c r="AH4084" s="111"/>
    </row>
    <row r="4085" spans="3:34">
      <c r="C4085" s="111"/>
      <c r="D4085" s="111"/>
      <c r="E4085" s="111"/>
      <c r="F4085" s="138"/>
      <c r="G4085" s="111"/>
      <c r="J4085" s="111"/>
      <c r="AD4085" s="111"/>
      <c r="AH4085" s="111"/>
    </row>
    <row r="4086" spans="3:34">
      <c r="C4086" s="111"/>
      <c r="D4086" s="111"/>
      <c r="E4086" s="111"/>
      <c r="F4086" s="138"/>
      <c r="G4086" s="111"/>
      <c r="J4086" s="111"/>
      <c r="AD4086" s="111"/>
      <c r="AH4086" s="111"/>
    </row>
    <row r="4087" spans="3:34">
      <c r="C4087" s="111"/>
      <c r="D4087" s="111"/>
      <c r="E4087" s="111"/>
      <c r="F4087" s="138"/>
      <c r="G4087" s="111"/>
      <c r="J4087" s="111"/>
      <c r="AD4087" s="111"/>
      <c r="AH4087" s="111"/>
    </row>
    <row r="4088" spans="3:34">
      <c r="C4088" s="111"/>
      <c r="D4088" s="111"/>
      <c r="E4088" s="111"/>
      <c r="F4088" s="138"/>
      <c r="G4088" s="111"/>
      <c r="J4088" s="111"/>
      <c r="AD4088" s="111"/>
      <c r="AH4088" s="111"/>
    </row>
    <row r="4089" spans="3:34">
      <c r="C4089" s="111"/>
      <c r="D4089" s="111"/>
      <c r="E4089" s="111"/>
      <c r="F4089" s="138"/>
      <c r="G4089" s="111"/>
      <c r="J4089" s="111"/>
      <c r="AD4089" s="111"/>
      <c r="AH4089" s="111"/>
    </row>
    <row r="4090" spans="3:34">
      <c r="C4090" s="111"/>
      <c r="D4090" s="111"/>
      <c r="E4090" s="111"/>
      <c r="F4090" s="138"/>
      <c r="G4090" s="111"/>
      <c r="J4090" s="111"/>
      <c r="AD4090" s="111"/>
      <c r="AH4090" s="111"/>
    </row>
    <row r="4091" spans="3:34">
      <c r="C4091" s="111"/>
      <c r="D4091" s="111"/>
      <c r="E4091" s="111"/>
      <c r="F4091" s="138"/>
      <c r="G4091" s="111"/>
      <c r="J4091" s="111"/>
      <c r="AD4091" s="111"/>
      <c r="AH4091" s="111"/>
    </row>
    <row r="4092" spans="3:34">
      <c r="C4092" s="111"/>
      <c r="D4092" s="111"/>
      <c r="E4092" s="111"/>
      <c r="F4092" s="138"/>
      <c r="G4092" s="111"/>
      <c r="J4092" s="111"/>
      <c r="AD4092" s="111"/>
      <c r="AH4092" s="111"/>
    </row>
    <row r="4093" spans="3:34">
      <c r="C4093" s="111"/>
      <c r="D4093" s="111"/>
      <c r="E4093" s="111"/>
      <c r="F4093" s="138"/>
      <c r="G4093" s="111"/>
      <c r="J4093" s="111"/>
      <c r="AD4093" s="111"/>
      <c r="AH4093" s="111"/>
    </row>
    <row r="4094" spans="3:34">
      <c r="C4094" s="111"/>
      <c r="D4094" s="111"/>
      <c r="E4094" s="111"/>
      <c r="F4094" s="138"/>
      <c r="G4094" s="111"/>
      <c r="J4094" s="111"/>
      <c r="AD4094" s="111"/>
      <c r="AH4094" s="111"/>
    </row>
    <row r="4095" spans="3:34">
      <c r="C4095" s="111"/>
      <c r="D4095" s="111"/>
      <c r="E4095" s="111"/>
      <c r="F4095" s="138"/>
      <c r="G4095" s="111"/>
      <c r="J4095" s="111"/>
      <c r="AD4095" s="111"/>
      <c r="AH4095" s="111"/>
    </row>
    <row r="4096" spans="3:34">
      <c r="C4096" s="111"/>
      <c r="D4096" s="111"/>
      <c r="E4096" s="111"/>
      <c r="F4096" s="138"/>
      <c r="G4096" s="111"/>
      <c r="J4096" s="111"/>
      <c r="AD4096" s="111"/>
      <c r="AH4096" s="111"/>
    </row>
    <row r="4097" spans="3:34">
      <c r="C4097" s="111"/>
      <c r="D4097" s="111"/>
      <c r="E4097" s="111"/>
      <c r="F4097" s="138"/>
      <c r="G4097" s="111"/>
      <c r="J4097" s="111"/>
      <c r="AD4097" s="111"/>
      <c r="AH4097" s="111"/>
    </row>
    <row r="4098" spans="3:34">
      <c r="C4098" s="111"/>
      <c r="D4098" s="111"/>
      <c r="E4098" s="111"/>
      <c r="F4098" s="138"/>
      <c r="G4098" s="111"/>
      <c r="J4098" s="111"/>
      <c r="AD4098" s="111"/>
      <c r="AH4098" s="111"/>
    </row>
    <row r="4099" spans="3:34">
      <c r="C4099" s="111"/>
      <c r="D4099" s="111"/>
      <c r="E4099" s="111"/>
      <c r="F4099" s="138"/>
      <c r="G4099" s="111"/>
      <c r="J4099" s="111"/>
      <c r="AD4099" s="111"/>
      <c r="AH4099" s="111"/>
    </row>
    <row r="4100" spans="3:34">
      <c r="C4100" s="111"/>
      <c r="D4100" s="111"/>
      <c r="E4100" s="111"/>
      <c r="F4100" s="138"/>
      <c r="G4100" s="111"/>
      <c r="J4100" s="111"/>
      <c r="AD4100" s="111"/>
      <c r="AH4100" s="111"/>
    </row>
    <row r="4101" spans="3:34">
      <c r="C4101" s="111"/>
      <c r="D4101" s="111"/>
      <c r="E4101" s="111"/>
      <c r="F4101" s="138"/>
      <c r="G4101" s="111"/>
      <c r="J4101" s="111"/>
      <c r="AD4101" s="111"/>
      <c r="AH4101" s="111"/>
    </row>
    <row r="4102" spans="3:34">
      <c r="C4102" s="111"/>
      <c r="D4102" s="111"/>
      <c r="E4102" s="111"/>
      <c r="F4102" s="138"/>
      <c r="G4102" s="111"/>
      <c r="J4102" s="111"/>
      <c r="AD4102" s="111"/>
      <c r="AH4102" s="111"/>
    </row>
    <row r="4103" spans="3:34">
      <c r="C4103" s="111"/>
      <c r="D4103" s="111"/>
      <c r="E4103" s="111"/>
      <c r="F4103" s="138"/>
      <c r="G4103" s="111"/>
      <c r="J4103" s="111"/>
      <c r="AD4103" s="111"/>
      <c r="AH4103" s="111"/>
    </row>
    <row r="4104" spans="3:34">
      <c r="C4104" s="111"/>
      <c r="D4104" s="111"/>
      <c r="E4104" s="111"/>
      <c r="F4104" s="138"/>
      <c r="G4104" s="111"/>
      <c r="J4104" s="111"/>
      <c r="AD4104" s="111"/>
      <c r="AH4104" s="111"/>
    </row>
    <row r="4105" spans="3:34">
      <c r="C4105" s="111"/>
      <c r="D4105" s="111"/>
      <c r="E4105" s="111"/>
      <c r="F4105" s="138"/>
      <c r="G4105" s="111"/>
      <c r="J4105" s="111"/>
      <c r="AD4105" s="111"/>
      <c r="AH4105" s="111"/>
    </row>
    <row r="4106" spans="3:34">
      <c r="C4106" s="111"/>
      <c r="D4106" s="111"/>
      <c r="E4106" s="111"/>
      <c r="F4106" s="138"/>
      <c r="G4106" s="111"/>
      <c r="J4106" s="111"/>
      <c r="AD4106" s="111"/>
      <c r="AH4106" s="111"/>
    </row>
    <row r="4107" spans="3:34">
      <c r="C4107" s="111"/>
      <c r="D4107" s="111"/>
      <c r="E4107" s="111"/>
      <c r="F4107" s="138"/>
      <c r="G4107" s="111"/>
      <c r="J4107" s="111"/>
      <c r="AD4107" s="111"/>
      <c r="AH4107" s="111"/>
    </row>
    <row r="4108" spans="3:34">
      <c r="C4108" s="111"/>
      <c r="D4108" s="111"/>
      <c r="E4108" s="111"/>
      <c r="F4108" s="138"/>
      <c r="G4108" s="111"/>
      <c r="J4108" s="111"/>
      <c r="AD4108" s="111"/>
      <c r="AH4108" s="111"/>
    </row>
    <row r="4109" spans="3:34">
      <c r="C4109" s="111"/>
      <c r="D4109" s="111"/>
      <c r="E4109" s="111"/>
      <c r="F4109" s="138"/>
      <c r="G4109" s="111"/>
      <c r="J4109" s="111"/>
      <c r="AD4109" s="111"/>
      <c r="AH4109" s="111"/>
    </row>
    <row r="4110" spans="3:34">
      <c r="C4110" s="111"/>
      <c r="D4110" s="111"/>
      <c r="E4110" s="111"/>
      <c r="F4110" s="138"/>
      <c r="G4110" s="111"/>
      <c r="J4110" s="111"/>
      <c r="AD4110" s="111"/>
      <c r="AH4110" s="111"/>
    </row>
    <row r="4111" spans="3:34">
      <c r="C4111" s="111"/>
      <c r="D4111" s="111"/>
      <c r="E4111" s="111"/>
      <c r="F4111" s="138"/>
      <c r="G4111" s="111"/>
      <c r="J4111" s="111"/>
      <c r="AD4111" s="111"/>
      <c r="AH4111" s="111"/>
    </row>
    <row r="4112" spans="3:34">
      <c r="C4112" s="111"/>
      <c r="D4112" s="111"/>
      <c r="E4112" s="111"/>
      <c r="F4112" s="138"/>
      <c r="G4112" s="111"/>
      <c r="J4112" s="111"/>
      <c r="AD4112" s="111"/>
      <c r="AH4112" s="111"/>
    </row>
    <row r="4113" spans="3:34">
      <c r="C4113" s="111"/>
      <c r="D4113" s="111"/>
      <c r="E4113" s="111"/>
      <c r="F4113" s="138"/>
      <c r="G4113" s="111"/>
      <c r="J4113" s="111"/>
      <c r="AD4113" s="111"/>
      <c r="AH4113" s="111"/>
    </row>
    <row r="4114" spans="3:34">
      <c r="C4114" s="111"/>
      <c r="D4114" s="111"/>
      <c r="E4114" s="111"/>
      <c r="F4114" s="138"/>
      <c r="G4114" s="111"/>
      <c r="J4114" s="111"/>
      <c r="AD4114" s="111"/>
      <c r="AH4114" s="111"/>
    </row>
    <row r="4115" spans="3:34">
      <c r="C4115" s="111"/>
      <c r="D4115" s="111"/>
      <c r="E4115" s="111"/>
      <c r="F4115" s="138"/>
      <c r="G4115" s="111"/>
      <c r="J4115" s="111"/>
      <c r="AD4115" s="111"/>
      <c r="AH4115" s="111"/>
    </row>
    <row r="4116" spans="3:34">
      <c r="C4116" s="111"/>
      <c r="D4116" s="111"/>
      <c r="E4116" s="111"/>
      <c r="F4116" s="138"/>
      <c r="G4116" s="111"/>
      <c r="J4116" s="111"/>
      <c r="AD4116" s="111"/>
      <c r="AH4116" s="111"/>
    </row>
    <row r="4117" spans="3:34">
      <c r="C4117" s="111"/>
      <c r="D4117" s="111"/>
      <c r="E4117" s="111"/>
      <c r="F4117" s="138"/>
      <c r="G4117" s="111"/>
      <c r="J4117" s="111"/>
      <c r="AD4117" s="111"/>
      <c r="AH4117" s="111"/>
    </row>
    <row r="4118" spans="3:34">
      <c r="C4118" s="111"/>
      <c r="D4118" s="111"/>
      <c r="E4118" s="111"/>
      <c r="F4118" s="138"/>
      <c r="G4118" s="111"/>
      <c r="J4118" s="111"/>
      <c r="AD4118" s="111"/>
      <c r="AH4118" s="111"/>
    </row>
    <row r="4119" spans="3:34">
      <c r="C4119" s="111"/>
      <c r="D4119" s="111"/>
      <c r="E4119" s="111"/>
      <c r="F4119" s="138"/>
      <c r="G4119" s="111"/>
      <c r="J4119" s="111"/>
      <c r="AD4119" s="111"/>
      <c r="AH4119" s="111"/>
    </row>
    <row r="4120" spans="3:34">
      <c r="C4120" s="111"/>
      <c r="D4120" s="111"/>
      <c r="E4120" s="111"/>
      <c r="F4120" s="138"/>
      <c r="G4120" s="111"/>
      <c r="J4120" s="111"/>
      <c r="AD4120" s="111"/>
      <c r="AH4120" s="111"/>
    </row>
    <row r="4121" spans="3:34">
      <c r="C4121" s="111"/>
      <c r="D4121" s="111"/>
      <c r="E4121" s="111"/>
      <c r="F4121" s="138"/>
      <c r="G4121" s="111"/>
      <c r="J4121" s="111"/>
      <c r="AD4121" s="111"/>
      <c r="AH4121" s="111"/>
    </row>
    <row r="4122" spans="3:34">
      <c r="C4122" s="111"/>
      <c r="D4122" s="111"/>
      <c r="E4122" s="111"/>
      <c r="F4122" s="138"/>
      <c r="G4122" s="111"/>
      <c r="J4122" s="111"/>
      <c r="AD4122" s="111"/>
      <c r="AH4122" s="111"/>
    </row>
    <row r="4123" spans="3:34">
      <c r="C4123" s="111"/>
      <c r="D4123" s="111"/>
      <c r="E4123" s="111"/>
      <c r="F4123" s="138"/>
      <c r="G4123" s="111"/>
      <c r="J4123" s="111"/>
      <c r="AD4123" s="111"/>
      <c r="AH4123" s="111"/>
    </row>
    <row r="4124" spans="3:34">
      <c r="C4124" s="111"/>
      <c r="D4124" s="111"/>
      <c r="E4124" s="111"/>
      <c r="F4124" s="138"/>
      <c r="G4124" s="111"/>
      <c r="J4124" s="111"/>
      <c r="AD4124" s="111"/>
      <c r="AH4124" s="111"/>
    </row>
    <row r="4125" spans="3:34">
      <c r="C4125" s="111"/>
      <c r="D4125" s="111"/>
      <c r="E4125" s="111"/>
      <c r="F4125" s="138"/>
      <c r="G4125" s="111"/>
      <c r="J4125" s="111"/>
      <c r="AD4125" s="111"/>
      <c r="AH4125" s="111"/>
    </row>
    <row r="4126" spans="3:34">
      <c r="C4126" s="111"/>
      <c r="D4126" s="111"/>
      <c r="E4126" s="111"/>
      <c r="F4126" s="138"/>
      <c r="G4126" s="111"/>
      <c r="J4126" s="111"/>
      <c r="AD4126" s="111"/>
      <c r="AH4126" s="111"/>
    </row>
    <row r="4127" spans="3:34">
      <c r="C4127" s="111"/>
      <c r="D4127" s="111"/>
      <c r="E4127" s="111"/>
      <c r="F4127" s="138"/>
      <c r="G4127" s="111"/>
      <c r="J4127" s="111"/>
      <c r="AD4127" s="111"/>
      <c r="AH4127" s="111"/>
    </row>
    <row r="4128" spans="3:34">
      <c r="C4128" s="111"/>
      <c r="D4128" s="111"/>
      <c r="E4128" s="111"/>
      <c r="F4128" s="138"/>
      <c r="G4128" s="111"/>
      <c r="J4128" s="111"/>
      <c r="AD4128" s="111"/>
      <c r="AH4128" s="111"/>
    </row>
    <row r="4129" spans="3:34">
      <c r="C4129" s="111"/>
      <c r="D4129" s="111"/>
      <c r="E4129" s="111"/>
      <c r="F4129" s="138"/>
      <c r="G4129" s="111"/>
      <c r="J4129" s="111"/>
      <c r="AD4129" s="111"/>
      <c r="AH4129" s="111"/>
    </row>
    <row r="4130" spans="3:34">
      <c r="C4130" s="111"/>
      <c r="D4130" s="111"/>
      <c r="E4130" s="111"/>
      <c r="F4130" s="138"/>
      <c r="G4130" s="111"/>
      <c r="J4130" s="111"/>
      <c r="AD4130" s="111"/>
      <c r="AH4130" s="111"/>
    </row>
    <row r="4131" spans="3:34">
      <c r="C4131" s="111"/>
      <c r="D4131" s="111"/>
      <c r="E4131" s="111"/>
      <c r="F4131" s="138"/>
      <c r="G4131" s="111"/>
      <c r="J4131" s="111"/>
      <c r="AD4131" s="111"/>
      <c r="AH4131" s="111"/>
    </row>
    <row r="4132" spans="3:34">
      <c r="C4132" s="111"/>
      <c r="D4132" s="111"/>
      <c r="E4132" s="111"/>
      <c r="F4132" s="138"/>
      <c r="G4132" s="111"/>
      <c r="J4132" s="111"/>
      <c r="AD4132" s="111"/>
      <c r="AH4132" s="111"/>
    </row>
    <row r="4133" spans="3:34">
      <c r="C4133" s="111"/>
      <c r="D4133" s="111"/>
      <c r="E4133" s="111"/>
      <c r="F4133" s="138"/>
      <c r="G4133" s="111"/>
      <c r="J4133" s="111"/>
      <c r="AD4133" s="111"/>
      <c r="AH4133" s="111"/>
    </row>
    <row r="4134" spans="3:34">
      <c r="C4134" s="111"/>
      <c r="D4134" s="111"/>
      <c r="E4134" s="111"/>
      <c r="F4134" s="138"/>
      <c r="G4134" s="111"/>
      <c r="J4134" s="111"/>
      <c r="AD4134" s="111"/>
      <c r="AH4134" s="111"/>
    </row>
    <row r="4135" spans="3:34">
      <c r="C4135" s="111"/>
      <c r="D4135" s="111"/>
      <c r="E4135" s="111"/>
      <c r="F4135" s="138"/>
      <c r="G4135" s="111"/>
      <c r="J4135" s="111"/>
      <c r="AD4135" s="111"/>
      <c r="AH4135" s="111"/>
    </row>
    <row r="4136" spans="3:34">
      <c r="C4136" s="111"/>
      <c r="D4136" s="111"/>
      <c r="E4136" s="111"/>
      <c r="F4136" s="138"/>
      <c r="G4136" s="111"/>
      <c r="J4136" s="111"/>
      <c r="AD4136" s="111"/>
      <c r="AH4136" s="111"/>
    </row>
    <row r="4137" spans="3:34">
      <c r="C4137" s="111"/>
      <c r="D4137" s="111"/>
      <c r="E4137" s="111"/>
      <c r="F4137" s="138"/>
      <c r="G4137" s="111"/>
      <c r="J4137" s="111"/>
      <c r="AD4137" s="111"/>
      <c r="AH4137" s="111"/>
    </row>
    <row r="4138" spans="3:34">
      <c r="C4138" s="111"/>
      <c r="D4138" s="111"/>
      <c r="E4138" s="111"/>
      <c r="F4138" s="138"/>
      <c r="G4138" s="111"/>
      <c r="J4138" s="111"/>
      <c r="AD4138" s="111"/>
      <c r="AH4138" s="111"/>
    </row>
    <row r="4139" spans="3:34">
      <c r="C4139" s="111"/>
      <c r="D4139" s="111"/>
      <c r="E4139" s="111"/>
      <c r="F4139" s="138"/>
      <c r="G4139" s="111"/>
      <c r="J4139" s="111"/>
      <c r="AD4139" s="111"/>
      <c r="AH4139" s="111"/>
    </row>
    <row r="4140" spans="3:34">
      <c r="C4140" s="111"/>
      <c r="D4140" s="111"/>
      <c r="E4140" s="111"/>
      <c r="F4140" s="138"/>
      <c r="G4140" s="111"/>
      <c r="J4140" s="111"/>
      <c r="AD4140" s="111"/>
      <c r="AH4140" s="111"/>
    </row>
    <row r="4141" spans="3:34">
      <c r="C4141" s="111"/>
      <c r="D4141" s="111"/>
      <c r="E4141" s="111"/>
      <c r="F4141" s="138"/>
      <c r="G4141" s="111"/>
      <c r="J4141" s="111"/>
      <c r="AD4141" s="111"/>
      <c r="AH4141" s="111"/>
    </row>
    <row r="4142" spans="3:34">
      <c r="C4142" s="111"/>
      <c r="D4142" s="111"/>
      <c r="E4142" s="111"/>
      <c r="F4142" s="138"/>
      <c r="G4142" s="111"/>
      <c r="J4142" s="111"/>
      <c r="AD4142" s="111"/>
      <c r="AH4142" s="111"/>
    </row>
    <row r="4143" spans="3:34">
      <c r="C4143" s="111"/>
      <c r="D4143" s="111"/>
      <c r="E4143" s="111"/>
      <c r="F4143" s="138"/>
      <c r="G4143" s="111"/>
      <c r="J4143" s="111"/>
      <c r="AD4143" s="111"/>
      <c r="AH4143" s="111"/>
    </row>
    <row r="4144" spans="3:34">
      <c r="C4144" s="111"/>
      <c r="D4144" s="111"/>
      <c r="E4144" s="111"/>
      <c r="F4144" s="138"/>
      <c r="G4144" s="111"/>
      <c r="J4144" s="111"/>
      <c r="AD4144" s="111"/>
      <c r="AH4144" s="111"/>
    </row>
    <row r="4145" spans="3:34">
      <c r="C4145" s="111"/>
      <c r="D4145" s="111"/>
      <c r="E4145" s="111"/>
      <c r="F4145" s="138"/>
      <c r="G4145" s="111"/>
      <c r="J4145" s="111"/>
      <c r="AD4145" s="111"/>
      <c r="AH4145" s="111"/>
    </row>
    <row r="4146" spans="3:34">
      <c r="C4146" s="111"/>
      <c r="D4146" s="111"/>
      <c r="E4146" s="111"/>
      <c r="F4146" s="138"/>
      <c r="G4146" s="111"/>
      <c r="J4146" s="111"/>
      <c r="AD4146" s="111"/>
      <c r="AH4146" s="111"/>
    </row>
    <row r="4147" spans="3:34">
      <c r="C4147" s="111"/>
      <c r="D4147" s="111"/>
      <c r="E4147" s="111"/>
      <c r="F4147" s="138"/>
      <c r="G4147" s="111"/>
      <c r="J4147" s="111"/>
      <c r="AD4147" s="111"/>
      <c r="AH4147" s="111"/>
    </row>
    <row r="4148" spans="3:34">
      <c r="C4148" s="111"/>
      <c r="D4148" s="111"/>
      <c r="E4148" s="111"/>
      <c r="F4148" s="138"/>
      <c r="G4148" s="111"/>
      <c r="J4148" s="111"/>
      <c r="AD4148" s="111"/>
      <c r="AH4148" s="111"/>
    </row>
    <row r="4149" spans="3:34">
      <c r="C4149" s="111"/>
      <c r="D4149" s="111"/>
      <c r="E4149" s="111"/>
      <c r="F4149" s="138"/>
      <c r="G4149" s="111"/>
      <c r="J4149" s="111"/>
      <c r="AD4149" s="111"/>
      <c r="AH4149" s="111"/>
    </row>
    <row r="4150" spans="3:34">
      <c r="C4150" s="111"/>
      <c r="D4150" s="111"/>
      <c r="E4150" s="111"/>
      <c r="F4150" s="138"/>
      <c r="G4150" s="111"/>
      <c r="J4150" s="111"/>
      <c r="AD4150" s="111"/>
      <c r="AH4150" s="111"/>
    </row>
    <row r="4151" spans="3:34">
      <c r="C4151" s="111"/>
      <c r="D4151" s="111"/>
      <c r="E4151" s="111"/>
      <c r="F4151" s="138"/>
      <c r="G4151" s="111"/>
      <c r="J4151" s="111"/>
      <c r="AD4151" s="111"/>
      <c r="AH4151" s="111"/>
    </row>
    <row r="4152" spans="3:34">
      <c r="C4152" s="111"/>
      <c r="D4152" s="111"/>
      <c r="E4152" s="111"/>
      <c r="F4152" s="138"/>
      <c r="G4152" s="111"/>
      <c r="J4152" s="111"/>
      <c r="AD4152" s="111"/>
      <c r="AH4152" s="111"/>
    </row>
    <row r="4153" spans="3:34">
      <c r="C4153" s="111"/>
      <c r="D4153" s="111"/>
      <c r="E4153" s="111"/>
      <c r="F4153" s="138"/>
      <c r="G4153" s="111"/>
      <c r="J4153" s="111"/>
      <c r="AD4153" s="111"/>
      <c r="AH4153" s="111"/>
    </row>
    <row r="4154" spans="3:34">
      <c r="C4154" s="111"/>
      <c r="D4154" s="111"/>
      <c r="E4154" s="111"/>
      <c r="F4154" s="138"/>
      <c r="G4154" s="111"/>
      <c r="J4154" s="111"/>
      <c r="AD4154" s="111"/>
      <c r="AH4154" s="111"/>
    </row>
    <row r="4155" spans="3:34">
      <c r="C4155" s="111"/>
      <c r="D4155" s="111"/>
      <c r="E4155" s="111"/>
      <c r="F4155" s="138"/>
      <c r="G4155" s="111"/>
      <c r="J4155" s="111"/>
      <c r="AD4155" s="111"/>
      <c r="AH4155" s="111"/>
    </row>
    <row r="4156" spans="3:34">
      <c r="C4156" s="111"/>
      <c r="D4156" s="111"/>
      <c r="E4156" s="111"/>
      <c r="F4156" s="138"/>
      <c r="G4156" s="111"/>
      <c r="J4156" s="111"/>
      <c r="AD4156" s="111"/>
      <c r="AH4156" s="111"/>
    </row>
    <row r="4157" spans="3:34">
      <c r="C4157" s="111"/>
      <c r="D4157" s="111"/>
      <c r="E4157" s="111"/>
      <c r="F4157" s="138"/>
      <c r="G4157" s="111"/>
      <c r="J4157" s="111"/>
      <c r="AD4157" s="111"/>
      <c r="AH4157" s="111"/>
    </row>
    <row r="4158" spans="3:34">
      <c r="C4158" s="111"/>
      <c r="D4158" s="111"/>
      <c r="E4158" s="111"/>
      <c r="F4158" s="138"/>
      <c r="G4158" s="111"/>
      <c r="J4158" s="111"/>
      <c r="AD4158" s="111"/>
      <c r="AH4158" s="111"/>
    </row>
    <row r="4159" spans="3:34">
      <c r="C4159" s="111"/>
      <c r="D4159" s="111"/>
      <c r="E4159" s="111"/>
      <c r="F4159" s="138"/>
      <c r="G4159" s="111"/>
      <c r="J4159" s="111"/>
      <c r="AD4159" s="111"/>
      <c r="AH4159" s="111"/>
    </row>
    <row r="4160" spans="3:34">
      <c r="C4160" s="111"/>
      <c r="D4160" s="111"/>
      <c r="E4160" s="111"/>
      <c r="F4160" s="138"/>
      <c r="G4160" s="111"/>
      <c r="J4160" s="111"/>
      <c r="AD4160" s="111"/>
      <c r="AH4160" s="111"/>
    </row>
    <row r="4161" spans="3:34">
      <c r="C4161" s="111"/>
      <c r="D4161" s="111"/>
      <c r="E4161" s="111"/>
      <c r="F4161" s="138"/>
      <c r="G4161" s="111"/>
      <c r="J4161" s="111"/>
      <c r="AD4161" s="111"/>
      <c r="AH4161" s="111"/>
    </row>
    <row r="4162" spans="3:34">
      <c r="C4162" s="111"/>
      <c r="D4162" s="111"/>
      <c r="E4162" s="111"/>
      <c r="F4162" s="138"/>
      <c r="G4162" s="111"/>
      <c r="J4162" s="111"/>
      <c r="AD4162" s="111"/>
      <c r="AH4162" s="111"/>
    </row>
    <row r="4163" spans="3:34">
      <c r="C4163" s="111"/>
      <c r="D4163" s="111"/>
      <c r="E4163" s="111"/>
      <c r="F4163" s="138"/>
      <c r="G4163" s="111"/>
      <c r="J4163" s="111"/>
      <c r="AD4163" s="111"/>
      <c r="AH4163" s="111"/>
    </row>
    <row r="4164" spans="3:34">
      <c r="C4164" s="111"/>
      <c r="D4164" s="111"/>
      <c r="E4164" s="111"/>
      <c r="F4164" s="138"/>
      <c r="G4164" s="111"/>
      <c r="J4164" s="111"/>
      <c r="AD4164" s="111"/>
      <c r="AH4164" s="111"/>
    </row>
    <row r="4165" spans="3:34">
      <c r="C4165" s="111"/>
      <c r="D4165" s="111"/>
      <c r="E4165" s="111"/>
      <c r="F4165" s="138"/>
      <c r="G4165" s="111"/>
      <c r="J4165" s="111"/>
      <c r="AD4165" s="111"/>
      <c r="AH4165" s="111"/>
    </row>
    <row r="4166" spans="3:34">
      <c r="C4166" s="111"/>
      <c r="D4166" s="111"/>
      <c r="E4166" s="111"/>
      <c r="F4166" s="138"/>
      <c r="G4166" s="111"/>
      <c r="J4166" s="111"/>
      <c r="AD4166" s="111"/>
      <c r="AH4166" s="111"/>
    </row>
    <row r="4167" spans="3:34">
      <c r="C4167" s="111"/>
      <c r="D4167" s="111"/>
      <c r="E4167" s="111"/>
      <c r="F4167" s="138"/>
      <c r="G4167" s="111"/>
      <c r="J4167" s="111"/>
      <c r="AD4167" s="111"/>
      <c r="AH4167" s="111"/>
    </row>
    <row r="4168" spans="3:34">
      <c r="C4168" s="111"/>
      <c r="D4168" s="111"/>
      <c r="E4168" s="111"/>
      <c r="F4168" s="138"/>
      <c r="G4168" s="111"/>
      <c r="J4168" s="111"/>
      <c r="AD4168" s="111"/>
      <c r="AH4168" s="111"/>
    </row>
    <row r="4169" spans="3:34">
      <c r="C4169" s="111"/>
      <c r="D4169" s="111"/>
      <c r="E4169" s="111"/>
      <c r="F4169" s="138"/>
      <c r="G4169" s="111"/>
      <c r="J4169" s="111"/>
      <c r="AD4169" s="111"/>
      <c r="AH4169" s="111"/>
    </row>
    <row r="4170" spans="3:34">
      <c r="C4170" s="111"/>
      <c r="D4170" s="111"/>
      <c r="E4170" s="111"/>
      <c r="F4170" s="138"/>
      <c r="G4170" s="111"/>
      <c r="J4170" s="111"/>
      <c r="AD4170" s="111"/>
      <c r="AH4170" s="111"/>
    </row>
    <row r="4171" spans="3:34">
      <c r="C4171" s="111"/>
      <c r="D4171" s="111"/>
      <c r="E4171" s="111"/>
      <c r="F4171" s="138"/>
      <c r="G4171" s="111"/>
      <c r="J4171" s="111"/>
      <c r="AD4171" s="111"/>
      <c r="AH4171" s="111"/>
    </row>
    <row r="4172" spans="3:34">
      <c r="C4172" s="111"/>
      <c r="D4172" s="111"/>
      <c r="E4172" s="111"/>
      <c r="F4172" s="138"/>
      <c r="G4172" s="111"/>
      <c r="J4172" s="111"/>
      <c r="AD4172" s="111"/>
      <c r="AH4172" s="111"/>
    </row>
    <row r="4173" spans="3:34">
      <c r="C4173" s="111"/>
      <c r="D4173" s="111"/>
      <c r="E4173" s="111"/>
      <c r="F4173" s="138"/>
      <c r="G4173" s="111"/>
      <c r="J4173" s="111"/>
      <c r="AD4173" s="111"/>
      <c r="AH4173" s="111"/>
    </row>
    <row r="4174" spans="3:34">
      <c r="C4174" s="111"/>
      <c r="D4174" s="111"/>
      <c r="E4174" s="111"/>
      <c r="F4174" s="138"/>
      <c r="G4174" s="111"/>
      <c r="J4174" s="111"/>
      <c r="AD4174" s="111"/>
      <c r="AH4174" s="111"/>
    </row>
    <row r="4175" spans="3:34">
      <c r="C4175" s="111"/>
      <c r="D4175" s="111"/>
      <c r="E4175" s="111"/>
      <c r="F4175" s="138"/>
      <c r="G4175" s="111"/>
      <c r="J4175" s="111"/>
      <c r="AD4175" s="111"/>
      <c r="AH4175" s="111"/>
    </row>
    <row r="4176" spans="3:34">
      <c r="C4176" s="111"/>
      <c r="D4176" s="111"/>
      <c r="E4176" s="111"/>
      <c r="F4176" s="138"/>
      <c r="G4176" s="111"/>
      <c r="J4176" s="111"/>
      <c r="AD4176" s="111"/>
      <c r="AH4176" s="111"/>
    </row>
    <row r="4177" spans="3:34">
      <c r="C4177" s="111"/>
      <c r="D4177" s="111"/>
      <c r="E4177" s="111"/>
      <c r="F4177" s="138"/>
      <c r="G4177" s="111"/>
      <c r="J4177" s="111"/>
      <c r="AD4177" s="111"/>
      <c r="AH4177" s="111"/>
    </row>
    <row r="4178" spans="3:34">
      <c r="C4178" s="111"/>
      <c r="D4178" s="111"/>
      <c r="E4178" s="111"/>
      <c r="F4178" s="138"/>
      <c r="G4178" s="111"/>
      <c r="J4178" s="111"/>
      <c r="AD4178" s="111"/>
      <c r="AH4178" s="111"/>
    </row>
    <row r="4179" spans="3:34">
      <c r="C4179" s="111"/>
      <c r="D4179" s="111"/>
      <c r="E4179" s="111"/>
      <c r="F4179" s="138"/>
      <c r="G4179" s="111"/>
      <c r="J4179" s="111"/>
      <c r="AD4179" s="111"/>
      <c r="AH4179" s="111"/>
    </row>
    <row r="4180" spans="3:34">
      <c r="C4180" s="111"/>
      <c r="D4180" s="111"/>
      <c r="E4180" s="111"/>
      <c r="F4180" s="138"/>
      <c r="G4180" s="111"/>
      <c r="J4180" s="111"/>
      <c r="AD4180" s="111"/>
      <c r="AH4180" s="111"/>
    </row>
    <row r="4181" spans="3:34">
      <c r="C4181" s="111"/>
      <c r="D4181" s="111"/>
      <c r="E4181" s="111"/>
      <c r="F4181" s="138"/>
      <c r="G4181" s="111"/>
      <c r="J4181" s="111"/>
      <c r="AD4181" s="111"/>
      <c r="AH4181" s="111"/>
    </row>
    <row r="4182" spans="3:34">
      <c r="C4182" s="111"/>
      <c r="D4182" s="111"/>
      <c r="E4182" s="111"/>
      <c r="F4182" s="138"/>
      <c r="G4182" s="111"/>
      <c r="J4182" s="111"/>
      <c r="AD4182" s="111"/>
      <c r="AH4182" s="111"/>
    </row>
    <row r="4183" spans="3:34">
      <c r="C4183" s="111"/>
      <c r="D4183" s="111"/>
      <c r="E4183" s="111"/>
      <c r="F4183" s="138"/>
      <c r="G4183" s="111"/>
      <c r="J4183" s="111"/>
      <c r="AD4183" s="111"/>
      <c r="AH4183" s="111"/>
    </row>
    <row r="4184" spans="3:34">
      <c r="C4184" s="111"/>
      <c r="D4184" s="111"/>
      <c r="E4184" s="111"/>
      <c r="F4184" s="138"/>
      <c r="G4184" s="111"/>
      <c r="J4184" s="111"/>
      <c r="AD4184" s="111"/>
      <c r="AH4184" s="111"/>
    </row>
    <row r="4185" spans="3:34">
      <c r="C4185" s="111"/>
      <c r="D4185" s="111"/>
      <c r="E4185" s="111"/>
      <c r="F4185" s="138"/>
      <c r="G4185" s="111"/>
      <c r="J4185" s="111"/>
      <c r="AD4185" s="111"/>
      <c r="AH4185" s="111"/>
    </row>
    <row r="4186" spans="3:34">
      <c r="C4186" s="111"/>
      <c r="D4186" s="111"/>
      <c r="E4186" s="111"/>
      <c r="F4186" s="138"/>
      <c r="G4186" s="111"/>
      <c r="J4186" s="111"/>
      <c r="AD4186" s="111"/>
      <c r="AH4186" s="111"/>
    </row>
    <row r="4187" spans="3:34">
      <c r="C4187" s="111"/>
      <c r="D4187" s="111"/>
      <c r="E4187" s="111"/>
      <c r="F4187" s="138"/>
      <c r="G4187" s="111"/>
      <c r="J4187" s="111"/>
      <c r="AD4187" s="111"/>
      <c r="AH4187" s="111"/>
    </row>
    <row r="4188" spans="3:34">
      <c r="C4188" s="111"/>
      <c r="D4188" s="111"/>
      <c r="E4188" s="111"/>
      <c r="F4188" s="138"/>
      <c r="G4188" s="111"/>
      <c r="J4188" s="111"/>
      <c r="AD4188" s="111"/>
      <c r="AH4188" s="111"/>
    </row>
    <row r="4189" spans="3:34">
      <c r="C4189" s="111"/>
      <c r="D4189" s="111"/>
      <c r="E4189" s="111"/>
      <c r="F4189" s="138"/>
      <c r="G4189" s="111"/>
      <c r="J4189" s="111"/>
      <c r="AD4189" s="111"/>
      <c r="AH4189" s="111"/>
    </row>
    <row r="4190" spans="3:34">
      <c r="C4190" s="111"/>
      <c r="D4190" s="111"/>
      <c r="E4190" s="111"/>
      <c r="F4190" s="138"/>
      <c r="G4190" s="111"/>
      <c r="J4190" s="111"/>
      <c r="AD4190" s="111"/>
      <c r="AH4190" s="111"/>
    </row>
    <row r="4191" spans="3:34">
      <c r="C4191" s="111"/>
      <c r="D4191" s="111"/>
      <c r="E4191" s="111"/>
      <c r="F4191" s="138"/>
      <c r="G4191" s="111"/>
      <c r="J4191" s="111"/>
      <c r="AD4191" s="111"/>
      <c r="AH4191" s="111"/>
    </row>
    <row r="4192" spans="3:34">
      <c r="C4192" s="111"/>
      <c r="D4192" s="111"/>
      <c r="E4192" s="111"/>
      <c r="F4192" s="138"/>
      <c r="G4192" s="111"/>
      <c r="J4192" s="111"/>
      <c r="AD4192" s="111"/>
      <c r="AH4192" s="111"/>
    </row>
    <row r="4193" spans="3:34">
      <c r="C4193" s="111"/>
      <c r="D4193" s="111"/>
      <c r="E4193" s="111"/>
      <c r="F4193" s="138"/>
      <c r="G4193" s="111"/>
      <c r="J4193" s="111"/>
      <c r="AD4193" s="111"/>
      <c r="AH4193" s="111"/>
    </row>
    <row r="4194" spans="3:34">
      <c r="C4194" s="111"/>
      <c r="D4194" s="111"/>
      <c r="E4194" s="111"/>
      <c r="F4194" s="138"/>
      <c r="G4194" s="111"/>
      <c r="J4194" s="111"/>
      <c r="AD4194" s="111"/>
      <c r="AH4194" s="111"/>
    </row>
    <row r="4195" spans="3:34">
      <c r="C4195" s="111"/>
      <c r="D4195" s="111"/>
      <c r="E4195" s="111"/>
      <c r="F4195" s="138"/>
      <c r="G4195" s="111"/>
      <c r="J4195" s="111"/>
      <c r="AD4195" s="111"/>
      <c r="AH4195" s="111"/>
    </row>
    <row r="4196" spans="3:34">
      <c r="C4196" s="111"/>
      <c r="D4196" s="111"/>
      <c r="E4196" s="111"/>
      <c r="F4196" s="138"/>
      <c r="G4196" s="111"/>
      <c r="J4196" s="111"/>
      <c r="AD4196" s="111"/>
      <c r="AH4196" s="111"/>
    </row>
    <row r="4197" spans="3:34">
      <c r="C4197" s="111"/>
      <c r="D4197" s="111"/>
      <c r="E4197" s="111"/>
      <c r="F4197" s="138"/>
      <c r="G4197" s="111"/>
      <c r="J4197" s="111"/>
      <c r="AD4197" s="111"/>
      <c r="AH4197" s="111"/>
    </row>
    <row r="4198" spans="3:34">
      <c r="C4198" s="111"/>
      <c r="D4198" s="111"/>
      <c r="E4198" s="111"/>
      <c r="F4198" s="138"/>
      <c r="G4198" s="111"/>
      <c r="J4198" s="111"/>
      <c r="AD4198" s="111"/>
      <c r="AH4198" s="111"/>
    </row>
    <row r="4199" spans="3:34">
      <c r="C4199" s="111"/>
      <c r="D4199" s="111"/>
      <c r="E4199" s="111"/>
      <c r="F4199" s="138"/>
      <c r="G4199" s="111"/>
      <c r="J4199" s="111"/>
      <c r="AD4199" s="111"/>
      <c r="AH4199" s="111"/>
    </row>
    <row r="4200" spans="3:34">
      <c r="C4200" s="111"/>
      <c r="D4200" s="111"/>
      <c r="E4200" s="111"/>
      <c r="F4200" s="138"/>
      <c r="G4200" s="111"/>
      <c r="J4200" s="111"/>
      <c r="AD4200" s="111"/>
      <c r="AH4200" s="111"/>
    </row>
    <row r="4201" spans="3:34">
      <c r="C4201" s="111"/>
      <c r="D4201" s="111"/>
      <c r="E4201" s="111"/>
      <c r="F4201" s="138"/>
      <c r="G4201" s="111"/>
      <c r="J4201" s="111"/>
      <c r="AD4201" s="111"/>
      <c r="AH4201" s="111"/>
    </row>
    <row r="4202" spans="3:34">
      <c r="C4202" s="111"/>
      <c r="D4202" s="111"/>
      <c r="E4202" s="111"/>
      <c r="F4202" s="138"/>
      <c r="G4202" s="111"/>
      <c r="J4202" s="111"/>
      <c r="AD4202" s="111"/>
      <c r="AH4202" s="111"/>
    </row>
    <row r="4203" spans="3:34">
      <c r="C4203" s="111"/>
      <c r="D4203" s="111"/>
      <c r="E4203" s="111"/>
      <c r="F4203" s="138"/>
      <c r="G4203" s="111"/>
      <c r="J4203" s="111"/>
      <c r="AD4203" s="111"/>
      <c r="AH4203" s="111"/>
    </row>
    <row r="4204" spans="3:34">
      <c r="C4204" s="111"/>
      <c r="D4204" s="111"/>
      <c r="E4204" s="111"/>
      <c r="F4204" s="138"/>
      <c r="G4204" s="111"/>
      <c r="J4204" s="111"/>
      <c r="AD4204" s="111"/>
      <c r="AH4204" s="111"/>
    </row>
    <row r="4205" spans="3:34">
      <c r="C4205" s="111"/>
      <c r="D4205" s="111"/>
      <c r="E4205" s="111"/>
      <c r="F4205" s="138"/>
      <c r="G4205" s="111"/>
      <c r="J4205" s="111"/>
      <c r="AD4205" s="111"/>
      <c r="AH4205" s="111"/>
    </row>
    <row r="4206" spans="3:34">
      <c r="C4206" s="111"/>
      <c r="D4206" s="111"/>
      <c r="E4206" s="111"/>
      <c r="F4206" s="138"/>
      <c r="G4206" s="111"/>
      <c r="J4206" s="111"/>
      <c r="AD4206" s="111"/>
      <c r="AH4206" s="111"/>
    </row>
    <row r="4207" spans="3:34">
      <c r="C4207" s="111"/>
      <c r="D4207" s="111"/>
      <c r="E4207" s="111"/>
      <c r="F4207" s="138"/>
      <c r="G4207" s="111"/>
      <c r="J4207" s="111"/>
      <c r="AD4207" s="111"/>
      <c r="AH4207" s="111"/>
    </row>
    <row r="4208" spans="3:34">
      <c r="C4208" s="111"/>
      <c r="D4208" s="111"/>
      <c r="E4208" s="111"/>
      <c r="F4208" s="138"/>
      <c r="G4208" s="111"/>
      <c r="J4208" s="111"/>
      <c r="AD4208" s="111"/>
      <c r="AH4208" s="111"/>
    </row>
    <row r="4209" spans="3:34">
      <c r="C4209" s="111"/>
      <c r="D4209" s="111"/>
      <c r="E4209" s="111"/>
      <c r="F4209" s="138"/>
      <c r="G4209" s="111"/>
      <c r="J4209" s="111"/>
      <c r="AD4209" s="111"/>
      <c r="AH4209" s="111"/>
    </row>
    <row r="4210" spans="3:34">
      <c r="C4210" s="111"/>
      <c r="D4210" s="111"/>
      <c r="E4210" s="111"/>
      <c r="F4210" s="138"/>
      <c r="G4210" s="111"/>
      <c r="J4210" s="111"/>
      <c r="AD4210" s="111"/>
      <c r="AH4210" s="111"/>
    </row>
    <row r="4211" spans="3:34">
      <c r="C4211" s="111"/>
      <c r="D4211" s="111"/>
      <c r="E4211" s="111"/>
      <c r="F4211" s="138"/>
      <c r="G4211" s="111"/>
      <c r="J4211" s="111"/>
      <c r="AD4211" s="111"/>
      <c r="AH4211" s="111"/>
    </row>
    <row r="4212" spans="3:34">
      <c r="C4212" s="111"/>
      <c r="D4212" s="111"/>
      <c r="E4212" s="111"/>
      <c r="F4212" s="138"/>
      <c r="G4212" s="111"/>
      <c r="J4212" s="111"/>
      <c r="AD4212" s="111"/>
      <c r="AH4212" s="111"/>
    </row>
    <row r="4213" spans="3:34">
      <c r="C4213" s="111"/>
      <c r="D4213" s="111"/>
      <c r="E4213" s="111"/>
      <c r="F4213" s="138"/>
      <c r="G4213" s="111"/>
      <c r="J4213" s="111"/>
      <c r="AD4213" s="111"/>
      <c r="AH4213" s="111"/>
    </row>
    <row r="4214" spans="3:34">
      <c r="C4214" s="111"/>
      <c r="D4214" s="111"/>
      <c r="E4214" s="111"/>
      <c r="F4214" s="138"/>
      <c r="G4214" s="111"/>
      <c r="J4214" s="111"/>
      <c r="AD4214" s="111"/>
      <c r="AH4214" s="111"/>
    </row>
    <row r="4215" spans="3:34">
      <c r="C4215" s="111"/>
      <c r="D4215" s="111"/>
      <c r="E4215" s="111"/>
      <c r="F4215" s="138"/>
      <c r="G4215" s="111"/>
      <c r="J4215" s="111"/>
      <c r="AD4215" s="111"/>
      <c r="AH4215" s="111"/>
    </row>
    <row r="4216" spans="3:34">
      <c r="C4216" s="111"/>
      <c r="D4216" s="111"/>
      <c r="E4216" s="111"/>
      <c r="F4216" s="138"/>
      <c r="G4216" s="111"/>
      <c r="J4216" s="111"/>
      <c r="AD4216" s="111"/>
      <c r="AH4216" s="111"/>
    </row>
    <row r="4217" spans="3:34">
      <c r="C4217" s="111"/>
      <c r="D4217" s="111"/>
      <c r="E4217" s="111"/>
      <c r="F4217" s="138"/>
      <c r="G4217" s="111"/>
      <c r="J4217" s="111"/>
      <c r="AD4217" s="111"/>
      <c r="AH4217" s="111"/>
    </row>
    <row r="4218" spans="3:34">
      <c r="C4218" s="111"/>
      <c r="D4218" s="111"/>
      <c r="E4218" s="111"/>
      <c r="F4218" s="138"/>
      <c r="G4218" s="111"/>
      <c r="J4218" s="111"/>
      <c r="AD4218" s="111"/>
      <c r="AH4218" s="111"/>
    </row>
    <row r="4219" spans="3:34">
      <c r="C4219" s="111"/>
      <c r="D4219" s="111"/>
      <c r="E4219" s="111"/>
      <c r="F4219" s="138"/>
      <c r="G4219" s="111"/>
      <c r="J4219" s="111"/>
      <c r="AD4219" s="111"/>
      <c r="AH4219" s="111"/>
    </row>
    <row r="4220" spans="3:34">
      <c r="C4220" s="111"/>
      <c r="D4220" s="111"/>
      <c r="E4220" s="111"/>
      <c r="F4220" s="138"/>
      <c r="G4220" s="111"/>
      <c r="J4220" s="111"/>
      <c r="AD4220" s="111"/>
      <c r="AH4220" s="111"/>
    </row>
    <row r="4221" spans="3:34">
      <c r="C4221" s="111"/>
      <c r="D4221" s="111"/>
      <c r="E4221" s="111"/>
      <c r="F4221" s="138"/>
      <c r="G4221" s="111"/>
      <c r="J4221" s="111"/>
      <c r="AD4221" s="111"/>
      <c r="AH4221" s="111"/>
    </row>
    <row r="4222" spans="3:34">
      <c r="C4222" s="111"/>
      <c r="D4222" s="111"/>
      <c r="E4222" s="111"/>
      <c r="F4222" s="138"/>
      <c r="G4222" s="111"/>
      <c r="J4222" s="111"/>
      <c r="AD4222" s="111"/>
      <c r="AH4222" s="111"/>
    </row>
    <row r="4223" spans="3:34">
      <c r="C4223" s="111"/>
      <c r="D4223" s="111"/>
      <c r="E4223" s="111"/>
      <c r="F4223" s="138"/>
      <c r="G4223" s="111"/>
      <c r="J4223" s="111"/>
      <c r="AD4223" s="111"/>
      <c r="AH4223" s="111"/>
    </row>
    <row r="4224" spans="3:34">
      <c r="C4224" s="111"/>
      <c r="D4224" s="111"/>
      <c r="E4224" s="111"/>
      <c r="F4224" s="138"/>
      <c r="G4224" s="111"/>
      <c r="J4224" s="111"/>
      <c r="AD4224" s="111"/>
      <c r="AH4224" s="111"/>
    </row>
    <row r="4225" spans="3:34">
      <c r="C4225" s="111"/>
      <c r="D4225" s="111"/>
      <c r="E4225" s="111"/>
      <c r="F4225" s="138"/>
      <c r="G4225" s="111"/>
      <c r="J4225" s="111"/>
      <c r="AD4225" s="111"/>
      <c r="AH4225" s="111"/>
    </row>
    <row r="4226" spans="3:34">
      <c r="C4226" s="111"/>
      <c r="D4226" s="111"/>
      <c r="E4226" s="111"/>
      <c r="F4226" s="138"/>
      <c r="G4226" s="111"/>
      <c r="J4226" s="111"/>
      <c r="AD4226" s="111"/>
      <c r="AH4226" s="111"/>
    </row>
    <row r="4227" spans="3:34">
      <c r="C4227" s="111"/>
      <c r="D4227" s="111"/>
      <c r="E4227" s="111"/>
      <c r="F4227" s="138"/>
      <c r="G4227" s="111"/>
      <c r="J4227" s="111"/>
      <c r="AD4227" s="111"/>
      <c r="AH4227" s="111"/>
    </row>
    <row r="4228" spans="3:34">
      <c r="C4228" s="111"/>
      <c r="D4228" s="111"/>
      <c r="E4228" s="111"/>
      <c r="F4228" s="138"/>
      <c r="G4228" s="111"/>
      <c r="J4228" s="111"/>
      <c r="AD4228" s="111"/>
      <c r="AH4228" s="111"/>
    </row>
    <row r="4229" spans="3:34">
      <c r="C4229" s="111"/>
      <c r="D4229" s="111"/>
      <c r="E4229" s="111"/>
      <c r="F4229" s="138"/>
      <c r="G4229" s="111"/>
      <c r="J4229" s="111"/>
      <c r="AD4229" s="111"/>
      <c r="AH4229" s="111"/>
    </row>
    <row r="4230" spans="3:34">
      <c r="C4230" s="111"/>
      <c r="D4230" s="111"/>
      <c r="E4230" s="111"/>
      <c r="F4230" s="138"/>
      <c r="G4230" s="111"/>
      <c r="J4230" s="111"/>
      <c r="AD4230" s="111"/>
      <c r="AH4230" s="111"/>
    </row>
    <row r="4231" spans="3:34">
      <c r="C4231" s="111"/>
      <c r="D4231" s="111"/>
      <c r="E4231" s="111"/>
      <c r="F4231" s="138"/>
      <c r="G4231" s="111"/>
      <c r="J4231" s="111"/>
      <c r="AD4231" s="111"/>
      <c r="AH4231" s="111"/>
    </row>
    <row r="4232" spans="3:34">
      <c r="C4232" s="111"/>
      <c r="D4232" s="111"/>
      <c r="E4232" s="111"/>
      <c r="F4232" s="138"/>
      <c r="G4232" s="111"/>
      <c r="J4232" s="111"/>
      <c r="AD4232" s="111"/>
      <c r="AH4232" s="111"/>
    </row>
    <row r="4233" spans="3:34">
      <c r="C4233" s="111"/>
      <c r="D4233" s="111"/>
      <c r="E4233" s="111"/>
      <c r="F4233" s="138"/>
      <c r="G4233" s="111"/>
      <c r="J4233" s="111"/>
      <c r="AD4233" s="111"/>
      <c r="AH4233" s="111"/>
    </row>
    <row r="4234" spans="3:34">
      <c r="C4234" s="111"/>
      <c r="D4234" s="111"/>
      <c r="E4234" s="111"/>
      <c r="F4234" s="138"/>
      <c r="G4234" s="111"/>
      <c r="J4234" s="111"/>
      <c r="AD4234" s="111"/>
      <c r="AH4234" s="111"/>
    </row>
    <row r="4235" spans="3:34">
      <c r="C4235" s="111"/>
      <c r="D4235" s="111"/>
      <c r="E4235" s="111"/>
      <c r="F4235" s="138"/>
      <c r="G4235" s="111"/>
      <c r="J4235" s="111"/>
      <c r="AD4235" s="111"/>
      <c r="AH4235" s="111"/>
    </row>
    <row r="4236" spans="3:34">
      <c r="C4236" s="111"/>
      <c r="D4236" s="111"/>
      <c r="E4236" s="111"/>
      <c r="F4236" s="138"/>
      <c r="G4236" s="111"/>
      <c r="J4236" s="111"/>
      <c r="AD4236" s="111"/>
      <c r="AH4236" s="111"/>
    </row>
    <row r="4237" spans="3:34">
      <c r="C4237" s="111"/>
      <c r="D4237" s="111"/>
      <c r="E4237" s="111"/>
      <c r="F4237" s="138"/>
      <c r="G4237" s="111"/>
      <c r="J4237" s="111"/>
      <c r="AD4237" s="111"/>
      <c r="AH4237" s="111"/>
    </row>
    <row r="4238" spans="3:34">
      <c r="C4238" s="111"/>
      <c r="D4238" s="111"/>
      <c r="E4238" s="111"/>
      <c r="F4238" s="138"/>
      <c r="G4238" s="111"/>
      <c r="J4238" s="111"/>
      <c r="AD4238" s="111"/>
      <c r="AH4238" s="111"/>
    </row>
    <row r="4239" spans="3:34">
      <c r="C4239" s="111"/>
      <c r="D4239" s="111"/>
      <c r="E4239" s="111"/>
      <c r="F4239" s="138"/>
      <c r="G4239" s="111"/>
      <c r="J4239" s="111"/>
      <c r="AD4239" s="111"/>
      <c r="AH4239" s="111"/>
    </row>
    <row r="4240" spans="3:34">
      <c r="C4240" s="111"/>
      <c r="D4240" s="111"/>
      <c r="E4240" s="111"/>
      <c r="F4240" s="138"/>
      <c r="G4240" s="111"/>
      <c r="J4240" s="111"/>
      <c r="AD4240" s="111"/>
      <c r="AH4240" s="111"/>
    </row>
    <row r="4241" spans="3:34">
      <c r="C4241" s="111"/>
      <c r="D4241" s="111"/>
      <c r="E4241" s="111"/>
      <c r="F4241" s="138"/>
      <c r="G4241" s="111"/>
      <c r="J4241" s="111"/>
      <c r="AD4241" s="111"/>
      <c r="AH4241" s="111"/>
    </row>
    <row r="4242" spans="3:34">
      <c r="C4242" s="111"/>
      <c r="D4242" s="111"/>
      <c r="E4242" s="111"/>
      <c r="F4242" s="138"/>
      <c r="G4242" s="111"/>
      <c r="J4242" s="111"/>
      <c r="AD4242" s="111"/>
      <c r="AH4242" s="111"/>
    </row>
    <row r="4243" spans="3:34">
      <c r="C4243" s="111"/>
      <c r="D4243" s="111"/>
      <c r="E4243" s="111"/>
      <c r="F4243" s="138"/>
      <c r="G4243" s="111"/>
      <c r="J4243" s="111"/>
      <c r="AD4243" s="111"/>
      <c r="AH4243" s="111"/>
    </row>
    <row r="4244" spans="3:34">
      <c r="C4244" s="111"/>
      <c r="D4244" s="111"/>
      <c r="E4244" s="111"/>
      <c r="F4244" s="138"/>
      <c r="G4244" s="111"/>
      <c r="J4244" s="111"/>
      <c r="AD4244" s="111"/>
      <c r="AH4244" s="111"/>
    </row>
    <row r="4245" spans="3:34">
      <c r="C4245" s="111"/>
      <c r="D4245" s="111"/>
      <c r="E4245" s="111"/>
      <c r="F4245" s="138"/>
      <c r="G4245" s="111"/>
      <c r="J4245" s="111"/>
      <c r="AD4245" s="111"/>
      <c r="AH4245" s="111"/>
    </row>
    <row r="4246" spans="3:34">
      <c r="C4246" s="111"/>
      <c r="D4246" s="111"/>
      <c r="E4246" s="111"/>
      <c r="F4246" s="138"/>
      <c r="G4246" s="111"/>
      <c r="J4246" s="111"/>
      <c r="AD4246" s="111"/>
      <c r="AH4246" s="111"/>
    </row>
    <row r="4247" spans="3:34">
      <c r="C4247" s="111"/>
      <c r="D4247" s="111"/>
      <c r="E4247" s="111"/>
      <c r="F4247" s="138"/>
      <c r="G4247" s="111"/>
      <c r="J4247" s="111"/>
      <c r="AD4247" s="111"/>
      <c r="AH4247" s="111"/>
    </row>
    <row r="4248" spans="3:34">
      <c r="C4248" s="111"/>
      <c r="D4248" s="111"/>
      <c r="E4248" s="111"/>
      <c r="F4248" s="138"/>
      <c r="G4248" s="111"/>
      <c r="J4248" s="111"/>
      <c r="AD4248" s="111"/>
      <c r="AH4248" s="111"/>
    </row>
    <row r="4249" spans="3:34">
      <c r="C4249" s="111"/>
      <c r="D4249" s="111"/>
      <c r="E4249" s="111"/>
      <c r="F4249" s="138"/>
      <c r="G4249" s="111"/>
      <c r="J4249" s="111"/>
      <c r="AD4249" s="111"/>
      <c r="AH4249" s="111"/>
    </row>
    <row r="4250" spans="3:34">
      <c r="C4250" s="111"/>
      <c r="D4250" s="111"/>
      <c r="E4250" s="111"/>
      <c r="F4250" s="138"/>
      <c r="G4250" s="111"/>
      <c r="J4250" s="111"/>
      <c r="AD4250" s="111"/>
      <c r="AH4250" s="111"/>
    </row>
    <row r="4251" spans="3:34">
      <c r="C4251" s="111"/>
      <c r="D4251" s="111"/>
      <c r="E4251" s="111"/>
      <c r="F4251" s="138"/>
      <c r="G4251" s="111"/>
      <c r="J4251" s="111"/>
      <c r="AD4251" s="111"/>
      <c r="AH4251" s="111"/>
    </row>
    <row r="4252" spans="3:34">
      <c r="C4252" s="111"/>
      <c r="D4252" s="111"/>
      <c r="E4252" s="111"/>
      <c r="F4252" s="138"/>
      <c r="G4252" s="111"/>
      <c r="J4252" s="111"/>
      <c r="AD4252" s="111"/>
      <c r="AH4252" s="111"/>
    </row>
    <row r="4253" spans="3:34">
      <c r="C4253" s="111"/>
      <c r="D4253" s="111"/>
      <c r="E4253" s="111"/>
      <c r="F4253" s="138"/>
      <c r="G4253" s="111"/>
      <c r="J4253" s="111"/>
      <c r="AD4253" s="111"/>
      <c r="AH4253" s="111"/>
    </row>
    <row r="4254" spans="3:34">
      <c r="C4254" s="111"/>
      <c r="D4254" s="111"/>
      <c r="E4254" s="111"/>
      <c r="F4254" s="138"/>
      <c r="G4254" s="111"/>
      <c r="J4254" s="111"/>
      <c r="AD4254" s="111"/>
      <c r="AH4254" s="111"/>
    </row>
    <row r="4255" spans="3:34">
      <c r="C4255" s="111"/>
      <c r="D4255" s="111"/>
      <c r="E4255" s="111"/>
      <c r="F4255" s="138"/>
      <c r="G4255" s="111"/>
      <c r="J4255" s="111"/>
      <c r="AD4255" s="111"/>
      <c r="AH4255" s="111"/>
    </row>
    <row r="4256" spans="3:34">
      <c r="C4256" s="111"/>
      <c r="D4256" s="111"/>
      <c r="E4256" s="111"/>
      <c r="F4256" s="138"/>
      <c r="G4256" s="111"/>
      <c r="J4256" s="111"/>
      <c r="AD4256" s="111"/>
      <c r="AH4256" s="111"/>
    </row>
    <row r="4257" spans="3:34">
      <c r="C4257" s="111"/>
      <c r="D4257" s="111"/>
      <c r="E4257" s="111"/>
      <c r="F4257" s="138"/>
      <c r="G4257" s="111"/>
      <c r="J4257" s="111"/>
      <c r="AD4257" s="111"/>
      <c r="AH4257" s="111"/>
    </row>
    <row r="4258" spans="3:34">
      <c r="C4258" s="111"/>
      <c r="D4258" s="111"/>
      <c r="E4258" s="111"/>
      <c r="F4258" s="138"/>
      <c r="G4258" s="111"/>
      <c r="J4258" s="111"/>
      <c r="AD4258" s="111"/>
      <c r="AH4258" s="111"/>
    </row>
    <row r="4259" spans="3:34">
      <c r="C4259" s="111"/>
      <c r="D4259" s="111"/>
      <c r="E4259" s="111"/>
      <c r="F4259" s="138"/>
      <c r="G4259" s="111"/>
      <c r="J4259" s="111"/>
      <c r="AD4259" s="111"/>
      <c r="AH4259" s="111"/>
    </row>
    <row r="4260" spans="3:34">
      <c r="C4260" s="111"/>
      <c r="D4260" s="111"/>
      <c r="E4260" s="111"/>
      <c r="F4260" s="138"/>
      <c r="G4260" s="111"/>
      <c r="J4260" s="111"/>
      <c r="AD4260" s="111"/>
      <c r="AH4260" s="111"/>
    </row>
    <row r="4261" spans="3:34">
      <c r="C4261" s="111"/>
      <c r="D4261" s="111"/>
      <c r="E4261" s="111"/>
      <c r="F4261" s="138"/>
      <c r="G4261" s="111"/>
      <c r="J4261" s="111"/>
      <c r="AD4261" s="111"/>
      <c r="AH4261" s="111"/>
    </row>
    <row r="4262" spans="3:34">
      <c r="C4262" s="111"/>
      <c r="D4262" s="111"/>
      <c r="E4262" s="111"/>
      <c r="F4262" s="138"/>
      <c r="G4262" s="111"/>
      <c r="J4262" s="111"/>
      <c r="AD4262" s="111"/>
      <c r="AH4262" s="111"/>
    </row>
    <row r="4263" spans="3:34">
      <c r="C4263" s="111"/>
      <c r="D4263" s="111"/>
      <c r="E4263" s="111"/>
      <c r="F4263" s="138"/>
      <c r="G4263" s="111"/>
      <c r="J4263" s="111"/>
      <c r="AD4263" s="111"/>
      <c r="AH4263" s="111"/>
    </row>
    <row r="4264" spans="3:34">
      <c r="C4264" s="111"/>
      <c r="D4264" s="111"/>
      <c r="E4264" s="111"/>
      <c r="F4264" s="138"/>
      <c r="G4264" s="111"/>
      <c r="J4264" s="111"/>
      <c r="AD4264" s="111"/>
      <c r="AH4264" s="111"/>
    </row>
    <row r="4265" spans="3:34">
      <c r="C4265" s="111"/>
      <c r="D4265" s="111"/>
      <c r="E4265" s="111"/>
      <c r="F4265" s="138"/>
      <c r="G4265" s="111"/>
      <c r="J4265" s="111"/>
      <c r="AD4265" s="111"/>
      <c r="AH4265" s="111"/>
    </row>
    <row r="4266" spans="3:34">
      <c r="C4266" s="111"/>
      <c r="D4266" s="111"/>
      <c r="E4266" s="111"/>
      <c r="F4266" s="138"/>
      <c r="G4266" s="111"/>
      <c r="J4266" s="111"/>
      <c r="AD4266" s="111"/>
      <c r="AH4266" s="111"/>
    </row>
    <row r="4267" spans="3:34">
      <c r="C4267" s="111"/>
      <c r="D4267" s="111"/>
      <c r="E4267" s="111"/>
      <c r="F4267" s="138"/>
      <c r="G4267" s="111"/>
      <c r="J4267" s="111"/>
      <c r="AD4267" s="111"/>
      <c r="AH4267" s="111"/>
    </row>
    <row r="4268" spans="3:34">
      <c r="C4268" s="111"/>
      <c r="D4268" s="111"/>
      <c r="E4268" s="111"/>
      <c r="F4268" s="138"/>
      <c r="G4268" s="111"/>
      <c r="J4268" s="111"/>
      <c r="AD4268" s="111"/>
      <c r="AH4268" s="111"/>
    </row>
    <row r="4269" spans="3:34">
      <c r="C4269" s="111"/>
      <c r="D4269" s="111"/>
      <c r="E4269" s="111"/>
      <c r="F4269" s="138"/>
      <c r="G4269" s="111"/>
      <c r="J4269" s="111"/>
      <c r="AD4269" s="111"/>
      <c r="AH4269" s="111"/>
    </row>
    <row r="4270" spans="3:34">
      <c r="C4270" s="111"/>
      <c r="D4270" s="111"/>
      <c r="E4270" s="111"/>
      <c r="F4270" s="138"/>
      <c r="G4270" s="111"/>
      <c r="J4270" s="111"/>
      <c r="AD4270" s="111"/>
      <c r="AH4270" s="111"/>
    </row>
    <row r="4271" spans="3:34">
      <c r="C4271" s="111"/>
      <c r="D4271" s="111"/>
      <c r="E4271" s="111"/>
      <c r="F4271" s="138"/>
      <c r="G4271" s="111"/>
      <c r="J4271" s="111"/>
      <c r="AD4271" s="111"/>
      <c r="AH4271" s="111"/>
    </row>
    <row r="4272" spans="3:34">
      <c r="C4272" s="111"/>
      <c r="D4272" s="111"/>
      <c r="E4272" s="111"/>
      <c r="F4272" s="138"/>
      <c r="G4272" s="111"/>
      <c r="J4272" s="111"/>
      <c r="AD4272" s="111"/>
      <c r="AH4272" s="111"/>
    </row>
    <row r="4273" spans="3:34">
      <c r="C4273" s="111"/>
      <c r="D4273" s="111"/>
      <c r="E4273" s="111"/>
      <c r="F4273" s="138"/>
      <c r="G4273" s="111"/>
      <c r="J4273" s="111"/>
      <c r="AD4273" s="111"/>
      <c r="AH4273" s="111"/>
    </row>
    <row r="4274" spans="3:34">
      <c r="C4274" s="111"/>
      <c r="D4274" s="111"/>
      <c r="E4274" s="111"/>
      <c r="F4274" s="138"/>
      <c r="G4274" s="111"/>
      <c r="J4274" s="111"/>
      <c r="AD4274" s="111"/>
      <c r="AH4274" s="111"/>
    </row>
    <row r="4275" spans="3:34">
      <c r="C4275" s="111"/>
      <c r="D4275" s="111"/>
      <c r="E4275" s="111"/>
      <c r="F4275" s="138"/>
      <c r="G4275" s="111"/>
      <c r="J4275" s="111"/>
      <c r="AD4275" s="111"/>
      <c r="AH4275" s="111"/>
    </row>
    <row r="4276" spans="3:34">
      <c r="C4276" s="111"/>
      <c r="D4276" s="111"/>
      <c r="E4276" s="111"/>
      <c r="F4276" s="138"/>
      <c r="G4276" s="111"/>
      <c r="J4276" s="111"/>
      <c r="AD4276" s="111"/>
      <c r="AH4276" s="111"/>
    </row>
    <row r="4277" spans="3:34">
      <c r="C4277" s="111"/>
      <c r="D4277" s="111"/>
      <c r="E4277" s="111"/>
      <c r="F4277" s="138"/>
      <c r="G4277" s="111"/>
      <c r="J4277" s="111"/>
      <c r="AD4277" s="111"/>
      <c r="AH4277" s="111"/>
    </row>
    <row r="4278" spans="3:34">
      <c r="C4278" s="111"/>
      <c r="D4278" s="111"/>
      <c r="E4278" s="111"/>
      <c r="F4278" s="138"/>
      <c r="G4278" s="111"/>
      <c r="J4278" s="111"/>
      <c r="AD4278" s="111"/>
      <c r="AH4278" s="111"/>
    </row>
    <row r="4279" spans="3:34">
      <c r="C4279" s="111"/>
      <c r="D4279" s="111"/>
      <c r="E4279" s="111"/>
      <c r="F4279" s="138"/>
      <c r="G4279" s="111"/>
      <c r="J4279" s="111"/>
      <c r="AD4279" s="111"/>
      <c r="AH4279" s="111"/>
    </row>
    <row r="4280" spans="3:34">
      <c r="C4280" s="111"/>
      <c r="D4280" s="111"/>
      <c r="E4280" s="111"/>
      <c r="F4280" s="138"/>
      <c r="G4280" s="111"/>
      <c r="J4280" s="111"/>
      <c r="AD4280" s="111"/>
      <c r="AH4280" s="111"/>
    </row>
    <row r="4281" spans="3:34">
      <c r="C4281" s="111"/>
      <c r="D4281" s="111"/>
      <c r="E4281" s="111"/>
      <c r="F4281" s="138"/>
      <c r="G4281" s="111"/>
      <c r="J4281" s="111"/>
      <c r="AD4281" s="111"/>
      <c r="AH4281" s="111"/>
    </row>
    <row r="4282" spans="3:34">
      <c r="C4282" s="111"/>
      <c r="D4282" s="111"/>
      <c r="E4282" s="111"/>
      <c r="F4282" s="138"/>
      <c r="G4282" s="111"/>
      <c r="J4282" s="111"/>
      <c r="AD4282" s="111"/>
      <c r="AH4282" s="111"/>
    </row>
    <row r="4283" spans="3:34">
      <c r="C4283" s="111"/>
      <c r="D4283" s="111"/>
      <c r="E4283" s="111"/>
      <c r="F4283" s="138"/>
      <c r="G4283" s="111"/>
      <c r="J4283" s="111"/>
      <c r="AD4283" s="111"/>
      <c r="AH4283" s="111"/>
    </row>
    <row r="4284" spans="3:34">
      <c r="C4284" s="111"/>
      <c r="D4284" s="111"/>
      <c r="E4284" s="111"/>
      <c r="F4284" s="138"/>
      <c r="G4284" s="111"/>
      <c r="J4284" s="111"/>
      <c r="AD4284" s="111"/>
      <c r="AH4284" s="111"/>
    </row>
    <row r="4285" spans="3:34">
      <c r="C4285" s="111"/>
      <c r="D4285" s="111"/>
      <c r="E4285" s="111"/>
      <c r="F4285" s="138"/>
      <c r="G4285" s="111"/>
      <c r="J4285" s="111"/>
      <c r="AD4285" s="111"/>
      <c r="AH4285" s="111"/>
    </row>
    <row r="4286" spans="3:34">
      <c r="C4286" s="111"/>
      <c r="D4286" s="111"/>
      <c r="E4286" s="111"/>
      <c r="F4286" s="138"/>
      <c r="G4286" s="111"/>
      <c r="J4286" s="111"/>
      <c r="AD4286" s="111"/>
      <c r="AH4286" s="111"/>
    </row>
    <row r="4287" spans="3:34">
      <c r="C4287" s="111"/>
      <c r="D4287" s="111"/>
      <c r="E4287" s="111"/>
      <c r="F4287" s="138"/>
      <c r="G4287" s="111"/>
      <c r="J4287" s="111"/>
      <c r="AD4287" s="111"/>
      <c r="AH4287" s="111"/>
    </row>
    <row r="4288" spans="3:34">
      <c r="C4288" s="111"/>
      <c r="D4288" s="111"/>
      <c r="E4288" s="111"/>
      <c r="F4288" s="138"/>
      <c r="G4288" s="111"/>
      <c r="J4288" s="111"/>
      <c r="AD4288" s="111"/>
      <c r="AH4288" s="111"/>
    </row>
    <row r="4289" spans="3:34">
      <c r="C4289" s="111"/>
      <c r="D4289" s="111"/>
      <c r="E4289" s="111"/>
      <c r="F4289" s="138"/>
      <c r="G4289" s="111"/>
      <c r="J4289" s="111"/>
      <c r="AD4289" s="111"/>
      <c r="AH4289" s="111"/>
    </row>
    <row r="4290" spans="3:34">
      <c r="C4290" s="111"/>
      <c r="D4290" s="111"/>
      <c r="E4290" s="111"/>
      <c r="F4290" s="138"/>
      <c r="G4290" s="111"/>
      <c r="J4290" s="111"/>
      <c r="AD4290" s="111"/>
      <c r="AH4290" s="111"/>
    </row>
    <row r="4291" spans="3:34">
      <c r="C4291" s="111"/>
      <c r="D4291" s="111"/>
      <c r="E4291" s="111"/>
      <c r="F4291" s="138"/>
      <c r="G4291" s="111"/>
      <c r="J4291" s="111"/>
      <c r="AD4291" s="111"/>
      <c r="AH4291" s="111"/>
    </row>
    <row r="4292" spans="3:34">
      <c r="C4292" s="111"/>
      <c r="D4292" s="111"/>
      <c r="E4292" s="111"/>
      <c r="F4292" s="138"/>
      <c r="G4292" s="111"/>
      <c r="J4292" s="111"/>
      <c r="AD4292" s="111"/>
      <c r="AH4292" s="111"/>
    </row>
    <row r="4293" spans="3:34">
      <c r="C4293" s="111"/>
      <c r="D4293" s="111"/>
      <c r="E4293" s="111"/>
      <c r="F4293" s="138"/>
      <c r="G4293" s="111"/>
      <c r="J4293" s="111"/>
      <c r="AD4293" s="111"/>
      <c r="AH4293" s="111"/>
    </row>
    <row r="4294" spans="3:34">
      <c r="C4294" s="111"/>
      <c r="D4294" s="111"/>
      <c r="E4294" s="111"/>
      <c r="F4294" s="138"/>
      <c r="G4294" s="111"/>
      <c r="J4294" s="111"/>
      <c r="AD4294" s="111"/>
      <c r="AH4294" s="111"/>
    </row>
    <row r="4295" spans="3:34">
      <c r="C4295" s="111"/>
      <c r="D4295" s="111"/>
      <c r="E4295" s="111"/>
      <c r="F4295" s="138"/>
      <c r="G4295" s="111"/>
      <c r="J4295" s="111"/>
      <c r="AD4295" s="111"/>
      <c r="AH4295" s="111"/>
    </row>
    <row r="4296" spans="3:34">
      <c r="C4296" s="111"/>
      <c r="D4296" s="111"/>
      <c r="E4296" s="111"/>
      <c r="F4296" s="138"/>
      <c r="G4296" s="111"/>
      <c r="J4296" s="111"/>
      <c r="AD4296" s="111"/>
      <c r="AH4296" s="111"/>
    </row>
    <row r="4297" spans="3:34">
      <c r="C4297" s="111"/>
      <c r="D4297" s="111"/>
      <c r="E4297" s="111"/>
      <c r="F4297" s="138"/>
      <c r="G4297" s="111"/>
      <c r="J4297" s="111"/>
      <c r="AD4297" s="111"/>
      <c r="AH4297" s="111"/>
    </row>
    <row r="4298" spans="3:34">
      <c r="C4298" s="111"/>
      <c r="D4298" s="111"/>
      <c r="E4298" s="111"/>
      <c r="F4298" s="138"/>
      <c r="G4298" s="111"/>
      <c r="J4298" s="111"/>
      <c r="AD4298" s="111"/>
      <c r="AH4298" s="111"/>
    </row>
    <row r="4299" spans="3:34">
      <c r="C4299" s="111"/>
      <c r="D4299" s="111"/>
      <c r="E4299" s="111"/>
      <c r="F4299" s="138"/>
      <c r="G4299" s="111"/>
      <c r="J4299" s="111"/>
      <c r="AD4299" s="111"/>
      <c r="AH4299" s="111"/>
    </row>
    <row r="4300" spans="3:34">
      <c r="C4300" s="111"/>
      <c r="D4300" s="111"/>
      <c r="E4300" s="111"/>
      <c r="F4300" s="138"/>
      <c r="G4300" s="111"/>
      <c r="J4300" s="111"/>
      <c r="AD4300" s="111"/>
      <c r="AH4300" s="111"/>
    </row>
    <row r="4301" spans="3:34">
      <c r="C4301" s="111"/>
      <c r="D4301" s="111"/>
      <c r="E4301" s="111"/>
      <c r="F4301" s="138"/>
      <c r="G4301" s="111"/>
      <c r="J4301" s="111"/>
      <c r="AD4301" s="111"/>
      <c r="AH4301" s="111"/>
    </row>
    <row r="4302" spans="3:34">
      <c r="C4302" s="111"/>
      <c r="D4302" s="111"/>
      <c r="E4302" s="111"/>
      <c r="F4302" s="138"/>
      <c r="G4302" s="111"/>
      <c r="J4302" s="111"/>
      <c r="AD4302" s="111"/>
      <c r="AH4302" s="111"/>
    </row>
    <row r="4303" spans="3:34">
      <c r="C4303" s="111"/>
      <c r="D4303" s="111"/>
      <c r="E4303" s="111"/>
      <c r="F4303" s="138"/>
      <c r="G4303" s="111"/>
      <c r="J4303" s="111"/>
      <c r="AD4303" s="111"/>
      <c r="AH4303" s="111"/>
    </row>
    <row r="4304" spans="3:34">
      <c r="C4304" s="111"/>
      <c r="D4304" s="111"/>
      <c r="E4304" s="111"/>
      <c r="F4304" s="138"/>
      <c r="G4304" s="111"/>
      <c r="J4304" s="111"/>
      <c r="AD4304" s="111"/>
      <c r="AH4304" s="111"/>
    </row>
    <row r="4305" spans="3:34">
      <c r="C4305" s="111"/>
      <c r="D4305" s="111"/>
      <c r="E4305" s="111"/>
      <c r="F4305" s="138"/>
      <c r="G4305" s="111"/>
      <c r="J4305" s="111"/>
      <c r="AD4305" s="111"/>
      <c r="AH4305" s="111"/>
    </row>
    <row r="4306" spans="3:34">
      <c r="C4306" s="111"/>
      <c r="D4306" s="111"/>
      <c r="E4306" s="111"/>
      <c r="F4306" s="138"/>
      <c r="G4306" s="111"/>
      <c r="J4306" s="111"/>
      <c r="AD4306" s="111"/>
      <c r="AH4306" s="111"/>
    </row>
    <row r="4307" spans="3:34">
      <c r="C4307" s="111"/>
      <c r="D4307" s="111"/>
      <c r="E4307" s="111"/>
      <c r="F4307" s="138"/>
      <c r="G4307" s="111"/>
      <c r="J4307" s="111"/>
      <c r="AD4307" s="111"/>
      <c r="AH4307" s="111"/>
    </row>
    <row r="4308" spans="3:34">
      <c r="C4308" s="111"/>
      <c r="D4308" s="111"/>
      <c r="E4308" s="111"/>
      <c r="F4308" s="138"/>
      <c r="G4308" s="111"/>
      <c r="J4308" s="111"/>
      <c r="AD4308" s="111"/>
      <c r="AH4308" s="111"/>
    </row>
    <row r="4309" spans="3:34">
      <c r="C4309" s="111"/>
      <c r="D4309" s="111"/>
      <c r="E4309" s="111"/>
      <c r="F4309" s="138"/>
      <c r="G4309" s="111"/>
      <c r="J4309" s="111"/>
      <c r="AD4309" s="111"/>
      <c r="AH4309" s="111"/>
    </row>
    <row r="4310" spans="3:34">
      <c r="C4310" s="111"/>
      <c r="D4310" s="111"/>
      <c r="E4310" s="111"/>
      <c r="F4310" s="138"/>
      <c r="G4310" s="111"/>
      <c r="J4310" s="111"/>
      <c r="AD4310" s="111"/>
      <c r="AH4310" s="111"/>
    </row>
    <row r="4311" spans="3:34">
      <c r="C4311" s="111"/>
      <c r="D4311" s="111"/>
      <c r="E4311" s="111"/>
      <c r="F4311" s="138"/>
      <c r="G4311" s="111"/>
      <c r="J4311" s="111"/>
      <c r="AD4311" s="111"/>
      <c r="AH4311" s="111"/>
    </row>
    <row r="4312" spans="3:34">
      <c r="C4312" s="111"/>
      <c r="D4312" s="111"/>
      <c r="E4312" s="111"/>
      <c r="F4312" s="138"/>
      <c r="G4312" s="111"/>
      <c r="J4312" s="111"/>
      <c r="AD4312" s="111"/>
      <c r="AH4312" s="111"/>
    </row>
    <row r="4313" spans="3:34">
      <c r="C4313" s="111"/>
      <c r="D4313" s="111"/>
      <c r="E4313" s="111"/>
      <c r="F4313" s="138"/>
      <c r="G4313" s="111"/>
      <c r="J4313" s="111"/>
      <c r="AD4313" s="111"/>
      <c r="AH4313" s="111"/>
    </row>
    <row r="4314" spans="3:34">
      <c r="C4314" s="111"/>
      <c r="D4314" s="111"/>
      <c r="E4314" s="111"/>
      <c r="F4314" s="138"/>
      <c r="G4314" s="111"/>
      <c r="J4314" s="111"/>
      <c r="AD4314" s="111"/>
      <c r="AH4314" s="111"/>
    </row>
    <row r="4315" spans="3:34">
      <c r="C4315" s="111"/>
      <c r="D4315" s="111"/>
      <c r="E4315" s="111"/>
      <c r="F4315" s="138"/>
      <c r="G4315" s="111"/>
      <c r="J4315" s="111"/>
      <c r="AD4315" s="111"/>
      <c r="AH4315" s="111"/>
    </row>
    <row r="4316" spans="3:34">
      <c r="C4316" s="111"/>
      <c r="D4316" s="111"/>
      <c r="E4316" s="111"/>
      <c r="F4316" s="138"/>
      <c r="G4316" s="111"/>
      <c r="J4316" s="111"/>
      <c r="AD4316" s="111"/>
      <c r="AH4316" s="111"/>
    </row>
    <row r="4317" spans="3:34">
      <c r="C4317" s="111"/>
      <c r="D4317" s="111"/>
      <c r="E4317" s="111"/>
      <c r="F4317" s="138"/>
      <c r="G4317" s="111"/>
      <c r="J4317" s="111"/>
      <c r="AD4317" s="111"/>
      <c r="AH4317" s="111"/>
    </row>
    <row r="4318" spans="3:34">
      <c r="C4318" s="111"/>
      <c r="D4318" s="111"/>
      <c r="E4318" s="111"/>
      <c r="F4318" s="138"/>
      <c r="G4318" s="111"/>
      <c r="J4318" s="111"/>
      <c r="AD4318" s="111"/>
      <c r="AH4318" s="111"/>
    </row>
    <row r="4319" spans="3:34">
      <c r="C4319" s="111"/>
      <c r="D4319" s="111"/>
      <c r="E4319" s="111"/>
      <c r="F4319" s="138"/>
      <c r="G4319" s="111"/>
      <c r="J4319" s="111"/>
      <c r="AD4319" s="111"/>
      <c r="AH4319" s="111"/>
    </row>
    <row r="4320" spans="3:34">
      <c r="C4320" s="111"/>
      <c r="D4320" s="111"/>
      <c r="E4320" s="111"/>
      <c r="F4320" s="138"/>
      <c r="G4320" s="111"/>
      <c r="J4320" s="111"/>
      <c r="AD4320" s="111"/>
      <c r="AH4320" s="111"/>
    </row>
    <row r="4321" spans="3:34">
      <c r="C4321" s="111"/>
      <c r="D4321" s="111"/>
      <c r="E4321" s="111"/>
      <c r="F4321" s="138"/>
      <c r="G4321" s="111"/>
      <c r="J4321" s="111"/>
      <c r="AD4321" s="111"/>
      <c r="AH4321" s="111"/>
    </row>
    <row r="4322" spans="3:34">
      <c r="C4322" s="111"/>
      <c r="D4322" s="111"/>
      <c r="E4322" s="111"/>
      <c r="F4322" s="138"/>
      <c r="G4322" s="111"/>
      <c r="J4322" s="111"/>
      <c r="AD4322" s="111"/>
      <c r="AH4322" s="111"/>
    </row>
    <row r="4323" spans="3:34">
      <c r="C4323" s="111"/>
      <c r="D4323" s="111"/>
      <c r="E4323" s="111"/>
      <c r="F4323" s="138"/>
      <c r="G4323" s="111"/>
      <c r="J4323" s="111"/>
      <c r="AD4323" s="111"/>
      <c r="AH4323" s="111"/>
    </row>
    <row r="4324" spans="3:34">
      <c r="C4324" s="111"/>
      <c r="D4324" s="111"/>
      <c r="E4324" s="111"/>
      <c r="F4324" s="138"/>
      <c r="G4324" s="111"/>
      <c r="J4324" s="111"/>
      <c r="AD4324" s="111"/>
      <c r="AH4324" s="111"/>
    </row>
    <row r="4325" spans="3:34">
      <c r="C4325" s="111"/>
      <c r="D4325" s="111"/>
      <c r="E4325" s="111"/>
      <c r="F4325" s="138"/>
      <c r="G4325" s="111"/>
      <c r="J4325" s="111"/>
      <c r="AD4325" s="111"/>
      <c r="AH4325" s="111"/>
    </row>
    <row r="4326" spans="3:34">
      <c r="C4326" s="111"/>
      <c r="D4326" s="111"/>
      <c r="E4326" s="111"/>
      <c r="F4326" s="138"/>
      <c r="G4326" s="111"/>
      <c r="J4326" s="111"/>
      <c r="AD4326" s="111"/>
      <c r="AH4326" s="111"/>
    </row>
    <row r="4327" spans="3:34">
      <c r="C4327" s="111"/>
      <c r="D4327" s="111"/>
      <c r="E4327" s="111"/>
      <c r="F4327" s="138"/>
      <c r="G4327" s="111"/>
      <c r="J4327" s="111"/>
      <c r="AD4327" s="111"/>
      <c r="AH4327" s="111"/>
    </row>
    <row r="4328" spans="3:34">
      <c r="C4328" s="111"/>
      <c r="D4328" s="111"/>
      <c r="E4328" s="111"/>
      <c r="F4328" s="138"/>
      <c r="G4328" s="111"/>
      <c r="J4328" s="111"/>
      <c r="AD4328" s="111"/>
      <c r="AH4328" s="111"/>
    </row>
    <row r="4329" spans="3:34">
      <c r="C4329" s="111"/>
      <c r="D4329" s="111"/>
      <c r="E4329" s="111"/>
      <c r="F4329" s="138"/>
      <c r="G4329" s="111"/>
      <c r="J4329" s="111"/>
      <c r="AD4329" s="111"/>
      <c r="AH4329" s="111"/>
    </row>
    <row r="4330" spans="3:34">
      <c r="C4330" s="111"/>
      <c r="D4330" s="111"/>
      <c r="E4330" s="111"/>
      <c r="F4330" s="138"/>
      <c r="G4330" s="111"/>
      <c r="J4330" s="111"/>
      <c r="AD4330" s="111"/>
      <c r="AH4330" s="111"/>
    </row>
    <row r="4331" spans="3:34">
      <c r="C4331" s="111"/>
      <c r="D4331" s="111"/>
      <c r="E4331" s="111"/>
      <c r="F4331" s="138"/>
      <c r="G4331" s="111"/>
      <c r="J4331" s="111"/>
      <c r="AD4331" s="111"/>
      <c r="AH4331" s="111"/>
    </row>
    <row r="4332" spans="3:34">
      <c r="C4332" s="111"/>
      <c r="D4332" s="111"/>
      <c r="E4332" s="111"/>
      <c r="F4332" s="138"/>
      <c r="G4332" s="111"/>
      <c r="J4332" s="111"/>
      <c r="AD4332" s="111"/>
      <c r="AH4332" s="111"/>
    </row>
    <row r="4333" spans="3:34">
      <c r="C4333" s="111"/>
      <c r="D4333" s="111"/>
      <c r="E4333" s="111"/>
      <c r="F4333" s="138"/>
      <c r="G4333" s="111"/>
      <c r="J4333" s="111"/>
      <c r="AD4333" s="111"/>
      <c r="AH4333" s="111"/>
    </row>
    <row r="4334" spans="3:34">
      <c r="C4334" s="111"/>
      <c r="D4334" s="111"/>
      <c r="E4334" s="111"/>
      <c r="F4334" s="138"/>
      <c r="G4334" s="111"/>
      <c r="J4334" s="111"/>
      <c r="AD4334" s="111"/>
      <c r="AH4334" s="111"/>
    </row>
    <row r="4335" spans="3:34">
      <c r="C4335" s="111"/>
      <c r="D4335" s="111"/>
      <c r="E4335" s="111"/>
      <c r="F4335" s="138"/>
      <c r="G4335" s="111"/>
      <c r="J4335" s="111"/>
      <c r="AD4335" s="111"/>
      <c r="AH4335" s="111"/>
    </row>
    <row r="4336" spans="3:34">
      <c r="C4336" s="111"/>
      <c r="D4336" s="111"/>
      <c r="E4336" s="111"/>
      <c r="F4336" s="138"/>
      <c r="G4336" s="111"/>
      <c r="J4336" s="111"/>
      <c r="AD4336" s="111"/>
      <c r="AH4336" s="111"/>
    </row>
    <row r="4337" spans="3:34">
      <c r="C4337" s="111"/>
      <c r="D4337" s="111"/>
      <c r="E4337" s="111"/>
      <c r="F4337" s="138"/>
      <c r="G4337" s="111"/>
      <c r="J4337" s="111"/>
      <c r="AD4337" s="111"/>
      <c r="AH4337" s="111"/>
    </row>
    <row r="4338" spans="3:34">
      <c r="C4338" s="111"/>
      <c r="D4338" s="111"/>
      <c r="E4338" s="111"/>
      <c r="F4338" s="138"/>
      <c r="G4338" s="111"/>
      <c r="J4338" s="111"/>
      <c r="AD4338" s="111"/>
      <c r="AH4338" s="111"/>
    </row>
    <row r="4339" spans="3:34">
      <c r="C4339" s="111"/>
      <c r="D4339" s="111"/>
      <c r="E4339" s="111"/>
      <c r="F4339" s="138"/>
      <c r="G4339" s="111"/>
      <c r="J4339" s="111"/>
      <c r="AD4339" s="111"/>
      <c r="AH4339" s="111"/>
    </row>
    <row r="4340" spans="3:34">
      <c r="C4340" s="111"/>
      <c r="D4340" s="111"/>
      <c r="E4340" s="111"/>
      <c r="F4340" s="138"/>
      <c r="G4340" s="111"/>
      <c r="J4340" s="111"/>
      <c r="AD4340" s="111"/>
      <c r="AH4340" s="111"/>
    </row>
    <row r="4341" spans="3:34">
      <c r="C4341" s="111"/>
      <c r="D4341" s="111"/>
      <c r="E4341" s="111"/>
      <c r="F4341" s="138"/>
      <c r="G4341" s="111"/>
      <c r="J4341" s="111"/>
      <c r="AD4341" s="111"/>
      <c r="AH4341" s="111"/>
    </row>
    <row r="4342" spans="3:34">
      <c r="C4342" s="111"/>
      <c r="D4342" s="111"/>
      <c r="E4342" s="111"/>
      <c r="F4342" s="138"/>
      <c r="G4342" s="111"/>
      <c r="J4342" s="111"/>
      <c r="AD4342" s="111"/>
      <c r="AH4342" s="111"/>
    </row>
    <row r="4343" spans="3:34">
      <c r="C4343" s="111"/>
      <c r="D4343" s="111"/>
      <c r="E4343" s="111"/>
      <c r="F4343" s="138"/>
      <c r="G4343" s="111"/>
      <c r="J4343" s="111"/>
      <c r="AD4343" s="111"/>
      <c r="AH4343" s="111"/>
    </row>
    <row r="4344" spans="3:34">
      <c r="C4344" s="111"/>
      <c r="D4344" s="111"/>
      <c r="E4344" s="111"/>
      <c r="F4344" s="138"/>
      <c r="G4344" s="111"/>
      <c r="J4344" s="111"/>
      <c r="AD4344" s="111"/>
      <c r="AH4344" s="111"/>
    </row>
    <row r="4345" spans="3:34">
      <c r="C4345" s="111"/>
      <c r="D4345" s="111"/>
      <c r="E4345" s="111"/>
      <c r="F4345" s="138"/>
      <c r="G4345" s="111"/>
      <c r="J4345" s="111"/>
      <c r="AD4345" s="111"/>
      <c r="AH4345" s="111"/>
    </row>
    <row r="4346" spans="3:34">
      <c r="C4346" s="111"/>
      <c r="D4346" s="111"/>
      <c r="E4346" s="111"/>
      <c r="F4346" s="138"/>
      <c r="G4346" s="111"/>
      <c r="J4346" s="111"/>
      <c r="AD4346" s="111"/>
      <c r="AH4346" s="111"/>
    </row>
    <row r="4347" spans="3:34">
      <c r="C4347" s="111"/>
      <c r="D4347" s="111"/>
      <c r="E4347" s="111"/>
      <c r="F4347" s="138"/>
      <c r="G4347" s="111"/>
      <c r="J4347" s="111"/>
      <c r="AD4347" s="111"/>
      <c r="AH4347" s="111"/>
    </row>
    <row r="4348" spans="3:34">
      <c r="C4348" s="111"/>
      <c r="D4348" s="111"/>
      <c r="E4348" s="111"/>
      <c r="F4348" s="138"/>
      <c r="G4348" s="111"/>
      <c r="J4348" s="111"/>
      <c r="AD4348" s="111"/>
      <c r="AH4348" s="111"/>
    </row>
    <row r="4349" spans="3:34">
      <c r="C4349" s="111"/>
      <c r="D4349" s="111"/>
      <c r="E4349" s="111"/>
      <c r="F4349" s="138"/>
      <c r="G4349" s="111"/>
      <c r="J4349" s="111"/>
      <c r="AD4349" s="111"/>
      <c r="AH4349" s="111"/>
    </row>
    <row r="4350" spans="3:34">
      <c r="C4350" s="111"/>
      <c r="D4350" s="111"/>
      <c r="E4350" s="111"/>
      <c r="F4350" s="138"/>
      <c r="G4350" s="111"/>
      <c r="J4350" s="111"/>
      <c r="AD4350" s="111"/>
      <c r="AH4350" s="111"/>
    </row>
    <row r="4351" spans="3:34">
      <c r="C4351" s="111"/>
      <c r="D4351" s="111"/>
      <c r="E4351" s="111"/>
      <c r="F4351" s="138"/>
      <c r="G4351" s="111"/>
      <c r="J4351" s="111"/>
      <c r="AD4351" s="111"/>
      <c r="AH4351" s="111"/>
    </row>
    <row r="4352" spans="3:34">
      <c r="C4352" s="111"/>
      <c r="D4352" s="111"/>
      <c r="E4352" s="111"/>
      <c r="F4352" s="138"/>
      <c r="G4352" s="111"/>
      <c r="J4352" s="111"/>
      <c r="AD4352" s="111"/>
      <c r="AH4352" s="111"/>
    </row>
    <row r="4353" spans="3:34">
      <c r="C4353" s="111"/>
      <c r="D4353" s="111"/>
      <c r="E4353" s="111"/>
      <c r="F4353" s="138"/>
      <c r="G4353" s="111"/>
      <c r="J4353" s="111"/>
      <c r="AD4353" s="111"/>
      <c r="AH4353" s="111"/>
    </row>
    <row r="4354" spans="3:34">
      <c r="C4354" s="111"/>
      <c r="D4354" s="111"/>
      <c r="E4354" s="111"/>
      <c r="F4354" s="138"/>
      <c r="G4354" s="111"/>
      <c r="J4354" s="111"/>
      <c r="AD4354" s="111"/>
      <c r="AH4354" s="111"/>
    </row>
    <row r="4355" spans="3:34">
      <c r="C4355" s="111"/>
      <c r="D4355" s="111"/>
      <c r="E4355" s="111"/>
      <c r="F4355" s="138"/>
      <c r="G4355" s="111"/>
      <c r="J4355" s="111"/>
      <c r="AD4355" s="111"/>
      <c r="AH4355" s="111"/>
    </row>
    <row r="4356" spans="3:34">
      <c r="C4356" s="111"/>
      <c r="D4356" s="111"/>
      <c r="E4356" s="111"/>
      <c r="F4356" s="138"/>
      <c r="G4356" s="111"/>
      <c r="J4356" s="111"/>
      <c r="AD4356" s="111"/>
      <c r="AH4356" s="111"/>
    </row>
    <row r="4357" spans="3:34">
      <c r="C4357" s="111"/>
      <c r="D4357" s="111"/>
      <c r="E4357" s="111"/>
      <c r="F4357" s="138"/>
      <c r="G4357" s="111"/>
      <c r="J4357" s="111"/>
      <c r="AD4357" s="111"/>
      <c r="AH4357" s="111"/>
    </row>
    <row r="4358" spans="3:34">
      <c r="C4358" s="111"/>
      <c r="D4358" s="111"/>
      <c r="E4358" s="111"/>
      <c r="F4358" s="138"/>
      <c r="G4358" s="111"/>
      <c r="J4358" s="111"/>
      <c r="AD4358" s="111"/>
      <c r="AH4358" s="111"/>
    </row>
    <row r="4359" spans="3:34">
      <c r="C4359" s="111"/>
      <c r="D4359" s="111"/>
      <c r="E4359" s="111"/>
      <c r="F4359" s="138"/>
      <c r="G4359" s="111"/>
      <c r="J4359" s="111"/>
      <c r="AD4359" s="111"/>
      <c r="AH4359" s="111"/>
    </row>
    <row r="4360" spans="3:34">
      <c r="C4360" s="111"/>
      <c r="D4360" s="111"/>
      <c r="E4360" s="111"/>
      <c r="F4360" s="138"/>
      <c r="G4360" s="111"/>
      <c r="J4360" s="111"/>
      <c r="AD4360" s="111"/>
      <c r="AH4360" s="111"/>
    </row>
    <row r="4361" spans="3:34">
      <c r="C4361" s="111"/>
      <c r="D4361" s="111"/>
      <c r="E4361" s="111"/>
      <c r="F4361" s="138"/>
      <c r="G4361" s="111"/>
      <c r="J4361" s="111"/>
      <c r="AD4361" s="111"/>
      <c r="AH4361" s="111"/>
    </row>
    <row r="4362" spans="3:34">
      <c r="C4362" s="111"/>
      <c r="D4362" s="111"/>
      <c r="E4362" s="111"/>
      <c r="F4362" s="138"/>
      <c r="G4362" s="111"/>
      <c r="J4362" s="111"/>
      <c r="AD4362" s="111"/>
      <c r="AH4362" s="111"/>
    </row>
    <row r="4363" spans="3:34">
      <c r="C4363" s="111"/>
      <c r="D4363" s="111"/>
      <c r="E4363" s="111"/>
      <c r="F4363" s="138"/>
      <c r="G4363" s="111"/>
      <c r="J4363" s="111"/>
      <c r="AD4363" s="111"/>
      <c r="AH4363" s="111"/>
    </row>
    <row r="4364" spans="3:34">
      <c r="C4364" s="111"/>
      <c r="D4364" s="111"/>
      <c r="E4364" s="111"/>
      <c r="F4364" s="138"/>
      <c r="G4364" s="111"/>
      <c r="J4364" s="111"/>
      <c r="AD4364" s="111"/>
      <c r="AH4364" s="111"/>
    </row>
    <row r="4365" spans="3:34">
      <c r="C4365" s="111"/>
      <c r="D4365" s="111"/>
      <c r="E4365" s="111"/>
      <c r="F4365" s="138"/>
      <c r="G4365" s="111"/>
      <c r="J4365" s="111"/>
      <c r="AD4365" s="111"/>
      <c r="AH4365" s="111"/>
    </row>
    <row r="4366" spans="3:34">
      <c r="C4366" s="111"/>
      <c r="D4366" s="111"/>
      <c r="E4366" s="111"/>
      <c r="F4366" s="138"/>
      <c r="G4366" s="111"/>
      <c r="J4366" s="111"/>
      <c r="AD4366" s="111"/>
      <c r="AH4366" s="111"/>
    </row>
    <row r="4367" spans="3:34">
      <c r="C4367" s="111"/>
      <c r="D4367" s="111"/>
      <c r="E4367" s="111"/>
      <c r="F4367" s="138"/>
      <c r="G4367" s="111"/>
      <c r="J4367" s="111"/>
      <c r="AD4367" s="111"/>
      <c r="AH4367" s="111"/>
    </row>
    <row r="4368" spans="3:34">
      <c r="C4368" s="111"/>
      <c r="D4368" s="111"/>
      <c r="E4368" s="111"/>
      <c r="F4368" s="138"/>
      <c r="G4368" s="111"/>
      <c r="J4368" s="111"/>
      <c r="AD4368" s="111"/>
      <c r="AH4368" s="111"/>
    </row>
    <row r="4369" spans="3:34">
      <c r="C4369" s="111"/>
      <c r="D4369" s="111"/>
      <c r="E4369" s="111"/>
      <c r="F4369" s="138"/>
      <c r="G4369" s="111"/>
      <c r="J4369" s="111"/>
      <c r="AD4369" s="111"/>
      <c r="AH4369" s="111"/>
    </row>
    <row r="4370" spans="3:34">
      <c r="C4370" s="111"/>
      <c r="D4370" s="111"/>
      <c r="E4370" s="111"/>
      <c r="F4370" s="138"/>
      <c r="G4370" s="111"/>
      <c r="J4370" s="111"/>
      <c r="AD4370" s="111"/>
      <c r="AH4370" s="111"/>
    </row>
    <row r="4371" spans="3:34">
      <c r="C4371" s="111"/>
      <c r="D4371" s="111"/>
      <c r="E4371" s="111"/>
      <c r="F4371" s="138"/>
      <c r="G4371" s="111"/>
      <c r="J4371" s="111"/>
      <c r="AD4371" s="111"/>
      <c r="AH4371" s="111"/>
    </row>
    <row r="4372" spans="3:34">
      <c r="C4372" s="111"/>
      <c r="D4372" s="111"/>
      <c r="E4372" s="111"/>
      <c r="F4372" s="138"/>
      <c r="G4372" s="111"/>
      <c r="J4372" s="111"/>
      <c r="AD4372" s="111"/>
      <c r="AH4372" s="111"/>
    </row>
    <row r="4373" spans="3:34">
      <c r="C4373" s="111"/>
      <c r="D4373" s="111"/>
      <c r="E4373" s="111"/>
      <c r="F4373" s="138"/>
      <c r="G4373" s="111"/>
      <c r="J4373" s="111"/>
      <c r="AD4373" s="111"/>
      <c r="AH4373" s="111"/>
    </row>
    <row r="4374" spans="3:34">
      <c r="C4374" s="111"/>
      <c r="D4374" s="111"/>
      <c r="E4374" s="111"/>
      <c r="F4374" s="138"/>
      <c r="G4374" s="111"/>
      <c r="J4374" s="111"/>
      <c r="AD4374" s="111"/>
      <c r="AH4374" s="111"/>
    </row>
    <row r="4375" spans="3:34">
      <c r="C4375" s="111"/>
      <c r="D4375" s="111"/>
      <c r="E4375" s="111"/>
      <c r="F4375" s="138"/>
      <c r="G4375" s="111"/>
      <c r="J4375" s="111"/>
      <c r="AD4375" s="111"/>
      <c r="AH4375" s="111"/>
    </row>
    <row r="4376" spans="3:34">
      <c r="C4376" s="111"/>
      <c r="D4376" s="111"/>
      <c r="E4376" s="111"/>
      <c r="F4376" s="138"/>
      <c r="G4376" s="111"/>
      <c r="J4376" s="111"/>
      <c r="AD4376" s="111"/>
      <c r="AH4376" s="111"/>
    </row>
    <row r="4377" spans="3:34">
      <c r="C4377" s="111"/>
      <c r="D4377" s="111"/>
      <c r="E4377" s="111"/>
      <c r="F4377" s="138"/>
      <c r="G4377" s="111"/>
      <c r="J4377" s="111"/>
      <c r="AD4377" s="111"/>
      <c r="AH4377" s="111"/>
    </row>
    <row r="4378" spans="3:34">
      <c r="C4378" s="111"/>
      <c r="D4378" s="111"/>
      <c r="E4378" s="111"/>
      <c r="F4378" s="138"/>
      <c r="G4378" s="111"/>
      <c r="J4378" s="111"/>
      <c r="AD4378" s="111"/>
      <c r="AH4378" s="111"/>
    </row>
    <row r="4379" spans="3:34">
      <c r="C4379" s="111"/>
      <c r="D4379" s="111"/>
      <c r="E4379" s="111"/>
      <c r="F4379" s="138"/>
      <c r="G4379" s="111"/>
      <c r="J4379" s="111"/>
      <c r="AD4379" s="111"/>
      <c r="AH4379" s="111"/>
    </row>
    <row r="4380" spans="3:34">
      <c r="C4380" s="111"/>
      <c r="D4380" s="111"/>
      <c r="E4380" s="111"/>
      <c r="F4380" s="138"/>
      <c r="G4380" s="111"/>
      <c r="J4380" s="111"/>
      <c r="AD4380" s="111"/>
      <c r="AH4380" s="111"/>
    </row>
    <row r="4381" spans="3:34">
      <c r="C4381" s="111"/>
      <c r="D4381" s="111"/>
      <c r="E4381" s="111"/>
      <c r="F4381" s="138"/>
      <c r="G4381" s="111"/>
      <c r="J4381" s="111"/>
      <c r="AD4381" s="111"/>
      <c r="AH4381" s="111"/>
    </row>
    <row r="4382" spans="3:34">
      <c r="C4382" s="111"/>
      <c r="D4382" s="111"/>
      <c r="E4382" s="111"/>
      <c r="F4382" s="138"/>
      <c r="G4382" s="111"/>
      <c r="J4382" s="111"/>
      <c r="AD4382" s="111"/>
      <c r="AH4382" s="111"/>
    </row>
    <row r="4383" spans="3:34">
      <c r="C4383" s="111"/>
      <c r="D4383" s="111"/>
      <c r="E4383" s="111"/>
      <c r="F4383" s="138"/>
      <c r="G4383" s="111"/>
      <c r="J4383" s="111"/>
      <c r="AD4383" s="111"/>
      <c r="AH4383" s="111"/>
    </row>
    <row r="4384" spans="3:34">
      <c r="C4384" s="111"/>
      <c r="D4384" s="111"/>
      <c r="E4384" s="111"/>
      <c r="F4384" s="138"/>
      <c r="G4384" s="111"/>
      <c r="J4384" s="111"/>
      <c r="AD4384" s="111"/>
      <c r="AH4384" s="111"/>
    </row>
    <row r="4385" spans="3:34">
      <c r="C4385" s="111"/>
      <c r="D4385" s="111"/>
      <c r="E4385" s="111"/>
      <c r="F4385" s="138"/>
      <c r="G4385" s="111"/>
      <c r="J4385" s="111"/>
      <c r="AD4385" s="111"/>
      <c r="AH4385" s="111"/>
    </row>
    <row r="4386" spans="3:34">
      <c r="C4386" s="111"/>
      <c r="D4386" s="111"/>
      <c r="E4386" s="111"/>
      <c r="F4386" s="138"/>
      <c r="G4386" s="111"/>
      <c r="J4386" s="111"/>
      <c r="AD4386" s="111"/>
      <c r="AH4386" s="111"/>
    </row>
    <row r="4387" spans="3:34">
      <c r="C4387" s="111"/>
      <c r="D4387" s="111"/>
      <c r="E4387" s="111"/>
      <c r="F4387" s="138"/>
      <c r="G4387" s="111"/>
      <c r="J4387" s="111"/>
      <c r="AD4387" s="111"/>
      <c r="AH4387" s="111"/>
    </row>
    <row r="4388" spans="3:34">
      <c r="C4388" s="111"/>
      <c r="D4388" s="111"/>
      <c r="E4388" s="111"/>
      <c r="F4388" s="138"/>
      <c r="G4388" s="111"/>
      <c r="J4388" s="111"/>
      <c r="AD4388" s="111"/>
      <c r="AH4388" s="111"/>
    </row>
    <row r="4389" spans="3:34">
      <c r="C4389" s="111"/>
      <c r="D4389" s="111"/>
      <c r="E4389" s="111"/>
      <c r="F4389" s="138"/>
      <c r="G4389" s="111"/>
      <c r="J4389" s="111"/>
      <c r="AD4389" s="111"/>
      <c r="AH4389" s="111"/>
    </row>
    <row r="4390" spans="3:34">
      <c r="C4390" s="111"/>
      <c r="D4390" s="111"/>
      <c r="E4390" s="111"/>
      <c r="F4390" s="138"/>
      <c r="G4390" s="111"/>
      <c r="J4390" s="111"/>
      <c r="AD4390" s="111"/>
      <c r="AH4390" s="111"/>
    </row>
    <row r="4391" spans="3:34">
      <c r="C4391" s="111"/>
      <c r="D4391" s="111"/>
      <c r="E4391" s="111"/>
      <c r="F4391" s="138"/>
      <c r="G4391" s="111"/>
      <c r="J4391" s="111"/>
      <c r="AD4391" s="111"/>
      <c r="AH4391" s="111"/>
    </row>
    <row r="4392" spans="3:34">
      <c r="C4392" s="111"/>
      <c r="D4392" s="111"/>
      <c r="E4392" s="111"/>
      <c r="F4392" s="138"/>
      <c r="G4392" s="111"/>
      <c r="J4392" s="111"/>
      <c r="AD4392" s="111"/>
      <c r="AH4392" s="111"/>
    </row>
    <row r="4393" spans="3:34">
      <c r="C4393" s="111"/>
      <c r="D4393" s="111"/>
      <c r="E4393" s="111"/>
      <c r="F4393" s="138"/>
      <c r="G4393" s="111"/>
      <c r="J4393" s="111"/>
      <c r="AD4393" s="111"/>
      <c r="AH4393" s="111"/>
    </row>
    <row r="4394" spans="3:34">
      <c r="C4394" s="111"/>
      <c r="D4394" s="111"/>
      <c r="E4394" s="111"/>
      <c r="F4394" s="138"/>
      <c r="G4394" s="111"/>
      <c r="J4394" s="111"/>
      <c r="AD4394" s="111"/>
      <c r="AH4394" s="111"/>
    </row>
    <row r="4395" spans="3:34">
      <c r="C4395" s="111"/>
      <c r="D4395" s="111"/>
      <c r="E4395" s="111"/>
      <c r="F4395" s="138"/>
      <c r="G4395" s="111"/>
      <c r="J4395" s="111"/>
      <c r="AD4395" s="111"/>
      <c r="AH4395" s="111"/>
    </row>
    <row r="4396" spans="3:34">
      <c r="C4396" s="111"/>
      <c r="D4396" s="111"/>
      <c r="E4396" s="111"/>
      <c r="F4396" s="138"/>
      <c r="G4396" s="111"/>
      <c r="J4396" s="111"/>
      <c r="AD4396" s="111"/>
      <c r="AH4396" s="111"/>
    </row>
    <row r="4397" spans="3:34">
      <c r="C4397" s="111"/>
      <c r="D4397" s="111"/>
      <c r="E4397" s="111"/>
      <c r="F4397" s="138"/>
      <c r="G4397" s="111"/>
      <c r="J4397" s="111"/>
      <c r="AD4397" s="111"/>
      <c r="AH4397" s="111"/>
    </row>
    <row r="4398" spans="3:34">
      <c r="C4398" s="111"/>
      <c r="D4398" s="111"/>
      <c r="E4398" s="111"/>
      <c r="F4398" s="138"/>
      <c r="G4398" s="111"/>
      <c r="J4398" s="111"/>
      <c r="AD4398" s="111"/>
      <c r="AH4398" s="111"/>
    </row>
    <row r="4399" spans="3:34">
      <c r="C4399" s="111"/>
      <c r="D4399" s="111"/>
      <c r="E4399" s="111"/>
      <c r="F4399" s="138"/>
      <c r="G4399" s="111"/>
      <c r="J4399" s="111"/>
      <c r="AD4399" s="111"/>
      <c r="AH4399" s="111"/>
    </row>
    <row r="4400" spans="3:34">
      <c r="C4400" s="111"/>
      <c r="D4400" s="111"/>
      <c r="E4400" s="111"/>
      <c r="F4400" s="138"/>
      <c r="G4400" s="111"/>
      <c r="J4400" s="111"/>
      <c r="AD4400" s="111"/>
      <c r="AH4400" s="111"/>
    </row>
    <row r="4401" spans="3:34">
      <c r="C4401" s="111"/>
      <c r="D4401" s="111"/>
      <c r="E4401" s="111"/>
      <c r="F4401" s="138"/>
      <c r="G4401" s="111"/>
      <c r="J4401" s="111"/>
      <c r="AD4401" s="111"/>
      <c r="AH4401" s="111"/>
    </row>
    <row r="4402" spans="3:34">
      <c r="C4402" s="111"/>
      <c r="D4402" s="111"/>
      <c r="E4402" s="111"/>
      <c r="F4402" s="138"/>
      <c r="G4402" s="111"/>
      <c r="J4402" s="111"/>
      <c r="AD4402" s="111"/>
      <c r="AH4402" s="111"/>
    </row>
    <row r="4403" spans="3:34">
      <c r="C4403" s="111"/>
      <c r="D4403" s="111"/>
      <c r="E4403" s="111"/>
      <c r="F4403" s="138"/>
      <c r="G4403" s="111"/>
      <c r="J4403" s="111"/>
      <c r="AD4403" s="111"/>
      <c r="AH4403" s="111"/>
    </row>
    <row r="4404" spans="3:34">
      <c r="C4404" s="111"/>
      <c r="D4404" s="111"/>
      <c r="E4404" s="111"/>
      <c r="F4404" s="138"/>
      <c r="G4404" s="111"/>
      <c r="J4404" s="111"/>
      <c r="AD4404" s="111"/>
      <c r="AH4404" s="111"/>
    </row>
    <row r="4405" spans="3:34">
      <c r="C4405" s="111"/>
      <c r="D4405" s="111"/>
      <c r="E4405" s="111"/>
      <c r="F4405" s="138"/>
      <c r="G4405" s="111"/>
      <c r="J4405" s="111"/>
      <c r="AD4405" s="111"/>
      <c r="AH4405" s="111"/>
    </row>
    <row r="4406" spans="3:34">
      <c r="C4406" s="111"/>
      <c r="D4406" s="111"/>
      <c r="E4406" s="111"/>
      <c r="F4406" s="138"/>
      <c r="G4406" s="111"/>
      <c r="J4406" s="111"/>
      <c r="AD4406" s="111"/>
      <c r="AH4406" s="111"/>
    </row>
    <row r="4407" spans="3:34">
      <c r="C4407" s="111"/>
      <c r="D4407" s="111"/>
      <c r="E4407" s="111"/>
      <c r="F4407" s="138"/>
      <c r="G4407" s="111"/>
      <c r="J4407" s="111"/>
      <c r="AD4407" s="111"/>
      <c r="AH4407" s="111"/>
    </row>
    <row r="4408" spans="3:34">
      <c r="C4408" s="111"/>
      <c r="D4408" s="111"/>
      <c r="E4408" s="111"/>
      <c r="F4408" s="138"/>
      <c r="G4408" s="111"/>
      <c r="J4408" s="111"/>
      <c r="AD4408" s="111"/>
      <c r="AH4408" s="111"/>
    </row>
    <row r="4409" spans="3:34">
      <c r="C4409" s="111"/>
      <c r="D4409" s="111"/>
      <c r="E4409" s="111"/>
      <c r="F4409" s="138"/>
      <c r="G4409" s="111"/>
      <c r="J4409" s="111"/>
      <c r="AD4409" s="111"/>
      <c r="AH4409" s="111"/>
    </row>
    <row r="4410" spans="3:34">
      <c r="C4410" s="111"/>
      <c r="D4410" s="111"/>
      <c r="E4410" s="111"/>
      <c r="F4410" s="138"/>
      <c r="G4410" s="111"/>
      <c r="J4410" s="111"/>
      <c r="AD4410" s="111"/>
      <c r="AH4410" s="111"/>
    </row>
    <row r="4411" spans="3:34">
      <c r="C4411" s="111"/>
      <c r="D4411" s="111"/>
      <c r="E4411" s="111"/>
      <c r="F4411" s="138"/>
      <c r="G4411" s="111"/>
      <c r="J4411" s="111"/>
      <c r="AD4411" s="111"/>
      <c r="AH4411" s="111"/>
    </row>
    <row r="4412" spans="3:34">
      <c r="C4412" s="111"/>
      <c r="D4412" s="111"/>
      <c r="E4412" s="111"/>
      <c r="F4412" s="138"/>
      <c r="G4412" s="111"/>
      <c r="J4412" s="111"/>
      <c r="AD4412" s="111"/>
      <c r="AH4412" s="111"/>
    </row>
    <row r="4413" spans="3:34">
      <c r="C4413" s="111"/>
      <c r="D4413" s="111"/>
      <c r="E4413" s="111"/>
      <c r="F4413" s="138"/>
      <c r="G4413" s="111"/>
      <c r="J4413" s="111"/>
      <c r="AD4413" s="111"/>
      <c r="AH4413" s="111"/>
    </row>
    <row r="4414" spans="3:34">
      <c r="C4414" s="111"/>
      <c r="D4414" s="111"/>
      <c r="E4414" s="111"/>
      <c r="F4414" s="138"/>
      <c r="G4414" s="111"/>
      <c r="J4414" s="111"/>
      <c r="AD4414" s="111"/>
      <c r="AH4414" s="111"/>
    </row>
    <row r="4415" spans="3:34">
      <c r="C4415" s="111"/>
      <c r="D4415" s="111"/>
      <c r="E4415" s="111"/>
      <c r="F4415" s="138"/>
      <c r="G4415" s="111"/>
      <c r="J4415" s="111"/>
      <c r="AD4415" s="111"/>
      <c r="AH4415" s="111"/>
    </row>
    <row r="4416" spans="3:34">
      <c r="C4416" s="111"/>
      <c r="D4416" s="111"/>
      <c r="E4416" s="111"/>
      <c r="F4416" s="138"/>
      <c r="G4416" s="111"/>
      <c r="J4416" s="111"/>
      <c r="AD4416" s="111"/>
      <c r="AH4416" s="111"/>
    </row>
    <row r="4417" spans="3:34">
      <c r="C4417" s="111"/>
      <c r="D4417" s="111"/>
      <c r="E4417" s="111"/>
      <c r="F4417" s="138"/>
      <c r="G4417" s="111"/>
      <c r="J4417" s="111"/>
      <c r="AD4417" s="111"/>
      <c r="AH4417" s="111"/>
    </row>
    <row r="4418" spans="3:34">
      <c r="C4418" s="111"/>
      <c r="D4418" s="111"/>
      <c r="E4418" s="111"/>
      <c r="F4418" s="138"/>
      <c r="G4418" s="111"/>
      <c r="J4418" s="111"/>
      <c r="AD4418" s="111"/>
      <c r="AH4418" s="111"/>
    </row>
    <row r="4419" spans="3:34">
      <c r="C4419" s="111"/>
      <c r="D4419" s="111"/>
      <c r="E4419" s="111"/>
      <c r="F4419" s="138"/>
      <c r="G4419" s="111"/>
      <c r="J4419" s="111"/>
      <c r="AD4419" s="111"/>
      <c r="AH4419" s="111"/>
    </row>
    <row r="4420" spans="3:34">
      <c r="C4420" s="111"/>
      <c r="D4420" s="111"/>
      <c r="E4420" s="111"/>
      <c r="F4420" s="138"/>
      <c r="G4420" s="111"/>
      <c r="J4420" s="111"/>
      <c r="AD4420" s="111"/>
      <c r="AH4420" s="111"/>
    </row>
    <row r="4421" spans="3:34">
      <c r="C4421" s="111"/>
      <c r="D4421" s="111"/>
      <c r="E4421" s="111"/>
      <c r="F4421" s="138"/>
      <c r="G4421" s="111"/>
      <c r="J4421" s="111"/>
      <c r="AD4421" s="111"/>
      <c r="AH4421" s="111"/>
    </row>
    <row r="4422" spans="3:34">
      <c r="C4422" s="111"/>
      <c r="D4422" s="111"/>
      <c r="E4422" s="111"/>
      <c r="F4422" s="138"/>
      <c r="G4422" s="111"/>
      <c r="J4422" s="111"/>
      <c r="AD4422" s="111"/>
      <c r="AH4422" s="111"/>
    </row>
    <row r="4423" spans="3:34">
      <c r="C4423" s="111"/>
      <c r="D4423" s="111"/>
      <c r="E4423" s="111"/>
      <c r="F4423" s="138"/>
      <c r="G4423" s="111"/>
      <c r="J4423" s="111"/>
      <c r="AD4423" s="111"/>
      <c r="AH4423" s="111"/>
    </row>
    <row r="4424" spans="3:34">
      <c r="C4424" s="111"/>
      <c r="D4424" s="111"/>
      <c r="E4424" s="111"/>
      <c r="F4424" s="138"/>
      <c r="G4424" s="111"/>
      <c r="J4424" s="111"/>
      <c r="AD4424" s="111"/>
      <c r="AH4424" s="111"/>
    </row>
    <row r="4425" spans="3:34">
      <c r="C4425" s="111"/>
      <c r="D4425" s="111"/>
      <c r="E4425" s="111"/>
      <c r="F4425" s="138"/>
      <c r="G4425" s="111"/>
      <c r="J4425" s="111"/>
      <c r="AD4425" s="111"/>
      <c r="AH4425" s="111"/>
    </row>
    <row r="4426" spans="3:34">
      <c r="C4426" s="111"/>
      <c r="D4426" s="111"/>
      <c r="E4426" s="111"/>
      <c r="F4426" s="138"/>
      <c r="G4426" s="111"/>
      <c r="J4426" s="111"/>
      <c r="AD4426" s="111"/>
      <c r="AH4426" s="111"/>
    </row>
    <row r="4427" spans="3:34">
      <c r="C4427" s="111"/>
      <c r="D4427" s="111"/>
      <c r="E4427" s="111"/>
      <c r="F4427" s="138"/>
      <c r="G4427" s="111"/>
      <c r="J4427" s="111"/>
      <c r="AD4427" s="111"/>
      <c r="AH4427" s="111"/>
    </row>
    <row r="4428" spans="3:34">
      <c r="C4428" s="111"/>
      <c r="D4428" s="111"/>
      <c r="E4428" s="111"/>
      <c r="F4428" s="138"/>
      <c r="G4428" s="111"/>
      <c r="J4428" s="111"/>
      <c r="AD4428" s="111"/>
      <c r="AH4428" s="111"/>
    </row>
    <row r="4429" spans="3:34">
      <c r="C4429" s="111"/>
      <c r="D4429" s="111"/>
      <c r="E4429" s="111"/>
      <c r="F4429" s="138"/>
      <c r="G4429" s="111"/>
      <c r="J4429" s="111"/>
      <c r="AD4429" s="111"/>
      <c r="AH4429" s="111"/>
    </row>
    <row r="4430" spans="3:34">
      <c r="C4430" s="111"/>
      <c r="D4430" s="111"/>
      <c r="E4430" s="111"/>
      <c r="F4430" s="138"/>
      <c r="G4430" s="111"/>
      <c r="J4430" s="111"/>
      <c r="AD4430" s="111"/>
      <c r="AH4430" s="111"/>
    </row>
    <row r="4431" spans="3:34">
      <c r="C4431" s="111"/>
      <c r="D4431" s="111"/>
      <c r="E4431" s="111"/>
      <c r="F4431" s="138"/>
      <c r="G4431" s="111"/>
      <c r="J4431" s="111"/>
      <c r="AD4431" s="111"/>
      <c r="AH4431" s="111"/>
    </row>
    <row r="4432" spans="3:34">
      <c r="C4432" s="111"/>
      <c r="D4432" s="111"/>
      <c r="E4432" s="111"/>
      <c r="F4432" s="138"/>
      <c r="G4432" s="111"/>
      <c r="J4432" s="111"/>
      <c r="AD4432" s="111"/>
      <c r="AH4432" s="111"/>
    </row>
    <row r="4433" spans="3:34">
      <c r="C4433" s="111"/>
      <c r="D4433" s="111"/>
      <c r="E4433" s="111"/>
      <c r="F4433" s="138"/>
      <c r="G4433" s="111"/>
      <c r="J4433" s="111"/>
      <c r="AD4433" s="111"/>
      <c r="AH4433" s="111"/>
    </row>
    <row r="4434" spans="3:34">
      <c r="C4434" s="111"/>
      <c r="D4434" s="111"/>
      <c r="E4434" s="111"/>
      <c r="F4434" s="138"/>
      <c r="G4434" s="111"/>
      <c r="J4434" s="111"/>
      <c r="AD4434" s="111"/>
      <c r="AH4434" s="111"/>
    </row>
    <row r="4435" spans="3:34">
      <c r="C4435" s="111"/>
      <c r="D4435" s="111"/>
      <c r="E4435" s="111"/>
      <c r="F4435" s="138"/>
      <c r="G4435" s="111"/>
      <c r="J4435" s="111"/>
      <c r="AD4435" s="111"/>
      <c r="AH4435" s="111"/>
    </row>
    <row r="4436" spans="3:34">
      <c r="C4436" s="111"/>
      <c r="D4436" s="111"/>
      <c r="E4436" s="111"/>
      <c r="F4436" s="138"/>
      <c r="G4436" s="111"/>
      <c r="J4436" s="111"/>
      <c r="AD4436" s="111"/>
      <c r="AH4436" s="111"/>
    </row>
    <row r="4437" spans="3:34">
      <c r="C4437" s="111"/>
      <c r="D4437" s="111"/>
      <c r="E4437" s="111"/>
      <c r="F4437" s="138"/>
      <c r="G4437" s="111"/>
      <c r="J4437" s="111"/>
      <c r="AD4437" s="111"/>
      <c r="AH4437" s="111"/>
    </row>
    <row r="4438" spans="3:34">
      <c r="C4438" s="111"/>
      <c r="D4438" s="111"/>
      <c r="E4438" s="111"/>
      <c r="F4438" s="138"/>
      <c r="G4438" s="111"/>
      <c r="J4438" s="111"/>
      <c r="AD4438" s="111"/>
      <c r="AH4438" s="111"/>
    </row>
    <row r="4439" spans="3:34">
      <c r="C4439" s="111"/>
      <c r="D4439" s="111"/>
      <c r="E4439" s="111"/>
      <c r="F4439" s="138"/>
      <c r="G4439" s="111"/>
      <c r="J4439" s="111"/>
      <c r="AD4439" s="111"/>
      <c r="AH4439" s="111"/>
    </row>
    <row r="4440" spans="3:34">
      <c r="C4440" s="111"/>
      <c r="D4440" s="111"/>
      <c r="E4440" s="111"/>
      <c r="F4440" s="138"/>
      <c r="G4440" s="111"/>
      <c r="J4440" s="111"/>
      <c r="AD4440" s="111"/>
      <c r="AH4440" s="111"/>
    </row>
    <row r="4441" spans="3:34">
      <c r="C4441" s="111"/>
      <c r="D4441" s="111"/>
      <c r="E4441" s="111"/>
      <c r="F4441" s="138"/>
      <c r="G4441" s="111"/>
      <c r="J4441" s="111"/>
      <c r="AD4441" s="111"/>
      <c r="AH4441" s="111"/>
    </row>
    <row r="4442" spans="3:34">
      <c r="C4442" s="111"/>
      <c r="D4442" s="111"/>
      <c r="E4442" s="111"/>
      <c r="F4442" s="138"/>
      <c r="G4442" s="111"/>
      <c r="J4442" s="111"/>
      <c r="AD4442" s="111"/>
      <c r="AH4442" s="111"/>
    </row>
    <row r="4443" spans="3:34">
      <c r="C4443" s="111"/>
      <c r="D4443" s="111"/>
      <c r="E4443" s="111"/>
      <c r="F4443" s="138"/>
      <c r="G4443" s="111"/>
      <c r="J4443" s="111"/>
      <c r="AD4443" s="111"/>
      <c r="AH4443" s="111"/>
    </row>
    <row r="4444" spans="3:34">
      <c r="C4444" s="111"/>
      <c r="D4444" s="111"/>
      <c r="E4444" s="111"/>
      <c r="F4444" s="138"/>
      <c r="G4444" s="111"/>
      <c r="J4444" s="111"/>
      <c r="AD4444" s="111"/>
      <c r="AH4444" s="111"/>
    </row>
    <row r="4445" spans="3:34">
      <c r="C4445" s="111"/>
      <c r="D4445" s="111"/>
      <c r="E4445" s="111"/>
      <c r="F4445" s="138"/>
      <c r="G4445" s="111"/>
      <c r="J4445" s="111"/>
      <c r="AD4445" s="111"/>
      <c r="AH4445" s="111"/>
    </row>
    <row r="4446" spans="3:34">
      <c r="C4446" s="111"/>
      <c r="D4446" s="111"/>
      <c r="E4446" s="111"/>
      <c r="F4446" s="138"/>
      <c r="G4446" s="111"/>
      <c r="J4446" s="111"/>
      <c r="AD4446" s="111"/>
      <c r="AH4446" s="111"/>
    </row>
    <row r="4447" spans="3:34">
      <c r="C4447" s="111"/>
      <c r="D4447" s="111"/>
      <c r="E4447" s="111"/>
      <c r="F4447" s="138"/>
      <c r="G4447" s="111"/>
      <c r="J4447" s="111"/>
      <c r="AD4447" s="111"/>
      <c r="AH4447" s="111"/>
    </row>
    <row r="4448" spans="3:34">
      <c r="C4448" s="111"/>
      <c r="D4448" s="111"/>
      <c r="E4448" s="111"/>
      <c r="F4448" s="138"/>
      <c r="G4448" s="111"/>
      <c r="J4448" s="111"/>
      <c r="AD4448" s="111"/>
      <c r="AH4448" s="111"/>
    </row>
    <row r="4449" spans="3:34">
      <c r="C4449" s="111"/>
      <c r="D4449" s="111"/>
      <c r="E4449" s="111"/>
      <c r="F4449" s="138"/>
      <c r="G4449" s="111"/>
      <c r="J4449" s="111"/>
      <c r="AD4449" s="111"/>
      <c r="AH4449" s="111"/>
    </row>
    <row r="4450" spans="3:34">
      <c r="C4450" s="111"/>
      <c r="D4450" s="111"/>
      <c r="E4450" s="111"/>
      <c r="F4450" s="138"/>
      <c r="G4450" s="111"/>
      <c r="J4450" s="111"/>
      <c r="AD4450" s="111"/>
      <c r="AH4450" s="111"/>
    </row>
    <row r="4451" spans="3:34">
      <c r="C4451" s="111"/>
      <c r="D4451" s="111"/>
      <c r="E4451" s="111"/>
      <c r="F4451" s="138"/>
      <c r="G4451" s="111"/>
      <c r="J4451" s="111"/>
      <c r="AD4451" s="111"/>
      <c r="AH4451" s="111"/>
    </row>
    <row r="4452" spans="3:34">
      <c r="C4452" s="111"/>
      <c r="D4452" s="111"/>
      <c r="E4452" s="111"/>
      <c r="F4452" s="138"/>
      <c r="G4452" s="111"/>
      <c r="J4452" s="111"/>
      <c r="AD4452" s="111"/>
      <c r="AH4452" s="111"/>
    </row>
    <row r="4453" spans="3:34">
      <c r="C4453" s="111"/>
      <c r="D4453" s="111"/>
      <c r="E4453" s="111"/>
      <c r="F4453" s="138"/>
      <c r="G4453" s="111"/>
      <c r="J4453" s="111"/>
      <c r="AD4453" s="111"/>
      <c r="AH4453" s="111"/>
    </row>
    <row r="4454" spans="3:34">
      <c r="C4454" s="111"/>
      <c r="D4454" s="111"/>
      <c r="E4454" s="111"/>
      <c r="F4454" s="138"/>
      <c r="G4454" s="111"/>
      <c r="J4454" s="111"/>
      <c r="AD4454" s="111"/>
      <c r="AH4454" s="111"/>
    </row>
    <row r="4455" spans="3:34">
      <c r="C4455" s="111"/>
      <c r="D4455" s="111"/>
      <c r="E4455" s="111"/>
      <c r="F4455" s="138"/>
      <c r="G4455" s="111"/>
      <c r="J4455" s="111"/>
      <c r="AD4455" s="111"/>
      <c r="AH4455" s="111"/>
    </row>
    <row r="4456" spans="3:34">
      <c r="C4456" s="111"/>
      <c r="D4456" s="111"/>
      <c r="E4456" s="111"/>
      <c r="F4456" s="138"/>
      <c r="G4456" s="111"/>
      <c r="J4456" s="111"/>
      <c r="AD4456" s="111"/>
      <c r="AH4456" s="111"/>
    </row>
    <row r="4457" spans="3:34">
      <c r="C4457" s="111"/>
      <c r="D4457" s="111"/>
      <c r="E4457" s="111"/>
      <c r="F4457" s="138"/>
      <c r="G4457" s="111"/>
      <c r="J4457" s="111"/>
      <c r="AD4457" s="111"/>
      <c r="AH4457" s="111"/>
    </row>
    <row r="4458" spans="3:34">
      <c r="C4458" s="111"/>
      <c r="D4458" s="111"/>
      <c r="E4458" s="111"/>
      <c r="F4458" s="138"/>
      <c r="G4458" s="111"/>
      <c r="J4458" s="111"/>
      <c r="AD4458" s="111"/>
      <c r="AH4458" s="111"/>
    </row>
    <row r="4459" spans="3:34">
      <c r="C4459" s="111"/>
      <c r="D4459" s="111"/>
      <c r="E4459" s="111"/>
      <c r="F4459" s="138"/>
      <c r="G4459" s="111"/>
      <c r="J4459" s="111"/>
      <c r="AD4459" s="111"/>
      <c r="AH4459" s="111"/>
    </row>
    <row r="4460" spans="3:34">
      <c r="C4460" s="111"/>
      <c r="D4460" s="111"/>
      <c r="E4460" s="111"/>
      <c r="F4460" s="138"/>
      <c r="G4460" s="111"/>
      <c r="J4460" s="111"/>
      <c r="AD4460" s="111"/>
      <c r="AH4460" s="111"/>
    </row>
    <row r="4461" spans="3:34">
      <c r="C4461" s="111"/>
      <c r="D4461" s="111"/>
      <c r="E4461" s="111"/>
      <c r="F4461" s="138"/>
      <c r="G4461" s="111"/>
      <c r="J4461" s="111"/>
      <c r="AD4461" s="111"/>
      <c r="AH4461" s="111"/>
    </row>
    <row r="4462" spans="3:34">
      <c r="C4462" s="111"/>
      <c r="D4462" s="111"/>
      <c r="E4462" s="111"/>
      <c r="F4462" s="138"/>
      <c r="G4462" s="111"/>
      <c r="J4462" s="111"/>
      <c r="AD4462" s="111"/>
      <c r="AH4462" s="111"/>
    </row>
    <row r="4463" spans="3:34">
      <c r="C4463" s="111"/>
      <c r="D4463" s="111"/>
      <c r="E4463" s="111"/>
      <c r="F4463" s="138"/>
      <c r="G4463" s="111"/>
      <c r="J4463" s="111"/>
      <c r="AD4463" s="111"/>
      <c r="AH4463" s="111"/>
    </row>
    <row r="4464" spans="3:34">
      <c r="C4464" s="111"/>
      <c r="D4464" s="111"/>
      <c r="E4464" s="111"/>
      <c r="F4464" s="138"/>
      <c r="G4464" s="111"/>
      <c r="J4464" s="111"/>
      <c r="AD4464" s="111"/>
      <c r="AH4464" s="111"/>
    </row>
    <row r="4465" spans="3:34">
      <c r="C4465" s="111"/>
      <c r="D4465" s="111"/>
      <c r="E4465" s="111"/>
      <c r="F4465" s="138"/>
      <c r="G4465" s="111"/>
      <c r="J4465" s="111"/>
      <c r="AD4465" s="111"/>
      <c r="AH4465" s="111"/>
    </row>
    <row r="4466" spans="3:34">
      <c r="C4466" s="111"/>
      <c r="D4466" s="111"/>
      <c r="E4466" s="111"/>
      <c r="F4466" s="138"/>
      <c r="G4466" s="111"/>
      <c r="J4466" s="111"/>
      <c r="AD4466" s="111"/>
      <c r="AH4466" s="111"/>
    </row>
    <row r="4467" spans="3:34">
      <c r="C4467" s="111"/>
      <c r="D4467" s="111"/>
      <c r="E4467" s="111"/>
      <c r="F4467" s="138"/>
      <c r="G4467" s="111"/>
      <c r="J4467" s="111"/>
      <c r="AD4467" s="111"/>
      <c r="AH4467" s="111"/>
    </row>
    <row r="4468" spans="3:34">
      <c r="C4468" s="111"/>
      <c r="D4468" s="111"/>
      <c r="E4468" s="111"/>
      <c r="F4468" s="138"/>
      <c r="G4468" s="111"/>
      <c r="J4468" s="111"/>
      <c r="AD4468" s="111"/>
      <c r="AH4468" s="111"/>
    </row>
    <row r="4469" spans="3:34">
      <c r="C4469" s="111"/>
      <c r="D4469" s="111"/>
      <c r="E4469" s="111"/>
      <c r="F4469" s="138"/>
      <c r="G4469" s="111"/>
      <c r="J4469" s="111"/>
      <c r="AD4469" s="111"/>
      <c r="AH4469" s="111"/>
    </row>
    <row r="4470" spans="3:34">
      <c r="C4470" s="111"/>
      <c r="D4470" s="111"/>
      <c r="E4470" s="111"/>
      <c r="F4470" s="138"/>
      <c r="G4470" s="111"/>
      <c r="J4470" s="111"/>
      <c r="AD4470" s="111"/>
      <c r="AH4470" s="111"/>
    </row>
    <row r="4471" spans="3:34">
      <c r="C4471" s="111"/>
      <c r="D4471" s="111"/>
      <c r="E4471" s="111"/>
      <c r="F4471" s="138"/>
      <c r="G4471" s="111"/>
      <c r="J4471" s="111"/>
      <c r="AD4471" s="111"/>
      <c r="AH4471" s="111"/>
    </row>
    <row r="4472" spans="3:34">
      <c r="C4472" s="111"/>
      <c r="D4472" s="111"/>
      <c r="E4472" s="111"/>
      <c r="F4472" s="138"/>
      <c r="G4472" s="111"/>
      <c r="J4472" s="111"/>
      <c r="AD4472" s="111"/>
      <c r="AH4472" s="111"/>
    </row>
    <row r="4473" spans="3:34">
      <c r="C4473" s="111"/>
      <c r="D4473" s="111"/>
      <c r="E4473" s="111"/>
      <c r="F4473" s="138"/>
      <c r="G4473" s="111"/>
      <c r="J4473" s="111"/>
      <c r="AD4473" s="111"/>
      <c r="AH4473" s="111"/>
    </row>
    <row r="4474" spans="3:34">
      <c r="C4474" s="111"/>
      <c r="D4474" s="111"/>
      <c r="E4474" s="111"/>
      <c r="F4474" s="138"/>
      <c r="G4474" s="111"/>
      <c r="J4474" s="111"/>
      <c r="AD4474" s="111"/>
      <c r="AH4474" s="111"/>
    </row>
    <row r="4475" spans="3:34">
      <c r="C4475" s="111"/>
      <c r="D4475" s="111"/>
      <c r="E4475" s="111"/>
      <c r="F4475" s="138"/>
      <c r="G4475" s="111"/>
      <c r="J4475" s="111"/>
      <c r="AD4475" s="111"/>
      <c r="AH4475" s="111"/>
    </row>
    <row r="4476" spans="3:34">
      <c r="C4476" s="111"/>
      <c r="D4476" s="111"/>
      <c r="E4476" s="111"/>
      <c r="F4476" s="138"/>
      <c r="G4476" s="111"/>
      <c r="J4476" s="111"/>
      <c r="AD4476" s="111"/>
      <c r="AH4476" s="111"/>
    </row>
    <row r="4477" spans="3:34">
      <c r="C4477" s="111"/>
      <c r="D4477" s="111"/>
      <c r="E4477" s="111"/>
      <c r="F4477" s="138"/>
      <c r="G4477" s="111"/>
      <c r="J4477" s="111"/>
      <c r="AD4477" s="111"/>
      <c r="AH4477" s="111"/>
    </row>
    <row r="4478" spans="3:34">
      <c r="C4478" s="111"/>
      <c r="D4478" s="111"/>
      <c r="E4478" s="111"/>
      <c r="F4478" s="138"/>
      <c r="G4478" s="111"/>
      <c r="J4478" s="111"/>
      <c r="AD4478" s="111"/>
      <c r="AH4478" s="111"/>
    </row>
    <row r="4479" spans="3:34">
      <c r="C4479" s="111"/>
      <c r="D4479" s="111"/>
      <c r="E4479" s="111"/>
      <c r="F4479" s="138"/>
      <c r="G4479" s="111"/>
      <c r="J4479" s="111"/>
      <c r="AD4479" s="111"/>
      <c r="AH4479" s="111"/>
    </row>
    <row r="4480" spans="3:34">
      <c r="C4480" s="111"/>
      <c r="D4480" s="111"/>
      <c r="E4480" s="111"/>
      <c r="F4480" s="138"/>
      <c r="G4480" s="111"/>
      <c r="J4480" s="111"/>
      <c r="AD4480" s="111"/>
      <c r="AH4480" s="111"/>
    </row>
    <row r="4481" spans="3:34">
      <c r="C4481" s="111"/>
      <c r="D4481" s="111"/>
      <c r="E4481" s="111"/>
      <c r="F4481" s="138"/>
      <c r="G4481" s="111"/>
      <c r="J4481" s="111"/>
      <c r="AD4481" s="111"/>
      <c r="AH4481" s="111"/>
    </row>
    <row r="4482" spans="3:34">
      <c r="C4482" s="111"/>
      <c r="D4482" s="111"/>
      <c r="E4482" s="111"/>
      <c r="F4482" s="138"/>
      <c r="G4482" s="111"/>
      <c r="J4482" s="111"/>
      <c r="AD4482" s="111"/>
      <c r="AH4482" s="111"/>
    </row>
    <row r="4483" spans="3:34">
      <c r="C4483" s="111"/>
      <c r="D4483" s="111"/>
      <c r="E4483" s="111"/>
      <c r="F4483" s="138"/>
      <c r="G4483" s="111"/>
      <c r="J4483" s="111"/>
      <c r="AD4483" s="111"/>
      <c r="AH4483" s="111"/>
    </row>
    <row r="4484" spans="3:34">
      <c r="C4484" s="111"/>
      <c r="D4484" s="111"/>
      <c r="E4484" s="111"/>
      <c r="F4484" s="138"/>
      <c r="G4484" s="111"/>
      <c r="J4484" s="111"/>
      <c r="AD4484" s="111"/>
      <c r="AH4484" s="111"/>
    </row>
    <row r="4485" spans="3:34">
      <c r="C4485" s="111"/>
      <c r="D4485" s="111"/>
      <c r="E4485" s="111"/>
      <c r="F4485" s="138"/>
      <c r="G4485" s="111"/>
      <c r="J4485" s="111"/>
      <c r="AD4485" s="111"/>
      <c r="AH4485" s="111"/>
    </row>
    <row r="4486" spans="3:34">
      <c r="C4486" s="111"/>
      <c r="D4486" s="111"/>
      <c r="E4486" s="111"/>
      <c r="F4486" s="138"/>
      <c r="G4486" s="111"/>
      <c r="J4486" s="111"/>
      <c r="AD4486" s="111"/>
      <c r="AH4486" s="111"/>
    </row>
    <row r="4487" spans="3:34">
      <c r="C4487" s="111"/>
      <c r="D4487" s="111"/>
      <c r="E4487" s="111"/>
      <c r="F4487" s="138"/>
      <c r="G4487" s="111"/>
      <c r="J4487" s="111"/>
      <c r="AD4487" s="111"/>
      <c r="AH4487" s="111"/>
    </row>
    <row r="4488" spans="3:34">
      <c r="C4488" s="111"/>
      <c r="D4488" s="111"/>
      <c r="E4488" s="111"/>
      <c r="F4488" s="138"/>
      <c r="G4488" s="111"/>
      <c r="J4488" s="111"/>
      <c r="AD4488" s="111"/>
      <c r="AH4488" s="111"/>
    </row>
    <row r="4489" spans="3:34">
      <c r="C4489" s="111"/>
      <c r="D4489" s="111"/>
      <c r="E4489" s="111"/>
      <c r="F4489" s="138"/>
      <c r="G4489" s="111"/>
      <c r="J4489" s="111"/>
      <c r="AD4489" s="111"/>
      <c r="AH4489" s="111"/>
    </row>
    <row r="4490" spans="3:34">
      <c r="C4490" s="111"/>
      <c r="D4490" s="111"/>
      <c r="E4490" s="111"/>
      <c r="F4490" s="138"/>
      <c r="G4490" s="111"/>
      <c r="J4490" s="111"/>
      <c r="AD4490" s="111"/>
      <c r="AH4490" s="111"/>
    </row>
    <row r="4491" spans="3:34">
      <c r="C4491" s="111"/>
      <c r="D4491" s="111"/>
      <c r="E4491" s="111"/>
      <c r="F4491" s="138"/>
      <c r="G4491" s="111"/>
      <c r="J4491" s="111"/>
      <c r="AD4491" s="111"/>
      <c r="AH4491" s="111"/>
    </row>
    <row r="4492" spans="3:34">
      <c r="C4492" s="111"/>
      <c r="D4492" s="111"/>
      <c r="E4492" s="111"/>
      <c r="F4492" s="138"/>
      <c r="G4492" s="111"/>
      <c r="J4492" s="111"/>
      <c r="AD4492" s="111"/>
      <c r="AH4492" s="111"/>
    </row>
    <row r="4493" spans="3:34">
      <c r="C4493" s="111"/>
      <c r="D4493" s="111"/>
      <c r="E4493" s="111"/>
      <c r="F4493" s="138"/>
      <c r="G4493" s="111"/>
      <c r="J4493" s="111"/>
      <c r="AD4493" s="111"/>
      <c r="AH4493" s="111"/>
    </row>
    <row r="4494" spans="3:34">
      <c r="C4494" s="111"/>
      <c r="D4494" s="111"/>
      <c r="E4494" s="111"/>
      <c r="F4494" s="138"/>
      <c r="G4494" s="111"/>
      <c r="J4494" s="111"/>
      <c r="AD4494" s="111"/>
      <c r="AH4494" s="111"/>
    </row>
    <row r="4495" spans="3:34">
      <c r="C4495" s="111"/>
      <c r="D4495" s="111"/>
      <c r="E4495" s="111"/>
      <c r="F4495" s="138"/>
      <c r="G4495" s="111"/>
      <c r="J4495" s="111"/>
      <c r="AD4495" s="111"/>
      <c r="AH4495" s="111"/>
    </row>
    <row r="4496" spans="3:34">
      <c r="C4496" s="111"/>
      <c r="D4496" s="111"/>
      <c r="E4496" s="111"/>
      <c r="F4496" s="138"/>
      <c r="G4496" s="111"/>
      <c r="J4496" s="111"/>
      <c r="AD4496" s="111"/>
      <c r="AH4496" s="111"/>
    </row>
    <row r="4497" spans="3:34">
      <c r="C4497" s="111"/>
      <c r="D4497" s="111"/>
      <c r="E4497" s="111"/>
      <c r="F4497" s="138"/>
      <c r="G4497" s="111"/>
      <c r="J4497" s="111"/>
      <c r="AD4497" s="111"/>
      <c r="AH4497" s="111"/>
    </row>
    <row r="4498" spans="3:34">
      <c r="C4498" s="111"/>
      <c r="D4498" s="111"/>
      <c r="E4498" s="111"/>
      <c r="F4498" s="138"/>
      <c r="G4498" s="111"/>
      <c r="J4498" s="111"/>
      <c r="AD4498" s="111"/>
      <c r="AH4498" s="111"/>
    </row>
    <row r="4499" spans="3:34">
      <c r="C4499" s="111"/>
      <c r="D4499" s="111"/>
      <c r="E4499" s="111"/>
      <c r="F4499" s="138"/>
      <c r="G4499" s="111"/>
      <c r="J4499" s="111"/>
      <c r="AD4499" s="111"/>
      <c r="AH4499" s="111"/>
    </row>
    <row r="4500" spans="3:34">
      <c r="C4500" s="111"/>
      <c r="D4500" s="111"/>
      <c r="E4500" s="111"/>
      <c r="F4500" s="138"/>
      <c r="G4500" s="111"/>
      <c r="J4500" s="111"/>
      <c r="AD4500" s="111"/>
      <c r="AH4500" s="111"/>
    </row>
    <row r="4501" spans="3:34">
      <c r="C4501" s="111"/>
      <c r="D4501" s="111"/>
      <c r="E4501" s="111"/>
      <c r="F4501" s="138"/>
      <c r="G4501" s="111"/>
      <c r="J4501" s="111"/>
      <c r="AD4501" s="111"/>
      <c r="AH4501" s="111"/>
    </row>
    <row r="4502" spans="3:34">
      <c r="C4502" s="111"/>
      <c r="D4502" s="111"/>
      <c r="E4502" s="111"/>
      <c r="F4502" s="138"/>
      <c r="G4502" s="111"/>
      <c r="J4502" s="111"/>
      <c r="AD4502" s="111"/>
      <c r="AH4502" s="111"/>
    </row>
    <row r="4503" spans="3:34">
      <c r="C4503" s="111"/>
      <c r="D4503" s="111"/>
      <c r="E4503" s="111"/>
      <c r="F4503" s="138"/>
      <c r="G4503" s="111"/>
      <c r="J4503" s="111"/>
      <c r="AD4503" s="111"/>
      <c r="AH4503" s="111"/>
    </row>
    <row r="4504" spans="3:34">
      <c r="C4504" s="111"/>
      <c r="D4504" s="111"/>
      <c r="E4504" s="111"/>
      <c r="F4504" s="138"/>
      <c r="G4504" s="111"/>
      <c r="J4504" s="111"/>
      <c r="AD4504" s="111"/>
      <c r="AH4504" s="111"/>
    </row>
    <row r="4505" spans="3:34">
      <c r="C4505" s="111"/>
      <c r="D4505" s="111"/>
      <c r="E4505" s="111"/>
      <c r="F4505" s="138"/>
      <c r="G4505" s="111"/>
      <c r="J4505" s="111"/>
      <c r="AD4505" s="111"/>
      <c r="AH4505" s="111"/>
    </row>
    <row r="4506" spans="3:34">
      <c r="C4506" s="111"/>
      <c r="D4506" s="111"/>
      <c r="E4506" s="111"/>
      <c r="F4506" s="138"/>
      <c r="G4506" s="111"/>
      <c r="J4506" s="111"/>
      <c r="AD4506" s="111"/>
      <c r="AH4506" s="111"/>
    </row>
    <row r="4507" spans="3:34">
      <c r="C4507" s="111"/>
      <c r="D4507" s="111"/>
      <c r="E4507" s="111"/>
      <c r="F4507" s="138"/>
      <c r="G4507" s="111"/>
      <c r="J4507" s="111"/>
      <c r="AD4507" s="111"/>
      <c r="AH4507" s="111"/>
    </row>
    <row r="4508" spans="3:34">
      <c r="C4508" s="111"/>
      <c r="D4508" s="111"/>
      <c r="E4508" s="111"/>
      <c r="F4508" s="138"/>
      <c r="G4508" s="111"/>
      <c r="J4508" s="111"/>
      <c r="AD4508" s="111"/>
      <c r="AH4508" s="111"/>
    </row>
    <row r="4509" spans="3:34">
      <c r="C4509" s="111"/>
      <c r="D4509" s="111"/>
      <c r="E4509" s="111"/>
      <c r="F4509" s="138"/>
      <c r="G4509" s="111"/>
      <c r="J4509" s="111"/>
      <c r="AD4509" s="111"/>
      <c r="AH4509" s="111"/>
    </row>
    <row r="4510" spans="3:34">
      <c r="C4510" s="111"/>
      <c r="D4510" s="111"/>
      <c r="E4510" s="111"/>
      <c r="F4510" s="138"/>
      <c r="G4510" s="111"/>
      <c r="J4510" s="111"/>
      <c r="AD4510" s="111"/>
      <c r="AH4510" s="111"/>
    </row>
    <row r="4511" spans="3:34">
      <c r="C4511" s="111"/>
      <c r="D4511" s="111"/>
      <c r="E4511" s="111"/>
      <c r="F4511" s="138"/>
      <c r="G4511" s="111"/>
      <c r="J4511" s="111"/>
      <c r="AD4511" s="111"/>
      <c r="AH4511" s="111"/>
    </row>
    <row r="4512" spans="3:34">
      <c r="C4512" s="111"/>
      <c r="D4512" s="111"/>
      <c r="E4512" s="111"/>
      <c r="F4512" s="138"/>
      <c r="G4512" s="111"/>
      <c r="J4512" s="111"/>
      <c r="AD4512" s="111"/>
      <c r="AH4512" s="111"/>
    </row>
    <row r="4513" spans="3:34">
      <c r="C4513" s="111"/>
      <c r="D4513" s="111"/>
      <c r="E4513" s="111"/>
      <c r="F4513" s="138"/>
      <c r="G4513" s="111"/>
      <c r="J4513" s="111"/>
      <c r="AD4513" s="111"/>
      <c r="AH4513" s="111"/>
    </row>
    <row r="4514" spans="3:34">
      <c r="C4514" s="111"/>
      <c r="D4514" s="111"/>
      <c r="E4514" s="111"/>
      <c r="F4514" s="138"/>
      <c r="G4514" s="111"/>
      <c r="J4514" s="111"/>
      <c r="AD4514" s="111"/>
      <c r="AH4514" s="111"/>
    </row>
    <row r="4515" spans="3:34">
      <c r="C4515" s="111"/>
      <c r="D4515" s="111"/>
      <c r="E4515" s="111"/>
      <c r="F4515" s="138"/>
      <c r="G4515" s="111"/>
      <c r="J4515" s="111"/>
      <c r="AD4515" s="111"/>
      <c r="AH4515" s="111"/>
    </row>
    <row r="4516" spans="3:34">
      <c r="C4516" s="111"/>
      <c r="D4516" s="111"/>
      <c r="E4516" s="111"/>
      <c r="F4516" s="138"/>
      <c r="G4516" s="111"/>
      <c r="J4516" s="111"/>
      <c r="AD4516" s="111"/>
      <c r="AH4516" s="111"/>
    </row>
    <row r="4517" spans="3:34">
      <c r="C4517" s="111"/>
      <c r="D4517" s="111"/>
      <c r="E4517" s="111"/>
      <c r="F4517" s="138"/>
      <c r="G4517" s="111"/>
      <c r="J4517" s="111"/>
      <c r="AD4517" s="111"/>
      <c r="AH4517" s="111"/>
    </row>
    <row r="4518" spans="3:34">
      <c r="C4518" s="111"/>
      <c r="D4518" s="111"/>
      <c r="E4518" s="111"/>
      <c r="F4518" s="138"/>
      <c r="G4518" s="111"/>
      <c r="J4518" s="111"/>
      <c r="AD4518" s="111"/>
      <c r="AH4518" s="111"/>
    </row>
    <row r="4519" spans="3:34">
      <c r="C4519" s="111"/>
      <c r="D4519" s="111"/>
      <c r="E4519" s="111"/>
      <c r="F4519" s="138"/>
      <c r="G4519" s="111"/>
      <c r="J4519" s="111"/>
      <c r="AD4519" s="111"/>
      <c r="AH4519" s="111"/>
    </row>
    <row r="4520" spans="3:34">
      <c r="C4520" s="111"/>
      <c r="D4520" s="111"/>
      <c r="E4520" s="111"/>
      <c r="F4520" s="138"/>
      <c r="G4520" s="111"/>
      <c r="J4520" s="111"/>
      <c r="AD4520" s="111"/>
      <c r="AH4520" s="111"/>
    </row>
    <row r="4521" spans="3:34">
      <c r="C4521" s="111"/>
      <c r="D4521" s="111"/>
      <c r="E4521" s="111"/>
      <c r="F4521" s="138"/>
      <c r="G4521" s="111"/>
      <c r="J4521" s="111"/>
      <c r="AD4521" s="111"/>
      <c r="AH4521" s="111"/>
    </row>
    <row r="4522" spans="3:34">
      <c r="C4522" s="111"/>
      <c r="D4522" s="111"/>
      <c r="E4522" s="111"/>
      <c r="F4522" s="138"/>
      <c r="G4522" s="111"/>
      <c r="J4522" s="111"/>
      <c r="AD4522" s="111"/>
      <c r="AH4522" s="111"/>
    </row>
    <row r="4523" spans="3:34">
      <c r="C4523" s="111"/>
      <c r="D4523" s="111"/>
      <c r="E4523" s="111"/>
      <c r="F4523" s="138"/>
      <c r="G4523" s="111"/>
      <c r="J4523" s="111"/>
      <c r="AD4523" s="111"/>
      <c r="AH4523" s="111"/>
    </row>
    <row r="4524" spans="3:34">
      <c r="C4524" s="111"/>
      <c r="D4524" s="111"/>
      <c r="E4524" s="111"/>
      <c r="F4524" s="138"/>
      <c r="G4524" s="111"/>
      <c r="J4524" s="111"/>
      <c r="AD4524" s="111"/>
      <c r="AH4524" s="111"/>
    </row>
    <row r="4525" spans="3:34">
      <c r="C4525" s="111"/>
      <c r="D4525" s="111"/>
      <c r="E4525" s="111"/>
      <c r="F4525" s="138"/>
      <c r="G4525" s="111"/>
      <c r="J4525" s="111"/>
      <c r="AD4525" s="111"/>
      <c r="AH4525" s="111"/>
    </row>
    <row r="4526" spans="3:34">
      <c r="C4526" s="111"/>
      <c r="D4526" s="111"/>
      <c r="E4526" s="111"/>
      <c r="F4526" s="138"/>
      <c r="G4526" s="111"/>
      <c r="J4526" s="111"/>
      <c r="AD4526" s="111"/>
      <c r="AH4526" s="111"/>
    </row>
    <row r="4527" spans="3:34">
      <c r="C4527" s="111"/>
      <c r="D4527" s="111"/>
      <c r="E4527" s="111"/>
      <c r="F4527" s="138"/>
      <c r="G4527" s="111"/>
      <c r="J4527" s="111"/>
      <c r="AD4527" s="111"/>
      <c r="AH4527" s="111"/>
    </row>
    <row r="4528" spans="3:34">
      <c r="C4528" s="111"/>
      <c r="D4528" s="111"/>
      <c r="E4528" s="111"/>
      <c r="F4528" s="138"/>
      <c r="G4528" s="111"/>
      <c r="J4528" s="111"/>
      <c r="AD4528" s="111"/>
      <c r="AH4528" s="111"/>
    </row>
    <row r="4529" spans="3:34">
      <c r="C4529" s="111"/>
      <c r="D4529" s="111"/>
      <c r="E4529" s="111"/>
      <c r="F4529" s="138"/>
      <c r="G4529" s="111"/>
      <c r="J4529" s="111"/>
      <c r="AD4529" s="111"/>
      <c r="AH4529" s="111"/>
    </row>
    <row r="4530" spans="3:34">
      <c r="C4530" s="111"/>
      <c r="D4530" s="111"/>
      <c r="E4530" s="111"/>
      <c r="F4530" s="138"/>
      <c r="G4530" s="111"/>
      <c r="J4530" s="111"/>
      <c r="AD4530" s="111"/>
      <c r="AH4530" s="111"/>
    </row>
    <row r="4531" spans="3:34">
      <c r="C4531" s="111"/>
      <c r="D4531" s="111"/>
      <c r="E4531" s="111"/>
      <c r="F4531" s="138"/>
      <c r="G4531" s="111"/>
      <c r="J4531" s="111"/>
      <c r="AD4531" s="111"/>
      <c r="AH4531" s="111"/>
    </row>
    <row r="4532" spans="3:34">
      <c r="C4532" s="111"/>
      <c r="D4532" s="111"/>
      <c r="E4532" s="111"/>
      <c r="F4532" s="138"/>
      <c r="G4532" s="111"/>
      <c r="J4532" s="111"/>
      <c r="AD4532" s="111"/>
      <c r="AH4532" s="111"/>
    </row>
    <row r="4533" spans="3:34">
      <c r="C4533" s="111"/>
      <c r="D4533" s="111"/>
      <c r="E4533" s="111"/>
      <c r="F4533" s="138"/>
      <c r="G4533" s="111"/>
      <c r="J4533" s="111"/>
      <c r="AD4533" s="111"/>
      <c r="AH4533" s="111"/>
    </row>
    <row r="4534" spans="3:34">
      <c r="C4534" s="111"/>
      <c r="D4534" s="111"/>
      <c r="E4534" s="111"/>
      <c r="F4534" s="138"/>
      <c r="G4534" s="111"/>
      <c r="J4534" s="111"/>
      <c r="AD4534" s="111"/>
      <c r="AH4534" s="111"/>
    </row>
    <row r="4535" spans="3:34">
      <c r="C4535" s="111"/>
      <c r="D4535" s="111"/>
      <c r="E4535" s="111"/>
      <c r="F4535" s="138"/>
      <c r="G4535" s="111"/>
      <c r="J4535" s="111"/>
      <c r="AD4535" s="111"/>
      <c r="AH4535" s="111"/>
    </row>
    <row r="4536" spans="3:34">
      <c r="C4536" s="111"/>
      <c r="D4536" s="111"/>
      <c r="E4536" s="111"/>
      <c r="F4536" s="138"/>
      <c r="G4536" s="111"/>
      <c r="J4536" s="111"/>
      <c r="AD4536" s="111"/>
      <c r="AH4536" s="111"/>
    </row>
    <row r="4537" spans="3:34">
      <c r="C4537" s="111"/>
      <c r="D4537" s="111"/>
      <c r="E4537" s="111"/>
      <c r="F4537" s="138"/>
      <c r="G4537" s="111"/>
      <c r="J4537" s="111"/>
      <c r="AD4537" s="111"/>
      <c r="AH4537" s="111"/>
    </row>
    <row r="4538" spans="3:34">
      <c r="C4538" s="111"/>
      <c r="D4538" s="111"/>
      <c r="E4538" s="111"/>
      <c r="F4538" s="138"/>
      <c r="G4538" s="111"/>
      <c r="J4538" s="111"/>
      <c r="AD4538" s="111"/>
      <c r="AH4538" s="111"/>
    </row>
    <row r="4539" spans="3:34">
      <c r="C4539" s="111"/>
      <c r="D4539" s="111"/>
      <c r="E4539" s="111"/>
      <c r="F4539" s="138"/>
      <c r="G4539" s="111"/>
      <c r="J4539" s="111"/>
      <c r="AD4539" s="111"/>
      <c r="AH4539" s="111"/>
    </row>
    <row r="4540" spans="3:34">
      <c r="C4540" s="111"/>
      <c r="D4540" s="111"/>
      <c r="E4540" s="111"/>
      <c r="F4540" s="138"/>
      <c r="G4540" s="111"/>
      <c r="J4540" s="111"/>
      <c r="AD4540" s="111"/>
      <c r="AH4540" s="111"/>
    </row>
    <row r="4541" spans="3:34">
      <c r="C4541" s="111"/>
      <c r="D4541" s="111"/>
      <c r="E4541" s="111"/>
      <c r="F4541" s="138"/>
      <c r="G4541" s="111"/>
      <c r="J4541" s="111"/>
      <c r="AD4541" s="111"/>
      <c r="AH4541" s="111"/>
    </row>
    <row r="4542" spans="3:34">
      <c r="C4542" s="111"/>
      <c r="D4542" s="111"/>
      <c r="E4542" s="111"/>
      <c r="F4542" s="138"/>
      <c r="G4542" s="111"/>
      <c r="J4542" s="111"/>
      <c r="AD4542" s="111"/>
      <c r="AH4542" s="111"/>
    </row>
    <row r="4543" spans="3:34">
      <c r="C4543" s="111"/>
      <c r="D4543" s="111"/>
      <c r="E4543" s="111"/>
      <c r="F4543" s="138"/>
      <c r="G4543" s="111"/>
      <c r="J4543" s="111"/>
      <c r="AD4543" s="111"/>
      <c r="AH4543" s="111"/>
    </row>
    <row r="4544" spans="3:34">
      <c r="C4544" s="111"/>
      <c r="D4544" s="111"/>
      <c r="E4544" s="111"/>
      <c r="F4544" s="138"/>
      <c r="G4544" s="111"/>
      <c r="J4544" s="111"/>
      <c r="AD4544" s="111"/>
      <c r="AH4544" s="111"/>
    </row>
    <row r="4545" spans="3:34">
      <c r="C4545" s="111"/>
      <c r="D4545" s="111"/>
      <c r="E4545" s="111"/>
      <c r="F4545" s="138"/>
      <c r="G4545" s="111"/>
      <c r="J4545" s="111"/>
      <c r="AD4545" s="111"/>
      <c r="AH4545" s="111"/>
    </row>
    <row r="4546" spans="3:34">
      <c r="C4546" s="111"/>
      <c r="D4546" s="111"/>
      <c r="E4546" s="111"/>
      <c r="F4546" s="138"/>
      <c r="G4546" s="111"/>
      <c r="J4546" s="111"/>
      <c r="AD4546" s="111"/>
      <c r="AH4546" s="111"/>
    </row>
    <row r="4547" spans="3:34">
      <c r="C4547" s="111"/>
      <c r="D4547" s="111"/>
      <c r="E4547" s="111"/>
      <c r="F4547" s="138"/>
      <c r="G4547" s="111"/>
      <c r="J4547" s="111"/>
      <c r="AD4547" s="111"/>
      <c r="AH4547" s="111"/>
    </row>
    <row r="4548" spans="3:34">
      <c r="C4548" s="111"/>
      <c r="D4548" s="111"/>
      <c r="E4548" s="111"/>
      <c r="F4548" s="138"/>
      <c r="G4548" s="111"/>
      <c r="J4548" s="111"/>
      <c r="AD4548" s="111"/>
      <c r="AH4548" s="111"/>
    </row>
    <row r="4549" spans="3:34">
      <c r="C4549" s="111"/>
      <c r="D4549" s="111"/>
      <c r="E4549" s="111"/>
      <c r="F4549" s="138"/>
      <c r="G4549" s="111"/>
      <c r="J4549" s="111"/>
      <c r="AD4549" s="111"/>
      <c r="AH4549" s="111"/>
    </row>
    <row r="4550" spans="3:34">
      <c r="C4550" s="111"/>
      <c r="D4550" s="111"/>
      <c r="E4550" s="111"/>
      <c r="F4550" s="138"/>
      <c r="G4550" s="111"/>
      <c r="J4550" s="111"/>
      <c r="AD4550" s="111"/>
      <c r="AH4550" s="111"/>
    </row>
    <row r="4551" spans="3:34">
      <c r="C4551" s="111"/>
      <c r="D4551" s="111"/>
      <c r="E4551" s="111"/>
      <c r="F4551" s="138"/>
      <c r="G4551" s="111"/>
      <c r="J4551" s="111"/>
      <c r="AD4551" s="111"/>
      <c r="AH4551" s="111"/>
    </row>
    <row r="4552" spans="3:34">
      <c r="C4552" s="111"/>
      <c r="D4552" s="111"/>
      <c r="E4552" s="111"/>
      <c r="F4552" s="138"/>
      <c r="G4552" s="111"/>
      <c r="J4552" s="111"/>
      <c r="AD4552" s="111"/>
      <c r="AH4552" s="111"/>
    </row>
    <row r="4553" spans="3:34">
      <c r="C4553" s="111"/>
      <c r="D4553" s="111"/>
      <c r="E4553" s="111"/>
      <c r="F4553" s="138"/>
      <c r="G4553" s="111"/>
      <c r="J4553" s="111"/>
      <c r="AD4553" s="111"/>
      <c r="AH4553" s="111"/>
    </row>
    <row r="4554" spans="3:34">
      <c r="C4554" s="111"/>
      <c r="D4554" s="111"/>
      <c r="E4554" s="111"/>
      <c r="F4554" s="138"/>
      <c r="G4554" s="111"/>
      <c r="J4554" s="111"/>
      <c r="AD4554" s="111"/>
      <c r="AH4554" s="111"/>
    </row>
    <row r="4555" spans="3:34">
      <c r="C4555" s="111"/>
      <c r="D4555" s="111"/>
      <c r="E4555" s="111"/>
      <c r="F4555" s="138"/>
      <c r="G4555" s="111"/>
      <c r="J4555" s="111"/>
      <c r="AD4555" s="111"/>
      <c r="AH4555" s="111"/>
    </row>
    <row r="4556" spans="3:34">
      <c r="C4556" s="111"/>
      <c r="D4556" s="111"/>
      <c r="E4556" s="111"/>
      <c r="F4556" s="138"/>
      <c r="G4556" s="111"/>
      <c r="J4556" s="111"/>
      <c r="AD4556" s="111"/>
      <c r="AH4556" s="111"/>
    </row>
    <row r="4557" spans="3:34">
      <c r="C4557" s="111"/>
      <c r="D4557" s="111"/>
      <c r="E4557" s="111"/>
      <c r="F4557" s="138"/>
      <c r="G4557" s="111"/>
      <c r="J4557" s="111"/>
      <c r="AD4557" s="111"/>
      <c r="AH4557" s="111"/>
    </row>
    <row r="4558" spans="3:34">
      <c r="C4558" s="111"/>
      <c r="D4558" s="111"/>
      <c r="E4558" s="111"/>
      <c r="F4558" s="138"/>
      <c r="G4558" s="111"/>
      <c r="J4558" s="111"/>
      <c r="AD4558" s="111"/>
      <c r="AH4558" s="111"/>
    </row>
    <row r="4559" spans="3:34">
      <c r="C4559" s="111"/>
      <c r="D4559" s="111"/>
      <c r="E4559" s="111"/>
      <c r="F4559" s="138"/>
      <c r="G4559" s="111"/>
      <c r="J4559" s="111"/>
      <c r="AD4559" s="111"/>
      <c r="AH4559" s="111"/>
    </row>
    <row r="4560" spans="3:34">
      <c r="C4560" s="111"/>
      <c r="D4560" s="111"/>
      <c r="E4560" s="111"/>
      <c r="F4560" s="138"/>
      <c r="G4560" s="111"/>
      <c r="J4560" s="111"/>
      <c r="AD4560" s="111"/>
      <c r="AH4560" s="111"/>
    </row>
    <row r="4561" spans="3:34">
      <c r="C4561" s="111"/>
      <c r="D4561" s="111"/>
      <c r="E4561" s="111"/>
      <c r="F4561" s="138"/>
      <c r="G4561" s="111"/>
      <c r="J4561" s="111"/>
      <c r="AD4561" s="111"/>
      <c r="AH4561" s="111"/>
    </row>
    <row r="4562" spans="3:34">
      <c r="C4562" s="111"/>
      <c r="D4562" s="111"/>
      <c r="E4562" s="111"/>
      <c r="F4562" s="138"/>
      <c r="G4562" s="111"/>
      <c r="J4562" s="111"/>
      <c r="AD4562" s="111"/>
      <c r="AH4562" s="111"/>
    </row>
    <row r="4563" spans="3:34">
      <c r="C4563" s="111"/>
      <c r="D4563" s="111"/>
      <c r="E4563" s="111"/>
      <c r="F4563" s="138"/>
      <c r="G4563" s="111"/>
      <c r="J4563" s="111"/>
      <c r="AD4563" s="111"/>
      <c r="AH4563" s="111"/>
    </row>
    <row r="4564" spans="3:34">
      <c r="C4564" s="111"/>
      <c r="D4564" s="111"/>
      <c r="E4564" s="111"/>
      <c r="F4564" s="138"/>
      <c r="G4564" s="111"/>
      <c r="J4564" s="111"/>
      <c r="AD4564" s="111"/>
      <c r="AH4564" s="111"/>
    </row>
    <row r="4565" spans="3:34">
      <c r="C4565" s="111"/>
      <c r="D4565" s="111"/>
      <c r="E4565" s="111"/>
      <c r="F4565" s="138"/>
      <c r="G4565" s="111"/>
      <c r="J4565" s="111"/>
      <c r="AD4565" s="111"/>
      <c r="AH4565" s="111"/>
    </row>
    <row r="4566" spans="3:34">
      <c r="C4566" s="111"/>
      <c r="D4566" s="111"/>
      <c r="E4566" s="111"/>
      <c r="F4566" s="138"/>
      <c r="G4566" s="111"/>
      <c r="J4566" s="111"/>
      <c r="AD4566" s="111"/>
      <c r="AH4566" s="111"/>
    </row>
    <row r="4567" spans="3:34">
      <c r="C4567" s="111"/>
      <c r="D4567" s="111"/>
      <c r="E4567" s="111"/>
      <c r="F4567" s="138"/>
      <c r="G4567" s="111"/>
      <c r="J4567" s="111"/>
      <c r="AD4567" s="111"/>
      <c r="AH4567" s="111"/>
    </row>
    <row r="4568" spans="3:34">
      <c r="C4568" s="111"/>
      <c r="D4568" s="111"/>
      <c r="E4568" s="111"/>
      <c r="F4568" s="138"/>
      <c r="G4568" s="111"/>
      <c r="J4568" s="111"/>
      <c r="AD4568" s="111"/>
      <c r="AH4568" s="111"/>
    </row>
    <row r="4569" spans="3:34">
      <c r="C4569" s="111"/>
      <c r="D4569" s="111"/>
      <c r="E4569" s="111"/>
      <c r="F4569" s="138"/>
      <c r="G4569" s="111"/>
      <c r="J4569" s="111"/>
      <c r="AD4569" s="111"/>
      <c r="AH4569" s="111"/>
    </row>
    <row r="4570" spans="3:34">
      <c r="C4570" s="111"/>
      <c r="D4570" s="111"/>
      <c r="E4570" s="111"/>
      <c r="F4570" s="138"/>
      <c r="G4570" s="111"/>
      <c r="J4570" s="111"/>
      <c r="AD4570" s="111"/>
      <c r="AH4570" s="111"/>
    </row>
    <row r="4571" spans="3:34">
      <c r="C4571" s="111"/>
      <c r="D4571" s="111"/>
      <c r="E4571" s="111"/>
      <c r="F4571" s="138"/>
      <c r="G4571" s="111"/>
      <c r="J4571" s="111"/>
      <c r="AD4571" s="111"/>
      <c r="AH4571" s="111"/>
    </row>
    <row r="4572" spans="3:34">
      <c r="C4572" s="111"/>
      <c r="D4572" s="111"/>
      <c r="E4572" s="111"/>
      <c r="F4572" s="138"/>
      <c r="G4572" s="111"/>
      <c r="J4572" s="111"/>
      <c r="AD4572" s="111"/>
      <c r="AH4572" s="111"/>
    </row>
    <row r="4573" spans="3:34">
      <c r="C4573" s="111"/>
      <c r="D4573" s="111"/>
      <c r="E4573" s="111"/>
      <c r="F4573" s="138"/>
      <c r="G4573" s="111"/>
      <c r="J4573" s="111"/>
      <c r="AD4573" s="111"/>
      <c r="AH4573" s="111"/>
    </row>
    <row r="4574" spans="3:34">
      <c r="C4574" s="111"/>
      <c r="D4574" s="111"/>
      <c r="E4574" s="111"/>
      <c r="F4574" s="138"/>
      <c r="G4574" s="111"/>
      <c r="J4574" s="111"/>
      <c r="AD4574" s="111"/>
      <c r="AH4574" s="111"/>
    </row>
    <row r="4575" spans="3:34">
      <c r="C4575" s="111"/>
      <c r="D4575" s="111"/>
      <c r="E4575" s="111"/>
      <c r="F4575" s="138"/>
      <c r="G4575" s="111"/>
      <c r="J4575" s="111"/>
      <c r="AD4575" s="111"/>
      <c r="AH4575" s="111"/>
    </row>
    <row r="4576" spans="3:34">
      <c r="C4576" s="111"/>
      <c r="D4576" s="111"/>
      <c r="E4576" s="111"/>
      <c r="F4576" s="138"/>
      <c r="G4576" s="111"/>
      <c r="J4576" s="111"/>
      <c r="AD4576" s="111"/>
      <c r="AH4576" s="111"/>
    </row>
    <row r="4577" spans="3:34">
      <c r="C4577" s="111"/>
      <c r="D4577" s="111"/>
      <c r="E4577" s="111"/>
      <c r="F4577" s="138"/>
      <c r="G4577" s="111"/>
      <c r="J4577" s="111"/>
      <c r="AD4577" s="111"/>
      <c r="AH4577" s="111"/>
    </row>
    <row r="4578" spans="3:34">
      <c r="C4578" s="111"/>
      <c r="D4578" s="111"/>
      <c r="E4578" s="111"/>
      <c r="F4578" s="138"/>
      <c r="G4578" s="111"/>
      <c r="J4578" s="111"/>
      <c r="AD4578" s="111"/>
      <c r="AH4578" s="111"/>
    </row>
    <row r="4579" spans="3:34">
      <c r="C4579" s="111"/>
      <c r="D4579" s="111"/>
      <c r="E4579" s="111"/>
      <c r="F4579" s="138"/>
      <c r="G4579" s="111"/>
      <c r="J4579" s="111"/>
      <c r="AD4579" s="111"/>
      <c r="AH4579" s="111"/>
    </row>
    <row r="4580" spans="3:34">
      <c r="C4580" s="111"/>
      <c r="D4580" s="111"/>
      <c r="E4580" s="111"/>
      <c r="F4580" s="138"/>
      <c r="G4580" s="111"/>
      <c r="J4580" s="111"/>
      <c r="AD4580" s="111"/>
      <c r="AH4580" s="111"/>
    </row>
    <row r="4581" spans="3:34">
      <c r="C4581" s="111"/>
      <c r="D4581" s="111"/>
      <c r="E4581" s="111"/>
      <c r="F4581" s="138"/>
      <c r="G4581" s="111"/>
      <c r="J4581" s="111"/>
      <c r="AD4581" s="111"/>
      <c r="AH4581" s="111"/>
    </row>
    <row r="4582" spans="3:34">
      <c r="C4582" s="111"/>
      <c r="D4582" s="111"/>
      <c r="E4582" s="111"/>
      <c r="F4582" s="138"/>
      <c r="G4582" s="111"/>
      <c r="J4582" s="111"/>
      <c r="AD4582" s="111"/>
      <c r="AH4582" s="111"/>
    </row>
    <row r="4583" spans="3:34">
      <c r="C4583" s="111"/>
      <c r="D4583" s="111"/>
      <c r="E4583" s="111"/>
      <c r="F4583" s="138"/>
      <c r="G4583" s="111"/>
      <c r="J4583" s="111"/>
      <c r="AD4583" s="111"/>
      <c r="AH4583" s="111"/>
    </row>
    <row r="4584" spans="3:34">
      <c r="C4584" s="111"/>
      <c r="D4584" s="111"/>
      <c r="E4584" s="111"/>
      <c r="F4584" s="138"/>
      <c r="G4584" s="111"/>
      <c r="J4584" s="111"/>
      <c r="AD4584" s="111"/>
      <c r="AH4584" s="111"/>
    </row>
    <row r="4585" spans="3:34">
      <c r="C4585" s="111"/>
      <c r="D4585" s="111"/>
      <c r="E4585" s="111"/>
      <c r="F4585" s="138"/>
      <c r="G4585" s="111"/>
      <c r="J4585" s="111"/>
      <c r="AD4585" s="111"/>
      <c r="AH4585" s="111"/>
    </row>
    <row r="4586" spans="3:34">
      <c r="C4586" s="111"/>
      <c r="D4586" s="111"/>
      <c r="E4586" s="111"/>
      <c r="F4586" s="138"/>
      <c r="G4586" s="111"/>
      <c r="J4586" s="111"/>
      <c r="AD4586" s="111"/>
      <c r="AH4586" s="111"/>
    </row>
    <row r="4587" spans="3:34">
      <c r="C4587" s="111"/>
      <c r="D4587" s="111"/>
      <c r="E4587" s="111"/>
      <c r="F4587" s="138"/>
      <c r="G4587" s="111"/>
      <c r="J4587" s="111"/>
      <c r="AD4587" s="111"/>
      <c r="AH4587" s="111"/>
    </row>
    <row r="4588" spans="3:34">
      <c r="C4588" s="111"/>
      <c r="D4588" s="111"/>
      <c r="E4588" s="111"/>
      <c r="F4588" s="138"/>
      <c r="G4588" s="111"/>
      <c r="J4588" s="111"/>
      <c r="AD4588" s="111"/>
      <c r="AH4588" s="111"/>
    </row>
    <row r="4589" spans="3:34">
      <c r="C4589" s="111"/>
      <c r="D4589" s="111"/>
      <c r="E4589" s="111"/>
      <c r="F4589" s="138"/>
      <c r="G4589" s="111"/>
      <c r="J4589" s="111"/>
      <c r="AD4589" s="111"/>
      <c r="AH4589" s="111"/>
    </row>
    <row r="4590" spans="3:34">
      <c r="C4590" s="111"/>
      <c r="D4590" s="111"/>
      <c r="E4590" s="111"/>
      <c r="F4590" s="138"/>
      <c r="G4590" s="111"/>
      <c r="J4590" s="111"/>
      <c r="AD4590" s="111"/>
      <c r="AH4590" s="111"/>
    </row>
    <row r="4591" spans="3:34">
      <c r="C4591" s="111"/>
      <c r="D4591" s="111"/>
      <c r="E4591" s="111"/>
      <c r="F4591" s="138"/>
      <c r="G4591" s="111"/>
      <c r="J4591" s="111"/>
      <c r="AD4591" s="111"/>
      <c r="AH4591" s="111"/>
    </row>
    <row r="4592" spans="3:34">
      <c r="C4592" s="111"/>
      <c r="D4592" s="111"/>
      <c r="E4592" s="111"/>
      <c r="F4592" s="138"/>
      <c r="G4592" s="111"/>
      <c r="J4592" s="111"/>
      <c r="AD4592" s="111"/>
      <c r="AH4592" s="111"/>
    </row>
    <row r="4593" spans="3:34">
      <c r="C4593" s="111"/>
      <c r="D4593" s="111"/>
      <c r="E4593" s="111"/>
      <c r="F4593" s="138"/>
      <c r="G4593" s="111"/>
      <c r="J4593" s="111"/>
      <c r="AD4593" s="111"/>
      <c r="AH4593" s="111"/>
    </row>
    <row r="4594" spans="3:34">
      <c r="C4594" s="111"/>
      <c r="D4594" s="111"/>
      <c r="E4594" s="111"/>
      <c r="F4594" s="138"/>
      <c r="G4594" s="111"/>
      <c r="J4594" s="111"/>
      <c r="AD4594" s="111"/>
      <c r="AH4594" s="111"/>
    </row>
    <row r="4595" spans="3:34">
      <c r="C4595" s="111"/>
      <c r="D4595" s="111"/>
      <c r="E4595" s="111"/>
      <c r="F4595" s="138"/>
      <c r="G4595" s="111"/>
      <c r="J4595" s="111"/>
      <c r="AD4595" s="111"/>
      <c r="AH4595" s="111"/>
    </row>
    <row r="4596" spans="3:34">
      <c r="C4596" s="111"/>
      <c r="D4596" s="111"/>
      <c r="E4596" s="111"/>
      <c r="F4596" s="138"/>
      <c r="G4596" s="111"/>
      <c r="J4596" s="111"/>
      <c r="AD4596" s="111"/>
      <c r="AH4596" s="111"/>
    </row>
    <row r="4597" spans="3:34">
      <c r="C4597" s="111"/>
      <c r="D4597" s="111"/>
      <c r="E4597" s="111"/>
      <c r="F4597" s="138"/>
      <c r="G4597" s="111"/>
      <c r="J4597" s="111"/>
      <c r="AD4597" s="111"/>
      <c r="AH4597" s="111"/>
    </row>
    <row r="4598" spans="3:34">
      <c r="C4598" s="111"/>
      <c r="D4598" s="111"/>
      <c r="E4598" s="111"/>
      <c r="F4598" s="138"/>
      <c r="G4598" s="111"/>
      <c r="J4598" s="111"/>
      <c r="AD4598" s="111"/>
      <c r="AH4598" s="111"/>
    </row>
    <row r="4599" spans="3:34">
      <c r="C4599" s="111"/>
      <c r="D4599" s="111"/>
      <c r="E4599" s="111"/>
      <c r="F4599" s="138"/>
      <c r="G4599" s="111"/>
      <c r="J4599" s="111"/>
      <c r="AD4599" s="111"/>
      <c r="AH4599" s="111"/>
    </row>
    <row r="4600" spans="3:34">
      <c r="C4600" s="111"/>
      <c r="D4600" s="111"/>
      <c r="E4600" s="111"/>
      <c r="F4600" s="138"/>
      <c r="G4600" s="111"/>
      <c r="J4600" s="111"/>
      <c r="AD4600" s="111"/>
      <c r="AH4600" s="111"/>
    </row>
    <row r="4601" spans="3:34">
      <c r="C4601" s="111"/>
      <c r="D4601" s="111"/>
      <c r="E4601" s="111"/>
      <c r="F4601" s="138"/>
      <c r="G4601" s="111"/>
      <c r="J4601" s="111"/>
      <c r="AD4601" s="111"/>
      <c r="AH4601" s="111"/>
    </row>
    <row r="4602" spans="3:34">
      <c r="C4602" s="111"/>
      <c r="D4602" s="111"/>
      <c r="E4602" s="111"/>
      <c r="F4602" s="138"/>
      <c r="G4602" s="111"/>
      <c r="J4602" s="111"/>
      <c r="AD4602" s="111"/>
      <c r="AH4602" s="111"/>
    </row>
    <row r="4603" spans="3:34">
      <c r="C4603" s="111"/>
      <c r="D4603" s="111"/>
      <c r="E4603" s="111"/>
      <c r="F4603" s="138"/>
      <c r="G4603" s="111"/>
      <c r="J4603" s="111"/>
      <c r="AD4603" s="111"/>
      <c r="AH4603" s="111"/>
    </row>
    <row r="4604" spans="3:34">
      <c r="C4604" s="111"/>
      <c r="D4604" s="111"/>
      <c r="E4604" s="111"/>
      <c r="F4604" s="138"/>
      <c r="G4604" s="111"/>
      <c r="J4604" s="111"/>
      <c r="AD4604" s="111"/>
      <c r="AH4604" s="111"/>
    </row>
    <row r="4605" spans="3:34">
      <c r="C4605" s="111"/>
      <c r="D4605" s="111"/>
      <c r="E4605" s="111"/>
      <c r="F4605" s="138"/>
      <c r="G4605" s="111"/>
      <c r="J4605" s="111"/>
      <c r="AD4605" s="111"/>
      <c r="AH4605" s="111"/>
    </row>
    <row r="4606" spans="3:34">
      <c r="C4606" s="111"/>
      <c r="D4606" s="111"/>
      <c r="E4606" s="111"/>
      <c r="F4606" s="138"/>
      <c r="G4606" s="111"/>
      <c r="J4606" s="111"/>
      <c r="AD4606" s="111"/>
      <c r="AH4606" s="111"/>
    </row>
    <row r="4607" spans="3:34">
      <c r="C4607" s="111"/>
      <c r="D4607" s="111"/>
      <c r="E4607" s="111"/>
      <c r="F4607" s="138"/>
      <c r="G4607" s="111"/>
      <c r="J4607" s="111"/>
      <c r="AD4607" s="111"/>
      <c r="AH4607" s="111"/>
    </row>
    <row r="4608" spans="3:34">
      <c r="C4608" s="111"/>
      <c r="D4608" s="111"/>
      <c r="E4608" s="111"/>
      <c r="F4608" s="138"/>
      <c r="G4608" s="111"/>
      <c r="J4608" s="111"/>
      <c r="AD4608" s="111"/>
      <c r="AH4608" s="111"/>
    </row>
    <row r="4609" spans="3:34">
      <c r="C4609" s="111"/>
      <c r="D4609" s="111"/>
      <c r="E4609" s="111"/>
      <c r="F4609" s="138"/>
      <c r="G4609" s="111"/>
      <c r="J4609" s="111"/>
      <c r="AD4609" s="111"/>
      <c r="AH4609" s="111"/>
    </row>
    <row r="4610" spans="3:34">
      <c r="C4610" s="111"/>
      <c r="D4610" s="111"/>
      <c r="E4610" s="111"/>
      <c r="F4610" s="138"/>
      <c r="G4610" s="111"/>
      <c r="J4610" s="111"/>
      <c r="AD4610" s="111"/>
      <c r="AH4610" s="111"/>
    </row>
    <row r="4611" spans="3:34">
      <c r="C4611" s="111"/>
      <c r="D4611" s="111"/>
      <c r="E4611" s="111"/>
      <c r="F4611" s="138"/>
      <c r="G4611" s="111"/>
      <c r="J4611" s="111"/>
      <c r="AD4611" s="111"/>
      <c r="AH4611" s="111"/>
    </row>
    <row r="4612" spans="3:34">
      <c r="C4612" s="111"/>
      <c r="D4612" s="111"/>
      <c r="E4612" s="111"/>
      <c r="F4612" s="138"/>
      <c r="G4612" s="111"/>
      <c r="J4612" s="111"/>
      <c r="AD4612" s="111"/>
      <c r="AH4612" s="111"/>
    </row>
    <row r="4613" spans="3:34">
      <c r="C4613" s="111"/>
      <c r="D4613" s="111"/>
      <c r="E4613" s="111"/>
      <c r="F4613" s="138"/>
      <c r="G4613" s="111"/>
      <c r="J4613" s="111"/>
      <c r="AD4613" s="111"/>
      <c r="AH4613" s="111"/>
    </row>
    <row r="4614" spans="3:34">
      <c r="C4614" s="111"/>
      <c r="D4614" s="111"/>
      <c r="E4614" s="111"/>
      <c r="F4614" s="138"/>
      <c r="G4614" s="111"/>
      <c r="J4614" s="111"/>
      <c r="AD4614" s="111"/>
      <c r="AH4614" s="111"/>
    </row>
    <row r="4615" spans="3:34">
      <c r="C4615" s="111"/>
      <c r="D4615" s="111"/>
      <c r="E4615" s="111"/>
      <c r="F4615" s="138"/>
      <c r="G4615" s="111"/>
      <c r="J4615" s="111"/>
      <c r="AD4615" s="111"/>
      <c r="AH4615" s="111"/>
    </row>
    <row r="4616" spans="3:34">
      <c r="C4616" s="111"/>
      <c r="D4616" s="111"/>
      <c r="E4616" s="111"/>
      <c r="F4616" s="138"/>
      <c r="G4616" s="111"/>
      <c r="J4616" s="111"/>
      <c r="AD4616" s="111"/>
      <c r="AH4616" s="111"/>
    </row>
    <row r="4617" spans="3:34">
      <c r="C4617" s="111"/>
      <c r="D4617" s="111"/>
      <c r="E4617" s="111"/>
      <c r="F4617" s="138"/>
      <c r="G4617" s="111"/>
      <c r="J4617" s="111"/>
      <c r="AD4617" s="111"/>
      <c r="AH4617" s="111"/>
    </row>
    <row r="4618" spans="3:34">
      <c r="C4618" s="111"/>
      <c r="D4618" s="111"/>
      <c r="E4618" s="111"/>
      <c r="F4618" s="138"/>
      <c r="G4618" s="111"/>
      <c r="J4618" s="111"/>
      <c r="AD4618" s="111"/>
      <c r="AH4618" s="111"/>
    </row>
    <row r="4619" spans="3:34">
      <c r="C4619" s="111"/>
      <c r="D4619" s="111"/>
      <c r="E4619" s="111"/>
      <c r="F4619" s="138"/>
      <c r="G4619" s="111"/>
      <c r="J4619" s="111"/>
      <c r="AD4619" s="111"/>
      <c r="AH4619" s="111"/>
    </row>
    <row r="4620" spans="3:34">
      <c r="C4620" s="111"/>
      <c r="D4620" s="111"/>
      <c r="E4620" s="111"/>
      <c r="F4620" s="138"/>
      <c r="G4620" s="111"/>
      <c r="J4620" s="111"/>
      <c r="AD4620" s="111"/>
      <c r="AH4620" s="111"/>
    </row>
    <row r="4621" spans="3:34">
      <c r="C4621" s="111"/>
      <c r="D4621" s="111"/>
      <c r="E4621" s="111"/>
      <c r="F4621" s="138"/>
      <c r="G4621" s="111"/>
      <c r="J4621" s="111"/>
      <c r="AD4621" s="111"/>
      <c r="AH4621" s="111"/>
    </row>
    <row r="4622" spans="3:34">
      <c r="C4622" s="111"/>
      <c r="D4622" s="111"/>
      <c r="E4622" s="111"/>
      <c r="F4622" s="138"/>
      <c r="G4622" s="111"/>
      <c r="J4622" s="111"/>
      <c r="AD4622" s="111"/>
      <c r="AH4622" s="111"/>
    </row>
    <row r="4623" spans="3:34">
      <c r="C4623" s="111"/>
      <c r="D4623" s="111"/>
      <c r="E4623" s="111"/>
      <c r="F4623" s="138"/>
      <c r="G4623" s="111"/>
      <c r="J4623" s="111"/>
      <c r="AD4623" s="111"/>
      <c r="AH4623" s="111"/>
    </row>
    <row r="4624" spans="3:34">
      <c r="C4624" s="111"/>
      <c r="D4624" s="111"/>
      <c r="E4624" s="111"/>
      <c r="F4624" s="138"/>
      <c r="G4624" s="111"/>
      <c r="J4624" s="111"/>
      <c r="AD4624" s="111"/>
      <c r="AH4624" s="111"/>
    </row>
    <row r="4625" spans="3:34">
      <c r="C4625" s="111"/>
      <c r="D4625" s="111"/>
      <c r="E4625" s="111"/>
      <c r="F4625" s="138"/>
      <c r="G4625" s="111"/>
      <c r="J4625" s="111"/>
      <c r="AD4625" s="111"/>
      <c r="AH4625" s="111"/>
    </row>
    <row r="4626" spans="3:34">
      <c r="C4626" s="111"/>
      <c r="D4626" s="111"/>
      <c r="E4626" s="111"/>
      <c r="F4626" s="138"/>
      <c r="G4626" s="111"/>
      <c r="J4626" s="111"/>
      <c r="AD4626" s="111"/>
      <c r="AH4626" s="111"/>
    </row>
    <row r="4627" spans="3:34">
      <c r="C4627" s="111"/>
      <c r="D4627" s="111"/>
      <c r="E4627" s="111"/>
      <c r="F4627" s="138"/>
      <c r="G4627" s="111"/>
      <c r="J4627" s="111"/>
      <c r="AD4627" s="111"/>
      <c r="AH4627" s="111"/>
    </row>
    <row r="4628" spans="3:34">
      <c r="C4628" s="111"/>
      <c r="D4628" s="111"/>
      <c r="E4628" s="111"/>
      <c r="F4628" s="138"/>
      <c r="G4628" s="111"/>
      <c r="J4628" s="111"/>
      <c r="AD4628" s="111"/>
      <c r="AH4628" s="111"/>
    </row>
    <row r="4629" spans="3:34">
      <c r="C4629" s="111"/>
      <c r="D4629" s="111"/>
      <c r="E4629" s="111"/>
      <c r="F4629" s="138"/>
      <c r="G4629" s="111"/>
      <c r="J4629" s="111"/>
      <c r="AD4629" s="111"/>
      <c r="AH4629" s="111"/>
    </row>
    <row r="4630" spans="3:34">
      <c r="C4630" s="111"/>
      <c r="D4630" s="111"/>
      <c r="E4630" s="111"/>
      <c r="F4630" s="138"/>
      <c r="G4630" s="111"/>
      <c r="J4630" s="111"/>
      <c r="AD4630" s="111"/>
      <c r="AH4630" s="111"/>
    </row>
    <row r="4631" spans="3:34">
      <c r="C4631" s="111"/>
      <c r="D4631" s="111"/>
      <c r="E4631" s="111"/>
      <c r="F4631" s="138"/>
      <c r="G4631" s="111"/>
      <c r="J4631" s="111"/>
      <c r="AD4631" s="111"/>
      <c r="AH4631" s="111"/>
    </row>
    <row r="4632" spans="3:34">
      <c r="C4632" s="111"/>
      <c r="D4632" s="111"/>
      <c r="E4632" s="111"/>
      <c r="F4632" s="138"/>
      <c r="G4632" s="111"/>
      <c r="J4632" s="111"/>
      <c r="AD4632" s="111"/>
      <c r="AH4632" s="111"/>
    </row>
    <row r="4633" spans="3:34">
      <c r="C4633" s="111"/>
      <c r="D4633" s="111"/>
      <c r="E4633" s="111"/>
      <c r="F4633" s="138"/>
      <c r="G4633" s="111"/>
      <c r="J4633" s="111"/>
      <c r="AD4633" s="111"/>
      <c r="AH4633" s="111"/>
    </row>
    <row r="4634" spans="3:34">
      <c r="C4634" s="111"/>
      <c r="D4634" s="111"/>
      <c r="E4634" s="111"/>
      <c r="F4634" s="138"/>
      <c r="G4634" s="111"/>
      <c r="J4634" s="111"/>
      <c r="AD4634" s="111"/>
      <c r="AH4634" s="111"/>
    </row>
    <row r="4635" spans="3:34">
      <c r="C4635" s="111"/>
      <c r="D4635" s="111"/>
      <c r="E4635" s="111"/>
      <c r="F4635" s="138"/>
      <c r="G4635" s="111"/>
      <c r="J4635" s="111"/>
      <c r="AD4635" s="111"/>
      <c r="AH4635" s="111"/>
    </row>
    <row r="4636" spans="3:34">
      <c r="C4636" s="111"/>
      <c r="D4636" s="111"/>
      <c r="E4636" s="111"/>
      <c r="F4636" s="138"/>
      <c r="G4636" s="111"/>
      <c r="J4636" s="111"/>
      <c r="AD4636" s="111"/>
      <c r="AH4636" s="111"/>
    </row>
    <row r="4637" spans="3:34">
      <c r="C4637" s="111"/>
      <c r="D4637" s="111"/>
      <c r="E4637" s="111"/>
      <c r="F4637" s="138"/>
      <c r="G4637" s="111"/>
      <c r="J4637" s="111"/>
      <c r="AD4637" s="111"/>
      <c r="AH4637" s="111"/>
    </row>
    <row r="4638" spans="3:34">
      <c r="C4638" s="111"/>
      <c r="D4638" s="111"/>
      <c r="E4638" s="111"/>
      <c r="F4638" s="138"/>
      <c r="G4638" s="111"/>
      <c r="J4638" s="111"/>
      <c r="AD4638" s="111"/>
      <c r="AH4638" s="111"/>
    </row>
    <row r="4639" spans="3:34">
      <c r="C4639" s="111"/>
      <c r="D4639" s="111"/>
      <c r="E4639" s="111"/>
      <c r="F4639" s="138"/>
      <c r="G4639" s="111"/>
      <c r="J4639" s="111"/>
      <c r="AD4639" s="111"/>
      <c r="AH4639" s="111"/>
    </row>
    <row r="4640" spans="3:34">
      <c r="C4640" s="111"/>
      <c r="D4640" s="111"/>
      <c r="E4640" s="111"/>
      <c r="F4640" s="138"/>
      <c r="G4640" s="111"/>
      <c r="J4640" s="111"/>
      <c r="AD4640" s="111"/>
      <c r="AH4640" s="111"/>
    </row>
    <row r="4641" spans="3:34">
      <c r="C4641" s="111"/>
      <c r="D4641" s="111"/>
      <c r="E4641" s="111"/>
      <c r="F4641" s="138"/>
      <c r="G4641" s="111"/>
      <c r="J4641" s="111"/>
      <c r="AD4641" s="111"/>
      <c r="AH4641" s="111"/>
    </row>
    <row r="4642" spans="3:34">
      <c r="C4642" s="111"/>
      <c r="D4642" s="111"/>
      <c r="E4642" s="111"/>
      <c r="F4642" s="138"/>
      <c r="G4642" s="111"/>
      <c r="J4642" s="111"/>
      <c r="AD4642" s="111"/>
      <c r="AH4642" s="111"/>
    </row>
    <row r="4643" spans="3:34">
      <c r="C4643" s="111"/>
      <c r="D4643" s="111"/>
      <c r="E4643" s="111"/>
      <c r="F4643" s="138"/>
      <c r="G4643" s="111"/>
      <c r="J4643" s="111"/>
      <c r="AD4643" s="111"/>
      <c r="AH4643" s="111"/>
    </row>
    <row r="4644" spans="3:34">
      <c r="C4644" s="111"/>
      <c r="D4644" s="111"/>
      <c r="E4644" s="111"/>
      <c r="F4644" s="138"/>
      <c r="G4644" s="111"/>
      <c r="J4644" s="111"/>
      <c r="AD4644" s="111"/>
      <c r="AH4644" s="111"/>
    </row>
    <row r="4645" spans="3:34">
      <c r="C4645" s="111"/>
      <c r="D4645" s="111"/>
      <c r="E4645" s="111"/>
      <c r="F4645" s="138"/>
      <c r="G4645" s="111"/>
      <c r="J4645" s="111"/>
      <c r="AD4645" s="111"/>
      <c r="AH4645" s="111"/>
    </row>
    <row r="4646" spans="3:34">
      <c r="C4646" s="111"/>
      <c r="D4646" s="111"/>
      <c r="E4646" s="111"/>
      <c r="F4646" s="138"/>
      <c r="G4646" s="111"/>
      <c r="J4646" s="111"/>
      <c r="AD4646" s="111"/>
      <c r="AH4646" s="111"/>
    </row>
    <row r="4647" spans="3:34">
      <c r="C4647" s="111"/>
      <c r="D4647" s="111"/>
      <c r="E4647" s="111"/>
      <c r="F4647" s="138"/>
      <c r="G4647" s="111"/>
      <c r="J4647" s="111"/>
      <c r="AD4647" s="111"/>
      <c r="AH4647" s="111"/>
    </row>
    <row r="4648" spans="3:34">
      <c r="C4648" s="111"/>
      <c r="D4648" s="111"/>
      <c r="E4648" s="111"/>
      <c r="F4648" s="138"/>
      <c r="G4648" s="111"/>
      <c r="J4648" s="111"/>
      <c r="AD4648" s="111"/>
      <c r="AH4648" s="111"/>
    </row>
    <row r="4649" spans="3:34">
      <c r="C4649" s="111"/>
      <c r="D4649" s="111"/>
      <c r="E4649" s="111"/>
      <c r="F4649" s="138"/>
      <c r="G4649" s="111"/>
      <c r="J4649" s="111"/>
      <c r="AD4649" s="111"/>
      <c r="AH4649" s="111"/>
    </row>
    <row r="4650" spans="3:34">
      <c r="C4650" s="111"/>
      <c r="D4650" s="111"/>
      <c r="E4650" s="111"/>
      <c r="F4650" s="138"/>
      <c r="G4650" s="111"/>
      <c r="J4650" s="111"/>
      <c r="AD4650" s="111"/>
      <c r="AH4650" s="111"/>
    </row>
    <row r="4651" spans="3:34">
      <c r="C4651" s="111"/>
      <c r="D4651" s="111"/>
      <c r="E4651" s="111"/>
      <c r="F4651" s="138"/>
      <c r="G4651" s="111"/>
      <c r="J4651" s="111"/>
      <c r="AD4651" s="111"/>
      <c r="AH4651" s="111"/>
    </row>
    <row r="4652" spans="3:34">
      <c r="C4652" s="111"/>
      <c r="D4652" s="111"/>
      <c r="E4652" s="111"/>
      <c r="F4652" s="138"/>
      <c r="G4652" s="111"/>
      <c r="J4652" s="111"/>
      <c r="AD4652" s="111"/>
      <c r="AH4652" s="111"/>
    </row>
    <row r="4653" spans="3:34">
      <c r="C4653" s="111"/>
      <c r="D4653" s="111"/>
      <c r="E4653" s="111"/>
      <c r="F4653" s="138"/>
      <c r="G4653" s="111"/>
      <c r="J4653" s="111"/>
      <c r="AD4653" s="111"/>
      <c r="AH4653" s="111"/>
    </row>
    <row r="4654" spans="3:34">
      <c r="C4654" s="111"/>
      <c r="D4654" s="111"/>
      <c r="E4654" s="111"/>
      <c r="F4654" s="138"/>
      <c r="G4654" s="111"/>
      <c r="J4654" s="111"/>
      <c r="AD4654" s="111"/>
      <c r="AH4654" s="111"/>
    </row>
    <row r="4655" spans="3:34">
      <c r="C4655" s="111"/>
      <c r="D4655" s="111"/>
      <c r="E4655" s="111"/>
      <c r="F4655" s="138"/>
      <c r="G4655" s="111"/>
      <c r="J4655" s="111"/>
      <c r="AD4655" s="111"/>
      <c r="AH4655" s="111"/>
    </row>
    <row r="4656" spans="3:34">
      <c r="C4656" s="111"/>
      <c r="D4656" s="111"/>
      <c r="E4656" s="111"/>
      <c r="F4656" s="138"/>
      <c r="G4656" s="111"/>
      <c r="J4656" s="111"/>
      <c r="AD4656" s="111"/>
      <c r="AH4656" s="111"/>
    </row>
    <row r="4657" spans="3:34">
      <c r="C4657" s="111"/>
      <c r="D4657" s="111"/>
      <c r="E4657" s="111"/>
      <c r="F4657" s="138"/>
      <c r="G4657" s="111"/>
      <c r="J4657" s="111"/>
      <c r="AD4657" s="111"/>
      <c r="AH4657" s="111"/>
    </row>
    <row r="4658" spans="3:34">
      <c r="C4658" s="111"/>
      <c r="D4658" s="111"/>
      <c r="E4658" s="111"/>
      <c r="F4658" s="138"/>
      <c r="G4658" s="111"/>
      <c r="J4658" s="111"/>
      <c r="AD4658" s="111"/>
      <c r="AH4658" s="111"/>
    </row>
    <row r="4659" spans="3:34">
      <c r="C4659" s="111"/>
      <c r="D4659" s="111"/>
      <c r="E4659" s="111"/>
      <c r="F4659" s="138"/>
      <c r="G4659" s="111"/>
      <c r="J4659" s="111"/>
      <c r="AD4659" s="111"/>
      <c r="AH4659" s="111"/>
    </row>
    <row r="4660" spans="3:34">
      <c r="C4660" s="111"/>
      <c r="D4660" s="111"/>
      <c r="E4660" s="111"/>
      <c r="F4660" s="138"/>
      <c r="G4660" s="111"/>
      <c r="J4660" s="111"/>
      <c r="AD4660" s="111"/>
      <c r="AH4660" s="111"/>
    </row>
    <row r="4661" spans="3:34">
      <c r="C4661" s="111"/>
      <c r="D4661" s="111"/>
      <c r="E4661" s="111"/>
      <c r="F4661" s="138"/>
      <c r="G4661" s="111"/>
      <c r="J4661" s="111"/>
      <c r="AD4661" s="111"/>
      <c r="AH4661" s="111"/>
    </row>
    <row r="4662" spans="3:34">
      <c r="C4662" s="111"/>
      <c r="D4662" s="111"/>
      <c r="E4662" s="111"/>
      <c r="F4662" s="138"/>
      <c r="G4662" s="111"/>
      <c r="J4662" s="111"/>
      <c r="AD4662" s="111"/>
      <c r="AH4662" s="111"/>
    </row>
    <row r="4663" spans="3:34">
      <c r="C4663" s="111"/>
      <c r="D4663" s="111"/>
      <c r="E4663" s="111"/>
      <c r="F4663" s="138"/>
      <c r="G4663" s="111"/>
      <c r="J4663" s="111"/>
      <c r="AD4663" s="111"/>
      <c r="AH4663" s="111"/>
    </row>
    <row r="4664" spans="3:34">
      <c r="C4664" s="111"/>
      <c r="D4664" s="111"/>
      <c r="E4664" s="111"/>
      <c r="F4664" s="138"/>
      <c r="G4664" s="111"/>
      <c r="J4664" s="111"/>
      <c r="AD4664" s="111"/>
      <c r="AH4664" s="111"/>
    </row>
    <row r="4665" spans="3:34">
      <c r="C4665" s="111"/>
      <c r="D4665" s="111"/>
      <c r="E4665" s="111"/>
      <c r="F4665" s="138"/>
      <c r="G4665" s="111"/>
      <c r="J4665" s="111"/>
      <c r="AD4665" s="111"/>
      <c r="AH4665" s="111"/>
    </row>
    <row r="4666" spans="3:34">
      <c r="C4666" s="111"/>
      <c r="D4666" s="111"/>
      <c r="E4666" s="111"/>
      <c r="F4666" s="138"/>
      <c r="G4666" s="111"/>
      <c r="J4666" s="111"/>
      <c r="AD4666" s="111"/>
      <c r="AH4666" s="111"/>
    </row>
    <row r="4667" spans="3:34">
      <c r="C4667" s="111"/>
      <c r="D4667" s="111"/>
      <c r="E4667" s="111"/>
      <c r="F4667" s="138"/>
      <c r="G4667" s="111"/>
      <c r="J4667" s="111"/>
      <c r="AD4667" s="111"/>
      <c r="AH4667" s="111"/>
    </row>
    <row r="4668" spans="3:34">
      <c r="C4668" s="111"/>
      <c r="D4668" s="111"/>
      <c r="E4668" s="111"/>
      <c r="F4668" s="138"/>
      <c r="G4668" s="111"/>
      <c r="J4668" s="111"/>
      <c r="AD4668" s="111"/>
      <c r="AH4668" s="111"/>
    </row>
    <row r="4669" spans="3:34">
      <c r="C4669" s="111"/>
      <c r="D4669" s="111"/>
      <c r="E4669" s="111"/>
      <c r="F4669" s="138"/>
      <c r="G4669" s="111"/>
      <c r="J4669" s="111"/>
      <c r="AD4669" s="111"/>
      <c r="AH4669" s="111"/>
    </row>
    <row r="4670" spans="3:34">
      <c r="C4670" s="111"/>
      <c r="D4670" s="111"/>
      <c r="E4670" s="111"/>
      <c r="F4670" s="138"/>
      <c r="G4670" s="111"/>
      <c r="J4670" s="111"/>
      <c r="AD4670" s="111"/>
      <c r="AH4670" s="111"/>
    </row>
    <row r="4671" spans="3:34">
      <c r="C4671" s="111"/>
      <c r="D4671" s="111"/>
      <c r="E4671" s="111"/>
      <c r="F4671" s="138"/>
      <c r="G4671" s="111"/>
      <c r="J4671" s="111"/>
      <c r="AD4671" s="111"/>
      <c r="AH4671" s="111"/>
    </row>
    <row r="4672" spans="3:34">
      <c r="C4672" s="111"/>
      <c r="D4672" s="111"/>
      <c r="E4672" s="111"/>
      <c r="F4672" s="138"/>
      <c r="G4672" s="111"/>
      <c r="J4672" s="111"/>
      <c r="AD4672" s="111"/>
      <c r="AH4672" s="111"/>
    </row>
    <row r="4673" spans="3:34">
      <c r="C4673" s="111"/>
      <c r="D4673" s="111"/>
      <c r="E4673" s="111"/>
      <c r="F4673" s="138"/>
      <c r="G4673" s="111"/>
      <c r="J4673" s="111"/>
      <c r="AD4673" s="111"/>
      <c r="AH4673" s="111"/>
    </row>
    <row r="4674" spans="3:34">
      <c r="C4674" s="111"/>
      <c r="D4674" s="111"/>
      <c r="E4674" s="111"/>
      <c r="F4674" s="138"/>
      <c r="G4674" s="111"/>
      <c r="J4674" s="111"/>
      <c r="AD4674" s="111"/>
      <c r="AH4674" s="111"/>
    </row>
    <row r="4675" spans="3:34">
      <c r="C4675" s="111"/>
      <c r="D4675" s="111"/>
      <c r="E4675" s="111"/>
      <c r="F4675" s="138"/>
      <c r="G4675" s="111"/>
      <c r="J4675" s="111"/>
      <c r="AD4675" s="111"/>
      <c r="AH4675" s="111"/>
    </row>
    <row r="4676" spans="3:34">
      <c r="C4676" s="111"/>
      <c r="D4676" s="111"/>
      <c r="E4676" s="111"/>
      <c r="F4676" s="138"/>
      <c r="G4676" s="111"/>
      <c r="J4676" s="111"/>
      <c r="AD4676" s="111"/>
      <c r="AH4676" s="111"/>
    </row>
    <row r="4677" spans="3:34">
      <c r="C4677" s="111"/>
      <c r="D4677" s="111"/>
      <c r="E4677" s="111"/>
      <c r="F4677" s="138"/>
      <c r="G4677" s="111"/>
      <c r="J4677" s="111"/>
      <c r="AD4677" s="111"/>
      <c r="AH4677" s="111"/>
    </row>
    <row r="4678" spans="3:34">
      <c r="C4678" s="111"/>
      <c r="D4678" s="111"/>
      <c r="E4678" s="111"/>
      <c r="F4678" s="138"/>
      <c r="G4678" s="111"/>
      <c r="J4678" s="111"/>
      <c r="AD4678" s="111"/>
      <c r="AH4678" s="111"/>
    </row>
    <row r="4679" spans="3:34">
      <c r="C4679" s="111"/>
      <c r="D4679" s="111"/>
      <c r="E4679" s="111"/>
      <c r="F4679" s="138"/>
      <c r="G4679" s="111"/>
      <c r="J4679" s="111"/>
      <c r="AD4679" s="111"/>
      <c r="AH4679" s="111"/>
    </row>
    <row r="4680" spans="3:34">
      <c r="C4680" s="111"/>
      <c r="D4680" s="111"/>
      <c r="E4680" s="111"/>
      <c r="F4680" s="138"/>
      <c r="G4680" s="111"/>
      <c r="J4680" s="111"/>
      <c r="AD4680" s="111"/>
      <c r="AH4680" s="111"/>
    </row>
    <row r="4681" spans="3:34">
      <c r="C4681" s="111"/>
      <c r="D4681" s="111"/>
      <c r="E4681" s="111"/>
      <c r="F4681" s="138"/>
      <c r="G4681" s="111"/>
      <c r="J4681" s="111"/>
      <c r="AD4681" s="111"/>
      <c r="AH4681" s="111"/>
    </row>
    <row r="4682" spans="3:34">
      <c r="C4682" s="111"/>
      <c r="D4682" s="111"/>
      <c r="E4682" s="111"/>
      <c r="F4682" s="138"/>
      <c r="G4682" s="111"/>
      <c r="J4682" s="111"/>
      <c r="AD4682" s="111"/>
      <c r="AH4682" s="111"/>
    </row>
    <row r="4683" spans="3:34">
      <c r="C4683" s="111"/>
      <c r="D4683" s="111"/>
      <c r="E4683" s="111"/>
      <c r="F4683" s="138"/>
      <c r="G4683" s="111"/>
      <c r="J4683" s="111"/>
      <c r="AD4683" s="111"/>
      <c r="AH4683" s="111"/>
    </row>
    <row r="4684" spans="3:34">
      <c r="C4684" s="111"/>
      <c r="D4684" s="111"/>
      <c r="E4684" s="111"/>
      <c r="F4684" s="138"/>
      <c r="G4684" s="111"/>
      <c r="J4684" s="111"/>
      <c r="AD4684" s="111"/>
      <c r="AH4684" s="111"/>
    </row>
    <row r="4685" spans="3:34">
      <c r="C4685" s="111"/>
      <c r="D4685" s="111"/>
      <c r="E4685" s="111"/>
      <c r="F4685" s="138"/>
      <c r="G4685" s="111"/>
      <c r="J4685" s="111"/>
      <c r="AD4685" s="111"/>
      <c r="AH4685" s="111"/>
    </row>
    <row r="4686" spans="3:34">
      <c r="C4686" s="111"/>
      <c r="D4686" s="111"/>
      <c r="E4686" s="111"/>
      <c r="F4686" s="138"/>
      <c r="G4686" s="111"/>
      <c r="J4686" s="111"/>
      <c r="AD4686" s="111"/>
      <c r="AH4686" s="111"/>
    </row>
    <row r="4687" spans="3:34">
      <c r="C4687" s="111"/>
      <c r="D4687" s="111"/>
      <c r="E4687" s="111"/>
      <c r="F4687" s="138"/>
      <c r="G4687" s="111"/>
      <c r="J4687" s="111"/>
      <c r="AD4687" s="111"/>
      <c r="AH4687" s="111"/>
    </row>
    <row r="4688" spans="3:34">
      <c r="C4688" s="111"/>
      <c r="D4688" s="111"/>
      <c r="E4688" s="111"/>
      <c r="F4688" s="138"/>
      <c r="G4688" s="111"/>
      <c r="J4688" s="111"/>
      <c r="AD4688" s="111"/>
      <c r="AH4688" s="111"/>
    </row>
    <row r="4689" spans="3:34">
      <c r="C4689" s="111"/>
      <c r="D4689" s="111"/>
      <c r="E4689" s="111"/>
      <c r="F4689" s="138"/>
      <c r="G4689" s="111"/>
      <c r="J4689" s="111"/>
      <c r="AD4689" s="111"/>
      <c r="AH4689" s="111"/>
    </row>
    <row r="4690" spans="3:34">
      <c r="C4690" s="111"/>
      <c r="D4690" s="111"/>
      <c r="E4690" s="111"/>
      <c r="F4690" s="138"/>
      <c r="G4690" s="111"/>
      <c r="J4690" s="111"/>
      <c r="AD4690" s="111"/>
      <c r="AH4690" s="111"/>
    </row>
    <row r="4691" spans="3:34">
      <c r="C4691" s="111"/>
      <c r="D4691" s="111"/>
      <c r="E4691" s="111"/>
      <c r="F4691" s="138"/>
      <c r="G4691" s="111"/>
      <c r="J4691" s="111"/>
      <c r="AD4691" s="111"/>
      <c r="AH4691" s="111"/>
    </row>
    <row r="4692" spans="3:34">
      <c r="C4692" s="111"/>
      <c r="D4692" s="111"/>
      <c r="E4692" s="111"/>
      <c r="F4692" s="138"/>
      <c r="G4692" s="111"/>
      <c r="J4692" s="111"/>
      <c r="AD4692" s="111"/>
      <c r="AH4692" s="111"/>
    </row>
    <row r="4693" spans="3:34">
      <c r="C4693" s="111"/>
      <c r="D4693" s="111"/>
      <c r="E4693" s="111"/>
      <c r="F4693" s="138"/>
      <c r="G4693" s="111"/>
      <c r="J4693" s="111"/>
      <c r="AD4693" s="111"/>
      <c r="AH4693" s="111"/>
    </row>
    <row r="4694" spans="3:34">
      <c r="C4694" s="111"/>
      <c r="D4694" s="111"/>
      <c r="E4694" s="111"/>
      <c r="F4694" s="138"/>
      <c r="G4694" s="111"/>
      <c r="J4694" s="111"/>
      <c r="AD4694" s="111"/>
      <c r="AH4694" s="111"/>
    </row>
    <row r="4695" spans="3:34">
      <c r="C4695" s="111"/>
      <c r="D4695" s="111"/>
      <c r="E4695" s="111"/>
      <c r="F4695" s="138"/>
      <c r="G4695" s="111"/>
      <c r="J4695" s="111"/>
      <c r="AD4695" s="111"/>
      <c r="AH4695" s="111"/>
    </row>
    <row r="4696" spans="3:34">
      <c r="C4696" s="111"/>
      <c r="D4696" s="111"/>
      <c r="E4696" s="111"/>
      <c r="F4696" s="138"/>
      <c r="G4696" s="111"/>
      <c r="J4696" s="111"/>
      <c r="AD4696" s="111"/>
      <c r="AH4696" s="111"/>
    </row>
    <row r="4697" spans="3:34">
      <c r="C4697" s="111"/>
      <c r="D4697" s="111"/>
      <c r="E4697" s="111"/>
      <c r="F4697" s="138"/>
      <c r="G4697" s="111"/>
      <c r="J4697" s="111"/>
      <c r="AD4697" s="111"/>
      <c r="AH4697" s="111"/>
    </row>
    <row r="4698" spans="3:34">
      <c r="C4698" s="111"/>
      <c r="D4698" s="111"/>
      <c r="E4698" s="111"/>
      <c r="F4698" s="138"/>
      <c r="G4698" s="111"/>
      <c r="J4698" s="111"/>
      <c r="AD4698" s="111"/>
      <c r="AH4698" s="111"/>
    </row>
    <row r="4699" spans="3:34">
      <c r="C4699" s="111"/>
      <c r="D4699" s="111"/>
      <c r="E4699" s="111"/>
      <c r="F4699" s="138"/>
      <c r="G4699" s="111"/>
      <c r="J4699" s="111"/>
      <c r="AD4699" s="111"/>
      <c r="AH4699" s="111"/>
    </row>
    <row r="4700" spans="3:34">
      <c r="C4700" s="111"/>
      <c r="D4700" s="111"/>
      <c r="E4700" s="111"/>
      <c r="F4700" s="138"/>
      <c r="G4700" s="111"/>
      <c r="J4700" s="111"/>
      <c r="AD4700" s="111"/>
      <c r="AH4700" s="111"/>
    </row>
    <row r="4701" spans="3:34">
      <c r="C4701" s="111"/>
      <c r="D4701" s="111"/>
      <c r="E4701" s="111"/>
      <c r="F4701" s="138"/>
      <c r="G4701" s="111"/>
      <c r="J4701" s="111"/>
      <c r="AD4701" s="111"/>
      <c r="AH4701" s="111"/>
    </row>
    <row r="4702" spans="3:34">
      <c r="C4702" s="111"/>
      <c r="D4702" s="111"/>
      <c r="E4702" s="111"/>
      <c r="F4702" s="138"/>
      <c r="G4702" s="111"/>
      <c r="J4702" s="111"/>
      <c r="AD4702" s="111"/>
      <c r="AH4702" s="111"/>
    </row>
    <row r="4703" spans="3:34">
      <c r="C4703" s="111"/>
      <c r="D4703" s="111"/>
      <c r="E4703" s="111"/>
      <c r="F4703" s="138"/>
      <c r="G4703" s="111"/>
      <c r="J4703" s="111"/>
      <c r="AD4703" s="111"/>
      <c r="AH4703" s="111"/>
    </row>
    <row r="4704" spans="3:34">
      <c r="C4704" s="111"/>
      <c r="D4704" s="111"/>
      <c r="E4704" s="111"/>
      <c r="F4704" s="138"/>
      <c r="G4704" s="111"/>
      <c r="J4704" s="111"/>
      <c r="AD4704" s="111"/>
      <c r="AH4704" s="111"/>
    </row>
    <row r="4705" spans="3:34">
      <c r="C4705" s="111"/>
      <c r="D4705" s="111"/>
      <c r="E4705" s="111"/>
      <c r="F4705" s="138"/>
      <c r="G4705" s="111"/>
      <c r="J4705" s="111"/>
      <c r="AD4705" s="111"/>
      <c r="AH4705" s="111"/>
    </row>
    <row r="4706" spans="3:34">
      <c r="C4706" s="111"/>
      <c r="D4706" s="111"/>
      <c r="E4706" s="111"/>
      <c r="F4706" s="138"/>
      <c r="G4706" s="111"/>
      <c r="J4706" s="111"/>
      <c r="AD4706" s="111"/>
      <c r="AH4706" s="111"/>
    </row>
    <row r="4707" spans="3:34">
      <c r="C4707" s="111"/>
      <c r="D4707" s="111"/>
      <c r="E4707" s="111"/>
      <c r="F4707" s="138"/>
      <c r="G4707" s="111"/>
      <c r="J4707" s="111"/>
      <c r="AD4707" s="111"/>
      <c r="AH4707" s="111"/>
    </row>
    <row r="4708" spans="3:34">
      <c r="C4708" s="111"/>
      <c r="D4708" s="111"/>
      <c r="E4708" s="111"/>
      <c r="F4708" s="138"/>
      <c r="G4708" s="111"/>
      <c r="J4708" s="111"/>
      <c r="AD4708" s="111"/>
      <c r="AH4708" s="111"/>
    </row>
    <row r="4709" spans="3:34">
      <c r="C4709" s="111"/>
      <c r="D4709" s="111"/>
      <c r="E4709" s="111"/>
      <c r="F4709" s="138"/>
      <c r="G4709" s="111"/>
      <c r="J4709" s="111"/>
      <c r="AD4709" s="111"/>
      <c r="AH4709" s="111"/>
    </row>
    <row r="4710" spans="3:34">
      <c r="C4710" s="111"/>
      <c r="D4710" s="111"/>
      <c r="E4710" s="111"/>
      <c r="F4710" s="138"/>
      <c r="G4710" s="111"/>
      <c r="J4710" s="111"/>
      <c r="AD4710" s="111"/>
      <c r="AH4710" s="111"/>
    </row>
    <row r="4711" spans="3:34">
      <c r="C4711" s="111"/>
      <c r="D4711" s="111"/>
      <c r="E4711" s="111"/>
      <c r="F4711" s="138"/>
      <c r="G4711" s="111"/>
      <c r="J4711" s="111"/>
      <c r="AD4711" s="111"/>
      <c r="AH4711" s="111"/>
    </row>
    <row r="4712" spans="3:34">
      <c r="C4712" s="111"/>
      <c r="D4712" s="111"/>
      <c r="E4712" s="111"/>
      <c r="F4712" s="138"/>
      <c r="G4712" s="111"/>
      <c r="J4712" s="111"/>
      <c r="AD4712" s="111"/>
      <c r="AH4712" s="111"/>
    </row>
    <row r="4713" spans="3:34">
      <c r="C4713" s="111"/>
      <c r="D4713" s="111"/>
      <c r="E4713" s="111"/>
      <c r="F4713" s="138"/>
      <c r="G4713" s="111"/>
      <c r="J4713" s="111"/>
      <c r="AD4713" s="111"/>
      <c r="AH4713" s="111"/>
    </row>
    <row r="4714" spans="3:34">
      <c r="C4714" s="111"/>
      <c r="D4714" s="111"/>
      <c r="E4714" s="111"/>
      <c r="F4714" s="138"/>
      <c r="G4714" s="111"/>
      <c r="J4714" s="111"/>
      <c r="AD4714" s="111"/>
      <c r="AH4714" s="111"/>
    </row>
    <row r="4715" spans="3:34">
      <c r="C4715" s="111"/>
      <c r="D4715" s="111"/>
      <c r="E4715" s="111"/>
      <c r="F4715" s="138"/>
      <c r="G4715" s="111"/>
      <c r="J4715" s="111"/>
      <c r="AD4715" s="111"/>
      <c r="AH4715" s="111"/>
    </row>
    <row r="4716" spans="3:34">
      <c r="C4716" s="111"/>
      <c r="D4716" s="111"/>
      <c r="E4716" s="111"/>
      <c r="F4716" s="138"/>
      <c r="G4716" s="111"/>
      <c r="J4716" s="111"/>
      <c r="AD4716" s="111"/>
      <c r="AH4716" s="111"/>
    </row>
    <row r="4717" spans="3:34">
      <c r="C4717" s="111"/>
      <c r="D4717" s="111"/>
      <c r="E4717" s="111"/>
      <c r="F4717" s="138"/>
      <c r="G4717" s="111"/>
      <c r="J4717" s="111"/>
      <c r="AD4717" s="111"/>
      <c r="AH4717" s="111"/>
    </row>
    <row r="4718" spans="3:34">
      <c r="C4718" s="111"/>
      <c r="D4718" s="111"/>
      <c r="E4718" s="111"/>
      <c r="F4718" s="138"/>
      <c r="G4718" s="111"/>
      <c r="J4718" s="111"/>
      <c r="AD4718" s="111"/>
      <c r="AH4718" s="111"/>
    </row>
    <row r="4719" spans="3:34">
      <c r="C4719" s="111"/>
      <c r="D4719" s="111"/>
      <c r="E4719" s="111"/>
      <c r="F4719" s="138"/>
      <c r="G4719" s="111"/>
      <c r="J4719" s="111"/>
      <c r="AD4719" s="111"/>
      <c r="AH4719" s="111"/>
    </row>
    <row r="4720" spans="3:34">
      <c r="C4720" s="111"/>
      <c r="D4720" s="111"/>
      <c r="E4720" s="111"/>
      <c r="F4720" s="138"/>
      <c r="G4720" s="111"/>
      <c r="J4720" s="111"/>
      <c r="AD4720" s="111"/>
      <c r="AH4720" s="111"/>
    </row>
    <row r="4721" spans="3:34">
      <c r="C4721" s="111"/>
      <c r="D4721" s="111"/>
      <c r="E4721" s="111"/>
      <c r="F4721" s="138"/>
      <c r="G4721" s="111"/>
      <c r="J4721" s="111"/>
      <c r="AD4721" s="111"/>
      <c r="AH4721" s="111"/>
    </row>
    <row r="4722" spans="3:34">
      <c r="C4722" s="111"/>
      <c r="D4722" s="111"/>
      <c r="E4722" s="111"/>
      <c r="F4722" s="138"/>
      <c r="G4722" s="111"/>
      <c r="J4722" s="111"/>
      <c r="AD4722" s="111"/>
      <c r="AH4722" s="111"/>
    </row>
    <row r="4723" spans="3:34">
      <c r="C4723" s="111"/>
      <c r="D4723" s="111"/>
      <c r="E4723" s="111"/>
      <c r="F4723" s="138"/>
      <c r="G4723" s="111"/>
      <c r="J4723" s="111"/>
      <c r="AD4723" s="111"/>
      <c r="AH4723" s="111"/>
    </row>
    <row r="4724" spans="3:34">
      <c r="C4724" s="111"/>
      <c r="D4724" s="111"/>
      <c r="E4724" s="111"/>
      <c r="F4724" s="138"/>
      <c r="G4724" s="111"/>
      <c r="J4724" s="111"/>
      <c r="AD4724" s="111"/>
      <c r="AH4724" s="111"/>
    </row>
    <row r="4725" spans="3:34">
      <c r="C4725" s="111"/>
      <c r="D4725" s="111"/>
      <c r="E4725" s="111"/>
      <c r="F4725" s="138"/>
      <c r="G4725" s="111"/>
      <c r="J4725" s="111"/>
      <c r="AD4725" s="111"/>
      <c r="AH4725" s="111"/>
    </row>
    <row r="4726" spans="3:34">
      <c r="C4726" s="111"/>
      <c r="D4726" s="111"/>
      <c r="E4726" s="111"/>
      <c r="F4726" s="138"/>
      <c r="G4726" s="111"/>
      <c r="J4726" s="111"/>
      <c r="AD4726" s="111"/>
      <c r="AH4726" s="111"/>
    </row>
    <row r="4727" spans="3:34">
      <c r="C4727" s="111"/>
      <c r="D4727" s="111"/>
      <c r="E4727" s="111"/>
      <c r="F4727" s="138"/>
      <c r="G4727" s="111"/>
      <c r="J4727" s="111"/>
      <c r="AD4727" s="111"/>
      <c r="AH4727" s="111"/>
    </row>
    <row r="4728" spans="3:34">
      <c r="C4728" s="111"/>
      <c r="D4728" s="111"/>
      <c r="E4728" s="111"/>
      <c r="F4728" s="138"/>
      <c r="G4728" s="111"/>
      <c r="J4728" s="111"/>
      <c r="AD4728" s="111"/>
      <c r="AH4728" s="111"/>
    </row>
    <row r="4729" spans="3:34">
      <c r="C4729" s="111"/>
      <c r="D4729" s="111"/>
      <c r="E4729" s="111"/>
      <c r="F4729" s="138"/>
      <c r="G4729" s="111"/>
      <c r="J4729" s="111"/>
      <c r="AD4729" s="111"/>
      <c r="AH4729" s="111"/>
    </row>
    <row r="4730" spans="3:34">
      <c r="C4730" s="111"/>
      <c r="D4730" s="111"/>
      <c r="E4730" s="111"/>
      <c r="F4730" s="138"/>
      <c r="G4730" s="111"/>
      <c r="J4730" s="111"/>
      <c r="AD4730" s="111"/>
      <c r="AH4730" s="111"/>
    </row>
    <row r="4731" spans="3:34">
      <c r="C4731" s="111"/>
      <c r="D4731" s="111"/>
      <c r="E4731" s="111"/>
      <c r="F4731" s="138"/>
      <c r="G4731" s="111"/>
      <c r="J4731" s="111"/>
      <c r="AD4731" s="111"/>
      <c r="AH4731" s="111"/>
    </row>
    <row r="4732" spans="3:34">
      <c r="C4732" s="111"/>
      <c r="D4732" s="111"/>
      <c r="E4732" s="111"/>
      <c r="F4732" s="138"/>
      <c r="G4732" s="111"/>
      <c r="J4732" s="111"/>
      <c r="AD4732" s="111"/>
      <c r="AH4732" s="111"/>
    </row>
    <row r="4733" spans="3:34">
      <c r="C4733" s="111"/>
      <c r="D4733" s="111"/>
      <c r="E4733" s="111"/>
      <c r="F4733" s="138"/>
      <c r="G4733" s="111"/>
      <c r="J4733" s="111"/>
      <c r="AD4733" s="111"/>
      <c r="AH4733" s="111"/>
    </row>
    <row r="4734" spans="3:34">
      <c r="C4734" s="111"/>
      <c r="D4734" s="111"/>
      <c r="E4734" s="111"/>
      <c r="F4734" s="138"/>
      <c r="G4734" s="111"/>
      <c r="J4734" s="111"/>
      <c r="AD4734" s="111"/>
      <c r="AH4734" s="111"/>
    </row>
    <row r="4735" spans="3:34">
      <c r="C4735" s="111"/>
      <c r="D4735" s="111"/>
      <c r="E4735" s="111"/>
      <c r="F4735" s="138"/>
      <c r="G4735" s="111"/>
      <c r="J4735" s="111"/>
      <c r="AD4735" s="111"/>
      <c r="AH4735" s="111"/>
    </row>
    <row r="4736" spans="3:34">
      <c r="C4736" s="111"/>
      <c r="D4736" s="111"/>
      <c r="E4736" s="111"/>
      <c r="F4736" s="138"/>
      <c r="G4736" s="111"/>
      <c r="J4736" s="111"/>
      <c r="AD4736" s="111"/>
      <c r="AH4736" s="111"/>
    </row>
    <row r="4737" spans="3:34">
      <c r="C4737" s="111"/>
      <c r="D4737" s="111"/>
      <c r="E4737" s="111"/>
      <c r="F4737" s="138"/>
      <c r="G4737" s="111"/>
      <c r="J4737" s="111"/>
      <c r="AD4737" s="111"/>
      <c r="AH4737" s="111"/>
    </row>
    <row r="4738" spans="3:34">
      <c r="C4738" s="111"/>
      <c r="D4738" s="111"/>
      <c r="E4738" s="111"/>
      <c r="F4738" s="138"/>
      <c r="G4738" s="111"/>
      <c r="J4738" s="111"/>
      <c r="AD4738" s="111"/>
      <c r="AH4738" s="111"/>
    </row>
    <row r="4739" spans="3:34">
      <c r="C4739" s="111"/>
      <c r="D4739" s="111"/>
      <c r="E4739" s="111"/>
      <c r="F4739" s="138"/>
      <c r="G4739" s="111"/>
      <c r="J4739" s="111"/>
      <c r="AD4739" s="111"/>
      <c r="AH4739" s="111"/>
    </row>
    <row r="4740" spans="3:34">
      <c r="C4740" s="111"/>
      <c r="D4740" s="111"/>
      <c r="E4740" s="111"/>
      <c r="F4740" s="138"/>
      <c r="G4740" s="111"/>
      <c r="J4740" s="111"/>
      <c r="AD4740" s="111"/>
      <c r="AH4740" s="111"/>
    </row>
    <row r="4741" spans="3:34">
      <c r="C4741" s="111"/>
      <c r="D4741" s="111"/>
      <c r="E4741" s="111"/>
      <c r="F4741" s="138"/>
      <c r="G4741" s="111"/>
      <c r="J4741" s="111"/>
      <c r="AD4741" s="111"/>
      <c r="AH4741" s="111"/>
    </row>
    <row r="4742" spans="3:34">
      <c r="C4742" s="111"/>
      <c r="D4742" s="111"/>
      <c r="E4742" s="111"/>
      <c r="F4742" s="138"/>
      <c r="G4742" s="111"/>
      <c r="J4742" s="111"/>
      <c r="AD4742" s="111"/>
      <c r="AH4742" s="111"/>
    </row>
    <row r="4743" spans="3:34">
      <c r="C4743" s="111"/>
      <c r="D4743" s="111"/>
      <c r="E4743" s="111"/>
      <c r="F4743" s="138"/>
      <c r="G4743" s="111"/>
      <c r="J4743" s="111"/>
      <c r="AD4743" s="111"/>
      <c r="AH4743" s="111"/>
    </row>
    <row r="4744" spans="3:34">
      <c r="C4744" s="111"/>
      <c r="D4744" s="111"/>
      <c r="E4744" s="111"/>
      <c r="F4744" s="138"/>
      <c r="G4744" s="111"/>
      <c r="J4744" s="111"/>
      <c r="AD4744" s="111"/>
      <c r="AH4744" s="111"/>
    </row>
    <row r="4745" spans="3:34">
      <c r="C4745" s="111"/>
      <c r="D4745" s="111"/>
      <c r="E4745" s="111"/>
      <c r="F4745" s="138"/>
      <c r="G4745" s="111"/>
      <c r="J4745" s="111"/>
      <c r="AD4745" s="111"/>
      <c r="AH4745" s="111"/>
    </row>
    <row r="4746" spans="3:34">
      <c r="C4746" s="111"/>
      <c r="D4746" s="111"/>
      <c r="E4746" s="111"/>
      <c r="F4746" s="138"/>
      <c r="G4746" s="111"/>
      <c r="J4746" s="111"/>
      <c r="AD4746" s="111"/>
      <c r="AH4746" s="111"/>
    </row>
    <row r="4747" spans="3:34">
      <c r="C4747" s="111"/>
      <c r="D4747" s="111"/>
      <c r="E4747" s="111"/>
      <c r="F4747" s="138"/>
      <c r="G4747" s="111"/>
      <c r="J4747" s="111"/>
      <c r="AD4747" s="111"/>
      <c r="AH4747" s="111"/>
    </row>
    <row r="4748" spans="3:34">
      <c r="C4748" s="111"/>
      <c r="D4748" s="111"/>
      <c r="E4748" s="111"/>
      <c r="F4748" s="138"/>
      <c r="G4748" s="111"/>
      <c r="J4748" s="111"/>
      <c r="AD4748" s="111"/>
      <c r="AH4748" s="111"/>
    </row>
    <row r="4749" spans="3:34">
      <c r="C4749" s="111"/>
      <c r="D4749" s="111"/>
      <c r="E4749" s="111"/>
      <c r="F4749" s="138"/>
      <c r="G4749" s="111"/>
      <c r="J4749" s="111"/>
      <c r="AD4749" s="111"/>
      <c r="AH4749" s="111"/>
    </row>
    <row r="4750" spans="3:34">
      <c r="C4750" s="111"/>
      <c r="D4750" s="111"/>
      <c r="E4750" s="111"/>
      <c r="F4750" s="138"/>
      <c r="G4750" s="111"/>
      <c r="J4750" s="111"/>
      <c r="AD4750" s="111"/>
      <c r="AH4750" s="111"/>
    </row>
    <row r="4751" spans="3:34">
      <c r="C4751" s="111"/>
      <c r="D4751" s="111"/>
      <c r="E4751" s="111"/>
      <c r="F4751" s="138"/>
      <c r="G4751" s="111"/>
      <c r="J4751" s="111"/>
      <c r="AD4751" s="111"/>
      <c r="AH4751" s="111"/>
    </row>
    <row r="4752" spans="3:34">
      <c r="C4752" s="111"/>
      <c r="D4752" s="111"/>
      <c r="E4752" s="111"/>
      <c r="F4752" s="138"/>
      <c r="G4752" s="111"/>
      <c r="J4752" s="111"/>
      <c r="AD4752" s="111"/>
      <c r="AH4752" s="111"/>
    </row>
    <row r="4753" spans="3:34">
      <c r="C4753" s="111"/>
      <c r="D4753" s="111"/>
      <c r="E4753" s="111"/>
      <c r="F4753" s="138"/>
      <c r="G4753" s="111"/>
      <c r="J4753" s="111"/>
      <c r="AD4753" s="111"/>
      <c r="AH4753" s="111"/>
    </row>
    <row r="4754" spans="3:34">
      <c r="C4754" s="111"/>
      <c r="D4754" s="111"/>
      <c r="E4754" s="111"/>
      <c r="F4754" s="138"/>
      <c r="G4754" s="111"/>
      <c r="J4754" s="111"/>
      <c r="AD4754" s="111"/>
      <c r="AH4754" s="111"/>
    </row>
    <row r="4755" spans="3:34">
      <c r="C4755" s="111"/>
      <c r="D4755" s="111"/>
      <c r="E4755" s="111"/>
      <c r="F4755" s="138"/>
      <c r="G4755" s="111"/>
      <c r="J4755" s="111"/>
      <c r="AD4755" s="111"/>
      <c r="AH4755" s="111"/>
    </row>
    <row r="4756" spans="3:34">
      <c r="C4756" s="111"/>
      <c r="D4756" s="111"/>
      <c r="E4756" s="111"/>
      <c r="F4756" s="138"/>
      <c r="G4756" s="111"/>
      <c r="J4756" s="111"/>
      <c r="AD4756" s="111"/>
      <c r="AH4756" s="111"/>
    </row>
    <row r="4757" spans="3:34">
      <c r="C4757" s="111"/>
      <c r="D4757" s="111"/>
      <c r="E4757" s="111"/>
      <c r="F4757" s="138"/>
      <c r="G4757" s="111"/>
      <c r="J4757" s="111"/>
      <c r="AD4757" s="111"/>
      <c r="AH4757" s="111"/>
    </row>
    <row r="4758" spans="3:34">
      <c r="C4758" s="111"/>
      <c r="D4758" s="111"/>
      <c r="E4758" s="111"/>
      <c r="F4758" s="138"/>
      <c r="G4758" s="111"/>
      <c r="J4758" s="111"/>
      <c r="AD4758" s="111"/>
      <c r="AH4758" s="111"/>
    </row>
    <row r="4759" spans="3:34">
      <c r="C4759" s="111"/>
      <c r="D4759" s="111"/>
      <c r="E4759" s="111"/>
      <c r="F4759" s="138"/>
      <c r="G4759" s="111"/>
      <c r="J4759" s="111"/>
      <c r="AD4759" s="111"/>
      <c r="AH4759" s="111"/>
    </row>
    <row r="4760" spans="3:34">
      <c r="C4760" s="111"/>
      <c r="D4760" s="111"/>
      <c r="E4760" s="111"/>
      <c r="F4760" s="138"/>
      <c r="G4760" s="111"/>
      <c r="J4760" s="111"/>
      <c r="AD4760" s="111"/>
      <c r="AH4760" s="111"/>
    </row>
    <row r="4761" spans="3:34">
      <c r="C4761" s="111"/>
      <c r="D4761" s="111"/>
      <c r="E4761" s="111"/>
      <c r="F4761" s="138"/>
      <c r="G4761" s="111"/>
      <c r="J4761" s="111"/>
      <c r="AD4761" s="111"/>
      <c r="AH4761" s="111"/>
    </row>
    <row r="4762" spans="3:34">
      <c r="C4762" s="111"/>
      <c r="D4762" s="111"/>
      <c r="E4762" s="111"/>
      <c r="F4762" s="138"/>
      <c r="G4762" s="111"/>
      <c r="J4762" s="111"/>
      <c r="AD4762" s="111"/>
      <c r="AH4762" s="111"/>
    </row>
    <row r="4763" spans="3:34">
      <c r="C4763" s="111"/>
      <c r="D4763" s="111"/>
      <c r="E4763" s="111"/>
      <c r="F4763" s="138"/>
      <c r="G4763" s="111"/>
      <c r="J4763" s="111"/>
      <c r="AD4763" s="111"/>
      <c r="AH4763" s="111"/>
    </row>
    <row r="4764" spans="3:34">
      <c r="C4764" s="111"/>
      <c r="D4764" s="111"/>
      <c r="E4764" s="111"/>
      <c r="F4764" s="138"/>
      <c r="G4764" s="111"/>
      <c r="J4764" s="111"/>
      <c r="AD4764" s="111"/>
      <c r="AH4764" s="111"/>
    </row>
    <row r="4765" spans="3:34">
      <c r="C4765" s="111"/>
      <c r="D4765" s="111"/>
      <c r="E4765" s="111"/>
      <c r="F4765" s="138"/>
      <c r="G4765" s="111"/>
      <c r="J4765" s="111"/>
      <c r="AD4765" s="111"/>
      <c r="AH4765" s="111"/>
    </row>
    <row r="4766" spans="3:34">
      <c r="C4766" s="111"/>
      <c r="D4766" s="111"/>
      <c r="E4766" s="111"/>
      <c r="F4766" s="138"/>
      <c r="G4766" s="111"/>
      <c r="J4766" s="111"/>
      <c r="AD4766" s="111"/>
      <c r="AH4766" s="111"/>
    </row>
    <row r="4767" spans="3:34">
      <c r="C4767" s="111"/>
      <c r="D4767" s="111"/>
      <c r="E4767" s="111"/>
      <c r="F4767" s="138"/>
      <c r="G4767" s="111"/>
      <c r="J4767" s="111"/>
      <c r="AD4767" s="111"/>
      <c r="AH4767" s="111"/>
    </row>
    <row r="4768" spans="3:34">
      <c r="C4768" s="111"/>
      <c r="D4768" s="111"/>
      <c r="E4768" s="111"/>
      <c r="F4768" s="138"/>
      <c r="G4768" s="111"/>
      <c r="J4768" s="111"/>
      <c r="AD4768" s="111"/>
      <c r="AH4768" s="111"/>
    </row>
    <row r="4769" spans="3:34">
      <c r="C4769" s="111"/>
      <c r="D4769" s="111"/>
      <c r="E4769" s="111"/>
      <c r="F4769" s="138"/>
      <c r="G4769" s="111"/>
      <c r="J4769" s="111"/>
      <c r="AD4769" s="111"/>
      <c r="AH4769" s="111"/>
    </row>
    <row r="4770" spans="3:34">
      <c r="C4770" s="111"/>
      <c r="D4770" s="111"/>
      <c r="E4770" s="111"/>
      <c r="F4770" s="138"/>
      <c r="G4770" s="111"/>
      <c r="J4770" s="111"/>
      <c r="AD4770" s="111"/>
      <c r="AH4770" s="111"/>
    </row>
    <row r="4771" spans="3:34">
      <c r="C4771" s="111"/>
      <c r="D4771" s="111"/>
      <c r="E4771" s="111"/>
      <c r="F4771" s="138"/>
      <c r="G4771" s="111"/>
      <c r="J4771" s="111"/>
      <c r="AD4771" s="111"/>
      <c r="AH4771" s="111"/>
    </row>
    <row r="4772" spans="3:34">
      <c r="C4772" s="111"/>
      <c r="D4772" s="111"/>
      <c r="E4772" s="111"/>
      <c r="F4772" s="138"/>
      <c r="G4772" s="111"/>
      <c r="J4772" s="111"/>
      <c r="AD4772" s="111"/>
      <c r="AH4772" s="111"/>
    </row>
    <row r="4773" spans="3:34">
      <c r="C4773" s="111"/>
      <c r="D4773" s="111"/>
      <c r="E4773" s="111"/>
      <c r="F4773" s="138"/>
      <c r="G4773" s="111"/>
      <c r="J4773" s="111"/>
      <c r="AD4773" s="111"/>
      <c r="AH4773" s="111"/>
    </row>
    <row r="4774" spans="3:34">
      <c r="C4774" s="111"/>
      <c r="D4774" s="111"/>
      <c r="E4774" s="111"/>
      <c r="F4774" s="138"/>
      <c r="G4774" s="111"/>
      <c r="J4774" s="111"/>
      <c r="AD4774" s="111"/>
      <c r="AH4774" s="111"/>
    </row>
    <row r="4775" spans="3:34">
      <c r="C4775" s="111"/>
      <c r="D4775" s="111"/>
      <c r="E4775" s="111"/>
      <c r="F4775" s="138"/>
      <c r="G4775" s="111"/>
      <c r="J4775" s="111"/>
      <c r="AD4775" s="111"/>
      <c r="AH4775" s="111"/>
    </row>
    <row r="4776" spans="3:34">
      <c r="C4776" s="111"/>
      <c r="D4776" s="111"/>
      <c r="E4776" s="111"/>
      <c r="F4776" s="138"/>
      <c r="G4776" s="111"/>
      <c r="J4776" s="111"/>
      <c r="AD4776" s="111"/>
      <c r="AH4776" s="111"/>
    </row>
    <row r="4777" spans="3:34">
      <c r="C4777" s="111"/>
      <c r="D4777" s="111"/>
      <c r="E4777" s="111"/>
      <c r="F4777" s="138"/>
      <c r="G4777" s="111"/>
      <c r="J4777" s="111"/>
      <c r="AD4777" s="111"/>
      <c r="AH4777" s="111"/>
    </row>
    <row r="4778" spans="3:34">
      <c r="C4778" s="111"/>
      <c r="D4778" s="111"/>
      <c r="E4778" s="111"/>
      <c r="F4778" s="138"/>
      <c r="G4778" s="111"/>
      <c r="J4778" s="111"/>
      <c r="AD4778" s="111"/>
      <c r="AH4778" s="111"/>
    </row>
    <row r="4779" spans="3:34">
      <c r="C4779" s="111"/>
      <c r="D4779" s="111"/>
      <c r="E4779" s="111"/>
      <c r="F4779" s="138"/>
      <c r="G4779" s="111"/>
      <c r="J4779" s="111"/>
      <c r="AD4779" s="111"/>
      <c r="AH4779" s="111"/>
    </row>
    <row r="4780" spans="3:34">
      <c r="C4780" s="111"/>
      <c r="D4780" s="111"/>
      <c r="E4780" s="111"/>
      <c r="F4780" s="138"/>
      <c r="G4780" s="111"/>
      <c r="J4780" s="111"/>
      <c r="AD4780" s="111"/>
      <c r="AH4780" s="111"/>
    </row>
    <row r="4781" spans="3:34">
      <c r="C4781" s="111"/>
      <c r="D4781" s="111"/>
      <c r="E4781" s="111"/>
      <c r="F4781" s="138"/>
      <c r="G4781" s="111"/>
      <c r="J4781" s="111"/>
      <c r="AD4781" s="111"/>
      <c r="AH4781" s="111"/>
    </row>
    <row r="4782" spans="3:34">
      <c r="C4782" s="111"/>
      <c r="D4782" s="111"/>
      <c r="E4782" s="111"/>
      <c r="F4782" s="138"/>
      <c r="G4782" s="111"/>
      <c r="J4782" s="111"/>
      <c r="AD4782" s="111"/>
      <c r="AH4782" s="111"/>
    </row>
    <row r="4783" spans="3:34">
      <c r="C4783" s="111"/>
      <c r="D4783" s="111"/>
      <c r="E4783" s="111"/>
      <c r="F4783" s="138"/>
      <c r="G4783" s="111"/>
      <c r="J4783" s="111"/>
      <c r="AD4783" s="111"/>
      <c r="AH4783" s="111"/>
    </row>
    <row r="4784" spans="3:34">
      <c r="C4784" s="111"/>
      <c r="D4784" s="111"/>
      <c r="E4784" s="111"/>
      <c r="F4784" s="138"/>
      <c r="G4784" s="111"/>
      <c r="J4784" s="111"/>
      <c r="AD4784" s="111"/>
      <c r="AH4784" s="111"/>
    </row>
    <row r="4785" spans="3:34">
      <c r="C4785" s="111"/>
      <c r="D4785" s="111"/>
      <c r="E4785" s="111"/>
      <c r="F4785" s="138"/>
      <c r="G4785" s="111"/>
      <c r="J4785" s="111"/>
      <c r="AD4785" s="111"/>
      <c r="AH4785" s="111"/>
    </row>
    <row r="4786" spans="3:34">
      <c r="C4786" s="111"/>
      <c r="D4786" s="111"/>
      <c r="E4786" s="111"/>
      <c r="F4786" s="138"/>
      <c r="G4786" s="111"/>
      <c r="J4786" s="111"/>
      <c r="AD4786" s="111"/>
      <c r="AH4786" s="111"/>
    </row>
    <row r="4787" spans="3:34">
      <c r="C4787" s="111"/>
      <c r="D4787" s="111"/>
      <c r="E4787" s="111"/>
      <c r="F4787" s="138"/>
      <c r="G4787" s="111"/>
      <c r="J4787" s="111"/>
      <c r="AD4787" s="111"/>
      <c r="AH4787" s="111"/>
    </row>
    <row r="4788" spans="3:34">
      <c r="C4788" s="111"/>
      <c r="D4788" s="111"/>
      <c r="E4788" s="111"/>
      <c r="F4788" s="138"/>
      <c r="G4788" s="111"/>
      <c r="J4788" s="111"/>
      <c r="AD4788" s="111"/>
      <c r="AH4788" s="111"/>
    </row>
    <row r="4789" spans="3:34">
      <c r="C4789" s="111"/>
      <c r="D4789" s="111"/>
      <c r="E4789" s="111"/>
      <c r="F4789" s="138"/>
      <c r="G4789" s="111"/>
      <c r="J4789" s="111"/>
      <c r="AD4789" s="111"/>
      <c r="AH4789" s="111"/>
    </row>
    <row r="4790" spans="3:34">
      <c r="C4790" s="111"/>
      <c r="D4790" s="111"/>
      <c r="E4790" s="111"/>
      <c r="F4790" s="138"/>
      <c r="G4790" s="111"/>
      <c r="J4790" s="111"/>
      <c r="AD4790" s="111"/>
      <c r="AH4790" s="111"/>
    </row>
    <row r="4791" spans="3:34">
      <c r="C4791" s="111"/>
      <c r="D4791" s="111"/>
      <c r="E4791" s="111"/>
      <c r="F4791" s="138"/>
      <c r="G4791" s="111"/>
      <c r="J4791" s="111"/>
      <c r="AD4791" s="111"/>
      <c r="AH4791" s="111"/>
    </row>
    <row r="4792" spans="3:34">
      <c r="C4792" s="111"/>
      <c r="D4792" s="111"/>
      <c r="E4792" s="111"/>
      <c r="F4792" s="138"/>
      <c r="G4792" s="111"/>
      <c r="J4792" s="111"/>
      <c r="AD4792" s="111"/>
      <c r="AH4792" s="111"/>
    </row>
    <row r="4793" spans="3:34">
      <c r="C4793" s="111"/>
      <c r="D4793" s="111"/>
      <c r="E4793" s="111"/>
      <c r="F4793" s="138"/>
      <c r="G4793" s="111"/>
      <c r="J4793" s="111"/>
      <c r="AD4793" s="111"/>
      <c r="AH4793" s="111"/>
    </row>
    <row r="4794" spans="3:34">
      <c r="C4794" s="111"/>
      <c r="D4794" s="111"/>
      <c r="E4794" s="111"/>
      <c r="F4794" s="138"/>
      <c r="G4794" s="111"/>
      <c r="J4794" s="111"/>
      <c r="AD4794" s="111"/>
      <c r="AH4794" s="111"/>
    </row>
    <row r="4795" spans="3:34">
      <c r="C4795" s="111"/>
      <c r="D4795" s="111"/>
      <c r="E4795" s="111"/>
      <c r="F4795" s="138"/>
      <c r="G4795" s="111"/>
      <c r="J4795" s="111"/>
      <c r="AD4795" s="111"/>
      <c r="AH4795" s="111"/>
    </row>
    <row r="4796" spans="3:34">
      <c r="C4796" s="111"/>
      <c r="D4796" s="111"/>
      <c r="E4796" s="111"/>
      <c r="F4796" s="138"/>
      <c r="G4796" s="111"/>
      <c r="J4796" s="111"/>
      <c r="AD4796" s="111"/>
      <c r="AH4796" s="111"/>
    </row>
    <row r="4797" spans="3:34">
      <c r="C4797" s="111"/>
      <c r="D4797" s="111"/>
      <c r="E4797" s="111"/>
      <c r="F4797" s="138"/>
      <c r="G4797" s="111"/>
      <c r="J4797" s="111"/>
      <c r="AD4797" s="111"/>
      <c r="AH4797" s="111"/>
    </row>
    <row r="4798" spans="3:34">
      <c r="C4798" s="111"/>
      <c r="D4798" s="111"/>
      <c r="E4798" s="111"/>
      <c r="F4798" s="138"/>
      <c r="G4798" s="111"/>
      <c r="J4798" s="111"/>
      <c r="AD4798" s="111"/>
      <c r="AH4798" s="111"/>
    </row>
    <row r="4799" spans="3:34">
      <c r="C4799" s="111"/>
      <c r="D4799" s="111"/>
      <c r="E4799" s="111"/>
      <c r="F4799" s="138"/>
      <c r="G4799" s="111"/>
      <c r="J4799" s="111"/>
      <c r="AD4799" s="111"/>
      <c r="AH4799" s="111"/>
    </row>
    <row r="4800" spans="3:34">
      <c r="C4800" s="111"/>
      <c r="D4800" s="111"/>
      <c r="E4800" s="111"/>
      <c r="F4800" s="138"/>
      <c r="G4800" s="111"/>
      <c r="J4800" s="111"/>
      <c r="AD4800" s="111"/>
      <c r="AH4800" s="111"/>
    </row>
    <row r="4801" spans="3:34">
      <c r="C4801" s="111"/>
      <c r="D4801" s="111"/>
      <c r="E4801" s="111"/>
      <c r="F4801" s="138"/>
      <c r="G4801" s="111"/>
      <c r="J4801" s="111"/>
      <c r="AD4801" s="111"/>
      <c r="AH4801" s="111"/>
    </row>
    <row r="4802" spans="3:34">
      <c r="C4802" s="111"/>
      <c r="D4802" s="111"/>
      <c r="E4802" s="111"/>
      <c r="F4802" s="138"/>
      <c r="G4802" s="111"/>
      <c r="J4802" s="111"/>
      <c r="AD4802" s="111"/>
      <c r="AH4802" s="111"/>
    </row>
    <row r="4803" spans="3:34">
      <c r="C4803" s="111"/>
      <c r="D4803" s="111"/>
      <c r="E4803" s="111"/>
      <c r="F4803" s="138"/>
      <c r="G4803" s="111"/>
      <c r="J4803" s="111"/>
      <c r="AD4803" s="111"/>
      <c r="AH4803" s="111"/>
    </row>
    <row r="4804" spans="3:34">
      <c r="C4804" s="111"/>
      <c r="D4804" s="111"/>
      <c r="E4804" s="111"/>
      <c r="F4804" s="138"/>
      <c r="G4804" s="111"/>
      <c r="J4804" s="111"/>
      <c r="AD4804" s="111"/>
      <c r="AH4804" s="111"/>
    </row>
    <row r="4805" spans="3:34">
      <c r="C4805" s="111"/>
      <c r="D4805" s="111"/>
      <c r="E4805" s="111"/>
      <c r="F4805" s="138"/>
      <c r="G4805" s="111"/>
      <c r="J4805" s="111"/>
      <c r="AD4805" s="111"/>
      <c r="AH4805" s="111"/>
    </row>
    <row r="4806" spans="3:34">
      <c r="C4806" s="111"/>
      <c r="D4806" s="111"/>
      <c r="E4806" s="111"/>
      <c r="F4806" s="138"/>
      <c r="G4806" s="111"/>
      <c r="J4806" s="111"/>
      <c r="AD4806" s="111"/>
      <c r="AH4806" s="111"/>
    </row>
    <row r="4807" spans="3:34">
      <c r="C4807" s="111"/>
      <c r="D4807" s="111"/>
      <c r="E4807" s="111"/>
      <c r="F4807" s="138"/>
      <c r="G4807" s="111"/>
      <c r="J4807" s="111"/>
      <c r="AD4807" s="111"/>
      <c r="AH4807" s="111"/>
    </row>
    <row r="4808" spans="3:34">
      <c r="C4808" s="111"/>
      <c r="D4808" s="111"/>
      <c r="E4808" s="111"/>
      <c r="F4808" s="138"/>
      <c r="G4808" s="111"/>
      <c r="J4808" s="111"/>
      <c r="AD4808" s="111"/>
      <c r="AH4808" s="111"/>
    </row>
    <row r="4809" spans="3:34">
      <c r="C4809" s="111"/>
      <c r="D4809" s="111"/>
      <c r="E4809" s="111"/>
      <c r="F4809" s="138"/>
      <c r="G4809" s="111"/>
      <c r="J4809" s="111"/>
      <c r="AD4809" s="111"/>
      <c r="AH4809" s="111"/>
    </row>
    <row r="4810" spans="3:34">
      <c r="C4810" s="111"/>
      <c r="D4810" s="111"/>
      <c r="E4810" s="111"/>
      <c r="F4810" s="138"/>
      <c r="G4810" s="111"/>
      <c r="J4810" s="111"/>
      <c r="AD4810" s="111"/>
      <c r="AH4810" s="111"/>
    </row>
    <row r="4811" spans="3:34">
      <c r="C4811" s="111"/>
      <c r="D4811" s="111"/>
      <c r="E4811" s="111"/>
      <c r="F4811" s="138"/>
      <c r="G4811" s="111"/>
      <c r="J4811" s="111"/>
      <c r="AD4811" s="111"/>
      <c r="AH4811" s="111"/>
    </row>
    <row r="4812" spans="3:34">
      <c r="C4812" s="111"/>
      <c r="D4812" s="111"/>
      <c r="E4812" s="111"/>
      <c r="F4812" s="138"/>
      <c r="G4812" s="111"/>
      <c r="J4812" s="111"/>
      <c r="AD4812" s="111"/>
      <c r="AH4812" s="111"/>
    </row>
    <row r="4813" spans="3:34">
      <c r="C4813" s="111"/>
      <c r="D4813" s="111"/>
      <c r="E4813" s="111"/>
      <c r="F4813" s="138"/>
      <c r="G4813" s="111"/>
      <c r="J4813" s="111"/>
      <c r="AD4813" s="111"/>
      <c r="AH4813" s="111"/>
    </row>
    <row r="4814" spans="3:34">
      <c r="C4814" s="111"/>
      <c r="D4814" s="111"/>
      <c r="E4814" s="111"/>
      <c r="F4814" s="138"/>
      <c r="G4814" s="111"/>
      <c r="J4814" s="111"/>
      <c r="AD4814" s="111"/>
      <c r="AH4814" s="111"/>
    </row>
    <row r="4815" spans="3:34">
      <c r="C4815" s="111"/>
      <c r="D4815" s="111"/>
      <c r="E4815" s="111"/>
      <c r="F4815" s="138"/>
      <c r="G4815" s="111"/>
      <c r="J4815" s="111"/>
      <c r="AD4815" s="111"/>
      <c r="AH4815" s="111"/>
    </row>
    <row r="4816" spans="3:34">
      <c r="C4816" s="111"/>
      <c r="D4816" s="111"/>
      <c r="E4816" s="111"/>
      <c r="F4816" s="138"/>
      <c r="G4816" s="111"/>
      <c r="J4816" s="111"/>
      <c r="AD4816" s="111"/>
      <c r="AH4816" s="111"/>
    </row>
    <row r="4817" spans="3:34">
      <c r="C4817" s="111"/>
      <c r="D4817" s="111"/>
      <c r="E4817" s="111"/>
      <c r="F4817" s="138"/>
      <c r="G4817" s="111"/>
      <c r="J4817" s="111"/>
      <c r="AD4817" s="111"/>
      <c r="AH4817" s="111"/>
    </row>
    <row r="4818" spans="3:34">
      <c r="C4818" s="111"/>
      <c r="D4818" s="111"/>
      <c r="E4818" s="111"/>
      <c r="F4818" s="138"/>
      <c r="G4818" s="111"/>
      <c r="J4818" s="111"/>
      <c r="AD4818" s="111"/>
      <c r="AH4818" s="111"/>
    </row>
    <row r="4819" spans="3:34">
      <c r="C4819" s="111"/>
      <c r="D4819" s="111"/>
      <c r="E4819" s="111"/>
      <c r="F4819" s="138"/>
      <c r="G4819" s="111"/>
      <c r="J4819" s="111"/>
      <c r="AD4819" s="111"/>
      <c r="AH4819" s="111"/>
    </row>
    <row r="4820" spans="3:34">
      <c r="C4820" s="111"/>
      <c r="D4820" s="111"/>
      <c r="E4820" s="111"/>
      <c r="F4820" s="138"/>
      <c r="G4820" s="111"/>
      <c r="J4820" s="111"/>
      <c r="AD4820" s="111"/>
      <c r="AH4820" s="111"/>
    </row>
    <row r="4821" spans="3:34">
      <c r="C4821" s="111"/>
      <c r="D4821" s="111"/>
      <c r="E4821" s="111"/>
      <c r="F4821" s="138"/>
      <c r="G4821" s="111"/>
      <c r="J4821" s="111"/>
      <c r="AD4821" s="111"/>
      <c r="AH4821" s="111"/>
    </row>
    <row r="4822" spans="3:34">
      <c r="C4822" s="111"/>
      <c r="D4822" s="111"/>
      <c r="E4822" s="111"/>
      <c r="F4822" s="138"/>
      <c r="G4822" s="111"/>
      <c r="J4822" s="111"/>
      <c r="AD4822" s="111"/>
      <c r="AH4822" s="111"/>
    </row>
    <row r="4823" spans="3:34">
      <c r="C4823" s="111"/>
      <c r="D4823" s="111"/>
      <c r="E4823" s="111"/>
      <c r="F4823" s="138"/>
      <c r="G4823" s="111"/>
      <c r="J4823" s="111"/>
      <c r="AD4823" s="111"/>
      <c r="AH4823" s="111"/>
    </row>
    <row r="4824" spans="3:34">
      <c r="C4824" s="111"/>
      <c r="D4824" s="111"/>
      <c r="E4824" s="111"/>
      <c r="F4824" s="138"/>
      <c r="G4824" s="111"/>
      <c r="J4824" s="111"/>
      <c r="AD4824" s="111"/>
      <c r="AH4824" s="111"/>
    </row>
    <row r="4825" spans="3:34">
      <c r="C4825" s="111"/>
      <c r="D4825" s="111"/>
      <c r="E4825" s="111"/>
      <c r="F4825" s="138"/>
      <c r="G4825" s="111"/>
      <c r="J4825" s="111"/>
      <c r="AD4825" s="111"/>
      <c r="AH4825" s="111"/>
    </row>
    <row r="4826" spans="3:34">
      <c r="C4826" s="111"/>
      <c r="D4826" s="111"/>
      <c r="E4826" s="111"/>
      <c r="F4826" s="138"/>
      <c r="G4826" s="111"/>
      <c r="J4826" s="111"/>
      <c r="AD4826" s="111"/>
      <c r="AH4826" s="111"/>
    </row>
    <row r="4827" spans="3:34">
      <c r="C4827" s="111"/>
      <c r="D4827" s="111"/>
      <c r="E4827" s="111"/>
      <c r="F4827" s="138"/>
      <c r="G4827" s="111"/>
      <c r="J4827" s="111"/>
      <c r="AD4827" s="111"/>
      <c r="AH4827" s="111"/>
    </row>
    <row r="4828" spans="3:34">
      <c r="C4828" s="111"/>
      <c r="D4828" s="111"/>
      <c r="E4828" s="111"/>
      <c r="F4828" s="138"/>
      <c r="G4828" s="111"/>
      <c r="J4828" s="111"/>
      <c r="AD4828" s="111"/>
      <c r="AH4828" s="111"/>
    </row>
    <row r="4829" spans="3:34">
      <c r="C4829" s="111"/>
      <c r="D4829" s="111"/>
      <c r="E4829" s="111"/>
      <c r="F4829" s="138"/>
      <c r="G4829" s="111"/>
      <c r="J4829" s="111"/>
      <c r="AD4829" s="111"/>
      <c r="AH4829" s="111"/>
    </row>
    <row r="4830" spans="3:34">
      <c r="C4830" s="111"/>
      <c r="D4830" s="111"/>
      <c r="E4830" s="111"/>
      <c r="F4830" s="138"/>
      <c r="G4830" s="111"/>
      <c r="J4830" s="111"/>
      <c r="AD4830" s="111"/>
      <c r="AH4830" s="111"/>
    </row>
    <row r="4831" spans="3:34">
      <c r="C4831" s="111"/>
      <c r="D4831" s="111"/>
      <c r="E4831" s="111"/>
      <c r="F4831" s="138"/>
      <c r="G4831" s="111"/>
      <c r="J4831" s="111"/>
      <c r="AD4831" s="111"/>
      <c r="AH4831" s="111"/>
    </row>
    <row r="4832" spans="3:34">
      <c r="C4832" s="111"/>
      <c r="D4832" s="111"/>
      <c r="E4832" s="111"/>
      <c r="F4832" s="138"/>
      <c r="G4832" s="111"/>
      <c r="J4832" s="111"/>
      <c r="AD4832" s="111"/>
      <c r="AH4832" s="111"/>
    </row>
    <row r="4833" spans="3:34">
      <c r="C4833" s="111"/>
      <c r="D4833" s="111"/>
      <c r="E4833" s="111"/>
      <c r="F4833" s="138"/>
      <c r="G4833" s="111"/>
      <c r="J4833" s="111"/>
      <c r="AD4833" s="111"/>
      <c r="AH4833" s="111"/>
    </row>
    <row r="4834" spans="3:34">
      <c r="C4834" s="111"/>
      <c r="D4834" s="111"/>
      <c r="E4834" s="111"/>
      <c r="F4834" s="138"/>
      <c r="G4834" s="111"/>
      <c r="J4834" s="111"/>
      <c r="AD4834" s="111"/>
      <c r="AH4834" s="111"/>
    </row>
    <row r="4835" spans="3:34">
      <c r="C4835" s="111"/>
      <c r="D4835" s="111"/>
      <c r="E4835" s="111"/>
      <c r="F4835" s="138"/>
      <c r="G4835" s="111"/>
      <c r="J4835" s="111"/>
      <c r="AD4835" s="111"/>
      <c r="AH4835" s="111"/>
    </row>
    <row r="4836" spans="3:34">
      <c r="C4836" s="111"/>
      <c r="D4836" s="111"/>
      <c r="E4836" s="111"/>
      <c r="F4836" s="138"/>
      <c r="G4836" s="111"/>
      <c r="J4836" s="111"/>
      <c r="AD4836" s="111"/>
      <c r="AH4836" s="111"/>
    </row>
    <row r="4837" spans="3:34">
      <c r="C4837" s="111"/>
      <c r="D4837" s="111"/>
      <c r="E4837" s="111"/>
      <c r="F4837" s="138"/>
      <c r="G4837" s="111"/>
      <c r="J4837" s="111"/>
      <c r="AD4837" s="111"/>
      <c r="AH4837" s="111"/>
    </row>
    <row r="4838" spans="3:34">
      <c r="C4838" s="111"/>
      <c r="D4838" s="111"/>
      <c r="E4838" s="111"/>
      <c r="F4838" s="138"/>
      <c r="G4838" s="111"/>
      <c r="J4838" s="111"/>
      <c r="AD4838" s="111"/>
      <c r="AH4838" s="111"/>
    </row>
    <row r="4839" spans="3:34">
      <c r="C4839" s="111"/>
      <c r="D4839" s="111"/>
      <c r="E4839" s="111"/>
      <c r="F4839" s="138"/>
      <c r="G4839" s="111"/>
      <c r="J4839" s="111"/>
      <c r="AD4839" s="111"/>
      <c r="AH4839" s="111"/>
    </row>
    <row r="4840" spans="3:34">
      <c r="C4840" s="111"/>
      <c r="D4840" s="111"/>
      <c r="E4840" s="111"/>
      <c r="F4840" s="138"/>
      <c r="G4840" s="111"/>
      <c r="J4840" s="111"/>
      <c r="AD4840" s="111"/>
      <c r="AH4840" s="111"/>
    </row>
    <row r="4841" spans="3:34">
      <c r="C4841" s="111"/>
      <c r="D4841" s="111"/>
      <c r="E4841" s="111"/>
      <c r="F4841" s="138"/>
      <c r="G4841" s="111"/>
      <c r="J4841" s="111"/>
      <c r="AD4841" s="111"/>
      <c r="AH4841" s="111"/>
    </row>
    <row r="4842" spans="3:34">
      <c r="C4842" s="111"/>
      <c r="D4842" s="111"/>
      <c r="E4842" s="111"/>
      <c r="F4842" s="138"/>
      <c r="G4842" s="111"/>
      <c r="J4842" s="111"/>
      <c r="AD4842" s="111"/>
      <c r="AH4842" s="111"/>
    </row>
    <row r="4843" spans="3:34">
      <c r="C4843" s="111"/>
      <c r="D4843" s="111"/>
      <c r="E4843" s="111"/>
      <c r="F4843" s="138"/>
      <c r="G4843" s="111"/>
      <c r="J4843" s="111"/>
      <c r="AD4843" s="111"/>
      <c r="AH4843" s="111"/>
    </row>
    <row r="4844" spans="3:34">
      <c r="C4844" s="111"/>
      <c r="D4844" s="111"/>
      <c r="E4844" s="111"/>
      <c r="F4844" s="138"/>
      <c r="G4844" s="111"/>
      <c r="J4844" s="111"/>
      <c r="AD4844" s="111"/>
      <c r="AH4844" s="111"/>
    </row>
    <row r="4845" spans="3:34">
      <c r="C4845" s="111"/>
      <c r="D4845" s="111"/>
      <c r="E4845" s="111"/>
      <c r="F4845" s="138"/>
      <c r="G4845" s="111"/>
      <c r="J4845" s="111"/>
      <c r="AD4845" s="111"/>
      <c r="AH4845" s="111"/>
    </row>
    <row r="4846" spans="3:34">
      <c r="C4846" s="111"/>
      <c r="D4846" s="111"/>
      <c r="E4846" s="111"/>
      <c r="F4846" s="138"/>
      <c r="G4846" s="111"/>
      <c r="J4846" s="111"/>
      <c r="AD4846" s="111"/>
      <c r="AH4846" s="111"/>
    </row>
    <row r="4847" spans="3:34">
      <c r="C4847" s="111"/>
      <c r="D4847" s="111"/>
      <c r="E4847" s="111"/>
      <c r="F4847" s="138"/>
      <c r="G4847" s="111"/>
      <c r="J4847" s="111"/>
      <c r="AD4847" s="111"/>
      <c r="AH4847" s="111"/>
    </row>
    <row r="4848" spans="3:34">
      <c r="C4848" s="111"/>
      <c r="D4848" s="111"/>
      <c r="E4848" s="111"/>
      <c r="F4848" s="138"/>
      <c r="G4848" s="111"/>
      <c r="J4848" s="111"/>
      <c r="AD4848" s="111"/>
      <c r="AH4848" s="111"/>
    </row>
    <row r="4849" spans="3:34">
      <c r="C4849" s="111"/>
      <c r="D4849" s="111"/>
      <c r="E4849" s="111"/>
      <c r="F4849" s="138"/>
      <c r="G4849" s="111"/>
      <c r="J4849" s="111"/>
      <c r="AD4849" s="111"/>
      <c r="AH4849" s="111"/>
    </row>
    <row r="4850" spans="3:34">
      <c r="C4850" s="111"/>
      <c r="D4850" s="111"/>
      <c r="E4850" s="111"/>
      <c r="F4850" s="138"/>
      <c r="G4850" s="111"/>
      <c r="J4850" s="111"/>
      <c r="AD4850" s="111"/>
      <c r="AH4850" s="111"/>
    </row>
    <row r="4851" spans="3:34">
      <c r="C4851" s="111"/>
      <c r="D4851" s="111"/>
      <c r="E4851" s="111"/>
      <c r="F4851" s="138"/>
      <c r="G4851" s="111"/>
      <c r="J4851" s="111"/>
      <c r="AD4851" s="111"/>
      <c r="AH4851" s="111"/>
    </row>
    <row r="4852" spans="3:34">
      <c r="C4852" s="111"/>
      <c r="D4852" s="111"/>
      <c r="E4852" s="111"/>
      <c r="F4852" s="138"/>
      <c r="G4852" s="111"/>
      <c r="J4852" s="111"/>
      <c r="AD4852" s="111"/>
      <c r="AH4852" s="111"/>
    </row>
    <row r="4853" spans="3:34">
      <c r="C4853" s="111"/>
      <c r="D4853" s="111"/>
      <c r="E4853" s="111"/>
      <c r="F4853" s="138"/>
      <c r="G4853" s="111"/>
      <c r="J4853" s="111"/>
      <c r="AD4853" s="111"/>
      <c r="AH4853" s="111"/>
    </row>
    <row r="4854" spans="3:34">
      <c r="C4854" s="111"/>
      <c r="D4854" s="111"/>
      <c r="E4854" s="111"/>
      <c r="F4854" s="138"/>
      <c r="G4854" s="111"/>
      <c r="J4854" s="111"/>
      <c r="AD4854" s="111"/>
      <c r="AH4854" s="111"/>
    </row>
    <row r="4855" spans="3:34">
      <c r="C4855" s="111"/>
      <c r="D4855" s="111"/>
      <c r="E4855" s="111"/>
      <c r="F4855" s="138"/>
      <c r="G4855" s="111"/>
      <c r="J4855" s="111"/>
      <c r="AD4855" s="111"/>
      <c r="AH4855" s="111"/>
    </row>
    <row r="4856" spans="3:34">
      <c r="C4856" s="111"/>
      <c r="D4856" s="111"/>
      <c r="E4856" s="111"/>
      <c r="F4856" s="138"/>
      <c r="G4856" s="111"/>
      <c r="J4856" s="111"/>
      <c r="AD4856" s="111"/>
      <c r="AH4856" s="111"/>
    </row>
    <row r="4857" spans="3:34">
      <c r="C4857" s="111"/>
      <c r="D4857" s="111"/>
      <c r="E4857" s="111"/>
      <c r="F4857" s="138"/>
      <c r="G4857" s="111"/>
      <c r="J4857" s="111"/>
      <c r="AD4857" s="111"/>
      <c r="AH4857" s="111"/>
    </row>
    <row r="4858" spans="3:34">
      <c r="C4858" s="111"/>
      <c r="D4858" s="111"/>
      <c r="E4858" s="111"/>
      <c r="F4858" s="138"/>
      <c r="G4858" s="111"/>
      <c r="J4858" s="111"/>
      <c r="AD4858" s="111"/>
      <c r="AH4858" s="111"/>
    </row>
    <row r="4859" spans="3:34">
      <c r="C4859" s="111"/>
      <c r="D4859" s="111"/>
      <c r="E4859" s="111"/>
      <c r="F4859" s="138"/>
      <c r="G4859" s="111"/>
      <c r="J4859" s="111"/>
      <c r="AD4859" s="111"/>
      <c r="AH4859" s="111"/>
    </row>
    <row r="4860" spans="3:34">
      <c r="C4860" s="111"/>
      <c r="D4860" s="111"/>
      <c r="E4860" s="111"/>
      <c r="F4860" s="138"/>
      <c r="G4860" s="111"/>
      <c r="J4860" s="111"/>
      <c r="AD4860" s="111"/>
      <c r="AH4860" s="111"/>
    </row>
    <row r="4861" spans="3:34">
      <c r="C4861" s="111"/>
      <c r="D4861" s="111"/>
      <c r="E4861" s="111"/>
      <c r="F4861" s="138"/>
      <c r="G4861" s="111"/>
      <c r="J4861" s="111"/>
      <c r="AD4861" s="111"/>
      <c r="AH4861" s="111"/>
    </row>
    <row r="4862" spans="3:34">
      <c r="C4862" s="111"/>
      <c r="D4862" s="111"/>
      <c r="E4862" s="111"/>
      <c r="F4862" s="138"/>
      <c r="G4862" s="111"/>
      <c r="J4862" s="111"/>
      <c r="AD4862" s="111"/>
      <c r="AH4862" s="111"/>
    </row>
    <row r="4863" spans="3:34">
      <c r="C4863" s="111"/>
      <c r="D4863" s="111"/>
      <c r="E4863" s="111"/>
      <c r="F4863" s="138"/>
      <c r="G4863" s="111"/>
      <c r="J4863" s="111"/>
      <c r="AD4863" s="111"/>
      <c r="AH4863" s="111"/>
    </row>
    <row r="4864" spans="3:34">
      <c r="C4864" s="111"/>
      <c r="D4864" s="111"/>
      <c r="E4864" s="111"/>
      <c r="F4864" s="138"/>
      <c r="G4864" s="111"/>
      <c r="J4864" s="111"/>
      <c r="AD4864" s="111"/>
      <c r="AH4864" s="111"/>
    </row>
    <row r="4865" spans="3:34">
      <c r="C4865" s="111"/>
      <c r="D4865" s="111"/>
      <c r="E4865" s="111"/>
      <c r="F4865" s="138"/>
      <c r="G4865" s="111"/>
      <c r="J4865" s="111"/>
      <c r="AD4865" s="111"/>
      <c r="AH4865" s="111"/>
    </row>
    <row r="4866" spans="3:34">
      <c r="C4866" s="111"/>
      <c r="D4866" s="111"/>
      <c r="E4866" s="111"/>
      <c r="F4866" s="138"/>
      <c r="G4866" s="111"/>
      <c r="J4866" s="111"/>
      <c r="AD4866" s="111"/>
      <c r="AH4866" s="111"/>
    </row>
    <row r="4867" spans="3:34">
      <c r="C4867" s="111"/>
      <c r="D4867" s="111"/>
      <c r="E4867" s="111"/>
      <c r="F4867" s="138"/>
      <c r="G4867" s="111"/>
      <c r="J4867" s="111"/>
      <c r="AD4867" s="111"/>
      <c r="AH4867" s="111"/>
    </row>
    <row r="4868" spans="3:34">
      <c r="C4868" s="111"/>
      <c r="D4868" s="111"/>
      <c r="E4868" s="111"/>
      <c r="F4868" s="138"/>
      <c r="G4868" s="111"/>
      <c r="J4868" s="111"/>
      <c r="AD4868" s="111"/>
      <c r="AH4868" s="111"/>
    </row>
    <row r="4869" spans="3:34">
      <c r="C4869" s="111"/>
      <c r="D4869" s="111"/>
      <c r="E4869" s="111"/>
      <c r="F4869" s="138"/>
      <c r="G4869" s="111"/>
      <c r="J4869" s="111"/>
      <c r="AD4869" s="111"/>
      <c r="AH4869" s="111"/>
    </row>
    <row r="4870" spans="3:34">
      <c r="C4870" s="111"/>
      <c r="D4870" s="111"/>
      <c r="E4870" s="111"/>
      <c r="F4870" s="138"/>
      <c r="G4870" s="111"/>
      <c r="J4870" s="111"/>
      <c r="AD4870" s="111"/>
      <c r="AH4870" s="111"/>
    </row>
    <row r="4871" spans="3:34">
      <c r="C4871" s="111"/>
      <c r="D4871" s="111"/>
      <c r="E4871" s="111"/>
      <c r="F4871" s="138"/>
      <c r="G4871" s="111"/>
      <c r="J4871" s="111"/>
      <c r="AD4871" s="111"/>
      <c r="AH4871" s="111"/>
    </row>
    <row r="4872" spans="3:34">
      <c r="C4872" s="111"/>
      <c r="D4872" s="111"/>
      <c r="E4872" s="111"/>
      <c r="F4872" s="138"/>
      <c r="G4872" s="111"/>
      <c r="J4872" s="111"/>
      <c r="AD4872" s="111"/>
      <c r="AH4872" s="111"/>
    </row>
    <row r="4873" spans="3:34">
      <c r="C4873" s="111"/>
      <c r="D4873" s="111"/>
      <c r="E4873" s="111"/>
      <c r="F4873" s="138"/>
      <c r="G4873" s="111"/>
      <c r="J4873" s="111"/>
      <c r="AD4873" s="111"/>
      <c r="AH4873" s="111"/>
    </row>
    <row r="4874" spans="3:34">
      <c r="C4874" s="111"/>
      <c r="D4874" s="111"/>
      <c r="E4874" s="111"/>
      <c r="F4874" s="138"/>
      <c r="G4874" s="111"/>
      <c r="J4874" s="111"/>
      <c r="AD4874" s="111"/>
      <c r="AH4874" s="111"/>
    </row>
    <row r="4875" spans="3:34">
      <c r="C4875" s="111"/>
      <c r="D4875" s="111"/>
      <c r="E4875" s="111"/>
      <c r="F4875" s="138"/>
      <c r="G4875" s="111"/>
      <c r="J4875" s="111"/>
      <c r="AD4875" s="111"/>
      <c r="AH4875" s="111"/>
    </row>
    <row r="4876" spans="3:34">
      <c r="C4876" s="111"/>
      <c r="D4876" s="111"/>
      <c r="E4876" s="111"/>
      <c r="F4876" s="138"/>
      <c r="G4876" s="111"/>
      <c r="J4876" s="111"/>
      <c r="AD4876" s="111"/>
      <c r="AH4876" s="111"/>
    </row>
    <row r="4877" spans="3:34">
      <c r="C4877" s="111"/>
      <c r="D4877" s="111"/>
      <c r="E4877" s="111"/>
      <c r="F4877" s="138"/>
      <c r="G4877" s="111"/>
      <c r="J4877" s="111"/>
      <c r="AD4877" s="111"/>
      <c r="AH4877" s="111"/>
    </row>
    <row r="4878" spans="3:34">
      <c r="C4878" s="111"/>
      <c r="D4878" s="111"/>
      <c r="E4878" s="111"/>
      <c r="F4878" s="138"/>
      <c r="G4878" s="111"/>
      <c r="J4878" s="111"/>
      <c r="AD4878" s="111"/>
      <c r="AH4878" s="111"/>
    </row>
    <row r="4879" spans="3:34">
      <c r="C4879" s="111"/>
      <c r="D4879" s="111"/>
      <c r="E4879" s="111"/>
      <c r="F4879" s="138"/>
      <c r="G4879" s="111"/>
      <c r="J4879" s="111"/>
      <c r="AD4879" s="111"/>
      <c r="AH4879" s="111"/>
    </row>
    <row r="4880" spans="3:34">
      <c r="C4880" s="111"/>
      <c r="D4880" s="111"/>
      <c r="E4880" s="111"/>
      <c r="F4880" s="138"/>
      <c r="G4880" s="111"/>
      <c r="J4880" s="111"/>
      <c r="AD4880" s="111"/>
      <c r="AH4880" s="111"/>
    </row>
    <row r="4881" spans="3:34">
      <c r="C4881" s="111"/>
      <c r="D4881" s="111"/>
      <c r="E4881" s="111"/>
      <c r="F4881" s="138"/>
      <c r="G4881" s="111"/>
      <c r="J4881" s="111"/>
      <c r="AD4881" s="111"/>
      <c r="AH4881" s="111"/>
    </row>
    <row r="4882" spans="3:34">
      <c r="C4882" s="111"/>
      <c r="D4882" s="111"/>
      <c r="E4882" s="111"/>
      <c r="F4882" s="138"/>
      <c r="G4882" s="111"/>
      <c r="J4882" s="111"/>
      <c r="AD4882" s="111"/>
      <c r="AH4882" s="111"/>
    </row>
    <row r="4883" spans="3:34">
      <c r="C4883" s="111"/>
      <c r="D4883" s="111"/>
      <c r="E4883" s="111"/>
      <c r="F4883" s="138"/>
      <c r="G4883" s="111"/>
      <c r="J4883" s="111"/>
      <c r="AD4883" s="111"/>
      <c r="AH4883" s="111"/>
    </row>
    <row r="4884" spans="3:34">
      <c r="C4884" s="111"/>
      <c r="D4884" s="111"/>
      <c r="E4884" s="111"/>
      <c r="F4884" s="138"/>
      <c r="G4884" s="111"/>
      <c r="J4884" s="111"/>
      <c r="AD4884" s="111"/>
      <c r="AH4884" s="111"/>
    </row>
    <row r="4885" spans="3:34">
      <c r="C4885" s="111"/>
      <c r="D4885" s="111"/>
      <c r="E4885" s="111"/>
      <c r="F4885" s="138"/>
      <c r="G4885" s="111"/>
      <c r="J4885" s="111"/>
      <c r="AD4885" s="111"/>
      <c r="AH4885" s="111"/>
    </row>
    <row r="4886" spans="3:34">
      <c r="C4886" s="111"/>
      <c r="D4886" s="111"/>
      <c r="E4886" s="111"/>
      <c r="F4886" s="138"/>
      <c r="G4886" s="111"/>
      <c r="J4886" s="111"/>
      <c r="AD4886" s="111"/>
      <c r="AH4886" s="111"/>
    </row>
    <row r="4887" spans="3:34">
      <c r="C4887" s="111"/>
      <c r="D4887" s="111"/>
      <c r="E4887" s="111"/>
      <c r="F4887" s="138"/>
      <c r="G4887" s="111"/>
      <c r="J4887" s="111"/>
      <c r="AD4887" s="111"/>
      <c r="AH4887" s="111"/>
    </row>
    <row r="4888" spans="3:34">
      <c r="C4888" s="111"/>
      <c r="D4888" s="111"/>
      <c r="E4888" s="111"/>
      <c r="F4888" s="138"/>
      <c r="G4888" s="111"/>
      <c r="J4888" s="111"/>
      <c r="AD4888" s="111"/>
      <c r="AH4888" s="111"/>
    </row>
    <row r="4889" spans="3:34">
      <c r="C4889" s="111"/>
      <c r="D4889" s="111"/>
      <c r="E4889" s="111"/>
      <c r="F4889" s="138"/>
      <c r="G4889" s="111"/>
      <c r="J4889" s="111"/>
      <c r="AD4889" s="111"/>
      <c r="AH4889" s="111"/>
    </row>
    <row r="4890" spans="3:34">
      <c r="C4890" s="111"/>
      <c r="D4890" s="111"/>
      <c r="E4890" s="111"/>
      <c r="F4890" s="138"/>
      <c r="G4890" s="111"/>
      <c r="J4890" s="111"/>
      <c r="AD4890" s="111"/>
      <c r="AH4890" s="111"/>
    </row>
    <row r="4891" spans="3:34">
      <c r="C4891" s="111"/>
      <c r="D4891" s="111"/>
      <c r="E4891" s="111"/>
      <c r="F4891" s="138"/>
      <c r="G4891" s="111"/>
      <c r="J4891" s="111"/>
      <c r="AD4891" s="111"/>
      <c r="AH4891" s="111"/>
    </row>
    <row r="4892" spans="3:34">
      <c r="C4892" s="111"/>
      <c r="D4892" s="111"/>
      <c r="E4892" s="111"/>
      <c r="F4892" s="138"/>
      <c r="G4892" s="111"/>
      <c r="J4892" s="111"/>
      <c r="AD4892" s="111"/>
      <c r="AH4892" s="111"/>
    </row>
    <row r="4893" spans="3:34">
      <c r="C4893" s="111"/>
      <c r="D4893" s="111"/>
      <c r="E4893" s="111"/>
      <c r="F4893" s="138"/>
      <c r="G4893" s="111"/>
      <c r="J4893" s="111"/>
      <c r="AD4893" s="111"/>
      <c r="AH4893" s="111"/>
    </row>
    <row r="4894" spans="3:34">
      <c r="C4894" s="111"/>
      <c r="D4894" s="111"/>
      <c r="E4894" s="111"/>
      <c r="F4894" s="138"/>
      <c r="G4894" s="111"/>
      <c r="J4894" s="111"/>
      <c r="AD4894" s="111"/>
      <c r="AH4894" s="111"/>
    </row>
    <row r="4895" spans="3:34">
      <c r="C4895" s="111"/>
      <c r="D4895" s="111"/>
      <c r="E4895" s="111"/>
      <c r="F4895" s="138"/>
      <c r="G4895" s="111"/>
      <c r="J4895" s="111"/>
      <c r="AD4895" s="111"/>
      <c r="AH4895" s="111"/>
    </row>
    <row r="4896" spans="3:34">
      <c r="C4896" s="111"/>
      <c r="D4896" s="111"/>
      <c r="E4896" s="111"/>
      <c r="F4896" s="138"/>
      <c r="G4896" s="111"/>
      <c r="J4896" s="111"/>
      <c r="AD4896" s="111"/>
      <c r="AH4896" s="111"/>
    </row>
    <row r="4897" spans="3:34">
      <c r="C4897" s="111"/>
      <c r="D4897" s="111"/>
      <c r="E4897" s="111"/>
      <c r="F4897" s="138"/>
      <c r="G4897" s="111"/>
      <c r="J4897" s="111"/>
      <c r="AD4897" s="111"/>
      <c r="AH4897" s="111"/>
    </row>
    <row r="4898" spans="3:34">
      <c r="C4898" s="111"/>
      <c r="D4898" s="111"/>
      <c r="E4898" s="111"/>
      <c r="F4898" s="138"/>
      <c r="G4898" s="111"/>
      <c r="J4898" s="111"/>
      <c r="AD4898" s="111"/>
      <c r="AH4898" s="111"/>
    </row>
    <row r="4899" spans="3:34">
      <c r="C4899" s="111"/>
      <c r="D4899" s="111"/>
      <c r="E4899" s="111"/>
      <c r="F4899" s="138"/>
      <c r="G4899" s="111"/>
      <c r="J4899" s="111"/>
      <c r="AD4899" s="111"/>
      <c r="AH4899" s="111"/>
    </row>
    <row r="4900" spans="3:34">
      <c r="C4900" s="111"/>
      <c r="D4900" s="111"/>
      <c r="E4900" s="111"/>
      <c r="F4900" s="138"/>
      <c r="G4900" s="111"/>
      <c r="J4900" s="111"/>
      <c r="AD4900" s="111"/>
      <c r="AH4900" s="111"/>
    </row>
    <row r="4901" spans="3:34">
      <c r="C4901" s="111"/>
      <c r="D4901" s="111"/>
      <c r="E4901" s="111"/>
      <c r="F4901" s="138"/>
      <c r="G4901" s="111"/>
      <c r="J4901" s="111"/>
      <c r="AD4901" s="111"/>
      <c r="AH4901" s="111"/>
    </row>
    <row r="4902" spans="3:34">
      <c r="C4902" s="111"/>
      <c r="D4902" s="111"/>
      <c r="E4902" s="111"/>
      <c r="F4902" s="138"/>
      <c r="G4902" s="111"/>
      <c r="J4902" s="111"/>
      <c r="AD4902" s="111"/>
      <c r="AH4902" s="111"/>
    </row>
    <row r="4903" spans="3:34">
      <c r="C4903" s="111"/>
      <c r="D4903" s="111"/>
      <c r="E4903" s="111"/>
      <c r="F4903" s="138"/>
      <c r="G4903" s="111"/>
      <c r="J4903" s="111"/>
      <c r="AD4903" s="111"/>
      <c r="AH4903" s="111"/>
    </row>
    <row r="4904" spans="3:34">
      <c r="C4904" s="111"/>
      <c r="D4904" s="111"/>
      <c r="E4904" s="111"/>
      <c r="F4904" s="138"/>
      <c r="G4904" s="111"/>
      <c r="J4904" s="111"/>
      <c r="AD4904" s="111"/>
      <c r="AH4904" s="111"/>
    </row>
    <row r="4905" spans="3:34">
      <c r="C4905" s="111"/>
      <c r="D4905" s="111"/>
      <c r="E4905" s="111"/>
      <c r="F4905" s="138"/>
      <c r="G4905" s="111"/>
      <c r="J4905" s="111"/>
      <c r="AD4905" s="111"/>
      <c r="AH4905" s="111"/>
    </row>
    <row r="4906" spans="3:34">
      <c r="C4906" s="111"/>
      <c r="D4906" s="111"/>
      <c r="E4906" s="111"/>
      <c r="F4906" s="138"/>
      <c r="G4906" s="111"/>
      <c r="J4906" s="111"/>
      <c r="AD4906" s="111"/>
      <c r="AH4906" s="111"/>
    </row>
    <row r="4907" spans="3:34">
      <c r="C4907" s="111"/>
      <c r="D4907" s="111"/>
      <c r="E4907" s="111"/>
      <c r="F4907" s="138"/>
      <c r="G4907" s="111"/>
      <c r="J4907" s="111"/>
      <c r="AD4907" s="111"/>
      <c r="AH4907" s="111"/>
    </row>
    <row r="4908" spans="3:34">
      <c r="C4908" s="111"/>
      <c r="D4908" s="111"/>
      <c r="E4908" s="111"/>
      <c r="F4908" s="138"/>
      <c r="G4908" s="111"/>
      <c r="J4908" s="111"/>
      <c r="AD4908" s="111"/>
      <c r="AH4908" s="111"/>
    </row>
    <row r="4909" spans="3:34">
      <c r="C4909" s="111"/>
      <c r="D4909" s="111"/>
      <c r="E4909" s="111"/>
      <c r="F4909" s="138"/>
      <c r="G4909" s="111"/>
      <c r="J4909" s="111"/>
      <c r="AD4909" s="111"/>
      <c r="AH4909" s="111"/>
    </row>
    <row r="4910" spans="3:34">
      <c r="C4910" s="111"/>
      <c r="D4910" s="111"/>
      <c r="E4910" s="111"/>
      <c r="F4910" s="138"/>
      <c r="G4910" s="111"/>
      <c r="J4910" s="111"/>
      <c r="AD4910" s="111"/>
      <c r="AH4910" s="111"/>
    </row>
    <row r="4911" spans="3:34">
      <c r="C4911" s="111"/>
      <c r="D4911" s="111"/>
      <c r="E4911" s="111"/>
      <c r="F4911" s="138"/>
      <c r="G4911" s="111"/>
      <c r="J4911" s="111"/>
      <c r="AD4911" s="111"/>
      <c r="AH4911" s="111"/>
    </row>
    <row r="4912" spans="3:34">
      <c r="C4912" s="111"/>
      <c r="D4912" s="111"/>
      <c r="E4912" s="111"/>
      <c r="F4912" s="138"/>
      <c r="G4912" s="111"/>
      <c r="J4912" s="111"/>
      <c r="AD4912" s="111"/>
      <c r="AH4912" s="111"/>
    </row>
    <row r="4913" spans="3:34">
      <c r="C4913" s="111"/>
      <c r="D4913" s="111"/>
      <c r="E4913" s="111"/>
      <c r="F4913" s="138"/>
      <c r="G4913" s="111"/>
      <c r="J4913" s="111"/>
      <c r="AD4913" s="111"/>
      <c r="AH4913" s="111"/>
    </row>
    <row r="4914" spans="3:34">
      <c r="C4914" s="111"/>
      <c r="D4914" s="111"/>
      <c r="E4914" s="111"/>
      <c r="F4914" s="138"/>
      <c r="G4914" s="111"/>
      <c r="J4914" s="111"/>
      <c r="AD4914" s="111"/>
      <c r="AH4914" s="111"/>
    </row>
    <row r="4915" spans="3:34">
      <c r="C4915" s="111"/>
      <c r="D4915" s="111"/>
      <c r="E4915" s="111"/>
      <c r="F4915" s="138"/>
      <c r="G4915" s="111"/>
      <c r="J4915" s="111"/>
      <c r="AD4915" s="111"/>
      <c r="AH4915" s="111"/>
    </row>
    <row r="4916" spans="3:34">
      <c r="C4916" s="111"/>
      <c r="D4916" s="111"/>
      <c r="E4916" s="111"/>
      <c r="F4916" s="138"/>
      <c r="G4916" s="111"/>
      <c r="J4916" s="111"/>
      <c r="AD4916" s="111"/>
      <c r="AH4916" s="111"/>
    </row>
    <row r="4917" spans="3:34">
      <c r="C4917" s="111"/>
      <c r="D4917" s="111"/>
      <c r="E4917" s="111"/>
      <c r="F4917" s="138"/>
      <c r="G4917" s="111"/>
      <c r="J4917" s="111"/>
      <c r="AD4917" s="111"/>
      <c r="AH4917" s="111"/>
    </row>
    <row r="4918" spans="3:34">
      <c r="C4918" s="111"/>
      <c r="D4918" s="111"/>
      <c r="E4918" s="111"/>
      <c r="F4918" s="138"/>
      <c r="G4918" s="111"/>
      <c r="J4918" s="111"/>
      <c r="AD4918" s="111"/>
      <c r="AH4918" s="111"/>
    </row>
    <row r="4919" spans="3:34">
      <c r="C4919" s="111"/>
      <c r="D4919" s="111"/>
      <c r="E4919" s="111"/>
      <c r="F4919" s="138"/>
      <c r="G4919" s="111"/>
      <c r="J4919" s="111"/>
      <c r="AD4919" s="111"/>
      <c r="AH4919" s="111"/>
    </row>
    <row r="4920" spans="3:34">
      <c r="C4920" s="111"/>
      <c r="D4920" s="111"/>
      <c r="E4920" s="111"/>
      <c r="F4920" s="138"/>
      <c r="G4920" s="111"/>
      <c r="J4920" s="111"/>
      <c r="AD4920" s="111"/>
      <c r="AH4920" s="111"/>
    </row>
    <row r="4921" spans="3:34">
      <c r="C4921" s="111"/>
      <c r="D4921" s="111"/>
      <c r="E4921" s="111"/>
      <c r="F4921" s="138"/>
      <c r="G4921" s="111"/>
      <c r="J4921" s="111"/>
      <c r="AD4921" s="111"/>
      <c r="AH4921" s="111"/>
    </row>
    <row r="4922" spans="3:34">
      <c r="C4922" s="111"/>
      <c r="D4922" s="111"/>
      <c r="E4922" s="111"/>
      <c r="F4922" s="138"/>
      <c r="G4922" s="111"/>
      <c r="J4922" s="111"/>
      <c r="AD4922" s="111"/>
      <c r="AH4922" s="111"/>
    </row>
    <row r="4923" spans="3:34">
      <c r="C4923" s="111"/>
      <c r="D4923" s="111"/>
      <c r="E4923" s="111"/>
      <c r="F4923" s="138"/>
      <c r="G4923" s="111"/>
      <c r="J4923" s="111"/>
      <c r="AD4923" s="111"/>
      <c r="AH4923" s="111"/>
    </row>
    <row r="4924" spans="3:34">
      <c r="C4924" s="111"/>
      <c r="D4924" s="111"/>
      <c r="E4924" s="111"/>
      <c r="F4924" s="138"/>
      <c r="G4924" s="111"/>
      <c r="J4924" s="111"/>
      <c r="AD4924" s="111"/>
      <c r="AH4924" s="111"/>
    </row>
    <row r="4925" spans="3:34">
      <c r="C4925" s="111"/>
      <c r="D4925" s="111"/>
      <c r="E4925" s="111"/>
      <c r="F4925" s="138"/>
      <c r="G4925" s="111"/>
      <c r="J4925" s="111"/>
      <c r="AD4925" s="111"/>
      <c r="AH4925" s="111"/>
    </row>
    <row r="4926" spans="3:34">
      <c r="C4926" s="111"/>
      <c r="D4926" s="111"/>
      <c r="E4926" s="111"/>
      <c r="F4926" s="138"/>
      <c r="G4926" s="111"/>
      <c r="J4926" s="111"/>
      <c r="AD4926" s="111"/>
      <c r="AH4926" s="111"/>
    </row>
    <row r="4927" spans="3:34">
      <c r="C4927" s="111"/>
      <c r="D4927" s="111"/>
      <c r="E4927" s="111"/>
      <c r="F4927" s="138"/>
      <c r="G4927" s="111"/>
      <c r="J4927" s="111"/>
      <c r="AD4927" s="111"/>
      <c r="AH4927" s="111"/>
    </row>
    <row r="4928" spans="3:34">
      <c r="C4928" s="111"/>
      <c r="D4928" s="111"/>
      <c r="E4928" s="111"/>
      <c r="F4928" s="138"/>
      <c r="G4928" s="111"/>
      <c r="J4928" s="111"/>
      <c r="AD4928" s="111"/>
      <c r="AH4928" s="111"/>
    </row>
    <row r="4929" spans="3:34">
      <c r="C4929" s="111"/>
      <c r="D4929" s="111"/>
      <c r="E4929" s="111"/>
      <c r="F4929" s="138"/>
      <c r="G4929" s="111"/>
      <c r="J4929" s="111"/>
      <c r="AD4929" s="111"/>
      <c r="AH4929" s="111"/>
    </row>
    <row r="4930" spans="3:34">
      <c r="C4930" s="111"/>
      <c r="D4930" s="111"/>
      <c r="E4930" s="111"/>
      <c r="F4930" s="138"/>
      <c r="G4930" s="111"/>
      <c r="J4930" s="111"/>
      <c r="AD4930" s="111"/>
      <c r="AH4930" s="111"/>
    </row>
    <row r="4931" spans="3:34">
      <c r="C4931" s="111"/>
      <c r="D4931" s="111"/>
      <c r="E4931" s="111"/>
      <c r="F4931" s="138"/>
      <c r="G4931" s="111"/>
      <c r="J4931" s="111"/>
      <c r="AD4931" s="111"/>
      <c r="AH4931" s="111"/>
    </row>
    <row r="4932" spans="3:34">
      <c r="C4932" s="111"/>
      <c r="D4932" s="111"/>
      <c r="E4932" s="111"/>
      <c r="F4932" s="138"/>
      <c r="G4932" s="111"/>
      <c r="J4932" s="111"/>
      <c r="AD4932" s="111"/>
      <c r="AH4932" s="111"/>
    </row>
    <row r="4933" spans="3:34">
      <c r="C4933" s="111"/>
      <c r="D4933" s="111"/>
      <c r="E4933" s="111"/>
      <c r="F4933" s="138"/>
      <c r="G4933" s="111"/>
      <c r="J4933" s="111"/>
      <c r="AD4933" s="111"/>
      <c r="AH4933" s="111"/>
    </row>
    <row r="4934" spans="3:34">
      <c r="C4934" s="111"/>
      <c r="D4934" s="111"/>
      <c r="E4934" s="111"/>
      <c r="F4934" s="138"/>
      <c r="G4934" s="111"/>
      <c r="J4934" s="111"/>
      <c r="AD4934" s="111"/>
      <c r="AH4934" s="111"/>
    </row>
    <row r="4935" spans="3:34">
      <c r="C4935" s="111"/>
      <c r="D4935" s="111"/>
      <c r="E4935" s="111"/>
      <c r="F4935" s="138"/>
      <c r="G4935" s="111"/>
      <c r="J4935" s="111"/>
      <c r="AD4935" s="111"/>
      <c r="AH4935" s="111"/>
    </row>
    <row r="4936" spans="3:34">
      <c r="C4936" s="111"/>
      <c r="D4936" s="111"/>
      <c r="E4936" s="111"/>
      <c r="F4936" s="138"/>
      <c r="G4936" s="111"/>
      <c r="J4936" s="111"/>
      <c r="AD4936" s="111"/>
      <c r="AH4936" s="111"/>
    </row>
    <row r="4937" spans="3:34">
      <c r="C4937" s="111"/>
      <c r="D4937" s="111"/>
      <c r="E4937" s="111"/>
      <c r="F4937" s="138"/>
      <c r="G4937" s="111"/>
      <c r="J4937" s="111"/>
      <c r="AD4937" s="111"/>
      <c r="AH4937" s="111"/>
    </row>
    <row r="4938" spans="3:34">
      <c r="C4938" s="111"/>
      <c r="D4938" s="111"/>
      <c r="E4938" s="111"/>
      <c r="F4938" s="138"/>
      <c r="G4938" s="111"/>
      <c r="J4938" s="111"/>
      <c r="AD4938" s="111"/>
      <c r="AH4938" s="111"/>
    </row>
    <row r="4939" spans="3:34">
      <c r="C4939" s="111"/>
      <c r="D4939" s="111"/>
      <c r="E4939" s="111"/>
      <c r="F4939" s="138"/>
      <c r="G4939" s="111"/>
      <c r="J4939" s="111"/>
      <c r="AD4939" s="111"/>
      <c r="AH4939" s="111"/>
    </row>
    <row r="4940" spans="3:34">
      <c r="C4940" s="111"/>
      <c r="D4940" s="111"/>
      <c r="E4940" s="111"/>
      <c r="F4940" s="138"/>
      <c r="G4940" s="111"/>
      <c r="J4940" s="111"/>
      <c r="AD4940" s="111"/>
      <c r="AH4940" s="111"/>
    </row>
    <row r="4941" spans="3:34">
      <c r="C4941" s="111"/>
      <c r="D4941" s="111"/>
      <c r="E4941" s="111"/>
      <c r="F4941" s="138"/>
      <c r="G4941" s="111"/>
      <c r="J4941" s="111"/>
      <c r="AD4941" s="111"/>
      <c r="AH4941" s="111"/>
    </row>
    <row r="4942" spans="3:34">
      <c r="C4942" s="111"/>
      <c r="D4942" s="111"/>
      <c r="E4942" s="111"/>
      <c r="F4942" s="138"/>
      <c r="G4942" s="111"/>
      <c r="J4942" s="111"/>
      <c r="AD4942" s="111"/>
      <c r="AH4942" s="111"/>
    </row>
    <row r="4943" spans="3:34">
      <c r="C4943" s="111"/>
      <c r="D4943" s="111"/>
      <c r="E4943" s="111"/>
      <c r="F4943" s="138"/>
      <c r="G4943" s="111"/>
      <c r="J4943" s="111"/>
      <c r="AD4943" s="111"/>
      <c r="AH4943" s="111"/>
    </row>
    <row r="4944" spans="3:34">
      <c r="C4944" s="111"/>
      <c r="D4944" s="111"/>
      <c r="E4944" s="111"/>
      <c r="F4944" s="138"/>
      <c r="G4944" s="111"/>
      <c r="J4944" s="111"/>
      <c r="AD4944" s="111"/>
      <c r="AH4944" s="111"/>
    </row>
    <row r="4945" spans="3:34">
      <c r="C4945" s="111"/>
      <c r="D4945" s="111"/>
      <c r="E4945" s="111"/>
      <c r="F4945" s="138"/>
      <c r="G4945" s="111"/>
      <c r="J4945" s="111"/>
      <c r="AD4945" s="111"/>
      <c r="AH4945" s="111"/>
    </row>
    <row r="4946" spans="3:34">
      <c r="C4946" s="111"/>
      <c r="D4946" s="111"/>
      <c r="E4946" s="111"/>
      <c r="F4946" s="138"/>
      <c r="G4946" s="111"/>
      <c r="J4946" s="111"/>
      <c r="AD4946" s="111"/>
      <c r="AH4946" s="111"/>
    </row>
    <row r="4947" spans="3:34">
      <c r="C4947" s="111"/>
      <c r="D4947" s="111"/>
      <c r="E4947" s="111"/>
      <c r="F4947" s="138"/>
      <c r="G4947" s="111"/>
      <c r="J4947" s="111"/>
      <c r="AD4947" s="111"/>
      <c r="AH4947" s="111"/>
    </row>
    <row r="4948" spans="3:34">
      <c r="C4948" s="111"/>
      <c r="D4948" s="111"/>
      <c r="E4948" s="111"/>
      <c r="F4948" s="138"/>
      <c r="G4948" s="111"/>
      <c r="J4948" s="111"/>
      <c r="AD4948" s="111"/>
      <c r="AH4948" s="111"/>
    </row>
    <row r="4949" spans="3:34">
      <c r="C4949" s="111"/>
      <c r="D4949" s="111"/>
      <c r="E4949" s="111"/>
      <c r="F4949" s="138"/>
      <c r="G4949" s="111"/>
      <c r="J4949" s="111"/>
      <c r="AD4949" s="111"/>
      <c r="AH4949" s="111"/>
    </row>
    <row r="4950" spans="3:34">
      <c r="C4950" s="111"/>
      <c r="D4950" s="111"/>
      <c r="E4950" s="111"/>
      <c r="F4950" s="138"/>
      <c r="G4950" s="111"/>
      <c r="J4950" s="111"/>
      <c r="AD4950" s="111"/>
      <c r="AH4950" s="111"/>
    </row>
    <row r="4951" spans="3:34">
      <c r="C4951" s="111"/>
      <c r="D4951" s="111"/>
      <c r="E4951" s="111"/>
      <c r="F4951" s="138"/>
      <c r="G4951" s="111"/>
      <c r="J4951" s="111"/>
      <c r="AD4951" s="111"/>
      <c r="AH4951" s="111"/>
    </row>
    <row r="4952" spans="3:34">
      <c r="C4952" s="111"/>
      <c r="D4952" s="111"/>
      <c r="E4952" s="111"/>
      <c r="F4952" s="138"/>
      <c r="G4952" s="111"/>
      <c r="J4952" s="111"/>
      <c r="AD4952" s="111"/>
      <c r="AH4952" s="111"/>
    </row>
    <row r="4953" spans="3:34">
      <c r="C4953" s="111"/>
      <c r="D4953" s="111"/>
      <c r="E4953" s="111"/>
      <c r="F4953" s="138"/>
      <c r="G4953" s="111"/>
      <c r="J4953" s="111"/>
      <c r="AD4953" s="111"/>
      <c r="AH4953" s="111"/>
    </row>
    <row r="4954" spans="3:34">
      <c r="C4954" s="111"/>
      <c r="D4954" s="111"/>
      <c r="E4954" s="111"/>
      <c r="F4954" s="138"/>
      <c r="G4954" s="111"/>
      <c r="J4954" s="111"/>
      <c r="AD4954" s="111"/>
      <c r="AH4954" s="111"/>
    </row>
    <row r="4955" spans="3:34">
      <c r="C4955" s="111"/>
      <c r="D4955" s="111"/>
      <c r="E4955" s="111"/>
      <c r="F4955" s="138"/>
      <c r="G4955" s="111"/>
      <c r="J4955" s="111"/>
      <c r="AD4955" s="111"/>
      <c r="AH4955" s="111"/>
    </row>
    <row r="4956" spans="3:34">
      <c r="C4956" s="111"/>
      <c r="D4956" s="111"/>
      <c r="E4956" s="111"/>
      <c r="F4956" s="138"/>
      <c r="G4956" s="111"/>
      <c r="J4956" s="111"/>
      <c r="AD4956" s="111"/>
      <c r="AH4956" s="111"/>
    </row>
    <row r="4957" spans="3:34">
      <c r="C4957" s="111"/>
      <c r="D4957" s="111"/>
      <c r="E4957" s="111"/>
      <c r="F4957" s="138"/>
      <c r="G4957" s="111"/>
      <c r="J4957" s="111"/>
      <c r="AD4957" s="111"/>
      <c r="AH4957" s="111"/>
    </row>
    <row r="4958" spans="3:34">
      <c r="C4958" s="111"/>
      <c r="D4958" s="111"/>
      <c r="E4958" s="111"/>
      <c r="F4958" s="138"/>
      <c r="G4958" s="111"/>
      <c r="J4958" s="111"/>
      <c r="AD4958" s="111"/>
      <c r="AH4958" s="111"/>
    </row>
    <row r="4959" spans="3:34">
      <c r="C4959" s="111"/>
      <c r="D4959" s="111"/>
      <c r="E4959" s="111"/>
      <c r="F4959" s="138"/>
      <c r="G4959" s="111"/>
      <c r="J4959" s="111"/>
      <c r="AD4959" s="111"/>
      <c r="AH4959" s="111"/>
    </row>
    <row r="4960" spans="3:34">
      <c r="C4960" s="111"/>
      <c r="D4960" s="111"/>
      <c r="E4960" s="111"/>
      <c r="F4960" s="138"/>
      <c r="G4960" s="111"/>
      <c r="J4960" s="111"/>
      <c r="AD4960" s="111"/>
      <c r="AH4960" s="111"/>
    </row>
    <row r="4961" spans="3:34">
      <c r="C4961" s="111"/>
      <c r="D4961" s="111"/>
      <c r="E4961" s="111"/>
      <c r="F4961" s="138"/>
      <c r="G4961" s="111"/>
      <c r="J4961" s="111"/>
      <c r="AD4961" s="111"/>
      <c r="AH4961" s="111"/>
    </row>
    <row r="4962" spans="3:34">
      <c r="C4962" s="111"/>
      <c r="D4962" s="111"/>
      <c r="E4962" s="111"/>
      <c r="F4962" s="138"/>
      <c r="G4962" s="111"/>
      <c r="J4962" s="111"/>
      <c r="AD4962" s="111"/>
      <c r="AH4962" s="111"/>
    </row>
    <row r="4963" spans="3:34">
      <c r="C4963" s="111"/>
      <c r="D4963" s="111"/>
      <c r="E4963" s="111"/>
      <c r="F4963" s="138"/>
      <c r="G4963" s="111"/>
      <c r="J4963" s="111"/>
      <c r="AD4963" s="111"/>
      <c r="AH4963" s="111"/>
    </row>
    <row r="4964" spans="3:34">
      <c r="C4964" s="111"/>
      <c r="D4964" s="111"/>
      <c r="E4964" s="111"/>
      <c r="F4964" s="138"/>
      <c r="G4964" s="111"/>
      <c r="J4964" s="111"/>
      <c r="AD4964" s="111"/>
      <c r="AH4964" s="111"/>
    </row>
    <row r="4965" spans="3:34">
      <c r="C4965" s="111"/>
      <c r="D4965" s="111"/>
      <c r="E4965" s="111"/>
      <c r="F4965" s="138"/>
      <c r="G4965" s="111"/>
      <c r="J4965" s="111"/>
      <c r="AD4965" s="111"/>
      <c r="AH4965" s="111"/>
    </row>
    <row r="4966" spans="3:34">
      <c r="C4966" s="111"/>
      <c r="D4966" s="111"/>
      <c r="E4966" s="111"/>
      <c r="F4966" s="138"/>
      <c r="G4966" s="111"/>
      <c r="J4966" s="111"/>
      <c r="AD4966" s="111"/>
      <c r="AH4966" s="111"/>
    </row>
    <row r="4967" spans="3:34">
      <c r="C4967" s="111"/>
      <c r="D4967" s="111"/>
      <c r="E4967" s="111"/>
      <c r="F4967" s="138"/>
      <c r="G4967" s="111"/>
      <c r="J4967" s="111"/>
      <c r="AD4967" s="111"/>
      <c r="AH4967" s="111"/>
    </row>
    <row r="4968" spans="3:34">
      <c r="C4968" s="111"/>
      <c r="D4968" s="111"/>
      <c r="E4968" s="111"/>
      <c r="F4968" s="138"/>
      <c r="G4968" s="111"/>
      <c r="J4968" s="111"/>
      <c r="AD4968" s="111"/>
      <c r="AH4968" s="111"/>
    </row>
    <row r="4969" spans="3:34">
      <c r="C4969" s="111"/>
      <c r="D4969" s="111"/>
      <c r="E4969" s="111"/>
      <c r="F4969" s="138"/>
      <c r="G4969" s="111"/>
      <c r="J4969" s="111"/>
      <c r="AD4969" s="111"/>
      <c r="AH4969" s="111"/>
    </row>
    <row r="4970" spans="3:34">
      <c r="C4970" s="111"/>
      <c r="D4970" s="111"/>
      <c r="E4970" s="111"/>
      <c r="F4970" s="138"/>
      <c r="G4970" s="111"/>
      <c r="J4970" s="111"/>
      <c r="AD4970" s="111"/>
      <c r="AH4970" s="111"/>
    </row>
    <row r="4971" spans="3:34">
      <c r="C4971" s="111"/>
      <c r="D4971" s="111"/>
      <c r="E4971" s="111"/>
      <c r="F4971" s="138"/>
      <c r="G4971" s="111"/>
      <c r="J4971" s="111"/>
      <c r="AD4971" s="111"/>
      <c r="AH4971" s="111"/>
    </row>
    <row r="4972" spans="3:34">
      <c r="C4972" s="111"/>
      <c r="D4972" s="111"/>
      <c r="E4972" s="111"/>
      <c r="F4972" s="138"/>
      <c r="G4972" s="111"/>
      <c r="J4972" s="111"/>
      <c r="AD4972" s="111"/>
      <c r="AH4972" s="111"/>
    </row>
    <row r="4973" spans="3:34">
      <c r="C4973" s="111"/>
      <c r="D4973" s="111"/>
      <c r="E4973" s="111"/>
      <c r="F4973" s="138"/>
      <c r="G4973" s="111"/>
      <c r="J4973" s="111"/>
      <c r="AD4973" s="111"/>
      <c r="AH4973" s="111"/>
    </row>
    <row r="4974" spans="3:34">
      <c r="C4974" s="111"/>
      <c r="D4974" s="111"/>
      <c r="E4974" s="111"/>
      <c r="F4974" s="138"/>
      <c r="G4974" s="111"/>
      <c r="J4974" s="111"/>
      <c r="AD4974" s="111"/>
      <c r="AH4974" s="111"/>
    </row>
    <row r="4975" spans="3:34">
      <c r="C4975" s="111"/>
      <c r="D4975" s="111"/>
      <c r="E4975" s="111"/>
      <c r="F4975" s="138"/>
      <c r="G4975" s="111"/>
      <c r="J4975" s="111"/>
      <c r="AD4975" s="111"/>
      <c r="AH4975" s="111"/>
    </row>
    <row r="4976" spans="3:34">
      <c r="C4976" s="111"/>
      <c r="D4976" s="111"/>
      <c r="E4976" s="111"/>
      <c r="F4976" s="138"/>
      <c r="G4976" s="111"/>
      <c r="J4976" s="111"/>
      <c r="AD4976" s="111"/>
      <c r="AH4976" s="111"/>
    </row>
    <row r="4977" spans="3:34">
      <c r="C4977" s="111"/>
      <c r="D4977" s="111"/>
      <c r="E4977" s="111"/>
      <c r="F4977" s="138"/>
      <c r="G4977" s="111"/>
      <c r="J4977" s="111"/>
      <c r="AD4977" s="111"/>
      <c r="AH4977" s="111"/>
    </row>
    <row r="4978" spans="3:34">
      <c r="C4978" s="111"/>
      <c r="D4978" s="111"/>
      <c r="E4978" s="111"/>
      <c r="F4978" s="138"/>
      <c r="G4978" s="111"/>
      <c r="J4978" s="111"/>
      <c r="AD4978" s="111"/>
      <c r="AH4978" s="111"/>
    </row>
    <row r="4979" spans="3:34">
      <c r="C4979" s="111"/>
      <c r="D4979" s="111"/>
      <c r="E4979" s="111"/>
      <c r="F4979" s="138"/>
      <c r="G4979" s="111"/>
      <c r="J4979" s="111"/>
      <c r="AD4979" s="111"/>
      <c r="AH4979" s="111"/>
    </row>
    <row r="4980" spans="3:34">
      <c r="C4980" s="111"/>
      <c r="D4980" s="111"/>
      <c r="E4980" s="111"/>
      <c r="F4980" s="138"/>
      <c r="G4980" s="111"/>
      <c r="J4980" s="111"/>
      <c r="AD4980" s="111"/>
      <c r="AH4980" s="111"/>
    </row>
    <row r="4981" spans="3:34">
      <c r="C4981" s="111"/>
      <c r="D4981" s="111"/>
      <c r="E4981" s="111"/>
      <c r="F4981" s="138"/>
      <c r="G4981" s="111"/>
      <c r="J4981" s="111"/>
      <c r="AD4981" s="111"/>
      <c r="AH4981" s="111"/>
    </row>
    <row r="4982" spans="3:34">
      <c r="C4982" s="111"/>
      <c r="D4982" s="111"/>
      <c r="E4982" s="111"/>
      <c r="F4982" s="138"/>
      <c r="G4982" s="111"/>
      <c r="J4982" s="111"/>
      <c r="AD4982" s="111"/>
      <c r="AH4982" s="111"/>
    </row>
    <row r="4983" spans="3:34">
      <c r="C4983" s="111"/>
      <c r="D4983" s="111"/>
      <c r="E4983" s="111"/>
      <c r="F4983" s="138"/>
      <c r="G4983" s="111"/>
      <c r="J4983" s="111"/>
      <c r="AD4983" s="111"/>
      <c r="AH4983" s="111"/>
    </row>
    <row r="4984" spans="3:34">
      <c r="C4984" s="111"/>
      <c r="D4984" s="111"/>
      <c r="E4984" s="111"/>
      <c r="F4984" s="138"/>
      <c r="G4984" s="111"/>
      <c r="J4984" s="111"/>
      <c r="AD4984" s="111"/>
      <c r="AH4984" s="111"/>
    </row>
    <row r="4985" spans="3:34">
      <c r="C4985" s="111"/>
      <c r="D4985" s="111"/>
      <c r="E4985" s="111"/>
      <c r="F4985" s="138"/>
      <c r="G4985" s="111"/>
      <c r="J4985" s="111"/>
      <c r="AD4985" s="111"/>
      <c r="AH4985" s="111"/>
    </row>
    <row r="4986" spans="3:34">
      <c r="C4986" s="111"/>
      <c r="D4986" s="111"/>
      <c r="E4986" s="111"/>
      <c r="F4986" s="138"/>
      <c r="G4986" s="111"/>
      <c r="J4986" s="111"/>
      <c r="AD4986" s="111"/>
      <c r="AH4986" s="111"/>
    </row>
    <row r="4987" spans="3:34">
      <c r="C4987" s="111"/>
      <c r="D4987" s="111"/>
      <c r="E4987" s="111"/>
      <c r="F4987" s="138"/>
      <c r="G4987" s="111"/>
      <c r="J4987" s="111"/>
      <c r="AD4987" s="111"/>
      <c r="AH4987" s="111"/>
    </row>
    <row r="4988" spans="3:34">
      <c r="C4988" s="111"/>
      <c r="D4988" s="111"/>
      <c r="E4988" s="111"/>
      <c r="F4988" s="138"/>
      <c r="G4988" s="111"/>
      <c r="J4988" s="111"/>
      <c r="AD4988" s="111"/>
      <c r="AH4988" s="111"/>
    </row>
    <row r="4989" spans="3:34">
      <c r="C4989" s="111"/>
      <c r="D4989" s="111"/>
      <c r="E4989" s="111"/>
      <c r="F4989" s="138"/>
      <c r="G4989" s="111"/>
      <c r="J4989" s="111"/>
      <c r="AD4989" s="111"/>
      <c r="AH4989" s="111"/>
    </row>
    <row r="4990" spans="3:34">
      <c r="C4990" s="111"/>
      <c r="D4990" s="111"/>
      <c r="E4990" s="111"/>
      <c r="F4990" s="138"/>
      <c r="G4990" s="111"/>
      <c r="J4990" s="111"/>
      <c r="AD4990" s="111"/>
      <c r="AH4990" s="111"/>
    </row>
    <row r="4991" spans="3:34">
      <c r="C4991" s="111"/>
      <c r="D4991" s="111"/>
      <c r="E4991" s="111"/>
      <c r="F4991" s="138"/>
      <c r="G4991" s="111"/>
      <c r="J4991" s="111"/>
      <c r="AD4991" s="111"/>
      <c r="AH4991" s="111"/>
    </row>
    <row r="4992" spans="3:34">
      <c r="C4992" s="111"/>
      <c r="D4992" s="111"/>
      <c r="E4992" s="111"/>
      <c r="F4992" s="138"/>
      <c r="G4992" s="111"/>
      <c r="J4992" s="111"/>
      <c r="AD4992" s="111"/>
      <c r="AH4992" s="111"/>
    </row>
    <row r="4993" spans="3:34">
      <c r="C4993" s="111"/>
      <c r="D4993" s="111"/>
      <c r="E4993" s="111"/>
      <c r="F4993" s="138"/>
      <c r="G4993" s="111"/>
      <c r="J4993" s="111"/>
      <c r="AD4993" s="111"/>
      <c r="AH4993" s="111"/>
    </row>
    <row r="4994" spans="3:34">
      <c r="C4994" s="111"/>
      <c r="D4994" s="111"/>
      <c r="E4994" s="111"/>
      <c r="F4994" s="138"/>
      <c r="G4994" s="111"/>
      <c r="J4994" s="111"/>
      <c r="AD4994" s="111"/>
      <c r="AH4994" s="111"/>
    </row>
    <row r="4995" spans="3:34">
      <c r="C4995" s="111"/>
      <c r="D4995" s="111"/>
      <c r="E4995" s="111"/>
      <c r="F4995" s="138"/>
      <c r="G4995" s="111"/>
      <c r="J4995" s="111"/>
      <c r="AD4995" s="111"/>
      <c r="AH4995" s="111"/>
    </row>
    <row r="4996" spans="3:34">
      <c r="C4996" s="111"/>
      <c r="D4996" s="111"/>
      <c r="E4996" s="111"/>
      <c r="F4996" s="138"/>
      <c r="G4996" s="111"/>
      <c r="J4996" s="111"/>
      <c r="AD4996" s="111"/>
      <c r="AH4996" s="111"/>
    </row>
    <row r="4997" spans="3:34">
      <c r="C4997" s="111"/>
      <c r="D4997" s="111"/>
      <c r="E4997" s="111"/>
      <c r="F4997" s="138"/>
      <c r="G4997" s="111"/>
      <c r="J4997" s="111"/>
      <c r="AD4997" s="111"/>
      <c r="AH4997" s="111"/>
    </row>
    <row r="4998" spans="3:34">
      <c r="C4998" s="111"/>
      <c r="D4998" s="111"/>
      <c r="E4998" s="111"/>
      <c r="F4998" s="138"/>
      <c r="G4998" s="111"/>
      <c r="J4998" s="111"/>
      <c r="AD4998" s="111"/>
      <c r="AH4998" s="111"/>
    </row>
    <row r="4999" spans="3:34">
      <c r="C4999" s="111"/>
      <c r="D4999" s="111"/>
      <c r="E4999" s="111"/>
      <c r="F4999" s="138"/>
      <c r="G4999" s="111"/>
      <c r="J4999" s="111"/>
      <c r="AD4999" s="111"/>
      <c r="AH4999" s="111"/>
    </row>
    <row r="5000" spans="3:34">
      <c r="C5000" s="111"/>
      <c r="D5000" s="111"/>
      <c r="E5000" s="111"/>
      <c r="F5000" s="138"/>
      <c r="G5000" s="111"/>
      <c r="J5000" s="111"/>
      <c r="AD5000" s="111"/>
      <c r="AH5000" s="111"/>
    </row>
    <row r="5001" spans="3:34">
      <c r="C5001" s="111"/>
      <c r="D5001" s="111"/>
      <c r="E5001" s="111"/>
      <c r="F5001" s="138"/>
      <c r="G5001" s="111"/>
      <c r="J5001" s="111"/>
      <c r="AD5001" s="111"/>
      <c r="AH5001" s="111"/>
    </row>
    <row r="5002" spans="3:34">
      <c r="C5002" s="111"/>
      <c r="D5002" s="111"/>
      <c r="E5002" s="111"/>
      <c r="F5002" s="138"/>
      <c r="G5002" s="111"/>
      <c r="J5002" s="111"/>
      <c r="AD5002" s="111"/>
      <c r="AH5002" s="111"/>
    </row>
    <row r="5003" spans="3:34">
      <c r="C5003" s="111"/>
      <c r="D5003" s="111"/>
      <c r="E5003" s="111"/>
      <c r="F5003" s="138"/>
      <c r="G5003" s="111"/>
      <c r="J5003" s="111"/>
      <c r="AD5003" s="111"/>
      <c r="AH5003" s="111"/>
    </row>
    <row r="5004" spans="3:34">
      <c r="C5004" s="111"/>
      <c r="D5004" s="111"/>
      <c r="E5004" s="111"/>
      <c r="F5004" s="138"/>
      <c r="G5004" s="111"/>
      <c r="J5004" s="111"/>
      <c r="AD5004" s="111"/>
      <c r="AH5004" s="111"/>
    </row>
    <row r="5005" spans="3:34">
      <c r="C5005" s="111"/>
      <c r="D5005" s="111"/>
      <c r="E5005" s="111"/>
      <c r="F5005" s="138"/>
      <c r="G5005" s="111"/>
      <c r="J5005" s="111"/>
      <c r="AD5005" s="111"/>
      <c r="AH5005" s="111"/>
    </row>
    <row r="5006" spans="3:34">
      <c r="C5006" s="111"/>
      <c r="D5006" s="111"/>
      <c r="E5006" s="111"/>
      <c r="F5006" s="138"/>
      <c r="G5006" s="111"/>
      <c r="J5006" s="111"/>
      <c r="AD5006" s="111"/>
      <c r="AH5006" s="111"/>
    </row>
    <row r="5007" spans="3:34">
      <c r="C5007" s="111"/>
      <c r="D5007" s="111"/>
      <c r="E5007" s="111"/>
      <c r="F5007" s="138"/>
      <c r="G5007" s="111"/>
      <c r="J5007" s="111"/>
      <c r="AD5007" s="111"/>
      <c r="AH5007" s="111"/>
    </row>
    <row r="5008" spans="3:34">
      <c r="C5008" s="111"/>
      <c r="D5008" s="111"/>
      <c r="E5008" s="111"/>
      <c r="F5008" s="138"/>
      <c r="G5008" s="111"/>
      <c r="J5008" s="111"/>
      <c r="AD5008" s="111"/>
      <c r="AH5008" s="111"/>
    </row>
    <row r="5009" spans="3:34">
      <c r="C5009" s="111"/>
      <c r="D5009" s="111"/>
      <c r="E5009" s="111"/>
      <c r="F5009" s="138"/>
      <c r="G5009" s="111"/>
      <c r="J5009" s="111"/>
      <c r="AD5009" s="111"/>
      <c r="AH5009" s="111"/>
    </row>
    <row r="5010" spans="3:34">
      <c r="C5010" s="111"/>
      <c r="D5010" s="111"/>
      <c r="E5010" s="111"/>
      <c r="F5010" s="138"/>
      <c r="G5010" s="111"/>
      <c r="J5010" s="111"/>
      <c r="AD5010" s="111"/>
      <c r="AH5010" s="111"/>
    </row>
    <row r="5011" spans="3:34">
      <c r="C5011" s="111"/>
      <c r="D5011" s="111"/>
      <c r="E5011" s="111"/>
      <c r="F5011" s="138"/>
      <c r="G5011" s="111"/>
      <c r="J5011" s="111"/>
      <c r="AD5011" s="111"/>
      <c r="AH5011" s="111"/>
    </row>
    <row r="5012" spans="3:34">
      <c r="C5012" s="111"/>
      <c r="D5012" s="111"/>
      <c r="E5012" s="111"/>
      <c r="F5012" s="138"/>
      <c r="G5012" s="111"/>
      <c r="J5012" s="111"/>
      <c r="AD5012" s="111"/>
      <c r="AH5012" s="111"/>
    </row>
    <row r="5013" spans="3:34">
      <c r="C5013" s="111"/>
      <c r="D5013" s="111"/>
      <c r="E5013" s="111"/>
      <c r="F5013" s="138"/>
      <c r="G5013" s="111"/>
      <c r="J5013" s="111"/>
      <c r="AD5013" s="111"/>
      <c r="AH5013" s="111"/>
    </row>
    <row r="5014" spans="3:34">
      <c r="C5014" s="111"/>
      <c r="D5014" s="111"/>
      <c r="E5014" s="111"/>
      <c r="F5014" s="138"/>
      <c r="G5014" s="111"/>
      <c r="J5014" s="111"/>
      <c r="AD5014" s="111"/>
      <c r="AH5014" s="111"/>
    </row>
    <row r="5015" spans="3:34">
      <c r="C5015" s="111"/>
      <c r="D5015" s="111"/>
      <c r="E5015" s="111"/>
      <c r="F5015" s="138"/>
      <c r="G5015" s="111"/>
      <c r="J5015" s="111"/>
      <c r="AD5015" s="111"/>
      <c r="AH5015" s="111"/>
    </row>
    <row r="5016" spans="3:34">
      <c r="C5016" s="111"/>
      <c r="D5016" s="111"/>
      <c r="E5016" s="111"/>
      <c r="F5016" s="138"/>
      <c r="G5016" s="111"/>
      <c r="J5016" s="111"/>
      <c r="AD5016" s="111"/>
      <c r="AH5016" s="111"/>
    </row>
    <row r="5017" spans="3:34">
      <c r="C5017" s="111"/>
      <c r="D5017" s="111"/>
      <c r="E5017" s="111"/>
      <c r="F5017" s="138"/>
      <c r="G5017" s="111"/>
      <c r="J5017" s="111"/>
      <c r="AD5017" s="111"/>
      <c r="AH5017" s="111"/>
    </row>
    <row r="5018" spans="3:34">
      <c r="C5018" s="111"/>
      <c r="D5018" s="111"/>
      <c r="E5018" s="111"/>
      <c r="F5018" s="138"/>
      <c r="G5018" s="111"/>
      <c r="J5018" s="111"/>
      <c r="AD5018" s="111"/>
      <c r="AH5018" s="111"/>
    </row>
    <row r="5019" spans="3:34">
      <c r="C5019" s="111"/>
      <c r="D5019" s="111"/>
      <c r="E5019" s="111"/>
      <c r="F5019" s="138"/>
      <c r="G5019" s="111"/>
      <c r="J5019" s="111"/>
      <c r="AD5019" s="111"/>
      <c r="AH5019" s="111"/>
    </row>
    <row r="5020" spans="3:34">
      <c r="C5020" s="111"/>
      <c r="D5020" s="111"/>
      <c r="E5020" s="111"/>
      <c r="F5020" s="138"/>
      <c r="G5020" s="111"/>
      <c r="J5020" s="111"/>
      <c r="AD5020" s="111"/>
      <c r="AH5020" s="111"/>
    </row>
    <row r="5021" spans="3:34">
      <c r="C5021" s="111"/>
      <c r="D5021" s="111"/>
      <c r="E5021" s="111"/>
      <c r="F5021" s="138"/>
      <c r="G5021" s="111"/>
      <c r="J5021" s="111"/>
      <c r="AD5021" s="111"/>
      <c r="AH5021" s="111"/>
    </row>
    <row r="5022" spans="3:34">
      <c r="C5022" s="111"/>
      <c r="D5022" s="111"/>
      <c r="E5022" s="111"/>
      <c r="F5022" s="138"/>
      <c r="G5022" s="111"/>
      <c r="J5022" s="111"/>
      <c r="AD5022" s="111"/>
      <c r="AH5022" s="111"/>
    </row>
    <row r="5023" spans="3:34">
      <c r="C5023" s="111"/>
      <c r="D5023" s="111"/>
      <c r="E5023" s="111"/>
      <c r="F5023" s="138"/>
      <c r="G5023" s="111"/>
      <c r="J5023" s="111"/>
      <c r="AD5023" s="111"/>
      <c r="AH5023" s="111"/>
    </row>
    <row r="5024" spans="3:34">
      <c r="C5024" s="111"/>
      <c r="D5024" s="111"/>
      <c r="E5024" s="111"/>
      <c r="F5024" s="138"/>
      <c r="G5024" s="111"/>
      <c r="J5024" s="111"/>
      <c r="AD5024" s="111"/>
      <c r="AH5024" s="111"/>
    </row>
    <row r="5025" spans="3:34">
      <c r="C5025" s="111"/>
      <c r="D5025" s="111"/>
      <c r="E5025" s="111"/>
      <c r="F5025" s="138"/>
      <c r="G5025" s="111"/>
      <c r="J5025" s="111"/>
      <c r="AD5025" s="111"/>
      <c r="AH5025" s="111"/>
    </row>
    <row r="5026" spans="3:34">
      <c r="C5026" s="111"/>
      <c r="D5026" s="111"/>
      <c r="E5026" s="111"/>
      <c r="F5026" s="138"/>
      <c r="G5026" s="111"/>
      <c r="J5026" s="111"/>
      <c r="AD5026" s="111"/>
      <c r="AH5026" s="111"/>
    </row>
    <row r="5027" spans="3:34">
      <c r="C5027" s="111"/>
      <c r="D5027" s="111"/>
      <c r="E5027" s="111"/>
      <c r="F5027" s="138"/>
      <c r="G5027" s="111"/>
      <c r="J5027" s="111"/>
      <c r="AD5027" s="111"/>
      <c r="AH5027" s="111"/>
    </row>
    <row r="5028" spans="3:34">
      <c r="C5028" s="111"/>
      <c r="D5028" s="111"/>
      <c r="E5028" s="111"/>
      <c r="F5028" s="138"/>
      <c r="G5028" s="111"/>
      <c r="J5028" s="111"/>
      <c r="AD5028" s="111"/>
      <c r="AH5028" s="111"/>
    </row>
    <row r="5029" spans="3:34">
      <c r="C5029" s="111"/>
      <c r="D5029" s="111"/>
      <c r="E5029" s="111"/>
      <c r="F5029" s="138"/>
      <c r="G5029" s="111"/>
      <c r="J5029" s="111"/>
      <c r="AD5029" s="111"/>
      <c r="AH5029" s="111"/>
    </row>
    <row r="5030" spans="3:34">
      <c r="C5030" s="111"/>
      <c r="D5030" s="111"/>
      <c r="E5030" s="111"/>
      <c r="F5030" s="138"/>
      <c r="G5030" s="111"/>
      <c r="J5030" s="111"/>
      <c r="AD5030" s="111"/>
      <c r="AH5030" s="111"/>
    </row>
    <row r="5031" spans="3:34">
      <c r="C5031" s="111"/>
      <c r="D5031" s="111"/>
      <c r="E5031" s="111"/>
      <c r="F5031" s="138"/>
      <c r="G5031" s="111"/>
      <c r="J5031" s="111"/>
      <c r="AD5031" s="111"/>
      <c r="AH5031" s="111"/>
    </row>
    <row r="5032" spans="3:34">
      <c r="C5032" s="111"/>
      <c r="D5032" s="111"/>
      <c r="E5032" s="111"/>
      <c r="F5032" s="138"/>
      <c r="G5032" s="111"/>
      <c r="J5032" s="111"/>
      <c r="AD5032" s="111"/>
      <c r="AH5032" s="111"/>
    </row>
    <row r="5033" spans="3:34">
      <c r="C5033" s="111"/>
      <c r="D5033" s="111"/>
      <c r="E5033" s="111"/>
      <c r="F5033" s="138"/>
      <c r="G5033" s="111"/>
      <c r="J5033" s="111"/>
      <c r="AD5033" s="111"/>
      <c r="AH5033" s="111"/>
    </row>
    <row r="5034" spans="3:34">
      <c r="C5034" s="111"/>
      <c r="D5034" s="111"/>
      <c r="E5034" s="111"/>
      <c r="F5034" s="138"/>
      <c r="G5034" s="111"/>
      <c r="J5034" s="111"/>
      <c r="AD5034" s="111"/>
      <c r="AH5034" s="111"/>
    </row>
    <row r="5035" spans="3:34">
      <c r="C5035" s="111"/>
      <c r="D5035" s="111"/>
      <c r="E5035" s="111"/>
      <c r="F5035" s="138"/>
      <c r="G5035" s="111"/>
      <c r="J5035" s="111"/>
      <c r="AD5035" s="111"/>
      <c r="AH5035" s="111"/>
    </row>
    <row r="5036" spans="3:34">
      <c r="C5036" s="111"/>
      <c r="D5036" s="111"/>
      <c r="E5036" s="111"/>
      <c r="F5036" s="138"/>
      <c r="G5036" s="111"/>
      <c r="J5036" s="111"/>
      <c r="AD5036" s="111"/>
      <c r="AH5036" s="111"/>
    </row>
    <row r="5037" spans="3:34">
      <c r="C5037" s="111"/>
      <c r="D5037" s="111"/>
      <c r="E5037" s="111"/>
      <c r="F5037" s="138"/>
      <c r="G5037" s="111"/>
      <c r="J5037" s="111"/>
      <c r="AD5037" s="111"/>
      <c r="AH5037" s="111"/>
    </row>
    <row r="5038" spans="3:34">
      <c r="C5038" s="111"/>
      <c r="D5038" s="111"/>
      <c r="E5038" s="111"/>
      <c r="F5038" s="138"/>
      <c r="G5038" s="111"/>
      <c r="J5038" s="111"/>
      <c r="AD5038" s="111"/>
      <c r="AH5038" s="111"/>
    </row>
    <row r="5039" spans="3:34">
      <c r="C5039" s="111"/>
      <c r="D5039" s="111"/>
      <c r="E5039" s="111"/>
      <c r="F5039" s="138"/>
      <c r="G5039" s="111"/>
      <c r="J5039" s="111"/>
      <c r="AD5039" s="111"/>
      <c r="AH5039" s="111"/>
    </row>
    <row r="5040" spans="3:34">
      <c r="C5040" s="111"/>
      <c r="D5040" s="111"/>
      <c r="E5040" s="111"/>
      <c r="F5040" s="138"/>
      <c r="G5040" s="111"/>
      <c r="J5040" s="111"/>
      <c r="AD5040" s="111"/>
      <c r="AH5040" s="111"/>
    </row>
    <row r="5041" spans="3:34">
      <c r="C5041" s="111"/>
      <c r="D5041" s="111"/>
      <c r="E5041" s="111"/>
      <c r="F5041" s="138"/>
      <c r="G5041" s="111"/>
      <c r="J5041" s="111"/>
      <c r="AD5041" s="111"/>
      <c r="AH5041" s="111"/>
    </row>
    <row r="5042" spans="3:34">
      <c r="C5042" s="111"/>
      <c r="D5042" s="111"/>
      <c r="E5042" s="111"/>
      <c r="F5042" s="138"/>
      <c r="G5042" s="111"/>
      <c r="J5042" s="111"/>
      <c r="AD5042" s="111"/>
      <c r="AH5042" s="111"/>
    </row>
    <row r="5043" spans="3:34">
      <c r="C5043" s="111"/>
      <c r="D5043" s="111"/>
      <c r="E5043" s="111"/>
      <c r="F5043" s="138"/>
      <c r="G5043" s="111"/>
      <c r="J5043" s="111"/>
      <c r="AD5043" s="111"/>
      <c r="AH5043" s="111"/>
    </row>
    <row r="5044" spans="3:34">
      <c r="C5044" s="111"/>
      <c r="D5044" s="111"/>
      <c r="E5044" s="111"/>
      <c r="F5044" s="138"/>
      <c r="G5044" s="111"/>
      <c r="J5044" s="111"/>
      <c r="AD5044" s="111"/>
      <c r="AH5044" s="111"/>
    </row>
    <row r="5045" spans="3:34">
      <c r="C5045" s="111"/>
      <c r="D5045" s="111"/>
      <c r="E5045" s="111"/>
      <c r="F5045" s="138"/>
      <c r="G5045" s="111"/>
      <c r="J5045" s="111"/>
      <c r="AD5045" s="111"/>
      <c r="AH5045" s="111"/>
    </row>
    <row r="5046" spans="3:34">
      <c r="C5046" s="111"/>
      <c r="D5046" s="111"/>
      <c r="E5046" s="111"/>
      <c r="F5046" s="138"/>
      <c r="G5046" s="111"/>
      <c r="J5046" s="111"/>
      <c r="AD5046" s="111"/>
      <c r="AH5046" s="111"/>
    </row>
    <row r="5047" spans="3:34">
      <c r="C5047" s="111"/>
      <c r="D5047" s="111"/>
      <c r="E5047" s="111"/>
      <c r="F5047" s="138"/>
      <c r="G5047" s="111"/>
      <c r="J5047" s="111"/>
      <c r="AD5047" s="111"/>
      <c r="AH5047" s="111"/>
    </row>
    <row r="5048" spans="3:34">
      <c r="C5048" s="111"/>
      <c r="D5048" s="111"/>
      <c r="E5048" s="111"/>
      <c r="F5048" s="138"/>
      <c r="G5048" s="111"/>
      <c r="J5048" s="111"/>
      <c r="AD5048" s="111"/>
      <c r="AH5048" s="111"/>
    </row>
    <row r="5049" spans="3:34">
      <c r="C5049" s="111"/>
      <c r="D5049" s="111"/>
      <c r="E5049" s="111"/>
      <c r="F5049" s="138"/>
      <c r="G5049" s="111"/>
      <c r="J5049" s="111"/>
      <c r="AD5049" s="111"/>
      <c r="AH5049" s="111"/>
    </row>
    <row r="5050" spans="3:34">
      <c r="C5050" s="111"/>
      <c r="D5050" s="111"/>
      <c r="E5050" s="111"/>
      <c r="F5050" s="138"/>
      <c r="G5050" s="111"/>
      <c r="J5050" s="111"/>
      <c r="AD5050" s="111"/>
      <c r="AH5050" s="111"/>
    </row>
    <row r="5051" spans="3:34">
      <c r="C5051" s="111"/>
      <c r="D5051" s="111"/>
      <c r="E5051" s="111"/>
      <c r="F5051" s="138"/>
      <c r="G5051" s="111"/>
      <c r="J5051" s="111"/>
      <c r="AD5051" s="111"/>
      <c r="AH5051" s="111"/>
    </row>
    <row r="5052" spans="3:34">
      <c r="C5052" s="111"/>
      <c r="D5052" s="111"/>
      <c r="E5052" s="111"/>
      <c r="F5052" s="138"/>
      <c r="G5052" s="111"/>
      <c r="J5052" s="111"/>
      <c r="AD5052" s="111"/>
      <c r="AH5052" s="111"/>
    </row>
    <row r="5053" spans="3:34">
      <c r="C5053" s="111"/>
      <c r="D5053" s="111"/>
      <c r="E5053" s="111"/>
      <c r="F5053" s="138"/>
      <c r="G5053" s="111"/>
      <c r="J5053" s="111"/>
      <c r="AD5053" s="111"/>
      <c r="AH5053" s="111"/>
    </row>
    <row r="5054" spans="3:34">
      <c r="C5054" s="111"/>
      <c r="D5054" s="111"/>
      <c r="E5054" s="111"/>
      <c r="F5054" s="138"/>
      <c r="G5054" s="111"/>
      <c r="J5054" s="111"/>
      <c r="AD5054" s="111"/>
      <c r="AH5054" s="111"/>
    </row>
    <row r="5055" spans="3:34">
      <c r="C5055" s="111"/>
      <c r="D5055" s="111"/>
      <c r="E5055" s="111"/>
      <c r="F5055" s="138"/>
      <c r="G5055" s="111"/>
      <c r="J5055" s="111"/>
      <c r="AD5055" s="111"/>
      <c r="AH5055" s="111"/>
    </row>
    <row r="5056" spans="3:34">
      <c r="C5056" s="111"/>
      <c r="D5056" s="111"/>
      <c r="E5056" s="111"/>
      <c r="F5056" s="138"/>
      <c r="G5056" s="111"/>
      <c r="J5056" s="111"/>
      <c r="AD5056" s="111"/>
      <c r="AH5056" s="111"/>
    </row>
    <row r="5057" spans="3:34">
      <c r="C5057" s="111"/>
      <c r="D5057" s="111"/>
      <c r="E5057" s="111"/>
      <c r="F5057" s="138"/>
      <c r="G5057" s="111"/>
      <c r="J5057" s="111"/>
      <c r="AD5057" s="111"/>
      <c r="AH5057" s="111"/>
    </row>
    <row r="5058" spans="3:34">
      <c r="C5058" s="111"/>
      <c r="D5058" s="111"/>
      <c r="E5058" s="111"/>
      <c r="F5058" s="138"/>
      <c r="G5058" s="111"/>
      <c r="J5058" s="111"/>
      <c r="AD5058" s="111"/>
      <c r="AH5058" s="111"/>
    </row>
    <row r="5059" spans="3:34">
      <c r="C5059" s="111"/>
      <c r="D5059" s="111"/>
      <c r="E5059" s="111"/>
      <c r="F5059" s="138"/>
      <c r="G5059" s="111"/>
      <c r="J5059" s="111"/>
      <c r="AD5059" s="111"/>
      <c r="AH5059" s="111"/>
    </row>
    <row r="5060" spans="3:34">
      <c r="C5060" s="111"/>
      <c r="D5060" s="111"/>
      <c r="E5060" s="111"/>
      <c r="F5060" s="138"/>
      <c r="G5060" s="111"/>
      <c r="J5060" s="111"/>
      <c r="AD5060" s="111"/>
      <c r="AH5060" s="111"/>
    </row>
    <row r="5061" spans="3:34">
      <c r="C5061" s="111"/>
      <c r="D5061" s="111"/>
      <c r="E5061" s="111"/>
      <c r="F5061" s="138"/>
      <c r="G5061" s="111"/>
      <c r="J5061" s="111"/>
      <c r="AD5061" s="111"/>
      <c r="AH5061" s="111"/>
    </row>
    <row r="5062" spans="3:34">
      <c r="C5062" s="111"/>
      <c r="D5062" s="111"/>
      <c r="E5062" s="111"/>
      <c r="F5062" s="138"/>
      <c r="G5062" s="111"/>
      <c r="J5062" s="111"/>
      <c r="AD5062" s="111"/>
      <c r="AH5062" s="111"/>
    </row>
    <row r="5063" spans="3:34">
      <c r="C5063" s="111"/>
      <c r="D5063" s="111"/>
      <c r="E5063" s="111"/>
      <c r="F5063" s="138"/>
      <c r="G5063" s="111"/>
      <c r="J5063" s="111"/>
      <c r="AD5063" s="111"/>
      <c r="AH5063" s="111"/>
    </row>
    <row r="5064" spans="3:34">
      <c r="C5064" s="111"/>
      <c r="D5064" s="111"/>
      <c r="E5064" s="111"/>
      <c r="F5064" s="138"/>
      <c r="G5064" s="111"/>
      <c r="J5064" s="111"/>
      <c r="AD5064" s="111"/>
      <c r="AH5064" s="111"/>
    </row>
    <row r="5065" spans="3:34">
      <c r="C5065" s="111"/>
      <c r="D5065" s="111"/>
      <c r="E5065" s="111"/>
      <c r="F5065" s="138"/>
      <c r="G5065" s="111"/>
      <c r="J5065" s="111"/>
      <c r="AD5065" s="111"/>
      <c r="AH5065" s="111"/>
    </row>
    <row r="5066" spans="3:34">
      <c r="C5066" s="111"/>
      <c r="D5066" s="111"/>
      <c r="E5066" s="111"/>
      <c r="F5066" s="138"/>
      <c r="G5066" s="111"/>
      <c r="J5066" s="111"/>
      <c r="AD5066" s="111"/>
      <c r="AH5066" s="111"/>
    </row>
    <row r="5067" spans="3:34">
      <c r="C5067" s="111"/>
      <c r="D5067" s="111"/>
      <c r="E5067" s="111"/>
      <c r="F5067" s="138"/>
      <c r="G5067" s="111"/>
      <c r="J5067" s="111"/>
      <c r="AD5067" s="111"/>
      <c r="AH5067" s="111"/>
    </row>
    <row r="5068" spans="3:34">
      <c r="C5068" s="111"/>
      <c r="D5068" s="111"/>
      <c r="E5068" s="111"/>
      <c r="F5068" s="138"/>
      <c r="G5068" s="111"/>
      <c r="J5068" s="111"/>
      <c r="AD5068" s="111"/>
      <c r="AH5068" s="111"/>
    </row>
    <row r="5069" spans="3:34">
      <c r="C5069" s="111"/>
      <c r="D5069" s="111"/>
      <c r="E5069" s="111"/>
      <c r="F5069" s="138"/>
      <c r="G5069" s="111"/>
      <c r="J5069" s="111"/>
      <c r="AD5069" s="111"/>
      <c r="AH5069" s="111"/>
    </row>
    <row r="5070" spans="3:34">
      <c r="C5070" s="111"/>
      <c r="D5070" s="111"/>
      <c r="E5070" s="111"/>
      <c r="F5070" s="138"/>
      <c r="G5070" s="111"/>
      <c r="J5070" s="111"/>
      <c r="AD5070" s="111"/>
      <c r="AH5070" s="111"/>
    </row>
    <row r="5071" spans="3:34">
      <c r="C5071" s="111"/>
      <c r="D5071" s="111"/>
      <c r="E5071" s="111"/>
      <c r="F5071" s="138"/>
      <c r="G5071" s="111"/>
      <c r="J5071" s="111"/>
      <c r="AD5071" s="111"/>
      <c r="AH5071" s="111"/>
    </row>
    <row r="5072" spans="3:34">
      <c r="C5072" s="111"/>
      <c r="D5072" s="111"/>
      <c r="E5072" s="111"/>
      <c r="F5072" s="138"/>
      <c r="G5072" s="111"/>
      <c r="J5072" s="111"/>
      <c r="AD5072" s="111"/>
      <c r="AH5072" s="111"/>
    </row>
    <row r="5073" spans="3:34">
      <c r="C5073" s="111"/>
      <c r="D5073" s="111"/>
      <c r="E5073" s="111"/>
      <c r="F5073" s="138"/>
      <c r="G5073" s="111"/>
      <c r="J5073" s="111"/>
      <c r="AD5073" s="111"/>
      <c r="AH5073" s="111"/>
    </row>
    <row r="5074" spans="3:34">
      <c r="C5074" s="111"/>
      <c r="D5074" s="111"/>
      <c r="E5074" s="111"/>
      <c r="F5074" s="138"/>
      <c r="G5074" s="111"/>
      <c r="J5074" s="111"/>
      <c r="AD5074" s="111"/>
      <c r="AH5074" s="111"/>
    </row>
    <row r="5075" spans="3:34">
      <c r="C5075" s="111"/>
      <c r="D5075" s="111"/>
      <c r="E5075" s="111"/>
      <c r="F5075" s="138"/>
      <c r="G5075" s="111"/>
      <c r="J5075" s="111"/>
      <c r="AD5075" s="111"/>
      <c r="AH5075" s="111"/>
    </row>
    <row r="5076" spans="3:34">
      <c r="C5076" s="111"/>
      <c r="D5076" s="111"/>
      <c r="E5076" s="111"/>
      <c r="F5076" s="138"/>
      <c r="G5076" s="111"/>
      <c r="J5076" s="111"/>
      <c r="AD5076" s="111"/>
      <c r="AH5076" s="111"/>
    </row>
    <row r="5077" spans="3:34">
      <c r="C5077" s="111"/>
      <c r="D5077" s="111"/>
      <c r="E5077" s="111"/>
      <c r="F5077" s="138"/>
      <c r="G5077" s="111"/>
      <c r="J5077" s="111"/>
      <c r="AD5077" s="111"/>
      <c r="AH5077" s="111"/>
    </row>
    <row r="5078" spans="3:34">
      <c r="C5078" s="111"/>
      <c r="D5078" s="111"/>
      <c r="E5078" s="111"/>
      <c r="F5078" s="138"/>
      <c r="G5078" s="111"/>
      <c r="J5078" s="111"/>
      <c r="AD5078" s="111"/>
      <c r="AH5078" s="111"/>
    </row>
    <row r="5079" spans="3:34">
      <c r="C5079" s="111"/>
      <c r="D5079" s="111"/>
      <c r="E5079" s="111"/>
      <c r="F5079" s="138"/>
      <c r="G5079" s="111"/>
      <c r="J5079" s="111"/>
      <c r="AD5079" s="111"/>
      <c r="AH5079" s="111"/>
    </row>
    <row r="5080" spans="3:34">
      <c r="C5080" s="111"/>
      <c r="D5080" s="111"/>
      <c r="E5080" s="111"/>
      <c r="F5080" s="138"/>
      <c r="G5080" s="111"/>
      <c r="J5080" s="111"/>
      <c r="AD5080" s="111"/>
      <c r="AH5080" s="111"/>
    </row>
    <row r="5081" spans="3:34">
      <c r="C5081" s="111"/>
      <c r="D5081" s="111"/>
      <c r="E5081" s="111"/>
      <c r="F5081" s="138"/>
      <c r="G5081" s="111"/>
      <c r="J5081" s="111"/>
      <c r="AD5081" s="111"/>
      <c r="AH5081" s="111"/>
    </row>
    <row r="5082" spans="3:34">
      <c r="C5082" s="111"/>
      <c r="D5082" s="111"/>
      <c r="E5082" s="111"/>
      <c r="F5082" s="138"/>
      <c r="G5082" s="111"/>
      <c r="J5082" s="111"/>
      <c r="AD5082" s="111"/>
      <c r="AH5082" s="111"/>
    </row>
    <row r="5083" spans="3:34">
      <c r="C5083" s="111"/>
      <c r="D5083" s="111"/>
      <c r="E5083" s="111"/>
      <c r="F5083" s="138"/>
      <c r="G5083" s="111"/>
      <c r="J5083" s="111"/>
      <c r="AD5083" s="111"/>
      <c r="AH5083" s="111"/>
    </row>
    <row r="5084" spans="3:34">
      <c r="C5084" s="111"/>
      <c r="D5084" s="111"/>
      <c r="E5084" s="111"/>
      <c r="F5084" s="138"/>
      <c r="G5084" s="111"/>
      <c r="J5084" s="111"/>
      <c r="AD5084" s="111"/>
      <c r="AH5084" s="111"/>
    </row>
    <row r="5085" spans="3:34">
      <c r="C5085" s="111"/>
      <c r="D5085" s="111"/>
      <c r="E5085" s="111"/>
      <c r="F5085" s="138"/>
      <c r="G5085" s="111"/>
      <c r="J5085" s="111"/>
      <c r="AD5085" s="111"/>
      <c r="AH5085" s="111"/>
    </row>
    <row r="5086" spans="3:34">
      <c r="C5086" s="111"/>
      <c r="D5086" s="111"/>
      <c r="E5086" s="111"/>
      <c r="F5086" s="138"/>
      <c r="G5086" s="111"/>
      <c r="J5086" s="111"/>
      <c r="AD5086" s="111"/>
      <c r="AH5086" s="111"/>
    </row>
    <row r="5087" spans="3:34">
      <c r="C5087" s="111"/>
      <c r="D5087" s="111"/>
      <c r="E5087" s="111"/>
      <c r="F5087" s="138"/>
      <c r="G5087" s="111"/>
      <c r="J5087" s="111"/>
      <c r="AD5087" s="111"/>
      <c r="AH5087" s="111"/>
    </row>
    <row r="5088" spans="3:34">
      <c r="C5088" s="111"/>
      <c r="D5088" s="111"/>
      <c r="E5088" s="111"/>
      <c r="F5088" s="138"/>
      <c r="G5088" s="111"/>
      <c r="J5088" s="111"/>
      <c r="AD5088" s="111"/>
      <c r="AH5088" s="111"/>
    </row>
    <row r="5089" spans="3:34">
      <c r="C5089" s="111"/>
      <c r="D5089" s="111"/>
      <c r="E5089" s="111"/>
      <c r="F5089" s="138"/>
      <c r="G5089" s="111"/>
      <c r="J5089" s="111"/>
      <c r="AD5089" s="111"/>
      <c r="AH5089" s="111"/>
    </row>
    <row r="5090" spans="3:34">
      <c r="C5090" s="111"/>
      <c r="D5090" s="111"/>
      <c r="E5090" s="111"/>
      <c r="F5090" s="138"/>
      <c r="G5090" s="111"/>
      <c r="J5090" s="111"/>
      <c r="AD5090" s="111"/>
      <c r="AH5090" s="111"/>
    </row>
    <row r="5091" spans="3:34">
      <c r="C5091" s="111"/>
      <c r="D5091" s="111"/>
      <c r="E5091" s="111"/>
      <c r="F5091" s="138"/>
      <c r="G5091" s="111"/>
      <c r="J5091" s="111"/>
      <c r="AD5091" s="111"/>
      <c r="AH5091" s="111"/>
    </row>
    <row r="5092" spans="3:34">
      <c r="C5092" s="111"/>
      <c r="D5092" s="111"/>
      <c r="E5092" s="111"/>
      <c r="F5092" s="138"/>
      <c r="G5092" s="111"/>
      <c r="J5092" s="111"/>
      <c r="AD5092" s="111"/>
      <c r="AH5092" s="111"/>
    </row>
    <row r="5093" spans="3:34">
      <c r="C5093" s="111"/>
      <c r="D5093" s="111"/>
      <c r="E5093" s="111"/>
      <c r="F5093" s="138"/>
      <c r="G5093" s="111"/>
      <c r="J5093" s="111"/>
      <c r="AD5093" s="111"/>
      <c r="AH5093" s="111"/>
    </row>
    <row r="5094" spans="3:34">
      <c r="C5094" s="111"/>
      <c r="D5094" s="111"/>
      <c r="E5094" s="111"/>
      <c r="F5094" s="138"/>
      <c r="G5094" s="111"/>
      <c r="J5094" s="111"/>
      <c r="AD5094" s="111"/>
      <c r="AH5094" s="111"/>
    </row>
    <row r="5095" spans="3:34">
      <c r="C5095" s="111"/>
      <c r="D5095" s="111"/>
      <c r="E5095" s="111"/>
      <c r="F5095" s="138"/>
      <c r="G5095" s="111"/>
      <c r="J5095" s="111"/>
      <c r="AD5095" s="111"/>
      <c r="AH5095" s="111"/>
    </row>
    <row r="5096" spans="3:34">
      <c r="C5096" s="111"/>
      <c r="D5096" s="111"/>
      <c r="E5096" s="111"/>
      <c r="F5096" s="138"/>
      <c r="G5096" s="111"/>
      <c r="J5096" s="111"/>
      <c r="AD5096" s="111"/>
      <c r="AH5096" s="111"/>
    </row>
    <row r="5097" spans="3:34">
      <c r="C5097" s="111"/>
      <c r="D5097" s="111"/>
      <c r="E5097" s="111"/>
      <c r="F5097" s="138"/>
      <c r="G5097" s="111"/>
      <c r="J5097" s="111"/>
      <c r="AD5097" s="111"/>
      <c r="AH5097" s="111"/>
    </row>
    <row r="5098" spans="3:34">
      <c r="C5098" s="111"/>
      <c r="D5098" s="111"/>
      <c r="E5098" s="111"/>
      <c r="F5098" s="138"/>
      <c r="G5098" s="111"/>
      <c r="J5098" s="111"/>
      <c r="AD5098" s="111"/>
      <c r="AH5098" s="111"/>
    </row>
    <row r="5099" spans="3:34">
      <c r="C5099" s="111"/>
      <c r="D5099" s="111"/>
      <c r="E5099" s="111"/>
      <c r="F5099" s="138"/>
      <c r="G5099" s="111"/>
      <c r="J5099" s="111"/>
      <c r="AD5099" s="111"/>
      <c r="AH5099" s="111"/>
    </row>
    <row r="5100" spans="3:34">
      <c r="C5100" s="111"/>
      <c r="D5100" s="111"/>
      <c r="E5100" s="111"/>
      <c r="F5100" s="138"/>
      <c r="G5100" s="111"/>
      <c r="J5100" s="111"/>
      <c r="AD5100" s="111"/>
      <c r="AH5100" s="111"/>
    </row>
    <row r="5101" spans="3:34">
      <c r="C5101" s="111"/>
      <c r="D5101" s="111"/>
      <c r="E5101" s="111"/>
      <c r="F5101" s="138"/>
      <c r="G5101" s="111"/>
      <c r="J5101" s="111"/>
      <c r="AD5101" s="111"/>
      <c r="AH5101" s="111"/>
    </row>
    <row r="5102" spans="3:34">
      <c r="C5102" s="111"/>
      <c r="D5102" s="111"/>
      <c r="E5102" s="111"/>
      <c r="F5102" s="138"/>
      <c r="G5102" s="111"/>
      <c r="J5102" s="111"/>
      <c r="AD5102" s="111"/>
      <c r="AH5102" s="111"/>
    </row>
    <row r="5103" spans="3:34">
      <c r="C5103" s="111"/>
      <c r="D5103" s="111"/>
      <c r="E5103" s="111"/>
      <c r="F5103" s="138"/>
      <c r="G5103" s="111"/>
      <c r="J5103" s="111"/>
      <c r="AD5103" s="111"/>
      <c r="AH5103" s="111"/>
    </row>
    <row r="5104" spans="3:34">
      <c r="C5104" s="111"/>
      <c r="D5104" s="111"/>
      <c r="E5104" s="111"/>
      <c r="F5104" s="138"/>
      <c r="G5104" s="111"/>
      <c r="J5104" s="111"/>
      <c r="AD5104" s="111"/>
      <c r="AH5104" s="111"/>
    </row>
    <row r="5105" spans="3:34">
      <c r="C5105" s="111"/>
      <c r="D5105" s="111"/>
      <c r="E5105" s="111"/>
      <c r="F5105" s="138"/>
      <c r="G5105" s="111"/>
      <c r="J5105" s="111"/>
      <c r="AD5105" s="111"/>
      <c r="AH5105" s="111"/>
    </row>
    <row r="5106" spans="3:34">
      <c r="C5106" s="111"/>
      <c r="D5106" s="111"/>
      <c r="E5106" s="111"/>
      <c r="F5106" s="138"/>
      <c r="G5106" s="111"/>
      <c r="J5106" s="111"/>
      <c r="AD5106" s="111"/>
      <c r="AH5106" s="111"/>
    </row>
    <row r="5107" spans="3:34">
      <c r="C5107" s="111"/>
      <c r="D5107" s="111"/>
      <c r="E5107" s="111"/>
      <c r="F5107" s="138"/>
      <c r="G5107" s="111"/>
      <c r="J5107" s="111"/>
      <c r="AD5107" s="111"/>
      <c r="AH5107" s="111"/>
    </row>
    <row r="5108" spans="3:34">
      <c r="C5108" s="111"/>
      <c r="D5108" s="111"/>
      <c r="E5108" s="111"/>
      <c r="F5108" s="138"/>
      <c r="G5108" s="111"/>
      <c r="J5108" s="111"/>
      <c r="AD5108" s="111"/>
      <c r="AH5108" s="111"/>
    </row>
    <row r="5109" spans="3:34">
      <c r="C5109" s="111"/>
      <c r="D5109" s="111"/>
      <c r="E5109" s="111"/>
      <c r="F5109" s="138"/>
      <c r="G5109" s="111"/>
      <c r="J5109" s="111"/>
      <c r="AD5109" s="111"/>
      <c r="AH5109" s="111"/>
    </row>
    <row r="5110" spans="3:34">
      <c r="C5110" s="111"/>
      <c r="D5110" s="111"/>
      <c r="E5110" s="111"/>
      <c r="F5110" s="138"/>
      <c r="G5110" s="111"/>
      <c r="J5110" s="111"/>
      <c r="AD5110" s="111"/>
      <c r="AH5110" s="111"/>
    </row>
    <row r="5111" spans="3:34">
      <c r="C5111" s="111"/>
      <c r="D5111" s="111"/>
      <c r="E5111" s="111"/>
      <c r="F5111" s="138"/>
      <c r="G5111" s="111"/>
      <c r="J5111" s="111"/>
      <c r="AD5111" s="111"/>
      <c r="AH5111" s="111"/>
    </row>
    <row r="5112" spans="3:34">
      <c r="C5112" s="111"/>
      <c r="D5112" s="111"/>
      <c r="E5112" s="111"/>
      <c r="F5112" s="138"/>
      <c r="G5112" s="111"/>
      <c r="J5112" s="111"/>
      <c r="AD5112" s="111"/>
      <c r="AH5112" s="111"/>
    </row>
    <row r="5113" spans="3:34">
      <c r="C5113" s="111"/>
      <c r="D5113" s="111"/>
      <c r="E5113" s="111"/>
      <c r="F5113" s="138"/>
      <c r="G5113" s="111"/>
      <c r="J5113" s="111"/>
      <c r="AD5113" s="111"/>
      <c r="AH5113" s="111"/>
    </row>
    <row r="5114" spans="3:34">
      <c r="C5114" s="111"/>
      <c r="D5114" s="111"/>
      <c r="E5114" s="111"/>
      <c r="F5114" s="138"/>
      <c r="G5114" s="111"/>
      <c r="J5114" s="111"/>
      <c r="AD5114" s="111"/>
      <c r="AH5114" s="111"/>
    </row>
    <row r="5115" spans="3:34">
      <c r="C5115" s="111"/>
      <c r="D5115" s="111"/>
      <c r="E5115" s="111"/>
      <c r="F5115" s="138"/>
      <c r="G5115" s="111"/>
      <c r="J5115" s="111"/>
      <c r="AD5115" s="111"/>
      <c r="AH5115" s="111"/>
    </row>
    <row r="5116" spans="3:34">
      <c r="C5116" s="111"/>
      <c r="D5116" s="111"/>
      <c r="E5116" s="111"/>
      <c r="F5116" s="138"/>
      <c r="G5116" s="111"/>
      <c r="J5116" s="111"/>
      <c r="AD5116" s="111"/>
      <c r="AH5116" s="111"/>
    </row>
    <row r="5117" spans="3:34">
      <c r="C5117" s="111"/>
      <c r="D5117" s="111"/>
      <c r="E5117" s="111"/>
      <c r="F5117" s="138"/>
      <c r="G5117" s="111"/>
      <c r="J5117" s="111"/>
      <c r="AD5117" s="111"/>
      <c r="AH5117" s="111"/>
    </row>
    <row r="5118" spans="3:34">
      <c r="C5118" s="111"/>
      <c r="D5118" s="111"/>
      <c r="E5118" s="111"/>
      <c r="F5118" s="138"/>
      <c r="G5118" s="111"/>
      <c r="J5118" s="111"/>
      <c r="AD5118" s="111"/>
      <c r="AH5118" s="111"/>
    </row>
    <row r="5119" spans="3:34">
      <c r="C5119" s="111"/>
      <c r="D5119" s="111"/>
      <c r="E5119" s="111"/>
      <c r="F5119" s="138"/>
      <c r="G5119" s="111"/>
      <c r="J5119" s="111"/>
      <c r="AD5119" s="111"/>
      <c r="AH5119" s="111"/>
    </row>
    <row r="5120" spans="3:34">
      <c r="C5120" s="111"/>
      <c r="D5120" s="111"/>
      <c r="E5120" s="111"/>
      <c r="F5120" s="138"/>
      <c r="G5120" s="111"/>
      <c r="J5120" s="111"/>
      <c r="AD5120" s="111"/>
      <c r="AH5120" s="111"/>
    </row>
    <row r="5121" spans="3:34">
      <c r="C5121" s="111"/>
      <c r="D5121" s="111"/>
      <c r="E5121" s="111"/>
      <c r="F5121" s="138"/>
      <c r="G5121" s="111"/>
      <c r="J5121" s="111"/>
      <c r="AD5121" s="111"/>
      <c r="AH5121" s="111"/>
    </row>
    <row r="5122" spans="3:34">
      <c r="C5122" s="111"/>
      <c r="D5122" s="111"/>
      <c r="E5122" s="111"/>
      <c r="F5122" s="138"/>
      <c r="G5122" s="111"/>
      <c r="J5122" s="111"/>
      <c r="AD5122" s="111"/>
      <c r="AH5122" s="111"/>
    </row>
    <row r="5123" spans="3:34">
      <c r="C5123" s="111"/>
      <c r="D5123" s="111"/>
      <c r="E5123" s="111"/>
      <c r="F5123" s="138"/>
      <c r="G5123" s="111"/>
      <c r="J5123" s="111"/>
      <c r="AD5123" s="111"/>
      <c r="AH5123" s="111"/>
    </row>
    <row r="5124" spans="3:34">
      <c r="C5124" s="111"/>
      <c r="D5124" s="111"/>
      <c r="E5124" s="111"/>
      <c r="F5124" s="138"/>
      <c r="G5124" s="111"/>
      <c r="J5124" s="111"/>
      <c r="AD5124" s="111"/>
      <c r="AH5124" s="111"/>
    </row>
    <row r="5125" spans="3:34">
      <c r="C5125" s="111"/>
      <c r="D5125" s="111"/>
      <c r="E5125" s="111"/>
      <c r="F5125" s="138"/>
      <c r="G5125" s="111"/>
      <c r="J5125" s="111"/>
      <c r="AD5125" s="111"/>
      <c r="AH5125" s="111"/>
    </row>
    <row r="5126" spans="3:34">
      <c r="C5126" s="111"/>
      <c r="D5126" s="111"/>
      <c r="E5126" s="111"/>
      <c r="F5126" s="138"/>
      <c r="G5126" s="111"/>
      <c r="J5126" s="111"/>
      <c r="AD5126" s="111"/>
      <c r="AH5126" s="111"/>
    </row>
    <row r="5127" spans="3:34">
      <c r="C5127" s="111"/>
      <c r="D5127" s="111"/>
      <c r="E5127" s="111"/>
      <c r="F5127" s="138"/>
      <c r="G5127" s="111"/>
      <c r="J5127" s="111"/>
      <c r="AD5127" s="111"/>
      <c r="AH5127" s="111"/>
    </row>
    <row r="5128" spans="3:34">
      <c r="C5128" s="111"/>
      <c r="D5128" s="111"/>
      <c r="E5128" s="111"/>
      <c r="F5128" s="138"/>
      <c r="G5128" s="111"/>
      <c r="J5128" s="111"/>
      <c r="AD5128" s="111"/>
      <c r="AH5128" s="111"/>
    </row>
    <row r="5129" spans="3:34">
      <c r="C5129" s="111"/>
      <c r="D5129" s="111"/>
      <c r="E5129" s="111"/>
      <c r="F5129" s="138"/>
      <c r="G5129" s="111"/>
      <c r="J5129" s="111"/>
      <c r="AD5129" s="111"/>
      <c r="AH5129" s="111"/>
    </row>
    <row r="5130" spans="3:34">
      <c r="C5130" s="111"/>
      <c r="D5130" s="111"/>
      <c r="E5130" s="111"/>
      <c r="F5130" s="138"/>
      <c r="G5130" s="111"/>
      <c r="J5130" s="111"/>
      <c r="AD5130" s="111"/>
      <c r="AH5130" s="111"/>
    </row>
    <row r="5131" spans="3:34">
      <c r="C5131" s="111"/>
      <c r="D5131" s="111"/>
      <c r="E5131" s="111"/>
      <c r="F5131" s="138"/>
      <c r="G5131" s="111"/>
      <c r="J5131" s="111"/>
      <c r="AD5131" s="111"/>
      <c r="AH5131" s="111"/>
    </row>
    <row r="5132" spans="3:34">
      <c r="C5132" s="111"/>
      <c r="D5132" s="111"/>
      <c r="E5132" s="111"/>
      <c r="F5132" s="138"/>
      <c r="G5132" s="111"/>
      <c r="J5132" s="111"/>
      <c r="AD5132" s="111"/>
      <c r="AH5132" s="111"/>
    </row>
    <row r="5133" spans="3:34">
      <c r="C5133" s="111"/>
      <c r="D5133" s="111"/>
      <c r="E5133" s="111"/>
      <c r="F5133" s="138"/>
      <c r="G5133" s="111"/>
      <c r="J5133" s="111"/>
      <c r="AD5133" s="111"/>
      <c r="AH5133" s="111"/>
    </row>
    <row r="5134" spans="3:34">
      <c r="C5134" s="111"/>
      <c r="D5134" s="111"/>
      <c r="E5134" s="111"/>
      <c r="F5134" s="138"/>
      <c r="G5134" s="111"/>
      <c r="J5134" s="111"/>
      <c r="AD5134" s="111"/>
      <c r="AH5134" s="111"/>
    </row>
    <row r="5135" spans="3:34">
      <c r="C5135" s="111"/>
      <c r="D5135" s="111"/>
      <c r="E5135" s="111"/>
      <c r="F5135" s="138"/>
      <c r="G5135" s="111"/>
      <c r="J5135" s="111"/>
      <c r="AD5135" s="111"/>
      <c r="AH5135" s="111"/>
    </row>
    <row r="5136" spans="3:34">
      <c r="C5136" s="111"/>
      <c r="D5136" s="111"/>
      <c r="E5136" s="111"/>
      <c r="F5136" s="138"/>
      <c r="G5136" s="111"/>
      <c r="J5136" s="111"/>
      <c r="AD5136" s="111"/>
      <c r="AH5136" s="111"/>
    </row>
    <row r="5137" spans="3:34">
      <c r="C5137" s="111"/>
      <c r="D5137" s="111"/>
      <c r="E5137" s="111"/>
      <c r="F5137" s="138"/>
      <c r="G5137" s="111"/>
      <c r="J5137" s="111"/>
      <c r="AD5137" s="111"/>
      <c r="AH5137" s="111"/>
    </row>
    <row r="5138" spans="3:34">
      <c r="C5138" s="111"/>
      <c r="D5138" s="111"/>
      <c r="E5138" s="111"/>
      <c r="F5138" s="138"/>
      <c r="G5138" s="111"/>
      <c r="J5138" s="111"/>
      <c r="AD5138" s="111"/>
      <c r="AH5138" s="111"/>
    </row>
    <row r="5139" spans="3:34">
      <c r="C5139" s="111"/>
      <c r="D5139" s="111"/>
      <c r="E5139" s="111"/>
      <c r="F5139" s="138"/>
      <c r="G5139" s="111"/>
      <c r="J5139" s="111"/>
      <c r="AD5139" s="111"/>
      <c r="AH5139" s="111"/>
    </row>
    <row r="5140" spans="3:34">
      <c r="C5140" s="111"/>
      <c r="D5140" s="111"/>
      <c r="E5140" s="111"/>
      <c r="F5140" s="138"/>
      <c r="G5140" s="111"/>
      <c r="J5140" s="111"/>
      <c r="AD5140" s="111"/>
      <c r="AH5140" s="111"/>
    </row>
    <row r="5141" spans="3:34">
      <c r="C5141" s="111"/>
      <c r="D5141" s="111"/>
      <c r="E5141" s="111"/>
      <c r="F5141" s="138"/>
      <c r="G5141" s="111"/>
      <c r="J5141" s="111"/>
      <c r="AD5141" s="111"/>
      <c r="AH5141" s="111"/>
    </row>
    <row r="5142" spans="3:34">
      <c r="C5142" s="111"/>
      <c r="D5142" s="111"/>
      <c r="E5142" s="111"/>
      <c r="F5142" s="138"/>
      <c r="G5142" s="111"/>
      <c r="J5142" s="111"/>
      <c r="AD5142" s="111"/>
      <c r="AH5142" s="111"/>
    </row>
    <row r="5143" spans="3:34">
      <c r="C5143" s="111"/>
      <c r="D5143" s="111"/>
      <c r="E5143" s="111"/>
      <c r="F5143" s="138"/>
      <c r="G5143" s="111"/>
      <c r="J5143" s="111"/>
      <c r="AD5143" s="111"/>
      <c r="AH5143" s="111"/>
    </row>
    <row r="5144" spans="3:34">
      <c r="C5144" s="111"/>
      <c r="D5144" s="111"/>
      <c r="E5144" s="111"/>
      <c r="F5144" s="138"/>
      <c r="G5144" s="111"/>
      <c r="J5144" s="111"/>
      <c r="AD5144" s="111"/>
      <c r="AH5144" s="111"/>
    </row>
    <row r="5145" spans="3:34">
      <c r="C5145" s="111"/>
      <c r="D5145" s="111"/>
      <c r="E5145" s="111"/>
      <c r="F5145" s="138"/>
      <c r="G5145" s="111"/>
      <c r="J5145" s="111"/>
      <c r="AD5145" s="111"/>
      <c r="AH5145" s="111"/>
    </row>
    <row r="5146" spans="3:34">
      <c r="C5146" s="111"/>
      <c r="D5146" s="111"/>
      <c r="E5146" s="111"/>
      <c r="F5146" s="138"/>
      <c r="G5146" s="111"/>
      <c r="J5146" s="111"/>
      <c r="AD5146" s="111"/>
      <c r="AH5146" s="111"/>
    </row>
    <row r="5147" spans="3:34">
      <c r="C5147" s="111"/>
      <c r="D5147" s="111"/>
      <c r="E5147" s="111"/>
      <c r="F5147" s="138"/>
      <c r="G5147" s="111"/>
      <c r="J5147" s="111"/>
      <c r="AD5147" s="111"/>
      <c r="AH5147" s="111"/>
    </row>
    <row r="5148" spans="3:34">
      <c r="C5148" s="111"/>
      <c r="D5148" s="111"/>
      <c r="E5148" s="111"/>
      <c r="F5148" s="138"/>
      <c r="G5148" s="111"/>
      <c r="J5148" s="111"/>
      <c r="AD5148" s="111"/>
      <c r="AH5148" s="111"/>
    </row>
    <row r="5149" spans="3:34">
      <c r="C5149" s="111"/>
      <c r="D5149" s="111"/>
      <c r="E5149" s="111"/>
      <c r="F5149" s="138"/>
      <c r="G5149" s="111"/>
      <c r="J5149" s="111"/>
      <c r="AD5149" s="111"/>
      <c r="AH5149" s="111"/>
    </row>
    <row r="5150" spans="3:34">
      <c r="C5150" s="111"/>
      <c r="D5150" s="111"/>
      <c r="E5150" s="111"/>
      <c r="F5150" s="138"/>
      <c r="G5150" s="111"/>
      <c r="J5150" s="111"/>
      <c r="AD5150" s="111"/>
      <c r="AH5150" s="111"/>
    </row>
    <row r="5151" spans="3:34">
      <c r="C5151" s="111"/>
      <c r="D5151" s="111"/>
      <c r="E5151" s="111"/>
      <c r="F5151" s="138"/>
      <c r="G5151" s="111"/>
      <c r="J5151" s="111"/>
      <c r="AD5151" s="111"/>
      <c r="AH5151" s="111"/>
    </row>
    <row r="5152" spans="3:34">
      <c r="C5152" s="111"/>
      <c r="D5152" s="111"/>
      <c r="E5152" s="111"/>
      <c r="F5152" s="138"/>
      <c r="G5152" s="111"/>
      <c r="J5152" s="111"/>
      <c r="AD5152" s="111"/>
      <c r="AH5152" s="111"/>
    </row>
    <row r="5153" spans="3:34">
      <c r="C5153" s="111"/>
      <c r="D5153" s="111"/>
      <c r="E5153" s="111"/>
      <c r="F5153" s="138"/>
      <c r="G5153" s="111"/>
      <c r="J5153" s="111"/>
      <c r="AD5153" s="111"/>
      <c r="AH5153" s="111"/>
    </row>
    <row r="5154" spans="3:34">
      <c r="C5154" s="111"/>
      <c r="D5154" s="111"/>
      <c r="E5154" s="111"/>
      <c r="F5154" s="138"/>
      <c r="G5154" s="111"/>
      <c r="J5154" s="111"/>
      <c r="AD5154" s="111"/>
      <c r="AH5154" s="111"/>
    </row>
    <row r="5155" spans="3:34">
      <c r="C5155" s="111"/>
      <c r="D5155" s="111"/>
      <c r="E5155" s="111"/>
      <c r="F5155" s="138"/>
      <c r="G5155" s="111"/>
      <c r="J5155" s="111"/>
      <c r="AD5155" s="111"/>
      <c r="AH5155" s="111"/>
    </row>
    <row r="5156" spans="3:34">
      <c r="C5156" s="111"/>
      <c r="D5156" s="111"/>
      <c r="E5156" s="111"/>
      <c r="F5156" s="138"/>
      <c r="G5156" s="111"/>
      <c r="J5156" s="111"/>
      <c r="AD5156" s="111"/>
      <c r="AH5156" s="111"/>
    </row>
    <row r="5157" spans="3:34">
      <c r="C5157" s="111"/>
      <c r="D5157" s="111"/>
      <c r="E5157" s="111"/>
      <c r="F5157" s="138"/>
      <c r="G5157" s="111"/>
      <c r="J5157" s="111"/>
      <c r="AD5157" s="111"/>
      <c r="AH5157" s="111"/>
    </row>
    <row r="5158" spans="3:34">
      <c r="C5158" s="111"/>
      <c r="D5158" s="111"/>
      <c r="E5158" s="111"/>
      <c r="F5158" s="138"/>
      <c r="G5158" s="111"/>
      <c r="J5158" s="111"/>
      <c r="AD5158" s="111"/>
      <c r="AH5158" s="111"/>
    </row>
    <row r="5159" spans="3:34">
      <c r="C5159" s="111"/>
      <c r="D5159" s="111"/>
      <c r="E5159" s="111"/>
      <c r="F5159" s="138"/>
      <c r="G5159" s="111"/>
      <c r="J5159" s="111"/>
      <c r="AD5159" s="111"/>
      <c r="AH5159" s="111"/>
    </row>
    <row r="5160" spans="3:34">
      <c r="C5160" s="111"/>
      <c r="D5160" s="111"/>
      <c r="E5160" s="111"/>
      <c r="F5160" s="138"/>
      <c r="G5160" s="111"/>
      <c r="J5160" s="111"/>
      <c r="AD5160" s="111"/>
      <c r="AH5160" s="111"/>
    </row>
    <row r="5161" spans="3:34">
      <c r="C5161" s="111"/>
      <c r="D5161" s="111"/>
      <c r="E5161" s="111"/>
      <c r="F5161" s="138"/>
      <c r="G5161" s="111"/>
      <c r="J5161" s="111"/>
      <c r="AD5161" s="111"/>
      <c r="AH5161" s="111"/>
    </row>
    <row r="5162" spans="3:34">
      <c r="C5162" s="111"/>
      <c r="D5162" s="111"/>
      <c r="E5162" s="111"/>
      <c r="F5162" s="138"/>
      <c r="G5162" s="111"/>
      <c r="J5162" s="111"/>
      <c r="AD5162" s="111"/>
      <c r="AH5162" s="111"/>
    </row>
    <row r="5163" spans="3:34">
      <c r="C5163" s="111"/>
      <c r="D5163" s="111"/>
      <c r="E5163" s="111"/>
      <c r="F5163" s="138"/>
      <c r="G5163" s="111"/>
      <c r="J5163" s="111"/>
      <c r="AD5163" s="111"/>
      <c r="AH5163" s="111"/>
    </row>
    <row r="5164" spans="3:34">
      <c r="C5164" s="111"/>
      <c r="D5164" s="111"/>
      <c r="E5164" s="111"/>
      <c r="F5164" s="138"/>
      <c r="G5164" s="111"/>
      <c r="J5164" s="111"/>
      <c r="AD5164" s="111"/>
      <c r="AH5164" s="111"/>
    </row>
    <row r="5165" spans="3:34">
      <c r="C5165" s="111"/>
      <c r="D5165" s="111"/>
      <c r="E5165" s="111"/>
      <c r="F5165" s="138"/>
      <c r="G5165" s="111"/>
      <c r="J5165" s="111"/>
      <c r="AD5165" s="111"/>
      <c r="AH5165" s="111"/>
    </row>
    <row r="5166" spans="3:34">
      <c r="C5166" s="111"/>
      <c r="D5166" s="111"/>
      <c r="E5166" s="111"/>
      <c r="F5166" s="138"/>
      <c r="G5166" s="111"/>
      <c r="J5166" s="111"/>
      <c r="AD5166" s="111"/>
      <c r="AH5166" s="111"/>
    </row>
    <row r="5167" spans="3:34">
      <c r="C5167" s="111"/>
      <c r="D5167" s="111"/>
      <c r="E5167" s="111"/>
      <c r="F5167" s="138"/>
      <c r="G5167" s="111"/>
      <c r="J5167" s="111"/>
      <c r="AD5167" s="111"/>
      <c r="AH5167" s="111"/>
    </row>
    <row r="5168" spans="3:34">
      <c r="C5168" s="111"/>
      <c r="D5168" s="111"/>
      <c r="E5168" s="111"/>
      <c r="F5168" s="138"/>
      <c r="G5168" s="111"/>
      <c r="J5168" s="111"/>
      <c r="AD5168" s="111"/>
      <c r="AH5168" s="111"/>
    </row>
    <row r="5169" spans="3:34">
      <c r="C5169" s="111"/>
      <c r="D5169" s="111"/>
      <c r="E5169" s="111"/>
      <c r="F5169" s="138"/>
      <c r="G5169" s="111"/>
      <c r="J5169" s="111"/>
      <c r="AD5169" s="111"/>
      <c r="AH5169" s="111"/>
    </row>
    <row r="5170" spans="3:34">
      <c r="C5170" s="111"/>
      <c r="D5170" s="111"/>
      <c r="E5170" s="111"/>
      <c r="F5170" s="138"/>
      <c r="G5170" s="111"/>
      <c r="J5170" s="111"/>
      <c r="AD5170" s="111"/>
      <c r="AH5170" s="111"/>
    </row>
    <row r="5171" spans="3:34">
      <c r="C5171" s="111"/>
      <c r="D5171" s="111"/>
      <c r="E5171" s="111"/>
      <c r="F5171" s="138"/>
      <c r="G5171" s="111"/>
      <c r="J5171" s="111"/>
      <c r="AD5171" s="111"/>
      <c r="AH5171" s="111"/>
    </row>
    <row r="5172" spans="3:34">
      <c r="C5172" s="111"/>
      <c r="D5172" s="111"/>
      <c r="E5172" s="111"/>
      <c r="F5172" s="138"/>
      <c r="G5172" s="111"/>
      <c r="J5172" s="111"/>
      <c r="AD5172" s="111"/>
      <c r="AH5172" s="111"/>
    </row>
    <row r="5173" spans="3:34">
      <c r="C5173" s="111"/>
      <c r="D5173" s="111"/>
      <c r="E5173" s="111"/>
      <c r="F5173" s="138"/>
      <c r="G5173" s="111"/>
      <c r="J5173" s="111"/>
      <c r="AD5173" s="111"/>
      <c r="AH5173" s="111"/>
    </row>
    <row r="5174" spans="3:34">
      <c r="C5174" s="111"/>
      <c r="D5174" s="111"/>
      <c r="E5174" s="111"/>
      <c r="F5174" s="138"/>
      <c r="G5174" s="111"/>
      <c r="J5174" s="111"/>
      <c r="AD5174" s="111"/>
      <c r="AH5174" s="111"/>
    </row>
    <row r="5175" spans="3:34">
      <c r="C5175" s="111"/>
      <c r="D5175" s="111"/>
      <c r="E5175" s="111"/>
      <c r="F5175" s="138"/>
      <c r="G5175" s="111"/>
      <c r="J5175" s="111"/>
      <c r="AD5175" s="111"/>
      <c r="AH5175" s="111"/>
    </row>
    <row r="5176" spans="3:34">
      <c r="C5176" s="111"/>
      <c r="D5176" s="111"/>
      <c r="E5176" s="111"/>
      <c r="F5176" s="138"/>
      <c r="G5176" s="111"/>
      <c r="J5176" s="111"/>
      <c r="AD5176" s="111"/>
      <c r="AH5176" s="111"/>
    </row>
    <row r="5177" spans="3:34">
      <c r="C5177" s="111"/>
      <c r="D5177" s="111"/>
      <c r="E5177" s="111"/>
      <c r="F5177" s="138"/>
      <c r="G5177" s="111"/>
      <c r="J5177" s="111"/>
      <c r="AD5177" s="111"/>
      <c r="AH5177" s="111"/>
    </row>
    <row r="5178" spans="3:34">
      <c r="C5178" s="111"/>
      <c r="D5178" s="111"/>
      <c r="E5178" s="111"/>
      <c r="F5178" s="138"/>
      <c r="G5178" s="111"/>
      <c r="J5178" s="111"/>
      <c r="AD5178" s="111"/>
      <c r="AH5178" s="111"/>
    </row>
    <row r="5179" spans="3:34">
      <c r="C5179" s="111"/>
      <c r="D5179" s="111"/>
      <c r="E5179" s="111"/>
      <c r="F5179" s="138"/>
      <c r="G5179" s="111"/>
      <c r="J5179" s="111"/>
      <c r="AD5179" s="111"/>
      <c r="AH5179" s="111"/>
    </row>
    <row r="5180" spans="3:34">
      <c r="C5180" s="111"/>
      <c r="D5180" s="111"/>
      <c r="E5180" s="111"/>
      <c r="F5180" s="138"/>
      <c r="G5180" s="111"/>
      <c r="J5180" s="111"/>
      <c r="AD5180" s="111"/>
      <c r="AH5180" s="111"/>
    </row>
    <row r="5181" spans="3:34">
      <c r="C5181" s="111"/>
      <c r="D5181" s="111"/>
      <c r="E5181" s="111"/>
      <c r="F5181" s="138"/>
      <c r="G5181" s="111"/>
      <c r="J5181" s="111"/>
      <c r="AD5181" s="111"/>
      <c r="AH5181" s="111"/>
    </row>
    <row r="5182" spans="3:34">
      <c r="C5182" s="111"/>
      <c r="D5182" s="111"/>
      <c r="E5182" s="111"/>
      <c r="F5182" s="138"/>
      <c r="G5182" s="111"/>
      <c r="J5182" s="111"/>
      <c r="AD5182" s="111"/>
      <c r="AH5182" s="111"/>
    </row>
    <row r="5183" spans="3:34">
      <c r="C5183" s="111"/>
      <c r="D5183" s="111"/>
      <c r="E5183" s="111"/>
      <c r="F5183" s="138"/>
      <c r="G5183" s="111"/>
      <c r="J5183" s="111"/>
      <c r="AD5183" s="111"/>
      <c r="AH5183" s="111"/>
    </row>
    <row r="5184" spans="3:34">
      <c r="C5184" s="111"/>
      <c r="D5184" s="111"/>
      <c r="E5184" s="111"/>
      <c r="F5184" s="138"/>
      <c r="G5184" s="111"/>
      <c r="J5184" s="111"/>
      <c r="AD5184" s="111"/>
      <c r="AH5184" s="111"/>
    </row>
    <row r="5185" spans="3:34">
      <c r="C5185" s="111"/>
      <c r="D5185" s="111"/>
      <c r="E5185" s="111"/>
      <c r="F5185" s="138"/>
      <c r="G5185" s="111"/>
      <c r="J5185" s="111"/>
      <c r="AD5185" s="111"/>
      <c r="AH5185" s="111"/>
    </row>
    <row r="5186" spans="3:34">
      <c r="C5186" s="111"/>
      <c r="D5186" s="111"/>
      <c r="E5186" s="111"/>
      <c r="F5186" s="138"/>
      <c r="G5186" s="111"/>
      <c r="J5186" s="111"/>
      <c r="AD5186" s="111"/>
      <c r="AH5186" s="111"/>
    </row>
    <row r="5187" spans="3:34">
      <c r="C5187" s="111"/>
      <c r="D5187" s="111"/>
      <c r="E5187" s="111"/>
      <c r="F5187" s="138"/>
      <c r="G5187" s="111"/>
      <c r="J5187" s="111"/>
      <c r="AD5187" s="111"/>
      <c r="AH5187" s="111"/>
    </row>
    <row r="5188" spans="3:34">
      <c r="C5188" s="111"/>
      <c r="D5188" s="111"/>
      <c r="E5188" s="111"/>
      <c r="F5188" s="138"/>
      <c r="G5188" s="111"/>
      <c r="J5188" s="111"/>
      <c r="AD5188" s="111"/>
      <c r="AH5188" s="111"/>
    </row>
    <row r="5189" spans="3:34">
      <c r="C5189" s="111"/>
      <c r="D5189" s="111"/>
      <c r="E5189" s="111"/>
      <c r="F5189" s="138"/>
      <c r="G5189" s="111"/>
      <c r="J5189" s="111"/>
      <c r="AD5189" s="111"/>
      <c r="AH5189" s="111"/>
    </row>
    <row r="5190" spans="3:34">
      <c r="C5190" s="111"/>
      <c r="D5190" s="111"/>
      <c r="E5190" s="111"/>
      <c r="F5190" s="138"/>
      <c r="G5190" s="111"/>
      <c r="J5190" s="111"/>
      <c r="AD5190" s="111"/>
      <c r="AH5190" s="111"/>
    </row>
    <row r="5191" spans="3:34">
      <c r="C5191" s="111"/>
      <c r="D5191" s="111"/>
      <c r="E5191" s="111"/>
      <c r="F5191" s="138"/>
      <c r="G5191" s="111"/>
      <c r="J5191" s="111"/>
      <c r="AD5191" s="111"/>
      <c r="AH5191" s="111"/>
    </row>
    <row r="5192" spans="3:34">
      <c r="C5192" s="111"/>
      <c r="D5192" s="111"/>
      <c r="E5192" s="111"/>
      <c r="F5192" s="138"/>
      <c r="G5192" s="111"/>
      <c r="J5192" s="111"/>
      <c r="AD5192" s="111"/>
      <c r="AH5192" s="111"/>
    </row>
    <row r="5193" spans="3:34">
      <c r="C5193" s="111"/>
      <c r="D5193" s="111"/>
      <c r="E5193" s="111"/>
      <c r="F5193" s="138"/>
      <c r="G5193" s="111"/>
      <c r="J5193" s="111"/>
      <c r="AD5193" s="111"/>
      <c r="AH5193" s="111"/>
    </row>
    <row r="5194" spans="3:34">
      <c r="C5194" s="111"/>
      <c r="D5194" s="111"/>
      <c r="E5194" s="111"/>
      <c r="F5194" s="138"/>
      <c r="G5194" s="111"/>
      <c r="J5194" s="111"/>
      <c r="AD5194" s="111"/>
      <c r="AH5194" s="111"/>
    </row>
    <row r="5195" spans="3:34">
      <c r="C5195" s="111"/>
      <c r="D5195" s="111"/>
      <c r="E5195" s="111"/>
      <c r="F5195" s="138"/>
      <c r="G5195" s="111"/>
      <c r="J5195" s="111"/>
      <c r="AD5195" s="111"/>
      <c r="AH5195" s="111"/>
    </row>
    <row r="5196" spans="3:34">
      <c r="C5196" s="111"/>
      <c r="D5196" s="111"/>
      <c r="E5196" s="111"/>
      <c r="F5196" s="138"/>
      <c r="G5196" s="111"/>
      <c r="J5196" s="111"/>
      <c r="AD5196" s="111"/>
      <c r="AH5196" s="111"/>
    </row>
    <row r="5197" spans="3:34">
      <c r="C5197" s="111"/>
      <c r="D5197" s="111"/>
      <c r="E5197" s="111"/>
      <c r="F5197" s="138"/>
      <c r="G5197" s="111"/>
      <c r="J5197" s="111"/>
      <c r="AD5197" s="111"/>
      <c r="AH5197" s="111"/>
    </row>
    <row r="5198" spans="3:34">
      <c r="C5198" s="111"/>
      <c r="D5198" s="111"/>
      <c r="E5198" s="111"/>
      <c r="F5198" s="138"/>
      <c r="G5198" s="111"/>
      <c r="J5198" s="111"/>
      <c r="AD5198" s="111"/>
      <c r="AH5198" s="111"/>
    </row>
    <row r="5199" spans="3:34">
      <c r="C5199" s="111"/>
      <c r="D5199" s="111"/>
      <c r="E5199" s="111"/>
      <c r="F5199" s="138"/>
      <c r="G5199" s="111"/>
      <c r="J5199" s="111"/>
      <c r="AD5199" s="111"/>
      <c r="AH5199" s="111"/>
    </row>
    <row r="5200" spans="3:34">
      <c r="C5200" s="111"/>
      <c r="D5200" s="111"/>
      <c r="E5200" s="111"/>
      <c r="F5200" s="138"/>
      <c r="G5200" s="111"/>
      <c r="J5200" s="111"/>
      <c r="AD5200" s="111"/>
      <c r="AH5200" s="111"/>
    </row>
    <row r="5201" spans="3:34">
      <c r="C5201" s="111"/>
      <c r="D5201" s="111"/>
      <c r="E5201" s="111"/>
      <c r="F5201" s="138"/>
      <c r="G5201" s="111"/>
      <c r="J5201" s="111"/>
      <c r="AD5201" s="111"/>
      <c r="AH5201" s="111"/>
    </row>
    <row r="5202" spans="3:34">
      <c r="C5202" s="111"/>
      <c r="D5202" s="111"/>
      <c r="E5202" s="111"/>
      <c r="F5202" s="138"/>
      <c r="G5202" s="111"/>
      <c r="J5202" s="111"/>
      <c r="AD5202" s="111"/>
      <c r="AH5202" s="111"/>
    </row>
    <row r="5203" spans="3:34">
      <c r="C5203" s="111"/>
      <c r="D5203" s="111"/>
      <c r="E5203" s="111"/>
      <c r="F5203" s="138"/>
      <c r="G5203" s="111"/>
      <c r="J5203" s="111"/>
      <c r="AD5203" s="111"/>
      <c r="AH5203" s="111"/>
    </row>
    <row r="5204" spans="3:34">
      <c r="C5204" s="111"/>
      <c r="D5204" s="111"/>
      <c r="E5204" s="111"/>
      <c r="F5204" s="138"/>
      <c r="G5204" s="111"/>
      <c r="J5204" s="111"/>
      <c r="AD5204" s="111"/>
      <c r="AH5204" s="111"/>
    </row>
    <row r="5205" spans="3:34">
      <c r="C5205" s="111"/>
      <c r="D5205" s="111"/>
      <c r="E5205" s="111"/>
      <c r="F5205" s="138"/>
      <c r="G5205" s="111"/>
      <c r="J5205" s="111"/>
      <c r="AD5205" s="111"/>
      <c r="AH5205" s="111"/>
    </row>
    <row r="5206" spans="3:34">
      <c r="C5206" s="111"/>
      <c r="D5206" s="111"/>
      <c r="E5206" s="111"/>
      <c r="F5206" s="138"/>
      <c r="G5206" s="111"/>
      <c r="J5206" s="111"/>
      <c r="AD5206" s="111"/>
      <c r="AH5206" s="111"/>
    </row>
    <row r="5207" spans="3:34">
      <c r="C5207" s="111"/>
      <c r="D5207" s="111"/>
      <c r="E5207" s="111"/>
      <c r="F5207" s="138"/>
      <c r="G5207" s="111"/>
      <c r="J5207" s="111"/>
      <c r="AD5207" s="111"/>
      <c r="AH5207" s="111"/>
    </row>
    <row r="5208" spans="3:34">
      <c r="C5208" s="111"/>
      <c r="D5208" s="111"/>
      <c r="E5208" s="111"/>
      <c r="F5208" s="138"/>
      <c r="G5208" s="111"/>
      <c r="J5208" s="111"/>
      <c r="AD5208" s="111"/>
      <c r="AH5208" s="111"/>
    </row>
    <row r="5209" spans="3:34">
      <c r="C5209" s="111"/>
      <c r="D5209" s="111"/>
      <c r="E5209" s="111"/>
      <c r="F5209" s="138"/>
      <c r="G5209" s="111"/>
      <c r="J5209" s="111"/>
      <c r="AD5209" s="111"/>
      <c r="AH5209" s="111"/>
    </row>
    <row r="5210" spans="3:34">
      <c r="C5210" s="111"/>
      <c r="D5210" s="111"/>
      <c r="E5210" s="111"/>
      <c r="F5210" s="138"/>
      <c r="G5210" s="111"/>
      <c r="J5210" s="111"/>
      <c r="AD5210" s="111"/>
      <c r="AH5210" s="111"/>
    </row>
    <row r="5211" spans="3:34">
      <c r="C5211" s="111"/>
      <c r="D5211" s="111"/>
      <c r="E5211" s="111"/>
      <c r="F5211" s="138"/>
      <c r="G5211" s="111"/>
      <c r="J5211" s="111"/>
      <c r="AD5211" s="111"/>
      <c r="AH5211" s="111"/>
    </row>
    <row r="5212" spans="3:34">
      <c r="C5212" s="111"/>
      <c r="D5212" s="111"/>
      <c r="E5212" s="111"/>
      <c r="F5212" s="138"/>
      <c r="G5212" s="111"/>
      <c r="J5212" s="111"/>
      <c r="AD5212" s="111"/>
      <c r="AH5212" s="111"/>
    </row>
    <row r="5213" spans="3:34">
      <c r="C5213" s="111"/>
      <c r="D5213" s="111"/>
      <c r="E5213" s="111"/>
      <c r="F5213" s="138"/>
      <c r="G5213" s="111"/>
      <c r="J5213" s="111"/>
      <c r="AD5213" s="111"/>
      <c r="AH5213" s="111"/>
    </row>
    <row r="5214" spans="3:34">
      <c r="C5214" s="111"/>
      <c r="D5214" s="111"/>
      <c r="E5214" s="111"/>
      <c r="F5214" s="138"/>
      <c r="G5214" s="111"/>
      <c r="J5214" s="111"/>
      <c r="AD5214" s="111"/>
      <c r="AH5214" s="111"/>
    </row>
    <row r="5215" spans="3:34">
      <c r="C5215" s="111"/>
      <c r="D5215" s="111"/>
      <c r="E5215" s="111"/>
      <c r="F5215" s="138"/>
      <c r="G5215" s="111"/>
      <c r="J5215" s="111"/>
      <c r="AD5215" s="111"/>
      <c r="AH5215" s="111"/>
    </row>
    <row r="5216" spans="3:34">
      <c r="C5216" s="111"/>
      <c r="D5216" s="111"/>
      <c r="E5216" s="111"/>
      <c r="F5216" s="138"/>
      <c r="G5216" s="111"/>
      <c r="J5216" s="111"/>
      <c r="AD5216" s="111"/>
      <c r="AH5216" s="111"/>
    </row>
    <row r="5217" spans="3:34">
      <c r="C5217" s="111"/>
      <c r="D5217" s="111"/>
      <c r="E5217" s="111"/>
      <c r="F5217" s="138"/>
      <c r="G5217" s="111"/>
      <c r="J5217" s="111"/>
      <c r="AD5217" s="111"/>
      <c r="AH5217" s="111"/>
    </row>
    <row r="5218" spans="3:34">
      <c r="C5218" s="111"/>
      <c r="D5218" s="111"/>
      <c r="E5218" s="111"/>
      <c r="F5218" s="138"/>
      <c r="G5218" s="111"/>
      <c r="J5218" s="111"/>
      <c r="AD5218" s="111"/>
      <c r="AH5218" s="111"/>
    </row>
    <row r="5219" spans="3:34">
      <c r="C5219" s="111"/>
      <c r="D5219" s="111"/>
      <c r="E5219" s="111"/>
      <c r="F5219" s="138"/>
      <c r="G5219" s="111"/>
      <c r="J5219" s="111"/>
      <c r="AD5219" s="111"/>
      <c r="AH5219" s="111"/>
    </row>
    <row r="5220" spans="3:34">
      <c r="C5220" s="111"/>
      <c r="D5220" s="111"/>
      <c r="E5220" s="111"/>
      <c r="F5220" s="138"/>
      <c r="G5220" s="111"/>
      <c r="J5220" s="111"/>
      <c r="AD5220" s="111"/>
      <c r="AH5220" s="111"/>
    </row>
    <row r="5221" spans="3:34">
      <c r="C5221" s="111"/>
      <c r="D5221" s="111"/>
      <c r="E5221" s="111"/>
      <c r="F5221" s="138"/>
      <c r="G5221" s="111"/>
      <c r="J5221" s="111"/>
      <c r="AD5221" s="111"/>
      <c r="AH5221" s="111"/>
    </row>
    <row r="5222" spans="3:34">
      <c r="C5222" s="111"/>
      <c r="D5222" s="111"/>
      <c r="E5222" s="111"/>
      <c r="F5222" s="138"/>
      <c r="G5222" s="111"/>
      <c r="J5222" s="111"/>
      <c r="AD5222" s="111"/>
      <c r="AH5222" s="111"/>
    </row>
    <row r="5223" spans="3:34">
      <c r="C5223" s="111"/>
      <c r="D5223" s="111"/>
      <c r="E5223" s="111"/>
      <c r="F5223" s="138"/>
      <c r="G5223" s="111"/>
      <c r="J5223" s="111"/>
      <c r="AD5223" s="111"/>
      <c r="AH5223" s="111"/>
    </row>
    <row r="5224" spans="3:34">
      <c r="C5224" s="111"/>
      <c r="D5224" s="111"/>
      <c r="E5224" s="111"/>
      <c r="F5224" s="138"/>
      <c r="G5224" s="111"/>
      <c r="J5224" s="111"/>
      <c r="AD5224" s="111"/>
      <c r="AH5224" s="111"/>
    </row>
    <row r="5225" spans="3:34">
      <c r="C5225" s="111"/>
      <c r="D5225" s="111"/>
      <c r="E5225" s="111"/>
      <c r="F5225" s="138"/>
      <c r="G5225" s="111"/>
      <c r="J5225" s="111"/>
      <c r="AD5225" s="111"/>
      <c r="AH5225" s="111"/>
    </row>
    <row r="5226" spans="3:34">
      <c r="C5226" s="111"/>
      <c r="D5226" s="111"/>
      <c r="E5226" s="111"/>
      <c r="F5226" s="138"/>
      <c r="G5226" s="111"/>
      <c r="J5226" s="111"/>
      <c r="AD5226" s="111"/>
      <c r="AH5226" s="111"/>
    </row>
    <row r="5227" spans="3:34">
      <c r="C5227" s="111"/>
      <c r="D5227" s="111"/>
      <c r="E5227" s="111"/>
      <c r="F5227" s="138"/>
      <c r="G5227" s="111"/>
      <c r="J5227" s="111"/>
      <c r="AD5227" s="111"/>
      <c r="AH5227" s="111"/>
    </row>
    <row r="5228" spans="3:34">
      <c r="C5228" s="111"/>
      <c r="D5228" s="111"/>
      <c r="E5228" s="111"/>
      <c r="F5228" s="138"/>
      <c r="G5228" s="111"/>
      <c r="J5228" s="111"/>
      <c r="AD5228" s="111"/>
      <c r="AH5228" s="111"/>
    </row>
    <row r="5229" spans="3:34">
      <c r="C5229" s="111"/>
      <c r="D5229" s="111"/>
      <c r="E5229" s="111"/>
      <c r="F5229" s="138"/>
      <c r="G5229" s="111"/>
      <c r="J5229" s="111"/>
      <c r="AD5229" s="111"/>
      <c r="AH5229" s="111"/>
    </row>
    <row r="5230" spans="3:34">
      <c r="C5230" s="111"/>
      <c r="D5230" s="111"/>
      <c r="E5230" s="111"/>
      <c r="F5230" s="138"/>
      <c r="G5230" s="111"/>
      <c r="J5230" s="111"/>
      <c r="AD5230" s="111"/>
      <c r="AH5230" s="111"/>
    </row>
    <row r="5231" spans="3:34">
      <c r="C5231" s="111"/>
      <c r="D5231" s="111"/>
      <c r="E5231" s="111"/>
      <c r="F5231" s="138"/>
      <c r="G5231" s="111"/>
      <c r="J5231" s="111"/>
      <c r="AD5231" s="111"/>
      <c r="AH5231" s="111"/>
    </row>
    <row r="5232" spans="3:34">
      <c r="C5232" s="111"/>
      <c r="D5232" s="111"/>
      <c r="E5232" s="111"/>
      <c r="F5232" s="138"/>
      <c r="G5232" s="111"/>
      <c r="J5232" s="111"/>
      <c r="AD5232" s="111"/>
      <c r="AH5232" s="111"/>
    </row>
    <row r="5233" spans="3:34">
      <c r="C5233" s="111"/>
      <c r="D5233" s="111"/>
      <c r="E5233" s="111"/>
      <c r="F5233" s="138"/>
      <c r="G5233" s="111"/>
      <c r="J5233" s="111"/>
      <c r="AD5233" s="111"/>
      <c r="AH5233" s="111"/>
    </row>
    <row r="5234" spans="3:34">
      <c r="C5234" s="111"/>
      <c r="D5234" s="111"/>
      <c r="E5234" s="111"/>
      <c r="F5234" s="138"/>
      <c r="G5234" s="111"/>
      <c r="J5234" s="111"/>
      <c r="AD5234" s="111"/>
      <c r="AH5234" s="111"/>
    </row>
    <row r="5235" spans="3:34">
      <c r="C5235" s="111"/>
      <c r="D5235" s="111"/>
      <c r="E5235" s="111"/>
      <c r="F5235" s="138"/>
      <c r="G5235" s="111"/>
      <c r="J5235" s="111"/>
      <c r="AD5235" s="111"/>
      <c r="AH5235" s="111"/>
    </row>
    <row r="5236" spans="3:34">
      <c r="C5236" s="111"/>
      <c r="D5236" s="111"/>
      <c r="E5236" s="111"/>
      <c r="F5236" s="138"/>
      <c r="G5236" s="111"/>
      <c r="J5236" s="111"/>
      <c r="AD5236" s="111"/>
      <c r="AH5236" s="111"/>
    </row>
    <row r="5237" spans="3:34">
      <c r="C5237" s="111"/>
      <c r="D5237" s="111"/>
      <c r="E5237" s="111"/>
      <c r="F5237" s="138"/>
      <c r="G5237" s="111"/>
      <c r="J5237" s="111"/>
      <c r="AD5237" s="111"/>
      <c r="AH5237" s="111"/>
    </row>
    <row r="5238" spans="3:34">
      <c r="C5238" s="111"/>
      <c r="D5238" s="111"/>
      <c r="E5238" s="111"/>
      <c r="F5238" s="138"/>
      <c r="G5238" s="111"/>
      <c r="J5238" s="111"/>
      <c r="AD5238" s="111"/>
      <c r="AH5238" s="111"/>
    </row>
    <row r="5239" spans="3:34">
      <c r="C5239" s="111"/>
      <c r="D5239" s="111"/>
      <c r="E5239" s="111"/>
      <c r="F5239" s="138"/>
      <c r="G5239" s="111"/>
      <c r="J5239" s="111"/>
      <c r="AD5239" s="111"/>
      <c r="AH5239" s="111"/>
    </row>
    <row r="5240" spans="3:34">
      <c r="C5240" s="111"/>
      <c r="D5240" s="111"/>
      <c r="E5240" s="111"/>
      <c r="F5240" s="138"/>
      <c r="G5240" s="111"/>
      <c r="J5240" s="111"/>
      <c r="AD5240" s="111"/>
      <c r="AH5240" s="111"/>
    </row>
    <row r="5241" spans="3:34">
      <c r="C5241" s="111"/>
      <c r="D5241" s="111"/>
      <c r="E5241" s="111"/>
      <c r="F5241" s="138"/>
      <c r="G5241" s="111"/>
      <c r="J5241" s="111"/>
      <c r="AD5241" s="111"/>
      <c r="AH5241" s="111"/>
    </row>
    <row r="5242" spans="3:34">
      <c r="C5242" s="111"/>
      <c r="D5242" s="111"/>
      <c r="E5242" s="111"/>
      <c r="F5242" s="138"/>
      <c r="G5242" s="111"/>
      <c r="J5242" s="111"/>
      <c r="AD5242" s="111"/>
      <c r="AH5242" s="111"/>
    </row>
    <row r="5243" spans="3:34">
      <c r="C5243" s="111"/>
      <c r="D5243" s="111"/>
      <c r="E5243" s="111"/>
      <c r="F5243" s="138"/>
      <c r="G5243" s="111"/>
      <c r="J5243" s="111"/>
      <c r="AD5243" s="111"/>
      <c r="AH5243" s="111"/>
    </row>
    <row r="5244" spans="3:34">
      <c r="C5244" s="111"/>
      <c r="D5244" s="111"/>
      <c r="E5244" s="111"/>
      <c r="F5244" s="138"/>
      <c r="G5244" s="111"/>
      <c r="J5244" s="111"/>
      <c r="AD5244" s="111"/>
      <c r="AH5244" s="111"/>
    </row>
    <row r="5245" spans="3:34">
      <c r="C5245" s="111"/>
      <c r="D5245" s="111"/>
      <c r="E5245" s="111"/>
      <c r="F5245" s="138"/>
      <c r="G5245" s="111"/>
      <c r="J5245" s="111"/>
      <c r="AD5245" s="111"/>
      <c r="AH5245" s="111"/>
    </row>
    <row r="5246" spans="3:34">
      <c r="C5246" s="111"/>
      <c r="D5246" s="111"/>
      <c r="E5246" s="111"/>
      <c r="F5246" s="138"/>
      <c r="G5246" s="111"/>
      <c r="J5246" s="111"/>
      <c r="AD5246" s="111"/>
      <c r="AH5246" s="111"/>
    </row>
    <row r="5247" spans="3:34">
      <c r="C5247" s="111"/>
      <c r="D5247" s="111"/>
      <c r="E5247" s="111"/>
      <c r="F5247" s="138"/>
      <c r="G5247" s="111"/>
      <c r="J5247" s="111"/>
      <c r="AD5247" s="111"/>
      <c r="AH5247" s="111"/>
    </row>
    <row r="5248" spans="3:34">
      <c r="C5248" s="111"/>
      <c r="D5248" s="111"/>
      <c r="E5248" s="111"/>
      <c r="F5248" s="138"/>
      <c r="G5248" s="111"/>
      <c r="J5248" s="111"/>
      <c r="AD5248" s="111"/>
      <c r="AH5248" s="111"/>
    </row>
    <row r="5249" spans="3:34">
      <c r="C5249" s="111"/>
      <c r="D5249" s="111"/>
      <c r="E5249" s="111"/>
      <c r="F5249" s="138"/>
      <c r="G5249" s="111"/>
      <c r="J5249" s="111"/>
      <c r="AD5249" s="111"/>
      <c r="AH5249" s="111"/>
    </row>
    <row r="5250" spans="3:34">
      <c r="C5250" s="111"/>
      <c r="D5250" s="111"/>
      <c r="E5250" s="111"/>
      <c r="F5250" s="138"/>
      <c r="G5250" s="111"/>
      <c r="J5250" s="111"/>
      <c r="AD5250" s="111"/>
      <c r="AH5250" s="111"/>
    </row>
    <row r="5251" spans="3:34">
      <c r="C5251" s="111"/>
      <c r="D5251" s="111"/>
      <c r="E5251" s="111"/>
      <c r="F5251" s="138"/>
      <c r="G5251" s="111"/>
      <c r="J5251" s="111"/>
      <c r="AD5251" s="111"/>
      <c r="AH5251" s="111"/>
    </row>
    <row r="5252" spans="3:34">
      <c r="C5252" s="111"/>
      <c r="D5252" s="111"/>
      <c r="E5252" s="111"/>
      <c r="F5252" s="138"/>
      <c r="G5252" s="111"/>
      <c r="J5252" s="111"/>
      <c r="AD5252" s="111"/>
      <c r="AH5252" s="111"/>
    </row>
    <row r="5253" spans="3:34">
      <c r="C5253" s="111"/>
      <c r="D5253" s="111"/>
      <c r="E5253" s="111"/>
      <c r="F5253" s="138"/>
      <c r="G5253" s="111"/>
      <c r="J5253" s="111"/>
      <c r="AD5253" s="111"/>
      <c r="AH5253" s="111"/>
    </row>
    <row r="5254" spans="3:34">
      <c r="C5254" s="111"/>
      <c r="D5254" s="111"/>
      <c r="E5254" s="111"/>
      <c r="F5254" s="138"/>
      <c r="G5254" s="111"/>
      <c r="J5254" s="111"/>
      <c r="AD5254" s="111"/>
      <c r="AH5254" s="111"/>
    </row>
    <row r="5255" spans="3:34">
      <c r="C5255" s="111"/>
      <c r="D5255" s="111"/>
      <c r="E5255" s="111"/>
      <c r="F5255" s="138"/>
      <c r="G5255" s="111"/>
      <c r="J5255" s="111"/>
      <c r="AD5255" s="111"/>
      <c r="AH5255" s="111"/>
    </row>
    <row r="5256" spans="3:34">
      <c r="C5256" s="111"/>
      <c r="D5256" s="111"/>
      <c r="E5256" s="111"/>
      <c r="F5256" s="138"/>
      <c r="G5256" s="111"/>
      <c r="J5256" s="111"/>
      <c r="AD5256" s="111"/>
      <c r="AH5256" s="111"/>
    </row>
    <row r="5257" spans="3:34">
      <c r="C5257" s="111"/>
      <c r="D5257" s="111"/>
      <c r="E5257" s="111"/>
      <c r="F5257" s="138"/>
      <c r="G5257" s="111"/>
      <c r="J5257" s="111"/>
      <c r="AD5257" s="111"/>
      <c r="AH5257" s="111"/>
    </row>
    <row r="5258" spans="3:34">
      <c r="C5258" s="111"/>
      <c r="D5258" s="111"/>
      <c r="E5258" s="111"/>
      <c r="F5258" s="138"/>
      <c r="G5258" s="111"/>
      <c r="J5258" s="111"/>
      <c r="AD5258" s="111"/>
      <c r="AH5258" s="111"/>
    </row>
    <row r="5259" spans="3:34">
      <c r="C5259" s="111"/>
      <c r="D5259" s="111"/>
      <c r="E5259" s="111"/>
      <c r="F5259" s="138"/>
      <c r="G5259" s="111"/>
      <c r="J5259" s="111"/>
      <c r="AD5259" s="111"/>
      <c r="AH5259" s="111"/>
    </row>
    <row r="5260" spans="3:34">
      <c r="C5260" s="111"/>
      <c r="D5260" s="111"/>
      <c r="E5260" s="111"/>
      <c r="F5260" s="138"/>
      <c r="G5260" s="111"/>
      <c r="J5260" s="111"/>
      <c r="AD5260" s="111"/>
      <c r="AH5260" s="111"/>
    </row>
    <row r="5261" spans="3:34">
      <c r="C5261" s="111"/>
      <c r="D5261" s="111"/>
      <c r="E5261" s="111"/>
      <c r="F5261" s="138"/>
      <c r="G5261" s="111"/>
      <c r="J5261" s="111"/>
      <c r="AD5261" s="111"/>
      <c r="AH5261" s="111"/>
    </row>
    <row r="5262" spans="3:34">
      <c r="C5262" s="111"/>
      <c r="D5262" s="111"/>
      <c r="E5262" s="111"/>
      <c r="F5262" s="138"/>
      <c r="G5262" s="111"/>
      <c r="J5262" s="111"/>
      <c r="AD5262" s="111"/>
      <c r="AH5262" s="111"/>
    </row>
    <row r="5263" spans="3:34">
      <c r="C5263" s="111"/>
      <c r="D5263" s="111"/>
      <c r="E5263" s="111"/>
      <c r="F5263" s="138"/>
      <c r="G5263" s="111"/>
      <c r="J5263" s="111"/>
      <c r="AD5263" s="111"/>
      <c r="AH5263" s="111"/>
    </row>
    <row r="5264" spans="3:34">
      <c r="C5264" s="111"/>
      <c r="D5264" s="111"/>
      <c r="E5264" s="111"/>
      <c r="F5264" s="138"/>
      <c r="G5264" s="111"/>
      <c r="J5264" s="111"/>
      <c r="AD5264" s="111"/>
      <c r="AH5264" s="111"/>
    </row>
    <row r="5265" spans="3:34">
      <c r="C5265" s="111"/>
      <c r="D5265" s="111"/>
      <c r="E5265" s="111"/>
      <c r="F5265" s="138"/>
      <c r="G5265" s="111"/>
      <c r="J5265" s="111"/>
      <c r="AD5265" s="111"/>
      <c r="AH5265" s="111"/>
    </row>
    <row r="5266" spans="3:34">
      <c r="C5266" s="111"/>
      <c r="D5266" s="111"/>
      <c r="E5266" s="111"/>
      <c r="F5266" s="138"/>
      <c r="G5266" s="111"/>
      <c r="J5266" s="111"/>
      <c r="AD5266" s="111"/>
      <c r="AH5266" s="111"/>
    </row>
    <row r="5267" spans="3:34">
      <c r="C5267" s="111"/>
      <c r="D5267" s="111"/>
      <c r="E5267" s="111"/>
      <c r="F5267" s="138"/>
      <c r="G5267" s="111"/>
      <c r="J5267" s="111"/>
      <c r="AD5267" s="111"/>
      <c r="AH5267" s="111"/>
    </row>
    <row r="5268" spans="3:34">
      <c r="C5268" s="111"/>
      <c r="D5268" s="111"/>
      <c r="E5268" s="111"/>
      <c r="F5268" s="138"/>
      <c r="G5268" s="111"/>
      <c r="J5268" s="111"/>
      <c r="AD5268" s="111"/>
      <c r="AH5268" s="111"/>
    </row>
    <row r="5269" spans="3:34">
      <c r="C5269" s="111"/>
      <c r="D5269" s="111"/>
      <c r="E5269" s="111"/>
      <c r="F5269" s="138"/>
      <c r="G5269" s="111"/>
      <c r="J5269" s="111"/>
      <c r="AD5269" s="111"/>
      <c r="AH5269" s="111"/>
    </row>
    <row r="5270" spans="3:34">
      <c r="C5270" s="111"/>
      <c r="D5270" s="111"/>
      <c r="E5270" s="111"/>
      <c r="F5270" s="138"/>
      <c r="G5270" s="111"/>
      <c r="J5270" s="111"/>
      <c r="AD5270" s="111"/>
      <c r="AH5270" s="111"/>
    </row>
    <row r="5271" spans="3:34">
      <c r="C5271" s="111"/>
      <c r="D5271" s="111"/>
      <c r="E5271" s="111"/>
      <c r="F5271" s="138"/>
      <c r="G5271" s="111"/>
      <c r="J5271" s="111"/>
      <c r="AD5271" s="111"/>
      <c r="AH5271" s="111"/>
    </row>
    <row r="5272" spans="3:34">
      <c r="C5272" s="111"/>
      <c r="D5272" s="111"/>
      <c r="E5272" s="111"/>
      <c r="F5272" s="138"/>
      <c r="G5272" s="111"/>
      <c r="J5272" s="111"/>
      <c r="AD5272" s="111"/>
      <c r="AH5272" s="111"/>
    </row>
    <row r="5273" spans="3:34">
      <c r="C5273" s="111"/>
      <c r="D5273" s="111"/>
      <c r="E5273" s="111"/>
      <c r="F5273" s="138"/>
      <c r="G5273" s="111"/>
      <c r="J5273" s="111"/>
      <c r="AD5273" s="111"/>
      <c r="AH5273" s="111"/>
    </row>
    <row r="5274" spans="3:34">
      <c r="C5274" s="111"/>
      <c r="D5274" s="111"/>
      <c r="E5274" s="111"/>
      <c r="F5274" s="138"/>
      <c r="G5274" s="111"/>
      <c r="J5274" s="111"/>
      <c r="AD5274" s="111"/>
      <c r="AH5274" s="111"/>
    </row>
    <row r="5275" spans="3:34">
      <c r="C5275" s="111"/>
      <c r="D5275" s="111"/>
      <c r="E5275" s="111"/>
      <c r="F5275" s="138"/>
      <c r="G5275" s="111"/>
      <c r="J5275" s="111"/>
      <c r="AD5275" s="111"/>
      <c r="AH5275" s="111"/>
    </row>
    <row r="5276" spans="3:34">
      <c r="C5276" s="111"/>
      <c r="D5276" s="111"/>
      <c r="E5276" s="111"/>
      <c r="F5276" s="138"/>
      <c r="G5276" s="111"/>
      <c r="J5276" s="111"/>
      <c r="AD5276" s="111"/>
      <c r="AH5276" s="111"/>
    </row>
    <row r="5277" spans="3:34">
      <c r="C5277" s="111"/>
      <c r="D5277" s="111"/>
      <c r="E5277" s="111"/>
      <c r="F5277" s="138"/>
      <c r="G5277" s="111"/>
      <c r="J5277" s="111"/>
      <c r="AD5277" s="111"/>
      <c r="AH5277" s="111"/>
    </row>
    <row r="5278" spans="3:34">
      <c r="C5278" s="111"/>
      <c r="D5278" s="111"/>
      <c r="E5278" s="111"/>
      <c r="F5278" s="138"/>
      <c r="G5278" s="111"/>
      <c r="J5278" s="111"/>
      <c r="AD5278" s="111"/>
      <c r="AH5278" s="111"/>
    </row>
    <row r="5279" spans="3:34">
      <c r="C5279" s="111"/>
      <c r="D5279" s="111"/>
      <c r="E5279" s="111"/>
      <c r="F5279" s="138"/>
      <c r="G5279" s="111"/>
      <c r="J5279" s="111"/>
      <c r="AD5279" s="111"/>
      <c r="AH5279" s="111"/>
    </row>
    <row r="5280" spans="3:34">
      <c r="C5280" s="111"/>
      <c r="D5280" s="111"/>
      <c r="E5280" s="111"/>
      <c r="F5280" s="138"/>
      <c r="G5280" s="111"/>
      <c r="J5280" s="111"/>
      <c r="AD5280" s="111"/>
      <c r="AH5280" s="111"/>
    </row>
    <row r="5281" spans="3:34">
      <c r="C5281" s="111"/>
      <c r="D5281" s="111"/>
      <c r="E5281" s="111"/>
      <c r="F5281" s="138"/>
      <c r="G5281" s="111"/>
      <c r="J5281" s="111"/>
      <c r="AD5281" s="111"/>
      <c r="AH5281" s="111"/>
    </row>
    <row r="5282" spans="3:34">
      <c r="C5282" s="111"/>
      <c r="D5282" s="111"/>
      <c r="E5282" s="111"/>
      <c r="F5282" s="138"/>
      <c r="G5282" s="111"/>
      <c r="J5282" s="111"/>
      <c r="AD5282" s="111"/>
      <c r="AH5282" s="111"/>
    </row>
    <row r="5283" spans="3:34">
      <c r="C5283" s="111"/>
      <c r="D5283" s="111"/>
      <c r="E5283" s="111"/>
      <c r="F5283" s="138"/>
      <c r="G5283" s="111"/>
      <c r="J5283" s="111"/>
      <c r="AD5283" s="111"/>
      <c r="AH5283" s="111"/>
    </row>
    <row r="5284" spans="3:34">
      <c r="C5284" s="111"/>
      <c r="D5284" s="111"/>
      <c r="E5284" s="111"/>
      <c r="F5284" s="138"/>
      <c r="G5284" s="111"/>
      <c r="J5284" s="111"/>
      <c r="AD5284" s="111"/>
      <c r="AH5284" s="111"/>
    </row>
    <row r="5285" spans="3:34">
      <c r="C5285" s="111"/>
      <c r="D5285" s="111"/>
      <c r="E5285" s="111"/>
      <c r="F5285" s="138"/>
      <c r="G5285" s="111"/>
      <c r="J5285" s="111"/>
      <c r="AD5285" s="111"/>
      <c r="AH5285" s="111"/>
    </row>
    <row r="5286" spans="3:34">
      <c r="C5286" s="111"/>
      <c r="D5286" s="111"/>
      <c r="E5286" s="111"/>
      <c r="F5286" s="138"/>
      <c r="G5286" s="111"/>
      <c r="J5286" s="111"/>
      <c r="AD5286" s="111"/>
      <c r="AH5286" s="111"/>
    </row>
    <row r="5287" spans="3:34">
      <c r="C5287" s="111"/>
      <c r="D5287" s="111"/>
      <c r="E5287" s="111"/>
      <c r="F5287" s="138"/>
      <c r="G5287" s="111"/>
      <c r="J5287" s="111"/>
      <c r="AD5287" s="111"/>
      <c r="AH5287" s="111"/>
    </row>
    <row r="5288" spans="3:34">
      <c r="C5288" s="111"/>
      <c r="D5288" s="111"/>
      <c r="E5288" s="111"/>
      <c r="F5288" s="138"/>
      <c r="G5288" s="111"/>
      <c r="J5288" s="111"/>
      <c r="AD5288" s="111"/>
      <c r="AH5288" s="111"/>
    </row>
    <row r="5289" spans="3:34">
      <c r="C5289" s="111"/>
      <c r="D5289" s="111"/>
      <c r="E5289" s="111"/>
      <c r="F5289" s="138"/>
      <c r="G5289" s="111"/>
      <c r="J5289" s="111"/>
      <c r="AD5289" s="111"/>
      <c r="AH5289" s="111"/>
    </row>
    <row r="5290" spans="3:34">
      <c r="C5290" s="111"/>
      <c r="D5290" s="111"/>
      <c r="E5290" s="111"/>
      <c r="F5290" s="138"/>
      <c r="G5290" s="111"/>
      <c r="J5290" s="111"/>
      <c r="AD5290" s="111"/>
      <c r="AH5290" s="111"/>
    </row>
    <row r="5291" spans="3:34">
      <c r="C5291" s="111"/>
      <c r="D5291" s="111"/>
      <c r="E5291" s="111"/>
      <c r="F5291" s="138"/>
      <c r="G5291" s="111"/>
      <c r="J5291" s="111"/>
      <c r="AD5291" s="111"/>
      <c r="AH5291" s="111"/>
    </row>
    <row r="5292" spans="3:34">
      <c r="C5292" s="111"/>
      <c r="D5292" s="111"/>
      <c r="E5292" s="111"/>
      <c r="F5292" s="138"/>
      <c r="G5292" s="111"/>
      <c r="J5292" s="111"/>
      <c r="AD5292" s="111"/>
      <c r="AH5292" s="111"/>
    </row>
    <row r="5293" spans="3:34">
      <c r="C5293" s="111"/>
      <c r="D5293" s="111"/>
      <c r="E5293" s="111"/>
      <c r="F5293" s="138"/>
      <c r="G5293" s="111"/>
      <c r="J5293" s="111"/>
      <c r="AD5293" s="111"/>
      <c r="AH5293" s="111"/>
    </row>
    <row r="5294" spans="3:34">
      <c r="C5294" s="111"/>
      <c r="D5294" s="111"/>
      <c r="E5294" s="111"/>
      <c r="F5294" s="138"/>
      <c r="G5294" s="111"/>
      <c r="J5294" s="111"/>
      <c r="AD5294" s="111"/>
      <c r="AH5294" s="111"/>
    </row>
    <row r="5295" spans="3:34">
      <c r="C5295" s="111"/>
      <c r="D5295" s="111"/>
      <c r="E5295" s="111"/>
      <c r="F5295" s="138"/>
      <c r="G5295" s="111"/>
      <c r="J5295" s="111"/>
      <c r="AD5295" s="111"/>
      <c r="AH5295" s="111"/>
    </row>
    <row r="5296" spans="3:34">
      <c r="C5296" s="111"/>
      <c r="D5296" s="111"/>
      <c r="E5296" s="111"/>
      <c r="F5296" s="138"/>
      <c r="G5296" s="111"/>
      <c r="J5296" s="111"/>
      <c r="AD5296" s="111"/>
      <c r="AH5296" s="111"/>
    </row>
    <row r="5297" spans="3:34">
      <c r="C5297" s="111"/>
      <c r="D5297" s="111"/>
      <c r="E5297" s="111"/>
      <c r="F5297" s="138"/>
      <c r="G5297" s="111"/>
      <c r="J5297" s="111"/>
      <c r="AD5297" s="111"/>
      <c r="AH5297" s="111"/>
    </row>
    <row r="5298" spans="3:34">
      <c r="C5298" s="111"/>
      <c r="D5298" s="111"/>
      <c r="E5298" s="111"/>
      <c r="F5298" s="138"/>
      <c r="G5298" s="111"/>
      <c r="J5298" s="111"/>
      <c r="AD5298" s="111"/>
      <c r="AH5298" s="111"/>
    </row>
    <row r="5299" spans="3:34">
      <c r="C5299" s="111"/>
      <c r="D5299" s="111"/>
      <c r="E5299" s="111"/>
      <c r="F5299" s="138"/>
      <c r="G5299" s="111"/>
      <c r="J5299" s="111"/>
      <c r="AD5299" s="111"/>
      <c r="AH5299" s="111"/>
    </row>
    <row r="5300" spans="3:34">
      <c r="C5300" s="111"/>
      <c r="D5300" s="111"/>
      <c r="E5300" s="111"/>
      <c r="F5300" s="138"/>
      <c r="G5300" s="111"/>
      <c r="J5300" s="111"/>
      <c r="AD5300" s="111"/>
      <c r="AH5300" s="111"/>
    </row>
    <row r="5301" spans="3:34">
      <c r="C5301" s="111"/>
      <c r="D5301" s="111"/>
      <c r="E5301" s="111"/>
      <c r="F5301" s="138"/>
      <c r="G5301" s="111"/>
      <c r="J5301" s="111"/>
      <c r="AD5301" s="111"/>
      <c r="AH5301" s="111"/>
    </row>
    <row r="5302" spans="3:34">
      <c r="C5302" s="111"/>
      <c r="D5302" s="111"/>
      <c r="E5302" s="111"/>
      <c r="F5302" s="138"/>
      <c r="G5302" s="111"/>
      <c r="J5302" s="111"/>
      <c r="AD5302" s="111"/>
      <c r="AH5302" s="111"/>
    </row>
    <row r="5303" spans="3:34">
      <c r="C5303" s="111"/>
      <c r="D5303" s="111"/>
      <c r="E5303" s="111"/>
      <c r="F5303" s="138"/>
      <c r="G5303" s="111"/>
      <c r="J5303" s="111"/>
      <c r="AD5303" s="111"/>
      <c r="AH5303" s="111"/>
    </row>
    <row r="5304" spans="3:34">
      <c r="C5304" s="111"/>
      <c r="D5304" s="111"/>
      <c r="E5304" s="111"/>
      <c r="F5304" s="138"/>
      <c r="G5304" s="111"/>
      <c r="J5304" s="111"/>
      <c r="AD5304" s="111"/>
      <c r="AH5304" s="111"/>
    </row>
    <row r="5305" spans="3:34">
      <c r="C5305" s="111"/>
      <c r="D5305" s="111"/>
      <c r="E5305" s="111"/>
      <c r="F5305" s="138"/>
      <c r="G5305" s="111"/>
      <c r="J5305" s="111"/>
      <c r="AD5305" s="111"/>
      <c r="AH5305" s="111"/>
    </row>
    <row r="5306" spans="3:34">
      <c r="C5306" s="111"/>
      <c r="D5306" s="111"/>
      <c r="E5306" s="111"/>
      <c r="F5306" s="138"/>
      <c r="G5306" s="111"/>
      <c r="J5306" s="111"/>
      <c r="AD5306" s="111"/>
      <c r="AH5306" s="111"/>
    </row>
    <row r="5307" spans="3:34">
      <c r="C5307" s="111"/>
      <c r="D5307" s="111"/>
      <c r="E5307" s="111"/>
      <c r="F5307" s="138"/>
      <c r="G5307" s="111"/>
      <c r="J5307" s="111"/>
      <c r="AD5307" s="111"/>
      <c r="AH5307" s="111"/>
    </row>
    <row r="5308" spans="3:34">
      <c r="C5308" s="111"/>
      <c r="D5308" s="111"/>
      <c r="E5308" s="111"/>
      <c r="F5308" s="138"/>
      <c r="G5308" s="111"/>
      <c r="J5308" s="111"/>
      <c r="AD5308" s="111"/>
      <c r="AH5308" s="111"/>
    </row>
    <row r="5309" spans="3:34">
      <c r="C5309" s="111"/>
      <c r="D5309" s="111"/>
      <c r="E5309" s="111"/>
      <c r="F5309" s="138"/>
      <c r="G5309" s="111"/>
      <c r="J5309" s="111"/>
      <c r="AD5309" s="111"/>
      <c r="AH5309" s="111"/>
    </row>
    <row r="5310" spans="3:34">
      <c r="C5310" s="111"/>
      <c r="D5310" s="111"/>
      <c r="E5310" s="111"/>
      <c r="F5310" s="138"/>
      <c r="G5310" s="111"/>
      <c r="J5310" s="111"/>
      <c r="AD5310" s="111"/>
      <c r="AH5310" s="111"/>
    </row>
    <row r="5311" spans="3:34">
      <c r="C5311" s="111"/>
      <c r="D5311" s="111"/>
      <c r="E5311" s="111"/>
      <c r="F5311" s="138"/>
      <c r="G5311" s="111"/>
      <c r="J5311" s="111"/>
      <c r="AD5311" s="111"/>
      <c r="AH5311" s="111"/>
    </row>
    <row r="5312" spans="3:34">
      <c r="C5312" s="111"/>
      <c r="D5312" s="111"/>
      <c r="E5312" s="111"/>
      <c r="F5312" s="138"/>
      <c r="G5312" s="111"/>
      <c r="J5312" s="111"/>
      <c r="AD5312" s="111"/>
      <c r="AH5312" s="111"/>
    </row>
    <row r="5313" spans="3:34">
      <c r="C5313" s="111"/>
      <c r="D5313" s="111"/>
      <c r="E5313" s="111"/>
      <c r="F5313" s="138"/>
      <c r="G5313" s="111"/>
      <c r="J5313" s="111"/>
      <c r="AD5313" s="111"/>
      <c r="AH5313" s="111"/>
    </row>
    <row r="5314" spans="3:34">
      <c r="C5314" s="111"/>
      <c r="D5314" s="111"/>
      <c r="E5314" s="111"/>
      <c r="F5314" s="138"/>
      <c r="G5314" s="111"/>
      <c r="J5314" s="111"/>
      <c r="AD5314" s="111"/>
      <c r="AH5314" s="111"/>
    </row>
    <row r="5315" spans="3:34">
      <c r="C5315" s="111"/>
      <c r="D5315" s="111"/>
      <c r="E5315" s="111"/>
      <c r="F5315" s="138"/>
      <c r="G5315" s="111"/>
      <c r="J5315" s="111"/>
      <c r="AD5315" s="111"/>
      <c r="AH5315" s="111"/>
    </row>
    <row r="5316" spans="3:34">
      <c r="C5316" s="111"/>
      <c r="D5316" s="111"/>
      <c r="E5316" s="111"/>
      <c r="F5316" s="138"/>
      <c r="G5316" s="111"/>
      <c r="J5316" s="111"/>
      <c r="AD5316" s="111"/>
      <c r="AH5316" s="111"/>
    </row>
    <row r="5317" spans="3:34">
      <c r="C5317" s="111"/>
      <c r="D5317" s="111"/>
      <c r="E5317" s="111"/>
      <c r="F5317" s="138"/>
      <c r="G5317" s="111"/>
      <c r="J5317" s="111"/>
      <c r="AD5317" s="111"/>
      <c r="AH5317" s="111"/>
    </row>
    <row r="5318" spans="3:34">
      <c r="C5318" s="111"/>
      <c r="D5318" s="111"/>
      <c r="E5318" s="111"/>
      <c r="F5318" s="138"/>
      <c r="G5318" s="111"/>
      <c r="J5318" s="111"/>
      <c r="AD5318" s="111"/>
      <c r="AH5318" s="111"/>
    </row>
    <row r="5319" spans="3:34">
      <c r="C5319" s="111"/>
      <c r="D5319" s="111"/>
      <c r="E5319" s="111"/>
      <c r="F5319" s="138"/>
      <c r="G5319" s="111"/>
      <c r="J5319" s="111"/>
      <c r="AD5319" s="111"/>
      <c r="AH5319" s="111"/>
    </row>
    <row r="5320" spans="3:34">
      <c r="C5320" s="111"/>
      <c r="D5320" s="111"/>
      <c r="E5320" s="111"/>
      <c r="F5320" s="138"/>
      <c r="G5320" s="111"/>
      <c r="J5320" s="111"/>
      <c r="AD5320" s="111"/>
      <c r="AH5320" s="111"/>
    </row>
    <row r="5321" spans="3:34">
      <c r="C5321" s="111"/>
      <c r="D5321" s="111"/>
      <c r="E5321" s="111"/>
      <c r="F5321" s="138"/>
      <c r="G5321" s="111"/>
      <c r="J5321" s="111"/>
      <c r="AD5321" s="111"/>
      <c r="AH5321" s="111"/>
    </row>
    <row r="5322" spans="3:34">
      <c r="C5322" s="111"/>
      <c r="D5322" s="111"/>
      <c r="E5322" s="111"/>
      <c r="F5322" s="138"/>
      <c r="G5322" s="111"/>
      <c r="J5322" s="111"/>
      <c r="AD5322" s="111"/>
      <c r="AH5322" s="111"/>
    </row>
    <row r="5323" spans="3:34">
      <c r="C5323" s="111"/>
      <c r="D5323" s="111"/>
      <c r="E5323" s="111"/>
      <c r="F5323" s="138"/>
      <c r="G5323" s="111"/>
      <c r="J5323" s="111"/>
      <c r="AD5323" s="111"/>
      <c r="AH5323" s="111"/>
    </row>
    <row r="5324" spans="3:34">
      <c r="C5324" s="111"/>
      <c r="D5324" s="111"/>
      <c r="E5324" s="111"/>
      <c r="F5324" s="138"/>
      <c r="G5324" s="111"/>
      <c r="J5324" s="111"/>
      <c r="AD5324" s="111"/>
      <c r="AH5324" s="111"/>
    </row>
    <row r="5325" spans="3:34">
      <c r="C5325" s="111"/>
      <c r="D5325" s="111"/>
      <c r="E5325" s="111"/>
      <c r="F5325" s="138"/>
      <c r="G5325" s="111"/>
      <c r="J5325" s="111"/>
      <c r="AD5325" s="111"/>
      <c r="AH5325" s="111"/>
    </row>
    <row r="5326" spans="3:34">
      <c r="C5326" s="111"/>
      <c r="D5326" s="111"/>
      <c r="E5326" s="111"/>
      <c r="F5326" s="138"/>
      <c r="G5326" s="111"/>
      <c r="J5326" s="111"/>
      <c r="AD5326" s="111"/>
      <c r="AH5326" s="111"/>
    </row>
    <row r="5327" spans="3:34">
      <c r="C5327" s="111"/>
      <c r="D5327" s="111"/>
      <c r="E5327" s="111"/>
      <c r="F5327" s="138"/>
      <c r="G5327" s="111"/>
      <c r="J5327" s="111"/>
      <c r="AD5327" s="111"/>
      <c r="AH5327" s="111"/>
    </row>
    <row r="5328" spans="3:34">
      <c r="C5328" s="111"/>
      <c r="D5328" s="111"/>
      <c r="E5328" s="111"/>
      <c r="F5328" s="138"/>
      <c r="G5328" s="111"/>
      <c r="J5328" s="111"/>
      <c r="AD5328" s="111"/>
      <c r="AH5328" s="111"/>
    </row>
    <row r="5329" spans="3:34">
      <c r="C5329" s="111"/>
      <c r="D5329" s="111"/>
      <c r="E5329" s="111"/>
      <c r="F5329" s="138"/>
      <c r="G5329" s="111"/>
      <c r="J5329" s="111"/>
      <c r="AD5329" s="111"/>
      <c r="AH5329" s="111"/>
    </row>
    <row r="5330" spans="3:34">
      <c r="C5330" s="111"/>
      <c r="D5330" s="111"/>
      <c r="E5330" s="111"/>
      <c r="F5330" s="138"/>
      <c r="G5330" s="111"/>
      <c r="J5330" s="111"/>
      <c r="AD5330" s="111"/>
      <c r="AH5330" s="111"/>
    </row>
    <row r="5331" spans="3:34">
      <c r="C5331" s="111"/>
      <c r="D5331" s="111"/>
      <c r="E5331" s="111"/>
      <c r="F5331" s="138"/>
      <c r="G5331" s="111"/>
      <c r="J5331" s="111"/>
      <c r="AD5331" s="111"/>
      <c r="AH5331" s="111"/>
    </row>
    <row r="5332" spans="3:34">
      <c r="C5332" s="111"/>
      <c r="D5332" s="111"/>
      <c r="E5332" s="111"/>
      <c r="F5332" s="138"/>
      <c r="G5332" s="111"/>
      <c r="J5332" s="111"/>
      <c r="AD5332" s="111"/>
      <c r="AH5332" s="111"/>
    </row>
    <row r="5333" spans="3:34">
      <c r="C5333" s="111"/>
      <c r="D5333" s="111"/>
      <c r="E5333" s="111"/>
      <c r="F5333" s="138"/>
      <c r="G5333" s="111"/>
      <c r="J5333" s="111"/>
      <c r="AD5333" s="111"/>
      <c r="AH5333" s="111"/>
    </row>
    <row r="5334" spans="3:34">
      <c r="C5334" s="111"/>
      <c r="D5334" s="111"/>
      <c r="E5334" s="111"/>
      <c r="F5334" s="138"/>
      <c r="G5334" s="111"/>
      <c r="J5334" s="111"/>
      <c r="AD5334" s="111"/>
      <c r="AH5334" s="111"/>
    </row>
    <row r="5335" spans="3:34">
      <c r="C5335" s="111"/>
      <c r="D5335" s="111"/>
      <c r="E5335" s="111"/>
      <c r="F5335" s="138"/>
      <c r="G5335" s="111"/>
      <c r="J5335" s="111"/>
      <c r="AD5335" s="111"/>
      <c r="AH5335" s="111"/>
    </row>
    <row r="5336" spans="3:34">
      <c r="C5336" s="111"/>
      <c r="D5336" s="111"/>
      <c r="E5336" s="111"/>
      <c r="F5336" s="138"/>
      <c r="G5336" s="111"/>
      <c r="J5336" s="111"/>
      <c r="AD5336" s="111"/>
      <c r="AH5336" s="111"/>
    </row>
    <row r="5337" spans="3:34">
      <c r="C5337" s="111"/>
      <c r="D5337" s="111"/>
      <c r="E5337" s="111"/>
      <c r="F5337" s="138"/>
      <c r="G5337" s="111"/>
      <c r="J5337" s="111"/>
      <c r="AD5337" s="111"/>
      <c r="AH5337" s="111"/>
    </row>
    <row r="5338" spans="3:34">
      <c r="C5338" s="111"/>
      <c r="D5338" s="111"/>
      <c r="E5338" s="111"/>
      <c r="F5338" s="138"/>
      <c r="G5338" s="111"/>
      <c r="J5338" s="111"/>
      <c r="AD5338" s="111"/>
      <c r="AH5338" s="111"/>
    </row>
    <row r="5339" spans="3:34">
      <c r="C5339" s="111"/>
      <c r="D5339" s="111"/>
      <c r="E5339" s="111"/>
      <c r="F5339" s="138"/>
      <c r="G5339" s="111"/>
      <c r="J5339" s="111"/>
      <c r="AD5339" s="111"/>
      <c r="AH5339" s="111"/>
    </row>
    <row r="5340" spans="3:34">
      <c r="C5340" s="111"/>
      <c r="D5340" s="111"/>
      <c r="E5340" s="111"/>
      <c r="F5340" s="138"/>
      <c r="G5340" s="111"/>
      <c r="J5340" s="111"/>
      <c r="AD5340" s="111"/>
      <c r="AH5340" s="111"/>
    </row>
    <row r="5341" spans="3:34">
      <c r="C5341" s="111"/>
      <c r="D5341" s="111"/>
      <c r="E5341" s="111"/>
      <c r="F5341" s="138"/>
      <c r="G5341" s="111"/>
      <c r="J5341" s="111"/>
      <c r="AD5341" s="111"/>
      <c r="AH5341" s="111"/>
    </row>
    <row r="5342" spans="3:34">
      <c r="C5342" s="111"/>
      <c r="D5342" s="111"/>
      <c r="E5342" s="111"/>
      <c r="F5342" s="138"/>
      <c r="G5342" s="111"/>
      <c r="J5342" s="111"/>
      <c r="AD5342" s="111"/>
      <c r="AH5342" s="111"/>
    </row>
    <row r="5343" spans="3:34">
      <c r="C5343" s="111"/>
      <c r="D5343" s="111"/>
      <c r="E5343" s="111"/>
      <c r="F5343" s="138"/>
      <c r="G5343" s="111"/>
      <c r="J5343" s="111"/>
      <c r="AD5343" s="111"/>
      <c r="AH5343" s="111"/>
    </row>
    <row r="5344" spans="3:34">
      <c r="C5344" s="111"/>
      <c r="D5344" s="111"/>
      <c r="E5344" s="111"/>
      <c r="F5344" s="138"/>
      <c r="G5344" s="111"/>
      <c r="J5344" s="111"/>
      <c r="AD5344" s="111"/>
      <c r="AH5344" s="111"/>
    </row>
    <row r="5345" spans="3:34">
      <c r="C5345" s="111"/>
      <c r="D5345" s="111"/>
      <c r="E5345" s="111"/>
      <c r="F5345" s="138"/>
      <c r="G5345" s="111"/>
      <c r="J5345" s="111"/>
      <c r="AD5345" s="111"/>
      <c r="AH5345" s="111"/>
    </row>
    <row r="5346" spans="3:34">
      <c r="C5346" s="111"/>
      <c r="D5346" s="111"/>
      <c r="E5346" s="111"/>
      <c r="F5346" s="138"/>
      <c r="G5346" s="111"/>
      <c r="J5346" s="111"/>
      <c r="AD5346" s="111"/>
      <c r="AH5346" s="111"/>
    </row>
    <row r="5347" spans="3:34">
      <c r="C5347" s="111"/>
      <c r="D5347" s="111"/>
      <c r="E5347" s="111"/>
      <c r="F5347" s="138"/>
      <c r="G5347" s="111"/>
      <c r="J5347" s="111"/>
      <c r="AD5347" s="111"/>
      <c r="AH5347" s="111"/>
    </row>
    <row r="5348" spans="3:34">
      <c r="C5348" s="111"/>
      <c r="D5348" s="111"/>
      <c r="E5348" s="111"/>
      <c r="F5348" s="138"/>
      <c r="G5348" s="111"/>
      <c r="J5348" s="111"/>
      <c r="AD5348" s="111"/>
      <c r="AH5348" s="111"/>
    </row>
    <row r="5349" spans="3:34">
      <c r="C5349" s="111"/>
      <c r="D5349" s="111"/>
      <c r="E5349" s="111"/>
      <c r="F5349" s="138"/>
      <c r="G5349" s="111"/>
      <c r="J5349" s="111"/>
      <c r="AD5349" s="111"/>
      <c r="AH5349" s="111"/>
    </row>
    <row r="5350" spans="3:34">
      <c r="C5350" s="111"/>
      <c r="D5350" s="111"/>
      <c r="E5350" s="111"/>
      <c r="F5350" s="138"/>
      <c r="G5350" s="111"/>
      <c r="J5350" s="111"/>
      <c r="AD5350" s="111"/>
      <c r="AH5350" s="111"/>
    </row>
    <row r="5351" spans="3:34">
      <c r="C5351" s="111"/>
      <c r="D5351" s="111"/>
      <c r="E5351" s="111"/>
      <c r="F5351" s="138"/>
      <c r="G5351" s="111"/>
      <c r="J5351" s="111"/>
      <c r="AD5351" s="111"/>
      <c r="AH5351" s="111"/>
    </row>
    <row r="5352" spans="3:34">
      <c r="C5352" s="111"/>
      <c r="D5352" s="111"/>
      <c r="E5352" s="111"/>
      <c r="F5352" s="138"/>
      <c r="G5352" s="111"/>
      <c r="J5352" s="111"/>
      <c r="AD5352" s="111"/>
      <c r="AH5352" s="111"/>
    </row>
    <row r="5353" spans="3:34">
      <c r="C5353" s="111"/>
      <c r="D5353" s="111"/>
      <c r="E5353" s="111"/>
      <c r="F5353" s="138"/>
      <c r="G5353" s="111"/>
      <c r="J5353" s="111"/>
      <c r="AD5353" s="111"/>
      <c r="AH5353" s="111"/>
    </row>
    <row r="5354" spans="3:34">
      <c r="C5354" s="111"/>
      <c r="D5354" s="111"/>
      <c r="E5354" s="111"/>
      <c r="F5354" s="138"/>
      <c r="G5354" s="111"/>
      <c r="J5354" s="111"/>
      <c r="AD5354" s="111"/>
      <c r="AH5354" s="111"/>
    </row>
    <row r="5355" spans="3:34">
      <c r="C5355" s="111"/>
      <c r="D5355" s="111"/>
      <c r="E5355" s="111"/>
      <c r="F5355" s="138"/>
      <c r="G5355" s="111"/>
      <c r="J5355" s="111"/>
      <c r="AD5355" s="111"/>
      <c r="AH5355" s="111"/>
    </row>
    <row r="5356" spans="3:34">
      <c r="C5356" s="111"/>
      <c r="D5356" s="111"/>
      <c r="E5356" s="111"/>
      <c r="F5356" s="138"/>
      <c r="G5356" s="111"/>
      <c r="J5356" s="111"/>
      <c r="AD5356" s="111"/>
      <c r="AH5356" s="111"/>
    </row>
    <row r="5357" spans="3:34">
      <c r="C5357" s="111"/>
      <c r="D5357" s="111"/>
      <c r="E5357" s="111"/>
      <c r="F5357" s="138"/>
      <c r="G5357" s="111"/>
      <c r="J5357" s="111"/>
      <c r="AD5357" s="111"/>
      <c r="AH5357" s="111"/>
    </row>
    <row r="5358" spans="3:34">
      <c r="C5358" s="111"/>
      <c r="D5358" s="111"/>
      <c r="E5358" s="111"/>
      <c r="F5358" s="138"/>
      <c r="G5358" s="111"/>
      <c r="J5358" s="111"/>
      <c r="AD5358" s="111"/>
      <c r="AH5358" s="111"/>
    </row>
    <row r="5359" spans="3:34">
      <c r="C5359" s="111"/>
      <c r="D5359" s="111"/>
      <c r="E5359" s="111"/>
      <c r="F5359" s="138"/>
      <c r="G5359" s="111"/>
      <c r="J5359" s="111"/>
      <c r="AD5359" s="111"/>
      <c r="AH5359" s="111"/>
    </row>
    <row r="5360" spans="3:34">
      <c r="C5360" s="111"/>
      <c r="D5360" s="111"/>
      <c r="E5360" s="111"/>
      <c r="F5360" s="138"/>
      <c r="G5360" s="111"/>
      <c r="J5360" s="111"/>
      <c r="AD5360" s="111"/>
      <c r="AH5360" s="111"/>
    </row>
    <row r="5361" spans="3:34">
      <c r="C5361" s="111"/>
      <c r="D5361" s="111"/>
      <c r="E5361" s="111"/>
      <c r="F5361" s="138"/>
      <c r="G5361" s="111"/>
      <c r="J5361" s="111"/>
      <c r="AD5361" s="111"/>
      <c r="AH5361" s="111"/>
    </row>
    <row r="5362" spans="3:34">
      <c r="C5362" s="111"/>
      <c r="D5362" s="111"/>
      <c r="E5362" s="111"/>
      <c r="F5362" s="138"/>
      <c r="G5362" s="111"/>
      <c r="J5362" s="111"/>
      <c r="AD5362" s="111"/>
      <c r="AH5362" s="111"/>
    </row>
    <row r="5363" spans="3:34">
      <c r="C5363" s="111"/>
      <c r="D5363" s="111"/>
      <c r="E5363" s="111"/>
      <c r="F5363" s="138"/>
      <c r="G5363" s="111"/>
      <c r="J5363" s="111"/>
      <c r="AD5363" s="111"/>
      <c r="AH5363" s="111"/>
    </row>
    <row r="5364" spans="3:34">
      <c r="C5364" s="111"/>
      <c r="D5364" s="111"/>
      <c r="E5364" s="111"/>
      <c r="F5364" s="138"/>
      <c r="G5364" s="111"/>
      <c r="J5364" s="111"/>
      <c r="AD5364" s="111"/>
      <c r="AH5364" s="111"/>
    </row>
    <row r="5365" spans="3:34">
      <c r="C5365" s="111"/>
      <c r="D5365" s="111"/>
      <c r="E5365" s="111"/>
      <c r="F5365" s="138"/>
      <c r="G5365" s="111"/>
      <c r="J5365" s="111"/>
      <c r="AD5365" s="111"/>
      <c r="AH5365" s="111"/>
    </row>
    <row r="5366" spans="3:34">
      <c r="C5366" s="111"/>
      <c r="D5366" s="111"/>
      <c r="E5366" s="111"/>
      <c r="F5366" s="138"/>
      <c r="G5366" s="111"/>
      <c r="J5366" s="111"/>
      <c r="AD5366" s="111"/>
      <c r="AH5366" s="111"/>
    </row>
    <row r="5367" spans="3:34">
      <c r="C5367" s="111"/>
      <c r="D5367" s="111"/>
      <c r="E5367" s="111"/>
      <c r="F5367" s="138"/>
      <c r="G5367" s="111"/>
      <c r="J5367" s="111"/>
      <c r="AD5367" s="111"/>
      <c r="AH5367" s="111"/>
    </row>
    <row r="5368" spans="3:34">
      <c r="C5368" s="111"/>
      <c r="D5368" s="111"/>
      <c r="E5368" s="111"/>
      <c r="F5368" s="138"/>
      <c r="G5368" s="111"/>
      <c r="J5368" s="111"/>
      <c r="AD5368" s="111"/>
      <c r="AH5368" s="111"/>
    </row>
    <row r="5369" spans="3:34">
      <c r="C5369" s="111"/>
      <c r="D5369" s="111"/>
      <c r="E5369" s="111"/>
      <c r="F5369" s="138"/>
      <c r="G5369" s="111"/>
      <c r="J5369" s="111"/>
      <c r="AD5369" s="111"/>
      <c r="AH5369" s="111"/>
    </row>
    <row r="5370" spans="3:34">
      <c r="C5370" s="111"/>
      <c r="D5370" s="111"/>
      <c r="E5370" s="111"/>
      <c r="F5370" s="138"/>
      <c r="G5370" s="111"/>
      <c r="J5370" s="111"/>
      <c r="AD5370" s="111"/>
      <c r="AH5370" s="111"/>
    </row>
    <row r="5371" spans="3:34">
      <c r="C5371" s="111"/>
      <c r="D5371" s="111"/>
      <c r="E5371" s="111"/>
      <c r="F5371" s="138"/>
      <c r="G5371" s="111"/>
      <c r="J5371" s="111"/>
      <c r="AD5371" s="111"/>
      <c r="AH5371" s="111"/>
    </row>
    <row r="5372" spans="3:34">
      <c r="C5372" s="111"/>
      <c r="D5372" s="111"/>
      <c r="E5372" s="111"/>
      <c r="F5372" s="138"/>
      <c r="G5372" s="111"/>
      <c r="J5372" s="111"/>
      <c r="AD5372" s="111"/>
      <c r="AH5372" s="111"/>
    </row>
    <row r="5373" spans="3:34">
      <c r="C5373" s="111"/>
      <c r="D5373" s="111"/>
      <c r="E5373" s="111"/>
      <c r="F5373" s="138"/>
      <c r="G5373" s="111"/>
      <c r="J5373" s="111"/>
      <c r="AD5373" s="111"/>
      <c r="AH5373" s="111"/>
    </row>
    <row r="5374" spans="3:34">
      <c r="C5374" s="111"/>
      <c r="D5374" s="111"/>
      <c r="E5374" s="111"/>
      <c r="F5374" s="138"/>
      <c r="G5374" s="111"/>
      <c r="J5374" s="111"/>
      <c r="AD5374" s="111"/>
      <c r="AH5374" s="111"/>
    </row>
    <row r="5375" spans="3:34">
      <c r="C5375" s="111"/>
      <c r="D5375" s="111"/>
      <c r="E5375" s="111"/>
      <c r="F5375" s="138"/>
      <c r="G5375" s="111"/>
      <c r="J5375" s="111"/>
      <c r="AD5375" s="111"/>
      <c r="AH5375" s="111"/>
    </row>
    <row r="5376" spans="3:34">
      <c r="C5376" s="111"/>
      <c r="D5376" s="111"/>
      <c r="E5376" s="111"/>
      <c r="F5376" s="138"/>
      <c r="G5376" s="111"/>
      <c r="J5376" s="111"/>
      <c r="AD5376" s="111"/>
      <c r="AH5376" s="111"/>
    </row>
    <row r="5377" spans="3:34">
      <c r="C5377" s="111"/>
      <c r="D5377" s="111"/>
      <c r="E5377" s="111"/>
      <c r="F5377" s="138"/>
      <c r="G5377" s="111"/>
      <c r="J5377" s="111"/>
      <c r="AD5377" s="111"/>
      <c r="AH5377" s="111"/>
    </row>
    <row r="5378" spans="3:34">
      <c r="C5378" s="111"/>
      <c r="D5378" s="111"/>
      <c r="E5378" s="111"/>
      <c r="F5378" s="138"/>
      <c r="G5378" s="111"/>
      <c r="J5378" s="111"/>
      <c r="AD5378" s="111"/>
      <c r="AH5378" s="111"/>
    </row>
    <row r="5379" spans="3:34">
      <c r="C5379" s="111"/>
      <c r="D5379" s="111"/>
      <c r="E5379" s="111"/>
      <c r="F5379" s="138"/>
      <c r="G5379" s="111"/>
      <c r="J5379" s="111"/>
      <c r="AD5379" s="111"/>
      <c r="AH5379" s="111"/>
    </row>
    <row r="5380" spans="3:34">
      <c r="C5380" s="111"/>
      <c r="D5380" s="111"/>
      <c r="E5380" s="111"/>
      <c r="F5380" s="138"/>
      <c r="G5380" s="111"/>
      <c r="J5380" s="111"/>
      <c r="AD5380" s="111"/>
      <c r="AH5380" s="111"/>
    </row>
    <row r="5381" spans="3:34">
      <c r="C5381" s="111"/>
      <c r="D5381" s="111"/>
      <c r="E5381" s="111"/>
      <c r="F5381" s="138"/>
      <c r="G5381" s="111"/>
      <c r="J5381" s="111"/>
      <c r="AD5381" s="111"/>
      <c r="AH5381" s="111"/>
    </row>
    <row r="5382" spans="3:34">
      <c r="C5382" s="111"/>
      <c r="D5382" s="111"/>
      <c r="E5382" s="111"/>
      <c r="F5382" s="138"/>
      <c r="G5382" s="111"/>
      <c r="J5382" s="111"/>
      <c r="AD5382" s="111"/>
      <c r="AH5382" s="111"/>
    </row>
    <row r="5383" spans="3:34">
      <c r="C5383" s="111"/>
      <c r="D5383" s="111"/>
      <c r="E5383" s="111"/>
      <c r="F5383" s="138"/>
      <c r="G5383" s="111"/>
      <c r="J5383" s="111"/>
      <c r="AD5383" s="111"/>
      <c r="AH5383" s="111"/>
    </row>
    <row r="5384" spans="3:34">
      <c r="C5384" s="111"/>
      <c r="D5384" s="111"/>
      <c r="E5384" s="111"/>
      <c r="F5384" s="138"/>
      <c r="G5384" s="111"/>
      <c r="J5384" s="111"/>
      <c r="AD5384" s="111"/>
      <c r="AH5384" s="111"/>
    </row>
    <row r="5385" spans="3:34">
      <c r="C5385" s="111"/>
      <c r="D5385" s="111"/>
      <c r="E5385" s="111"/>
      <c r="F5385" s="138"/>
      <c r="G5385" s="111"/>
      <c r="J5385" s="111"/>
      <c r="AD5385" s="111"/>
      <c r="AH5385" s="111"/>
    </row>
    <row r="5386" spans="3:34">
      <c r="C5386" s="111"/>
      <c r="D5386" s="111"/>
      <c r="E5386" s="111"/>
      <c r="F5386" s="138"/>
      <c r="G5386" s="111"/>
      <c r="J5386" s="111"/>
      <c r="AD5386" s="111"/>
      <c r="AH5386" s="111"/>
    </row>
    <row r="5387" spans="3:34">
      <c r="C5387" s="111"/>
      <c r="D5387" s="111"/>
      <c r="E5387" s="111"/>
      <c r="F5387" s="138"/>
      <c r="G5387" s="111"/>
      <c r="J5387" s="111"/>
      <c r="AD5387" s="111"/>
      <c r="AH5387" s="111"/>
    </row>
    <row r="5388" spans="3:34">
      <c r="C5388" s="111"/>
      <c r="D5388" s="111"/>
      <c r="E5388" s="111"/>
      <c r="F5388" s="138"/>
      <c r="G5388" s="111"/>
      <c r="J5388" s="111"/>
      <c r="AD5388" s="111"/>
      <c r="AH5388" s="111"/>
    </row>
    <row r="5389" spans="3:34">
      <c r="C5389" s="111"/>
      <c r="D5389" s="111"/>
      <c r="E5389" s="111"/>
      <c r="F5389" s="138"/>
      <c r="G5389" s="111"/>
      <c r="J5389" s="111"/>
      <c r="AD5389" s="111"/>
      <c r="AH5389" s="111"/>
    </row>
    <row r="5390" spans="3:34">
      <c r="C5390" s="111"/>
      <c r="D5390" s="111"/>
      <c r="E5390" s="111"/>
      <c r="F5390" s="138"/>
      <c r="G5390" s="111"/>
      <c r="J5390" s="111"/>
      <c r="AD5390" s="111"/>
      <c r="AH5390" s="111"/>
    </row>
    <row r="5391" spans="3:34">
      <c r="C5391" s="111"/>
      <c r="D5391" s="111"/>
      <c r="E5391" s="111"/>
      <c r="F5391" s="138"/>
      <c r="G5391" s="111"/>
      <c r="J5391" s="111"/>
      <c r="AD5391" s="111"/>
      <c r="AH5391" s="111"/>
    </row>
    <row r="5392" spans="3:34">
      <c r="C5392" s="111"/>
      <c r="D5392" s="111"/>
      <c r="E5392" s="111"/>
      <c r="F5392" s="138"/>
      <c r="G5392" s="111"/>
      <c r="J5392" s="111"/>
      <c r="AD5392" s="111"/>
      <c r="AH5392" s="111"/>
    </row>
    <row r="5393" spans="3:34">
      <c r="C5393" s="111"/>
      <c r="D5393" s="111"/>
      <c r="E5393" s="111"/>
      <c r="F5393" s="138"/>
      <c r="G5393" s="111"/>
      <c r="J5393" s="111"/>
      <c r="AD5393" s="111"/>
      <c r="AH5393" s="111"/>
    </row>
    <row r="5394" spans="3:34">
      <c r="C5394" s="111"/>
      <c r="D5394" s="111"/>
      <c r="E5394" s="111"/>
      <c r="F5394" s="138"/>
      <c r="G5394" s="111"/>
      <c r="J5394" s="111"/>
      <c r="AD5394" s="111"/>
      <c r="AH5394" s="111"/>
    </row>
    <row r="5395" spans="3:34">
      <c r="C5395" s="111"/>
      <c r="D5395" s="111"/>
      <c r="E5395" s="111"/>
      <c r="F5395" s="138"/>
      <c r="G5395" s="111"/>
      <c r="J5395" s="111"/>
      <c r="AD5395" s="111"/>
      <c r="AH5395" s="111"/>
    </row>
    <row r="5396" spans="3:34">
      <c r="C5396" s="111"/>
      <c r="D5396" s="111"/>
      <c r="E5396" s="111"/>
      <c r="F5396" s="138"/>
      <c r="G5396" s="111"/>
      <c r="J5396" s="111"/>
      <c r="AD5396" s="111"/>
      <c r="AH5396" s="111"/>
    </row>
    <row r="5397" spans="3:34">
      <c r="C5397" s="111"/>
      <c r="D5397" s="111"/>
      <c r="E5397" s="111"/>
      <c r="F5397" s="138"/>
      <c r="G5397" s="111"/>
      <c r="J5397" s="111"/>
      <c r="AD5397" s="111"/>
      <c r="AH5397" s="111"/>
    </row>
    <row r="5398" spans="3:34">
      <c r="C5398" s="111"/>
      <c r="D5398" s="111"/>
      <c r="E5398" s="111"/>
      <c r="F5398" s="138"/>
      <c r="G5398" s="111"/>
      <c r="J5398" s="111"/>
      <c r="AD5398" s="111"/>
      <c r="AH5398" s="111"/>
    </row>
    <row r="5399" spans="3:34">
      <c r="C5399" s="111"/>
      <c r="D5399" s="111"/>
      <c r="E5399" s="111"/>
      <c r="F5399" s="138"/>
      <c r="G5399" s="111"/>
      <c r="J5399" s="111"/>
      <c r="AD5399" s="111"/>
      <c r="AH5399" s="111"/>
    </row>
    <row r="5400" spans="3:34">
      <c r="C5400" s="111"/>
      <c r="D5400" s="111"/>
      <c r="E5400" s="111"/>
      <c r="F5400" s="138"/>
      <c r="G5400" s="111"/>
      <c r="J5400" s="111"/>
      <c r="AD5400" s="111"/>
      <c r="AH5400" s="111"/>
    </row>
    <row r="5401" spans="3:34">
      <c r="C5401" s="111"/>
      <c r="D5401" s="111"/>
      <c r="E5401" s="111"/>
      <c r="F5401" s="138"/>
      <c r="G5401" s="111"/>
      <c r="J5401" s="111"/>
      <c r="AD5401" s="111"/>
      <c r="AH5401" s="111"/>
    </row>
    <row r="5402" spans="3:34">
      <c r="C5402" s="111"/>
      <c r="D5402" s="111"/>
      <c r="E5402" s="111"/>
      <c r="F5402" s="138"/>
      <c r="G5402" s="111"/>
      <c r="J5402" s="111"/>
      <c r="AD5402" s="111"/>
      <c r="AH5402" s="111"/>
    </row>
    <row r="5403" spans="3:34">
      <c r="C5403" s="111"/>
      <c r="D5403" s="111"/>
      <c r="E5403" s="111"/>
      <c r="F5403" s="138"/>
      <c r="G5403" s="111"/>
      <c r="J5403" s="111"/>
      <c r="AD5403" s="111"/>
      <c r="AH5403" s="111"/>
    </row>
    <row r="5404" spans="3:34">
      <c r="C5404" s="111"/>
      <c r="D5404" s="111"/>
      <c r="E5404" s="111"/>
      <c r="F5404" s="138"/>
      <c r="G5404" s="111"/>
      <c r="J5404" s="111"/>
      <c r="AD5404" s="111"/>
      <c r="AH5404" s="111"/>
    </row>
    <row r="5405" spans="3:34">
      <c r="C5405" s="111"/>
      <c r="D5405" s="111"/>
      <c r="E5405" s="111"/>
      <c r="F5405" s="138"/>
      <c r="G5405" s="111"/>
      <c r="J5405" s="111"/>
      <c r="AD5405" s="111"/>
      <c r="AH5405" s="111"/>
    </row>
    <row r="5406" spans="3:34">
      <c r="C5406" s="111"/>
      <c r="D5406" s="111"/>
      <c r="E5406" s="111"/>
      <c r="F5406" s="138"/>
      <c r="G5406" s="111"/>
      <c r="J5406" s="111"/>
      <c r="AD5406" s="111"/>
      <c r="AH5406" s="111"/>
    </row>
    <row r="5407" spans="3:34">
      <c r="C5407" s="111"/>
      <c r="D5407" s="111"/>
      <c r="E5407" s="111"/>
      <c r="F5407" s="138"/>
      <c r="G5407" s="111"/>
      <c r="J5407" s="111"/>
      <c r="AD5407" s="111"/>
      <c r="AH5407" s="111"/>
    </row>
    <row r="5408" spans="3:34">
      <c r="C5408" s="111"/>
      <c r="D5408" s="111"/>
      <c r="E5408" s="111"/>
      <c r="F5408" s="138"/>
      <c r="G5408" s="111"/>
      <c r="J5408" s="111"/>
      <c r="AD5408" s="111"/>
      <c r="AH5408" s="111"/>
    </row>
    <row r="5409" spans="3:34">
      <c r="C5409" s="111"/>
      <c r="D5409" s="111"/>
      <c r="E5409" s="111"/>
      <c r="F5409" s="138"/>
      <c r="G5409" s="111"/>
      <c r="J5409" s="111"/>
      <c r="AD5409" s="111"/>
      <c r="AH5409" s="111"/>
    </row>
    <row r="5410" spans="3:34">
      <c r="C5410" s="111"/>
      <c r="D5410" s="111"/>
      <c r="E5410" s="111"/>
      <c r="F5410" s="138"/>
      <c r="G5410" s="111"/>
      <c r="J5410" s="111"/>
      <c r="AD5410" s="111"/>
      <c r="AH5410" s="111"/>
    </row>
    <row r="5411" spans="3:34">
      <c r="C5411" s="111"/>
      <c r="D5411" s="111"/>
      <c r="E5411" s="111"/>
      <c r="F5411" s="138"/>
      <c r="G5411" s="111"/>
      <c r="J5411" s="111"/>
      <c r="AD5411" s="111"/>
      <c r="AH5411" s="111"/>
    </row>
    <row r="5412" spans="3:34">
      <c r="C5412" s="111"/>
      <c r="D5412" s="111"/>
      <c r="E5412" s="111"/>
      <c r="F5412" s="138"/>
      <c r="G5412" s="111"/>
      <c r="J5412" s="111"/>
      <c r="AD5412" s="111"/>
      <c r="AH5412" s="111"/>
    </row>
    <row r="5413" spans="3:34">
      <c r="C5413" s="111"/>
      <c r="D5413" s="111"/>
      <c r="E5413" s="111"/>
      <c r="F5413" s="138"/>
      <c r="G5413" s="111"/>
      <c r="J5413" s="111"/>
      <c r="AD5413" s="111"/>
      <c r="AH5413" s="111"/>
    </row>
    <row r="5414" spans="3:34">
      <c r="C5414" s="111"/>
      <c r="D5414" s="111"/>
      <c r="E5414" s="111"/>
      <c r="F5414" s="138"/>
      <c r="G5414" s="111"/>
      <c r="J5414" s="111"/>
      <c r="AD5414" s="111"/>
      <c r="AH5414" s="111"/>
    </row>
    <row r="5415" spans="3:34">
      <c r="C5415" s="111"/>
      <c r="D5415" s="111"/>
      <c r="E5415" s="111"/>
      <c r="F5415" s="138"/>
      <c r="G5415" s="111"/>
      <c r="J5415" s="111"/>
      <c r="AD5415" s="111"/>
      <c r="AH5415" s="111"/>
    </row>
    <row r="5416" spans="3:34">
      <c r="C5416" s="111"/>
      <c r="D5416" s="111"/>
      <c r="E5416" s="111"/>
      <c r="F5416" s="138"/>
      <c r="G5416" s="111"/>
      <c r="J5416" s="111"/>
      <c r="AD5416" s="111"/>
      <c r="AH5416" s="111"/>
    </row>
    <row r="5417" spans="3:34">
      <c r="C5417" s="111"/>
      <c r="D5417" s="111"/>
      <c r="E5417" s="111"/>
      <c r="F5417" s="138"/>
      <c r="G5417" s="111"/>
      <c r="J5417" s="111"/>
      <c r="AD5417" s="111"/>
      <c r="AH5417" s="111"/>
    </row>
    <row r="5418" spans="3:34">
      <c r="C5418" s="111"/>
      <c r="D5418" s="111"/>
      <c r="E5418" s="111"/>
      <c r="F5418" s="138"/>
      <c r="G5418" s="111"/>
      <c r="J5418" s="111"/>
      <c r="AD5418" s="111"/>
      <c r="AH5418" s="111"/>
    </row>
    <row r="5419" spans="3:34">
      <c r="C5419" s="111"/>
      <c r="D5419" s="111"/>
      <c r="E5419" s="111"/>
      <c r="F5419" s="138"/>
      <c r="G5419" s="111"/>
      <c r="J5419" s="111"/>
      <c r="AD5419" s="111"/>
      <c r="AH5419" s="111"/>
    </row>
    <row r="5420" spans="3:34">
      <c r="C5420" s="111"/>
      <c r="D5420" s="111"/>
      <c r="E5420" s="111"/>
      <c r="F5420" s="138"/>
      <c r="G5420" s="111"/>
      <c r="J5420" s="111"/>
      <c r="AD5420" s="111"/>
      <c r="AH5420" s="111"/>
    </row>
    <row r="5421" spans="3:34">
      <c r="C5421" s="111"/>
      <c r="D5421" s="111"/>
      <c r="E5421" s="111"/>
      <c r="F5421" s="138"/>
      <c r="G5421" s="111"/>
      <c r="J5421" s="111"/>
      <c r="AD5421" s="111"/>
      <c r="AH5421" s="111"/>
    </row>
    <row r="5422" spans="3:34">
      <c r="C5422" s="111"/>
      <c r="D5422" s="111"/>
      <c r="E5422" s="111"/>
      <c r="F5422" s="138"/>
      <c r="G5422" s="111"/>
      <c r="J5422" s="111"/>
      <c r="AD5422" s="111"/>
      <c r="AH5422" s="111"/>
    </row>
    <row r="5423" spans="3:34">
      <c r="C5423" s="111"/>
      <c r="D5423" s="111"/>
      <c r="E5423" s="111"/>
      <c r="F5423" s="138"/>
      <c r="G5423" s="111"/>
      <c r="J5423" s="111"/>
      <c r="AD5423" s="111"/>
      <c r="AH5423" s="111"/>
    </row>
    <row r="5424" spans="3:34">
      <c r="C5424" s="111"/>
      <c r="D5424" s="111"/>
      <c r="E5424" s="111"/>
      <c r="F5424" s="138"/>
      <c r="G5424" s="111"/>
      <c r="J5424" s="111"/>
      <c r="AD5424" s="111"/>
      <c r="AH5424" s="111"/>
    </row>
    <row r="5425" spans="3:34">
      <c r="C5425" s="111"/>
      <c r="D5425" s="111"/>
      <c r="E5425" s="111"/>
      <c r="F5425" s="138"/>
      <c r="G5425" s="111"/>
      <c r="J5425" s="111"/>
      <c r="AD5425" s="111"/>
      <c r="AH5425" s="111"/>
    </row>
    <row r="5426" spans="3:34">
      <c r="C5426" s="111"/>
      <c r="D5426" s="111"/>
      <c r="E5426" s="111"/>
      <c r="F5426" s="138"/>
      <c r="G5426" s="111"/>
      <c r="J5426" s="111"/>
      <c r="AD5426" s="111"/>
      <c r="AH5426" s="111"/>
    </row>
    <row r="5427" spans="3:34">
      <c r="C5427" s="111"/>
      <c r="D5427" s="111"/>
      <c r="E5427" s="111"/>
      <c r="F5427" s="138"/>
      <c r="G5427" s="111"/>
      <c r="J5427" s="111"/>
      <c r="AD5427" s="111"/>
      <c r="AH5427" s="111"/>
    </row>
    <row r="5428" spans="3:34">
      <c r="C5428" s="111"/>
      <c r="D5428" s="111"/>
      <c r="E5428" s="111"/>
      <c r="F5428" s="138"/>
      <c r="G5428" s="111"/>
      <c r="J5428" s="111"/>
      <c r="AD5428" s="111"/>
      <c r="AH5428" s="111"/>
    </row>
    <row r="5429" spans="3:34">
      <c r="C5429" s="111"/>
      <c r="D5429" s="111"/>
      <c r="E5429" s="111"/>
      <c r="F5429" s="138"/>
      <c r="G5429" s="111"/>
      <c r="J5429" s="111"/>
      <c r="AD5429" s="111"/>
      <c r="AH5429" s="111"/>
    </row>
    <row r="5430" spans="3:34">
      <c r="C5430" s="111"/>
      <c r="D5430" s="111"/>
      <c r="E5430" s="111"/>
      <c r="F5430" s="138"/>
      <c r="G5430" s="111"/>
      <c r="J5430" s="111"/>
      <c r="AD5430" s="111"/>
      <c r="AH5430" s="111"/>
    </row>
    <row r="5431" spans="3:34">
      <c r="C5431" s="111"/>
      <c r="D5431" s="111"/>
      <c r="E5431" s="111"/>
      <c r="F5431" s="138"/>
      <c r="G5431" s="111"/>
      <c r="J5431" s="111"/>
      <c r="AD5431" s="111"/>
      <c r="AH5431" s="111"/>
    </row>
    <row r="5432" spans="3:34">
      <c r="C5432" s="111"/>
      <c r="D5432" s="111"/>
      <c r="E5432" s="111"/>
      <c r="F5432" s="138"/>
      <c r="G5432" s="111"/>
      <c r="J5432" s="111"/>
      <c r="AD5432" s="111"/>
      <c r="AH5432" s="111"/>
    </row>
    <row r="5433" spans="3:34">
      <c r="C5433" s="111"/>
      <c r="D5433" s="111"/>
      <c r="E5433" s="111"/>
      <c r="F5433" s="138"/>
      <c r="G5433" s="111"/>
      <c r="J5433" s="111"/>
      <c r="AD5433" s="111"/>
      <c r="AH5433" s="111"/>
    </row>
    <row r="5434" spans="3:34">
      <c r="C5434" s="111"/>
      <c r="D5434" s="111"/>
      <c r="E5434" s="111"/>
      <c r="F5434" s="138"/>
      <c r="G5434" s="111"/>
      <c r="J5434" s="111"/>
      <c r="AD5434" s="111"/>
      <c r="AH5434" s="111"/>
    </row>
    <row r="5435" spans="3:34">
      <c r="C5435" s="111"/>
      <c r="D5435" s="111"/>
      <c r="E5435" s="111"/>
      <c r="F5435" s="138"/>
      <c r="G5435" s="111"/>
      <c r="J5435" s="111"/>
      <c r="AD5435" s="111"/>
      <c r="AH5435" s="111"/>
    </row>
    <row r="5436" spans="3:34">
      <c r="C5436" s="111"/>
      <c r="D5436" s="111"/>
      <c r="E5436" s="111"/>
      <c r="F5436" s="138"/>
      <c r="G5436" s="111"/>
      <c r="J5436" s="111"/>
      <c r="AD5436" s="111"/>
      <c r="AH5436" s="111"/>
    </row>
    <row r="5437" spans="3:34">
      <c r="C5437" s="111"/>
      <c r="D5437" s="111"/>
      <c r="E5437" s="111"/>
      <c r="F5437" s="138"/>
      <c r="G5437" s="111"/>
      <c r="J5437" s="111"/>
      <c r="AD5437" s="111"/>
      <c r="AH5437" s="111"/>
    </row>
    <row r="5438" spans="3:34">
      <c r="C5438" s="111"/>
      <c r="D5438" s="111"/>
      <c r="E5438" s="111"/>
      <c r="F5438" s="138"/>
      <c r="G5438" s="111"/>
      <c r="J5438" s="111"/>
      <c r="AD5438" s="111"/>
      <c r="AH5438" s="111"/>
    </row>
    <row r="5439" spans="3:34">
      <c r="C5439" s="111"/>
      <c r="D5439" s="111"/>
      <c r="E5439" s="111"/>
      <c r="F5439" s="138"/>
      <c r="G5439" s="111"/>
      <c r="J5439" s="111"/>
      <c r="AD5439" s="111"/>
      <c r="AH5439" s="111"/>
    </row>
    <row r="5440" spans="3:34">
      <c r="C5440" s="111"/>
      <c r="D5440" s="111"/>
      <c r="E5440" s="111"/>
      <c r="F5440" s="138"/>
      <c r="G5440" s="111"/>
      <c r="J5440" s="111"/>
      <c r="AD5440" s="111"/>
      <c r="AH5440" s="111"/>
    </row>
    <row r="5441" spans="3:34">
      <c r="C5441" s="111"/>
      <c r="D5441" s="111"/>
      <c r="E5441" s="111"/>
      <c r="F5441" s="138"/>
      <c r="G5441" s="111"/>
      <c r="J5441" s="111"/>
      <c r="AD5441" s="111"/>
      <c r="AH5441" s="111"/>
    </row>
    <row r="5442" spans="3:34">
      <c r="C5442" s="111"/>
      <c r="D5442" s="111"/>
      <c r="E5442" s="111"/>
      <c r="F5442" s="138"/>
      <c r="G5442" s="111"/>
      <c r="J5442" s="111"/>
      <c r="AD5442" s="111"/>
      <c r="AH5442" s="111"/>
    </row>
    <row r="5443" spans="3:34">
      <c r="C5443" s="111"/>
      <c r="D5443" s="111"/>
      <c r="E5443" s="111"/>
      <c r="F5443" s="138"/>
      <c r="G5443" s="111"/>
      <c r="J5443" s="111"/>
      <c r="AD5443" s="111"/>
      <c r="AH5443" s="111"/>
    </row>
    <row r="5444" spans="3:34">
      <c r="C5444" s="111"/>
      <c r="D5444" s="111"/>
      <c r="E5444" s="111"/>
      <c r="F5444" s="138"/>
      <c r="G5444" s="111"/>
      <c r="J5444" s="111"/>
      <c r="AD5444" s="111"/>
      <c r="AH5444" s="111"/>
    </row>
    <row r="5445" spans="3:34">
      <c r="C5445" s="111"/>
      <c r="D5445" s="111"/>
      <c r="E5445" s="111"/>
      <c r="F5445" s="138"/>
      <c r="G5445" s="111"/>
      <c r="J5445" s="111"/>
      <c r="AD5445" s="111"/>
      <c r="AH5445" s="111"/>
    </row>
    <row r="5446" spans="3:34">
      <c r="C5446" s="111"/>
      <c r="D5446" s="111"/>
      <c r="E5446" s="111"/>
      <c r="F5446" s="138"/>
      <c r="G5446" s="111"/>
      <c r="J5446" s="111"/>
      <c r="AD5446" s="111"/>
      <c r="AH5446" s="111"/>
    </row>
    <row r="5447" spans="3:34">
      <c r="C5447" s="111"/>
      <c r="D5447" s="111"/>
      <c r="E5447" s="111"/>
      <c r="F5447" s="138"/>
      <c r="G5447" s="111"/>
      <c r="J5447" s="111"/>
      <c r="AD5447" s="111"/>
      <c r="AH5447" s="111"/>
    </row>
    <row r="5448" spans="3:34">
      <c r="C5448" s="111"/>
      <c r="D5448" s="111"/>
      <c r="E5448" s="111"/>
      <c r="F5448" s="138"/>
      <c r="G5448" s="111"/>
      <c r="J5448" s="111"/>
      <c r="AD5448" s="111"/>
      <c r="AH5448" s="111"/>
    </row>
    <row r="5449" spans="3:34">
      <c r="C5449" s="111"/>
      <c r="D5449" s="111"/>
      <c r="E5449" s="111"/>
      <c r="F5449" s="138"/>
      <c r="G5449" s="111"/>
      <c r="J5449" s="111"/>
      <c r="AD5449" s="111"/>
      <c r="AH5449" s="111"/>
    </row>
    <row r="5450" spans="3:34">
      <c r="C5450" s="111"/>
      <c r="D5450" s="111"/>
      <c r="E5450" s="111"/>
      <c r="F5450" s="138"/>
      <c r="G5450" s="111"/>
      <c r="J5450" s="111"/>
      <c r="AD5450" s="111"/>
      <c r="AH5450" s="111"/>
    </row>
    <row r="5451" spans="3:34">
      <c r="C5451" s="111"/>
      <c r="D5451" s="111"/>
      <c r="E5451" s="111"/>
      <c r="F5451" s="138"/>
      <c r="G5451" s="111"/>
      <c r="J5451" s="111"/>
      <c r="AD5451" s="111"/>
      <c r="AH5451" s="111"/>
    </row>
    <row r="5452" spans="3:34">
      <c r="C5452" s="111"/>
      <c r="D5452" s="111"/>
      <c r="E5452" s="111"/>
      <c r="F5452" s="138"/>
      <c r="G5452" s="111"/>
      <c r="J5452" s="111"/>
      <c r="AD5452" s="111"/>
      <c r="AH5452" s="111"/>
    </row>
    <row r="5453" spans="3:34">
      <c r="C5453" s="111"/>
      <c r="D5453" s="111"/>
      <c r="E5453" s="111"/>
      <c r="F5453" s="138"/>
      <c r="G5453" s="111"/>
      <c r="J5453" s="111"/>
      <c r="AD5453" s="111"/>
      <c r="AH5453" s="111"/>
    </row>
    <row r="5454" spans="3:34">
      <c r="C5454" s="111"/>
      <c r="D5454" s="111"/>
      <c r="E5454" s="111"/>
      <c r="F5454" s="138"/>
      <c r="G5454" s="111"/>
      <c r="J5454" s="111"/>
      <c r="AD5454" s="111"/>
      <c r="AH5454" s="111"/>
    </row>
    <row r="5455" spans="3:34">
      <c r="C5455" s="111"/>
      <c r="D5455" s="111"/>
      <c r="E5455" s="111"/>
      <c r="F5455" s="138"/>
      <c r="G5455" s="111"/>
      <c r="J5455" s="111"/>
      <c r="AD5455" s="111"/>
      <c r="AH5455" s="111"/>
    </row>
    <row r="5456" spans="3:34">
      <c r="C5456" s="111"/>
      <c r="D5456" s="111"/>
      <c r="E5456" s="111"/>
      <c r="F5456" s="138"/>
      <c r="G5456" s="111"/>
      <c r="J5456" s="111"/>
      <c r="AD5456" s="111"/>
      <c r="AH5456" s="111"/>
    </row>
    <row r="5457" spans="3:34">
      <c r="C5457" s="111"/>
      <c r="D5457" s="111"/>
      <c r="E5457" s="111"/>
      <c r="F5457" s="138"/>
      <c r="G5457" s="111"/>
      <c r="J5457" s="111"/>
      <c r="AD5457" s="111"/>
      <c r="AH5457" s="111"/>
    </row>
    <row r="5458" spans="3:34">
      <c r="C5458" s="111"/>
      <c r="D5458" s="111"/>
      <c r="E5458" s="111"/>
      <c r="F5458" s="138"/>
      <c r="G5458" s="111"/>
      <c r="J5458" s="111"/>
      <c r="AD5458" s="111"/>
      <c r="AH5458" s="111"/>
    </row>
    <row r="5459" spans="3:34">
      <c r="C5459" s="111"/>
      <c r="D5459" s="111"/>
      <c r="E5459" s="111"/>
      <c r="F5459" s="138"/>
      <c r="G5459" s="111"/>
      <c r="J5459" s="111"/>
      <c r="AD5459" s="111"/>
      <c r="AH5459" s="111"/>
    </row>
    <row r="5460" spans="3:34">
      <c r="C5460" s="111"/>
      <c r="D5460" s="111"/>
      <c r="E5460" s="111"/>
      <c r="F5460" s="138"/>
      <c r="G5460" s="111"/>
      <c r="J5460" s="111"/>
      <c r="AD5460" s="111"/>
      <c r="AH5460" s="111"/>
    </row>
    <row r="5461" spans="3:34">
      <c r="C5461" s="111"/>
      <c r="D5461" s="111"/>
      <c r="E5461" s="111"/>
      <c r="F5461" s="138"/>
      <c r="G5461" s="111"/>
      <c r="J5461" s="111"/>
      <c r="AD5461" s="111"/>
      <c r="AH5461" s="111"/>
    </row>
    <row r="5462" spans="3:34">
      <c r="C5462" s="111"/>
      <c r="D5462" s="111"/>
      <c r="E5462" s="111"/>
      <c r="F5462" s="138"/>
      <c r="G5462" s="111"/>
      <c r="J5462" s="111"/>
      <c r="AD5462" s="111"/>
      <c r="AH5462" s="111"/>
    </row>
    <row r="5463" spans="3:34">
      <c r="C5463" s="111"/>
      <c r="D5463" s="111"/>
      <c r="E5463" s="111"/>
      <c r="F5463" s="138"/>
      <c r="G5463" s="111"/>
      <c r="J5463" s="111"/>
      <c r="AD5463" s="111"/>
      <c r="AH5463" s="111"/>
    </row>
    <row r="5464" spans="3:34">
      <c r="C5464" s="111"/>
      <c r="D5464" s="111"/>
      <c r="E5464" s="111"/>
      <c r="F5464" s="138"/>
      <c r="G5464" s="111"/>
      <c r="J5464" s="111"/>
      <c r="AD5464" s="111"/>
      <c r="AH5464" s="111"/>
    </row>
    <row r="5465" spans="3:34">
      <c r="C5465" s="111"/>
      <c r="D5465" s="111"/>
      <c r="E5465" s="111"/>
      <c r="F5465" s="138"/>
      <c r="G5465" s="111"/>
      <c r="J5465" s="111"/>
      <c r="AD5465" s="111"/>
      <c r="AH5465" s="111"/>
    </row>
    <row r="5466" spans="3:34">
      <c r="C5466" s="111"/>
      <c r="D5466" s="111"/>
      <c r="E5466" s="111"/>
      <c r="F5466" s="138"/>
      <c r="G5466" s="111"/>
      <c r="J5466" s="111"/>
      <c r="AD5466" s="111"/>
      <c r="AH5466" s="111"/>
    </row>
    <row r="5467" spans="3:34">
      <c r="C5467" s="111"/>
      <c r="D5467" s="111"/>
      <c r="E5467" s="111"/>
      <c r="F5467" s="138"/>
      <c r="G5467" s="111"/>
      <c r="J5467" s="111"/>
      <c r="AD5467" s="111"/>
      <c r="AH5467" s="111"/>
    </row>
    <row r="5468" spans="3:34">
      <c r="C5468" s="111"/>
      <c r="D5468" s="111"/>
      <c r="E5468" s="111"/>
      <c r="F5468" s="138"/>
      <c r="G5468" s="111"/>
      <c r="J5468" s="111"/>
      <c r="AD5468" s="111"/>
      <c r="AH5468" s="111"/>
    </row>
    <row r="5469" spans="3:34">
      <c r="C5469" s="111"/>
      <c r="D5469" s="111"/>
      <c r="E5469" s="111"/>
      <c r="F5469" s="138"/>
      <c r="G5469" s="111"/>
      <c r="J5469" s="111"/>
      <c r="AD5469" s="111"/>
      <c r="AH5469" s="111"/>
    </row>
    <row r="5470" spans="3:34">
      <c r="C5470" s="111"/>
      <c r="D5470" s="111"/>
      <c r="E5470" s="111"/>
      <c r="F5470" s="138"/>
      <c r="G5470" s="111"/>
      <c r="J5470" s="111"/>
      <c r="AD5470" s="111"/>
      <c r="AH5470" s="111"/>
    </row>
    <row r="5471" spans="3:34">
      <c r="C5471" s="111"/>
      <c r="D5471" s="111"/>
      <c r="E5471" s="111"/>
      <c r="F5471" s="138"/>
      <c r="G5471" s="111"/>
      <c r="J5471" s="111"/>
      <c r="AD5471" s="111"/>
      <c r="AH5471" s="111"/>
    </row>
    <row r="5472" spans="3:34">
      <c r="C5472" s="111"/>
      <c r="D5472" s="111"/>
      <c r="E5472" s="111"/>
      <c r="F5472" s="138"/>
      <c r="G5472" s="111"/>
      <c r="J5472" s="111"/>
      <c r="AD5472" s="111"/>
      <c r="AH5472" s="111"/>
    </row>
    <row r="5473" spans="3:34">
      <c r="C5473" s="111"/>
      <c r="D5473" s="111"/>
      <c r="E5473" s="111"/>
      <c r="F5473" s="138"/>
      <c r="G5473" s="111"/>
      <c r="J5473" s="111"/>
      <c r="AD5473" s="111"/>
      <c r="AH5473" s="111"/>
    </row>
    <row r="5474" spans="3:34">
      <c r="C5474" s="111"/>
      <c r="D5474" s="111"/>
      <c r="E5474" s="111"/>
      <c r="F5474" s="138"/>
      <c r="G5474" s="111"/>
      <c r="J5474" s="111"/>
      <c r="AD5474" s="111"/>
      <c r="AH5474" s="111"/>
    </row>
    <row r="5475" spans="3:34">
      <c r="C5475" s="111"/>
      <c r="D5475" s="111"/>
      <c r="E5475" s="111"/>
      <c r="F5475" s="138"/>
      <c r="G5475" s="111"/>
      <c r="J5475" s="111"/>
      <c r="AD5475" s="111"/>
      <c r="AH5475" s="111"/>
    </row>
    <row r="5476" spans="3:34">
      <c r="C5476" s="111"/>
      <c r="D5476" s="111"/>
      <c r="E5476" s="111"/>
      <c r="F5476" s="138"/>
      <c r="G5476" s="111"/>
      <c r="J5476" s="111"/>
      <c r="AD5476" s="111"/>
      <c r="AH5476" s="111"/>
    </row>
    <row r="5477" spans="3:34">
      <c r="C5477" s="111"/>
      <c r="D5477" s="111"/>
      <c r="E5477" s="111"/>
      <c r="F5477" s="138"/>
      <c r="G5477" s="111"/>
      <c r="J5477" s="111"/>
      <c r="AD5477" s="111"/>
      <c r="AH5477" s="111"/>
    </row>
    <row r="5478" spans="3:34">
      <c r="C5478" s="111"/>
      <c r="D5478" s="111"/>
      <c r="E5478" s="111"/>
      <c r="F5478" s="138"/>
      <c r="G5478" s="111"/>
      <c r="J5478" s="111"/>
      <c r="AD5478" s="111"/>
      <c r="AH5478" s="111"/>
    </row>
    <row r="5479" spans="3:34">
      <c r="C5479" s="111"/>
      <c r="D5479" s="111"/>
      <c r="E5479" s="111"/>
      <c r="F5479" s="138"/>
      <c r="G5479" s="111"/>
      <c r="J5479" s="111"/>
      <c r="AD5479" s="111"/>
      <c r="AH5479" s="111"/>
    </row>
    <row r="5480" spans="3:34">
      <c r="C5480" s="111"/>
      <c r="D5480" s="111"/>
      <c r="E5480" s="111"/>
      <c r="F5480" s="138"/>
      <c r="G5480" s="111"/>
      <c r="J5480" s="111"/>
      <c r="AD5480" s="111"/>
      <c r="AH5480" s="111"/>
    </row>
    <row r="5481" spans="3:34">
      <c r="C5481" s="111"/>
      <c r="D5481" s="111"/>
      <c r="E5481" s="111"/>
      <c r="F5481" s="138"/>
      <c r="G5481" s="111"/>
      <c r="J5481" s="111"/>
      <c r="AD5481" s="111"/>
      <c r="AH5481" s="111"/>
    </row>
    <row r="5482" spans="3:34">
      <c r="C5482" s="111"/>
      <c r="D5482" s="111"/>
      <c r="E5482" s="111"/>
      <c r="F5482" s="138"/>
      <c r="G5482" s="111"/>
      <c r="J5482" s="111"/>
      <c r="AD5482" s="111"/>
      <c r="AH5482" s="111"/>
    </row>
    <row r="5483" spans="3:34">
      <c r="C5483" s="111"/>
      <c r="D5483" s="111"/>
      <c r="E5483" s="111"/>
      <c r="F5483" s="138"/>
      <c r="G5483" s="111"/>
      <c r="J5483" s="111"/>
      <c r="AD5483" s="111"/>
      <c r="AH5483" s="111"/>
    </row>
    <row r="5484" spans="3:34">
      <c r="C5484" s="111"/>
      <c r="D5484" s="111"/>
      <c r="E5484" s="111"/>
      <c r="F5484" s="138"/>
      <c r="G5484" s="111"/>
      <c r="J5484" s="111"/>
      <c r="AD5484" s="111"/>
      <c r="AH5484" s="111"/>
    </row>
    <row r="5485" spans="3:34">
      <c r="C5485" s="111"/>
      <c r="D5485" s="111"/>
      <c r="E5485" s="111"/>
      <c r="F5485" s="138"/>
      <c r="G5485" s="111"/>
      <c r="J5485" s="111"/>
      <c r="AD5485" s="111"/>
      <c r="AH5485" s="111"/>
    </row>
    <row r="5486" spans="3:34">
      <c r="C5486" s="111"/>
      <c r="D5486" s="111"/>
      <c r="E5486" s="111"/>
      <c r="F5486" s="138"/>
      <c r="G5486" s="111"/>
      <c r="J5486" s="111"/>
      <c r="AD5486" s="111"/>
      <c r="AH5486" s="111"/>
    </row>
    <row r="5487" spans="3:34">
      <c r="C5487" s="111"/>
      <c r="D5487" s="111"/>
      <c r="E5487" s="111"/>
      <c r="F5487" s="138"/>
      <c r="G5487" s="111"/>
      <c r="J5487" s="111"/>
      <c r="AD5487" s="111"/>
      <c r="AH5487" s="111"/>
    </row>
    <row r="5488" spans="3:34">
      <c r="C5488" s="111"/>
      <c r="D5488" s="111"/>
      <c r="E5488" s="111"/>
      <c r="F5488" s="138"/>
      <c r="G5488" s="111"/>
      <c r="J5488" s="111"/>
      <c r="AD5488" s="111"/>
      <c r="AH5488" s="111"/>
    </row>
    <row r="5489" spans="3:34">
      <c r="C5489" s="111"/>
      <c r="D5489" s="111"/>
      <c r="E5489" s="111"/>
      <c r="F5489" s="138"/>
      <c r="G5489" s="111"/>
      <c r="J5489" s="111"/>
      <c r="AD5489" s="111"/>
      <c r="AH5489" s="111"/>
    </row>
    <row r="5490" spans="3:34">
      <c r="C5490" s="111"/>
      <c r="D5490" s="111"/>
      <c r="E5490" s="111"/>
      <c r="F5490" s="138"/>
      <c r="G5490" s="111"/>
      <c r="J5490" s="111"/>
      <c r="AD5490" s="111"/>
      <c r="AH5490" s="111"/>
    </row>
    <row r="5491" spans="3:34">
      <c r="C5491" s="111"/>
      <c r="D5491" s="111"/>
      <c r="E5491" s="111"/>
      <c r="F5491" s="138"/>
      <c r="G5491" s="111"/>
      <c r="J5491" s="111"/>
      <c r="AD5491" s="111"/>
      <c r="AH5491" s="111"/>
    </row>
    <row r="5492" spans="3:34">
      <c r="C5492" s="111"/>
      <c r="D5492" s="111"/>
      <c r="E5492" s="111"/>
      <c r="F5492" s="138"/>
      <c r="G5492" s="111"/>
      <c r="J5492" s="111"/>
      <c r="AD5492" s="111"/>
      <c r="AH5492" s="111"/>
    </row>
    <row r="5493" spans="3:34">
      <c r="C5493" s="111"/>
      <c r="D5493" s="111"/>
      <c r="E5493" s="111"/>
      <c r="F5493" s="138"/>
      <c r="G5493" s="111"/>
      <c r="J5493" s="111"/>
      <c r="AD5493" s="111"/>
      <c r="AH5493" s="111"/>
    </row>
    <row r="5494" spans="3:34">
      <c r="C5494" s="111"/>
      <c r="D5494" s="111"/>
      <c r="E5494" s="111"/>
      <c r="F5494" s="138"/>
      <c r="G5494" s="111"/>
      <c r="J5494" s="111"/>
      <c r="AD5494" s="111"/>
      <c r="AH5494" s="111"/>
    </row>
    <row r="5495" spans="3:34">
      <c r="C5495" s="111"/>
      <c r="D5495" s="111"/>
      <c r="E5495" s="111"/>
      <c r="F5495" s="138"/>
      <c r="G5495" s="111"/>
      <c r="J5495" s="111"/>
      <c r="AD5495" s="111"/>
      <c r="AH5495" s="111"/>
    </row>
    <row r="5496" spans="3:34">
      <c r="C5496" s="111"/>
      <c r="D5496" s="111"/>
      <c r="E5496" s="111"/>
      <c r="F5496" s="138"/>
      <c r="G5496" s="111"/>
      <c r="J5496" s="111"/>
      <c r="AD5496" s="111"/>
      <c r="AH5496" s="111"/>
    </row>
    <row r="5497" spans="3:34">
      <c r="C5497" s="111"/>
      <c r="D5497" s="111"/>
      <c r="E5497" s="111"/>
      <c r="F5497" s="138"/>
      <c r="G5497" s="111"/>
      <c r="J5497" s="111"/>
      <c r="AD5497" s="111"/>
      <c r="AH5497" s="111"/>
    </row>
    <row r="5498" spans="3:34">
      <c r="C5498" s="111"/>
      <c r="D5498" s="111"/>
      <c r="E5498" s="111"/>
      <c r="F5498" s="138"/>
      <c r="G5498" s="111"/>
      <c r="J5498" s="111"/>
      <c r="AD5498" s="111"/>
      <c r="AH5498" s="111"/>
    </row>
    <row r="5499" spans="3:34">
      <c r="C5499" s="111"/>
      <c r="D5499" s="111"/>
      <c r="E5499" s="111"/>
      <c r="F5499" s="138"/>
      <c r="G5499" s="111"/>
      <c r="J5499" s="111"/>
      <c r="AD5499" s="111"/>
      <c r="AH5499" s="111"/>
    </row>
    <row r="5500" spans="3:34">
      <c r="C5500" s="111"/>
      <c r="D5500" s="111"/>
      <c r="E5500" s="111"/>
      <c r="F5500" s="138"/>
      <c r="G5500" s="111"/>
      <c r="J5500" s="111"/>
      <c r="AD5500" s="111"/>
      <c r="AH5500" s="111"/>
    </row>
    <row r="5501" spans="3:34">
      <c r="C5501" s="111"/>
      <c r="D5501" s="111"/>
      <c r="E5501" s="111"/>
      <c r="F5501" s="138"/>
      <c r="G5501" s="111"/>
      <c r="J5501" s="111"/>
      <c r="AD5501" s="111"/>
      <c r="AH5501" s="111"/>
    </row>
    <row r="5502" spans="3:34">
      <c r="C5502" s="111"/>
      <c r="D5502" s="111"/>
      <c r="E5502" s="111"/>
      <c r="F5502" s="138"/>
      <c r="G5502" s="111"/>
      <c r="J5502" s="111"/>
      <c r="AD5502" s="111"/>
      <c r="AH5502" s="111"/>
    </row>
    <row r="5503" spans="3:34">
      <c r="C5503" s="111"/>
      <c r="D5503" s="111"/>
      <c r="E5503" s="111"/>
      <c r="F5503" s="138"/>
      <c r="G5503" s="111"/>
      <c r="J5503" s="111"/>
      <c r="AD5503" s="111"/>
      <c r="AH5503" s="111"/>
    </row>
    <row r="5504" spans="3:34">
      <c r="C5504" s="111"/>
      <c r="D5504" s="111"/>
      <c r="E5504" s="111"/>
      <c r="F5504" s="138"/>
      <c r="G5504" s="111"/>
      <c r="J5504" s="111"/>
      <c r="AD5504" s="111"/>
      <c r="AH5504" s="111"/>
    </row>
    <row r="5505" spans="3:34">
      <c r="C5505" s="111"/>
      <c r="D5505" s="111"/>
      <c r="E5505" s="111"/>
      <c r="F5505" s="138"/>
      <c r="G5505" s="111"/>
      <c r="J5505" s="111"/>
      <c r="AD5505" s="111"/>
      <c r="AH5505" s="111"/>
    </row>
    <row r="5506" spans="3:34">
      <c r="C5506" s="111"/>
      <c r="D5506" s="111"/>
      <c r="E5506" s="111"/>
      <c r="F5506" s="138"/>
      <c r="G5506" s="111"/>
      <c r="J5506" s="111"/>
      <c r="AD5506" s="111"/>
      <c r="AH5506" s="111"/>
    </row>
    <row r="5507" spans="3:34">
      <c r="C5507" s="111"/>
      <c r="D5507" s="111"/>
      <c r="E5507" s="111"/>
      <c r="F5507" s="138"/>
      <c r="G5507" s="111"/>
      <c r="J5507" s="111"/>
      <c r="AD5507" s="111"/>
      <c r="AH5507" s="111"/>
    </row>
    <row r="5508" spans="3:34">
      <c r="C5508" s="111"/>
      <c r="D5508" s="111"/>
      <c r="E5508" s="111"/>
      <c r="F5508" s="138"/>
      <c r="G5508" s="111"/>
      <c r="J5508" s="111"/>
      <c r="AD5508" s="111"/>
      <c r="AH5508" s="111"/>
    </row>
    <row r="5509" spans="3:34">
      <c r="C5509" s="111"/>
      <c r="D5509" s="111"/>
      <c r="E5509" s="111"/>
      <c r="F5509" s="138"/>
      <c r="G5509" s="111"/>
      <c r="J5509" s="111"/>
      <c r="AD5509" s="111"/>
      <c r="AH5509" s="111"/>
    </row>
    <row r="5510" spans="3:34">
      <c r="C5510" s="111"/>
      <c r="D5510" s="111"/>
      <c r="E5510" s="111"/>
      <c r="F5510" s="138"/>
      <c r="G5510" s="111"/>
      <c r="J5510" s="111"/>
      <c r="AD5510" s="111"/>
      <c r="AH5510" s="111"/>
    </row>
    <row r="5511" spans="3:34">
      <c r="C5511" s="111"/>
      <c r="D5511" s="111"/>
      <c r="E5511" s="111"/>
      <c r="F5511" s="138"/>
      <c r="G5511" s="111"/>
      <c r="J5511" s="111"/>
      <c r="AD5511" s="111"/>
      <c r="AH5511" s="111"/>
    </row>
    <row r="5512" spans="3:34">
      <c r="C5512" s="111"/>
      <c r="D5512" s="111"/>
      <c r="E5512" s="111"/>
      <c r="F5512" s="138"/>
      <c r="G5512" s="111"/>
      <c r="J5512" s="111"/>
      <c r="AD5512" s="111"/>
      <c r="AH5512" s="111"/>
    </row>
    <row r="5513" spans="3:34">
      <c r="C5513" s="111"/>
      <c r="D5513" s="111"/>
      <c r="E5513" s="111"/>
      <c r="F5513" s="138"/>
      <c r="G5513" s="111"/>
      <c r="J5513" s="111"/>
      <c r="AD5513" s="111"/>
      <c r="AH5513" s="111"/>
    </row>
    <row r="5514" spans="3:34">
      <c r="C5514" s="111"/>
      <c r="D5514" s="111"/>
      <c r="E5514" s="111"/>
      <c r="F5514" s="138"/>
      <c r="G5514" s="111"/>
      <c r="J5514" s="111"/>
      <c r="AD5514" s="111"/>
      <c r="AH5514" s="111"/>
    </row>
    <row r="5515" spans="3:34">
      <c r="C5515" s="111"/>
      <c r="D5515" s="111"/>
      <c r="E5515" s="111"/>
      <c r="F5515" s="138"/>
      <c r="G5515" s="111"/>
      <c r="J5515" s="111"/>
      <c r="AD5515" s="111"/>
      <c r="AH5515" s="111"/>
    </row>
    <row r="5516" spans="3:34">
      <c r="C5516" s="111"/>
      <c r="D5516" s="111"/>
      <c r="E5516" s="111"/>
      <c r="F5516" s="138"/>
      <c r="G5516" s="111"/>
      <c r="J5516" s="111"/>
      <c r="AD5516" s="111"/>
      <c r="AH5516" s="111"/>
    </row>
    <row r="5517" spans="3:34">
      <c r="C5517" s="111"/>
      <c r="D5517" s="111"/>
      <c r="E5517" s="111"/>
      <c r="F5517" s="138"/>
      <c r="G5517" s="111"/>
      <c r="J5517" s="111"/>
      <c r="AD5517" s="111"/>
      <c r="AH5517" s="111"/>
    </row>
    <row r="5518" spans="3:34">
      <c r="C5518" s="111"/>
      <c r="D5518" s="111"/>
      <c r="E5518" s="111"/>
      <c r="F5518" s="138"/>
      <c r="G5518" s="111"/>
      <c r="J5518" s="111"/>
      <c r="AD5518" s="111"/>
      <c r="AH5518" s="111"/>
    </row>
    <row r="5519" spans="3:34">
      <c r="C5519" s="111"/>
      <c r="D5519" s="111"/>
      <c r="E5519" s="111"/>
      <c r="F5519" s="138"/>
      <c r="G5519" s="111"/>
      <c r="J5519" s="111"/>
      <c r="AD5519" s="111"/>
      <c r="AH5519" s="111"/>
    </row>
    <row r="5520" spans="3:34">
      <c r="C5520" s="111"/>
      <c r="D5520" s="111"/>
      <c r="E5520" s="111"/>
      <c r="F5520" s="138"/>
      <c r="G5520" s="111"/>
      <c r="J5520" s="111"/>
      <c r="AD5520" s="111"/>
      <c r="AH5520" s="111"/>
    </row>
    <row r="5521" spans="3:34">
      <c r="C5521" s="111"/>
      <c r="D5521" s="111"/>
      <c r="E5521" s="111"/>
      <c r="F5521" s="138"/>
      <c r="G5521" s="111"/>
      <c r="J5521" s="111"/>
      <c r="AD5521" s="111"/>
      <c r="AH5521" s="111"/>
    </row>
    <row r="5522" spans="3:34">
      <c r="C5522" s="111"/>
      <c r="D5522" s="111"/>
      <c r="E5522" s="111"/>
      <c r="F5522" s="138"/>
      <c r="G5522" s="111"/>
      <c r="J5522" s="111"/>
      <c r="AD5522" s="111"/>
      <c r="AH5522" s="111"/>
    </row>
    <row r="5523" spans="3:34">
      <c r="C5523" s="111"/>
      <c r="D5523" s="111"/>
      <c r="E5523" s="111"/>
      <c r="F5523" s="138"/>
      <c r="G5523" s="111"/>
      <c r="J5523" s="111"/>
      <c r="AD5523" s="111"/>
      <c r="AH5523" s="111"/>
    </row>
    <row r="5524" spans="3:34">
      <c r="C5524" s="111"/>
      <c r="D5524" s="111"/>
      <c r="E5524" s="111"/>
      <c r="F5524" s="138"/>
      <c r="G5524" s="111"/>
      <c r="J5524" s="111"/>
      <c r="AD5524" s="111"/>
      <c r="AH5524" s="111"/>
    </row>
    <row r="5525" spans="3:34">
      <c r="C5525" s="111"/>
      <c r="D5525" s="111"/>
      <c r="E5525" s="111"/>
      <c r="F5525" s="138"/>
      <c r="G5525" s="111"/>
      <c r="J5525" s="111"/>
      <c r="AD5525" s="111"/>
      <c r="AH5525" s="111"/>
    </row>
    <row r="5526" spans="3:34">
      <c r="C5526" s="111"/>
      <c r="D5526" s="111"/>
      <c r="E5526" s="111"/>
      <c r="F5526" s="138"/>
      <c r="G5526" s="111"/>
      <c r="J5526" s="111"/>
      <c r="AD5526" s="111"/>
      <c r="AH5526" s="111"/>
    </row>
    <row r="5527" spans="3:34">
      <c r="C5527" s="111"/>
      <c r="D5527" s="111"/>
      <c r="E5527" s="111"/>
      <c r="F5527" s="138"/>
      <c r="G5527" s="111"/>
      <c r="J5527" s="111"/>
      <c r="AD5527" s="111"/>
      <c r="AH5527" s="111"/>
    </row>
    <row r="5528" spans="3:34">
      <c r="C5528" s="111"/>
      <c r="D5528" s="111"/>
      <c r="E5528" s="111"/>
      <c r="F5528" s="138"/>
      <c r="G5528" s="111"/>
      <c r="J5528" s="111"/>
      <c r="AD5528" s="111"/>
      <c r="AH5528" s="111"/>
    </row>
    <row r="5529" spans="3:34">
      <c r="C5529" s="111"/>
      <c r="D5529" s="111"/>
      <c r="E5529" s="111"/>
      <c r="F5529" s="138"/>
      <c r="G5529" s="111"/>
      <c r="J5529" s="111"/>
      <c r="AD5529" s="111"/>
      <c r="AH5529" s="111"/>
    </row>
    <row r="5530" spans="3:34">
      <c r="C5530" s="111"/>
      <c r="D5530" s="111"/>
      <c r="E5530" s="111"/>
      <c r="F5530" s="138"/>
      <c r="G5530" s="111"/>
      <c r="J5530" s="111"/>
      <c r="AD5530" s="111"/>
      <c r="AH5530" s="111"/>
    </row>
    <row r="5531" spans="3:34">
      <c r="C5531" s="111"/>
      <c r="D5531" s="111"/>
      <c r="E5531" s="111"/>
      <c r="F5531" s="138"/>
      <c r="G5531" s="111"/>
      <c r="J5531" s="111"/>
      <c r="AD5531" s="111"/>
      <c r="AH5531" s="111"/>
    </row>
    <row r="5532" spans="3:34">
      <c r="C5532" s="111"/>
      <c r="D5532" s="111"/>
      <c r="E5532" s="111"/>
      <c r="F5532" s="138"/>
      <c r="G5532" s="111"/>
      <c r="J5532" s="111"/>
      <c r="AD5532" s="111"/>
      <c r="AH5532" s="111"/>
    </row>
    <row r="5533" spans="3:34">
      <c r="C5533" s="111"/>
      <c r="D5533" s="111"/>
      <c r="E5533" s="111"/>
      <c r="F5533" s="138"/>
      <c r="G5533" s="111"/>
      <c r="J5533" s="111"/>
      <c r="AD5533" s="111"/>
      <c r="AH5533" s="111"/>
    </row>
    <row r="5534" spans="3:34">
      <c r="C5534" s="111"/>
      <c r="D5534" s="111"/>
      <c r="E5534" s="111"/>
      <c r="F5534" s="138"/>
      <c r="G5534" s="111"/>
      <c r="J5534" s="111"/>
      <c r="AD5534" s="111"/>
      <c r="AH5534" s="111"/>
    </row>
    <row r="5535" spans="3:34">
      <c r="C5535" s="111"/>
      <c r="D5535" s="111"/>
      <c r="E5535" s="111"/>
      <c r="F5535" s="138"/>
      <c r="G5535" s="111"/>
      <c r="J5535" s="111"/>
      <c r="AD5535" s="111"/>
      <c r="AH5535" s="111"/>
    </row>
    <row r="5536" spans="3:34">
      <c r="C5536" s="111"/>
      <c r="D5536" s="111"/>
      <c r="E5536" s="111"/>
      <c r="F5536" s="138"/>
      <c r="G5536" s="111"/>
      <c r="J5536" s="111"/>
      <c r="AD5536" s="111"/>
      <c r="AH5536" s="111"/>
    </row>
    <row r="5537" spans="3:34">
      <c r="C5537" s="111"/>
      <c r="D5537" s="111"/>
      <c r="E5537" s="111"/>
      <c r="F5537" s="138"/>
      <c r="G5537" s="111"/>
      <c r="J5537" s="111"/>
      <c r="AD5537" s="111"/>
      <c r="AH5537" s="111"/>
    </row>
    <row r="5538" spans="3:34">
      <c r="C5538" s="111"/>
      <c r="D5538" s="111"/>
      <c r="E5538" s="111"/>
      <c r="F5538" s="138"/>
      <c r="G5538" s="111"/>
      <c r="J5538" s="111"/>
      <c r="AD5538" s="111"/>
      <c r="AH5538" s="111"/>
    </row>
    <row r="5539" spans="3:34">
      <c r="C5539" s="111"/>
      <c r="D5539" s="111"/>
      <c r="E5539" s="111"/>
      <c r="F5539" s="138"/>
      <c r="G5539" s="111"/>
      <c r="J5539" s="111"/>
      <c r="AD5539" s="111"/>
      <c r="AH5539" s="111"/>
    </row>
    <row r="5540" spans="3:34">
      <c r="C5540" s="111"/>
      <c r="D5540" s="111"/>
      <c r="E5540" s="111"/>
      <c r="F5540" s="138"/>
      <c r="G5540" s="111"/>
      <c r="J5540" s="111"/>
      <c r="AD5540" s="111"/>
      <c r="AH5540" s="111"/>
    </row>
    <row r="5541" spans="3:34">
      <c r="C5541" s="111"/>
      <c r="D5541" s="111"/>
      <c r="E5541" s="111"/>
      <c r="F5541" s="138"/>
      <c r="G5541" s="111"/>
      <c r="J5541" s="111"/>
      <c r="AD5541" s="111"/>
      <c r="AH5541" s="111"/>
    </row>
    <row r="5542" spans="3:34">
      <c r="C5542" s="111"/>
      <c r="D5542" s="111"/>
      <c r="E5542" s="111"/>
      <c r="F5542" s="138"/>
      <c r="G5542" s="111"/>
      <c r="J5542" s="111"/>
      <c r="AD5542" s="111"/>
      <c r="AH5542" s="111"/>
    </row>
    <row r="5543" spans="3:34">
      <c r="C5543" s="111"/>
      <c r="D5543" s="111"/>
      <c r="E5543" s="111"/>
      <c r="F5543" s="138"/>
      <c r="G5543" s="111"/>
      <c r="J5543" s="111"/>
      <c r="AD5543" s="111"/>
      <c r="AH5543" s="111"/>
    </row>
    <row r="5544" spans="3:34">
      <c r="C5544" s="111"/>
      <c r="D5544" s="111"/>
      <c r="E5544" s="111"/>
      <c r="F5544" s="138"/>
      <c r="G5544" s="111"/>
      <c r="J5544" s="111"/>
      <c r="AD5544" s="111"/>
      <c r="AH5544" s="111"/>
    </row>
    <row r="5545" spans="3:34">
      <c r="C5545" s="111"/>
      <c r="D5545" s="111"/>
      <c r="E5545" s="111"/>
      <c r="F5545" s="138"/>
      <c r="G5545" s="111"/>
      <c r="J5545" s="111"/>
      <c r="AD5545" s="111"/>
      <c r="AH5545" s="111"/>
    </row>
    <row r="5546" spans="3:34">
      <c r="C5546" s="111"/>
      <c r="D5546" s="111"/>
      <c r="E5546" s="111"/>
      <c r="F5546" s="138"/>
      <c r="G5546" s="111"/>
      <c r="J5546" s="111"/>
      <c r="AD5546" s="111"/>
      <c r="AH5546" s="111"/>
    </row>
    <row r="5547" spans="3:34">
      <c r="C5547" s="111"/>
      <c r="D5547" s="111"/>
      <c r="E5547" s="111"/>
      <c r="F5547" s="138"/>
      <c r="G5547" s="111"/>
      <c r="J5547" s="111"/>
      <c r="AD5547" s="111"/>
      <c r="AH5547" s="111"/>
    </row>
    <row r="5548" spans="3:34">
      <c r="C5548" s="111"/>
      <c r="D5548" s="111"/>
      <c r="E5548" s="111"/>
      <c r="F5548" s="138"/>
      <c r="G5548" s="111"/>
      <c r="J5548" s="111"/>
      <c r="AD5548" s="111"/>
      <c r="AH5548" s="111"/>
    </row>
    <row r="5549" spans="3:34">
      <c r="C5549" s="111"/>
      <c r="D5549" s="111"/>
      <c r="E5549" s="111"/>
      <c r="F5549" s="138"/>
      <c r="G5549" s="111"/>
      <c r="J5549" s="111"/>
      <c r="AD5549" s="111"/>
      <c r="AH5549" s="111"/>
    </row>
    <row r="5550" spans="3:34">
      <c r="C5550" s="111"/>
      <c r="D5550" s="111"/>
      <c r="E5550" s="111"/>
      <c r="F5550" s="138"/>
      <c r="G5550" s="111"/>
      <c r="J5550" s="111"/>
      <c r="AD5550" s="111"/>
      <c r="AH5550" s="111"/>
    </row>
    <row r="5551" spans="3:34">
      <c r="C5551" s="111"/>
      <c r="D5551" s="111"/>
      <c r="E5551" s="111"/>
      <c r="F5551" s="138"/>
      <c r="G5551" s="111"/>
      <c r="J5551" s="111"/>
      <c r="AD5551" s="111"/>
      <c r="AH5551" s="111"/>
    </row>
    <row r="5552" spans="3:34">
      <c r="C5552" s="111"/>
      <c r="D5552" s="111"/>
      <c r="E5552" s="111"/>
      <c r="F5552" s="138"/>
      <c r="G5552" s="111"/>
      <c r="J5552" s="111"/>
      <c r="AD5552" s="111"/>
      <c r="AH5552" s="111"/>
    </row>
    <row r="5553" spans="3:34">
      <c r="C5553" s="111"/>
      <c r="D5553" s="111"/>
      <c r="E5553" s="111"/>
      <c r="F5553" s="138"/>
      <c r="G5553" s="111"/>
      <c r="J5553" s="111"/>
      <c r="AD5553" s="111"/>
      <c r="AH5553" s="111"/>
    </row>
    <row r="5554" spans="3:34">
      <c r="C5554" s="111"/>
      <c r="D5554" s="111"/>
      <c r="E5554" s="111"/>
      <c r="F5554" s="138"/>
      <c r="G5554" s="111"/>
      <c r="J5554" s="111"/>
      <c r="AD5554" s="111"/>
      <c r="AH5554" s="111"/>
    </row>
    <row r="5555" spans="3:34">
      <c r="C5555" s="111"/>
      <c r="D5555" s="111"/>
      <c r="E5555" s="111"/>
      <c r="F5555" s="138"/>
      <c r="G5555" s="111"/>
      <c r="J5555" s="111"/>
      <c r="AD5555" s="111"/>
      <c r="AH5555" s="111"/>
    </row>
    <row r="5556" spans="3:34">
      <c r="C5556" s="111"/>
      <c r="D5556" s="111"/>
      <c r="E5556" s="111"/>
      <c r="F5556" s="138"/>
      <c r="G5556" s="111"/>
      <c r="J5556" s="111"/>
      <c r="AD5556" s="111"/>
      <c r="AH5556" s="111"/>
    </row>
    <row r="5557" spans="3:34">
      <c r="C5557" s="111"/>
      <c r="D5557" s="111"/>
      <c r="E5557" s="111"/>
      <c r="F5557" s="138"/>
      <c r="G5557" s="111"/>
      <c r="J5557" s="111"/>
      <c r="AD5557" s="111"/>
      <c r="AH5557" s="111"/>
    </row>
    <row r="5558" spans="3:34">
      <c r="C5558" s="111"/>
      <c r="D5558" s="111"/>
      <c r="E5558" s="111"/>
      <c r="F5558" s="138"/>
      <c r="G5558" s="111"/>
      <c r="J5558" s="111"/>
      <c r="AD5558" s="111"/>
      <c r="AH5558" s="111"/>
    </row>
    <row r="5559" spans="3:34">
      <c r="C5559" s="111"/>
      <c r="D5559" s="111"/>
      <c r="E5559" s="111"/>
      <c r="F5559" s="138"/>
      <c r="G5559" s="111"/>
      <c r="J5559" s="111"/>
      <c r="AD5559" s="111"/>
      <c r="AH5559" s="111"/>
    </row>
    <row r="5560" spans="3:34">
      <c r="C5560" s="111"/>
      <c r="D5560" s="111"/>
      <c r="E5560" s="111"/>
      <c r="F5560" s="138"/>
      <c r="G5560" s="111"/>
      <c r="J5560" s="111"/>
      <c r="AD5560" s="111"/>
      <c r="AH5560" s="111"/>
    </row>
    <row r="5561" spans="3:34">
      <c r="C5561" s="111"/>
      <c r="D5561" s="111"/>
      <c r="E5561" s="111"/>
      <c r="F5561" s="138"/>
      <c r="G5561" s="111"/>
      <c r="J5561" s="111"/>
      <c r="AD5561" s="111"/>
      <c r="AH5561" s="111"/>
    </row>
    <row r="5562" spans="3:34">
      <c r="C5562" s="111"/>
      <c r="D5562" s="111"/>
      <c r="E5562" s="111"/>
      <c r="F5562" s="138"/>
      <c r="G5562" s="111"/>
      <c r="J5562" s="111"/>
      <c r="AD5562" s="111"/>
      <c r="AH5562" s="111"/>
    </row>
    <row r="5563" spans="3:34">
      <c r="C5563" s="111"/>
      <c r="D5563" s="111"/>
      <c r="E5563" s="111"/>
      <c r="F5563" s="138"/>
      <c r="G5563" s="111"/>
      <c r="J5563" s="111"/>
      <c r="AD5563" s="111"/>
      <c r="AH5563" s="111"/>
    </row>
    <row r="5564" spans="3:34">
      <c r="C5564" s="111"/>
      <c r="D5564" s="111"/>
      <c r="E5564" s="111"/>
      <c r="F5564" s="138"/>
      <c r="G5564" s="111"/>
      <c r="J5564" s="111"/>
      <c r="AD5564" s="111"/>
      <c r="AH5564" s="111"/>
    </row>
    <row r="5565" spans="3:34">
      <c r="C5565" s="111"/>
      <c r="D5565" s="111"/>
      <c r="E5565" s="111"/>
      <c r="F5565" s="138"/>
      <c r="G5565" s="111"/>
      <c r="J5565" s="111"/>
      <c r="AD5565" s="111"/>
      <c r="AH5565" s="111"/>
    </row>
    <row r="5566" spans="3:34">
      <c r="C5566" s="111"/>
      <c r="D5566" s="111"/>
      <c r="E5566" s="111"/>
      <c r="F5566" s="138"/>
      <c r="G5566" s="111"/>
      <c r="J5566" s="111"/>
      <c r="AD5566" s="111"/>
      <c r="AH5566" s="111"/>
    </row>
    <row r="5567" spans="3:34">
      <c r="C5567" s="111"/>
      <c r="D5567" s="111"/>
      <c r="E5567" s="111"/>
      <c r="F5567" s="138"/>
      <c r="G5567" s="111"/>
      <c r="J5567" s="111"/>
      <c r="AD5567" s="111"/>
      <c r="AH5567" s="111"/>
    </row>
    <row r="5568" spans="3:34">
      <c r="C5568" s="111"/>
      <c r="D5568" s="111"/>
      <c r="E5568" s="111"/>
      <c r="F5568" s="138"/>
      <c r="G5568" s="111"/>
      <c r="J5568" s="111"/>
      <c r="AD5568" s="111"/>
      <c r="AH5568" s="111"/>
    </row>
    <row r="5569" spans="3:34">
      <c r="C5569" s="111"/>
      <c r="D5569" s="111"/>
      <c r="E5569" s="111"/>
      <c r="F5569" s="138"/>
      <c r="G5569" s="111"/>
      <c r="J5569" s="111"/>
      <c r="AD5569" s="111"/>
      <c r="AH5569" s="111"/>
    </row>
    <row r="5570" spans="3:34">
      <c r="C5570" s="111"/>
      <c r="D5570" s="111"/>
      <c r="E5570" s="111"/>
      <c r="F5570" s="138"/>
      <c r="G5570" s="111"/>
      <c r="J5570" s="111"/>
      <c r="AD5570" s="111"/>
      <c r="AH5570" s="111"/>
    </row>
    <row r="5571" spans="3:34">
      <c r="C5571" s="111"/>
      <c r="D5571" s="111"/>
      <c r="E5571" s="111"/>
      <c r="F5571" s="138"/>
      <c r="G5571" s="111"/>
      <c r="J5571" s="111"/>
      <c r="AD5571" s="111"/>
      <c r="AH5571" s="111"/>
    </row>
    <row r="5572" spans="3:34">
      <c r="C5572" s="111"/>
      <c r="D5572" s="111"/>
      <c r="E5572" s="111"/>
      <c r="F5572" s="138"/>
      <c r="G5572" s="111"/>
      <c r="J5572" s="111"/>
      <c r="AD5572" s="111"/>
      <c r="AH5572" s="111"/>
    </row>
    <row r="5573" spans="3:34">
      <c r="C5573" s="111"/>
      <c r="D5573" s="111"/>
      <c r="E5573" s="111"/>
      <c r="F5573" s="138"/>
      <c r="G5573" s="111"/>
      <c r="J5573" s="111"/>
      <c r="AD5573" s="111"/>
      <c r="AH5573" s="111"/>
    </row>
    <row r="5574" spans="3:34">
      <c r="C5574" s="111"/>
      <c r="D5574" s="111"/>
      <c r="E5574" s="111"/>
      <c r="F5574" s="138"/>
      <c r="G5574" s="111"/>
      <c r="J5574" s="111"/>
      <c r="AD5574" s="111"/>
      <c r="AH5574" s="111"/>
    </row>
    <row r="5575" spans="3:34">
      <c r="C5575" s="111"/>
      <c r="D5575" s="111"/>
      <c r="E5575" s="111"/>
      <c r="F5575" s="138"/>
      <c r="G5575" s="111"/>
      <c r="J5575" s="111"/>
      <c r="AD5575" s="111"/>
      <c r="AH5575" s="111"/>
    </row>
    <row r="5576" spans="3:34">
      <c r="C5576" s="111"/>
      <c r="D5576" s="111"/>
      <c r="E5576" s="111"/>
      <c r="F5576" s="138"/>
      <c r="G5576" s="111"/>
      <c r="J5576" s="111"/>
      <c r="AD5576" s="111"/>
      <c r="AH5576" s="111"/>
    </row>
    <row r="5577" spans="3:34">
      <c r="C5577" s="111"/>
      <c r="D5577" s="111"/>
      <c r="E5577" s="111"/>
      <c r="F5577" s="138"/>
      <c r="G5577" s="111"/>
      <c r="J5577" s="111"/>
      <c r="AD5577" s="111"/>
      <c r="AH5577" s="111"/>
    </row>
    <row r="5578" spans="3:34">
      <c r="C5578" s="111"/>
      <c r="D5578" s="111"/>
      <c r="E5578" s="111"/>
      <c r="F5578" s="138"/>
      <c r="G5578" s="111"/>
      <c r="J5578" s="111"/>
      <c r="AD5578" s="111"/>
      <c r="AH5578" s="111"/>
    </row>
    <row r="5579" spans="3:34">
      <c r="C5579" s="111"/>
      <c r="D5579" s="111"/>
      <c r="E5579" s="111"/>
      <c r="F5579" s="138"/>
      <c r="G5579" s="111"/>
      <c r="J5579" s="111"/>
      <c r="AD5579" s="111"/>
      <c r="AH5579" s="111"/>
    </row>
    <row r="5580" spans="3:34">
      <c r="C5580" s="111"/>
      <c r="D5580" s="111"/>
      <c r="E5580" s="111"/>
      <c r="F5580" s="138"/>
      <c r="G5580" s="111"/>
      <c r="J5580" s="111"/>
      <c r="AD5580" s="111"/>
      <c r="AH5580" s="111"/>
    </row>
    <row r="5581" spans="3:34">
      <c r="C5581" s="111"/>
      <c r="D5581" s="111"/>
      <c r="E5581" s="111"/>
      <c r="F5581" s="138"/>
      <c r="G5581" s="111"/>
      <c r="J5581" s="111"/>
      <c r="AD5581" s="111"/>
      <c r="AH5581" s="111"/>
    </row>
    <row r="5582" spans="3:34">
      <c r="C5582" s="111"/>
      <c r="D5582" s="111"/>
      <c r="E5582" s="111"/>
      <c r="F5582" s="138"/>
      <c r="G5582" s="111"/>
      <c r="J5582" s="111"/>
      <c r="AD5582" s="111"/>
      <c r="AH5582" s="111"/>
    </row>
    <row r="5583" spans="3:34">
      <c r="C5583" s="111"/>
      <c r="D5583" s="111"/>
      <c r="E5583" s="111"/>
      <c r="F5583" s="138"/>
      <c r="G5583" s="111"/>
      <c r="J5583" s="111"/>
      <c r="AD5583" s="111"/>
      <c r="AH5583" s="111"/>
    </row>
    <row r="5584" spans="3:34">
      <c r="C5584" s="111"/>
      <c r="D5584" s="111"/>
      <c r="E5584" s="111"/>
      <c r="F5584" s="138"/>
      <c r="G5584" s="111"/>
      <c r="J5584" s="111"/>
      <c r="AD5584" s="111"/>
      <c r="AH5584" s="111"/>
    </row>
    <row r="5585" spans="3:34">
      <c r="C5585" s="111"/>
      <c r="D5585" s="111"/>
      <c r="E5585" s="111"/>
      <c r="F5585" s="138"/>
      <c r="G5585" s="111"/>
      <c r="J5585" s="111"/>
      <c r="AD5585" s="111"/>
      <c r="AH5585" s="111"/>
    </row>
    <row r="5586" spans="3:34">
      <c r="C5586" s="111"/>
      <c r="D5586" s="111"/>
      <c r="E5586" s="111"/>
      <c r="F5586" s="138"/>
      <c r="G5586" s="111"/>
      <c r="J5586" s="111"/>
      <c r="AD5586" s="111"/>
      <c r="AH5586" s="111"/>
    </row>
    <row r="5587" spans="3:34">
      <c r="C5587" s="111"/>
      <c r="D5587" s="111"/>
      <c r="E5587" s="111"/>
      <c r="F5587" s="138"/>
      <c r="G5587" s="111"/>
      <c r="J5587" s="111"/>
      <c r="AD5587" s="111"/>
      <c r="AH5587" s="111"/>
    </row>
    <row r="5588" spans="3:34">
      <c r="C5588" s="111"/>
      <c r="D5588" s="111"/>
      <c r="E5588" s="111"/>
      <c r="F5588" s="138"/>
      <c r="G5588" s="111"/>
      <c r="J5588" s="111"/>
      <c r="AD5588" s="111"/>
      <c r="AH5588" s="111"/>
    </row>
    <row r="5589" spans="3:34">
      <c r="C5589" s="111"/>
      <c r="D5589" s="111"/>
      <c r="E5589" s="111"/>
      <c r="F5589" s="138"/>
      <c r="G5589" s="111"/>
      <c r="J5589" s="111"/>
      <c r="AD5589" s="111"/>
      <c r="AH5589" s="111"/>
    </row>
    <row r="5590" spans="3:34">
      <c r="C5590" s="111"/>
      <c r="D5590" s="111"/>
      <c r="E5590" s="111"/>
      <c r="F5590" s="138"/>
      <c r="G5590" s="111"/>
      <c r="J5590" s="111"/>
      <c r="AD5590" s="111"/>
      <c r="AH5590" s="111"/>
    </row>
    <row r="5591" spans="3:34">
      <c r="C5591" s="111"/>
      <c r="D5591" s="111"/>
      <c r="E5591" s="111"/>
      <c r="F5591" s="138"/>
      <c r="G5591" s="111"/>
      <c r="J5591" s="111"/>
      <c r="AD5591" s="111"/>
      <c r="AH5591" s="111"/>
    </row>
    <row r="5592" spans="3:34">
      <c r="C5592" s="111"/>
      <c r="D5592" s="111"/>
      <c r="E5592" s="111"/>
      <c r="F5592" s="138"/>
      <c r="G5592" s="111"/>
      <c r="J5592" s="111"/>
      <c r="AD5592" s="111"/>
      <c r="AH5592" s="111"/>
    </row>
    <row r="5593" spans="3:34">
      <c r="C5593" s="111"/>
      <c r="D5593" s="111"/>
      <c r="E5593" s="111"/>
      <c r="F5593" s="138"/>
      <c r="G5593" s="111"/>
      <c r="J5593" s="111"/>
      <c r="AD5593" s="111"/>
      <c r="AH5593" s="111"/>
    </row>
    <row r="5594" spans="3:34">
      <c r="C5594" s="111"/>
      <c r="D5594" s="111"/>
      <c r="E5594" s="111"/>
      <c r="F5594" s="138"/>
      <c r="G5594" s="111"/>
      <c r="J5594" s="111"/>
      <c r="AD5594" s="111"/>
      <c r="AH5594" s="111"/>
    </row>
    <row r="5595" spans="3:34">
      <c r="C5595" s="111"/>
      <c r="D5595" s="111"/>
      <c r="E5595" s="111"/>
      <c r="F5595" s="138"/>
      <c r="G5595" s="111"/>
      <c r="J5595" s="111"/>
      <c r="AD5595" s="111"/>
      <c r="AH5595" s="111"/>
    </row>
    <row r="5596" spans="3:34">
      <c r="C5596" s="111"/>
      <c r="D5596" s="111"/>
      <c r="E5596" s="111"/>
      <c r="F5596" s="138"/>
      <c r="G5596" s="111"/>
      <c r="J5596" s="111"/>
      <c r="AD5596" s="111"/>
      <c r="AH5596" s="111"/>
    </row>
    <row r="5597" spans="3:34">
      <c r="C5597" s="111"/>
      <c r="D5597" s="111"/>
      <c r="E5597" s="111"/>
      <c r="F5597" s="138"/>
      <c r="G5597" s="111"/>
      <c r="J5597" s="111"/>
      <c r="AD5597" s="111"/>
      <c r="AH5597" s="111"/>
    </row>
    <row r="5598" spans="3:34">
      <c r="C5598" s="111"/>
      <c r="D5598" s="111"/>
      <c r="E5598" s="111"/>
      <c r="F5598" s="138"/>
      <c r="G5598" s="111"/>
      <c r="J5598" s="111"/>
      <c r="AD5598" s="111"/>
      <c r="AH5598" s="111"/>
    </row>
    <row r="5599" spans="3:34">
      <c r="C5599" s="111"/>
      <c r="D5599" s="111"/>
      <c r="E5599" s="111"/>
      <c r="F5599" s="138"/>
      <c r="G5599" s="111"/>
      <c r="J5599" s="111"/>
      <c r="AD5599" s="111"/>
      <c r="AH5599" s="111"/>
    </row>
    <row r="5600" spans="3:34">
      <c r="C5600" s="111"/>
      <c r="D5600" s="111"/>
      <c r="E5600" s="111"/>
      <c r="F5600" s="138"/>
      <c r="G5600" s="111"/>
      <c r="J5600" s="111"/>
      <c r="AD5600" s="111"/>
      <c r="AH5600" s="111"/>
    </row>
    <row r="5601" spans="3:34">
      <c r="C5601" s="111"/>
      <c r="D5601" s="111"/>
      <c r="E5601" s="111"/>
      <c r="F5601" s="138"/>
      <c r="G5601" s="111"/>
      <c r="J5601" s="111"/>
      <c r="AD5601" s="111"/>
      <c r="AH5601" s="111"/>
    </row>
    <row r="5602" spans="3:34">
      <c r="C5602" s="111"/>
      <c r="D5602" s="111"/>
      <c r="E5602" s="111"/>
      <c r="F5602" s="138"/>
      <c r="G5602" s="111"/>
      <c r="J5602" s="111"/>
      <c r="AD5602" s="111"/>
      <c r="AH5602" s="111"/>
    </row>
    <row r="5603" spans="3:34">
      <c r="C5603" s="111"/>
      <c r="D5603" s="111"/>
      <c r="E5603" s="111"/>
      <c r="F5603" s="138"/>
      <c r="G5603" s="111"/>
      <c r="J5603" s="111"/>
      <c r="AD5603" s="111"/>
      <c r="AH5603" s="111"/>
    </row>
    <row r="5604" spans="3:34">
      <c r="C5604" s="111"/>
      <c r="D5604" s="111"/>
      <c r="E5604" s="111"/>
      <c r="F5604" s="138"/>
      <c r="G5604" s="111"/>
      <c r="J5604" s="111"/>
      <c r="AD5604" s="111"/>
      <c r="AH5604" s="111"/>
    </row>
    <row r="5605" spans="3:34">
      <c r="C5605" s="111"/>
      <c r="D5605" s="111"/>
      <c r="E5605" s="111"/>
      <c r="F5605" s="138"/>
      <c r="G5605" s="111"/>
      <c r="J5605" s="111"/>
      <c r="AD5605" s="111"/>
      <c r="AH5605" s="111"/>
    </row>
    <row r="5606" spans="3:34">
      <c r="C5606" s="111"/>
      <c r="D5606" s="111"/>
      <c r="E5606" s="111"/>
      <c r="F5606" s="138"/>
      <c r="G5606" s="111"/>
      <c r="J5606" s="111"/>
      <c r="AD5606" s="111"/>
      <c r="AH5606" s="111"/>
    </row>
    <row r="5607" spans="3:34">
      <c r="C5607" s="111"/>
      <c r="D5607" s="111"/>
      <c r="E5607" s="111"/>
      <c r="F5607" s="138"/>
      <c r="G5607" s="111"/>
      <c r="J5607" s="111"/>
      <c r="AD5607" s="111"/>
      <c r="AH5607" s="111"/>
    </row>
    <row r="5608" spans="3:34">
      <c r="C5608" s="111"/>
      <c r="D5608" s="111"/>
      <c r="E5608" s="111"/>
      <c r="F5608" s="138"/>
      <c r="G5608" s="111"/>
      <c r="J5608" s="111"/>
      <c r="AD5608" s="111"/>
      <c r="AH5608" s="111"/>
    </row>
    <row r="5609" spans="3:34">
      <c r="C5609" s="111"/>
      <c r="D5609" s="111"/>
      <c r="E5609" s="111"/>
      <c r="F5609" s="138"/>
      <c r="G5609" s="111"/>
      <c r="J5609" s="111"/>
      <c r="AD5609" s="111"/>
      <c r="AH5609" s="111"/>
    </row>
    <row r="5610" spans="3:34">
      <c r="C5610" s="111"/>
      <c r="D5610" s="111"/>
      <c r="E5610" s="111"/>
      <c r="F5610" s="138"/>
      <c r="G5610" s="111"/>
      <c r="J5610" s="111"/>
      <c r="AD5610" s="111"/>
      <c r="AH5610" s="111"/>
    </row>
    <row r="5611" spans="3:34">
      <c r="C5611" s="111"/>
      <c r="D5611" s="111"/>
      <c r="E5611" s="111"/>
      <c r="F5611" s="138"/>
      <c r="G5611" s="111"/>
      <c r="J5611" s="111"/>
      <c r="AD5611" s="111"/>
      <c r="AH5611" s="111"/>
    </row>
    <row r="5612" spans="3:34">
      <c r="C5612" s="111"/>
      <c r="D5612" s="111"/>
      <c r="E5612" s="111"/>
      <c r="F5612" s="138"/>
      <c r="G5612" s="111"/>
      <c r="J5612" s="111"/>
      <c r="AD5612" s="111"/>
      <c r="AH5612" s="111"/>
    </row>
    <row r="5613" spans="3:34">
      <c r="C5613" s="111"/>
      <c r="D5613" s="111"/>
      <c r="E5613" s="111"/>
      <c r="F5613" s="138"/>
      <c r="G5613" s="111"/>
      <c r="J5613" s="111"/>
      <c r="AD5613" s="111"/>
      <c r="AH5613" s="111"/>
    </row>
    <row r="5614" spans="3:34">
      <c r="C5614" s="111"/>
      <c r="D5614" s="111"/>
      <c r="E5614" s="111"/>
      <c r="F5614" s="138"/>
      <c r="G5614" s="111"/>
      <c r="J5614" s="111"/>
      <c r="AD5614" s="111"/>
      <c r="AH5614" s="111"/>
    </row>
    <row r="5615" spans="3:34">
      <c r="C5615" s="111"/>
      <c r="D5615" s="111"/>
      <c r="E5615" s="111"/>
      <c r="F5615" s="138"/>
      <c r="G5615" s="111"/>
      <c r="J5615" s="111"/>
      <c r="AD5615" s="111"/>
      <c r="AH5615" s="111"/>
    </row>
    <row r="5616" spans="3:34">
      <c r="C5616" s="111"/>
      <c r="D5616" s="111"/>
      <c r="E5616" s="111"/>
      <c r="F5616" s="138"/>
      <c r="G5616" s="111"/>
      <c r="J5616" s="111"/>
      <c r="AD5616" s="111"/>
      <c r="AH5616" s="111"/>
    </row>
    <row r="5617" spans="3:34">
      <c r="C5617" s="111"/>
      <c r="D5617" s="111"/>
      <c r="E5617" s="111"/>
      <c r="F5617" s="138"/>
      <c r="G5617" s="111"/>
      <c r="J5617" s="111"/>
      <c r="AD5617" s="111"/>
      <c r="AH5617" s="111"/>
    </row>
    <row r="5618" spans="3:34">
      <c r="C5618" s="111"/>
      <c r="D5618" s="111"/>
      <c r="E5618" s="111"/>
      <c r="F5618" s="138"/>
      <c r="G5618" s="111"/>
      <c r="J5618" s="111"/>
      <c r="AD5618" s="111"/>
      <c r="AH5618" s="111"/>
    </row>
    <row r="5619" spans="3:34">
      <c r="C5619" s="111"/>
      <c r="D5619" s="111"/>
      <c r="E5619" s="111"/>
      <c r="F5619" s="138"/>
      <c r="G5619" s="111"/>
      <c r="J5619" s="111"/>
      <c r="AD5619" s="111"/>
      <c r="AH5619" s="111"/>
    </row>
    <row r="5620" spans="3:34">
      <c r="C5620" s="111"/>
      <c r="D5620" s="111"/>
      <c r="E5620" s="111"/>
      <c r="F5620" s="138"/>
      <c r="G5620" s="111"/>
      <c r="J5620" s="111"/>
      <c r="AD5620" s="111"/>
      <c r="AH5620" s="111"/>
    </row>
    <row r="5621" spans="3:34">
      <c r="C5621" s="111"/>
      <c r="D5621" s="111"/>
      <c r="E5621" s="111"/>
      <c r="F5621" s="138"/>
      <c r="G5621" s="111"/>
      <c r="J5621" s="111"/>
      <c r="AD5621" s="111"/>
      <c r="AH5621" s="111"/>
    </row>
    <row r="5622" spans="3:34">
      <c r="C5622" s="111"/>
      <c r="D5622" s="111"/>
      <c r="E5622" s="111"/>
      <c r="F5622" s="138"/>
      <c r="G5622" s="111"/>
      <c r="J5622" s="111"/>
      <c r="AD5622" s="111"/>
      <c r="AH5622" s="111"/>
    </row>
    <row r="5623" spans="3:34">
      <c r="C5623" s="111"/>
      <c r="D5623" s="111"/>
      <c r="E5623" s="111"/>
      <c r="F5623" s="138"/>
      <c r="G5623" s="111"/>
      <c r="J5623" s="111"/>
      <c r="AD5623" s="111"/>
      <c r="AH5623" s="111"/>
    </row>
    <row r="5624" spans="3:34">
      <c r="C5624" s="111"/>
      <c r="D5624" s="111"/>
      <c r="E5624" s="111"/>
      <c r="F5624" s="138"/>
      <c r="G5624" s="111"/>
      <c r="J5624" s="111"/>
      <c r="AD5624" s="111"/>
      <c r="AH5624" s="111"/>
    </row>
    <row r="5625" spans="3:34">
      <c r="C5625" s="111"/>
      <c r="D5625" s="111"/>
      <c r="E5625" s="111"/>
      <c r="F5625" s="138"/>
      <c r="G5625" s="111"/>
      <c r="J5625" s="111"/>
      <c r="AD5625" s="111"/>
      <c r="AH5625" s="111"/>
    </row>
    <row r="5626" spans="3:34">
      <c r="C5626" s="111"/>
      <c r="D5626" s="111"/>
      <c r="E5626" s="111"/>
      <c r="F5626" s="138"/>
      <c r="G5626" s="111"/>
      <c r="J5626" s="111"/>
      <c r="AD5626" s="111"/>
      <c r="AH5626" s="111"/>
    </row>
    <row r="5627" spans="3:34">
      <c r="C5627" s="111"/>
      <c r="D5627" s="111"/>
      <c r="E5627" s="111"/>
      <c r="F5627" s="138"/>
      <c r="G5627" s="111"/>
      <c r="J5627" s="111"/>
      <c r="AD5627" s="111"/>
      <c r="AH5627" s="111"/>
    </row>
    <row r="5628" spans="3:34">
      <c r="C5628" s="111"/>
      <c r="D5628" s="111"/>
      <c r="E5628" s="111"/>
      <c r="F5628" s="138"/>
      <c r="G5628" s="111"/>
      <c r="J5628" s="111"/>
      <c r="AD5628" s="111"/>
      <c r="AH5628" s="111"/>
    </row>
    <row r="5629" spans="3:34">
      <c r="C5629" s="111"/>
      <c r="D5629" s="111"/>
      <c r="E5629" s="111"/>
      <c r="F5629" s="138"/>
      <c r="G5629" s="111"/>
      <c r="J5629" s="111"/>
      <c r="AD5629" s="111"/>
      <c r="AH5629" s="111"/>
    </row>
    <row r="5630" spans="3:34">
      <c r="C5630" s="111"/>
      <c r="D5630" s="111"/>
      <c r="E5630" s="111"/>
      <c r="F5630" s="138"/>
      <c r="G5630" s="111"/>
      <c r="J5630" s="111"/>
      <c r="AD5630" s="111"/>
      <c r="AH5630" s="111"/>
    </row>
    <row r="5631" spans="3:34">
      <c r="C5631" s="111"/>
      <c r="D5631" s="111"/>
      <c r="E5631" s="111"/>
      <c r="F5631" s="138"/>
      <c r="G5631" s="111"/>
      <c r="J5631" s="111"/>
      <c r="AD5631" s="111"/>
      <c r="AH5631" s="111"/>
    </row>
    <row r="5632" spans="3:34">
      <c r="C5632" s="111"/>
      <c r="D5632" s="111"/>
      <c r="E5632" s="111"/>
      <c r="F5632" s="138"/>
      <c r="G5632" s="111"/>
      <c r="J5632" s="111"/>
      <c r="AD5632" s="111"/>
      <c r="AH5632" s="111"/>
    </row>
    <row r="5633" spans="3:34">
      <c r="C5633" s="111"/>
      <c r="D5633" s="111"/>
      <c r="E5633" s="111"/>
      <c r="F5633" s="138"/>
      <c r="G5633" s="111"/>
      <c r="J5633" s="111"/>
      <c r="AD5633" s="111"/>
      <c r="AH5633" s="111"/>
    </row>
    <row r="5634" spans="3:34">
      <c r="C5634" s="111"/>
      <c r="D5634" s="111"/>
      <c r="E5634" s="111"/>
      <c r="F5634" s="138"/>
      <c r="G5634" s="111"/>
      <c r="J5634" s="111"/>
      <c r="AD5634" s="111"/>
      <c r="AH5634" s="111"/>
    </row>
    <row r="5635" spans="3:34">
      <c r="C5635" s="111"/>
      <c r="D5635" s="111"/>
      <c r="E5635" s="111"/>
      <c r="F5635" s="138"/>
      <c r="G5635" s="111"/>
      <c r="J5635" s="111"/>
      <c r="AD5635" s="111"/>
      <c r="AH5635" s="111"/>
    </row>
    <row r="5636" spans="3:34">
      <c r="C5636" s="111"/>
      <c r="D5636" s="111"/>
      <c r="E5636" s="111"/>
      <c r="F5636" s="138"/>
      <c r="G5636" s="111"/>
      <c r="J5636" s="111"/>
      <c r="AD5636" s="111"/>
      <c r="AH5636" s="111"/>
    </row>
    <row r="5637" spans="3:34">
      <c r="C5637" s="111"/>
      <c r="D5637" s="111"/>
      <c r="E5637" s="111"/>
      <c r="F5637" s="138"/>
      <c r="G5637" s="111"/>
      <c r="J5637" s="111"/>
      <c r="AD5637" s="111"/>
      <c r="AH5637" s="111"/>
    </row>
    <row r="5638" spans="3:34">
      <c r="C5638" s="111"/>
      <c r="D5638" s="111"/>
      <c r="E5638" s="111"/>
      <c r="F5638" s="138"/>
      <c r="G5638" s="111"/>
      <c r="J5638" s="111"/>
      <c r="AD5638" s="111"/>
      <c r="AH5638" s="111"/>
    </row>
    <row r="5639" spans="3:34">
      <c r="C5639" s="111"/>
      <c r="D5639" s="111"/>
      <c r="E5639" s="111"/>
      <c r="F5639" s="138"/>
      <c r="G5639" s="111"/>
      <c r="J5639" s="111"/>
      <c r="AD5639" s="111"/>
      <c r="AH5639" s="111"/>
    </row>
    <row r="5640" spans="3:34">
      <c r="C5640" s="111"/>
      <c r="D5640" s="111"/>
      <c r="E5640" s="111"/>
      <c r="F5640" s="138"/>
      <c r="G5640" s="111"/>
      <c r="J5640" s="111"/>
      <c r="AD5640" s="111"/>
      <c r="AH5640" s="111"/>
    </row>
    <row r="5641" spans="3:34">
      <c r="C5641" s="111"/>
      <c r="D5641" s="111"/>
      <c r="E5641" s="111"/>
      <c r="F5641" s="138"/>
      <c r="G5641" s="111"/>
      <c r="J5641" s="111"/>
      <c r="AD5641" s="111"/>
      <c r="AH5641" s="111"/>
    </row>
    <row r="5642" spans="3:34">
      <c r="C5642" s="111"/>
      <c r="D5642" s="111"/>
      <c r="E5642" s="111"/>
      <c r="F5642" s="138"/>
      <c r="G5642" s="111"/>
      <c r="J5642" s="111"/>
      <c r="AD5642" s="111"/>
      <c r="AH5642" s="111"/>
    </row>
    <row r="5643" spans="3:34">
      <c r="C5643" s="111"/>
      <c r="D5643" s="111"/>
      <c r="E5643" s="111"/>
      <c r="F5643" s="138"/>
      <c r="G5643" s="111"/>
      <c r="J5643" s="111"/>
      <c r="AD5643" s="111"/>
      <c r="AH5643" s="111"/>
    </row>
    <row r="5644" spans="3:34">
      <c r="C5644" s="111"/>
      <c r="D5644" s="111"/>
      <c r="E5644" s="111"/>
      <c r="F5644" s="138"/>
      <c r="G5644" s="111"/>
      <c r="J5644" s="111"/>
      <c r="AD5644" s="111"/>
      <c r="AH5644" s="111"/>
    </row>
    <row r="5645" spans="3:34">
      <c r="C5645" s="111"/>
      <c r="D5645" s="111"/>
      <c r="E5645" s="111"/>
      <c r="F5645" s="138"/>
      <c r="G5645" s="111"/>
      <c r="J5645" s="111"/>
      <c r="AD5645" s="111"/>
      <c r="AH5645" s="111"/>
    </row>
    <row r="5646" spans="3:34">
      <c r="C5646" s="111"/>
      <c r="D5646" s="111"/>
      <c r="E5646" s="111"/>
      <c r="F5646" s="138"/>
      <c r="G5646" s="111"/>
      <c r="J5646" s="111"/>
      <c r="AD5646" s="111"/>
      <c r="AH5646" s="111"/>
    </row>
    <row r="5647" spans="3:34">
      <c r="C5647" s="111"/>
      <c r="D5647" s="111"/>
      <c r="E5647" s="111"/>
      <c r="F5647" s="138"/>
      <c r="G5647" s="111"/>
      <c r="J5647" s="111"/>
      <c r="AD5647" s="111"/>
      <c r="AH5647" s="111"/>
    </row>
    <row r="5648" spans="3:34">
      <c r="C5648" s="111"/>
      <c r="D5648" s="111"/>
      <c r="E5648" s="111"/>
      <c r="F5648" s="138"/>
      <c r="G5648" s="111"/>
      <c r="J5648" s="111"/>
      <c r="AD5648" s="111"/>
      <c r="AH5648" s="111"/>
    </row>
    <row r="5649" spans="3:34">
      <c r="C5649" s="111"/>
      <c r="D5649" s="111"/>
      <c r="E5649" s="111"/>
      <c r="F5649" s="138"/>
      <c r="G5649" s="111"/>
      <c r="J5649" s="111"/>
      <c r="AD5649" s="111"/>
      <c r="AH5649" s="111"/>
    </row>
    <row r="5650" spans="3:34">
      <c r="C5650" s="111"/>
      <c r="D5650" s="111"/>
      <c r="E5650" s="111"/>
      <c r="F5650" s="138"/>
      <c r="G5650" s="111"/>
      <c r="J5650" s="111"/>
      <c r="AD5650" s="111"/>
      <c r="AH5650" s="111"/>
    </row>
    <row r="5651" spans="3:34">
      <c r="C5651" s="111"/>
      <c r="D5651" s="111"/>
      <c r="E5651" s="111"/>
      <c r="F5651" s="138"/>
      <c r="G5651" s="111"/>
      <c r="J5651" s="111"/>
      <c r="AD5651" s="111"/>
      <c r="AH5651" s="111"/>
    </row>
    <row r="5652" spans="3:34">
      <c r="C5652" s="111"/>
      <c r="D5652" s="111"/>
      <c r="E5652" s="111"/>
      <c r="F5652" s="138"/>
      <c r="G5652" s="111"/>
      <c r="J5652" s="111"/>
      <c r="AD5652" s="111"/>
      <c r="AH5652" s="111"/>
    </row>
    <row r="5653" spans="3:34">
      <c r="C5653" s="111"/>
      <c r="D5653" s="111"/>
      <c r="E5653" s="111"/>
      <c r="F5653" s="138"/>
      <c r="G5653" s="111"/>
      <c r="J5653" s="111"/>
      <c r="AD5653" s="111"/>
      <c r="AH5653" s="111"/>
    </row>
    <row r="5654" spans="3:34">
      <c r="C5654" s="111"/>
      <c r="D5654" s="111"/>
      <c r="E5654" s="111"/>
      <c r="F5654" s="138"/>
      <c r="G5654" s="111"/>
      <c r="J5654" s="111"/>
      <c r="AD5654" s="111"/>
      <c r="AH5654" s="111"/>
    </row>
    <row r="5655" spans="3:34">
      <c r="C5655" s="111"/>
      <c r="D5655" s="111"/>
      <c r="E5655" s="111"/>
      <c r="F5655" s="138"/>
      <c r="G5655" s="111"/>
      <c r="J5655" s="111"/>
      <c r="AD5655" s="111"/>
      <c r="AH5655" s="111"/>
    </row>
    <row r="5656" spans="3:34">
      <c r="C5656" s="111"/>
      <c r="D5656" s="111"/>
      <c r="E5656" s="111"/>
      <c r="F5656" s="138"/>
      <c r="G5656" s="111"/>
      <c r="J5656" s="111"/>
      <c r="AD5656" s="111"/>
      <c r="AH5656" s="111"/>
    </row>
    <row r="5657" spans="3:34">
      <c r="C5657" s="111"/>
      <c r="D5657" s="111"/>
      <c r="E5657" s="111"/>
      <c r="F5657" s="138"/>
      <c r="G5657" s="111"/>
      <c r="J5657" s="111"/>
      <c r="AD5657" s="111"/>
      <c r="AH5657" s="111"/>
    </row>
    <row r="5658" spans="3:34">
      <c r="C5658" s="111"/>
      <c r="D5658" s="111"/>
      <c r="E5658" s="111"/>
      <c r="F5658" s="138"/>
      <c r="G5658" s="111"/>
      <c r="J5658" s="111"/>
      <c r="AD5658" s="111"/>
      <c r="AH5658" s="111"/>
    </row>
    <row r="5659" spans="3:34">
      <c r="C5659" s="111"/>
      <c r="D5659" s="111"/>
      <c r="E5659" s="111"/>
      <c r="F5659" s="138"/>
      <c r="G5659" s="111"/>
      <c r="J5659" s="111"/>
      <c r="AD5659" s="111"/>
      <c r="AH5659" s="111"/>
    </row>
    <row r="5660" spans="3:34">
      <c r="C5660" s="111"/>
      <c r="D5660" s="111"/>
      <c r="E5660" s="111"/>
      <c r="F5660" s="138"/>
      <c r="G5660" s="111"/>
      <c r="J5660" s="111"/>
      <c r="AD5660" s="111"/>
      <c r="AH5660" s="111"/>
    </row>
    <row r="5661" spans="3:34">
      <c r="C5661" s="111"/>
      <c r="D5661" s="111"/>
      <c r="E5661" s="111"/>
      <c r="F5661" s="138"/>
      <c r="G5661" s="111"/>
      <c r="J5661" s="111"/>
      <c r="AD5661" s="111"/>
      <c r="AH5661" s="111"/>
    </row>
    <row r="5662" spans="3:34">
      <c r="C5662" s="111"/>
      <c r="D5662" s="111"/>
      <c r="E5662" s="111"/>
      <c r="F5662" s="138"/>
      <c r="G5662" s="111"/>
      <c r="J5662" s="111"/>
      <c r="AD5662" s="111"/>
      <c r="AH5662" s="111"/>
    </row>
    <row r="5663" spans="3:34">
      <c r="C5663" s="111"/>
      <c r="D5663" s="111"/>
      <c r="E5663" s="111"/>
      <c r="F5663" s="138"/>
      <c r="G5663" s="111"/>
      <c r="J5663" s="111"/>
      <c r="AD5663" s="111"/>
      <c r="AH5663" s="111"/>
    </row>
    <row r="5664" spans="3:34">
      <c r="C5664" s="111"/>
      <c r="D5664" s="111"/>
      <c r="E5664" s="111"/>
      <c r="F5664" s="138"/>
      <c r="G5664" s="111"/>
      <c r="J5664" s="111"/>
      <c r="AD5664" s="111"/>
      <c r="AH5664" s="111"/>
    </row>
    <row r="5665" spans="3:34">
      <c r="C5665" s="111"/>
      <c r="D5665" s="111"/>
      <c r="E5665" s="111"/>
      <c r="F5665" s="138"/>
      <c r="G5665" s="111"/>
      <c r="J5665" s="111"/>
      <c r="AD5665" s="111"/>
      <c r="AH5665" s="111"/>
    </row>
    <row r="5666" spans="3:34">
      <c r="C5666" s="111"/>
      <c r="D5666" s="111"/>
      <c r="E5666" s="111"/>
      <c r="F5666" s="138"/>
      <c r="G5666" s="111"/>
      <c r="J5666" s="111"/>
      <c r="AD5666" s="111"/>
      <c r="AH5666" s="111"/>
    </row>
    <row r="5667" spans="3:34">
      <c r="C5667" s="111"/>
      <c r="D5667" s="111"/>
      <c r="E5667" s="111"/>
      <c r="F5667" s="138"/>
      <c r="G5667" s="111"/>
      <c r="J5667" s="111"/>
      <c r="AD5667" s="111"/>
      <c r="AH5667" s="111"/>
    </row>
    <row r="5668" spans="3:34">
      <c r="C5668" s="111"/>
      <c r="D5668" s="111"/>
      <c r="E5668" s="111"/>
      <c r="F5668" s="138"/>
      <c r="G5668" s="111"/>
      <c r="J5668" s="111"/>
      <c r="AD5668" s="111"/>
      <c r="AH5668" s="111"/>
    </row>
    <row r="5669" spans="3:34">
      <c r="C5669" s="111"/>
      <c r="D5669" s="111"/>
      <c r="E5669" s="111"/>
      <c r="F5669" s="138"/>
      <c r="G5669" s="111"/>
      <c r="J5669" s="111"/>
      <c r="AD5669" s="111"/>
      <c r="AH5669" s="111"/>
    </row>
    <row r="5670" spans="3:34">
      <c r="C5670" s="111"/>
      <c r="D5670" s="111"/>
      <c r="E5670" s="111"/>
      <c r="F5670" s="138"/>
      <c r="G5670" s="111"/>
      <c r="J5670" s="111"/>
      <c r="AD5670" s="111"/>
      <c r="AH5670" s="111"/>
    </row>
    <row r="5671" spans="3:34">
      <c r="C5671" s="111"/>
      <c r="D5671" s="111"/>
      <c r="E5671" s="111"/>
      <c r="F5671" s="138"/>
      <c r="G5671" s="111"/>
      <c r="J5671" s="111"/>
      <c r="AD5671" s="111"/>
      <c r="AH5671" s="111"/>
    </row>
    <row r="5672" spans="3:34">
      <c r="C5672" s="111"/>
      <c r="D5672" s="111"/>
      <c r="E5672" s="111"/>
      <c r="F5672" s="138"/>
      <c r="G5672" s="111"/>
      <c r="J5672" s="111"/>
      <c r="AD5672" s="111"/>
      <c r="AH5672" s="111"/>
    </row>
    <row r="5673" spans="3:34">
      <c r="C5673" s="111"/>
      <c r="D5673" s="111"/>
      <c r="E5673" s="111"/>
      <c r="F5673" s="138"/>
      <c r="G5673" s="111"/>
      <c r="J5673" s="111"/>
      <c r="AD5673" s="111"/>
      <c r="AH5673" s="111"/>
    </row>
    <row r="5674" spans="3:34">
      <c r="C5674" s="111"/>
      <c r="D5674" s="111"/>
      <c r="E5674" s="111"/>
      <c r="F5674" s="138"/>
      <c r="G5674" s="111"/>
      <c r="J5674" s="111"/>
      <c r="AD5674" s="111"/>
      <c r="AH5674" s="111"/>
    </row>
    <row r="5675" spans="3:34">
      <c r="C5675" s="111"/>
      <c r="D5675" s="111"/>
      <c r="E5675" s="111"/>
      <c r="F5675" s="138"/>
      <c r="G5675" s="111"/>
      <c r="J5675" s="111"/>
      <c r="AD5675" s="111"/>
      <c r="AH5675" s="111"/>
    </row>
    <row r="5676" spans="3:34">
      <c r="C5676" s="111"/>
      <c r="D5676" s="111"/>
      <c r="E5676" s="111"/>
      <c r="F5676" s="138"/>
      <c r="G5676" s="111"/>
      <c r="J5676" s="111"/>
      <c r="AD5676" s="111"/>
      <c r="AH5676" s="111"/>
    </row>
    <row r="5677" spans="3:34">
      <c r="C5677" s="111"/>
      <c r="D5677" s="111"/>
      <c r="E5677" s="111"/>
      <c r="F5677" s="138"/>
      <c r="G5677" s="111"/>
      <c r="J5677" s="111"/>
      <c r="AD5677" s="111"/>
      <c r="AH5677" s="111"/>
    </row>
    <row r="5678" spans="3:34">
      <c r="C5678" s="111"/>
      <c r="D5678" s="111"/>
      <c r="E5678" s="111"/>
      <c r="F5678" s="138"/>
      <c r="G5678" s="111"/>
      <c r="J5678" s="111"/>
      <c r="AD5678" s="111"/>
      <c r="AH5678" s="111"/>
    </row>
    <row r="5679" spans="3:34">
      <c r="C5679" s="111"/>
      <c r="D5679" s="111"/>
      <c r="E5679" s="111"/>
      <c r="F5679" s="138"/>
      <c r="G5679" s="111"/>
      <c r="J5679" s="111"/>
      <c r="AD5679" s="111"/>
      <c r="AH5679" s="111"/>
    </row>
    <row r="5680" spans="3:34">
      <c r="C5680" s="111"/>
      <c r="D5680" s="111"/>
      <c r="E5680" s="111"/>
      <c r="F5680" s="138"/>
      <c r="G5680" s="111"/>
      <c r="J5680" s="111"/>
      <c r="AD5680" s="111"/>
      <c r="AH5680" s="111"/>
    </row>
    <row r="5681" spans="3:34">
      <c r="C5681" s="111"/>
      <c r="D5681" s="111"/>
      <c r="E5681" s="111"/>
      <c r="F5681" s="138"/>
      <c r="G5681" s="111"/>
      <c r="J5681" s="111"/>
      <c r="AD5681" s="111"/>
      <c r="AH5681" s="111"/>
    </row>
    <row r="5682" spans="3:34">
      <c r="C5682" s="111"/>
      <c r="D5682" s="111"/>
      <c r="E5682" s="111"/>
      <c r="F5682" s="138"/>
      <c r="G5682" s="111"/>
      <c r="J5682" s="111"/>
      <c r="AD5682" s="111"/>
      <c r="AH5682" s="111"/>
    </row>
    <row r="5683" spans="3:34">
      <c r="C5683" s="111"/>
      <c r="D5683" s="111"/>
      <c r="E5683" s="111"/>
      <c r="F5683" s="138"/>
      <c r="G5683" s="111"/>
      <c r="J5683" s="111"/>
      <c r="AD5683" s="111"/>
      <c r="AH5683" s="111"/>
    </row>
    <row r="5684" spans="3:34">
      <c r="C5684" s="111"/>
      <c r="D5684" s="111"/>
      <c r="E5684" s="111"/>
      <c r="F5684" s="138"/>
      <c r="G5684" s="111"/>
      <c r="J5684" s="111"/>
      <c r="AD5684" s="111"/>
      <c r="AH5684" s="111"/>
    </row>
    <row r="5685" spans="3:34">
      <c r="C5685" s="111"/>
      <c r="D5685" s="111"/>
      <c r="E5685" s="111"/>
      <c r="F5685" s="138"/>
      <c r="G5685" s="111"/>
      <c r="J5685" s="111"/>
      <c r="AD5685" s="111"/>
      <c r="AH5685" s="111"/>
    </row>
    <row r="5686" spans="3:34">
      <c r="C5686" s="111"/>
      <c r="D5686" s="111"/>
      <c r="E5686" s="111"/>
      <c r="F5686" s="138"/>
      <c r="G5686" s="111"/>
      <c r="J5686" s="111"/>
      <c r="AD5686" s="111"/>
      <c r="AH5686" s="111"/>
    </row>
    <row r="5687" spans="3:34">
      <c r="C5687" s="111"/>
      <c r="D5687" s="111"/>
      <c r="E5687" s="111"/>
      <c r="F5687" s="138"/>
      <c r="G5687" s="111"/>
      <c r="J5687" s="111"/>
      <c r="AD5687" s="111"/>
      <c r="AH5687" s="111"/>
    </row>
    <row r="5688" spans="3:34">
      <c r="C5688" s="111"/>
      <c r="D5688" s="111"/>
      <c r="E5688" s="111"/>
      <c r="F5688" s="138"/>
      <c r="G5688" s="111"/>
      <c r="J5688" s="111"/>
      <c r="AD5688" s="111"/>
      <c r="AH5688" s="111"/>
    </row>
    <row r="5689" spans="3:34">
      <c r="C5689" s="111"/>
      <c r="D5689" s="111"/>
      <c r="E5689" s="111"/>
      <c r="F5689" s="138"/>
      <c r="G5689" s="111"/>
      <c r="J5689" s="111"/>
      <c r="AD5689" s="111"/>
      <c r="AH5689" s="111"/>
    </row>
    <row r="5690" spans="3:34">
      <c r="C5690" s="111"/>
      <c r="D5690" s="111"/>
      <c r="E5690" s="111"/>
      <c r="F5690" s="138"/>
      <c r="G5690" s="111"/>
      <c r="J5690" s="111"/>
      <c r="AD5690" s="111"/>
      <c r="AH5690" s="111"/>
    </row>
    <row r="5691" spans="3:34">
      <c r="C5691" s="111"/>
      <c r="D5691" s="111"/>
      <c r="E5691" s="111"/>
      <c r="F5691" s="138"/>
      <c r="G5691" s="111"/>
      <c r="J5691" s="111"/>
      <c r="AD5691" s="111"/>
      <c r="AH5691" s="111"/>
    </row>
    <row r="5692" spans="3:34">
      <c r="C5692" s="111"/>
      <c r="D5692" s="111"/>
      <c r="E5692" s="111"/>
      <c r="F5692" s="138"/>
      <c r="G5692" s="111"/>
      <c r="J5692" s="111"/>
      <c r="AD5692" s="111"/>
      <c r="AH5692" s="111"/>
    </row>
    <row r="5693" spans="3:34">
      <c r="C5693" s="111"/>
      <c r="D5693" s="111"/>
      <c r="E5693" s="111"/>
      <c r="F5693" s="138"/>
      <c r="G5693" s="111"/>
      <c r="J5693" s="111"/>
      <c r="AD5693" s="111"/>
      <c r="AH5693" s="111"/>
    </row>
    <row r="5694" spans="3:34">
      <c r="C5694" s="111"/>
      <c r="D5694" s="111"/>
      <c r="E5694" s="111"/>
      <c r="F5694" s="138"/>
      <c r="G5694" s="111"/>
      <c r="J5694" s="111"/>
      <c r="AD5694" s="111"/>
      <c r="AH5694" s="111"/>
    </row>
    <row r="5695" spans="3:34">
      <c r="C5695" s="111"/>
      <c r="D5695" s="111"/>
      <c r="E5695" s="111"/>
      <c r="F5695" s="138"/>
      <c r="G5695" s="111"/>
      <c r="J5695" s="111"/>
      <c r="AD5695" s="111"/>
      <c r="AH5695" s="111"/>
    </row>
    <row r="5696" spans="3:34">
      <c r="C5696" s="111"/>
      <c r="D5696" s="111"/>
      <c r="E5696" s="111"/>
      <c r="F5696" s="138"/>
      <c r="G5696" s="111"/>
      <c r="J5696" s="111"/>
      <c r="AD5696" s="111"/>
      <c r="AH5696" s="111"/>
    </row>
    <row r="5697" spans="3:34">
      <c r="C5697" s="111"/>
      <c r="D5697" s="111"/>
      <c r="E5697" s="111"/>
      <c r="F5697" s="138"/>
      <c r="G5697" s="111"/>
      <c r="J5697" s="111"/>
      <c r="AD5697" s="111"/>
      <c r="AH5697" s="111"/>
    </row>
    <row r="5698" spans="3:34">
      <c r="C5698" s="111"/>
      <c r="D5698" s="111"/>
      <c r="E5698" s="111"/>
      <c r="F5698" s="138"/>
      <c r="G5698" s="111"/>
      <c r="J5698" s="111"/>
      <c r="AD5698" s="111"/>
      <c r="AH5698" s="111"/>
    </row>
    <row r="5699" spans="3:34">
      <c r="C5699" s="111"/>
      <c r="D5699" s="111"/>
      <c r="E5699" s="111"/>
      <c r="F5699" s="138"/>
      <c r="G5699" s="111"/>
      <c r="J5699" s="111"/>
      <c r="AD5699" s="111"/>
      <c r="AH5699" s="111"/>
    </row>
    <row r="5700" spans="3:34">
      <c r="C5700" s="111"/>
      <c r="D5700" s="111"/>
      <c r="E5700" s="111"/>
      <c r="F5700" s="138"/>
      <c r="G5700" s="111"/>
      <c r="J5700" s="111"/>
      <c r="AD5700" s="111"/>
      <c r="AH5700" s="111"/>
    </row>
    <row r="5701" spans="3:34">
      <c r="C5701" s="111"/>
      <c r="D5701" s="111"/>
      <c r="E5701" s="111"/>
      <c r="F5701" s="138"/>
      <c r="G5701" s="111"/>
      <c r="J5701" s="111"/>
      <c r="AD5701" s="111"/>
      <c r="AH5701" s="111"/>
    </row>
    <row r="5702" spans="3:34">
      <c r="C5702" s="111"/>
      <c r="D5702" s="111"/>
      <c r="E5702" s="111"/>
      <c r="F5702" s="138"/>
      <c r="G5702" s="111"/>
      <c r="J5702" s="111"/>
      <c r="AD5702" s="111"/>
      <c r="AH5702" s="111"/>
    </row>
    <row r="5703" spans="3:34">
      <c r="C5703" s="111"/>
      <c r="D5703" s="111"/>
      <c r="E5703" s="111"/>
      <c r="F5703" s="138"/>
      <c r="G5703" s="111"/>
      <c r="J5703" s="111"/>
      <c r="AD5703" s="111"/>
      <c r="AH5703" s="111"/>
    </row>
    <row r="5704" spans="3:34">
      <c r="C5704" s="111"/>
      <c r="D5704" s="111"/>
      <c r="E5704" s="111"/>
      <c r="F5704" s="138"/>
      <c r="G5704" s="111"/>
      <c r="J5704" s="111"/>
      <c r="AD5704" s="111"/>
      <c r="AH5704" s="111"/>
    </row>
    <row r="5705" spans="3:34">
      <c r="C5705" s="111"/>
      <c r="D5705" s="111"/>
      <c r="E5705" s="111"/>
      <c r="F5705" s="138"/>
      <c r="G5705" s="111"/>
      <c r="J5705" s="111"/>
      <c r="AD5705" s="111"/>
      <c r="AH5705" s="111"/>
    </row>
    <row r="5706" spans="3:34">
      <c r="C5706" s="111"/>
      <c r="D5706" s="111"/>
      <c r="E5706" s="111"/>
      <c r="F5706" s="138"/>
      <c r="G5706" s="111"/>
      <c r="J5706" s="111"/>
      <c r="AD5706" s="111"/>
      <c r="AH5706" s="111"/>
    </row>
    <row r="5707" spans="3:34">
      <c r="C5707" s="111"/>
      <c r="D5707" s="111"/>
      <c r="E5707" s="111"/>
      <c r="F5707" s="138"/>
      <c r="G5707" s="111"/>
      <c r="J5707" s="111"/>
      <c r="AD5707" s="111"/>
      <c r="AH5707" s="111"/>
    </row>
    <row r="5708" spans="3:34">
      <c r="C5708" s="111"/>
      <c r="D5708" s="111"/>
      <c r="E5708" s="111"/>
      <c r="F5708" s="138"/>
      <c r="G5708" s="111"/>
      <c r="J5708" s="111"/>
      <c r="AD5708" s="111"/>
      <c r="AH5708" s="111"/>
    </row>
    <row r="5709" spans="3:34">
      <c r="C5709" s="111"/>
      <c r="D5709" s="111"/>
      <c r="E5709" s="111"/>
      <c r="F5709" s="138"/>
      <c r="G5709" s="111"/>
      <c r="J5709" s="111"/>
      <c r="AD5709" s="111"/>
      <c r="AH5709" s="111"/>
    </row>
    <row r="5710" spans="3:34">
      <c r="C5710" s="111"/>
      <c r="D5710" s="111"/>
      <c r="E5710" s="111"/>
      <c r="F5710" s="138"/>
      <c r="G5710" s="111"/>
      <c r="J5710" s="111"/>
      <c r="AD5710" s="111"/>
      <c r="AH5710" s="111"/>
    </row>
    <row r="5711" spans="3:34">
      <c r="C5711" s="111"/>
      <c r="D5711" s="111"/>
      <c r="E5711" s="111"/>
      <c r="F5711" s="138"/>
      <c r="G5711" s="111"/>
      <c r="J5711" s="111"/>
      <c r="AD5711" s="111"/>
      <c r="AH5711" s="111"/>
    </row>
    <row r="5712" spans="3:34">
      <c r="C5712" s="111"/>
      <c r="D5712" s="111"/>
      <c r="E5712" s="111"/>
      <c r="F5712" s="138"/>
      <c r="G5712" s="111"/>
      <c r="J5712" s="111"/>
      <c r="AD5712" s="111"/>
      <c r="AH5712" s="111"/>
    </row>
    <row r="5713" spans="3:34">
      <c r="C5713" s="111"/>
      <c r="D5713" s="111"/>
      <c r="E5713" s="111"/>
      <c r="F5713" s="138"/>
      <c r="G5713" s="111"/>
      <c r="J5713" s="111"/>
      <c r="AD5713" s="111"/>
      <c r="AH5713" s="111"/>
    </row>
    <row r="5714" spans="3:34">
      <c r="C5714" s="111"/>
      <c r="D5714" s="111"/>
      <c r="E5714" s="111"/>
      <c r="F5714" s="138"/>
      <c r="G5714" s="111"/>
      <c r="J5714" s="111"/>
      <c r="AD5714" s="111"/>
      <c r="AH5714" s="111"/>
    </row>
    <row r="5715" spans="3:34">
      <c r="C5715" s="111"/>
      <c r="D5715" s="111"/>
      <c r="E5715" s="111"/>
      <c r="F5715" s="138"/>
      <c r="G5715" s="111"/>
      <c r="J5715" s="111"/>
      <c r="AD5715" s="111"/>
      <c r="AH5715" s="111"/>
    </row>
    <row r="5716" spans="3:34">
      <c r="C5716" s="111"/>
      <c r="D5716" s="111"/>
      <c r="E5716" s="111"/>
      <c r="F5716" s="138"/>
      <c r="G5716" s="111"/>
      <c r="J5716" s="111"/>
      <c r="AD5716" s="111"/>
      <c r="AH5716" s="111"/>
    </row>
    <row r="5717" spans="3:34">
      <c r="C5717" s="111"/>
      <c r="D5717" s="111"/>
      <c r="E5717" s="111"/>
      <c r="F5717" s="138"/>
      <c r="G5717" s="111"/>
      <c r="J5717" s="111"/>
      <c r="AD5717" s="111"/>
      <c r="AH5717" s="111"/>
    </row>
    <row r="5718" spans="3:34">
      <c r="C5718" s="111"/>
      <c r="D5718" s="111"/>
      <c r="E5718" s="111"/>
      <c r="F5718" s="138"/>
      <c r="G5718" s="111"/>
      <c r="J5718" s="111"/>
      <c r="AD5718" s="111"/>
      <c r="AH5718" s="111"/>
    </row>
    <row r="5719" spans="3:34">
      <c r="C5719" s="111"/>
      <c r="D5719" s="111"/>
      <c r="E5719" s="111"/>
      <c r="F5719" s="138"/>
      <c r="G5719" s="111"/>
      <c r="J5719" s="111"/>
      <c r="AD5719" s="111"/>
      <c r="AH5719" s="111"/>
    </row>
    <row r="5720" spans="3:34">
      <c r="C5720" s="111"/>
      <c r="D5720" s="111"/>
      <c r="E5720" s="111"/>
      <c r="F5720" s="138"/>
      <c r="G5720" s="111"/>
      <c r="J5720" s="111"/>
      <c r="AD5720" s="111"/>
      <c r="AH5720" s="111"/>
    </row>
    <row r="5721" spans="3:34">
      <c r="C5721" s="111"/>
      <c r="D5721" s="111"/>
      <c r="E5721" s="111"/>
      <c r="F5721" s="138"/>
      <c r="G5721" s="111"/>
      <c r="J5721" s="111"/>
      <c r="AD5721" s="111"/>
      <c r="AH5721" s="111"/>
    </row>
    <row r="5722" spans="3:34">
      <c r="C5722" s="111"/>
      <c r="D5722" s="111"/>
      <c r="E5722" s="111"/>
      <c r="F5722" s="138"/>
      <c r="G5722" s="111"/>
      <c r="J5722" s="111"/>
      <c r="AD5722" s="111"/>
      <c r="AH5722" s="111"/>
    </row>
    <row r="5723" spans="3:34">
      <c r="C5723" s="111"/>
      <c r="D5723" s="111"/>
      <c r="E5723" s="111"/>
      <c r="F5723" s="138"/>
      <c r="G5723" s="111"/>
      <c r="J5723" s="111"/>
      <c r="AD5723" s="111"/>
      <c r="AH5723" s="111"/>
    </row>
    <row r="5724" spans="3:34">
      <c r="C5724" s="111"/>
      <c r="D5724" s="111"/>
      <c r="E5724" s="111"/>
      <c r="F5724" s="138"/>
      <c r="G5724" s="111"/>
      <c r="J5724" s="111"/>
      <c r="AD5724" s="111"/>
      <c r="AH5724" s="111"/>
    </row>
    <row r="5725" spans="3:34">
      <c r="C5725" s="111"/>
      <c r="D5725" s="111"/>
      <c r="E5725" s="111"/>
      <c r="F5725" s="138"/>
      <c r="G5725" s="111"/>
      <c r="J5725" s="111"/>
      <c r="AD5725" s="111"/>
      <c r="AH5725" s="111"/>
    </row>
    <row r="5726" spans="3:34">
      <c r="C5726" s="111"/>
      <c r="D5726" s="111"/>
      <c r="E5726" s="111"/>
      <c r="F5726" s="138"/>
      <c r="G5726" s="111"/>
      <c r="J5726" s="111"/>
      <c r="AD5726" s="111"/>
      <c r="AH5726" s="111"/>
    </row>
    <row r="5727" spans="3:34">
      <c r="C5727" s="111"/>
      <c r="D5727" s="111"/>
      <c r="E5727" s="111"/>
      <c r="F5727" s="138"/>
      <c r="G5727" s="111"/>
      <c r="J5727" s="111"/>
      <c r="AD5727" s="111"/>
      <c r="AH5727" s="111"/>
    </row>
    <row r="5728" spans="3:34">
      <c r="C5728" s="111"/>
      <c r="D5728" s="111"/>
      <c r="E5728" s="111"/>
      <c r="F5728" s="138"/>
      <c r="G5728" s="111"/>
      <c r="J5728" s="111"/>
      <c r="AD5728" s="111"/>
      <c r="AH5728" s="111"/>
    </row>
    <row r="5729" spans="3:34">
      <c r="C5729" s="111"/>
      <c r="D5729" s="111"/>
      <c r="E5729" s="111"/>
      <c r="F5729" s="138"/>
      <c r="G5729" s="111"/>
      <c r="J5729" s="111"/>
      <c r="AD5729" s="111"/>
      <c r="AH5729" s="111"/>
    </row>
    <row r="5730" spans="3:34">
      <c r="C5730" s="111"/>
      <c r="D5730" s="111"/>
      <c r="E5730" s="111"/>
      <c r="F5730" s="138"/>
      <c r="G5730" s="111"/>
      <c r="J5730" s="111"/>
      <c r="AD5730" s="111"/>
      <c r="AH5730" s="111"/>
    </row>
    <row r="5731" spans="3:34">
      <c r="C5731" s="111"/>
      <c r="D5731" s="111"/>
      <c r="E5731" s="111"/>
      <c r="F5731" s="138"/>
      <c r="G5731" s="111"/>
      <c r="J5731" s="111"/>
      <c r="AD5731" s="111"/>
      <c r="AH5731" s="111"/>
    </row>
    <row r="5732" spans="3:34">
      <c r="C5732" s="111"/>
      <c r="D5732" s="111"/>
      <c r="E5732" s="111"/>
      <c r="F5732" s="138"/>
      <c r="G5732" s="111"/>
      <c r="J5732" s="111"/>
      <c r="AD5732" s="111"/>
      <c r="AH5732" s="111"/>
    </row>
    <row r="5733" spans="3:34">
      <c r="C5733" s="111"/>
      <c r="D5733" s="111"/>
      <c r="E5733" s="111"/>
      <c r="F5733" s="138"/>
      <c r="G5733" s="111"/>
      <c r="J5733" s="111"/>
      <c r="AD5733" s="111"/>
      <c r="AH5733" s="111"/>
    </row>
    <row r="5734" spans="3:34">
      <c r="C5734" s="111"/>
      <c r="D5734" s="111"/>
      <c r="E5734" s="111"/>
      <c r="F5734" s="138"/>
      <c r="G5734" s="111"/>
      <c r="J5734" s="111"/>
      <c r="AD5734" s="111"/>
      <c r="AH5734" s="111"/>
    </row>
    <row r="5735" spans="3:34">
      <c r="C5735" s="111"/>
      <c r="D5735" s="111"/>
      <c r="E5735" s="111"/>
      <c r="F5735" s="138"/>
      <c r="G5735" s="111"/>
      <c r="J5735" s="111"/>
      <c r="AD5735" s="111"/>
      <c r="AH5735" s="111"/>
    </row>
    <row r="5736" spans="3:34">
      <c r="C5736" s="111"/>
      <c r="D5736" s="111"/>
      <c r="E5736" s="111"/>
      <c r="F5736" s="138"/>
      <c r="G5736" s="111"/>
      <c r="J5736" s="111"/>
      <c r="AD5736" s="111"/>
      <c r="AH5736" s="111"/>
    </row>
    <row r="5737" spans="3:34">
      <c r="C5737" s="111"/>
      <c r="D5737" s="111"/>
      <c r="E5737" s="111"/>
      <c r="F5737" s="138"/>
      <c r="G5737" s="111"/>
      <c r="J5737" s="111"/>
      <c r="AD5737" s="111"/>
      <c r="AH5737" s="111"/>
    </row>
    <row r="5738" spans="3:34">
      <c r="C5738" s="111"/>
      <c r="D5738" s="111"/>
      <c r="E5738" s="111"/>
      <c r="F5738" s="138"/>
      <c r="G5738" s="111"/>
      <c r="J5738" s="111"/>
      <c r="AD5738" s="111"/>
      <c r="AH5738" s="111"/>
    </row>
    <row r="5739" spans="3:34">
      <c r="C5739" s="111"/>
      <c r="D5739" s="111"/>
      <c r="E5739" s="111"/>
      <c r="F5739" s="138"/>
      <c r="G5739" s="111"/>
      <c r="J5739" s="111"/>
      <c r="AD5739" s="111"/>
      <c r="AH5739" s="111"/>
    </row>
    <row r="5740" spans="3:34">
      <c r="C5740" s="111"/>
      <c r="D5740" s="111"/>
      <c r="E5740" s="111"/>
      <c r="F5740" s="138"/>
      <c r="G5740" s="111"/>
      <c r="J5740" s="111"/>
      <c r="AD5740" s="111"/>
      <c r="AH5740" s="111"/>
    </row>
    <row r="5741" spans="3:34">
      <c r="C5741" s="111"/>
      <c r="D5741" s="111"/>
      <c r="E5741" s="111"/>
      <c r="F5741" s="138"/>
      <c r="G5741" s="111"/>
      <c r="J5741" s="111"/>
      <c r="AD5741" s="111"/>
      <c r="AH5741" s="111"/>
    </row>
    <row r="5742" spans="3:34">
      <c r="C5742" s="111"/>
      <c r="D5742" s="111"/>
      <c r="E5742" s="111"/>
      <c r="F5742" s="138"/>
      <c r="G5742" s="111"/>
      <c r="J5742" s="111"/>
      <c r="AD5742" s="111"/>
      <c r="AH5742" s="111"/>
    </row>
    <row r="5743" spans="3:34">
      <c r="C5743" s="111"/>
      <c r="D5743" s="111"/>
      <c r="E5743" s="111"/>
      <c r="F5743" s="138"/>
      <c r="G5743" s="111"/>
      <c r="J5743" s="111"/>
      <c r="AD5743" s="111"/>
      <c r="AH5743" s="111"/>
    </row>
    <row r="5744" spans="3:34">
      <c r="C5744" s="111"/>
      <c r="D5744" s="111"/>
      <c r="E5744" s="111"/>
      <c r="F5744" s="138"/>
      <c r="G5744" s="111"/>
      <c r="J5744" s="111"/>
      <c r="AD5744" s="111"/>
      <c r="AH5744" s="111"/>
    </row>
    <row r="5745" spans="3:34">
      <c r="C5745" s="111"/>
      <c r="D5745" s="111"/>
      <c r="E5745" s="111"/>
      <c r="F5745" s="138"/>
      <c r="G5745" s="111"/>
      <c r="J5745" s="111"/>
      <c r="AD5745" s="111"/>
      <c r="AH5745" s="111"/>
    </row>
    <row r="5746" spans="3:34">
      <c r="C5746" s="111"/>
      <c r="D5746" s="111"/>
      <c r="E5746" s="111"/>
      <c r="F5746" s="138"/>
      <c r="G5746" s="111"/>
      <c r="J5746" s="111"/>
      <c r="AD5746" s="111"/>
      <c r="AH5746" s="111"/>
    </row>
    <row r="5747" spans="3:34">
      <c r="C5747" s="111"/>
      <c r="D5747" s="111"/>
      <c r="E5747" s="111"/>
      <c r="F5747" s="138"/>
      <c r="G5747" s="111"/>
      <c r="J5747" s="111"/>
      <c r="AD5747" s="111"/>
      <c r="AH5747" s="111"/>
    </row>
    <row r="5748" spans="3:34">
      <c r="C5748" s="111"/>
      <c r="D5748" s="111"/>
      <c r="E5748" s="111"/>
      <c r="F5748" s="138"/>
      <c r="G5748" s="111"/>
      <c r="J5748" s="111"/>
      <c r="AD5748" s="111"/>
      <c r="AH5748" s="111"/>
    </row>
    <row r="5749" spans="3:34">
      <c r="C5749" s="111"/>
      <c r="D5749" s="111"/>
      <c r="E5749" s="111"/>
      <c r="F5749" s="138"/>
      <c r="G5749" s="111"/>
      <c r="J5749" s="111"/>
      <c r="AD5749" s="111"/>
      <c r="AH5749" s="111"/>
    </row>
    <row r="5750" spans="3:34">
      <c r="C5750" s="111"/>
      <c r="D5750" s="111"/>
      <c r="E5750" s="111"/>
      <c r="F5750" s="138"/>
      <c r="G5750" s="111"/>
      <c r="J5750" s="111"/>
      <c r="AD5750" s="111"/>
      <c r="AH5750" s="111"/>
    </row>
    <row r="5751" spans="3:34">
      <c r="C5751" s="111"/>
      <c r="D5751" s="111"/>
      <c r="E5751" s="111"/>
      <c r="F5751" s="138"/>
      <c r="G5751" s="111"/>
      <c r="J5751" s="111"/>
      <c r="AD5751" s="111"/>
      <c r="AH5751" s="111"/>
    </row>
    <row r="5752" spans="3:34">
      <c r="C5752" s="111"/>
      <c r="D5752" s="111"/>
      <c r="E5752" s="111"/>
      <c r="F5752" s="138"/>
      <c r="G5752" s="111"/>
      <c r="J5752" s="111"/>
      <c r="AD5752" s="111"/>
      <c r="AH5752" s="111"/>
    </row>
    <row r="5753" spans="3:34">
      <c r="C5753" s="111"/>
      <c r="D5753" s="111"/>
      <c r="E5753" s="111"/>
      <c r="F5753" s="138"/>
      <c r="G5753" s="111"/>
      <c r="J5753" s="111"/>
      <c r="AD5753" s="111"/>
      <c r="AH5753" s="111"/>
    </row>
    <row r="5754" spans="3:34">
      <c r="C5754" s="111"/>
      <c r="D5754" s="111"/>
      <c r="E5754" s="111"/>
      <c r="F5754" s="138"/>
      <c r="G5754" s="111"/>
      <c r="J5754" s="111"/>
      <c r="AD5754" s="111"/>
      <c r="AH5754" s="111"/>
    </row>
    <row r="5755" spans="3:34">
      <c r="C5755" s="111"/>
      <c r="D5755" s="111"/>
      <c r="E5755" s="111"/>
      <c r="F5755" s="138"/>
      <c r="G5755" s="111"/>
      <c r="J5755" s="111"/>
      <c r="AD5755" s="111"/>
      <c r="AH5755" s="111"/>
    </row>
    <row r="5756" spans="3:34">
      <c r="C5756" s="111"/>
      <c r="D5756" s="111"/>
      <c r="E5756" s="111"/>
      <c r="F5756" s="138"/>
      <c r="G5756" s="111"/>
      <c r="J5756" s="111"/>
      <c r="AD5756" s="111"/>
      <c r="AH5756" s="111"/>
    </row>
    <row r="5757" spans="3:34">
      <c r="C5757" s="111"/>
      <c r="D5757" s="111"/>
      <c r="E5757" s="111"/>
      <c r="F5757" s="138"/>
      <c r="G5757" s="111"/>
      <c r="J5757" s="111"/>
      <c r="AD5757" s="111"/>
      <c r="AH5757" s="111"/>
    </row>
    <row r="5758" spans="3:34">
      <c r="C5758" s="111"/>
      <c r="D5758" s="111"/>
      <c r="E5758" s="111"/>
      <c r="F5758" s="138"/>
      <c r="G5758" s="111"/>
      <c r="J5758" s="111"/>
      <c r="AD5758" s="111"/>
      <c r="AH5758" s="111"/>
    </row>
    <row r="5759" spans="3:34">
      <c r="C5759" s="111"/>
      <c r="D5759" s="111"/>
      <c r="E5759" s="111"/>
      <c r="F5759" s="138"/>
      <c r="G5759" s="111"/>
      <c r="J5759" s="111"/>
      <c r="AD5759" s="111"/>
      <c r="AH5759" s="111"/>
    </row>
    <row r="5760" spans="3:34">
      <c r="C5760" s="111"/>
      <c r="D5760" s="111"/>
      <c r="E5760" s="111"/>
      <c r="F5760" s="138"/>
      <c r="G5760" s="111"/>
      <c r="J5760" s="111"/>
      <c r="AD5760" s="111"/>
      <c r="AH5760" s="111"/>
    </row>
    <row r="5761" spans="3:34">
      <c r="C5761" s="111"/>
      <c r="D5761" s="111"/>
      <c r="E5761" s="111"/>
      <c r="F5761" s="138"/>
      <c r="G5761" s="111"/>
      <c r="J5761" s="111"/>
      <c r="AD5761" s="111"/>
      <c r="AH5761" s="111"/>
    </row>
    <row r="5762" spans="3:34">
      <c r="C5762" s="111"/>
      <c r="D5762" s="111"/>
      <c r="E5762" s="111"/>
      <c r="F5762" s="138"/>
      <c r="G5762" s="111"/>
      <c r="J5762" s="111"/>
      <c r="AD5762" s="111"/>
      <c r="AH5762" s="111"/>
    </row>
    <row r="5763" spans="3:34">
      <c r="C5763" s="111"/>
      <c r="D5763" s="111"/>
      <c r="E5763" s="111"/>
      <c r="F5763" s="138"/>
      <c r="G5763" s="111"/>
      <c r="J5763" s="111"/>
      <c r="AD5763" s="111"/>
      <c r="AH5763" s="111"/>
    </row>
    <row r="5764" spans="3:34">
      <c r="C5764" s="111"/>
      <c r="D5764" s="111"/>
      <c r="E5764" s="111"/>
      <c r="F5764" s="138"/>
      <c r="G5764" s="111"/>
      <c r="J5764" s="111"/>
      <c r="AD5764" s="111"/>
      <c r="AH5764" s="111"/>
    </row>
    <row r="5765" spans="3:34">
      <c r="C5765" s="111"/>
      <c r="D5765" s="111"/>
      <c r="E5765" s="111"/>
      <c r="F5765" s="138"/>
      <c r="G5765" s="111"/>
      <c r="J5765" s="111"/>
      <c r="AD5765" s="111"/>
      <c r="AH5765" s="111"/>
    </row>
    <row r="5766" spans="3:34">
      <c r="C5766" s="111"/>
      <c r="D5766" s="111"/>
      <c r="E5766" s="111"/>
      <c r="F5766" s="138"/>
      <c r="G5766" s="111"/>
      <c r="J5766" s="111"/>
      <c r="AD5766" s="111"/>
      <c r="AH5766" s="111"/>
    </row>
    <row r="5767" spans="3:34">
      <c r="C5767" s="111"/>
      <c r="D5767" s="111"/>
      <c r="E5767" s="111"/>
      <c r="F5767" s="138"/>
      <c r="G5767" s="111"/>
      <c r="J5767" s="111"/>
      <c r="AD5767" s="111"/>
      <c r="AH5767" s="111"/>
    </row>
    <row r="5768" spans="3:34">
      <c r="C5768" s="111"/>
      <c r="D5768" s="111"/>
      <c r="E5768" s="111"/>
      <c r="F5768" s="138"/>
      <c r="G5768" s="111"/>
      <c r="J5768" s="111"/>
      <c r="AD5768" s="111"/>
      <c r="AH5768" s="111"/>
    </row>
    <row r="5769" spans="3:34">
      <c r="C5769" s="111"/>
      <c r="D5769" s="111"/>
      <c r="E5769" s="111"/>
      <c r="F5769" s="138"/>
      <c r="G5769" s="111"/>
      <c r="J5769" s="111"/>
      <c r="AD5769" s="111"/>
      <c r="AH5769" s="111"/>
    </row>
    <row r="5770" spans="3:34">
      <c r="C5770" s="111"/>
      <c r="D5770" s="111"/>
      <c r="E5770" s="111"/>
      <c r="F5770" s="138"/>
      <c r="G5770" s="111"/>
      <c r="J5770" s="111"/>
      <c r="AD5770" s="111"/>
      <c r="AH5770" s="111"/>
    </row>
    <row r="5771" spans="3:34">
      <c r="C5771" s="111"/>
      <c r="D5771" s="111"/>
      <c r="E5771" s="111"/>
      <c r="F5771" s="138"/>
      <c r="G5771" s="111"/>
      <c r="J5771" s="111"/>
      <c r="AD5771" s="111"/>
      <c r="AH5771" s="111"/>
    </row>
    <row r="5772" spans="3:34">
      <c r="C5772" s="111"/>
      <c r="D5772" s="111"/>
      <c r="E5772" s="111"/>
      <c r="F5772" s="138"/>
      <c r="G5772" s="111"/>
      <c r="J5772" s="111"/>
      <c r="AD5772" s="111"/>
      <c r="AH5772" s="111"/>
    </row>
    <row r="5773" spans="3:34">
      <c r="C5773" s="111"/>
      <c r="D5773" s="111"/>
      <c r="E5773" s="111"/>
      <c r="F5773" s="138"/>
      <c r="G5773" s="111"/>
      <c r="J5773" s="111"/>
      <c r="AD5773" s="111"/>
      <c r="AH5773" s="111"/>
    </row>
    <row r="5774" spans="3:34">
      <c r="C5774" s="111"/>
      <c r="D5774" s="111"/>
      <c r="E5774" s="111"/>
      <c r="F5774" s="138"/>
      <c r="G5774" s="111"/>
      <c r="J5774" s="111"/>
      <c r="AD5774" s="111"/>
      <c r="AH5774" s="111"/>
    </row>
    <row r="5775" spans="3:34">
      <c r="C5775" s="111"/>
      <c r="D5775" s="111"/>
      <c r="E5775" s="111"/>
      <c r="F5775" s="138"/>
      <c r="G5775" s="111"/>
      <c r="J5775" s="111"/>
      <c r="AD5775" s="111"/>
      <c r="AH5775" s="111"/>
    </row>
    <row r="5776" spans="3:34">
      <c r="C5776" s="111"/>
      <c r="D5776" s="111"/>
      <c r="E5776" s="111"/>
      <c r="F5776" s="138"/>
      <c r="G5776" s="111"/>
      <c r="J5776" s="111"/>
      <c r="AD5776" s="111"/>
      <c r="AH5776" s="111"/>
    </row>
    <row r="5777" spans="3:34">
      <c r="C5777" s="111"/>
      <c r="D5777" s="111"/>
      <c r="E5777" s="111"/>
      <c r="F5777" s="138"/>
      <c r="G5777" s="111"/>
      <c r="J5777" s="111"/>
      <c r="AD5777" s="111"/>
      <c r="AH5777" s="111"/>
    </row>
    <row r="5778" spans="3:34">
      <c r="C5778" s="111"/>
      <c r="D5778" s="111"/>
      <c r="E5778" s="111"/>
      <c r="F5778" s="138"/>
      <c r="G5778" s="111"/>
      <c r="J5778" s="111"/>
      <c r="AD5778" s="111"/>
      <c r="AH5778" s="111"/>
    </row>
    <row r="5779" spans="3:34">
      <c r="C5779" s="111"/>
      <c r="D5779" s="111"/>
      <c r="E5779" s="111"/>
      <c r="F5779" s="138"/>
      <c r="G5779" s="111"/>
      <c r="J5779" s="111"/>
      <c r="AD5779" s="111"/>
      <c r="AH5779" s="111"/>
    </row>
    <row r="5780" spans="3:34">
      <c r="C5780" s="111"/>
      <c r="D5780" s="111"/>
      <c r="E5780" s="111"/>
      <c r="F5780" s="138"/>
      <c r="G5780" s="111"/>
      <c r="J5780" s="111"/>
      <c r="AD5780" s="111"/>
      <c r="AH5780" s="111"/>
    </row>
    <row r="5781" spans="3:34">
      <c r="C5781" s="111"/>
      <c r="D5781" s="111"/>
      <c r="E5781" s="111"/>
      <c r="F5781" s="138"/>
      <c r="G5781" s="111"/>
      <c r="J5781" s="111"/>
      <c r="AD5781" s="111"/>
      <c r="AH5781" s="111"/>
    </row>
    <row r="5782" spans="3:34">
      <c r="C5782" s="111"/>
      <c r="D5782" s="111"/>
      <c r="E5782" s="111"/>
      <c r="F5782" s="138"/>
      <c r="G5782" s="111"/>
      <c r="J5782" s="111"/>
      <c r="AD5782" s="111"/>
      <c r="AH5782" s="111"/>
    </row>
    <row r="5783" spans="3:34">
      <c r="C5783" s="111"/>
      <c r="D5783" s="111"/>
      <c r="E5783" s="111"/>
      <c r="F5783" s="138"/>
      <c r="G5783" s="111"/>
      <c r="J5783" s="111"/>
      <c r="AD5783" s="111"/>
      <c r="AH5783" s="111"/>
    </row>
    <row r="5784" spans="3:34">
      <c r="C5784" s="111"/>
      <c r="D5784" s="111"/>
      <c r="E5784" s="111"/>
      <c r="F5784" s="138"/>
      <c r="G5784" s="111"/>
      <c r="J5784" s="111"/>
      <c r="AD5784" s="111"/>
      <c r="AH5784" s="111"/>
    </row>
    <row r="5785" spans="3:34">
      <c r="C5785" s="111"/>
      <c r="D5785" s="111"/>
      <c r="E5785" s="111"/>
      <c r="F5785" s="138"/>
      <c r="G5785" s="111"/>
      <c r="J5785" s="111"/>
      <c r="AD5785" s="111"/>
      <c r="AH5785" s="111"/>
    </row>
    <row r="5786" spans="3:34">
      <c r="C5786" s="111"/>
      <c r="D5786" s="111"/>
      <c r="E5786" s="111"/>
      <c r="F5786" s="138"/>
      <c r="G5786" s="111"/>
      <c r="J5786" s="111"/>
      <c r="AD5786" s="111"/>
      <c r="AH5786" s="111"/>
    </row>
    <row r="5787" spans="3:34">
      <c r="C5787" s="111"/>
      <c r="D5787" s="111"/>
      <c r="E5787" s="111"/>
      <c r="F5787" s="138"/>
      <c r="G5787" s="111"/>
      <c r="J5787" s="111"/>
      <c r="AD5787" s="111"/>
      <c r="AH5787" s="111"/>
    </row>
    <row r="5788" spans="3:34">
      <c r="C5788" s="111"/>
      <c r="D5788" s="111"/>
      <c r="E5788" s="111"/>
      <c r="F5788" s="138"/>
      <c r="G5788" s="111"/>
      <c r="J5788" s="111"/>
      <c r="AD5788" s="111"/>
      <c r="AH5788" s="111"/>
    </row>
    <row r="5789" spans="3:34">
      <c r="C5789" s="111"/>
      <c r="D5789" s="111"/>
      <c r="E5789" s="111"/>
      <c r="F5789" s="138"/>
      <c r="G5789" s="111"/>
      <c r="J5789" s="111"/>
      <c r="AD5789" s="111"/>
      <c r="AH5789" s="111"/>
    </row>
    <row r="5790" spans="3:34">
      <c r="C5790" s="111"/>
      <c r="D5790" s="111"/>
      <c r="E5790" s="111"/>
      <c r="F5790" s="138"/>
      <c r="G5790" s="111"/>
      <c r="J5790" s="111"/>
      <c r="AD5790" s="111"/>
      <c r="AH5790" s="111"/>
    </row>
    <row r="5791" spans="3:34">
      <c r="C5791" s="111"/>
      <c r="D5791" s="111"/>
      <c r="E5791" s="111"/>
      <c r="F5791" s="138"/>
      <c r="G5791" s="111"/>
      <c r="J5791" s="111"/>
      <c r="AD5791" s="111"/>
      <c r="AH5791" s="111"/>
    </row>
    <row r="5792" spans="3:34">
      <c r="C5792" s="111"/>
      <c r="D5792" s="111"/>
      <c r="E5792" s="111"/>
      <c r="F5792" s="138"/>
      <c r="G5792" s="111"/>
      <c r="J5792" s="111"/>
      <c r="AD5792" s="111"/>
      <c r="AH5792" s="111"/>
    </row>
    <row r="5793" spans="3:34">
      <c r="C5793" s="111"/>
      <c r="D5793" s="111"/>
      <c r="E5793" s="111"/>
      <c r="F5793" s="138"/>
      <c r="G5793" s="111"/>
      <c r="J5793" s="111"/>
      <c r="AD5793" s="111"/>
      <c r="AH5793" s="111"/>
    </row>
    <row r="5794" spans="3:34">
      <c r="C5794" s="111"/>
      <c r="D5794" s="111"/>
      <c r="E5794" s="111"/>
      <c r="F5794" s="138"/>
      <c r="G5794" s="111"/>
      <c r="J5794" s="111"/>
      <c r="AD5794" s="111"/>
      <c r="AH5794" s="111"/>
    </row>
    <row r="5795" spans="3:34">
      <c r="C5795" s="111"/>
      <c r="D5795" s="111"/>
      <c r="E5795" s="111"/>
      <c r="F5795" s="138"/>
      <c r="G5795" s="111"/>
      <c r="J5795" s="111"/>
      <c r="AD5795" s="111"/>
      <c r="AH5795" s="111"/>
    </row>
    <row r="5796" spans="3:34">
      <c r="C5796" s="111"/>
      <c r="D5796" s="111"/>
      <c r="E5796" s="111"/>
      <c r="F5796" s="138"/>
      <c r="G5796" s="111"/>
      <c r="J5796" s="111"/>
      <c r="AD5796" s="111"/>
      <c r="AH5796" s="111"/>
    </row>
    <row r="5797" spans="3:34">
      <c r="C5797" s="111"/>
      <c r="D5797" s="111"/>
      <c r="E5797" s="111"/>
      <c r="F5797" s="138"/>
      <c r="G5797" s="111"/>
      <c r="J5797" s="111"/>
      <c r="AD5797" s="111"/>
      <c r="AH5797" s="111"/>
    </row>
    <row r="5798" spans="3:34">
      <c r="C5798" s="111"/>
      <c r="D5798" s="111"/>
      <c r="E5798" s="111"/>
      <c r="F5798" s="138"/>
      <c r="G5798" s="111"/>
      <c r="J5798" s="111"/>
      <c r="AD5798" s="111"/>
      <c r="AH5798" s="111"/>
    </row>
    <row r="5799" spans="3:34">
      <c r="C5799" s="111"/>
      <c r="D5799" s="111"/>
      <c r="E5799" s="111"/>
      <c r="F5799" s="138"/>
      <c r="G5799" s="111"/>
      <c r="J5799" s="111"/>
      <c r="AD5799" s="111"/>
      <c r="AH5799" s="111"/>
    </row>
    <row r="5800" spans="3:34">
      <c r="C5800" s="111"/>
      <c r="D5800" s="111"/>
      <c r="E5800" s="111"/>
      <c r="F5800" s="138"/>
      <c r="G5800" s="111"/>
      <c r="J5800" s="111"/>
      <c r="AD5800" s="111"/>
      <c r="AH5800" s="111"/>
    </row>
    <row r="5801" spans="3:34">
      <c r="C5801" s="111"/>
      <c r="D5801" s="111"/>
      <c r="E5801" s="111"/>
      <c r="F5801" s="138"/>
      <c r="G5801" s="111"/>
      <c r="J5801" s="111"/>
      <c r="AD5801" s="111"/>
      <c r="AH5801" s="111"/>
    </row>
    <row r="5802" spans="3:34">
      <c r="C5802" s="111"/>
      <c r="D5802" s="111"/>
      <c r="E5802" s="111"/>
      <c r="F5802" s="138"/>
      <c r="G5802" s="111"/>
      <c r="J5802" s="111"/>
      <c r="AD5802" s="111"/>
      <c r="AH5802" s="111"/>
    </row>
    <row r="5803" spans="3:34">
      <c r="C5803" s="111"/>
      <c r="D5803" s="111"/>
      <c r="E5803" s="111"/>
      <c r="F5803" s="138"/>
      <c r="G5803" s="111"/>
      <c r="J5803" s="111"/>
      <c r="AD5803" s="111"/>
      <c r="AH5803" s="111"/>
    </row>
    <row r="5804" spans="3:34">
      <c r="C5804" s="111"/>
      <c r="D5804" s="111"/>
      <c r="E5804" s="111"/>
      <c r="F5804" s="138"/>
      <c r="G5804" s="111"/>
      <c r="J5804" s="111"/>
      <c r="AD5804" s="111"/>
      <c r="AH5804" s="111"/>
    </row>
    <row r="5805" spans="3:34">
      <c r="C5805" s="111"/>
      <c r="D5805" s="111"/>
      <c r="E5805" s="111"/>
      <c r="F5805" s="138"/>
      <c r="G5805" s="111"/>
      <c r="J5805" s="111"/>
      <c r="AD5805" s="111"/>
      <c r="AH5805" s="111"/>
    </row>
    <row r="5806" spans="3:34">
      <c r="C5806" s="111"/>
      <c r="D5806" s="111"/>
      <c r="E5806" s="111"/>
      <c r="F5806" s="138"/>
      <c r="G5806" s="111"/>
      <c r="J5806" s="111"/>
      <c r="AD5806" s="111"/>
      <c r="AH5806" s="111"/>
    </row>
    <row r="5807" spans="3:34">
      <c r="C5807" s="111"/>
      <c r="D5807" s="111"/>
      <c r="E5807" s="111"/>
      <c r="F5807" s="138"/>
      <c r="G5807" s="111"/>
      <c r="J5807" s="111"/>
      <c r="AD5807" s="111"/>
      <c r="AH5807" s="111"/>
    </row>
    <row r="5808" spans="3:34">
      <c r="C5808" s="111"/>
      <c r="D5808" s="111"/>
      <c r="E5808" s="111"/>
      <c r="F5808" s="138"/>
      <c r="G5808" s="111"/>
      <c r="J5808" s="111"/>
      <c r="AD5808" s="111"/>
      <c r="AH5808" s="111"/>
    </row>
    <row r="5809" spans="3:34">
      <c r="C5809" s="111"/>
      <c r="D5809" s="111"/>
      <c r="E5809" s="111"/>
      <c r="F5809" s="138"/>
      <c r="G5809" s="111"/>
      <c r="J5809" s="111"/>
      <c r="AD5809" s="111"/>
      <c r="AH5809" s="111"/>
    </row>
    <row r="5810" spans="3:34">
      <c r="C5810" s="111"/>
      <c r="D5810" s="111"/>
      <c r="E5810" s="111"/>
      <c r="F5810" s="138"/>
      <c r="G5810" s="111"/>
      <c r="J5810" s="111"/>
      <c r="AD5810" s="111"/>
      <c r="AH5810" s="111"/>
    </row>
    <row r="5811" spans="3:34">
      <c r="C5811" s="111"/>
      <c r="D5811" s="111"/>
      <c r="E5811" s="111"/>
      <c r="F5811" s="138"/>
      <c r="G5811" s="111"/>
      <c r="J5811" s="111"/>
      <c r="AD5811" s="111"/>
      <c r="AH5811" s="111"/>
    </row>
    <row r="5812" spans="3:34">
      <c r="C5812" s="111"/>
      <c r="D5812" s="111"/>
      <c r="E5812" s="111"/>
      <c r="F5812" s="138"/>
      <c r="G5812" s="111"/>
      <c r="J5812" s="111"/>
      <c r="AD5812" s="111"/>
      <c r="AH5812" s="111"/>
    </row>
    <row r="5813" spans="3:34">
      <c r="C5813" s="111"/>
      <c r="D5813" s="111"/>
      <c r="E5813" s="111"/>
      <c r="F5813" s="138"/>
      <c r="G5813" s="111"/>
      <c r="J5813" s="111"/>
      <c r="AD5813" s="111"/>
      <c r="AH5813" s="111"/>
    </row>
    <row r="5814" spans="3:34">
      <c r="C5814" s="111"/>
      <c r="D5814" s="111"/>
      <c r="E5814" s="111"/>
      <c r="F5814" s="138"/>
      <c r="G5814" s="111"/>
      <c r="J5814" s="111"/>
      <c r="AD5814" s="111"/>
      <c r="AH5814" s="111"/>
    </row>
    <row r="5815" spans="3:34">
      <c r="C5815" s="111"/>
      <c r="D5815" s="111"/>
      <c r="E5815" s="111"/>
      <c r="F5815" s="138"/>
      <c r="G5815" s="111"/>
      <c r="J5815" s="111"/>
      <c r="AD5815" s="111"/>
      <c r="AH5815" s="111"/>
    </row>
    <row r="5816" spans="3:34">
      <c r="C5816" s="111"/>
      <c r="D5816" s="111"/>
      <c r="E5816" s="111"/>
      <c r="F5816" s="138"/>
      <c r="G5816" s="111"/>
      <c r="J5816" s="111"/>
      <c r="AD5816" s="111"/>
      <c r="AH5816" s="111"/>
    </row>
    <row r="5817" spans="3:34">
      <c r="C5817" s="111"/>
      <c r="D5817" s="111"/>
      <c r="E5817" s="111"/>
      <c r="F5817" s="138"/>
      <c r="G5817" s="111"/>
      <c r="J5817" s="111"/>
      <c r="AD5817" s="111"/>
      <c r="AH5817" s="111"/>
    </row>
    <row r="5818" spans="3:34">
      <c r="C5818" s="111"/>
      <c r="D5818" s="111"/>
      <c r="E5818" s="111"/>
      <c r="F5818" s="138"/>
      <c r="G5818" s="111"/>
      <c r="J5818" s="111"/>
      <c r="AD5818" s="111"/>
      <c r="AH5818" s="111"/>
    </row>
    <row r="5819" spans="3:34">
      <c r="C5819" s="111"/>
      <c r="D5819" s="111"/>
      <c r="E5819" s="111"/>
      <c r="F5819" s="138"/>
      <c r="G5819" s="111"/>
      <c r="J5819" s="111"/>
      <c r="AD5819" s="111"/>
      <c r="AH5819" s="111"/>
    </row>
    <row r="5820" spans="3:34">
      <c r="C5820" s="111"/>
      <c r="D5820" s="111"/>
      <c r="E5820" s="111"/>
      <c r="F5820" s="138"/>
      <c r="G5820" s="111"/>
      <c r="J5820" s="111"/>
      <c r="AD5820" s="111"/>
      <c r="AH5820" s="111"/>
    </row>
    <row r="5821" spans="3:34">
      <c r="C5821" s="111"/>
      <c r="D5821" s="111"/>
      <c r="E5821" s="111"/>
      <c r="F5821" s="138"/>
      <c r="G5821" s="111"/>
      <c r="J5821" s="111"/>
      <c r="AD5821" s="111"/>
      <c r="AH5821" s="111"/>
    </row>
    <row r="5822" spans="3:34">
      <c r="C5822" s="111"/>
      <c r="D5822" s="111"/>
      <c r="E5822" s="111"/>
      <c r="F5822" s="138"/>
      <c r="G5822" s="111"/>
      <c r="J5822" s="111"/>
      <c r="AD5822" s="111"/>
      <c r="AH5822" s="111"/>
    </row>
    <row r="5823" spans="3:34">
      <c r="C5823" s="111"/>
      <c r="D5823" s="111"/>
      <c r="E5823" s="111"/>
      <c r="F5823" s="138"/>
      <c r="G5823" s="111"/>
      <c r="J5823" s="111"/>
      <c r="AD5823" s="111"/>
      <c r="AH5823" s="111"/>
    </row>
    <row r="5824" spans="3:34">
      <c r="C5824" s="111"/>
      <c r="D5824" s="111"/>
      <c r="E5824" s="111"/>
      <c r="F5824" s="138"/>
      <c r="G5824" s="111"/>
      <c r="J5824" s="111"/>
      <c r="AD5824" s="111"/>
      <c r="AH5824" s="111"/>
    </row>
    <row r="5825" spans="3:34">
      <c r="C5825" s="111"/>
      <c r="D5825" s="111"/>
      <c r="E5825" s="111"/>
      <c r="F5825" s="138"/>
      <c r="G5825" s="111"/>
      <c r="J5825" s="111"/>
      <c r="AD5825" s="111"/>
      <c r="AH5825" s="111"/>
    </row>
    <row r="5826" spans="3:34">
      <c r="C5826" s="111"/>
      <c r="D5826" s="111"/>
      <c r="E5826" s="111"/>
      <c r="F5826" s="138"/>
      <c r="G5826" s="111"/>
      <c r="J5826" s="111"/>
      <c r="AD5826" s="111"/>
      <c r="AH5826" s="111"/>
    </row>
    <row r="5827" spans="3:34">
      <c r="C5827" s="111"/>
      <c r="D5827" s="111"/>
      <c r="E5827" s="111"/>
      <c r="F5827" s="138"/>
      <c r="G5827" s="111"/>
      <c r="J5827" s="111"/>
      <c r="AD5827" s="111"/>
      <c r="AH5827" s="111"/>
    </row>
    <row r="5828" spans="3:34">
      <c r="C5828" s="111"/>
      <c r="D5828" s="111"/>
      <c r="E5828" s="111"/>
      <c r="F5828" s="138"/>
      <c r="G5828" s="111"/>
      <c r="J5828" s="111"/>
      <c r="AD5828" s="111"/>
      <c r="AH5828" s="111"/>
    </row>
    <row r="5829" spans="3:34">
      <c r="C5829" s="111"/>
      <c r="D5829" s="111"/>
      <c r="E5829" s="111"/>
      <c r="F5829" s="138"/>
      <c r="G5829" s="111"/>
      <c r="J5829" s="111"/>
      <c r="AD5829" s="111"/>
      <c r="AH5829" s="111"/>
    </row>
    <row r="5830" spans="3:34">
      <c r="C5830" s="111"/>
      <c r="D5830" s="111"/>
      <c r="E5830" s="111"/>
      <c r="F5830" s="138"/>
      <c r="G5830" s="111"/>
      <c r="J5830" s="111"/>
      <c r="AD5830" s="111"/>
      <c r="AH5830" s="111"/>
    </row>
    <row r="5831" spans="3:34">
      <c r="C5831" s="111"/>
      <c r="D5831" s="111"/>
      <c r="E5831" s="111"/>
      <c r="F5831" s="138"/>
      <c r="G5831" s="111"/>
      <c r="J5831" s="111"/>
      <c r="AD5831" s="111"/>
      <c r="AH5831" s="111"/>
    </row>
    <row r="5832" spans="3:34">
      <c r="C5832" s="111"/>
      <c r="D5832" s="111"/>
      <c r="E5832" s="111"/>
      <c r="F5832" s="138"/>
      <c r="G5832" s="111"/>
      <c r="J5832" s="111"/>
      <c r="AD5832" s="111"/>
      <c r="AH5832" s="111"/>
    </row>
    <row r="5833" spans="3:34">
      <c r="C5833" s="111"/>
      <c r="D5833" s="111"/>
      <c r="E5833" s="111"/>
      <c r="F5833" s="138"/>
      <c r="G5833" s="111"/>
      <c r="J5833" s="111"/>
      <c r="AD5833" s="111"/>
      <c r="AH5833" s="111"/>
    </row>
    <row r="5834" spans="3:34">
      <c r="C5834" s="111"/>
      <c r="D5834" s="111"/>
      <c r="E5834" s="111"/>
      <c r="F5834" s="138"/>
      <c r="G5834" s="111"/>
      <c r="J5834" s="111"/>
      <c r="AD5834" s="111"/>
      <c r="AH5834" s="111"/>
    </row>
    <row r="5835" spans="3:34">
      <c r="C5835" s="111"/>
      <c r="D5835" s="111"/>
      <c r="E5835" s="111"/>
      <c r="F5835" s="138"/>
      <c r="G5835" s="111"/>
      <c r="J5835" s="111"/>
      <c r="AD5835" s="111"/>
      <c r="AH5835" s="111"/>
    </row>
    <row r="5836" spans="3:34">
      <c r="C5836" s="111"/>
      <c r="D5836" s="111"/>
      <c r="E5836" s="111"/>
      <c r="F5836" s="138"/>
      <c r="G5836" s="111"/>
      <c r="J5836" s="111"/>
      <c r="AD5836" s="111"/>
      <c r="AH5836" s="111"/>
    </row>
    <row r="5837" spans="3:34">
      <c r="C5837" s="111"/>
      <c r="D5837" s="111"/>
      <c r="E5837" s="111"/>
      <c r="F5837" s="138"/>
      <c r="G5837" s="111"/>
      <c r="J5837" s="111"/>
      <c r="AD5837" s="111"/>
      <c r="AH5837" s="111"/>
    </row>
    <row r="5838" spans="3:34">
      <c r="C5838" s="111"/>
      <c r="D5838" s="111"/>
      <c r="E5838" s="111"/>
      <c r="F5838" s="138"/>
      <c r="G5838" s="111"/>
      <c r="J5838" s="111"/>
      <c r="AD5838" s="111"/>
      <c r="AH5838" s="111"/>
    </row>
    <row r="5839" spans="3:34">
      <c r="C5839" s="111"/>
      <c r="D5839" s="111"/>
      <c r="E5839" s="111"/>
      <c r="F5839" s="138"/>
      <c r="G5839" s="111"/>
      <c r="J5839" s="111"/>
      <c r="AD5839" s="111"/>
      <c r="AH5839" s="111"/>
    </row>
    <row r="5840" spans="3:34">
      <c r="C5840" s="111"/>
      <c r="D5840" s="111"/>
      <c r="E5840" s="111"/>
      <c r="F5840" s="138"/>
      <c r="G5840" s="111"/>
      <c r="J5840" s="111"/>
      <c r="AD5840" s="111"/>
      <c r="AH5840" s="111"/>
    </row>
    <row r="5841" spans="3:34">
      <c r="C5841" s="111"/>
      <c r="D5841" s="111"/>
      <c r="E5841" s="111"/>
      <c r="F5841" s="138"/>
      <c r="G5841" s="111"/>
      <c r="J5841" s="111"/>
      <c r="AD5841" s="111"/>
      <c r="AH5841" s="111"/>
    </row>
    <row r="5842" spans="3:34">
      <c r="C5842" s="111"/>
      <c r="D5842" s="111"/>
      <c r="E5842" s="111"/>
      <c r="F5842" s="138"/>
      <c r="G5842" s="111"/>
      <c r="J5842" s="111"/>
      <c r="AD5842" s="111"/>
      <c r="AH5842" s="111"/>
    </row>
    <row r="5843" spans="3:34">
      <c r="C5843" s="111"/>
      <c r="D5843" s="111"/>
      <c r="E5843" s="111"/>
      <c r="F5843" s="138"/>
      <c r="G5843" s="111"/>
      <c r="J5843" s="111"/>
      <c r="AD5843" s="111"/>
      <c r="AH5843" s="111"/>
    </row>
    <row r="5844" spans="3:34">
      <c r="C5844" s="111"/>
      <c r="D5844" s="111"/>
      <c r="E5844" s="111"/>
      <c r="F5844" s="138"/>
      <c r="G5844" s="111"/>
      <c r="J5844" s="111"/>
      <c r="AD5844" s="111"/>
      <c r="AH5844" s="111"/>
    </row>
    <row r="5845" spans="3:34">
      <c r="C5845" s="111"/>
      <c r="D5845" s="111"/>
      <c r="E5845" s="111"/>
      <c r="F5845" s="138"/>
      <c r="G5845" s="111"/>
      <c r="J5845" s="111"/>
      <c r="AD5845" s="111"/>
      <c r="AH5845" s="111"/>
    </row>
    <row r="5846" spans="3:34">
      <c r="C5846" s="111"/>
      <c r="D5846" s="111"/>
      <c r="E5846" s="111"/>
      <c r="F5846" s="138"/>
      <c r="G5846" s="111"/>
      <c r="J5846" s="111"/>
      <c r="AD5846" s="111"/>
      <c r="AH5846" s="111"/>
    </row>
    <row r="5847" spans="3:34">
      <c r="C5847" s="111"/>
      <c r="D5847" s="111"/>
      <c r="E5847" s="111"/>
      <c r="F5847" s="138"/>
      <c r="G5847" s="111"/>
      <c r="J5847" s="111"/>
      <c r="AD5847" s="111"/>
      <c r="AH5847" s="111"/>
    </row>
    <row r="5848" spans="3:34">
      <c r="C5848" s="111"/>
      <c r="D5848" s="111"/>
      <c r="E5848" s="111"/>
      <c r="F5848" s="138"/>
      <c r="G5848" s="111"/>
      <c r="J5848" s="111"/>
      <c r="AD5848" s="111"/>
      <c r="AH5848" s="111"/>
    </row>
    <row r="5849" spans="3:34">
      <c r="C5849" s="111"/>
      <c r="D5849" s="111"/>
      <c r="E5849" s="111"/>
      <c r="F5849" s="138"/>
      <c r="G5849" s="111"/>
      <c r="J5849" s="111"/>
      <c r="AD5849" s="111"/>
      <c r="AH5849" s="111"/>
    </row>
    <row r="5850" spans="3:34">
      <c r="C5850" s="111"/>
      <c r="D5850" s="111"/>
      <c r="E5850" s="111"/>
      <c r="F5850" s="138"/>
      <c r="G5850" s="111"/>
      <c r="J5850" s="111"/>
      <c r="AD5850" s="111"/>
      <c r="AH5850" s="111"/>
    </row>
    <row r="5851" spans="3:34">
      <c r="C5851" s="111"/>
      <c r="D5851" s="111"/>
      <c r="E5851" s="111"/>
      <c r="F5851" s="138"/>
      <c r="G5851" s="111"/>
      <c r="J5851" s="111"/>
      <c r="AD5851" s="111"/>
      <c r="AH5851" s="111"/>
    </row>
    <row r="5852" spans="3:34">
      <c r="C5852" s="111"/>
      <c r="D5852" s="111"/>
      <c r="E5852" s="111"/>
      <c r="F5852" s="138"/>
      <c r="G5852" s="111"/>
      <c r="J5852" s="111"/>
      <c r="AD5852" s="111"/>
      <c r="AH5852" s="111"/>
    </row>
    <row r="5853" spans="3:34">
      <c r="C5853" s="111"/>
      <c r="D5853" s="111"/>
      <c r="E5853" s="111"/>
      <c r="F5853" s="138"/>
      <c r="G5853" s="111"/>
      <c r="J5853" s="111"/>
      <c r="AD5853" s="111"/>
      <c r="AH5853" s="111"/>
    </row>
    <row r="5854" spans="3:34">
      <c r="C5854" s="111"/>
      <c r="D5854" s="111"/>
      <c r="E5854" s="111"/>
      <c r="F5854" s="138"/>
      <c r="G5854" s="111"/>
      <c r="J5854" s="111"/>
      <c r="AD5854" s="111"/>
      <c r="AH5854" s="111"/>
    </row>
    <row r="5855" spans="3:34">
      <c r="C5855" s="111"/>
      <c r="D5855" s="111"/>
      <c r="E5855" s="111"/>
      <c r="F5855" s="138"/>
      <c r="G5855" s="111"/>
      <c r="J5855" s="111"/>
      <c r="AD5855" s="111"/>
      <c r="AH5855" s="111"/>
    </row>
    <row r="5856" spans="3:34">
      <c r="C5856" s="111"/>
      <c r="D5856" s="111"/>
      <c r="E5856" s="111"/>
      <c r="F5856" s="138"/>
      <c r="G5856" s="111"/>
      <c r="J5856" s="111"/>
      <c r="AD5856" s="111"/>
      <c r="AH5856" s="111"/>
    </row>
    <row r="5857" spans="3:34">
      <c r="C5857" s="111"/>
      <c r="D5857" s="111"/>
      <c r="E5857" s="111"/>
      <c r="F5857" s="138"/>
      <c r="G5857" s="111"/>
      <c r="J5857" s="111"/>
      <c r="AD5857" s="111"/>
      <c r="AH5857" s="111"/>
    </row>
    <row r="5858" spans="3:34">
      <c r="C5858" s="111"/>
      <c r="D5858" s="111"/>
      <c r="E5858" s="111"/>
      <c r="F5858" s="138"/>
      <c r="G5858" s="111"/>
      <c r="J5858" s="111"/>
      <c r="AD5858" s="111"/>
      <c r="AH5858" s="111"/>
    </row>
    <row r="5859" spans="3:34">
      <c r="C5859" s="111"/>
      <c r="D5859" s="111"/>
      <c r="E5859" s="111"/>
      <c r="F5859" s="138"/>
      <c r="G5859" s="111"/>
      <c r="J5859" s="111"/>
      <c r="AD5859" s="111"/>
      <c r="AH5859" s="111"/>
    </row>
    <row r="5860" spans="3:34">
      <c r="C5860" s="111"/>
      <c r="D5860" s="111"/>
      <c r="E5860" s="111"/>
      <c r="F5860" s="138"/>
      <c r="G5860" s="111"/>
      <c r="J5860" s="111"/>
      <c r="AD5860" s="111"/>
      <c r="AH5860" s="111"/>
    </row>
    <row r="5861" spans="3:34">
      <c r="C5861" s="111"/>
      <c r="D5861" s="111"/>
      <c r="E5861" s="111"/>
      <c r="F5861" s="138"/>
      <c r="G5861" s="111"/>
      <c r="J5861" s="111"/>
      <c r="AD5861" s="111"/>
      <c r="AH5861" s="111"/>
    </row>
    <row r="5862" spans="3:34">
      <c r="C5862" s="111"/>
      <c r="D5862" s="111"/>
      <c r="E5862" s="111"/>
      <c r="F5862" s="138"/>
      <c r="G5862" s="111"/>
      <c r="J5862" s="111"/>
      <c r="AD5862" s="111"/>
      <c r="AH5862" s="111"/>
    </row>
    <row r="5863" spans="3:34">
      <c r="C5863" s="111"/>
      <c r="D5863" s="111"/>
      <c r="E5863" s="111"/>
      <c r="F5863" s="138"/>
      <c r="G5863" s="111"/>
      <c r="J5863" s="111"/>
      <c r="AD5863" s="111"/>
      <c r="AH5863" s="111"/>
    </row>
    <row r="5864" spans="3:34">
      <c r="C5864" s="111"/>
      <c r="D5864" s="111"/>
      <c r="E5864" s="111"/>
      <c r="F5864" s="138"/>
      <c r="G5864" s="111"/>
      <c r="J5864" s="111"/>
      <c r="AD5864" s="111"/>
      <c r="AH5864" s="111"/>
    </row>
    <row r="5865" spans="3:34">
      <c r="C5865" s="111"/>
      <c r="D5865" s="111"/>
      <c r="E5865" s="111"/>
      <c r="F5865" s="138"/>
      <c r="G5865" s="111"/>
      <c r="J5865" s="111"/>
      <c r="AD5865" s="111"/>
      <c r="AH5865" s="111"/>
    </row>
    <row r="5866" spans="3:34">
      <c r="C5866" s="111"/>
      <c r="D5866" s="111"/>
      <c r="E5866" s="111"/>
      <c r="F5866" s="138"/>
      <c r="G5866" s="111"/>
      <c r="J5866" s="111"/>
      <c r="AD5866" s="111"/>
      <c r="AH5866" s="111"/>
    </row>
    <row r="5867" spans="3:34">
      <c r="C5867" s="111"/>
      <c r="D5867" s="111"/>
      <c r="E5867" s="111"/>
      <c r="F5867" s="138"/>
      <c r="G5867" s="111"/>
      <c r="J5867" s="111"/>
      <c r="AD5867" s="111"/>
      <c r="AH5867" s="111"/>
    </row>
    <row r="5868" spans="3:34">
      <c r="C5868" s="111"/>
      <c r="D5868" s="111"/>
      <c r="E5868" s="111"/>
      <c r="F5868" s="138"/>
      <c r="G5868" s="111"/>
      <c r="J5868" s="111"/>
      <c r="AD5868" s="111"/>
      <c r="AH5868" s="111"/>
    </row>
    <row r="5869" spans="3:34">
      <c r="C5869" s="111"/>
      <c r="D5869" s="111"/>
      <c r="E5869" s="111"/>
      <c r="F5869" s="138"/>
      <c r="G5869" s="111"/>
      <c r="J5869" s="111"/>
      <c r="AD5869" s="111"/>
      <c r="AH5869" s="111"/>
    </row>
    <row r="5870" spans="3:34">
      <c r="C5870" s="111"/>
      <c r="D5870" s="111"/>
      <c r="E5870" s="111"/>
      <c r="F5870" s="138"/>
      <c r="G5870" s="111"/>
      <c r="J5870" s="111"/>
      <c r="AD5870" s="111"/>
      <c r="AH5870" s="111"/>
    </row>
    <row r="5871" spans="3:34">
      <c r="C5871" s="111"/>
      <c r="D5871" s="111"/>
      <c r="E5871" s="111"/>
      <c r="F5871" s="138"/>
      <c r="G5871" s="111"/>
      <c r="J5871" s="111"/>
      <c r="AD5871" s="111"/>
      <c r="AH5871" s="111"/>
    </row>
    <row r="5872" spans="3:34">
      <c r="C5872" s="111"/>
      <c r="D5872" s="111"/>
      <c r="E5872" s="111"/>
      <c r="F5872" s="138"/>
      <c r="G5872" s="111"/>
      <c r="J5872" s="111"/>
      <c r="AD5872" s="111"/>
      <c r="AH5872" s="111"/>
    </row>
    <row r="5873" spans="3:34">
      <c r="C5873" s="111"/>
      <c r="D5873" s="111"/>
      <c r="E5873" s="111"/>
      <c r="F5873" s="138"/>
      <c r="G5873" s="111"/>
      <c r="J5873" s="111"/>
      <c r="AD5873" s="111"/>
      <c r="AH5873" s="111"/>
    </row>
    <row r="5874" spans="3:34">
      <c r="C5874" s="111"/>
      <c r="D5874" s="111"/>
      <c r="E5874" s="111"/>
      <c r="F5874" s="138"/>
      <c r="G5874" s="111"/>
      <c r="J5874" s="111"/>
      <c r="AD5874" s="111"/>
      <c r="AH5874" s="111"/>
    </row>
    <row r="5875" spans="3:34">
      <c r="C5875" s="111"/>
      <c r="D5875" s="111"/>
      <c r="E5875" s="111"/>
      <c r="F5875" s="138"/>
      <c r="G5875" s="111"/>
      <c r="J5875" s="111"/>
      <c r="AD5875" s="111"/>
      <c r="AH5875" s="111"/>
    </row>
    <row r="5876" spans="3:34">
      <c r="C5876" s="111"/>
      <c r="D5876" s="111"/>
      <c r="E5876" s="111"/>
      <c r="F5876" s="138"/>
      <c r="G5876" s="111"/>
      <c r="J5876" s="111"/>
      <c r="AD5876" s="111"/>
      <c r="AH5876" s="111"/>
    </row>
    <row r="5877" spans="3:34">
      <c r="C5877" s="111"/>
      <c r="D5877" s="111"/>
      <c r="E5877" s="111"/>
      <c r="F5877" s="138"/>
      <c r="G5877" s="111"/>
      <c r="J5877" s="111"/>
      <c r="AD5877" s="111"/>
      <c r="AH5877" s="111"/>
    </row>
    <row r="5878" spans="3:34">
      <c r="C5878" s="111"/>
      <c r="D5878" s="111"/>
      <c r="E5878" s="111"/>
      <c r="F5878" s="138"/>
      <c r="G5878" s="111"/>
      <c r="J5878" s="111"/>
      <c r="AD5878" s="111"/>
      <c r="AH5878" s="111"/>
    </row>
    <row r="5879" spans="3:34">
      <c r="C5879" s="111"/>
      <c r="D5879" s="111"/>
      <c r="E5879" s="111"/>
      <c r="F5879" s="138"/>
      <c r="G5879" s="111"/>
      <c r="J5879" s="111"/>
      <c r="AD5879" s="111"/>
      <c r="AH5879" s="111"/>
    </row>
    <row r="5880" spans="3:34">
      <c r="C5880" s="111"/>
      <c r="D5880" s="111"/>
      <c r="E5880" s="111"/>
      <c r="F5880" s="138"/>
      <c r="G5880" s="111"/>
      <c r="J5880" s="111"/>
      <c r="AD5880" s="111"/>
      <c r="AH5880" s="111"/>
    </row>
    <row r="5881" spans="3:34">
      <c r="C5881" s="111"/>
      <c r="D5881" s="111"/>
      <c r="E5881" s="111"/>
      <c r="F5881" s="138"/>
      <c r="G5881" s="111"/>
      <c r="J5881" s="111"/>
      <c r="AD5881" s="111"/>
      <c r="AH5881" s="111"/>
    </row>
    <row r="5882" spans="3:34">
      <c r="C5882" s="111"/>
      <c r="D5882" s="111"/>
      <c r="E5882" s="111"/>
      <c r="F5882" s="138"/>
      <c r="G5882" s="111"/>
      <c r="J5882" s="111"/>
      <c r="AD5882" s="111"/>
      <c r="AH5882" s="111"/>
    </row>
    <row r="5883" spans="3:34">
      <c r="C5883" s="111"/>
      <c r="D5883" s="111"/>
      <c r="E5883" s="111"/>
      <c r="F5883" s="138"/>
      <c r="G5883" s="111"/>
      <c r="J5883" s="111"/>
      <c r="AD5883" s="111"/>
      <c r="AH5883" s="111"/>
    </row>
    <row r="5884" spans="3:34">
      <c r="C5884" s="111"/>
      <c r="D5884" s="111"/>
      <c r="E5884" s="111"/>
      <c r="F5884" s="138"/>
      <c r="G5884" s="111"/>
      <c r="J5884" s="111"/>
      <c r="AD5884" s="111"/>
      <c r="AH5884" s="111"/>
    </row>
    <row r="5885" spans="3:34">
      <c r="C5885" s="111"/>
      <c r="D5885" s="111"/>
      <c r="E5885" s="111"/>
      <c r="F5885" s="138"/>
      <c r="G5885" s="111"/>
      <c r="J5885" s="111"/>
      <c r="AD5885" s="111"/>
      <c r="AH5885" s="111"/>
    </row>
    <row r="5886" spans="3:34">
      <c r="C5886" s="111"/>
      <c r="D5886" s="111"/>
      <c r="E5886" s="111"/>
      <c r="F5886" s="138"/>
      <c r="G5886" s="111"/>
      <c r="J5886" s="111"/>
      <c r="AD5886" s="111"/>
      <c r="AH5886" s="111"/>
    </row>
    <row r="5887" spans="3:34">
      <c r="C5887" s="111"/>
      <c r="D5887" s="111"/>
      <c r="E5887" s="111"/>
      <c r="F5887" s="138"/>
      <c r="G5887" s="111"/>
      <c r="J5887" s="111"/>
      <c r="AD5887" s="111"/>
      <c r="AH5887" s="111"/>
    </row>
    <row r="5888" spans="3:34">
      <c r="C5888" s="111"/>
      <c r="D5888" s="111"/>
      <c r="E5888" s="111"/>
      <c r="F5888" s="138"/>
      <c r="G5888" s="111"/>
      <c r="J5888" s="111"/>
      <c r="AD5888" s="111"/>
      <c r="AH5888" s="111"/>
    </row>
    <row r="5889" spans="3:34">
      <c r="C5889" s="111"/>
      <c r="D5889" s="111"/>
      <c r="E5889" s="111"/>
      <c r="F5889" s="138"/>
      <c r="G5889" s="111"/>
      <c r="J5889" s="111"/>
      <c r="AD5889" s="111"/>
      <c r="AH5889" s="111"/>
    </row>
    <row r="5890" spans="3:34">
      <c r="C5890" s="111"/>
      <c r="D5890" s="111"/>
      <c r="E5890" s="111"/>
      <c r="F5890" s="138"/>
      <c r="G5890" s="111"/>
      <c r="J5890" s="111"/>
      <c r="AD5890" s="111"/>
      <c r="AH5890" s="111"/>
    </row>
    <row r="5891" spans="3:34">
      <c r="C5891" s="111"/>
      <c r="D5891" s="111"/>
      <c r="E5891" s="111"/>
      <c r="F5891" s="138"/>
      <c r="G5891" s="111"/>
      <c r="J5891" s="111"/>
      <c r="AD5891" s="111"/>
      <c r="AH5891" s="111"/>
    </row>
    <row r="5892" spans="3:34">
      <c r="C5892" s="111"/>
      <c r="D5892" s="111"/>
      <c r="E5892" s="111"/>
      <c r="F5892" s="138"/>
      <c r="G5892" s="111"/>
      <c r="J5892" s="111"/>
      <c r="AD5892" s="111"/>
      <c r="AH5892" s="111"/>
    </row>
    <row r="5893" spans="3:34">
      <c r="C5893" s="111"/>
      <c r="D5893" s="111"/>
      <c r="E5893" s="111"/>
      <c r="F5893" s="138"/>
      <c r="G5893" s="111"/>
      <c r="J5893" s="111"/>
      <c r="AD5893" s="111"/>
      <c r="AH5893" s="111"/>
    </row>
    <row r="5894" spans="3:34">
      <c r="C5894" s="111"/>
      <c r="D5894" s="111"/>
      <c r="E5894" s="111"/>
      <c r="F5894" s="138"/>
      <c r="G5894" s="111"/>
      <c r="J5894" s="111"/>
      <c r="AD5894" s="111"/>
      <c r="AH5894" s="111"/>
    </row>
    <row r="5895" spans="3:34">
      <c r="C5895" s="111"/>
      <c r="D5895" s="111"/>
      <c r="E5895" s="111"/>
      <c r="F5895" s="138"/>
      <c r="G5895" s="111"/>
      <c r="J5895" s="111"/>
      <c r="AD5895" s="111"/>
      <c r="AH5895" s="111"/>
    </row>
    <row r="5896" spans="3:34">
      <c r="C5896" s="111"/>
      <c r="D5896" s="111"/>
      <c r="E5896" s="111"/>
      <c r="F5896" s="138"/>
      <c r="G5896" s="111"/>
      <c r="J5896" s="111"/>
      <c r="AD5896" s="111"/>
      <c r="AH5896" s="111"/>
    </row>
    <row r="5897" spans="3:34">
      <c r="C5897" s="111"/>
      <c r="D5897" s="111"/>
      <c r="E5897" s="111"/>
      <c r="F5897" s="138"/>
      <c r="G5897" s="111"/>
      <c r="J5897" s="111"/>
      <c r="AD5897" s="111"/>
      <c r="AH5897" s="111"/>
    </row>
    <row r="5898" spans="3:34">
      <c r="C5898" s="111"/>
      <c r="D5898" s="111"/>
      <c r="E5898" s="111"/>
      <c r="F5898" s="138"/>
      <c r="G5898" s="111"/>
      <c r="J5898" s="111"/>
      <c r="AD5898" s="111"/>
      <c r="AH5898" s="111"/>
    </row>
    <row r="5899" spans="3:34">
      <c r="C5899" s="111"/>
      <c r="D5899" s="111"/>
      <c r="E5899" s="111"/>
      <c r="F5899" s="138"/>
      <c r="G5899" s="111"/>
      <c r="J5899" s="111"/>
      <c r="AD5899" s="111"/>
      <c r="AH5899" s="111"/>
    </row>
    <row r="5900" spans="3:34">
      <c r="C5900" s="111"/>
      <c r="D5900" s="111"/>
      <c r="E5900" s="111"/>
      <c r="F5900" s="138"/>
      <c r="G5900" s="111"/>
      <c r="J5900" s="111"/>
      <c r="AD5900" s="111"/>
      <c r="AH5900" s="111"/>
    </row>
    <row r="5901" spans="3:34">
      <c r="C5901" s="111"/>
      <c r="D5901" s="111"/>
      <c r="E5901" s="111"/>
      <c r="F5901" s="138"/>
      <c r="G5901" s="111"/>
      <c r="J5901" s="111"/>
      <c r="AD5901" s="111"/>
      <c r="AH5901" s="111"/>
    </row>
    <row r="5902" spans="3:34">
      <c r="C5902" s="111"/>
      <c r="D5902" s="111"/>
      <c r="E5902" s="111"/>
      <c r="F5902" s="138"/>
      <c r="G5902" s="111"/>
      <c r="J5902" s="111"/>
      <c r="AD5902" s="111"/>
      <c r="AH5902" s="111"/>
    </row>
    <row r="5903" spans="3:34">
      <c r="C5903" s="111"/>
      <c r="D5903" s="111"/>
      <c r="E5903" s="111"/>
      <c r="F5903" s="138"/>
      <c r="G5903" s="111"/>
      <c r="J5903" s="111"/>
      <c r="AD5903" s="111"/>
      <c r="AH5903" s="111"/>
    </row>
    <row r="5904" spans="3:34">
      <c r="C5904" s="111"/>
      <c r="D5904" s="111"/>
      <c r="E5904" s="111"/>
      <c r="F5904" s="138"/>
      <c r="G5904" s="111"/>
      <c r="J5904" s="111"/>
      <c r="AD5904" s="111"/>
      <c r="AH5904" s="111"/>
    </row>
    <row r="5905" spans="3:34">
      <c r="C5905" s="111"/>
      <c r="D5905" s="111"/>
      <c r="E5905" s="111"/>
      <c r="F5905" s="138"/>
      <c r="G5905" s="111"/>
      <c r="J5905" s="111"/>
      <c r="AD5905" s="111"/>
      <c r="AH5905" s="111"/>
    </row>
    <row r="5906" spans="3:34">
      <c r="C5906" s="111"/>
      <c r="D5906" s="111"/>
      <c r="E5906" s="111"/>
      <c r="F5906" s="138"/>
      <c r="G5906" s="111"/>
      <c r="J5906" s="111"/>
      <c r="AD5906" s="111"/>
      <c r="AH5906" s="111"/>
    </row>
    <row r="5907" spans="3:34">
      <c r="C5907" s="111"/>
      <c r="D5907" s="111"/>
      <c r="E5907" s="111"/>
      <c r="F5907" s="138"/>
      <c r="G5907" s="111"/>
      <c r="J5907" s="111"/>
      <c r="AD5907" s="111"/>
      <c r="AH5907" s="111"/>
    </row>
    <row r="5908" spans="3:34">
      <c r="C5908" s="111"/>
      <c r="D5908" s="111"/>
      <c r="E5908" s="111"/>
      <c r="F5908" s="138"/>
      <c r="G5908" s="111"/>
      <c r="J5908" s="111"/>
      <c r="AD5908" s="111"/>
      <c r="AH5908" s="111"/>
    </row>
    <row r="5909" spans="3:34">
      <c r="C5909" s="111"/>
      <c r="D5909" s="111"/>
      <c r="E5909" s="111"/>
      <c r="F5909" s="138"/>
      <c r="G5909" s="111"/>
      <c r="J5909" s="111"/>
      <c r="AD5909" s="111"/>
      <c r="AH5909" s="111"/>
    </row>
    <row r="5910" spans="3:34">
      <c r="C5910" s="111"/>
      <c r="D5910" s="111"/>
      <c r="E5910" s="111"/>
      <c r="F5910" s="138"/>
      <c r="G5910" s="111"/>
      <c r="J5910" s="111"/>
      <c r="AD5910" s="111"/>
      <c r="AH5910" s="111"/>
    </row>
    <row r="5911" spans="3:34">
      <c r="C5911" s="111"/>
      <c r="D5911" s="111"/>
      <c r="E5911" s="111"/>
      <c r="F5911" s="138"/>
      <c r="G5911" s="111"/>
      <c r="J5911" s="111"/>
      <c r="AD5911" s="111"/>
      <c r="AH5911" s="111"/>
    </row>
    <row r="5912" spans="3:34">
      <c r="C5912" s="111"/>
      <c r="D5912" s="111"/>
      <c r="E5912" s="111"/>
      <c r="F5912" s="138"/>
      <c r="G5912" s="111"/>
      <c r="J5912" s="111"/>
      <c r="AD5912" s="111"/>
      <c r="AH5912" s="111"/>
    </row>
    <row r="5913" spans="3:34">
      <c r="C5913" s="111"/>
      <c r="D5913" s="111"/>
      <c r="E5913" s="111"/>
      <c r="F5913" s="138"/>
      <c r="G5913" s="111"/>
      <c r="J5913" s="111"/>
      <c r="AD5913" s="111"/>
      <c r="AH5913" s="111"/>
    </row>
    <row r="5914" spans="3:34">
      <c r="C5914" s="111"/>
      <c r="D5914" s="111"/>
      <c r="E5914" s="111"/>
      <c r="F5914" s="138"/>
      <c r="G5914" s="111"/>
      <c r="J5914" s="111"/>
      <c r="AD5914" s="111"/>
      <c r="AH5914" s="111"/>
    </row>
    <row r="5915" spans="3:34">
      <c r="C5915" s="111"/>
      <c r="D5915" s="111"/>
      <c r="E5915" s="111"/>
      <c r="F5915" s="138"/>
      <c r="G5915" s="111"/>
      <c r="J5915" s="111"/>
      <c r="AD5915" s="111"/>
      <c r="AH5915" s="111"/>
    </row>
    <row r="5916" spans="3:34">
      <c r="C5916" s="111"/>
      <c r="D5916" s="111"/>
      <c r="E5916" s="111"/>
      <c r="F5916" s="138"/>
      <c r="G5916" s="111"/>
      <c r="J5916" s="111"/>
      <c r="AD5916" s="111"/>
      <c r="AH5916" s="111"/>
    </row>
    <row r="5917" spans="3:34">
      <c r="C5917" s="111"/>
      <c r="D5917" s="111"/>
      <c r="E5917" s="111"/>
      <c r="F5917" s="138"/>
      <c r="G5917" s="111"/>
      <c r="J5917" s="111"/>
      <c r="AD5917" s="111"/>
      <c r="AH5917" s="111"/>
    </row>
    <row r="5918" spans="3:34">
      <c r="C5918" s="111"/>
      <c r="D5918" s="111"/>
      <c r="E5918" s="111"/>
      <c r="F5918" s="138"/>
      <c r="G5918" s="111"/>
      <c r="J5918" s="111"/>
      <c r="AD5918" s="111"/>
      <c r="AH5918" s="111"/>
    </row>
    <row r="5919" spans="3:34">
      <c r="C5919" s="111"/>
      <c r="D5919" s="111"/>
      <c r="E5919" s="111"/>
      <c r="F5919" s="138"/>
      <c r="G5919" s="111"/>
      <c r="J5919" s="111"/>
      <c r="AD5919" s="111"/>
      <c r="AH5919" s="111"/>
    </row>
    <row r="5920" spans="3:34">
      <c r="C5920" s="111"/>
      <c r="D5920" s="111"/>
      <c r="E5920" s="111"/>
      <c r="F5920" s="138"/>
      <c r="G5920" s="111"/>
      <c r="J5920" s="111"/>
      <c r="AD5920" s="111"/>
      <c r="AH5920" s="111"/>
    </row>
    <row r="5921" spans="3:34">
      <c r="C5921" s="111"/>
      <c r="D5921" s="111"/>
      <c r="E5921" s="111"/>
      <c r="F5921" s="138"/>
      <c r="G5921" s="111"/>
      <c r="J5921" s="111"/>
      <c r="AD5921" s="111"/>
      <c r="AH5921" s="111"/>
    </row>
    <row r="5922" spans="3:34">
      <c r="C5922" s="111"/>
      <c r="D5922" s="111"/>
      <c r="E5922" s="111"/>
      <c r="F5922" s="138"/>
      <c r="G5922" s="111"/>
      <c r="J5922" s="111"/>
      <c r="AD5922" s="111"/>
      <c r="AH5922" s="111"/>
    </row>
    <row r="5923" spans="3:34">
      <c r="C5923" s="111"/>
      <c r="D5923" s="111"/>
      <c r="E5923" s="111"/>
      <c r="F5923" s="138"/>
      <c r="G5923" s="111"/>
      <c r="J5923" s="111"/>
      <c r="AD5923" s="111"/>
      <c r="AH5923" s="111"/>
    </row>
    <row r="5924" spans="3:34">
      <c r="C5924" s="111"/>
      <c r="D5924" s="111"/>
      <c r="E5924" s="111"/>
      <c r="F5924" s="138"/>
      <c r="G5924" s="111"/>
      <c r="J5924" s="111"/>
      <c r="AD5924" s="111"/>
      <c r="AH5924" s="111"/>
    </row>
    <row r="5925" spans="3:34">
      <c r="C5925" s="111"/>
      <c r="D5925" s="111"/>
      <c r="E5925" s="111"/>
      <c r="F5925" s="138"/>
      <c r="G5925" s="111"/>
      <c r="J5925" s="111"/>
      <c r="AD5925" s="111"/>
      <c r="AH5925" s="111"/>
    </row>
    <row r="5926" spans="3:34">
      <c r="C5926" s="111"/>
      <c r="D5926" s="111"/>
      <c r="E5926" s="111"/>
      <c r="F5926" s="138"/>
      <c r="G5926" s="111"/>
      <c r="J5926" s="111"/>
      <c r="AD5926" s="111"/>
      <c r="AH5926" s="111"/>
    </row>
    <row r="5927" spans="3:34">
      <c r="C5927" s="111"/>
      <c r="D5927" s="111"/>
      <c r="E5927" s="111"/>
      <c r="F5927" s="138"/>
      <c r="G5927" s="111"/>
      <c r="J5927" s="111"/>
      <c r="AD5927" s="111"/>
      <c r="AH5927" s="111"/>
    </row>
    <row r="5928" spans="3:34">
      <c r="C5928" s="111"/>
      <c r="D5928" s="111"/>
      <c r="E5928" s="111"/>
      <c r="F5928" s="138"/>
      <c r="G5928" s="111"/>
      <c r="J5928" s="111"/>
      <c r="AD5928" s="111"/>
      <c r="AH5928" s="111"/>
    </row>
    <row r="5929" spans="3:34">
      <c r="C5929" s="111"/>
      <c r="D5929" s="111"/>
      <c r="E5929" s="111"/>
      <c r="F5929" s="138"/>
      <c r="G5929" s="111"/>
      <c r="J5929" s="111"/>
      <c r="AD5929" s="111"/>
      <c r="AH5929" s="111"/>
    </row>
    <row r="5930" spans="3:34">
      <c r="C5930" s="111"/>
      <c r="D5930" s="111"/>
      <c r="E5930" s="111"/>
      <c r="F5930" s="138"/>
      <c r="G5930" s="111"/>
      <c r="J5930" s="111"/>
      <c r="AD5930" s="111"/>
      <c r="AH5930" s="111"/>
    </row>
    <row r="5931" spans="3:34">
      <c r="C5931" s="111"/>
      <c r="D5931" s="111"/>
      <c r="E5931" s="111"/>
      <c r="F5931" s="138"/>
      <c r="G5931" s="111"/>
      <c r="J5931" s="111"/>
      <c r="AD5931" s="111"/>
      <c r="AH5931" s="111"/>
    </row>
    <row r="5932" spans="3:34">
      <c r="C5932" s="111"/>
      <c r="D5932" s="111"/>
      <c r="E5932" s="111"/>
      <c r="F5932" s="138"/>
      <c r="G5932" s="111"/>
      <c r="J5932" s="111"/>
      <c r="AD5932" s="111"/>
      <c r="AH5932" s="111"/>
    </row>
    <row r="5933" spans="3:34">
      <c r="C5933" s="111"/>
      <c r="D5933" s="111"/>
      <c r="E5933" s="111"/>
      <c r="F5933" s="138"/>
      <c r="G5933" s="111"/>
      <c r="J5933" s="111"/>
      <c r="AD5933" s="111"/>
      <c r="AH5933" s="111"/>
    </row>
    <row r="5934" spans="3:34">
      <c r="C5934" s="111"/>
      <c r="D5934" s="111"/>
      <c r="E5934" s="111"/>
      <c r="F5934" s="138"/>
      <c r="G5934" s="111"/>
      <c r="J5934" s="111"/>
      <c r="AD5934" s="111"/>
      <c r="AH5934" s="111"/>
    </row>
    <row r="5935" spans="3:34">
      <c r="C5935" s="111"/>
      <c r="D5935" s="111"/>
      <c r="E5935" s="111"/>
      <c r="F5935" s="138"/>
      <c r="G5935" s="111"/>
      <c r="J5935" s="111"/>
      <c r="AD5935" s="111"/>
      <c r="AH5935" s="111"/>
    </row>
    <row r="5936" spans="3:34">
      <c r="C5936" s="111"/>
      <c r="D5936" s="111"/>
      <c r="E5936" s="111"/>
      <c r="F5936" s="138"/>
      <c r="G5936" s="111"/>
      <c r="J5936" s="111"/>
      <c r="AD5936" s="111"/>
      <c r="AH5936" s="111"/>
    </row>
    <row r="5937" spans="3:34">
      <c r="C5937" s="111"/>
      <c r="D5937" s="111"/>
      <c r="E5937" s="111"/>
      <c r="F5937" s="138"/>
      <c r="G5937" s="111"/>
      <c r="J5937" s="111"/>
      <c r="AD5937" s="111"/>
      <c r="AH5937" s="111"/>
    </row>
    <row r="5938" spans="3:34">
      <c r="C5938" s="111"/>
      <c r="D5938" s="111"/>
      <c r="E5938" s="111"/>
      <c r="F5938" s="138"/>
      <c r="G5938" s="111"/>
      <c r="J5938" s="111"/>
      <c r="AD5938" s="111"/>
      <c r="AH5938" s="111"/>
    </row>
    <row r="5939" spans="3:34">
      <c r="C5939" s="111"/>
      <c r="D5939" s="111"/>
      <c r="E5939" s="111"/>
      <c r="F5939" s="138"/>
      <c r="G5939" s="111"/>
      <c r="J5939" s="111"/>
      <c r="AD5939" s="111"/>
      <c r="AH5939" s="111"/>
    </row>
    <row r="5940" spans="3:34">
      <c r="C5940" s="111"/>
      <c r="D5940" s="111"/>
      <c r="E5940" s="111"/>
      <c r="F5940" s="138"/>
      <c r="G5940" s="111"/>
      <c r="J5940" s="111"/>
      <c r="AD5940" s="111"/>
      <c r="AH5940" s="111"/>
    </row>
    <row r="5941" spans="3:34">
      <c r="C5941" s="111"/>
      <c r="D5941" s="111"/>
      <c r="E5941" s="111"/>
      <c r="F5941" s="138"/>
      <c r="G5941" s="111"/>
      <c r="J5941" s="111"/>
      <c r="AD5941" s="111"/>
      <c r="AH5941" s="111"/>
    </row>
    <row r="5942" spans="3:34">
      <c r="C5942" s="111"/>
      <c r="D5942" s="111"/>
      <c r="E5942" s="111"/>
      <c r="F5942" s="138"/>
      <c r="G5942" s="111"/>
      <c r="J5942" s="111"/>
      <c r="AD5942" s="111"/>
      <c r="AH5942" s="111"/>
    </row>
    <row r="5943" spans="3:34">
      <c r="C5943" s="111"/>
      <c r="D5943" s="111"/>
      <c r="E5943" s="111"/>
      <c r="F5943" s="138"/>
      <c r="G5943" s="111"/>
      <c r="J5943" s="111"/>
      <c r="AD5943" s="111"/>
      <c r="AH5943" s="111"/>
    </row>
    <row r="5944" spans="3:34">
      <c r="C5944" s="111"/>
      <c r="D5944" s="111"/>
      <c r="E5944" s="111"/>
      <c r="F5944" s="138"/>
      <c r="G5944" s="111"/>
      <c r="J5944" s="111"/>
      <c r="AD5944" s="111"/>
      <c r="AH5944" s="111"/>
    </row>
    <row r="5945" spans="3:34">
      <c r="C5945" s="111"/>
      <c r="D5945" s="111"/>
      <c r="E5945" s="111"/>
      <c r="F5945" s="138"/>
      <c r="G5945" s="111"/>
      <c r="J5945" s="111"/>
      <c r="AD5945" s="111"/>
      <c r="AH5945" s="111"/>
    </row>
    <row r="5946" spans="3:34">
      <c r="C5946" s="111"/>
      <c r="D5946" s="111"/>
      <c r="E5946" s="111"/>
      <c r="F5946" s="138"/>
      <c r="G5946" s="111"/>
      <c r="J5946" s="111"/>
      <c r="AD5946" s="111"/>
      <c r="AH5946" s="111"/>
    </row>
    <row r="5947" spans="3:34">
      <c r="C5947" s="111"/>
      <c r="D5947" s="111"/>
      <c r="E5947" s="111"/>
      <c r="F5947" s="138"/>
      <c r="G5947" s="111"/>
      <c r="J5947" s="111"/>
      <c r="AD5947" s="111"/>
      <c r="AH5947" s="111"/>
    </row>
    <row r="5948" spans="3:34">
      <c r="C5948" s="111"/>
      <c r="D5948" s="111"/>
      <c r="E5948" s="111"/>
      <c r="F5948" s="138"/>
      <c r="G5948" s="111"/>
      <c r="J5948" s="111"/>
      <c r="AD5948" s="111"/>
      <c r="AH5948" s="111"/>
    </row>
    <row r="5949" spans="3:34">
      <c r="C5949" s="111"/>
      <c r="D5949" s="111"/>
      <c r="E5949" s="111"/>
      <c r="F5949" s="138"/>
      <c r="G5949" s="111"/>
      <c r="J5949" s="111"/>
      <c r="AD5949" s="111"/>
      <c r="AH5949" s="111"/>
    </row>
    <row r="5950" spans="3:34">
      <c r="C5950" s="111"/>
      <c r="D5950" s="111"/>
      <c r="E5950" s="111"/>
      <c r="F5950" s="138"/>
      <c r="G5950" s="111"/>
      <c r="J5950" s="111"/>
      <c r="AD5950" s="111"/>
      <c r="AH5950" s="111"/>
    </row>
    <row r="5951" spans="3:34">
      <c r="C5951" s="111"/>
      <c r="D5951" s="111"/>
      <c r="E5951" s="111"/>
      <c r="F5951" s="138"/>
      <c r="G5951" s="111"/>
      <c r="J5951" s="111"/>
      <c r="AD5951" s="111"/>
      <c r="AH5951" s="111"/>
    </row>
    <row r="5952" spans="3:34">
      <c r="C5952" s="111"/>
      <c r="D5952" s="111"/>
      <c r="E5952" s="111"/>
      <c r="F5952" s="138"/>
      <c r="G5952" s="111"/>
      <c r="J5952" s="111"/>
      <c r="AD5952" s="111"/>
      <c r="AH5952" s="111"/>
    </row>
    <row r="5953" spans="3:34">
      <c r="C5953" s="111"/>
      <c r="D5953" s="111"/>
      <c r="E5953" s="111"/>
      <c r="F5953" s="138"/>
      <c r="G5953" s="111"/>
      <c r="J5953" s="111"/>
      <c r="AD5953" s="111"/>
      <c r="AH5953" s="111"/>
    </row>
    <row r="5954" spans="3:34">
      <c r="C5954" s="111"/>
      <c r="D5954" s="111"/>
      <c r="E5954" s="111"/>
      <c r="F5954" s="138"/>
      <c r="G5954" s="111"/>
      <c r="J5954" s="111"/>
      <c r="AD5954" s="111"/>
      <c r="AH5954" s="111"/>
    </row>
    <row r="5955" spans="3:34">
      <c r="C5955" s="111"/>
      <c r="D5955" s="111"/>
      <c r="E5955" s="111"/>
      <c r="F5955" s="138"/>
      <c r="G5955" s="111"/>
      <c r="J5955" s="111"/>
      <c r="AD5955" s="111"/>
      <c r="AH5955" s="111"/>
    </row>
    <row r="5956" spans="3:34">
      <c r="C5956" s="111"/>
      <c r="D5956" s="111"/>
      <c r="E5956" s="111"/>
      <c r="F5956" s="138"/>
      <c r="G5956" s="111"/>
      <c r="J5956" s="111"/>
      <c r="AD5956" s="111"/>
      <c r="AH5956" s="111"/>
    </row>
    <row r="5957" spans="3:34">
      <c r="C5957" s="111"/>
      <c r="D5957" s="111"/>
      <c r="E5957" s="111"/>
      <c r="F5957" s="138"/>
      <c r="G5957" s="111"/>
      <c r="J5957" s="111"/>
      <c r="AD5957" s="111"/>
      <c r="AH5957" s="111"/>
    </row>
    <row r="5958" spans="3:34">
      <c r="C5958" s="111"/>
      <c r="D5958" s="111"/>
      <c r="E5958" s="111"/>
      <c r="F5958" s="138"/>
      <c r="G5958" s="111"/>
      <c r="J5958" s="111"/>
      <c r="AD5958" s="111"/>
      <c r="AH5958" s="111"/>
    </row>
    <row r="5959" spans="3:34">
      <c r="C5959" s="111"/>
      <c r="D5959" s="111"/>
      <c r="E5959" s="111"/>
      <c r="F5959" s="138"/>
      <c r="G5959" s="111"/>
      <c r="J5959" s="111"/>
      <c r="AD5959" s="111"/>
      <c r="AH5959" s="111"/>
    </row>
    <row r="5960" spans="3:34">
      <c r="C5960" s="111"/>
      <c r="D5960" s="111"/>
      <c r="E5960" s="111"/>
      <c r="F5960" s="138"/>
      <c r="G5960" s="111"/>
      <c r="J5960" s="111"/>
      <c r="AD5960" s="111"/>
      <c r="AH5960" s="111"/>
    </row>
    <row r="5961" spans="3:34">
      <c r="C5961" s="111"/>
      <c r="D5961" s="111"/>
      <c r="E5961" s="111"/>
      <c r="F5961" s="138"/>
      <c r="G5961" s="111"/>
      <c r="J5961" s="111"/>
      <c r="AD5961" s="111"/>
      <c r="AH5961" s="111"/>
    </row>
    <row r="5962" spans="3:34">
      <c r="C5962" s="111"/>
      <c r="D5962" s="111"/>
      <c r="E5962" s="111"/>
      <c r="F5962" s="138"/>
      <c r="G5962" s="111"/>
      <c r="J5962" s="111"/>
      <c r="AD5962" s="111"/>
      <c r="AH5962" s="111"/>
    </row>
    <row r="5963" spans="3:34">
      <c r="C5963" s="111"/>
      <c r="D5963" s="111"/>
      <c r="E5963" s="111"/>
      <c r="F5963" s="138"/>
      <c r="G5963" s="111"/>
      <c r="J5963" s="111"/>
      <c r="AD5963" s="111"/>
      <c r="AH5963" s="111"/>
    </row>
    <row r="5964" spans="3:34">
      <c r="C5964" s="111"/>
      <c r="D5964" s="111"/>
      <c r="E5964" s="111"/>
      <c r="F5964" s="138"/>
      <c r="G5964" s="111"/>
      <c r="J5964" s="111"/>
      <c r="AD5964" s="111"/>
      <c r="AH5964" s="111"/>
    </row>
    <row r="5965" spans="3:34">
      <c r="C5965" s="111"/>
      <c r="D5965" s="111"/>
      <c r="E5965" s="111"/>
      <c r="F5965" s="138"/>
      <c r="G5965" s="111"/>
      <c r="J5965" s="111"/>
      <c r="AD5965" s="111"/>
      <c r="AH5965" s="111"/>
    </row>
    <row r="5966" spans="3:34">
      <c r="C5966" s="111"/>
      <c r="D5966" s="111"/>
      <c r="E5966" s="111"/>
      <c r="F5966" s="138"/>
      <c r="G5966" s="111"/>
      <c r="J5966" s="111"/>
      <c r="AD5966" s="111"/>
      <c r="AH5966" s="111"/>
    </row>
    <row r="5967" spans="3:34">
      <c r="C5967" s="111"/>
      <c r="D5967" s="111"/>
      <c r="E5967" s="111"/>
      <c r="F5967" s="138"/>
      <c r="G5967" s="111"/>
      <c r="J5967" s="111"/>
      <c r="AD5967" s="111"/>
      <c r="AH5967" s="111"/>
    </row>
    <row r="5968" spans="3:34">
      <c r="C5968" s="111"/>
      <c r="D5968" s="111"/>
      <c r="E5968" s="111"/>
      <c r="F5968" s="138"/>
      <c r="G5968" s="111"/>
      <c r="J5968" s="111"/>
      <c r="AD5968" s="111"/>
      <c r="AH5968" s="111"/>
    </row>
    <row r="5969" spans="3:34">
      <c r="C5969" s="111"/>
      <c r="D5969" s="111"/>
      <c r="E5969" s="111"/>
      <c r="F5969" s="138"/>
      <c r="G5969" s="111"/>
      <c r="J5969" s="111"/>
      <c r="AD5969" s="111"/>
      <c r="AH5969" s="111"/>
    </row>
    <row r="5970" spans="3:34">
      <c r="C5970" s="111"/>
      <c r="D5970" s="111"/>
      <c r="E5970" s="111"/>
      <c r="F5970" s="138"/>
      <c r="G5970" s="111"/>
      <c r="J5970" s="111"/>
      <c r="AD5970" s="111"/>
      <c r="AH5970" s="111"/>
    </row>
    <row r="5971" spans="3:34">
      <c r="C5971" s="111"/>
      <c r="D5971" s="111"/>
      <c r="E5971" s="111"/>
      <c r="F5971" s="138"/>
      <c r="G5971" s="111"/>
      <c r="J5971" s="111"/>
      <c r="AD5971" s="111"/>
      <c r="AH5971" s="111"/>
    </row>
    <row r="5972" spans="3:34">
      <c r="C5972" s="111"/>
      <c r="D5972" s="111"/>
      <c r="E5972" s="111"/>
      <c r="F5972" s="138"/>
      <c r="G5972" s="111"/>
      <c r="J5972" s="111"/>
      <c r="AD5972" s="111"/>
      <c r="AH5972" s="111"/>
    </row>
    <row r="5973" spans="3:34">
      <c r="C5973" s="111"/>
      <c r="D5973" s="111"/>
      <c r="E5973" s="111"/>
      <c r="F5973" s="138"/>
      <c r="G5973" s="111"/>
      <c r="J5973" s="111"/>
      <c r="AD5973" s="111"/>
      <c r="AH5973" s="111"/>
    </row>
    <row r="5974" spans="3:34">
      <c r="C5974" s="111"/>
      <c r="D5974" s="111"/>
      <c r="E5974" s="111"/>
      <c r="F5974" s="138"/>
      <c r="G5974" s="111"/>
      <c r="J5974" s="111"/>
      <c r="AD5974" s="111"/>
      <c r="AH5974" s="111"/>
    </row>
    <row r="5975" spans="3:34">
      <c r="C5975" s="111"/>
      <c r="D5975" s="111"/>
      <c r="E5975" s="111"/>
      <c r="F5975" s="138"/>
      <c r="G5975" s="111"/>
      <c r="J5975" s="111"/>
      <c r="AD5975" s="111"/>
      <c r="AH5975" s="111"/>
    </row>
    <row r="5976" spans="3:34">
      <c r="C5976" s="111"/>
      <c r="D5976" s="111"/>
      <c r="E5976" s="111"/>
      <c r="F5976" s="138"/>
      <c r="G5976" s="111"/>
      <c r="J5976" s="111"/>
      <c r="AD5976" s="111"/>
      <c r="AH5976" s="111"/>
    </row>
    <row r="5977" spans="3:34">
      <c r="C5977" s="111"/>
      <c r="D5977" s="111"/>
      <c r="E5977" s="111"/>
      <c r="F5977" s="138"/>
      <c r="G5977" s="111"/>
      <c r="J5977" s="111"/>
      <c r="AD5977" s="111"/>
      <c r="AH5977" s="111"/>
    </row>
    <row r="5978" spans="3:34">
      <c r="C5978" s="111"/>
      <c r="D5978" s="111"/>
      <c r="E5978" s="111"/>
      <c r="F5978" s="138"/>
      <c r="G5978" s="111"/>
      <c r="J5978" s="111"/>
      <c r="AD5978" s="111"/>
      <c r="AH5978" s="111"/>
    </row>
    <row r="5979" spans="3:34">
      <c r="C5979" s="111"/>
      <c r="D5979" s="111"/>
      <c r="E5979" s="111"/>
      <c r="F5979" s="138"/>
      <c r="G5979" s="111"/>
      <c r="J5979" s="111"/>
      <c r="AD5979" s="111"/>
      <c r="AH5979" s="111"/>
    </row>
    <row r="5980" spans="3:34">
      <c r="C5980" s="111"/>
      <c r="D5980" s="111"/>
      <c r="E5980" s="111"/>
      <c r="F5980" s="138"/>
      <c r="G5980" s="111"/>
      <c r="J5980" s="111"/>
      <c r="AD5980" s="111"/>
      <c r="AH5980" s="111"/>
    </row>
    <row r="5981" spans="3:34">
      <c r="C5981" s="111"/>
      <c r="D5981" s="111"/>
      <c r="E5981" s="111"/>
      <c r="F5981" s="138"/>
      <c r="G5981" s="111"/>
      <c r="J5981" s="111"/>
      <c r="AD5981" s="111"/>
      <c r="AH5981" s="111"/>
    </row>
    <row r="5982" spans="3:34">
      <c r="C5982" s="111"/>
      <c r="D5982" s="111"/>
      <c r="E5982" s="111"/>
      <c r="F5982" s="138"/>
      <c r="G5982" s="111"/>
      <c r="J5982" s="111"/>
      <c r="AD5982" s="111"/>
      <c r="AH5982" s="111"/>
    </row>
    <row r="5983" spans="3:34">
      <c r="C5983" s="111"/>
      <c r="D5983" s="111"/>
      <c r="E5983" s="111"/>
      <c r="F5983" s="138"/>
      <c r="G5983" s="111"/>
      <c r="J5983" s="111"/>
      <c r="AD5983" s="111"/>
      <c r="AH5983" s="111"/>
    </row>
    <row r="5984" spans="3:34">
      <c r="C5984" s="111"/>
      <c r="D5984" s="111"/>
      <c r="E5984" s="111"/>
      <c r="F5984" s="138"/>
      <c r="G5984" s="111"/>
      <c r="J5984" s="111"/>
      <c r="AD5984" s="111"/>
      <c r="AH5984" s="111"/>
    </row>
    <row r="5985" spans="3:34">
      <c r="C5985" s="111"/>
      <c r="D5985" s="111"/>
      <c r="E5985" s="111"/>
      <c r="F5985" s="138"/>
      <c r="G5985" s="111"/>
      <c r="J5985" s="111"/>
      <c r="AD5985" s="111"/>
      <c r="AH5985" s="111"/>
    </row>
    <row r="5986" spans="3:34">
      <c r="C5986" s="111"/>
      <c r="D5986" s="111"/>
      <c r="E5986" s="111"/>
      <c r="F5986" s="138"/>
      <c r="G5986" s="111"/>
      <c r="J5986" s="111"/>
      <c r="AD5986" s="111"/>
      <c r="AH5986" s="111"/>
    </row>
    <row r="5987" spans="3:34">
      <c r="C5987" s="111"/>
      <c r="D5987" s="111"/>
      <c r="E5987" s="111"/>
      <c r="F5987" s="138"/>
      <c r="G5987" s="111"/>
      <c r="J5987" s="111"/>
      <c r="AD5987" s="111"/>
      <c r="AH5987" s="111"/>
    </row>
    <row r="5988" spans="3:34">
      <c r="C5988" s="111"/>
      <c r="D5988" s="111"/>
      <c r="E5988" s="111"/>
      <c r="F5988" s="138"/>
      <c r="G5988" s="111"/>
      <c r="J5988" s="111"/>
      <c r="AD5988" s="111"/>
      <c r="AH5988" s="111"/>
    </row>
    <row r="5989" spans="3:34">
      <c r="C5989" s="111"/>
      <c r="D5989" s="111"/>
      <c r="E5989" s="111"/>
      <c r="F5989" s="138"/>
      <c r="G5989" s="111"/>
      <c r="J5989" s="111"/>
      <c r="AD5989" s="111"/>
      <c r="AH5989" s="111"/>
    </row>
    <row r="5990" spans="3:34">
      <c r="C5990" s="111"/>
      <c r="D5990" s="111"/>
      <c r="E5990" s="111"/>
      <c r="F5990" s="138"/>
      <c r="G5990" s="111"/>
      <c r="J5990" s="111"/>
      <c r="AD5990" s="111"/>
      <c r="AH5990" s="111"/>
    </row>
    <row r="5991" spans="3:34">
      <c r="C5991" s="111"/>
      <c r="D5991" s="111"/>
      <c r="E5991" s="111"/>
      <c r="F5991" s="138"/>
      <c r="G5991" s="111"/>
      <c r="J5991" s="111"/>
      <c r="AD5991" s="111"/>
      <c r="AH5991" s="111"/>
    </row>
    <row r="5992" spans="3:34">
      <c r="C5992" s="111"/>
      <c r="D5992" s="111"/>
      <c r="E5992" s="111"/>
      <c r="F5992" s="138"/>
      <c r="G5992" s="111"/>
      <c r="J5992" s="111"/>
      <c r="AD5992" s="111"/>
      <c r="AH5992" s="111"/>
    </row>
    <row r="5993" spans="3:34">
      <c r="C5993" s="111"/>
      <c r="D5993" s="111"/>
      <c r="E5993" s="111"/>
      <c r="F5993" s="138"/>
      <c r="G5993" s="111"/>
      <c r="J5993" s="111"/>
      <c r="AD5993" s="111"/>
      <c r="AH5993" s="111"/>
    </row>
    <row r="5994" spans="3:34">
      <c r="C5994" s="111"/>
      <c r="D5994" s="111"/>
      <c r="E5994" s="111"/>
      <c r="F5994" s="138"/>
      <c r="G5994" s="111"/>
      <c r="J5994" s="111"/>
      <c r="AD5994" s="111"/>
      <c r="AH5994" s="111"/>
    </row>
    <row r="5995" spans="3:34">
      <c r="C5995" s="111"/>
      <c r="D5995" s="111"/>
      <c r="E5995" s="111"/>
      <c r="F5995" s="138"/>
      <c r="G5995" s="111"/>
      <c r="J5995" s="111"/>
      <c r="AD5995" s="111"/>
      <c r="AH5995" s="111"/>
    </row>
    <row r="5996" spans="3:34">
      <c r="C5996" s="111"/>
      <c r="D5996" s="111"/>
      <c r="E5996" s="111"/>
      <c r="F5996" s="138"/>
      <c r="G5996" s="111"/>
      <c r="J5996" s="111"/>
      <c r="AD5996" s="111"/>
      <c r="AH5996" s="111"/>
    </row>
    <row r="5997" spans="3:34">
      <c r="C5997" s="111"/>
      <c r="D5997" s="111"/>
      <c r="E5997" s="111"/>
      <c r="F5997" s="138"/>
      <c r="G5997" s="111"/>
      <c r="J5997" s="111"/>
      <c r="AD5997" s="111"/>
      <c r="AH5997" s="111"/>
    </row>
    <row r="5998" spans="3:34">
      <c r="C5998" s="111"/>
      <c r="D5998" s="111"/>
      <c r="E5998" s="111"/>
      <c r="F5998" s="138"/>
      <c r="G5998" s="111"/>
      <c r="J5998" s="111"/>
      <c r="AD5998" s="111"/>
      <c r="AH5998" s="111"/>
    </row>
    <row r="5999" spans="3:34">
      <c r="C5999" s="111"/>
      <c r="D5999" s="111"/>
      <c r="E5999" s="111"/>
      <c r="F5999" s="138"/>
      <c r="G5999" s="111"/>
      <c r="J5999" s="111"/>
      <c r="AD5999" s="111"/>
      <c r="AH5999" s="111"/>
    </row>
    <row r="6000" spans="3:34">
      <c r="C6000" s="111"/>
      <c r="D6000" s="111"/>
      <c r="E6000" s="111"/>
      <c r="F6000" s="138"/>
      <c r="G6000" s="111"/>
      <c r="J6000" s="111"/>
      <c r="AD6000" s="111"/>
      <c r="AH6000" s="111"/>
    </row>
    <row r="6001" spans="3:34">
      <c r="C6001" s="111"/>
      <c r="D6001" s="111"/>
      <c r="E6001" s="111"/>
      <c r="F6001" s="138"/>
      <c r="G6001" s="111"/>
      <c r="J6001" s="111"/>
      <c r="AD6001" s="111"/>
      <c r="AH6001" s="111"/>
    </row>
    <row r="6002" spans="3:34">
      <c r="C6002" s="111"/>
      <c r="D6002" s="111"/>
      <c r="E6002" s="111"/>
      <c r="F6002" s="138"/>
      <c r="G6002" s="111"/>
      <c r="J6002" s="111"/>
      <c r="AD6002" s="111"/>
      <c r="AH6002" s="111"/>
    </row>
    <row r="6003" spans="3:34">
      <c r="C6003" s="111"/>
      <c r="D6003" s="111"/>
      <c r="E6003" s="111"/>
      <c r="F6003" s="138"/>
      <c r="G6003" s="111"/>
      <c r="J6003" s="111"/>
      <c r="AD6003" s="111"/>
      <c r="AH6003" s="111"/>
    </row>
    <row r="6004" spans="3:34">
      <c r="C6004" s="111"/>
      <c r="D6004" s="111"/>
      <c r="E6004" s="111"/>
      <c r="F6004" s="138"/>
      <c r="G6004" s="111"/>
      <c r="J6004" s="111"/>
      <c r="AD6004" s="111"/>
      <c r="AH6004" s="111"/>
    </row>
    <row r="6005" spans="3:34">
      <c r="C6005" s="111"/>
      <c r="D6005" s="111"/>
      <c r="E6005" s="111"/>
      <c r="F6005" s="138"/>
      <c r="G6005" s="111"/>
      <c r="J6005" s="111"/>
      <c r="AD6005" s="111"/>
      <c r="AH6005" s="111"/>
    </row>
    <row r="6006" spans="3:34">
      <c r="C6006" s="111"/>
      <c r="D6006" s="111"/>
      <c r="E6006" s="111"/>
      <c r="F6006" s="138"/>
      <c r="G6006" s="111"/>
      <c r="J6006" s="111"/>
      <c r="AD6006" s="111"/>
      <c r="AH6006" s="111"/>
    </row>
    <row r="6007" spans="3:34">
      <c r="C6007" s="111"/>
      <c r="D6007" s="111"/>
      <c r="E6007" s="111"/>
      <c r="F6007" s="138"/>
      <c r="G6007" s="111"/>
      <c r="J6007" s="111"/>
      <c r="AD6007" s="111"/>
      <c r="AH6007" s="111"/>
    </row>
    <row r="6008" spans="3:34">
      <c r="C6008" s="111"/>
      <c r="D6008" s="111"/>
      <c r="E6008" s="111"/>
      <c r="F6008" s="138"/>
      <c r="G6008" s="111"/>
      <c r="J6008" s="111"/>
      <c r="AD6008" s="111"/>
      <c r="AH6008" s="111"/>
    </row>
    <row r="6009" spans="3:34">
      <c r="C6009" s="111"/>
      <c r="D6009" s="111"/>
      <c r="E6009" s="111"/>
      <c r="F6009" s="138"/>
      <c r="G6009" s="111"/>
      <c r="J6009" s="111"/>
      <c r="AD6009" s="111"/>
      <c r="AH6009" s="111"/>
    </row>
    <row r="6010" spans="3:34">
      <c r="C6010" s="111"/>
      <c r="D6010" s="111"/>
      <c r="E6010" s="111"/>
      <c r="F6010" s="138"/>
      <c r="G6010" s="111"/>
      <c r="J6010" s="111"/>
      <c r="AD6010" s="111"/>
      <c r="AH6010" s="111"/>
    </row>
    <row r="6011" spans="3:34">
      <c r="C6011" s="111"/>
      <c r="D6011" s="111"/>
      <c r="E6011" s="111"/>
      <c r="F6011" s="138"/>
      <c r="G6011" s="111"/>
      <c r="J6011" s="111"/>
      <c r="AD6011" s="111"/>
      <c r="AH6011" s="111"/>
    </row>
    <row r="6012" spans="3:34">
      <c r="C6012" s="111"/>
      <c r="D6012" s="111"/>
      <c r="E6012" s="111"/>
      <c r="F6012" s="138"/>
      <c r="G6012" s="111"/>
      <c r="J6012" s="111"/>
      <c r="AD6012" s="111"/>
      <c r="AH6012" s="111"/>
    </row>
    <row r="6013" spans="3:34">
      <c r="C6013" s="111"/>
      <c r="D6013" s="111"/>
      <c r="E6013" s="111"/>
      <c r="F6013" s="138"/>
      <c r="G6013" s="111"/>
      <c r="J6013" s="111"/>
      <c r="AD6013" s="111"/>
      <c r="AH6013" s="111"/>
    </row>
    <row r="6014" spans="3:34">
      <c r="C6014" s="111"/>
      <c r="D6014" s="111"/>
      <c r="E6014" s="111"/>
      <c r="F6014" s="138"/>
      <c r="G6014" s="111"/>
      <c r="J6014" s="111"/>
      <c r="AD6014" s="111"/>
      <c r="AH6014" s="111"/>
    </row>
    <row r="6015" spans="3:34">
      <c r="C6015" s="111"/>
      <c r="D6015" s="111"/>
      <c r="E6015" s="111"/>
      <c r="F6015" s="138"/>
      <c r="G6015" s="111"/>
      <c r="J6015" s="111"/>
      <c r="AD6015" s="111"/>
      <c r="AH6015" s="111"/>
    </row>
    <row r="6016" spans="3:34">
      <c r="C6016" s="111"/>
      <c r="D6016" s="111"/>
      <c r="E6016" s="111"/>
      <c r="F6016" s="138"/>
      <c r="G6016" s="111"/>
      <c r="J6016" s="111"/>
      <c r="AD6016" s="111"/>
      <c r="AH6016" s="111"/>
    </row>
    <row r="6017" spans="3:34">
      <c r="C6017" s="111"/>
      <c r="D6017" s="111"/>
      <c r="E6017" s="111"/>
      <c r="F6017" s="138"/>
      <c r="G6017" s="111"/>
      <c r="J6017" s="111"/>
      <c r="AD6017" s="111"/>
      <c r="AH6017" s="111"/>
    </row>
    <row r="6018" spans="3:34">
      <c r="C6018" s="111"/>
      <c r="D6018" s="111"/>
      <c r="E6018" s="111"/>
      <c r="F6018" s="138"/>
      <c r="G6018" s="111"/>
      <c r="J6018" s="111"/>
      <c r="AD6018" s="111"/>
      <c r="AH6018" s="111"/>
    </row>
    <row r="6019" spans="3:34">
      <c r="C6019" s="111"/>
      <c r="D6019" s="111"/>
      <c r="E6019" s="111"/>
      <c r="F6019" s="138"/>
      <c r="G6019" s="111"/>
      <c r="J6019" s="111"/>
      <c r="AD6019" s="111"/>
      <c r="AH6019" s="111"/>
    </row>
    <row r="6020" spans="3:34">
      <c r="C6020" s="111"/>
      <c r="D6020" s="111"/>
      <c r="E6020" s="111"/>
      <c r="F6020" s="138"/>
      <c r="G6020" s="111"/>
      <c r="J6020" s="111"/>
      <c r="AD6020" s="111"/>
      <c r="AH6020" s="111"/>
    </row>
    <row r="6021" spans="3:34">
      <c r="C6021" s="111"/>
      <c r="D6021" s="111"/>
      <c r="E6021" s="111"/>
      <c r="F6021" s="138"/>
      <c r="G6021" s="111"/>
      <c r="J6021" s="111"/>
      <c r="AD6021" s="111"/>
      <c r="AH6021" s="111"/>
    </row>
    <row r="6022" spans="3:34">
      <c r="C6022" s="111"/>
      <c r="D6022" s="111"/>
      <c r="E6022" s="111"/>
      <c r="F6022" s="138"/>
      <c r="G6022" s="111"/>
      <c r="J6022" s="111"/>
      <c r="AD6022" s="111"/>
      <c r="AH6022" s="111"/>
    </row>
    <row r="6023" spans="3:34">
      <c r="C6023" s="111"/>
      <c r="D6023" s="111"/>
      <c r="E6023" s="111"/>
      <c r="F6023" s="138"/>
      <c r="G6023" s="111"/>
      <c r="J6023" s="111"/>
      <c r="AD6023" s="111"/>
      <c r="AH6023" s="111"/>
    </row>
    <row r="6024" spans="3:34">
      <c r="C6024" s="111"/>
      <c r="D6024" s="111"/>
      <c r="E6024" s="111"/>
      <c r="F6024" s="138"/>
      <c r="G6024" s="111"/>
      <c r="J6024" s="111"/>
      <c r="AD6024" s="111"/>
      <c r="AH6024" s="111"/>
    </row>
    <row r="6025" spans="3:34">
      <c r="C6025" s="111"/>
      <c r="D6025" s="111"/>
      <c r="E6025" s="111"/>
      <c r="F6025" s="138"/>
      <c r="G6025" s="111"/>
      <c r="J6025" s="111"/>
      <c r="AD6025" s="111"/>
      <c r="AH6025" s="111"/>
    </row>
    <row r="6026" spans="3:34">
      <c r="C6026" s="111"/>
      <c r="D6026" s="111"/>
      <c r="E6026" s="111"/>
      <c r="F6026" s="138"/>
      <c r="G6026" s="111"/>
      <c r="J6026" s="111"/>
      <c r="AD6026" s="111"/>
      <c r="AH6026" s="111"/>
    </row>
    <row r="6027" spans="3:34">
      <c r="C6027" s="111"/>
      <c r="D6027" s="111"/>
      <c r="E6027" s="111"/>
      <c r="F6027" s="138"/>
      <c r="G6027" s="111"/>
      <c r="J6027" s="111"/>
      <c r="AD6027" s="111"/>
      <c r="AH6027" s="111"/>
    </row>
    <row r="6028" spans="3:34">
      <c r="C6028" s="111"/>
      <c r="D6028" s="111"/>
      <c r="E6028" s="111"/>
      <c r="F6028" s="138"/>
      <c r="G6028" s="111"/>
      <c r="J6028" s="111"/>
      <c r="AD6028" s="111"/>
      <c r="AH6028" s="111"/>
    </row>
    <row r="6029" spans="3:34">
      <c r="C6029" s="111"/>
      <c r="D6029" s="111"/>
      <c r="E6029" s="111"/>
      <c r="F6029" s="138"/>
      <c r="G6029" s="111"/>
      <c r="J6029" s="111"/>
      <c r="AD6029" s="111"/>
      <c r="AH6029" s="111"/>
    </row>
    <row r="6030" spans="3:34">
      <c r="C6030" s="111"/>
      <c r="D6030" s="111"/>
      <c r="E6030" s="111"/>
      <c r="F6030" s="138"/>
      <c r="G6030" s="111"/>
      <c r="J6030" s="111"/>
      <c r="AD6030" s="111"/>
      <c r="AH6030" s="111"/>
    </row>
    <row r="6031" spans="3:34">
      <c r="C6031" s="111"/>
      <c r="D6031" s="111"/>
      <c r="E6031" s="111"/>
      <c r="F6031" s="138"/>
      <c r="G6031" s="111"/>
      <c r="J6031" s="111"/>
      <c r="AD6031" s="111"/>
      <c r="AH6031" s="111"/>
    </row>
    <row r="6032" spans="3:34">
      <c r="C6032" s="111"/>
      <c r="D6032" s="111"/>
      <c r="E6032" s="111"/>
      <c r="F6032" s="138"/>
      <c r="G6032" s="111"/>
      <c r="J6032" s="111"/>
      <c r="AD6032" s="111"/>
      <c r="AH6032" s="111"/>
    </row>
    <row r="6033" spans="3:34">
      <c r="C6033" s="111"/>
      <c r="D6033" s="111"/>
      <c r="E6033" s="111"/>
      <c r="F6033" s="138"/>
      <c r="G6033" s="111"/>
      <c r="J6033" s="111"/>
      <c r="AD6033" s="111"/>
      <c r="AH6033" s="111"/>
    </row>
    <row r="6034" spans="3:34">
      <c r="C6034" s="111"/>
      <c r="D6034" s="111"/>
      <c r="E6034" s="111"/>
      <c r="F6034" s="138"/>
      <c r="G6034" s="111"/>
      <c r="J6034" s="111"/>
      <c r="AD6034" s="111"/>
      <c r="AH6034" s="111"/>
    </row>
    <row r="6035" spans="3:34">
      <c r="C6035" s="111"/>
      <c r="D6035" s="111"/>
      <c r="E6035" s="111"/>
      <c r="F6035" s="138"/>
      <c r="G6035" s="111"/>
      <c r="J6035" s="111"/>
      <c r="AD6035" s="111"/>
      <c r="AH6035" s="111"/>
    </row>
    <row r="6036" spans="3:34">
      <c r="C6036" s="111"/>
      <c r="D6036" s="111"/>
      <c r="E6036" s="111"/>
      <c r="F6036" s="138"/>
      <c r="G6036" s="111"/>
      <c r="J6036" s="111"/>
      <c r="AD6036" s="111"/>
      <c r="AH6036" s="111"/>
    </row>
    <row r="6037" spans="3:34">
      <c r="C6037" s="111"/>
      <c r="D6037" s="111"/>
      <c r="E6037" s="111"/>
      <c r="F6037" s="138"/>
      <c r="G6037" s="111"/>
      <c r="J6037" s="111"/>
      <c r="AD6037" s="111"/>
      <c r="AH6037" s="111"/>
    </row>
    <row r="6038" spans="3:34">
      <c r="C6038" s="111"/>
      <c r="D6038" s="111"/>
      <c r="E6038" s="111"/>
      <c r="F6038" s="138"/>
      <c r="G6038" s="111"/>
      <c r="J6038" s="111"/>
      <c r="AD6038" s="111"/>
      <c r="AH6038" s="111"/>
    </row>
    <row r="6039" spans="3:34">
      <c r="C6039" s="111"/>
      <c r="D6039" s="111"/>
      <c r="E6039" s="111"/>
      <c r="F6039" s="138"/>
      <c r="G6039" s="111"/>
      <c r="J6039" s="111"/>
      <c r="AD6039" s="111"/>
      <c r="AH6039" s="111"/>
    </row>
    <row r="6040" spans="3:34">
      <c r="C6040" s="111"/>
      <c r="D6040" s="111"/>
      <c r="E6040" s="111"/>
      <c r="F6040" s="138"/>
      <c r="G6040" s="111"/>
      <c r="J6040" s="111"/>
      <c r="AD6040" s="111"/>
      <c r="AH6040" s="111"/>
    </row>
    <row r="6041" spans="3:34">
      <c r="C6041" s="111"/>
      <c r="D6041" s="111"/>
      <c r="E6041" s="111"/>
      <c r="F6041" s="138"/>
      <c r="G6041" s="111"/>
      <c r="J6041" s="111"/>
      <c r="AD6041" s="111"/>
      <c r="AH6041" s="111"/>
    </row>
    <row r="6042" spans="3:34">
      <c r="C6042" s="111"/>
      <c r="D6042" s="111"/>
      <c r="E6042" s="111"/>
      <c r="F6042" s="138"/>
      <c r="G6042" s="111"/>
      <c r="J6042" s="111"/>
      <c r="AD6042" s="111"/>
      <c r="AH6042" s="111"/>
    </row>
    <row r="6043" spans="3:34">
      <c r="C6043" s="111"/>
      <c r="D6043" s="111"/>
      <c r="E6043" s="111"/>
      <c r="F6043" s="138"/>
      <c r="G6043" s="111"/>
      <c r="J6043" s="111"/>
      <c r="AD6043" s="111"/>
      <c r="AH6043" s="111"/>
    </row>
    <row r="6044" spans="3:34">
      <c r="C6044" s="111"/>
      <c r="D6044" s="111"/>
      <c r="E6044" s="111"/>
      <c r="F6044" s="138"/>
      <c r="G6044" s="111"/>
      <c r="J6044" s="111"/>
      <c r="AD6044" s="111"/>
      <c r="AH6044" s="111"/>
    </row>
    <row r="6045" spans="3:34">
      <c r="C6045" s="111"/>
      <c r="D6045" s="111"/>
      <c r="E6045" s="111"/>
      <c r="F6045" s="138"/>
      <c r="G6045" s="111"/>
      <c r="J6045" s="111"/>
      <c r="AD6045" s="111"/>
      <c r="AH6045" s="111"/>
    </row>
    <row r="6046" spans="3:34">
      <c r="C6046" s="111"/>
      <c r="D6046" s="111"/>
      <c r="E6046" s="111"/>
      <c r="F6046" s="138"/>
      <c r="G6046" s="111"/>
      <c r="J6046" s="111"/>
      <c r="AD6046" s="111"/>
      <c r="AH6046" s="111"/>
    </row>
    <row r="6047" spans="3:34">
      <c r="C6047" s="111"/>
      <c r="D6047" s="111"/>
      <c r="E6047" s="111"/>
      <c r="F6047" s="138"/>
      <c r="G6047" s="111"/>
      <c r="J6047" s="111"/>
      <c r="AD6047" s="111"/>
      <c r="AH6047" s="111"/>
    </row>
    <row r="6048" spans="3:34">
      <c r="C6048" s="111"/>
      <c r="D6048" s="111"/>
      <c r="E6048" s="111"/>
      <c r="F6048" s="138"/>
      <c r="G6048" s="111"/>
      <c r="J6048" s="111"/>
      <c r="AD6048" s="111"/>
      <c r="AH6048" s="111"/>
    </row>
    <row r="6049" spans="3:34">
      <c r="C6049" s="111"/>
      <c r="D6049" s="111"/>
      <c r="E6049" s="111"/>
      <c r="F6049" s="138"/>
      <c r="G6049" s="111"/>
      <c r="J6049" s="111"/>
      <c r="AD6049" s="111"/>
      <c r="AH6049" s="111"/>
    </row>
    <row r="6050" spans="3:34">
      <c r="C6050" s="111"/>
      <c r="D6050" s="111"/>
      <c r="E6050" s="111"/>
      <c r="F6050" s="138"/>
      <c r="G6050" s="111"/>
      <c r="J6050" s="111"/>
      <c r="AD6050" s="111"/>
      <c r="AH6050" s="111"/>
    </row>
    <row r="6051" spans="3:34">
      <c r="C6051" s="111"/>
      <c r="D6051" s="111"/>
      <c r="E6051" s="111"/>
      <c r="F6051" s="138"/>
      <c r="G6051" s="111"/>
      <c r="J6051" s="111"/>
      <c r="AD6051" s="111"/>
      <c r="AH6051" s="111"/>
    </row>
    <row r="6052" spans="3:34">
      <c r="C6052" s="111"/>
      <c r="D6052" s="111"/>
      <c r="E6052" s="111"/>
      <c r="F6052" s="138"/>
      <c r="G6052" s="111"/>
      <c r="J6052" s="111"/>
      <c r="AD6052" s="111"/>
      <c r="AH6052" s="111"/>
    </row>
    <row r="6053" spans="3:34">
      <c r="C6053" s="111"/>
      <c r="D6053" s="111"/>
      <c r="E6053" s="111"/>
      <c r="F6053" s="138"/>
      <c r="G6053" s="111"/>
      <c r="J6053" s="111"/>
      <c r="AD6053" s="111"/>
      <c r="AH6053" s="111"/>
    </row>
    <row r="6054" spans="3:34">
      <c r="C6054" s="111"/>
      <c r="D6054" s="111"/>
      <c r="E6054" s="111"/>
      <c r="F6054" s="138"/>
      <c r="G6054" s="111"/>
      <c r="J6054" s="111"/>
      <c r="AD6054" s="111"/>
      <c r="AH6054" s="111"/>
    </row>
    <row r="6055" spans="3:34">
      <c r="C6055" s="111"/>
      <c r="D6055" s="111"/>
      <c r="E6055" s="111"/>
      <c r="F6055" s="138"/>
      <c r="G6055" s="111"/>
      <c r="J6055" s="111"/>
      <c r="AD6055" s="111"/>
      <c r="AH6055" s="111"/>
    </row>
    <row r="6056" spans="3:34">
      <c r="C6056" s="111"/>
      <c r="D6056" s="111"/>
      <c r="E6056" s="111"/>
      <c r="F6056" s="138"/>
      <c r="G6056" s="111"/>
      <c r="J6056" s="111"/>
      <c r="AD6056" s="111"/>
      <c r="AH6056" s="111"/>
    </row>
    <row r="6057" spans="3:34">
      <c r="C6057" s="111"/>
      <c r="D6057" s="111"/>
      <c r="E6057" s="111"/>
      <c r="F6057" s="138"/>
      <c r="G6057" s="111"/>
      <c r="J6057" s="111"/>
      <c r="AD6057" s="111"/>
      <c r="AH6057" s="111"/>
    </row>
    <row r="6058" spans="3:34">
      <c r="C6058" s="111"/>
      <c r="D6058" s="111"/>
      <c r="E6058" s="111"/>
      <c r="F6058" s="138"/>
      <c r="G6058" s="111"/>
      <c r="J6058" s="111"/>
      <c r="AD6058" s="111"/>
      <c r="AH6058" s="111"/>
    </row>
    <row r="6059" spans="3:34">
      <c r="C6059" s="111"/>
      <c r="D6059" s="111"/>
      <c r="E6059" s="111"/>
      <c r="F6059" s="138"/>
      <c r="G6059" s="111"/>
      <c r="J6059" s="111"/>
      <c r="AD6059" s="111"/>
      <c r="AH6059" s="111"/>
    </row>
    <row r="6060" spans="3:34">
      <c r="C6060" s="111"/>
      <c r="D6060" s="111"/>
      <c r="E6060" s="111"/>
      <c r="F6060" s="138"/>
      <c r="G6060" s="111"/>
      <c r="J6060" s="111"/>
      <c r="AD6060" s="111"/>
      <c r="AH6060" s="111"/>
    </row>
    <row r="6061" spans="3:34">
      <c r="C6061" s="111"/>
      <c r="D6061" s="111"/>
      <c r="E6061" s="111"/>
      <c r="F6061" s="138"/>
      <c r="G6061" s="111"/>
      <c r="J6061" s="111"/>
      <c r="AD6061" s="111"/>
      <c r="AH6061" s="111"/>
    </row>
    <row r="6062" spans="3:34">
      <c r="C6062" s="111"/>
      <c r="D6062" s="111"/>
      <c r="E6062" s="111"/>
      <c r="F6062" s="138"/>
      <c r="G6062" s="111"/>
      <c r="J6062" s="111"/>
      <c r="AD6062" s="111"/>
      <c r="AH6062" s="111"/>
    </row>
    <row r="6063" spans="3:34">
      <c r="C6063" s="111"/>
      <c r="D6063" s="111"/>
      <c r="E6063" s="111"/>
      <c r="F6063" s="138"/>
      <c r="G6063" s="111"/>
      <c r="J6063" s="111"/>
      <c r="AD6063" s="111"/>
      <c r="AH6063" s="111"/>
    </row>
    <row r="6064" spans="3:34">
      <c r="C6064" s="111"/>
      <c r="D6064" s="111"/>
      <c r="E6064" s="111"/>
      <c r="F6064" s="138"/>
      <c r="G6064" s="111"/>
      <c r="J6064" s="111"/>
      <c r="AD6064" s="111"/>
      <c r="AH6064" s="111"/>
    </row>
    <row r="6065" spans="3:34">
      <c r="C6065" s="111"/>
      <c r="D6065" s="111"/>
      <c r="E6065" s="111"/>
      <c r="F6065" s="138"/>
      <c r="G6065" s="111"/>
      <c r="J6065" s="111"/>
      <c r="AD6065" s="111"/>
      <c r="AH6065" s="111"/>
    </row>
    <row r="6066" spans="3:34">
      <c r="C6066" s="111"/>
      <c r="D6066" s="111"/>
      <c r="E6066" s="111"/>
      <c r="F6066" s="138"/>
      <c r="G6066" s="111"/>
      <c r="J6066" s="111"/>
      <c r="AD6066" s="111"/>
      <c r="AH6066" s="111"/>
    </row>
    <row r="6067" spans="3:34">
      <c r="C6067" s="111"/>
      <c r="D6067" s="111"/>
      <c r="E6067" s="111"/>
      <c r="F6067" s="138"/>
      <c r="G6067" s="111"/>
      <c r="J6067" s="111"/>
      <c r="AD6067" s="111"/>
      <c r="AH6067" s="111"/>
    </row>
    <row r="6068" spans="3:34">
      <c r="C6068" s="111"/>
      <c r="D6068" s="111"/>
      <c r="E6068" s="111"/>
      <c r="F6068" s="138"/>
      <c r="G6068" s="111"/>
      <c r="J6068" s="111"/>
      <c r="AD6068" s="111"/>
      <c r="AH6068" s="111"/>
    </row>
    <row r="6069" spans="3:34">
      <c r="C6069" s="111"/>
      <c r="D6069" s="111"/>
      <c r="E6069" s="111"/>
      <c r="F6069" s="138"/>
      <c r="G6069" s="111"/>
      <c r="J6069" s="111"/>
      <c r="AD6069" s="111"/>
      <c r="AH6069" s="111"/>
    </row>
    <row r="6070" spans="3:34">
      <c r="C6070" s="111"/>
      <c r="D6070" s="111"/>
      <c r="E6070" s="111"/>
      <c r="F6070" s="138"/>
      <c r="G6070" s="111"/>
      <c r="J6070" s="111"/>
      <c r="AD6070" s="111"/>
      <c r="AH6070" s="111"/>
    </row>
    <row r="6071" spans="3:34">
      <c r="C6071" s="111"/>
      <c r="D6071" s="111"/>
      <c r="E6071" s="111"/>
      <c r="F6071" s="138"/>
      <c r="G6071" s="111"/>
      <c r="J6071" s="111"/>
      <c r="AD6071" s="111"/>
      <c r="AH6071" s="111"/>
    </row>
    <row r="6072" spans="3:34">
      <c r="C6072" s="111"/>
      <c r="D6072" s="111"/>
      <c r="E6072" s="111"/>
      <c r="F6072" s="138"/>
      <c r="G6072" s="111"/>
      <c r="J6072" s="111"/>
      <c r="AD6072" s="111"/>
      <c r="AH6072" s="111"/>
    </row>
    <row r="6073" spans="3:34">
      <c r="C6073" s="111"/>
      <c r="D6073" s="111"/>
      <c r="E6073" s="111"/>
      <c r="F6073" s="138"/>
      <c r="G6073" s="111"/>
      <c r="J6073" s="111"/>
      <c r="AD6073" s="111"/>
      <c r="AH6073" s="111"/>
    </row>
    <row r="6074" spans="3:34">
      <c r="C6074" s="111"/>
      <c r="D6074" s="111"/>
      <c r="E6074" s="111"/>
      <c r="F6074" s="138"/>
      <c r="G6074" s="111"/>
      <c r="J6074" s="111"/>
      <c r="AD6074" s="111"/>
      <c r="AH6074" s="111"/>
    </row>
    <row r="6075" spans="3:34">
      <c r="C6075" s="111"/>
      <c r="D6075" s="111"/>
      <c r="E6075" s="111"/>
      <c r="F6075" s="138"/>
      <c r="G6075" s="111"/>
      <c r="J6075" s="111"/>
      <c r="AD6075" s="111"/>
      <c r="AH6075" s="111"/>
    </row>
    <row r="6076" spans="3:34">
      <c r="C6076" s="111"/>
      <c r="D6076" s="111"/>
      <c r="E6076" s="111"/>
      <c r="F6076" s="138"/>
      <c r="G6076" s="111"/>
      <c r="J6076" s="111"/>
      <c r="AD6076" s="111"/>
      <c r="AH6076" s="111"/>
    </row>
    <row r="6077" spans="3:34">
      <c r="C6077" s="111"/>
      <c r="D6077" s="111"/>
      <c r="E6077" s="111"/>
      <c r="F6077" s="138"/>
      <c r="G6077" s="111"/>
      <c r="J6077" s="111"/>
      <c r="AD6077" s="111"/>
      <c r="AH6077" s="111"/>
    </row>
    <row r="6078" spans="3:34">
      <c r="C6078" s="111"/>
      <c r="D6078" s="111"/>
      <c r="E6078" s="111"/>
      <c r="F6078" s="138"/>
      <c r="G6078" s="111"/>
      <c r="J6078" s="111"/>
      <c r="AD6078" s="111"/>
      <c r="AH6078" s="111"/>
    </row>
    <row r="6079" spans="3:34">
      <c r="C6079" s="111"/>
      <c r="D6079" s="111"/>
      <c r="E6079" s="111"/>
      <c r="F6079" s="138"/>
      <c r="G6079" s="111"/>
      <c r="J6079" s="111"/>
      <c r="AD6079" s="111"/>
      <c r="AH6079" s="111"/>
    </row>
    <row r="6080" spans="3:34">
      <c r="C6080" s="111"/>
      <c r="D6080" s="111"/>
      <c r="E6080" s="111"/>
      <c r="F6080" s="138"/>
      <c r="G6080" s="111"/>
      <c r="J6080" s="111"/>
      <c r="AD6080" s="111"/>
      <c r="AH6080" s="111"/>
    </row>
    <row r="6081" spans="3:34">
      <c r="C6081" s="111"/>
      <c r="D6081" s="111"/>
      <c r="E6081" s="111"/>
      <c r="F6081" s="138"/>
      <c r="G6081" s="111"/>
      <c r="J6081" s="111"/>
      <c r="AD6081" s="111"/>
      <c r="AH6081" s="111"/>
    </row>
    <row r="6082" spans="3:34">
      <c r="C6082" s="111"/>
      <c r="D6082" s="111"/>
      <c r="E6082" s="111"/>
      <c r="F6082" s="138"/>
      <c r="G6082" s="111"/>
      <c r="J6082" s="111"/>
      <c r="AD6082" s="111"/>
      <c r="AH6082" s="111"/>
    </row>
    <row r="6083" spans="3:34">
      <c r="C6083" s="111"/>
      <c r="D6083" s="111"/>
      <c r="E6083" s="111"/>
      <c r="F6083" s="138"/>
      <c r="G6083" s="111"/>
      <c r="J6083" s="111"/>
      <c r="AD6083" s="111"/>
      <c r="AH6083" s="111"/>
    </row>
    <row r="6084" spans="3:34">
      <c r="C6084" s="111"/>
      <c r="D6084" s="111"/>
      <c r="E6084" s="111"/>
      <c r="F6084" s="138"/>
      <c r="G6084" s="111"/>
      <c r="J6084" s="111"/>
      <c r="AD6084" s="111"/>
      <c r="AH6084" s="111"/>
    </row>
    <row r="6085" spans="3:34">
      <c r="C6085" s="111"/>
      <c r="D6085" s="111"/>
      <c r="E6085" s="111"/>
      <c r="F6085" s="138"/>
      <c r="G6085" s="111"/>
      <c r="J6085" s="111"/>
      <c r="AD6085" s="111"/>
      <c r="AH6085" s="111"/>
    </row>
    <row r="6086" spans="3:34">
      <c r="C6086" s="111"/>
      <c r="D6086" s="111"/>
      <c r="E6086" s="111"/>
      <c r="F6086" s="138"/>
      <c r="G6086" s="111"/>
      <c r="J6086" s="111"/>
      <c r="AD6086" s="111"/>
      <c r="AH6086" s="111"/>
    </row>
    <row r="6087" spans="3:34">
      <c r="C6087" s="111"/>
      <c r="D6087" s="111"/>
      <c r="E6087" s="111"/>
      <c r="F6087" s="138"/>
      <c r="G6087" s="111"/>
      <c r="J6087" s="111"/>
      <c r="AD6087" s="111"/>
      <c r="AH6087" s="111"/>
    </row>
    <row r="6088" spans="3:34">
      <c r="C6088" s="111"/>
      <c r="D6088" s="111"/>
      <c r="E6088" s="111"/>
      <c r="F6088" s="138"/>
      <c r="G6088" s="111"/>
      <c r="J6088" s="111"/>
      <c r="AD6088" s="111"/>
      <c r="AH6088" s="111"/>
    </row>
    <row r="6089" spans="3:34">
      <c r="C6089" s="111"/>
      <c r="D6089" s="111"/>
      <c r="E6089" s="111"/>
      <c r="F6089" s="138"/>
      <c r="G6089" s="111"/>
      <c r="J6089" s="111"/>
      <c r="AD6089" s="111"/>
      <c r="AH6089" s="111"/>
    </row>
    <row r="6090" spans="3:34">
      <c r="C6090" s="111"/>
      <c r="D6090" s="111"/>
      <c r="E6090" s="111"/>
      <c r="F6090" s="138"/>
      <c r="G6090" s="111"/>
      <c r="J6090" s="111"/>
      <c r="AD6090" s="111"/>
      <c r="AH6090" s="111"/>
    </row>
    <row r="6091" spans="3:34">
      <c r="C6091" s="111"/>
      <c r="D6091" s="111"/>
      <c r="E6091" s="111"/>
      <c r="F6091" s="138"/>
      <c r="G6091" s="111"/>
      <c r="J6091" s="111"/>
      <c r="AD6091" s="111"/>
      <c r="AH6091" s="111"/>
    </row>
    <row r="6092" spans="3:34">
      <c r="C6092" s="111"/>
      <c r="D6092" s="111"/>
      <c r="E6092" s="111"/>
      <c r="F6092" s="138"/>
      <c r="G6092" s="111"/>
      <c r="J6092" s="111"/>
      <c r="AD6092" s="111"/>
      <c r="AH6092" s="111"/>
    </row>
    <row r="6093" spans="3:34">
      <c r="C6093" s="111"/>
      <c r="D6093" s="111"/>
      <c r="E6093" s="111"/>
      <c r="F6093" s="138"/>
      <c r="G6093" s="111"/>
      <c r="J6093" s="111"/>
      <c r="AD6093" s="111"/>
      <c r="AH6093" s="111"/>
    </row>
    <row r="6094" spans="3:34">
      <c r="C6094" s="111"/>
      <c r="D6094" s="111"/>
      <c r="E6094" s="111"/>
      <c r="F6094" s="138"/>
      <c r="G6094" s="111"/>
      <c r="J6094" s="111"/>
      <c r="AD6094" s="111"/>
      <c r="AH6094" s="111"/>
    </row>
    <row r="6095" spans="3:34">
      <c r="C6095" s="111"/>
      <c r="D6095" s="111"/>
      <c r="E6095" s="111"/>
      <c r="F6095" s="138"/>
      <c r="G6095" s="111"/>
      <c r="J6095" s="111"/>
      <c r="AD6095" s="111"/>
      <c r="AH6095" s="111"/>
    </row>
    <row r="6096" spans="3:34">
      <c r="C6096" s="111"/>
      <c r="D6096" s="111"/>
      <c r="E6096" s="111"/>
      <c r="F6096" s="138"/>
      <c r="G6096" s="111"/>
      <c r="J6096" s="111"/>
      <c r="AD6096" s="111"/>
      <c r="AH6096" s="111"/>
    </row>
    <row r="6097" spans="3:34">
      <c r="C6097" s="111"/>
      <c r="D6097" s="111"/>
      <c r="E6097" s="111"/>
      <c r="F6097" s="138"/>
      <c r="G6097" s="111"/>
      <c r="J6097" s="111"/>
      <c r="AD6097" s="111"/>
      <c r="AH6097" s="111"/>
    </row>
    <row r="6098" spans="3:34">
      <c r="C6098" s="111"/>
      <c r="D6098" s="111"/>
      <c r="E6098" s="111"/>
      <c r="F6098" s="138"/>
      <c r="G6098" s="111"/>
      <c r="J6098" s="111"/>
      <c r="AD6098" s="111"/>
      <c r="AH6098" s="111"/>
    </row>
    <row r="6099" spans="3:34">
      <c r="C6099" s="111"/>
      <c r="D6099" s="111"/>
      <c r="E6099" s="111"/>
      <c r="F6099" s="138"/>
      <c r="G6099" s="111"/>
      <c r="J6099" s="111"/>
      <c r="AD6099" s="111"/>
      <c r="AH6099" s="111"/>
    </row>
    <row r="6100" spans="3:34">
      <c r="C6100" s="111"/>
      <c r="D6100" s="111"/>
      <c r="E6100" s="111"/>
      <c r="F6100" s="138"/>
      <c r="G6100" s="111"/>
      <c r="J6100" s="111"/>
      <c r="AD6100" s="111"/>
      <c r="AH6100" s="111"/>
    </row>
    <row r="6101" spans="3:34">
      <c r="C6101" s="111"/>
      <c r="D6101" s="111"/>
      <c r="E6101" s="111"/>
      <c r="F6101" s="138"/>
      <c r="G6101" s="111"/>
      <c r="J6101" s="111"/>
      <c r="AD6101" s="111"/>
      <c r="AH6101" s="111"/>
    </row>
    <row r="6102" spans="3:34">
      <c r="C6102" s="111"/>
      <c r="D6102" s="111"/>
      <c r="E6102" s="111"/>
      <c r="F6102" s="138"/>
      <c r="G6102" s="111"/>
      <c r="J6102" s="111"/>
      <c r="AD6102" s="111"/>
      <c r="AH6102" s="111"/>
    </row>
    <row r="6103" spans="3:34">
      <c r="C6103" s="111"/>
      <c r="D6103" s="111"/>
      <c r="E6103" s="111"/>
      <c r="F6103" s="138"/>
      <c r="G6103" s="111"/>
      <c r="J6103" s="111"/>
      <c r="AD6103" s="111"/>
      <c r="AH6103" s="111"/>
    </row>
    <row r="6104" spans="3:34">
      <c r="C6104" s="111"/>
      <c r="D6104" s="111"/>
      <c r="E6104" s="111"/>
      <c r="F6104" s="138"/>
      <c r="G6104" s="111"/>
      <c r="J6104" s="111"/>
      <c r="AD6104" s="111"/>
      <c r="AH6104" s="111"/>
    </row>
    <row r="6105" spans="3:34">
      <c r="C6105" s="111"/>
      <c r="D6105" s="111"/>
      <c r="E6105" s="111"/>
      <c r="F6105" s="138"/>
      <c r="G6105" s="111"/>
      <c r="J6105" s="111"/>
      <c r="AD6105" s="111"/>
      <c r="AH6105" s="111"/>
    </row>
    <row r="6106" spans="3:34">
      <c r="C6106" s="111"/>
      <c r="D6106" s="111"/>
      <c r="E6106" s="111"/>
      <c r="F6106" s="138"/>
      <c r="G6106" s="111"/>
      <c r="J6106" s="111"/>
      <c r="AD6106" s="111"/>
      <c r="AH6106" s="111"/>
    </row>
    <row r="6107" spans="3:34">
      <c r="C6107" s="111"/>
      <c r="D6107" s="111"/>
      <c r="E6107" s="111"/>
      <c r="F6107" s="138"/>
      <c r="G6107" s="111"/>
      <c r="J6107" s="111"/>
      <c r="AD6107" s="111"/>
      <c r="AH6107" s="111"/>
    </row>
    <row r="6108" spans="3:34">
      <c r="C6108" s="111"/>
      <c r="D6108" s="111"/>
      <c r="E6108" s="111"/>
      <c r="F6108" s="138"/>
      <c r="G6108" s="111"/>
      <c r="J6108" s="111"/>
      <c r="AD6108" s="111"/>
      <c r="AH6108" s="111"/>
    </row>
    <row r="6109" spans="3:34">
      <c r="C6109" s="111"/>
      <c r="D6109" s="111"/>
      <c r="E6109" s="111"/>
      <c r="F6109" s="138"/>
      <c r="G6109" s="111"/>
      <c r="J6109" s="111"/>
      <c r="AD6109" s="111"/>
      <c r="AH6109" s="111"/>
    </row>
    <row r="6110" spans="3:34">
      <c r="C6110" s="111"/>
      <c r="D6110" s="111"/>
      <c r="E6110" s="111"/>
      <c r="F6110" s="138"/>
      <c r="G6110" s="111"/>
      <c r="J6110" s="111"/>
      <c r="AD6110" s="111"/>
      <c r="AH6110" s="111"/>
    </row>
    <row r="6111" spans="3:34">
      <c r="C6111" s="111"/>
      <c r="D6111" s="111"/>
      <c r="E6111" s="111"/>
      <c r="F6111" s="138"/>
      <c r="G6111" s="111"/>
      <c r="J6111" s="111"/>
      <c r="AD6111" s="111"/>
      <c r="AH6111" s="111"/>
    </row>
    <row r="6112" spans="3:34">
      <c r="C6112" s="111"/>
      <c r="D6112" s="111"/>
      <c r="E6112" s="111"/>
      <c r="F6112" s="138"/>
      <c r="G6112" s="111"/>
      <c r="J6112" s="111"/>
      <c r="AD6112" s="111"/>
      <c r="AH6112" s="111"/>
    </row>
    <row r="6113" spans="3:34">
      <c r="C6113" s="111"/>
      <c r="D6113" s="111"/>
      <c r="E6113" s="111"/>
      <c r="F6113" s="138"/>
      <c r="G6113" s="111"/>
      <c r="J6113" s="111"/>
      <c r="AD6113" s="111"/>
      <c r="AH6113" s="111"/>
    </row>
    <row r="6114" spans="3:34">
      <c r="C6114" s="111"/>
      <c r="D6114" s="111"/>
      <c r="E6114" s="111"/>
      <c r="F6114" s="138"/>
      <c r="G6114" s="111"/>
      <c r="J6114" s="111"/>
      <c r="AD6114" s="111"/>
      <c r="AH6114" s="111"/>
    </row>
    <row r="6115" spans="3:34">
      <c r="C6115" s="111"/>
      <c r="D6115" s="111"/>
      <c r="E6115" s="111"/>
      <c r="F6115" s="138"/>
      <c r="G6115" s="111"/>
      <c r="J6115" s="111"/>
      <c r="AD6115" s="111"/>
      <c r="AH6115" s="111"/>
    </row>
    <row r="6116" spans="3:34">
      <c r="C6116" s="111"/>
      <c r="D6116" s="111"/>
      <c r="E6116" s="111"/>
      <c r="F6116" s="138"/>
      <c r="G6116" s="111"/>
      <c r="J6116" s="111"/>
      <c r="AD6116" s="111"/>
      <c r="AH6116" s="111"/>
    </row>
    <row r="6117" spans="3:34">
      <c r="C6117" s="111"/>
      <c r="D6117" s="111"/>
      <c r="E6117" s="111"/>
      <c r="F6117" s="138"/>
      <c r="G6117" s="111"/>
      <c r="J6117" s="111"/>
      <c r="AD6117" s="111"/>
      <c r="AH6117" s="111"/>
    </row>
    <row r="6118" spans="3:34">
      <c r="C6118" s="111"/>
      <c r="D6118" s="111"/>
      <c r="E6118" s="111"/>
      <c r="F6118" s="138"/>
      <c r="G6118" s="111"/>
      <c r="J6118" s="111"/>
      <c r="AD6118" s="111"/>
      <c r="AH6118" s="111"/>
    </row>
    <row r="6119" spans="3:34">
      <c r="C6119" s="111"/>
      <c r="D6119" s="111"/>
      <c r="E6119" s="111"/>
      <c r="F6119" s="138"/>
      <c r="G6119" s="111"/>
      <c r="J6119" s="111"/>
      <c r="AD6119" s="111"/>
      <c r="AH6119" s="111"/>
    </row>
    <row r="6120" spans="3:34">
      <c r="C6120" s="111"/>
      <c r="D6120" s="111"/>
      <c r="E6120" s="111"/>
      <c r="F6120" s="138"/>
      <c r="G6120" s="111"/>
      <c r="J6120" s="111"/>
      <c r="AD6120" s="111"/>
      <c r="AH6120" s="111"/>
    </row>
    <row r="6121" spans="3:34">
      <c r="C6121" s="111"/>
      <c r="D6121" s="111"/>
      <c r="E6121" s="111"/>
      <c r="F6121" s="138"/>
      <c r="G6121" s="111"/>
      <c r="J6121" s="111"/>
      <c r="AD6121" s="111"/>
      <c r="AH6121" s="111"/>
    </row>
    <row r="6122" spans="3:34">
      <c r="C6122" s="111"/>
      <c r="D6122" s="111"/>
      <c r="E6122" s="111"/>
      <c r="F6122" s="138"/>
      <c r="G6122" s="111"/>
      <c r="J6122" s="111"/>
      <c r="AD6122" s="111"/>
      <c r="AH6122" s="111"/>
    </row>
    <row r="6123" spans="3:34">
      <c r="C6123" s="111"/>
      <c r="D6123" s="111"/>
      <c r="E6123" s="111"/>
      <c r="F6123" s="138"/>
      <c r="G6123" s="111"/>
      <c r="J6123" s="111"/>
      <c r="AD6123" s="111"/>
      <c r="AH6123" s="111"/>
    </row>
    <row r="6124" spans="3:34">
      <c r="C6124" s="111"/>
      <c r="D6124" s="111"/>
      <c r="E6124" s="111"/>
      <c r="F6124" s="138"/>
      <c r="G6124" s="111"/>
      <c r="J6124" s="111"/>
      <c r="AD6124" s="111"/>
      <c r="AH6124" s="111"/>
    </row>
    <row r="6125" spans="3:34">
      <c r="C6125" s="111"/>
      <c r="D6125" s="111"/>
      <c r="E6125" s="111"/>
      <c r="F6125" s="138"/>
      <c r="G6125" s="111"/>
      <c r="J6125" s="111"/>
      <c r="AD6125" s="111"/>
      <c r="AH6125" s="111"/>
    </row>
    <row r="6126" spans="3:34">
      <c r="C6126" s="111"/>
      <c r="D6126" s="111"/>
      <c r="E6126" s="111"/>
      <c r="F6126" s="138"/>
      <c r="G6126" s="111"/>
      <c r="J6126" s="111"/>
      <c r="AD6126" s="111"/>
      <c r="AH6126" s="111"/>
    </row>
    <row r="6127" spans="3:34">
      <c r="C6127" s="111"/>
      <c r="D6127" s="111"/>
      <c r="E6127" s="111"/>
      <c r="F6127" s="138"/>
      <c r="G6127" s="111"/>
      <c r="J6127" s="111"/>
      <c r="AD6127" s="111"/>
      <c r="AH6127" s="111"/>
    </row>
    <row r="6128" spans="3:34">
      <c r="C6128" s="111"/>
      <c r="D6128" s="111"/>
      <c r="E6128" s="111"/>
      <c r="F6128" s="138"/>
      <c r="G6128" s="111"/>
      <c r="J6128" s="111"/>
      <c r="AD6128" s="111"/>
      <c r="AH6128" s="111"/>
    </row>
    <row r="6129" spans="3:34">
      <c r="C6129" s="111"/>
      <c r="D6129" s="111"/>
      <c r="E6129" s="111"/>
      <c r="F6129" s="138"/>
      <c r="G6129" s="111"/>
      <c r="J6129" s="111"/>
      <c r="AD6129" s="111"/>
      <c r="AH6129" s="111"/>
    </row>
    <row r="6130" spans="3:34">
      <c r="C6130" s="111"/>
      <c r="D6130" s="111"/>
      <c r="E6130" s="111"/>
      <c r="F6130" s="138"/>
      <c r="G6130" s="111"/>
      <c r="J6130" s="111"/>
      <c r="AD6130" s="111"/>
      <c r="AH6130" s="111"/>
    </row>
    <row r="6131" spans="3:34">
      <c r="C6131" s="111"/>
      <c r="D6131" s="111"/>
      <c r="E6131" s="111"/>
      <c r="F6131" s="138"/>
      <c r="G6131" s="111"/>
      <c r="J6131" s="111"/>
      <c r="AD6131" s="111"/>
      <c r="AH6131" s="111"/>
    </row>
    <row r="6132" spans="3:34">
      <c r="C6132" s="111"/>
      <c r="D6132" s="111"/>
      <c r="E6132" s="111"/>
      <c r="F6132" s="138"/>
      <c r="G6132" s="111"/>
      <c r="J6132" s="111"/>
      <c r="AD6132" s="111"/>
      <c r="AH6132" s="111"/>
    </row>
    <row r="6133" spans="3:34">
      <c r="C6133" s="111"/>
      <c r="D6133" s="111"/>
      <c r="E6133" s="111"/>
      <c r="F6133" s="138"/>
      <c r="G6133" s="111"/>
      <c r="J6133" s="111"/>
      <c r="AD6133" s="111"/>
      <c r="AH6133" s="111"/>
    </row>
    <row r="6134" spans="3:34">
      <c r="C6134" s="111"/>
      <c r="D6134" s="111"/>
      <c r="E6134" s="111"/>
      <c r="F6134" s="138"/>
      <c r="G6134" s="111"/>
      <c r="J6134" s="111"/>
      <c r="AD6134" s="111"/>
      <c r="AH6134" s="111"/>
    </row>
    <row r="6135" spans="3:34">
      <c r="C6135" s="111"/>
      <c r="D6135" s="111"/>
      <c r="E6135" s="111"/>
      <c r="F6135" s="138"/>
      <c r="G6135" s="111"/>
      <c r="J6135" s="111"/>
      <c r="AD6135" s="111"/>
      <c r="AH6135" s="111"/>
    </row>
    <row r="6136" spans="3:34">
      <c r="C6136" s="111"/>
      <c r="D6136" s="111"/>
      <c r="E6136" s="111"/>
      <c r="F6136" s="138"/>
      <c r="G6136" s="111"/>
      <c r="J6136" s="111"/>
      <c r="AD6136" s="111"/>
      <c r="AH6136" s="111"/>
    </row>
    <row r="6137" spans="3:34">
      <c r="C6137" s="111"/>
      <c r="D6137" s="111"/>
      <c r="E6137" s="111"/>
      <c r="F6137" s="138"/>
      <c r="G6137" s="111"/>
      <c r="J6137" s="111"/>
      <c r="AD6137" s="111"/>
      <c r="AH6137" s="111"/>
    </row>
    <row r="6138" spans="3:34">
      <c r="C6138" s="111"/>
      <c r="D6138" s="111"/>
      <c r="E6138" s="111"/>
      <c r="F6138" s="138"/>
      <c r="G6138" s="111"/>
      <c r="J6138" s="111"/>
      <c r="AD6138" s="111"/>
      <c r="AH6138" s="111"/>
    </row>
    <row r="6139" spans="3:34">
      <c r="C6139" s="111"/>
      <c r="D6139" s="111"/>
      <c r="E6139" s="111"/>
      <c r="F6139" s="138"/>
      <c r="G6139" s="111"/>
      <c r="J6139" s="111"/>
      <c r="AD6139" s="111"/>
      <c r="AH6139" s="111"/>
    </row>
    <row r="6140" spans="3:34">
      <c r="C6140" s="111"/>
      <c r="D6140" s="111"/>
      <c r="E6140" s="111"/>
      <c r="F6140" s="138"/>
      <c r="G6140" s="111"/>
      <c r="J6140" s="111"/>
      <c r="AD6140" s="111"/>
      <c r="AH6140" s="111"/>
    </row>
    <row r="6141" spans="3:34">
      <c r="C6141" s="111"/>
      <c r="D6141" s="111"/>
      <c r="E6141" s="111"/>
      <c r="F6141" s="138"/>
      <c r="G6141" s="111"/>
      <c r="J6141" s="111"/>
      <c r="AD6141" s="111"/>
      <c r="AH6141" s="111"/>
    </row>
    <row r="6142" spans="3:34">
      <c r="C6142" s="111"/>
      <c r="D6142" s="111"/>
      <c r="E6142" s="111"/>
      <c r="F6142" s="138"/>
      <c r="G6142" s="111"/>
      <c r="J6142" s="111"/>
      <c r="AD6142" s="111"/>
      <c r="AH6142" s="111"/>
    </row>
    <row r="6143" spans="3:34">
      <c r="C6143" s="111"/>
      <c r="D6143" s="111"/>
      <c r="E6143" s="111"/>
      <c r="F6143" s="138"/>
      <c r="G6143" s="111"/>
      <c r="J6143" s="111"/>
      <c r="AD6143" s="111"/>
      <c r="AH6143" s="111"/>
    </row>
    <row r="6144" spans="3:34">
      <c r="C6144" s="111"/>
      <c r="D6144" s="111"/>
      <c r="E6144" s="111"/>
      <c r="F6144" s="138"/>
      <c r="G6144" s="111"/>
      <c r="J6144" s="111"/>
      <c r="AD6144" s="111"/>
      <c r="AH6144" s="111"/>
    </row>
    <row r="6145" spans="3:34">
      <c r="C6145" s="111"/>
      <c r="D6145" s="111"/>
      <c r="E6145" s="111"/>
      <c r="F6145" s="138"/>
      <c r="G6145" s="111"/>
      <c r="J6145" s="111"/>
      <c r="AD6145" s="111"/>
      <c r="AH6145" s="111"/>
    </row>
    <row r="6146" spans="3:34">
      <c r="C6146" s="111"/>
      <c r="D6146" s="111"/>
      <c r="E6146" s="111"/>
      <c r="F6146" s="138"/>
      <c r="G6146" s="111"/>
      <c r="J6146" s="111"/>
      <c r="AD6146" s="111"/>
      <c r="AH6146" s="111"/>
    </row>
    <row r="6147" spans="3:34">
      <c r="C6147" s="111"/>
      <c r="D6147" s="111"/>
      <c r="E6147" s="111"/>
      <c r="F6147" s="138"/>
      <c r="G6147" s="111"/>
      <c r="J6147" s="111"/>
      <c r="AD6147" s="111"/>
      <c r="AH6147" s="111"/>
    </row>
    <row r="6148" spans="3:34">
      <c r="C6148" s="111"/>
      <c r="D6148" s="111"/>
      <c r="E6148" s="111"/>
      <c r="F6148" s="138"/>
      <c r="G6148" s="111"/>
      <c r="J6148" s="111"/>
      <c r="AD6148" s="111"/>
      <c r="AH6148" s="111"/>
    </row>
    <row r="6149" spans="3:34">
      <c r="C6149" s="111"/>
      <c r="D6149" s="111"/>
      <c r="E6149" s="111"/>
      <c r="F6149" s="138"/>
      <c r="G6149" s="111"/>
      <c r="J6149" s="111"/>
      <c r="AD6149" s="111"/>
      <c r="AH6149" s="111"/>
    </row>
    <row r="6150" spans="3:34">
      <c r="C6150" s="111"/>
      <c r="D6150" s="111"/>
      <c r="E6150" s="111"/>
      <c r="F6150" s="138"/>
      <c r="G6150" s="111"/>
      <c r="J6150" s="111"/>
      <c r="AD6150" s="111"/>
      <c r="AH6150" s="111"/>
    </row>
    <row r="6151" spans="3:34">
      <c r="C6151" s="111"/>
      <c r="D6151" s="111"/>
      <c r="E6151" s="111"/>
      <c r="F6151" s="138"/>
      <c r="G6151" s="111"/>
      <c r="J6151" s="111"/>
      <c r="AD6151" s="111"/>
      <c r="AH6151" s="111"/>
    </row>
    <row r="6152" spans="3:34">
      <c r="C6152" s="111"/>
      <c r="D6152" s="111"/>
      <c r="E6152" s="111"/>
      <c r="F6152" s="138"/>
      <c r="G6152" s="111"/>
      <c r="J6152" s="111"/>
      <c r="AD6152" s="111"/>
      <c r="AH6152" s="111"/>
    </row>
    <row r="6153" spans="3:34">
      <c r="C6153" s="111"/>
      <c r="D6153" s="111"/>
      <c r="E6153" s="111"/>
      <c r="F6153" s="138"/>
      <c r="G6153" s="111"/>
      <c r="J6153" s="111"/>
      <c r="AD6153" s="111"/>
      <c r="AH6153" s="111"/>
    </row>
    <row r="6154" spans="3:34">
      <c r="C6154" s="111"/>
      <c r="D6154" s="111"/>
      <c r="E6154" s="111"/>
      <c r="F6154" s="138"/>
      <c r="G6154" s="111"/>
      <c r="J6154" s="111"/>
      <c r="AD6154" s="111"/>
      <c r="AH6154" s="111"/>
    </row>
    <row r="6155" spans="3:34">
      <c r="C6155" s="111"/>
      <c r="D6155" s="111"/>
      <c r="E6155" s="111"/>
      <c r="F6155" s="138"/>
      <c r="G6155" s="111"/>
      <c r="J6155" s="111"/>
      <c r="AD6155" s="111"/>
      <c r="AH6155" s="111"/>
    </row>
    <row r="6156" spans="3:34">
      <c r="C6156" s="111"/>
      <c r="D6156" s="111"/>
      <c r="E6156" s="111"/>
      <c r="F6156" s="138"/>
      <c r="G6156" s="111"/>
      <c r="J6156" s="111"/>
      <c r="AD6156" s="111"/>
      <c r="AH6156" s="111"/>
    </row>
    <row r="6157" spans="3:34">
      <c r="C6157" s="111"/>
      <c r="D6157" s="111"/>
      <c r="E6157" s="111"/>
      <c r="F6157" s="138"/>
      <c r="G6157" s="111"/>
      <c r="J6157" s="111"/>
      <c r="AD6157" s="111"/>
      <c r="AH6157" s="111"/>
    </row>
    <row r="6158" spans="3:34">
      <c r="C6158" s="111"/>
      <c r="D6158" s="111"/>
      <c r="E6158" s="111"/>
      <c r="F6158" s="138"/>
      <c r="G6158" s="111"/>
      <c r="J6158" s="111"/>
      <c r="AD6158" s="111"/>
      <c r="AH6158" s="111"/>
    </row>
    <row r="6159" spans="3:34">
      <c r="C6159" s="111"/>
      <c r="D6159" s="111"/>
      <c r="E6159" s="111"/>
      <c r="F6159" s="138"/>
      <c r="G6159" s="111"/>
      <c r="J6159" s="111"/>
      <c r="AD6159" s="111"/>
      <c r="AH6159" s="111"/>
    </row>
    <row r="6160" spans="3:34">
      <c r="C6160" s="111"/>
      <c r="D6160" s="111"/>
      <c r="E6160" s="111"/>
      <c r="F6160" s="138"/>
      <c r="G6160" s="111"/>
      <c r="J6160" s="111"/>
      <c r="AD6160" s="111"/>
      <c r="AH6160" s="111"/>
    </row>
    <row r="6161" spans="3:34">
      <c r="C6161" s="111"/>
      <c r="D6161" s="111"/>
      <c r="E6161" s="111"/>
      <c r="F6161" s="138"/>
      <c r="G6161" s="111"/>
      <c r="J6161" s="111"/>
      <c r="AD6161" s="111"/>
      <c r="AH6161" s="111"/>
    </row>
    <row r="6162" spans="3:34">
      <c r="C6162" s="111"/>
      <c r="D6162" s="111"/>
      <c r="E6162" s="111"/>
      <c r="F6162" s="138"/>
      <c r="G6162" s="111"/>
      <c r="J6162" s="111"/>
      <c r="AD6162" s="111"/>
      <c r="AH6162" s="111"/>
    </row>
    <row r="6163" spans="3:34">
      <c r="C6163" s="111"/>
      <c r="D6163" s="111"/>
      <c r="E6163" s="111"/>
      <c r="F6163" s="138"/>
      <c r="G6163" s="111"/>
      <c r="J6163" s="111"/>
      <c r="AD6163" s="111"/>
      <c r="AH6163" s="111"/>
    </row>
    <row r="6164" spans="3:34">
      <c r="C6164" s="111"/>
      <c r="D6164" s="111"/>
      <c r="E6164" s="111"/>
      <c r="F6164" s="138"/>
      <c r="G6164" s="111"/>
      <c r="J6164" s="111"/>
      <c r="AD6164" s="111"/>
      <c r="AH6164" s="111"/>
    </row>
    <row r="6165" spans="3:34">
      <c r="C6165" s="111"/>
      <c r="D6165" s="111"/>
      <c r="E6165" s="111"/>
      <c r="F6165" s="138"/>
      <c r="G6165" s="111"/>
      <c r="J6165" s="111"/>
      <c r="AD6165" s="111"/>
      <c r="AH6165" s="111"/>
    </row>
    <row r="6166" spans="3:34">
      <c r="C6166" s="111"/>
      <c r="D6166" s="111"/>
      <c r="E6166" s="111"/>
      <c r="F6166" s="138"/>
      <c r="G6166" s="111"/>
      <c r="J6166" s="111"/>
      <c r="AD6166" s="111"/>
      <c r="AH6166" s="111"/>
    </row>
    <row r="6167" spans="3:34">
      <c r="C6167" s="111"/>
      <c r="D6167" s="111"/>
      <c r="E6167" s="111"/>
      <c r="F6167" s="138"/>
      <c r="G6167" s="111"/>
      <c r="J6167" s="111"/>
      <c r="AD6167" s="111"/>
      <c r="AH6167" s="111"/>
    </row>
    <row r="6168" spans="3:34">
      <c r="C6168" s="111"/>
      <c r="D6168" s="111"/>
      <c r="E6168" s="111"/>
      <c r="F6168" s="138"/>
      <c r="G6168" s="111"/>
      <c r="J6168" s="111"/>
      <c r="AD6168" s="111"/>
      <c r="AH6168" s="111"/>
    </row>
    <row r="6169" spans="3:34">
      <c r="C6169" s="111"/>
      <c r="D6169" s="111"/>
      <c r="E6169" s="111"/>
      <c r="F6169" s="138"/>
      <c r="G6169" s="111"/>
      <c r="J6169" s="111"/>
      <c r="AD6169" s="111"/>
      <c r="AH6169" s="111"/>
    </row>
    <row r="6170" spans="3:34">
      <c r="C6170" s="111"/>
      <c r="D6170" s="111"/>
      <c r="E6170" s="111"/>
      <c r="F6170" s="138"/>
      <c r="G6170" s="111"/>
      <c r="J6170" s="111"/>
      <c r="AD6170" s="111"/>
      <c r="AH6170" s="111"/>
    </row>
    <row r="6171" spans="3:34">
      <c r="C6171" s="111"/>
      <c r="D6171" s="111"/>
      <c r="E6171" s="111"/>
      <c r="F6171" s="138"/>
      <c r="G6171" s="111"/>
      <c r="J6171" s="111"/>
      <c r="AD6171" s="111"/>
      <c r="AH6171" s="111"/>
    </row>
    <row r="6172" spans="3:34">
      <c r="C6172" s="111"/>
      <c r="D6172" s="111"/>
      <c r="E6172" s="111"/>
      <c r="F6172" s="138"/>
      <c r="G6172" s="111"/>
      <c r="J6172" s="111"/>
      <c r="AD6172" s="111"/>
      <c r="AH6172" s="111"/>
    </row>
    <row r="6173" spans="3:34">
      <c r="C6173" s="111"/>
      <c r="D6173" s="111"/>
      <c r="E6173" s="111"/>
      <c r="F6173" s="138"/>
      <c r="G6173" s="111"/>
      <c r="J6173" s="111"/>
      <c r="AD6173" s="111"/>
      <c r="AH6173" s="111"/>
    </row>
    <row r="6174" spans="3:34">
      <c r="C6174" s="111"/>
      <c r="D6174" s="111"/>
      <c r="E6174" s="111"/>
      <c r="F6174" s="138"/>
      <c r="G6174" s="111"/>
      <c r="J6174" s="111"/>
      <c r="AD6174" s="111"/>
      <c r="AH6174" s="111"/>
    </row>
    <row r="6175" spans="3:34">
      <c r="C6175" s="111"/>
      <c r="D6175" s="111"/>
      <c r="E6175" s="111"/>
      <c r="F6175" s="138"/>
      <c r="G6175" s="111"/>
      <c r="J6175" s="111"/>
      <c r="AD6175" s="111"/>
      <c r="AH6175" s="111"/>
    </row>
    <row r="6176" spans="3:34">
      <c r="C6176" s="111"/>
      <c r="D6176" s="111"/>
      <c r="E6176" s="111"/>
      <c r="F6176" s="138"/>
      <c r="G6176" s="111"/>
      <c r="J6176" s="111"/>
      <c r="AD6176" s="111"/>
      <c r="AH6176" s="111"/>
    </row>
    <row r="6177" spans="3:34">
      <c r="C6177" s="111"/>
      <c r="D6177" s="111"/>
      <c r="E6177" s="111"/>
      <c r="F6177" s="138"/>
      <c r="G6177" s="111"/>
      <c r="J6177" s="111"/>
      <c r="AD6177" s="111"/>
      <c r="AH6177" s="111"/>
    </row>
    <row r="6178" spans="3:34">
      <c r="C6178" s="111"/>
      <c r="D6178" s="111"/>
      <c r="E6178" s="111"/>
      <c r="F6178" s="138"/>
      <c r="G6178" s="111"/>
      <c r="J6178" s="111"/>
      <c r="AD6178" s="111"/>
      <c r="AH6178" s="111"/>
    </row>
    <row r="6179" spans="3:34">
      <c r="C6179" s="111"/>
      <c r="D6179" s="111"/>
      <c r="E6179" s="111"/>
      <c r="F6179" s="138"/>
      <c r="G6179" s="111"/>
      <c r="J6179" s="111"/>
      <c r="AD6179" s="111"/>
      <c r="AH6179" s="111"/>
    </row>
    <row r="6180" spans="3:34">
      <c r="C6180" s="111"/>
      <c r="D6180" s="111"/>
      <c r="E6180" s="111"/>
      <c r="F6180" s="138"/>
      <c r="G6180" s="111"/>
      <c r="J6180" s="111"/>
      <c r="AD6180" s="111"/>
      <c r="AH6180" s="111"/>
    </row>
    <row r="6181" spans="3:34">
      <c r="C6181" s="111"/>
      <c r="D6181" s="111"/>
      <c r="E6181" s="111"/>
      <c r="F6181" s="138"/>
      <c r="G6181" s="111"/>
      <c r="J6181" s="111"/>
      <c r="AD6181" s="111"/>
      <c r="AH6181" s="111"/>
    </row>
    <row r="6182" spans="3:34">
      <c r="C6182" s="111"/>
      <c r="D6182" s="111"/>
      <c r="E6182" s="111"/>
      <c r="F6182" s="138"/>
      <c r="G6182" s="111"/>
      <c r="J6182" s="111"/>
      <c r="AD6182" s="111"/>
      <c r="AH6182" s="111"/>
    </row>
    <row r="6183" spans="3:34">
      <c r="C6183" s="111"/>
      <c r="D6183" s="111"/>
      <c r="E6183" s="111"/>
      <c r="F6183" s="138"/>
      <c r="G6183" s="111"/>
      <c r="J6183" s="111"/>
      <c r="AD6183" s="111"/>
      <c r="AH6183" s="111"/>
    </row>
    <row r="6184" spans="3:34">
      <c r="C6184" s="111"/>
      <c r="D6184" s="111"/>
      <c r="E6184" s="111"/>
      <c r="F6184" s="138"/>
      <c r="G6184" s="111"/>
      <c r="J6184" s="111"/>
      <c r="AD6184" s="111"/>
      <c r="AH6184" s="111"/>
    </row>
    <row r="6185" spans="3:34">
      <c r="C6185" s="111"/>
      <c r="D6185" s="111"/>
      <c r="E6185" s="111"/>
      <c r="F6185" s="138"/>
      <c r="G6185" s="111"/>
      <c r="J6185" s="111"/>
      <c r="AD6185" s="111"/>
      <c r="AH6185" s="111"/>
    </row>
    <row r="6186" spans="3:34">
      <c r="C6186" s="111"/>
      <c r="D6186" s="111"/>
      <c r="E6186" s="111"/>
      <c r="F6186" s="138"/>
      <c r="G6186" s="111"/>
      <c r="J6186" s="111"/>
      <c r="AD6186" s="111"/>
      <c r="AH6186" s="111"/>
    </row>
    <row r="6187" spans="3:34">
      <c r="C6187" s="111"/>
      <c r="D6187" s="111"/>
      <c r="E6187" s="111"/>
      <c r="F6187" s="138"/>
      <c r="G6187" s="111"/>
      <c r="J6187" s="111"/>
      <c r="AD6187" s="111"/>
      <c r="AH6187" s="111"/>
    </row>
    <row r="6188" spans="3:34">
      <c r="C6188" s="111"/>
      <c r="D6188" s="111"/>
      <c r="E6188" s="111"/>
      <c r="F6188" s="138"/>
      <c r="G6188" s="111"/>
      <c r="J6188" s="111"/>
      <c r="AD6188" s="111"/>
      <c r="AH6188" s="111"/>
    </row>
    <row r="6189" spans="3:34">
      <c r="C6189" s="111"/>
      <c r="D6189" s="111"/>
      <c r="E6189" s="111"/>
      <c r="F6189" s="138"/>
      <c r="G6189" s="111"/>
      <c r="J6189" s="111"/>
      <c r="AD6189" s="111"/>
      <c r="AH6189" s="111"/>
    </row>
    <row r="6190" spans="3:34">
      <c r="C6190" s="111"/>
      <c r="D6190" s="111"/>
      <c r="E6190" s="111"/>
      <c r="F6190" s="138"/>
      <c r="G6190" s="111"/>
      <c r="J6190" s="111"/>
      <c r="AD6190" s="111"/>
      <c r="AH6190" s="111"/>
    </row>
    <row r="6191" spans="3:34">
      <c r="C6191" s="111"/>
      <c r="D6191" s="111"/>
      <c r="E6191" s="111"/>
      <c r="F6191" s="138"/>
      <c r="G6191" s="111"/>
      <c r="J6191" s="111"/>
      <c r="AD6191" s="111"/>
      <c r="AH6191" s="111"/>
    </row>
    <row r="6192" spans="3:34">
      <c r="C6192" s="111"/>
      <c r="D6192" s="111"/>
      <c r="E6192" s="111"/>
      <c r="F6192" s="138"/>
      <c r="G6192" s="111"/>
      <c r="J6192" s="111"/>
      <c r="AD6192" s="111"/>
      <c r="AH6192" s="111"/>
    </row>
    <row r="6193" spans="3:34">
      <c r="C6193" s="111"/>
      <c r="D6193" s="111"/>
      <c r="E6193" s="111"/>
      <c r="F6193" s="138"/>
      <c r="G6193" s="111"/>
      <c r="J6193" s="111"/>
      <c r="AD6193" s="111"/>
      <c r="AH6193" s="111"/>
    </row>
    <row r="6194" spans="3:34">
      <c r="C6194" s="111"/>
      <c r="D6194" s="111"/>
      <c r="E6194" s="111"/>
      <c r="F6194" s="138"/>
      <c r="G6194" s="111"/>
      <c r="J6194" s="111"/>
      <c r="AD6194" s="111"/>
      <c r="AH6194" s="111"/>
    </row>
    <row r="6195" spans="3:34">
      <c r="C6195" s="111"/>
      <c r="D6195" s="111"/>
      <c r="E6195" s="111"/>
      <c r="F6195" s="138"/>
      <c r="G6195" s="111"/>
      <c r="J6195" s="111"/>
      <c r="AD6195" s="111"/>
      <c r="AH6195" s="111"/>
    </row>
    <row r="6196" spans="3:34">
      <c r="C6196" s="111"/>
      <c r="D6196" s="111"/>
      <c r="E6196" s="111"/>
      <c r="F6196" s="138"/>
      <c r="G6196" s="111"/>
      <c r="J6196" s="111"/>
      <c r="AD6196" s="111"/>
      <c r="AH6196" s="111"/>
    </row>
    <row r="6197" spans="3:34">
      <c r="C6197" s="111"/>
      <c r="D6197" s="111"/>
      <c r="E6197" s="111"/>
      <c r="F6197" s="138"/>
      <c r="G6197" s="111"/>
      <c r="J6197" s="111"/>
      <c r="AD6197" s="111"/>
      <c r="AH6197" s="111"/>
    </row>
    <row r="6198" spans="3:34">
      <c r="C6198" s="111"/>
      <c r="D6198" s="111"/>
      <c r="E6198" s="111"/>
      <c r="F6198" s="138"/>
      <c r="G6198" s="111"/>
      <c r="J6198" s="111"/>
      <c r="AD6198" s="111"/>
      <c r="AH6198" s="111"/>
    </row>
    <row r="6199" spans="3:34">
      <c r="C6199" s="111"/>
      <c r="D6199" s="111"/>
      <c r="E6199" s="111"/>
      <c r="F6199" s="138"/>
      <c r="G6199" s="111"/>
      <c r="J6199" s="111"/>
      <c r="AD6199" s="111"/>
      <c r="AH6199" s="111"/>
    </row>
    <row r="6200" spans="3:34">
      <c r="C6200" s="111"/>
      <c r="D6200" s="111"/>
      <c r="E6200" s="111"/>
      <c r="F6200" s="138"/>
      <c r="G6200" s="111"/>
      <c r="J6200" s="111"/>
      <c r="AD6200" s="111"/>
      <c r="AH6200" s="111"/>
    </row>
    <row r="6201" spans="3:34">
      <c r="C6201" s="111"/>
      <c r="D6201" s="111"/>
      <c r="E6201" s="111"/>
      <c r="F6201" s="138"/>
      <c r="G6201" s="111"/>
      <c r="J6201" s="111"/>
      <c r="AD6201" s="111"/>
      <c r="AH6201" s="111"/>
    </row>
    <row r="6202" spans="3:34">
      <c r="C6202" s="111"/>
      <c r="D6202" s="111"/>
      <c r="E6202" s="111"/>
      <c r="F6202" s="138"/>
      <c r="G6202" s="111"/>
      <c r="J6202" s="111"/>
      <c r="AD6202" s="111"/>
      <c r="AH6202" s="111"/>
    </row>
    <row r="6203" spans="3:34">
      <c r="C6203" s="111"/>
      <c r="D6203" s="111"/>
      <c r="E6203" s="111"/>
      <c r="F6203" s="138"/>
      <c r="G6203" s="111"/>
      <c r="J6203" s="111"/>
      <c r="AD6203" s="111"/>
      <c r="AH6203" s="111"/>
    </row>
    <row r="6204" spans="3:34">
      <c r="C6204" s="111"/>
      <c r="D6204" s="111"/>
      <c r="E6204" s="111"/>
      <c r="F6204" s="138"/>
      <c r="G6204" s="111"/>
      <c r="J6204" s="111"/>
      <c r="AD6204" s="111"/>
      <c r="AH6204" s="111"/>
    </row>
    <row r="6205" spans="3:34">
      <c r="C6205" s="111"/>
      <c r="D6205" s="111"/>
      <c r="E6205" s="111"/>
      <c r="F6205" s="138"/>
      <c r="G6205" s="111"/>
      <c r="J6205" s="111"/>
      <c r="AD6205" s="111"/>
      <c r="AH6205" s="111"/>
    </row>
    <row r="6206" spans="3:34">
      <c r="C6206" s="111"/>
      <c r="D6206" s="111"/>
      <c r="E6206" s="111"/>
      <c r="F6206" s="138"/>
      <c r="G6206" s="111"/>
      <c r="J6206" s="111"/>
      <c r="AD6206" s="111"/>
      <c r="AH6206" s="111"/>
    </row>
    <row r="6207" spans="3:34">
      <c r="C6207" s="111"/>
      <c r="D6207" s="111"/>
      <c r="E6207" s="111"/>
      <c r="F6207" s="138"/>
      <c r="G6207" s="111"/>
      <c r="J6207" s="111"/>
      <c r="AD6207" s="111"/>
      <c r="AH6207" s="111"/>
    </row>
    <row r="6208" spans="3:34">
      <c r="C6208" s="111"/>
      <c r="D6208" s="111"/>
      <c r="E6208" s="111"/>
      <c r="F6208" s="138"/>
      <c r="G6208" s="111"/>
      <c r="J6208" s="111"/>
      <c r="AD6208" s="111"/>
      <c r="AH6208" s="111"/>
    </row>
    <row r="6209" spans="3:34">
      <c r="C6209" s="111"/>
      <c r="D6209" s="111"/>
      <c r="E6209" s="111"/>
      <c r="F6209" s="138"/>
      <c r="G6209" s="111"/>
      <c r="J6209" s="111"/>
      <c r="AD6209" s="111"/>
      <c r="AH6209" s="111"/>
    </row>
    <row r="6210" spans="3:34">
      <c r="C6210" s="111"/>
      <c r="D6210" s="111"/>
      <c r="E6210" s="111"/>
      <c r="F6210" s="138"/>
      <c r="G6210" s="111"/>
      <c r="J6210" s="111"/>
      <c r="AD6210" s="111"/>
      <c r="AH6210" s="111"/>
    </row>
    <row r="6211" spans="3:34">
      <c r="C6211" s="111"/>
      <c r="D6211" s="111"/>
      <c r="E6211" s="111"/>
      <c r="F6211" s="138"/>
      <c r="G6211" s="111"/>
      <c r="J6211" s="111"/>
      <c r="AD6211" s="111"/>
      <c r="AH6211" s="111"/>
    </row>
    <row r="6212" spans="3:34">
      <c r="C6212" s="111"/>
      <c r="D6212" s="111"/>
      <c r="E6212" s="111"/>
      <c r="F6212" s="138"/>
      <c r="G6212" s="111"/>
      <c r="J6212" s="111"/>
      <c r="AD6212" s="111"/>
      <c r="AH6212" s="111"/>
    </row>
    <row r="6213" spans="3:34">
      <c r="C6213" s="111"/>
      <c r="D6213" s="111"/>
      <c r="E6213" s="111"/>
      <c r="F6213" s="138"/>
      <c r="G6213" s="111"/>
      <c r="J6213" s="111"/>
      <c r="AD6213" s="111"/>
      <c r="AH6213" s="111"/>
    </row>
    <row r="6214" spans="3:34">
      <c r="C6214" s="111"/>
      <c r="D6214" s="111"/>
      <c r="E6214" s="111"/>
      <c r="F6214" s="138"/>
      <c r="G6214" s="111"/>
      <c r="J6214" s="111"/>
      <c r="AD6214" s="111"/>
      <c r="AH6214" s="111"/>
    </row>
    <row r="6215" spans="3:34">
      <c r="C6215" s="111"/>
      <c r="D6215" s="111"/>
      <c r="E6215" s="111"/>
      <c r="F6215" s="138"/>
      <c r="G6215" s="111"/>
      <c r="J6215" s="111"/>
      <c r="AD6215" s="111"/>
      <c r="AH6215" s="111"/>
    </row>
    <row r="6216" spans="3:34">
      <c r="C6216" s="111"/>
      <c r="D6216" s="111"/>
      <c r="E6216" s="111"/>
      <c r="F6216" s="138"/>
      <c r="G6216" s="111"/>
      <c r="J6216" s="111"/>
      <c r="AD6216" s="111"/>
      <c r="AH6216" s="111"/>
    </row>
    <row r="6217" spans="3:34">
      <c r="C6217" s="111"/>
      <c r="D6217" s="111"/>
      <c r="E6217" s="111"/>
      <c r="F6217" s="138"/>
      <c r="G6217" s="111"/>
      <c r="J6217" s="111"/>
      <c r="AD6217" s="111"/>
      <c r="AH6217" s="111"/>
    </row>
    <row r="6218" spans="3:34">
      <c r="C6218" s="111"/>
      <c r="D6218" s="111"/>
      <c r="E6218" s="111"/>
      <c r="F6218" s="138"/>
      <c r="G6218" s="111"/>
      <c r="J6218" s="111"/>
      <c r="AD6218" s="111"/>
      <c r="AH6218" s="111"/>
    </row>
    <row r="6219" spans="3:34">
      <c r="C6219" s="111"/>
      <c r="D6219" s="111"/>
      <c r="E6219" s="111"/>
      <c r="F6219" s="138"/>
      <c r="G6219" s="111"/>
      <c r="J6219" s="111"/>
      <c r="AD6219" s="111"/>
      <c r="AH6219" s="111"/>
    </row>
    <row r="6220" spans="3:34">
      <c r="C6220" s="111"/>
      <c r="D6220" s="111"/>
      <c r="E6220" s="111"/>
      <c r="F6220" s="138"/>
      <c r="G6220" s="111"/>
      <c r="J6220" s="111"/>
      <c r="AD6220" s="111"/>
      <c r="AH6220" s="111"/>
    </row>
    <row r="6221" spans="3:34">
      <c r="C6221" s="111"/>
      <c r="D6221" s="111"/>
      <c r="E6221" s="111"/>
      <c r="F6221" s="138"/>
      <c r="G6221" s="111"/>
      <c r="J6221" s="111"/>
      <c r="AD6221" s="111"/>
      <c r="AH6221" s="111"/>
    </row>
    <row r="6222" spans="3:34">
      <c r="C6222" s="111"/>
      <c r="D6222" s="111"/>
      <c r="E6222" s="111"/>
      <c r="F6222" s="138"/>
      <c r="G6222" s="111"/>
      <c r="J6222" s="111"/>
      <c r="AD6222" s="111"/>
      <c r="AH6222" s="111"/>
    </row>
    <row r="6223" spans="3:34">
      <c r="C6223" s="111"/>
      <c r="D6223" s="111"/>
      <c r="E6223" s="111"/>
      <c r="F6223" s="138"/>
      <c r="G6223" s="111"/>
      <c r="J6223" s="111"/>
      <c r="AD6223" s="111"/>
      <c r="AH6223" s="111"/>
    </row>
    <row r="6224" spans="3:34">
      <c r="C6224" s="111"/>
      <c r="D6224" s="111"/>
      <c r="E6224" s="111"/>
      <c r="F6224" s="138"/>
      <c r="G6224" s="111"/>
      <c r="J6224" s="111"/>
      <c r="AD6224" s="111"/>
      <c r="AH6224" s="111"/>
    </row>
    <row r="6225" spans="3:34">
      <c r="C6225" s="111"/>
      <c r="D6225" s="111"/>
      <c r="E6225" s="111"/>
      <c r="F6225" s="138"/>
      <c r="G6225" s="111"/>
      <c r="J6225" s="111"/>
      <c r="AD6225" s="111"/>
      <c r="AH6225" s="111"/>
    </row>
    <row r="6226" spans="3:34">
      <c r="C6226" s="111"/>
      <c r="D6226" s="111"/>
      <c r="E6226" s="111"/>
      <c r="F6226" s="138"/>
      <c r="G6226" s="111"/>
      <c r="J6226" s="111"/>
      <c r="AD6226" s="111"/>
      <c r="AH6226" s="111"/>
    </row>
    <row r="6227" spans="3:34">
      <c r="C6227" s="111"/>
      <c r="D6227" s="111"/>
      <c r="E6227" s="111"/>
      <c r="F6227" s="138"/>
      <c r="G6227" s="111"/>
      <c r="J6227" s="111"/>
      <c r="AD6227" s="111"/>
      <c r="AH6227" s="111"/>
    </row>
    <row r="6228" spans="3:34">
      <c r="C6228" s="111"/>
      <c r="D6228" s="111"/>
      <c r="E6228" s="111"/>
      <c r="F6228" s="138"/>
      <c r="G6228" s="111"/>
      <c r="J6228" s="111"/>
      <c r="AD6228" s="111"/>
      <c r="AH6228" s="111"/>
    </row>
    <row r="6229" spans="3:34">
      <c r="C6229" s="111"/>
      <c r="D6229" s="111"/>
      <c r="E6229" s="111"/>
      <c r="F6229" s="138"/>
      <c r="G6229" s="111"/>
      <c r="J6229" s="111"/>
      <c r="AD6229" s="111"/>
      <c r="AH6229" s="111"/>
    </row>
    <row r="6230" spans="3:34">
      <c r="C6230" s="111"/>
      <c r="D6230" s="111"/>
      <c r="E6230" s="111"/>
      <c r="F6230" s="138"/>
      <c r="G6230" s="111"/>
      <c r="J6230" s="111"/>
      <c r="AD6230" s="111"/>
      <c r="AH6230" s="111"/>
    </row>
    <row r="6231" spans="3:34">
      <c r="C6231" s="111"/>
      <c r="D6231" s="111"/>
      <c r="E6231" s="111"/>
      <c r="F6231" s="138"/>
      <c r="G6231" s="111"/>
      <c r="J6231" s="111"/>
      <c r="AD6231" s="111"/>
      <c r="AH6231" s="111"/>
    </row>
    <row r="6232" spans="3:34">
      <c r="C6232" s="111"/>
      <c r="D6232" s="111"/>
      <c r="E6232" s="111"/>
      <c r="F6232" s="138"/>
      <c r="G6232" s="111"/>
      <c r="J6232" s="111"/>
      <c r="AD6232" s="111"/>
      <c r="AH6232" s="111"/>
    </row>
    <row r="6233" spans="3:34">
      <c r="C6233" s="111"/>
      <c r="D6233" s="111"/>
      <c r="E6233" s="111"/>
      <c r="F6233" s="138"/>
      <c r="G6233" s="111"/>
      <c r="J6233" s="111"/>
      <c r="AD6233" s="111"/>
      <c r="AH6233" s="111"/>
    </row>
    <row r="6234" spans="3:34">
      <c r="C6234" s="111"/>
      <c r="D6234" s="111"/>
      <c r="E6234" s="111"/>
      <c r="F6234" s="138"/>
      <c r="G6234" s="111"/>
      <c r="J6234" s="111"/>
      <c r="AD6234" s="111"/>
      <c r="AH6234" s="111"/>
    </row>
    <row r="6235" spans="3:34">
      <c r="C6235" s="111"/>
      <c r="D6235" s="111"/>
      <c r="E6235" s="111"/>
      <c r="F6235" s="138"/>
      <c r="G6235" s="111"/>
      <c r="J6235" s="111"/>
      <c r="AD6235" s="111"/>
      <c r="AH6235" s="111"/>
    </row>
    <row r="6236" spans="3:34">
      <c r="C6236" s="111"/>
      <c r="D6236" s="111"/>
      <c r="E6236" s="111"/>
      <c r="F6236" s="138"/>
      <c r="G6236" s="111"/>
      <c r="J6236" s="111"/>
      <c r="AD6236" s="111"/>
      <c r="AH6236" s="111"/>
    </row>
    <row r="6237" spans="3:34">
      <c r="C6237" s="111"/>
      <c r="D6237" s="111"/>
      <c r="E6237" s="111"/>
      <c r="F6237" s="138"/>
      <c r="G6237" s="111"/>
      <c r="J6237" s="111"/>
      <c r="AD6237" s="111"/>
      <c r="AH6237" s="111"/>
    </row>
    <row r="6238" spans="3:34">
      <c r="C6238" s="111"/>
      <c r="D6238" s="111"/>
      <c r="E6238" s="111"/>
      <c r="F6238" s="138"/>
      <c r="G6238" s="111"/>
      <c r="J6238" s="111"/>
      <c r="AD6238" s="111"/>
      <c r="AH6238" s="111"/>
    </row>
    <row r="6239" spans="3:34">
      <c r="C6239" s="111"/>
      <c r="D6239" s="111"/>
      <c r="E6239" s="111"/>
      <c r="F6239" s="138"/>
      <c r="G6239" s="111"/>
      <c r="J6239" s="111"/>
      <c r="AD6239" s="111"/>
      <c r="AH6239" s="111"/>
    </row>
    <row r="6240" spans="3:34">
      <c r="C6240" s="111"/>
      <c r="D6240" s="111"/>
      <c r="E6240" s="111"/>
      <c r="F6240" s="138"/>
      <c r="G6240" s="111"/>
      <c r="J6240" s="111"/>
      <c r="AD6240" s="111"/>
      <c r="AH6240" s="111"/>
    </row>
    <row r="6241" spans="3:34">
      <c r="C6241" s="111"/>
      <c r="D6241" s="111"/>
      <c r="E6241" s="111"/>
      <c r="F6241" s="138"/>
      <c r="G6241" s="111"/>
      <c r="J6241" s="111"/>
      <c r="AD6241" s="111"/>
      <c r="AH6241" s="111"/>
    </row>
    <row r="6242" spans="3:34">
      <c r="C6242" s="111"/>
      <c r="D6242" s="111"/>
      <c r="E6242" s="111"/>
      <c r="F6242" s="138"/>
      <c r="G6242" s="111"/>
      <c r="J6242" s="111"/>
      <c r="AD6242" s="111"/>
      <c r="AH6242" s="111"/>
    </row>
    <row r="6243" spans="3:34">
      <c r="C6243" s="111"/>
      <c r="D6243" s="111"/>
      <c r="E6243" s="111"/>
      <c r="F6243" s="138"/>
      <c r="G6243" s="111"/>
      <c r="J6243" s="111"/>
      <c r="AD6243" s="111"/>
      <c r="AH6243" s="111"/>
    </row>
    <row r="6244" spans="3:34">
      <c r="C6244" s="111"/>
      <c r="D6244" s="111"/>
      <c r="E6244" s="111"/>
      <c r="F6244" s="138"/>
      <c r="G6244" s="111"/>
      <c r="J6244" s="111"/>
      <c r="AD6244" s="111"/>
      <c r="AH6244" s="111"/>
    </row>
    <row r="6245" spans="3:34">
      <c r="C6245" s="111"/>
      <c r="D6245" s="111"/>
      <c r="E6245" s="111"/>
      <c r="F6245" s="138"/>
      <c r="G6245" s="111"/>
      <c r="J6245" s="111"/>
      <c r="AD6245" s="111"/>
      <c r="AH6245" s="111"/>
    </row>
    <row r="6246" spans="3:34">
      <c r="C6246" s="111"/>
      <c r="D6246" s="111"/>
      <c r="E6246" s="111"/>
      <c r="F6246" s="138"/>
      <c r="G6246" s="111"/>
      <c r="J6246" s="111"/>
      <c r="AD6246" s="111"/>
      <c r="AH6246" s="111"/>
    </row>
    <row r="6247" spans="3:34">
      <c r="C6247" s="111"/>
      <c r="D6247" s="111"/>
      <c r="E6247" s="111"/>
      <c r="F6247" s="138"/>
      <c r="G6247" s="111"/>
      <c r="J6247" s="111"/>
      <c r="AD6247" s="111"/>
      <c r="AH6247" s="111"/>
    </row>
    <row r="6248" spans="3:34">
      <c r="C6248" s="111"/>
      <c r="D6248" s="111"/>
      <c r="E6248" s="111"/>
      <c r="F6248" s="138"/>
      <c r="G6248" s="111"/>
      <c r="J6248" s="111"/>
      <c r="AD6248" s="111"/>
      <c r="AH6248" s="111"/>
    </row>
    <row r="6249" spans="3:34">
      <c r="C6249" s="111"/>
      <c r="D6249" s="111"/>
      <c r="E6249" s="111"/>
      <c r="F6249" s="138"/>
      <c r="G6249" s="111"/>
      <c r="J6249" s="111"/>
      <c r="AD6249" s="111"/>
      <c r="AH6249" s="111"/>
    </row>
    <row r="6250" spans="3:34">
      <c r="C6250" s="111"/>
      <c r="D6250" s="111"/>
      <c r="E6250" s="111"/>
      <c r="F6250" s="138"/>
      <c r="G6250" s="111"/>
      <c r="J6250" s="111"/>
      <c r="AD6250" s="111"/>
      <c r="AH6250" s="111"/>
    </row>
    <row r="6251" spans="3:34">
      <c r="C6251" s="111"/>
      <c r="D6251" s="111"/>
      <c r="E6251" s="111"/>
      <c r="F6251" s="138"/>
      <c r="G6251" s="111"/>
      <c r="J6251" s="111"/>
      <c r="AD6251" s="111"/>
      <c r="AH6251" s="111"/>
    </row>
    <row r="6252" spans="3:34">
      <c r="C6252" s="111"/>
      <c r="D6252" s="111"/>
      <c r="E6252" s="111"/>
      <c r="F6252" s="138"/>
      <c r="G6252" s="111"/>
      <c r="J6252" s="111"/>
      <c r="AD6252" s="111"/>
      <c r="AH6252" s="111"/>
    </row>
    <row r="6253" spans="3:34">
      <c r="C6253" s="111"/>
      <c r="D6253" s="111"/>
      <c r="E6253" s="111"/>
      <c r="F6253" s="138"/>
      <c r="G6253" s="111"/>
      <c r="J6253" s="111"/>
      <c r="AD6253" s="111"/>
      <c r="AH6253" s="111"/>
    </row>
    <row r="6254" spans="3:34">
      <c r="C6254" s="111"/>
      <c r="D6254" s="111"/>
      <c r="E6254" s="111"/>
      <c r="F6254" s="138"/>
      <c r="G6254" s="111"/>
      <c r="J6254" s="111"/>
      <c r="AD6254" s="111"/>
      <c r="AH6254" s="111"/>
    </row>
    <row r="6255" spans="3:34">
      <c r="C6255" s="111"/>
      <c r="D6255" s="111"/>
      <c r="E6255" s="111"/>
      <c r="F6255" s="138"/>
      <c r="G6255" s="111"/>
      <c r="J6255" s="111"/>
      <c r="AD6255" s="111"/>
      <c r="AH6255" s="111"/>
    </row>
    <row r="6256" spans="3:34">
      <c r="C6256" s="111"/>
      <c r="D6256" s="111"/>
      <c r="E6256" s="111"/>
      <c r="F6256" s="138"/>
      <c r="G6256" s="111"/>
      <c r="J6256" s="111"/>
      <c r="AD6256" s="111"/>
      <c r="AH6256" s="111"/>
    </row>
    <row r="6257" spans="3:34">
      <c r="C6257" s="111"/>
      <c r="D6257" s="111"/>
      <c r="E6257" s="111"/>
      <c r="F6257" s="138"/>
      <c r="G6257" s="111"/>
      <c r="J6257" s="111"/>
      <c r="AD6257" s="111"/>
      <c r="AH6257" s="111"/>
    </row>
    <row r="6258" spans="3:34">
      <c r="C6258" s="111"/>
      <c r="D6258" s="111"/>
      <c r="E6258" s="111"/>
      <c r="F6258" s="138"/>
      <c r="G6258" s="111"/>
      <c r="J6258" s="111"/>
      <c r="AD6258" s="111"/>
      <c r="AH6258" s="111"/>
    </row>
    <row r="6259" spans="3:34">
      <c r="C6259" s="111"/>
      <c r="D6259" s="111"/>
      <c r="E6259" s="111"/>
      <c r="F6259" s="138"/>
      <c r="G6259" s="111"/>
      <c r="J6259" s="111"/>
      <c r="AD6259" s="111"/>
      <c r="AH6259" s="111"/>
    </row>
    <row r="6260" spans="3:34">
      <c r="C6260" s="111"/>
      <c r="D6260" s="111"/>
      <c r="E6260" s="111"/>
      <c r="F6260" s="138"/>
      <c r="G6260" s="111"/>
      <c r="J6260" s="111"/>
      <c r="AD6260" s="111"/>
      <c r="AH6260" s="111"/>
    </row>
    <row r="6261" spans="3:34">
      <c r="C6261" s="111"/>
      <c r="D6261" s="111"/>
      <c r="E6261" s="111"/>
      <c r="F6261" s="138"/>
      <c r="G6261" s="111"/>
      <c r="J6261" s="111"/>
      <c r="AD6261" s="111"/>
      <c r="AH6261" s="111"/>
    </row>
    <row r="6262" spans="3:34">
      <c r="C6262" s="111"/>
      <c r="D6262" s="111"/>
      <c r="E6262" s="111"/>
      <c r="F6262" s="138"/>
      <c r="G6262" s="111"/>
      <c r="J6262" s="111"/>
      <c r="AD6262" s="111"/>
      <c r="AH6262" s="111"/>
    </row>
    <row r="6263" spans="3:34">
      <c r="C6263" s="111"/>
      <c r="D6263" s="111"/>
      <c r="E6263" s="111"/>
      <c r="F6263" s="138"/>
      <c r="G6263" s="111"/>
      <c r="J6263" s="111"/>
      <c r="AD6263" s="111"/>
      <c r="AH6263" s="111"/>
    </row>
    <row r="6264" spans="3:34">
      <c r="C6264" s="111"/>
      <c r="D6264" s="111"/>
      <c r="E6264" s="111"/>
      <c r="F6264" s="138"/>
      <c r="G6264" s="111"/>
      <c r="J6264" s="111"/>
      <c r="AD6264" s="111"/>
      <c r="AH6264" s="111"/>
    </row>
    <row r="6265" spans="3:34">
      <c r="C6265" s="111"/>
      <c r="D6265" s="111"/>
      <c r="E6265" s="111"/>
      <c r="F6265" s="138"/>
      <c r="G6265" s="111"/>
      <c r="J6265" s="111"/>
      <c r="AD6265" s="111"/>
      <c r="AH6265" s="111"/>
    </row>
    <row r="6266" spans="3:34">
      <c r="C6266" s="111"/>
      <c r="D6266" s="111"/>
      <c r="E6266" s="111"/>
      <c r="F6266" s="138"/>
      <c r="G6266" s="111"/>
      <c r="J6266" s="111"/>
      <c r="AD6266" s="111"/>
      <c r="AH6266" s="111"/>
    </row>
    <row r="6267" spans="3:34">
      <c r="C6267" s="111"/>
      <c r="D6267" s="111"/>
      <c r="E6267" s="111"/>
      <c r="F6267" s="138"/>
      <c r="G6267" s="111"/>
      <c r="J6267" s="111"/>
      <c r="AD6267" s="111"/>
      <c r="AH6267" s="111"/>
    </row>
    <row r="6268" spans="3:34">
      <c r="C6268" s="111"/>
      <c r="D6268" s="111"/>
      <c r="E6268" s="111"/>
      <c r="F6268" s="138"/>
      <c r="G6268" s="111"/>
      <c r="J6268" s="111"/>
      <c r="AD6268" s="111"/>
      <c r="AH6268" s="111"/>
    </row>
    <row r="6269" spans="3:34">
      <c r="C6269" s="111"/>
      <c r="D6269" s="111"/>
      <c r="E6269" s="111"/>
      <c r="F6269" s="138"/>
      <c r="G6269" s="111"/>
      <c r="J6269" s="111"/>
      <c r="AD6269" s="111"/>
      <c r="AH6269" s="111"/>
    </row>
    <row r="6270" spans="3:34">
      <c r="C6270" s="111"/>
      <c r="D6270" s="111"/>
      <c r="E6270" s="111"/>
      <c r="F6270" s="138"/>
      <c r="G6270" s="111"/>
      <c r="J6270" s="111"/>
      <c r="AD6270" s="111"/>
      <c r="AH6270" s="111"/>
    </row>
    <row r="6271" spans="3:34">
      <c r="C6271" s="111"/>
      <c r="D6271" s="111"/>
      <c r="E6271" s="111"/>
      <c r="F6271" s="138"/>
      <c r="G6271" s="111"/>
      <c r="J6271" s="111"/>
      <c r="AD6271" s="111"/>
      <c r="AH6271" s="111"/>
    </row>
    <row r="6272" spans="3:34">
      <c r="C6272" s="111"/>
      <c r="D6272" s="111"/>
      <c r="E6272" s="111"/>
      <c r="F6272" s="138"/>
      <c r="G6272" s="111"/>
      <c r="J6272" s="111"/>
      <c r="AD6272" s="111"/>
      <c r="AH6272" s="111"/>
    </row>
    <row r="6273" spans="3:34">
      <c r="C6273" s="111"/>
      <c r="D6273" s="111"/>
      <c r="E6273" s="111"/>
      <c r="F6273" s="138"/>
      <c r="G6273" s="111"/>
      <c r="J6273" s="111"/>
      <c r="AD6273" s="111"/>
      <c r="AH6273" s="111"/>
    </row>
    <row r="6274" spans="3:34">
      <c r="C6274" s="111"/>
      <c r="D6274" s="111"/>
      <c r="E6274" s="111"/>
      <c r="F6274" s="138"/>
      <c r="G6274" s="111"/>
      <c r="J6274" s="111"/>
      <c r="AD6274" s="111"/>
      <c r="AH6274" s="111"/>
    </row>
    <row r="6275" spans="3:34">
      <c r="C6275" s="111"/>
      <c r="D6275" s="111"/>
      <c r="E6275" s="111"/>
      <c r="F6275" s="138"/>
      <c r="G6275" s="111"/>
      <c r="J6275" s="111"/>
      <c r="AD6275" s="111"/>
      <c r="AH6275" s="111"/>
    </row>
    <row r="6276" spans="3:34">
      <c r="C6276" s="111"/>
      <c r="D6276" s="111"/>
      <c r="E6276" s="111"/>
      <c r="F6276" s="138"/>
      <c r="G6276" s="111"/>
      <c r="J6276" s="111"/>
      <c r="AD6276" s="111"/>
      <c r="AH6276" s="111"/>
    </row>
    <row r="6277" spans="3:34">
      <c r="C6277" s="111"/>
      <c r="D6277" s="111"/>
      <c r="E6277" s="111"/>
      <c r="F6277" s="138"/>
      <c r="G6277" s="111"/>
      <c r="J6277" s="111"/>
      <c r="AD6277" s="111"/>
      <c r="AH6277" s="111"/>
    </row>
    <row r="6278" spans="3:34">
      <c r="C6278" s="111"/>
      <c r="D6278" s="111"/>
      <c r="E6278" s="111"/>
      <c r="F6278" s="138"/>
      <c r="G6278" s="111"/>
      <c r="J6278" s="111"/>
      <c r="AD6278" s="111"/>
      <c r="AH6278" s="111"/>
    </row>
    <row r="6279" spans="3:34">
      <c r="C6279" s="111"/>
      <c r="D6279" s="111"/>
      <c r="E6279" s="111"/>
      <c r="F6279" s="138"/>
      <c r="G6279" s="111"/>
      <c r="J6279" s="111"/>
      <c r="AD6279" s="111"/>
      <c r="AH6279" s="111"/>
    </row>
    <row r="6280" spans="3:34">
      <c r="C6280" s="111"/>
      <c r="D6280" s="111"/>
      <c r="E6280" s="111"/>
      <c r="F6280" s="138"/>
      <c r="G6280" s="111"/>
      <c r="J6280" s="111"/>
      <c r="AD6280" s="111"/>
      <c r="AH6280" s="111"/>
    </row>
    <row r="6281" spans="3:34">
      <c r="C6281" s="111"/>
      <c r="D6281" s="111"/>
      <c r="E6281" s="111"/>
      <c r="F6281" s="138"/>
      <c r="G6281" s="111"/>
      <c r="J6281" s="111"/>
      <c r="AD6281" s="111"/>
      <c r="AH6281" s="111"/>
    </row>
    <row r="6282" spans="3:34">
      <c r="C6282" s="111"/>
      <c r="D6282" s="111"/>
      <c r="E6282" s="111"/>
      <c r="F6282" s="138"/>
      <c r="G6282" s="111"/>
      <c r="J6282" s="111"/>
      <c r="AD6282" s="111"/>
      <c r="AH6282" s="111"/>
    </row>
    <row r="6283" spans="3:34">
      <c r="C6283" s="111"/>
      <c r="D6283" s="111"/>
      <c r="E6283" s="111"/>
      <c r="F6283" s="138"/>
      <c r="G6283" s="111"/>
      <c r="J6283" s="111"/>
      <c r="AD6283" s="111"/>
      <c r="AH6283" s="111"/>
    </row>
    <row r="6284" spans="3:34">
      <c r="C6284" s="111"/>
      <c r="D6284" s="111"/>
      <c r="E6284" s="111"/>
      <c r="F6284" s="138"/>
      <c r="G6284" s="111"/>
      <c r="J6284" s="111"/>
      <c r="AD6284" s="111"/>
      <c r="AH6284" s="111"/>
    </row>
    <row r="6285" spans="3:34">
      <c r="C6285" s="111"/>
      <c r="D6285" s="111"/>
      <c r="E6285" s="111"/>
      <c r="F6285" s="138"/>
      <c r="G6285" s="111"/>
      <c r="J6285" s="111"/>
      <c r="AD6285" s="111"/>
      <c r="AH6285" s="111"/>
    </row>
    <row r="6286" spans="3:34">
      <c r="C6286" s="111"/>
      <c r="D6286" s="111"/>
      <c r="E6286" s="111"/>
      <c r="F6286" s="138"/>
      <c r="G6286" s="111"/>
      <c r="J6286" s="111"/>
      <c r="AD6286" s="111"/>
      <c r="AH6286" s="111"/>
    </row>
    <row r="6287" spans="3:34">
      <c r="C6287" s="111"/>
      <c r="D6287" s="111"/>
      <c r="E6287" s="111"/>
      <c r="F6287" s="138"/>
      <c r="G6287" s="111"/>
      <c r="J6287" s="111"/>
      <c r="AD6287" s="111"/>
      <c r="AH6287" s="111"/>
    </row>
    <row r="6288" spans="3:34">
      <c r="C6288" s="111"/>
      <c r="D6288" s="111"/>
      <c r="E6288" s="111"/>
      <c r="F6288" s="138"/>
      <c r="G6288" s="111"/>
      <c r="J6288" s="111"/>
      <c r="AD6288" s="111"/>
      <c r="AH6288" s="111"/>
    </row>
    <row r="6289" spans="3:34">
      <c r="C6289" s="111"/>
      <c r="D6289" s="111"/>
      <c r="E6289" s="111"/>
      <c r="F6289" s="138"/>
      <c r="G6289" s="111"/>
      <c r="J6289" s="111"/>
      <c r="AD6289" s="111"/>
      <c r="AH6289" s="111"/>
    </row>
    <row r="6290" spans="3:34">
      <c r="C6290" s="111"/>
      <c r="D6290" s="111"/>
      <c r="E6290" s="111"/>
      <c r="F6290" s="138"/>
      <c r="G6290" s="111"/>
      <c r="J6290" s="111"/>
      <c r="AD6290" s="111"/>
      <c r="AH6290" s="111"/>
    </row>
    <row r="6291" spans="3:34">
      <c r="C6291" s="111"/>
      <c r="D6291" s="111"/>
      <c r="E6291" s="111"/>
      <c r="F6291" s="138"/>
      <c r="G6291" s="111"/>
      <c r="J6291" s="111"/>
      <c r="AD6291" s="111"/>
      <c r="AH6291" s="111"/>
    </row>
    <row r="6292" spans="3:34">
      <c r="C6292" s="111"/>
      <c r="D6292" s="111"/>
      <c r="E6292" s="111"/>
      <c r="F6292" s="138"/>
      <c r="G6292" s="111"/>
      <c r="J6292" s="111"/>
      <c r="AD6292" s="111"/>
      <c r="AH6292" s="111"/>
    </row>
    <row r="6293" spans="3:34">
      <c r="C6293" s="111"/>
      <c r="D6293" s="111"/>
      <c r="E6293" s="111"/>
      <c r="F6293" s="138"/>
      <c r="G6293" s="111"/>
      <c r="J6293" s="111"/>
      <c r="AD6293" s="111"/>
      <c r="AH6293" s="111"/>
    </row>
    <row r="6294" spans="3:34">
      <c r="C6294" s="111"/>
      <c r="D6294" s="111"/>
      <c r="E6294" s="111"/>
      <c r="F6294" s="138"/>
      <c r="G6294" s="111"/>
      <c r="J6294" s="111"/>
      <c r="AD6294" s="111"/>
      <c r="AH6294" s="111"/>
    </row>
    <row r="6295" spans="3:34">
      <c r="C6295" s="111"/>
      <c r="D6295" s="111"/>
      <c r="E6295" s="111"/>
      <c r="F6295" s="138"/>
      <c r="G6295" s="111"/>
      <c r="J6295" s="111"/>
      <c r="AD6295" s="111"/>
      <c r="AH6295" s="111"/>
    </row>
    <row r="6296" spans="3:34">
      <c r="C6296" s="111"/>
      <c r="D6296" s="111"/>
      <c r="E6296" s="111"/>
      <c r="F6296" s="138"/>
      <c r="G6296" s="111"/>
      <c r="J6296" s="111"/>
      <c r="AD6296" s="111"/>
      <c r="AH6296" s="111"/>
    </row>
    <row r="6297" spans="3:34">
      <c r="C6297" s="111"/>
      <c r="D6297" s="111"/>
      <c r="E6297" s="111"/>
      <c r="F6297" s="138"/>
      <c r="G6297" s="111"/>
      <c r="J6297" s="111"/>
      <c r="AD6297" s="111"/>
      <c r="AH6297" s="111"/>
    </row>
    <row r="6298" spans="3:34">
      <c r="C6298" s="111"/>
      <c r="D6298" s="111"/>
      <c r="E6298" s="111"/>
      <c r="F6298" s="138"/>
      <c r="G6298" s="111"/>
      <c r="J6298" s="111"/>
      <c r="AD6298" s="111"/>
      <c r="AH6298" s="111"/>
    </row>
    <row r="6299" spans="3:34">
      <c r="C6299" s="111"/>
      <c r="D6299" s="111"/>
      <c r="E6299" s="111"/>
      <c r="F6299" s="138"/>
      <c r="G6299" s="111"/>
      <c r="J6299" s="111"/>
      <c r="AD6299" s="111"/>
      <c r="AH6299" s="111"/>
    </row>
    <row r="6300" spans="3:34">
      <c r="C6300" s="111"/>
      <c r="D6300" s="111"/>
      <c r="E6300" s="111"/>
      <c r="F6300" s="138"/>
      <c r="G6300" s="111"/>
      <c r="J6300" s="111"/>
      <c r="AD6300" s="111"/>
      <c r="AH6300" s="111"/>
    </row>
    <row r="6301" spans="3:34">
      <c r="C6301" s="111"/>
      <c r="D6301" s="111"/>
      <c r="E6301" s="111"/>
      <c r="F6301" s="138"/>
      <c r="G6301" s="111"/>
      <c r="J6301" s="111"/>
      <c r="AD6301" s="111"/>
      <c r="AH6301" s="111"/>
    </row>
    <row r="6302" spans="3:34">
      <c r="C6302" s="111"/>
      <c r="D6302" s="111"/>
      <c r="E6302" s="111"/>
      <c r="F6302" s="138"/>
      <c r="G6302" s="111"/>
      <c r="J6302" s="111"/>
      <c r="AD6302" s="111"/>
      <c r="AH6302" s="111"/>
    </row>
    <row r="6303" spans="3:34">
      <c r="C6303" s="111"/>
      <c r="D6303" s="111"/>
      <c r="E6303" s="111"/>
      <c r="F6303" s="138"/>
      <c r="G6303" s="111"/>
      <c r="J6303" s="111"/>
      <c r="AD6303" s="111"/>
      <c r="AH6303" s="111"/>
    </row>
    <row r="6304" spans="3:34">
      <c r="C6304" s="111"/>
      <c r="D6304" s="111"/>
      <c r="E6304" s="111"/>
      <c r="F6304" s="138"/>
      <c r="G6304" s="111"/>
      <c r="J6304" s="111"/>
      <c r="AD6304" s="111"/>
      <c r="AH6304" s="111"/>
    </row>
    <row r="6305" spans="3:34">
      <c r="C6305" s="111"/>
      <c r="D6305" s="111"/>
      <c r="E6305" s="111"/>
      <c r="F6305" s="138"/>
      <c r="G6305" s="111"/>
      <c r="J6305" s="111"/>
      <c r="AD6305" s="111"/>
      <c r="AH6305" s="111"/>
    </row>
    <row r="6306" spans="3:34">
      <c r="C6306" s="111"/>
      <c r="D6306" s="111"/>
      <c r="E6306" s="111"/>
      <c r="F6306" s="138"/>
      <c r="G6306" s="111"/>
      <c r="J6306" s="111"/>
      <c r="AD6306" s="111"/>
      <c r="AH6306" s="111"/>
    </row>
    <row r="6307" spans="3:34">
      <c r="C6307" s="111"/>
      <c r="D6307" s="111"/>
      <c r="E6307" s="111"/>
      <c r="F6307" s="138"/>
      <c r="G6307" s="111"/>
      <c r="J6307" s="111"/>
      <c r="AD6307" s="111"/>
      <c r="AH6307" s="111"/>
    </row>
    <row r="6308" spans="3:34">
      <c r="C6308" s="111"/>
      <c r="D6308" s="111"/>
      <c r="E6308" s="111"/>
      <c r="F6308" s="138"/>
      <c r="G6308" s="111"/>
      <c r="J6308" s="111"/>
      <c r="AD6308" s="111"/>
      <c r="AH6308" s="111"/>
    </row>
    <row r="6309" spans="3:34">
      <c r="C6309" s="111"/>
      <c r="D6309" s="111"/>
      <c r="E6309" s="111"/>
      <c r="F6309" s="138"/>
      <c r="G6309" s="111"/>
      <c r="J6309" s="111"/>
      <c r="AD6309" s="111"/>
      <c r="AH6309" s="111"/>
    </row>
    <row r="6310" spans="3:34">
      <c r="C6310" s="111"/>
      <c r="D6310" s="111"/>
      <c r="E6310" s="111"/>
      <c r="F6310" s="138"/>
      <c r="G6310" s="111"/>
      <c r="J6310" s="111"/>
      <c r="AD6310" s="111"/>
      <c r="AH6310" s="111"/>
    </row>
    <row r="6311" spans="3:34">
      <c r="C6311" s="111"/>
      <c r="D6311" s="111"/>
      <c r="E6311" s="111"/>
      <c r="F6311" s="138"/>
      <c r="G6311" s="111"/>
      <c r="J6311" s="111"/>
      <c r="AD6311" s="111"/>
      <c r="AH6311" s="111"/>
    </row>
    <row r="6312" spans="3:34">
      <c r="C6312" s="111"/>
      <c r="D6312" s="111"/>
      <c r="E6312" s="111"/>
      <c r="F6312" s="138"/>
      <c r="G6312" s="111"/>
      <c r="J6312" s="111"/>
      <c r="AD6312" s="111"/>
      <c r="AH6312" s="111"/>
    </row>
    <row r="6313" spans="3:34">
      <c r="C6313" s="111"/>
      <c r="D6313" s="111"/>
      <c r="E6313" s="111"/>
      <c r="F6313" s="138"/>
      <c r="G6313" s="111"/>
      <c r="J6313" s="111"/>
      <c r="AD6313" s="111"/>
      <c r="AH6313" s="111"/>
    </row>
    <row r="6314" spans="3:34">
      <c r="C6314" s="111"/>
      <c r="D6314" s="111"/>
      <c r="E6314" s="111"/>
      <c r="F6314" s="138"/>
      <c r="G6314" s="111"/>
      <c r="J6314" s="111"/>
      <c r="AD6314" s="111"/>
      <c r="AH6314" s="111"/>
    </row>
    <row r="6315" spans="3:34">
      <c r="C6315" s="111"/>
      <c r="D6315" s="111"/>
      <c r="E6315" s="111"/>
      <c r="F6315" s="138"/>
      <c r="G6315" s="111"/>
      <c r="J6315" s="111"/>
      <c r="AD6315" s="111"/>
      <c r="AH6315" s="111"/>
    </row>
    <row r="6316" spans="3:34">
      <c r="C6316" s="111"/>
      <c r="D6316" s="111"/>
      <c r="E6316" s="111"/>
      <c r="F6316" s="138"/>
      <c r="G6316" s="111"/>
      <c r="J6316" s="111"/>
      <c r="AD6316" s="111"/>
      <c r="AH6316" s="111"/>
    </row>
    <row r="6317" spans="3:34">
      <c r="C6317" s="111"/>
      <c r="D6317" s="111"/>
      <c r="E6317" s="111"/>
      <c r="F6317" s="138"/>
      <c r="G6317" s="111"/>
      <c r="J6317" s="111"/>
      <c r="AD6317" s="111"/>
      <c r="AH6317" s="111"/>
    </row>
    <row r="6318" spans="3:34">
      <c r="C6318" s="111"/>
      <c r="D6318" s="111"/>
      <c r="E6318" s="111"/>
      <c r="F6318" s="138"/>
      <c r="G6318" s="111"/>
      <c r="J6318" s="111"/>
      <c r="AD6318" s="111"/>
      <c r="AH6318" s="111"/>
    </row>
    <row r="6319" spans="3:34">
      <c r="C6319" s="111"/>
      <c r="D6319" s="111"/>
      <c r="E6319" s="111"/>
      <c r="F6319" s="138"/>
      <c r="G6319" s="111"/>
      <c r="J6319" s="111"/>
      <c r="AD6319" s="111"/>
      <c r="AH6319" s="111"/>
    </row>
    <row r="6320" spans="3:34">
      <c r="C6320" s="111"/>
      <c r="D6320" s="111"/>
      <c r="E6320" s="111"/>
      <c r="F6320" s="138"/>
      <c r="G6320" s="111"/>
      <c r="J6320" s="111"/>
      <c r="AD6320" s="111"/>
      <c r="AH6320" s="111"/>
    </row>
    <row r="6321" spans="3:34">
      <c r="C6321" s="111"/>
      <c r="D6321" s="111"/>
      <c r="E6321" s="111"/>
      <c r="F6321" s="138"/>
      <c r="G6321" s="111"/>
      <c r="J6321" s="111"/>
      <c r="AD6321" s="111"/>
      <c r="AH6321" s="111"/>
    </row>
    <row r="6322" spans="3:34">
      <c r="C6322" s="111"/>
      <c r="D6322" s="111"/>
      <c r="E6322" s="111"/>
      <c r="F6322" s="138"/>
      <c r="G6322" s="111"/>
      <c r="J6322" s="111"/>
      <c r="AD6322" s="111"/>
      <c r="AH6322" s="111"/>
    </row>
    <row r="6323" spans="3:34">
      <c r="C6323" s="111"/>
      <c r="D6323" s="111"/>
      <c r="E6323" s="111"/>
      <c r="F6323" s="138"/>
      <c r="G6323" s="111"/>
      <c r="J6323" s="111"/>
      <c r="AD6323" s="111"/>
      <c r="AH6323" s="111"/>
    </row>
    <row r="6324" spans="3:34">
      <c r="C6324" s="111"/>
      <c r="D6324" s="111"/>
      <c r="E6324" s="111"/>
      <c r="F6324" s="138"/>
      <c r="G6324" s="111"/>
      <c r="J6324" s="111"/>
      <c r="AD6324" s="111"/>
      <c r="AH6324" s="111"/>
    </row>
    <row r="6325" spans="3:34">
      <c r="C6325" s="111"/>
      <c r="D6325" s="111"/>
      <c r="E6325" s="111"/>
      <c r="F6325" s="138"/>
      <c r="G6325" s="111"/>
      <c r="J6325" s="111"/>
      <c r="AD6325" s="111"/>
      <c r="AH6325" s="111"/>
    </row>
    <row r="6326" spans="3:34">
      <c r="C6326" s="111"/>
      <c r="D6326" s="111"/>
      <c r="E6326" s="111"/>
      <c r="F6326" s="138"/>
      <c r="G6326" s="111"/>
      <c r="J6326" s="111"/>
      <c r="AD6326" s="111"/>
      <c r="AH6326" s="111"/>
    </row>
    <row r="6327" spans="3:34">
      <c r="C6327" s="111"/>
      <c r="D6327" s="111"/>
      <c r="E6327" s="111"/>
      <c r="F6327" s="138"/>
      <c r="G6327" s="111"/>
      <c r="J6327" s="111"/>
      <c r="AD6327" s="111"/>
      <c r="AH6327" s="111"/>
    </row>
    <row r="6328" spans="3:34">
      <c r="C6328" s="111"/>
      <c r="D6328" s="111"/>
      <c r="E6328" s="111"/>
      <c r="F6328" s="138"/>
      <c r="G6328" s="111"/>
      <c r="J6328" s="111"/>
      <c r="AD6328" s="111"/>
      <c r="AH6328" s="111"/>
    </row>
    <row r="6329" spans="3:34">
      <c r="C6329" s="111"/>
      <c r="D6329" s="111"/>
      <c r="E6329" s="111"/>
      <c r="F6329" s="138"/>
      <c r="G6329" s="111"/>
      <c r="J6329" s="111"/>
      <c r="AD6329" s="111"/>
      <c r="AH6329" s="111"/>
    </row>
    <row r="6330" spans="3:34">
      <c r="C6330" s="111"/>
      <c r="D6330" s="111"/>
      <c r="E6330" s="111"/>
      <c r="F6330" s="138"/>
      <c r="G6330" s="111"/>
      <c r="J6330" s="111"/>
      <c r="AD6330" s="111"/>
      <c r="AH6330" s="111"/>
    </row>
    <row r="6331" spans="3:34">
      <c r="C6331" s="111"/>
      <c r="D6331" s="111"/>
      <c r="E6331" s="111"/>
      <c r="F6331" s="138"/>
      <c r="G6331" s="111"/>
      <c r="J6331" s="111"/>
      <c r="AD6331" s="111"/>
      <c r="AH6331" s="111"/>
    </row>
    <row r="6332" spans="3:34">
      <c r="C6332" s="111"/>
      <c r="D6332" s="111"/>
      <c r="E6332" s="111"/>
      <c r="F6332" s="138"/>
      <c r="G6332" s="111"/>
      <c r="J6332" s="111"/>
      <c r="AD6332" s="111"/>
      <c r="AH6332" s="111"/>
    </row>
    <row r="6333" spans="3:34">
      <c r="C6333" s="111"/>
      <c r="D6333" s="111"/>
      <c r="E6333" s="111"/>
      <c r="F6333" s="138"/>
      <c r="G6333" s="111"/>
      <c r="J6333" s="111"/>
      <c r="AD6333" s="111"/>
      <c r="AH6333" s="111"/>
    </row>
    <row r="6334" spans="3:34">
      <c r="C6334" s="111"/>
      <c r="D6334" s="111"/>
      <c r="E6334" s="111"/>
      <c r="F6334" s="138"/>
      <c r="G6334" s="111"/>
      <c r="J6334" s="111"/>
      <c r="AD6334" s="111"/>
      <c r="AH6334" s="111"/>
    </row>
    <row r="6335" spans="3:34">
      <c r="C6335" s="111"/>
      <c r="D6335" s="111"/>
      <c r="E6335" s="111"/>
      <c r="F6335" s="138"/>
      <c r="G6335" s="111"/>
      <c r="J6335" s="111"/>
      <c r="AD6335" s="111"/>
      <c r="AH6335" s="111"/>
    </row>
    <row r="6336" spans="3:34">
      <c r="C6336" s="111"/>
      <c r="D6336" s="111"/>
      <c r="E6336" s="111"/>
      <c r="F6336" s="138"/>
      <c r="G6336" s="111"/>
      <c r="J6336" s="111"/>
      <c r="AD6336" s="111"/>
      <c r="AH6336" s="111"/>
    </row>
    <row r="6337" spans="3:34">
      <c r="C6337" s="111"/>
      <c r="D6337" s="111"/>
      <c r="E6337" s="111"/>
      <c r="F6337" s="138"/>
      <c r="G6337" s="111"/>
      <c r="J6337" s="111"/>
      <c r="AD6337" s="111"/>
      <c r="AH6337" s="111"/>
    </row>
    <row r="6338" spans="3:34">
      <c r="C6338" s="111"/>
      <c r="D6338" s="111"/>
      <c r="E6338" s="111"/>
      <c r="F6338" s="138"/>
      <c r="G6338" s="111"/>
      <c r="J6338" s="111"/>
      <c r="AD6338" s="111"/>
      <c r="AH6338" s="111"/>
    </row>
    <row r="6339" spans="3:34">
      <c r="C6339" s="111"/>
      <c r="D6339" s="111"/>
      <c r="E6339" s="111"/>
      <c r="F6339" s="138"/>
      <c r="G6339" s="111"/>
      <c r="J6339" s="111"/>
      <c r="AD6339" s="111"/>
      <c r="AH6339" s="111"/>
    </row>
    <row r="6340" spans="3:34">
      <c r="C6340" s="111"/>
      <c r="D6340" s="111"/>
      <c r="E6340" s="111"/>
      <c r="F6340" s="138"/>
      <c r="G6340" s="111"/>
      <c r="J6340" s="111"/>
      <c r="AD6340" s="111"/>
      <c r="AH6340" s="111"/>
    </row>
    <row r="6341" spans="3:34">
      <c r="C6341" s="111"/>
      <c r="D6341" s="111"/>
      <c r="E6341" s="111"/>
      <c r="F6341" s="138"/>
      <c r="G6341" s="111"/>
      <c r="J6341" s="111"/>
      <c r="AD6341" s="111"/>
      <c r="AH6341" s="111"/>
    </row>
    <row r="6342" spans="3:34">
      <c r="C6342" s="111"/>
      <c r="D6342" s="111"/>
      <c r="E6342" s="111"/>
      <c r="F6342" s="138"/>
      <c r="G6342" s="111"/>
      <c r="J6342" s="111"/>
      <c r="AD6342" s="111"/>
      <c r="AH6342" s="111"/>
    </row>
    <row r="6343" spans="3:34">
      <c r="C6343" s="111"/>
      <c r="D6343" s="111"/>
      <c r="E6343" s="111"/>
      <c r="F6343" s="138"/>
      <c r="G6343" s="111"/>
      <c r="J6343" s="111"/>
      <c r="AD6343" s="111"/>
      <c r="AH6343" s="111"/>
    </row>
    <row r="6344" spans="3:34">
      <c r="C6344" s="111"/>
      <c r="D6344" s="111"/>
      <c r="E6344" s="111"/>
      <c r="F6344" s="138"/>
      <c r="G6344" s="111"/>
      <c r="J6344" s="111"/>
      <c r="AD6344" s="111"/>
      <c r="AH6344" s="111"/>
    </row>
    <row r="6345" spans="3:34">
      <c r="C6345" s="111"/>
      <c r="D6345" s="111"/>
      <c r="E6345" s="111"/>
      <c r="F6345" s="138"/>
      <c r="G6345" s="111"/>
      <c r="J6345" s="111"/>
      <c r="AD6345" s="111"/>
      <c r="AH6345" s="111"/>
    </row>
    <row r="6346" spans="3:34">
      <c r="C6346" s="111"/>
      <c r="D6346" s="111"/>
      <c r="E6346" s="111"/>
      <c r="F6346" s="138"/>
      <c r="G6346" s="111"/>
      <c r="J6346" s="111"/>
      <c r="AD6346" s="111"/>
      <c r="AH6346" s="111"/>
    </row>
    <row r="6347" spans="3:34">
      <c r="C6347" s="111"/>
      <c r="D6347" s="111"/>
      <c r="E6347" s="111"/>
      <c r="F6347" s="138"/>
      <c r="G6347" s="111"/>
      <c r="J6347" s="111"/>
      <c r="AD6347" s="111"/>
      <c r="AH6347" s="111"/>
    </row>
    <row r="6348" spans="3:34">
      <c r="C6348" s="111"/>
      <c r="D6348" s="111"/>
      <c r="E6348" s="111"/>
      <c r="F6348" s="138"/>
      <c r="G6348" s="111"/>
      <c r="J6348" s="111"/>
      <c r="AD6348" s="111"/>
      <c r="AH6348" s="111"/>
    </row>
    <row r="6349" spans="3:34">
      <c r="C6349" s="111"/>
      <c r="D6349" s="111"/>
      <c r="E6349" s="111"/>
      <c r="F6349" s="138"/>
      <c r="G6349" s="111"/>
      <c r="J6349" s="111"/>
      <c r="AD6349" s="111"/>
      <c r="AH6349" s="111"/>
    </row>
    <row r="6350" spans="3:34">
      <c r="C6350" s="111"/>
      <c r="D6350" s="111"/>
      <c r="E6350" s="111"/>
      <c r="F6350" s="138"/>
      <c r="G6350" s="111"/>
      <c r="J6350" s="111"/>
      <c r="AD6350" s="111"/>
      <c r="AH6350" s="111"/>
    </row>
    <row r="6351" spans="3:34">
      <c r="C6351" s="111"/>
      <c r="D6351" s="111"/>
      <c r="E6351" s="111"/>
      <c r="F6351" s="138"/>
      <c r="G6351" s="111"/>
      <c r="J6351" s="111"/>
      <c r="AD6351" s="111"/>
      <c r="AH6351" s="111"/>
    </row>
    <row r="6352" spans="3:34">
      <c r="C6352" s="111"/>
      <c r="D6352" s="111"/>
      <c r="E6352" s="111"/>
      <c r="F6352" s="138"/>
      <c r="G6352" s="111"/>
      <c r="J6352" s="111"/>
      <c r="AD6352" s="111"/>
      <c r="AH6352" s="111"/>
    </row>
    <row r="6353" spans="3:34">
      <c r="C6353" s="111"/>
      <c r="D6353" s="111"/>
      <c r="E6353" s="111"/>
      <c r="F6353" s="138"/>
      <c r="G6353" s="111"/>
      <c r="J6353" s="111"/>
      <c r="AD6353" s="111"/>
      <c r="AH6353" s="111"/>
    </row>
    <row r="6354" spans="3:34">
      <c r="C6354" s="111"/>
      <c r="D6354" s="111"/>
      <c r="E6354" s="111"/>
      <c r="F6354" s="138"/>
      <c r="G6354" s="111"/>
      <c r="J6354" s="111"/>
      <c r="AD6354" s="111"/>
      <c r="AH6354" s="111"/>
    </row>
    <row r="6355" spans="3:34">
      <c r="C6355" s="111"/>
      <c r="D6355" s="111"/>
      <c r="E6355" s="111"/>
      <c r="F6355" s="138"/>
      <c r="G6355" s="111"/>
      <c r="J6355" s="111"/>
      <c r="AD6355" s="111"/>
      <c r="AH6355" s="111"/>
    </row>
    <row r="6356" spans="3:34">
      <c r="C6356" s="111"/>
      <c r="D6356" s="111"/>
      <c r="E6356" s="111"/>
      <c r="F6356" s="138"/>
      <c r="G6356" s="111"/>
      <c r="J6356" s="111"/>
      <c r="AD6356" s="111"/>
      <c r="AH6356" s="111"/>
    </row>
    <row r="6357" spans="3:34">
      <c r="C6357" s="111"/>
      <c r="D6357" s="111"/>
      <c r="E6357" s="111"/>
      <c r="F6357" s="138"/>
      <c r="G6357" s="111"/>
      <c r="J6357" s="111"/>
      <c r="AD6357" s="111"/>
      <c r="AH6357" s="111"/>
    </row>
    <row r="6358" spans="3:34">
      <c r="C6358" s="111"/>
      <c r="D6358" s="111"/>
      <c r="E6358" s="111"/>
      <c r="F6358" s="138"/>
      <c r="G6358" s="111"/>
      <c r="J6358" s="111"/>
      <c r="AD6358" s="111"/>
      <c r="AH6358" s="111"/>
    </row>
    <row r="6359" spans="3:34">
      <c r="C6359" s="111"/>
      <c r="D6359" s="111"/>
      <c r="E6359" s="111"/>
      <c r="F6359" s="138"/>
      <c r="G6359" s="111"/>
      <c r="J6359" s="111"/>
      <c r="AD6359" s="111"/>
      <c r="AH6359" s="111"/>
    </row>
    <row r="6360" spans="3:34">
      <c r="C6360" s="111"/>
      <c r="D6360" s="111"/>
      <c r="E6360" s="111"/>
      <c r="F6360" s="138"/>
      <c r="G6360" s="111"/>
      <c r="J6360" s="111"/>
      <c r="AD6360" s="111"/>
      <c r="AH6360" s="111"/>
    </row>
    <row r="6361" spans="3:34">
      <c r="C6361" s="111"/>
      <c r="D6361" s="111"/>
      <c r="E6361" s="111"/>
      <c r="F6361" s="138"/>
      <c r="G6361" s="111"/>
      <c r="J6361" s="111"/>
      <c r="AD6361" s="111"/>
      <c r="AH6361" s="111"/>
    </row>
    <row r="6362" spans="3:34">
      <c r="C6362" s="111"/>
      <c r="D6362" s="111"/>
      <c r="E6362" s="111"/>
      <c r="F6362" s="138"/>
      <c r="G6362" s="111"/>
      <c r="J6362" s="111"/>
      <c r="AD6362" s="111"/>
      <c r="AH6362" s="111"/>
    </row>
    <row r="6363" spans="3:34">
      <c r="C6363" s="111"/>
      <c r="D6363" s="111"/>
      <c r="E6363" s="111"/>
      <c r="F6363" s="138"/>
      <c r="G6363" s="111"/>
      <c r="J6363" s="111"/>
      <c r="AD6363" s="111"/>
      <c r="AH6363" s="111"/>
    </row>
    <row r="6364" spans="3:34">
      <c r="C6364" s="111"/>
      <c r="D6364" s="111"/>
      <c r="E6364" s="111"/>
      <c r="F6364" s="138"/>
      <c r="G6364" s="111"/>
      <c r="J6364" s="111"/>
      <c r="AD6364" s="111"/>
      <c r="AH6364" s="111"/>
    </row>
    <row r="6365" spans="3:34">
      <c r="C6365" s="111"/>
      <c r="D6365" s="111"/>
      <c r="E6365" s="111"/>
      <c r="F6365" s="138"/>
      <c r="G6365" s="111"/>
      <c r="J6365" s="111"/>
      <c r="AD6365" s="111"/>
      <c r="AH6365" s="111"/>
    </row>
    <row r="6366" spans="3:34">
      <c r="C6366" s="111"/>
      <c r="D6366" s="111"/>
      <c r="E6366" s="111"/>
      <c r="F6366" s="138"/>
      <c r="G6366" s="111"/>
      <c r="J6366" s="111"/>
      <c r="AD6366" s="111"/>
      <c r="AH6366" s="111"/>
    </row>
    <row r="6367" spans="3:34">
      <c r="C6367" s="111"/>
      <c r="D6367" s="111"/>
      <c r="E6367" s="111"/>
      <c r="F6367" s="138"/>
      <c r="G6367" s="111"/>
      <c r="J6367" s="111"/>
      <c r="AD6367" s="111"/>
      <c r="AH6367" s="111"/>
    </row>
    <row r="6368" spans="3:34">
      <c r="C6368" s="111"/>
      <c r="D6368" s="111"/>
      <c r="E6368" s="111"/>
      <c r="F6368" s="138"/>
      <c r="G6368" s="111"/>
      <c r="J6368" s="111"/>
      <c r="AD6368" s="111"/>
      <c r="AH6368" s="111"/>
    </row>
    <row r="6369" spans="3:34">
      <c r="C6369" s="111"/>
      <c r="D6369" s="111"/>
      <c r="E6369" s="111"/>
      <c r="F6369" s="138"/>
      <c r="G6369" s="111"/>
      <c r="J6369" s="111"/>
      <c r="AD6369" s="111"/>
      <c r="AH6369" s="111"/>
    </row>
    <row r="6370" spans="3:34">
      <c r="C6370" s="111"/>
      <c r="D6370" s="111"/>
      <c r="E6370" s="111"/>
      <c r="F6370" s="138"/>
      <c r="G6370" s="111"/>
      <c r="J6370" s="111"/>
      <c r="AD6370" s="111"/>
      <c r="AH6370" s="111"/>
    </row>
    <row r="6371" spans="3:34">
      <c r="C6371" s="111"/>
      <c r="D6371" s="111"/>
      <c r="E6371" s="111"/>
      <c r="F6371" s="138"/>
      <c r="G6371" s="111"/>
      <c r="J6371" s="111"/>
      <c r="AD6371" s="111"/>
      <c r="AH6371" s="111"/>
    </row>
    <row r="6372" spans="3:34">
      <c r="C6372" s="111"/>
      <c r="D6372" s="111"/>
      <c r="E6372" s="111"/>
      <c r="F6372" s="138"/>
      <c r="G6372" s="111"/>
      <c r="J6372" s="111"/>
      <c r="AD6372" s="111"/>
      <c r="AH6372" s="111"/>
    </row>
    <row r="6373" spans="3:34">
      <c r="C6373" s="111"/>
      <c r="D6373" s="111"/>
      <c r="E6373" s="111"/>
      <c r="F6373" s="138"/>
      <c r="G6373" s="111"/>
      <c r="J6373" s="111"/>
      <c r="AD6373" s="111"/>
      <c r="AH6373" s="111"/>
    </row>
    <row r="6374" spans="3:34">
      <c r="C6374" s="111"/>
      <c r="D6374" s="111"/>
      <c r="E6374" s="111"/>
      <c r="F6374" s="138"/>
      <c r="G6374" s="111"/>
      <c r="J6374" s="111"/>
      <c r="AD6374" s="111"/>
      <c r="AH6374" s="111"/>
    </row>
    <row r="6375" spans="3:34">
      <c r="C6375" s="111"/>
      <c r="D6375" s="111"/>
      <c r="E6375" s="111"/>
      <c r="F6375" s="138"/>
      <c r="G6375" s="111"/>
      <c r="J6375" s="111"/>
      <c r="AD6375" s="111"/>
      <c r="AH6375" s="111"/>
    </row>
    <row r="6376" spans="3:34">
      <c r="C6376" s="111"/>
      <c r="D6376" s="111"/>
      <c r="E6376" s="111"/>
      <c r="F6376" s="138"/>
      <c r="G6376" s="111"/>
      <c r="J6376" s="111"/>
      <c r="AD6376" s="111"/>
      <c r="AH6376" s="111"/>
    </row>
    <row r="6377" spans="3:34">
      <c r="C6377" s="111"/>
      <c r="D6377" s="111"/>
      <c r="E6377" s="111"/>
      <c r="F6377" s="138"/>
      <c r="G6377" s="111"/>
      <c r="J6377" s="111"/>
      <c r="AD6377" s="111"/>
      <c r="AH6377" s="111"/>
    </row>
    <row r="6378" spans="3:34">
      <c r="C6378" s="111"/>
      <c r="D6378" s="111"/>
      <c r="E6378" s="111"/>
      <c r="F6378" s="138"/>
      <c r="G6378" s="111"/>
      <c r="J6378" s="111"/>
      <c r="AD6378" s="111"/>
      <c r="AH6378" s="111"/>
    </row>
    <row r="6379" spans="3:34">
      <c r="C6379" s="111"/>
      <c r="D6379" s="111"/>
      <c r="E6379" s="111"/>
      <c r="F6379" s="138"/>
      <c r="G6379" s="111"/>
      <c r="J6379" s="111"/>
      <c r="AD6379" s="111"/>
      <c r="AH6379" s="111"/>
    </row>
    <row r="6380" spans="3:34">
      <c r="C6380" s="111"/>
      <c r="D6380" s="111"/>
      <c r="E6380" s="111"/>
      <c r="F6380" s="138"/>
      <c r="G6380" s="111"/>
      <c r="J6380" s="111"/>
      <c r="AD6380" s="111"/>
      <c r="AH6380" s="111"/>
    </row>
    <row r="6381" spans="3:34">
      <c r="C6381" s="111"/>
      <c r="D6381" s="111"/>
      <c r="E6381" s="111"/>
      <c r="F6381" s="138"/>
      <c r="G6381" s="111"/>
      <c r="J6381" s="111"/>
      <c r="AD6381" s="111"/>
      <c r="AH6381" s="111"/>
    </row>
    <row r="6382" spans="3:34">
      <c r="C6382" s="111"/>
      <c r="D6382" s="111"/>
      <c r="E6382" s="111"/>
      <c r="F6382" s="138"/>
      <c r="G6382" s="111"/>
      <c r="J6382" s="111"/>
      <c r="AD6382" s="111"/>
      <c r="AH6382" s="111"/>
    </row>
    <row r="6383" spans="3:34">
      <c r="C6383" s="111"/>
      <c r="D6383" s="111"/>
      <c r="E6383" s="111"/>
      <c r="F6383" s="138"/>
      <c r="G6383" s="111"/>
      <c r="J6383" s="111"/>
      <c r="AD6383" s="111"/>
      <c r="AH6383" s="111"/>
    </row>
    <row r="6384" spans="3:34">
      <c r="C6384" s="111"/>
      <c r="D6384" s="111"/>
      <c r="E6384" s="111"/>
      <c r="F6384" s="138"/>
      <c r="G6384" s="111"/>
      <c r="J6384" s="111"/>
      <c r="AD6384" s="111"/>
      <c r="AH6384" s="111"/>
    </row>
    <row r="6385" spans="3:34">
      <c r="C6385" s="111"/>
      <c r="D6385" s="111"/>
      <c r="E6385" s="111"/>
      <c r="F6385" s="138"/>
      <c r="G6385" s="111"/>
      <c r="J6385" s="111"/>
      <c r="AD6385" s="111"/>
      <c r="AH6385" s="111"/>
    </row>
    <row r="6386" spans="3:34">
      <c r="C6386" s="111"/>
      <c r="D6386" s="111"/>
      <c r="E6386" s="111"/>
      <c r="F6386" s="138"/>
      <c r="G6386" s="111"/>
      <c r="J6386" s="111"/>
      <c r="AD6386" s="111"/>
      <c r="AH6386" s="111"/>
    </row>
    <row r="6387" spans="3:34">
      <c r="C6387" s="111"/>
      <c r="D6387" s="111"/>
      <c r="E6387" s="111"/>
      <c r="F6387" s="138"/>
      <c r="G6387" s="111"/>
      <c r="J6387" s="111"/>
      <c r="AD6387" s="111"/>
      <c r="AH6387" s="111"/>
    </row>
    <row r="6388" spans="3:34">
      <c r="C6388" s="111"/>
      <c r="D6388" s="111"/>
      <c r="E6388" s="111"/>
      <c r="F6388" s="138"/>
      <c r="G6388" s="111"/>
      <c r="J6388" s="111"/>
      <c r="AD6388" s="111"/>
      <c r="AH6388" s="111"/>
    </row>
    <row r="6389" spans="3:34">
      <c r="C6389" s="111"/>
      <c r="D6389" s="111"/>
      <c r="E6389" s="111"/>
      <c r="F6389" s="138"/>
      <c r="G6389" s="111"/>
      <c r="J6389" s="111"/>
      <c r="AD6389" s="111"/>
      <c r="AH6389" s="111"/>
    </row>
    <row r="6390" spans="3:34">
      <c r="C6390" s="111"/>
      <c r="D6390" s="111"/>
      <c r="E6390" s="111"/>
      <c r="F6390" s="138"/>
      <c r="G6390" s="111"/>
      <c r="J6390" s="111"/>
      <c r="AD6390" s="111"/>
      <c r="AH6390" s="111"/>
    </row>
    <row r="6391" spans="3:34">
      <c r="C6391" s="111"/>
      <c r="D6391" s="111"/>
      <c r="E6391" s="111"/>
      <c r="F6391" s="138"/>
      <c r="G6391" s="111"/>
      <c r="J6391" s="111"/>
      <c r="AD6391" s="111"/>
      <c r="AH6391" s="111"/>
    </row>
    <row r="6392" spans="3:34">
      <c r="C6392" s="111"/>
      <c r="D6392" s="111"/>
      <c r="E6392" s="111"/>
      <c r="F6392" s="138"/>
      <c r="G6392" s="111"/>
      <c r="J6392" s="111"/>
      <c r="AD6392" s="111"/>
      <c r="AH6392" s="111"/>
    </row>
    <row r="6393" spans="3:34">
      <c r="C6393" s="111"/>
      <c r="D6393" s="111"/>
      <c r="E6393" s="111"/>
      <c r="F6393" s="138"/>
      <c r="G6393" s="111"/>
      <c r="J6393" s="111"/>
      <c r="AD6393" s="111"/>
      <c r="AH6393" s="111"/>
    </row>
    <row r="6394" spans="3:34">
      <c r="C6394" s="111"/>
      <c r="D6394" s="111"/>
      <c r="E6394" s="111"/>
      <c r="F6394" s="138"/>
      <c r="G6394" s="111"/>
      <c r="J6394" s="111"/>
      <c r="AD6394" s="111"/>
      <c r="AH6394" s="111"/>
    </row>
    <row r="6395" spans="3:34">
      <c r="C6395" s="111"/>
      <c r="D6395" s="111"/>
      <c r="E6395" s="111"/>
      <c r="F6395" s="138"/>
      <c r="G6395" s="111"/>
      <c r="J6395" s="111"/>
      <c r="AD6395" s="111"/>
      <c r="AH6395" s="111"/>
    </row>
    <row r="6396" spans="3:34">
      <c r="C6396" s="111"/>
      <c r="D6396" s="111"/>
      <c r="E6396" s="111"/>
      <c r="F6396" s="138"/>
      <c r="G6396" s="111"/>
      <c r="J6396" s="111"/>
      <c r="AD6396" s="111"/>
      <c r="AH6396" s="111"/>
    </row>
    <row r="6397" spans="3:34">
      <c r="C6397" s="111"/>
      <c r="D6397" s="111"/>
      <c r="E6397" s="111"/>
      <c r="F6397" s="138"/>
      <c r="G6397" s="111"/>
      <c r="J6397" s="111"/>
      <c r="AD6397" s="111"/>
      <c r="AH6397" s="111"/>
    </row>
    <row r="6398" spans="3:34">
      <c r="C6398" s="111"/>
      <c r="D6398" s="111"/>
      <c r="E6398" s="111"/>
      <c r="F6398" s="138"/>
      <c r="G6398" s="111"/>
      <c r="J6398" s="111"/>
      <c r="AD6398" s="111"/>
      <c r="AH6398" s="111"/>
    </row>
    <row r="6399" spans="3:34">
      <c r="C6399" s="111"/>
      <c r="D6399" s="111"/>
      <c r="E6399" s="111"/>
      <c r="F6399" s="138"/>
      <c r="G6399" s="111"/>
      <c r="J6399" s="111"/>
      <c r="AD6399" s="111"/>
      <c r="AH6399" s="111"/>
    </row>
    <row r="6400" spans="3:34">
      <c r="C6400" s="111"/>
      <c r="D6400" s="111"/>
      <c r="E6400" s="111"/>
      <c r="F6400" s="138"/>
      <c r="G6400" s="111"/>
      <c r="J6400" s="111"/>
      <c r="AD6400" s="111"/>
      <c r="AH6400" s="111"/>
    </row>
    <row r="6401" spans="3:34">
      <c r="C6401" s="111"/>
      <c r="D6401" s="111"/>
      <c r="E6401" s="111"/>
      <c r="F6401" s="138"/>
      <c r="G6401" s="111"/>
      <c r="J6401" s="111"/>
      <c r="AD6401" s="111"/>
      <c r="AH6401" s="111"/>
    </row>
    <row r="6402" spans="3:34">
      <c r="C6402" s="111"/>
      <c r="D6402" s="111"/>
      <c r="E6402" s="111"/>
      <c r="F6402" s="138"/>
      <c r="G6402" s="111"/>
      <c r="J6402" s="111"/>
      <c r="AD6402" s="111"/>
      <c r="AH6402" s="111"/>
    </row>
    <row r="6403" spans="3:34">
      <c r="C6403" s="111"/>
      <c r="D6403" s="111"/>
      <c r="E6403" s="111"/>
      <c r="F6403" s="138"/>
      <c r="G6403" s="111"/>
      <c r="J6403" s="111"/>
      <c r="AD6403" s="111"/>
      <c r="AH6403" s="111"/>
    </row>
    <row r="6404" spans="3:34">
      <c r="C6404" s="111"/>
      <c r="D6404" s="111"/>
      <c r="E6404" s="111"/>
      <c r="F6404" s="138"/>
      <c r="G6404" s="111"/>
      <c r="J6404" s="111"/>
      <c r="AD6404" s="111"/>
      <c r="AH6404" s="111"/>
    </row>
    <row r="6405" spans="3:34">
      <c r="C6405" s="111"/>
      <c r="D6405" s="111"/>
      <c r="E6405" s="111"/>
      <c r="F6405" s="138"/>
      <c r="G6405" s="111"/>
      <c r="J6405" s="111"/>
      <c r="AD6405" s="111"/>
      <c r="AH6405" s="111"/>
    </row>
    <row r="6406" spans="3:34">
      <c r="C6406" s="111"/>
      <c r="D6406" s="111"/>
      <c r="E6406" s="111"/>
      <c r="F6406" s="138"/>
      <c r="G6406" s="111"/>
      <c r="J6406" s="111"/>
      <c r="AD6406" s="111"/>
      <c r="AH6406" s="111"/>
    </row>
    <row r="6407" spans="3:34">
      <c r="C6407" s="111"/>
      <c r="D6407" s="111"/>
      <c r="E6407" s="111"/>
      <c r="F6407" s="138"/>
      <c r="G6407" s="111"/>
      <c r="J6407" s="111"/>
      <c r="AD6407" s="111"/>
      <c r="AH6407" s="111"/>
    </row>
    <row r="6408" spans="3:34">
      <c r="C6408" s="111"/>
      <c r="D6408" s="111"/>
      <c r="E6408" s="111"/>
      <c r="F6408" s="138"/>
      <c r="G6408" s="111"/>
      <c r="J6408" s="111"/>
      <c r="AD6408" s="111"/>
      <c r="AH6408" s="111"/>
    </row>
    <row r="6409" spans="3:34">
      <c r="C6409" s="111"/>
      <c r="D6409" s="111"/>
      <c r="E6409" s="111"/>
      <c r="F6409" s="138"/>
      <c r="G6409" s="111"/>
      <c r="J6409" s="111"/>
      <c r="AD6409" s="111"/>
      <c r="AH6409" s="111"/>
    </row>
    <row r="6410" spans="3:34">
      <c r="C6410" s="111"/>
      <c r="D6410" s="111"/>
      <c r="E6410" s="111"/>
      <c r="F6410" s="138"/>
      <c r="G6410" s="111"/>
      <c r="J6410" s="111"/>
      <c r="AD6410" s="111"/>
      <c r="AH6410" s="111"/>
    </row>
    <row r="6411" spans="3:34">
      <c r="C6411" s="111"/>
      <c r="D6411" s="111"/>
      <c r="E6411" s="111"/>
      <c r="F6411" s="138"/>
      <c r="G6411" s="111"/>
      <c r="J6411" s="111"/>
      <c r="AD6411" s="111"/>
      <c r="AH6411" s="111"/>
    </row>
    <row r="6412" spans="3:34">
      <c r="C6412" s="111"/>
      <c r="D6412" s="111"/>
      <c r="E6412" s="111"/>
      <c r="F6412" s="138"/>
      <c r="G6412" s="111"/>
      <c r="J6412" s="111"/>
      <c r="AD6412" s="111"/>
      <c r="AH6412" s="111"/>
    </row>
    <row r="6413" spans="3:34">
      <c r="C6413" s="111"/>
      <c r="D6413" s="111"/>
      <c r="E6413" s="111"/>
      <c r="F6413" s="138"/>
      <c r="G6413" s="111"/>
      <c r="J6413" s="111"/>
      <c r="AD6413" s="111"/>
      <c r="AH6413" s="111"/>
    </row>
    <row r="6414" spans="3:34">
      <c r="C6414" s="111"/>
      <c r="D6414" s="111"/>
      <c r="E6414" s="111"/>
      <c r="F6414" s="138"/>
      <c r="G6414" s="111"/>
      <c r="J6414" s="111"/>
      <c r="AD6414" s="111"/>
      <c r="AH6414" s="111"/>
    </row>
    <row r="6415" spans="3:34">
      <c r="C6415" s="111"/>
      <c r="D6415" s="111"/>
      <c r="E6415" s="111"/>
      <c r="F6415" s="138"/>
      <c r="G6415" s="111"/>
      <c r="J6415" s="111"/>
      <c r="AD6415" s="111"/>
      <c r="AH6415" s="111"/>
    </row>
    <row r="6416" spans="3:34">
      <c r="C6416" s="111"/>
      <c r="D6416" s="111"/>
      <c r="E6416" s="111"/>
      <c r="F6416" s="138"/>
      <c r="G6416" s="111"/>
      <c r="J6416" s="111"/>
      <c r="AD6416" s="111"/>
      <c r="AH6416" s="111"/>
    </row>
    <row r="6417" spans="3:34">
      <c r="C6417" s="111"/>
      <c r="D6417" s="111"/>
      <c r="E6417" s="111"/>
      <c r="F6417" s="138"/>
      <c r="G6417" s="111"/>
      <c r="J6417" s="111"/>
      <c r="AD6417" s="111"/>
      <c r="AH6417" s="111"/>
    </row>
    <row r="6418" spans="3:34">
      <c r="C6418" s="111"/>
      <c r="D6418" s="111"/>
      <c r="E6418" s="111"/>
      <c r="F6418" s="138"/>
      <c r="G6418" s="111"/>
      <c r="J6418" s="111"/>
      <c r="AD6418" s="111"/>
      <c r="AH6418" s="111"/>
    </row>
    <row r="6419" spans="3:34">
      <c r="C6419" s="111"/>
      <c r="D6419" s="111"/>
      <c r="E6419" s="111"/>
      <c r="F6419" s="138"/>
      <c r="G6419" s="111"/>
      <c r="J6419" s="111"/>
      <c r="AD6419" s="111"/>
      <c r="AH6419" s="111"/>
    </row>
    <row r="6420" spans="3:34">
      <c r="C6420" s="111"/>
      <c r="D6420" s="111"/>
      <c r="E6420" s="111"/>
      <c r="F6420" s="138"/>
      <c r="G6420" s="111"/>
      <c r="J6420" s="111"/>
      <c r="AD6420" s="111"/>
      <c r="AH6420" s="111"/>
    </row>
    <row r="6421" spans="3:34">
      <c r="C6421" s="111"/>
      <c r="D6421" s="111"/>
      <c r="E6421" s="111"/>
      <c r="F6421" s="138"/>
      <c r="G6421" s="111"/>
      <c r="J6421" s="111"/>
      <c r="AD6421" s="111"/>
      <c r="AH6421" s="111"/>
    </row>
    <row r="6422" spans="3:34">
      <c r="C6422" s="111"/>
      <c r="D6422" s="111"/>
      <c r="E6422" s="111"/>
      <c r="F6422" s="138"/>
      <c r="G6422" s="111"/>
      <c r="J6422" s="111"/>
      <c r="AD6422" s="111"/>
      <c r="AH6422" s="111"/>
    </row>
    <row r="6423" spans="3:34">
      <c r="C6423" s="111"/>
      <c r="D6423" s="111"/>
      <c r="E6423" s="111"/>
      <c r="F6423" s="138"/>
      <c r="G6423" s="111"/>
      <c r="J6423" s="111"/>
      <c r="AD6423" s="111"/>
      <c r="AH6423" s="111"/>
    </row>
    <row r="6424" spans="3:34">
      <c r="C6424" s="111"/>
      <c r="D6424" s="111"/>
      <c r="E6424" s="111"/>
      <c r="F6424" s="138"/>
      <c r="G6424" s="111"/>
      <c r="J6424" s="111"/>
      <c r="AD6424" s="111"/>
      <c r="AH6424" s="111"/>
    </row>
    <row r="6425" spans="3:34">
      <c r="C6425" s="111"/>
      <c r="D6425" s="111"/>
      <c r="E6425" s="111"/>
      <c r="F6425" s="138"/>
      <c r="G6425" s="111"/>
      <c r="J6425" s="111"/>
      <c r="AD6425" s="111"/>
      <c r="AH6425" s="111"/>
    </row>
    <row r="6426" spans="3:34">
      <c r="C6426" s="111"/>
      <c r="D6426" s="111"/>
      <c r="E6426" s="111"/>
      <c r="F6426" s="138"/>
      <c r="G6426" s="111"/>
      <c r="J6426" s="111"/>
      <c r="AD6426" s="111"/>
      <c r="AH6426" s="111"/>
    </row>
    <row r="6427" spans="3:34">
      <c r="C6427" s="111"/>
      <c r="D6427" s="111"/>
      <c r="E6427" s="111"/>
      <c r="F6427" s="138"/>
      <c r="G6427" s="111"/>
      <c r="J6427" s="111"/>
      <c r="AD6427" s="111"/>
      <c r="AH6427" s="111"/>
    </row>
    <row r="6428" spans="3:34">
      <c r="C6428" s="111"/>
      <c r="D6428" s="111"/>
      <c r="E6428" s="111"/>
      <c r="F6428" s="138"/>
      <c r="G6428" s="111"/>
      <c r="J6428" s="111"/>
      <c r="AD6428" s="111"/>
      <c r="AH6428" s="111"/>
    </row>
    <row r="6429" spans="3:34">
      <c r="C6429" s="111"/>
      <c r="D6429" s="111"/>
      <c r="E6429" s="111"/>
      <c r="F6429" s="138"/>
      <c r="G6429" s="111"/>
      <c r="J6429" s="111"/>
      <c r="AD6429" s="111"/>
      <c r="AH6429" s="111"/>
    </row>
    <row r="6430" spans="3:34">
      <c r="C6430" s="111"/>
      <c r="D6430" s="111"/>
      <c r="E6430" s="111"/>
      <c r="F6430" s="138"/>
      <c r="G6430" s="111"/>
      <c r="J6430" s="111"/>
      <c r="AD6430" s="111"/>
      <c r="AH6430" s="111"/>
    </row>
    <row r="6431" spans="3:34">
      <c r="C6431" s="111"/>
      <c r="D6431" s="111"/>
      <c r="E6431" s="111"/>
      <c r="F6431" s="138"/>
      <c r="G6431" s="111"/>
      <c r="J6431" s="111"/>
      <c r="AD6431" s="111"/>
      <c r="AH6431" s="111"/>
    </row>
    <row r="6432" spans="3:34">
      <c r="C6432" s="111"/>
      <c r="D6432" s="111"/>
      <c r="E6432" s="111"/>
      <c r="F6432" s="138"/>
      <c r="G6432" s="111"/>
      <c r="J6432" s="111"/>
      <c r="AD6432" s="111"/>
      <c r="AH6432" s="111"/>
    </row>
    <row r="6433" spans="3:34">
      <c r="C6433" s="111"/>
      <c r="D6433" s="111"/>
      <c r="E6433" s="111"/>
      <c r="F6433" s="138"/>
      <c r="G6433" s="111"/>
      <c r="J6433" s="111"/>
      <c r="AD6433" s="111"/>
      <c r="AH6433" s="111"/>
    </row>
    <row r="6434" spans="3:34">
      <c r="C6434" s="111"/>
      <c r="D6434" s="111"/>
      <c r="E6434" s="111"/>
      <c r="F6434" s="138"/>
      <c r="G6434" s="111"/>
      <c r="J6434" s="111"/>
      <c r="AD6434" s="111"/>
      <c r="AH6434" s="111"/>
    </row>
    <row r="6435" spans="3:34">
      <c r="C6435" s="111"/>
      <c r="D6435" s="111"/>
      <c r="E6435" s="111"/>
      <c r="F6435" s="138"/>
      <c r="G6435" s="111"/>
      <c r="J6435" s="111"/>
      <c r="AD6435" s="111"/>
      <c r="AH6435" s="111"/>
    </row>
    <row r="6436" spans="3:34">
      <c r="C6436" s="111"/>
      <c r="D6436" s="111"/>
      <c r="E6436" s="111"/>
      <c r="F6436" s="138"/>
      <c r="G6436" s="111"/>
      <c r="J6436" s="111"/>
      <c r="AD6436" s="111"/>
      <c r="AH6436" s="111"/>
    </row>
    <row r="6437" spans="3:34">
      <c r="C6437" s="111"/>
      <c r="D6437" s="111"/>
      <c r="E6437" s="111"/>
      <c r="F6437" s="138"/>
      <c r="G6437" s="111"/>
      <c r="J6437" s="111"/>
      <c r="AD6437" s="111"/>
      <c r="AH6437" s="111"/>
    </row>
    <row r="6438" spans="3:34">
      <c r="C6438" s="111"/>
      <c r="D6438" s="111"/>
      <c r="E6438" s="111"/>
      <c r="F6438" s="138"/>
      <c r="G6438" s="111"/>
      <c r="J6438" s="111"/>
      <c r="AD6438" s="111"/>
      <c r="AH6438" s="111"/>
    </row>
    <row r="6439" spans="3:34">
      <c r="C6439" s="111"/>
      <c r="D6439" s="111"/>
      <c r="E6439" s="111"/>
      <c r="F6439" s="138"/>
      <c r="G6439" s="111"/>
      <c r="J6439" s="111"/>
      <c r="AD6439" s="111"/>
      <c r="AH6439" s="111"/>
    </row>
    <row r="6440" spans="3:34">
      <c r="C6440" s="111"/>
      <c r="D6440" s="111"/>
      <c r="E6440" s="111"/>
      <c r="F6440" s="138"/>
      <c r="G6440" s="111"/>
      <c r="J6440" s="111"/>
      <c r="AD6440" s="111"/>
      <c r="AH6440" s="111"/>
    </row>
    <row r="6441" spans="3:34">
      <c r="C6441" s="111"/>
      <c r="D6441" s="111"/>
      <c r="E6441" s="111"/>
      <c r="F6441" s="138"/>
      <c r="G6441" s="111"/>
      <c r="J6441" s="111"/>
      <c r="AD6441" s="111"/>
      <c r="AH6441" s="111"/>
    </row>
    <row r="6442" spans="3:34">
      <c r="C6442" s="111"/>
      <c r="D6442" s="111"/>
      <c r="E6442" s="111"/>
      <c r="F6442" s="138"/>
      <c r="G6442" s="111"/>
      <c r="J6442" s="111"/>
      <c r="AD6442" s="111"/>
      <c r="AH6442" s="111"/>
    </row>
    <row r="6443" spans="3:34">
      <c r="C6443" s="111"/>
      <c r="D6443" s="111"/>
      <c r="E6443" s="111"/>
      <c r="F6443" s="138"/>
      <c r="G6443" s="111"/>
      <c r="J6443" s="111"/>
      <c r="AD6443" s="111"/>
      <c r="AH6443" s="111"/>
    </row>
    <row r="6444" spans="3:34">
      <c r="C6444" s="111"/>
      <c r="D6444" s="111"/>
      <c r="E6444" s="111"/>
      <c r="F6444" s="138"/>
      <c r="G6444" s="111"/>
      <c r="J6444" s="111"/>
      <c r="AD6444" s="111"/>
      <c r="AH6444" s="111"/>
    </row>
    <row r="6445" spans="3:34">
      <c r="C6445" s="111"/>
      <c r="D6445" s="111"/>
      <c r="E6445" s="111"/>
      <c r="F6445" s="138"/>
      <c r="G6445" s="111"/>
      <c r="J6445" s="111"/>
      <c r="AD6445" s="111"/>
      <c r="AH6445" s="111"/>
    </row>
    <row r="6446" spans="3:34">
      <c r="C6446" s="111"/>
      <c r="D6446" s="111"/>
      <c r="E6446" s="111"/>
      <c r="F6446" s="138"/>
      <c r="G6446" s="111"/>
      <c r="J6446" s="111"/>
      <c r="AD6446" s="111"/>
      <c r="AH6446" s="111"/>
    </row>
    <row r="6447" spans="3:34">
      <c r="C6447" s="111"/>
      <c r="D6447" s="111"/>
      <c r="E6447" s="111"/>
      <c r="F6447" s="138"/>
      <c r="G6447" s="111"/>
      <c r="J6447" s="111"/>
      <c r="AD6447" s="111"/>
      <c r="AH6447" s="111"/>
    </row>
    <row r="6448" spans="3:34">
      <c r="C6448" s="111"/>
      <c r="D6448" s="111"/>
      <c r="E6448" s="111"/>
      <c r="F6448" s="138"/>
      <c r="G6448" s="111"/>
      <c r="J6448" s="111"/>
      <c r="AD6448" s="111"/>
      <c r="AH6448" s="111"/>
    </row>
    <row r="6449" spans="3:34">
      <c r="C6449" s="111"/>
      <c r="D6449" s="111"/>
      <c r="E6449" s="111"/>
      <c r="F6449" s="138"/>
      <c r="G6449" s="111"/>
      <c r="J6449" s="111"/>
      <c r="AD6449" s="111"/>
      <c r="AH6449" s="111"/>
    </row>
    <row r="6450" spans="3:34">
      <c r="C6450" s="111"/>
      <c r="D6450" s="111"/>
      <c r="E6450" s="111"/>
      <c r="F6450" s="138"/>
      <c r="G6450" s="111"/>
      <c r="J6450" s="111"/>
      <c r="AD6450" s="111"/>
      <c r="AH6450" s="111"/>
    </row>
    <row r="6451" spans="3:34">
      <c r="C6451" s="111"/>
      <c r="D6451" s="111"/>
      <c r="E6451" s="111"/>
      <c r="F6451" s="138"/>
      <c r="G6451" s="111"/>
      <c r="J6451" s="111"/>
      <c r="AD6451" s="111"/>
      <c r="AH6451" s="111"/>
    </row>
    <row r="6452" spans="3:34">
      <c r="C6452" s="111"/>
      <c r="D6452" s="111"/>
      <c r="E6452" s="111"/>
      <c r="F6452" s="138"/>
      <c r="G6452" s="111"/>
      <c r="J6452" s="111"/>
      <c r="AD6452" s="111"/>
      <c r="AH6452" s="111"/>
    </row>
    <row r="6453" spans="3:34">
      <c r="C6453" s="111"/>
      <c r="D6453" s="111"/>
      <c r="E6453" s="111"/>
      <c r="F6453" s="138"/>
      <c r="G6453" s="111"/>
      <c r="J6453" s="111"/>
      <c r="AD6453" s="111"/>
      <c r="AH6453" s="111"/>
    </row>
    <row r="6454" spans="3:34">
      <c r="C6454" s="111"/>
      <c r="D6454" s="111"/>
      <c r="E6454" s="111"/>
      <c r="F6454" s="138"/>
      <c r="G6454" s="111"/>
      <c r="J6454" s="111"/>
      <c r="AD6454" s="111"/>
      <c r="AH6454" s="111"/>
    </row>
    <row r="6455" spans="3:34">
      <c r="C6455" s="111"/>
      <c r="D6455" s="111"/>
      <c r="E6455" s="111"/>
      <c r="F6455" s="138"/>
      <c r="G6455" s="111"/>
      <c r="J6455" s="111"/>
      <c r="AD6455" s="111"/>
      <c r="AH6455" s="111"/>
    </row>
    <row r="6456" spans="3:34">
      <c r="C6456" s="111"/>
      <c r="D6456" s="111"/>
      <c r="E6456" s="111"/>
      <c r="F6456" s="138"/>
      <c r="G6456" s="111"/>
      <c r="J6456" s="111"/>
      <c r="AD6456" s="111"/>
      <c r="AH6456" s="111"/>
    </row>
    <row r="6457" spans="3:34">
      <c r="C6457" s="111"/>
      <c r="D6457" s="111"/>
      <c r="E6457" s="111"/>
      <c r="F6457" s="138"/>
      <c r="G6457" s="111"/>
      <c r="J6457" s="111"/>
      <c r="AD6457" s="111"/>
      <c r="AH6457" s="111"/>
    </row>
    <row r="6458" spans="3:34">
      <c r="C6458" s="111"/>
      <c r="D6458" s="111"/>
      <c r="E6458" s="111"/>
      <c r="F6458" s="138"/>
      <c r="G6458" s="111"/>
      <c r="J6458" s="111"/>
      <c r="AD6458" s="111"/>
      <c r="AH6458" s="111"/>
    </row>
    <row r="6459" spans="3:34">
      <c r="C6459" s="111"/>
      <c r="D6459" s="111"/>
      <c r="E6459" s="111"/>
      <c r="F6459" s="138"/>
      <c r="G6459" s="111"/>
      <c r="J6459" s="111"/>
      <c r="AD6459" s="111"/>
      <c r="AH6459" s="111"/>
    </row>
    <row r="6460" spans="3:34">
      <c r="C6460" s="111"/>
      <c r="D6460" s="111"/>
      <c r="E6460" s="111"/>
      <c r="F6460" s="138"/>
      <c r="G6460" s="111"/>
      <c r="J6460" s="111"/>
      <c r="AD6460" s="111"/>
      <c r="AH6460" s="111"/>
    </row>
    <row r="6461" spans="3:34">
      <c r="C6461" s="111"/>
      <c r="D6461" s="111"/>
      <c r="E6461" s="111"/>
      <c r="F6461" s="138"/>
      <c r="G6461" s="111"/>
      <c r="J6461" s="111"/>
      <c r="AD6461" s="111"/>
      <c r="AH6461" s="111"/>
    </row>
    <row r="6462" spans="3:34">
      <c r="C6462" s="111"/>
      <c r="D6462" s="111"/>
      <c r="E6462" s="111"/>
      <c r="F6462" s="138"/>
      <c r="G6462" s="111"/>
      <c r="J6462" s="111"/>
      <c r="AD6462" s="111"/>
      <c r="AH6462" s="111"/>
    </row>
    <row r="6463" spans="3:34">
      <c r="C6463" s="111"/>
      <c r="D6463" s="111"/>
      <c r="E6463" s="111"/>
      <c r="F6463" s="138"/>
      <c r="G6463" s="111"/>
      <c r="J6463" s="111"/>
      <c r="AD6463" s="111"/>
      <c r="AH6463" s="111"/>
    </row>
    <row r="6464" spans="3:34">
      <c r="C6464" s="111"/>
      <c r="D6464" s="111"/>
      <c r="E6464" s="111"/>
      <c r="F6464" s="138"/>
      <c r="G6464" s="111"/>
      <c r="J6464" s="111"/>
      <c r="AD6464" s="111"/>
      <c r="AH6464" s="111"/>
    </row>
    <row r="6465" spans="3:34">
      <c r="C6465" s="111"/>
      <c r="D6465" s="111"/>
      <c r="E6465" s="111"/>
      <c r="F6465" s="138"/>
      <c r="G6465" s="111"/>
      <c r="J6465" s="111"/>
      <c r="AD6465" s="111"/>
      <c r="AH6465" s="111"/>
    </row>
    <row r="6466" spans="3:34">
      <c r="C6466" s="111"/>
      <c r="D6466" s="111"/>
      <c r="E6466" s="111"/>
      <c r="F6466" s="138"/>
      <c r="G6466" s="111"/>
      <c r="J6466" s="111"/>
      <c r="AD6466" s="111"/>
      <c r="AH6466" s="111"/>
    </row>
    <row r="6467" spans="3:34">
      <c r="C6467" s="111"/>
      <c r="D6467" s="111"/>
      <c r="E6467" s="111"/>
      <c r="F6467" s="138"/>
      <c r="G6467" s="111"/>
      <c r="J6467" s="111"/>
      <c r="AD6467" s="111"/>
      <c r="AH6467" s="111"/>
    </row>
    <row r="6468" spans="3:34">
      <c r="C6468" s="111"/>
      <c r="D6468" s="111"/>
      <c r="E6468" s="111"/>
      <c r="F6468" s="138"/>
      <c r="G6468" s="111"/>
      <c r="J6468" s="111"/>
      <c r="AD6468" s="111"/>
      <c r="AH6468" s="111"/>
    </row>
    <row r="6469" spans="3:34">
      <c r="C6469" s="111"/>
      <c r="D6469" s="111"/>
      <c r="E6469" s="111"/>
      <c r="F6469" s="138"/>
      <c r="G6469" s="111"/>
      <c r="J6469" s="111"/>
      <c r="AD6469" s="111"/>
      <c r="AH6469" s="111"/>
    </row>
    <row r="6470" spans="3:34">
      <c r="C6470" s="111"/>
      <c r="D6470" s="111"/>
      <c r="E6470" s="111"/>
      <c r="F6470" s="138"/>
      <c r="G6470" s="111"/>
      <c r="J6470" s="111"/>
      <c r="AD6470" s="111"/>
      <c r="AH6470" s="111"/>
    </row>
    <row r="6471" spans="3:34">
      <c r="C6471" s="111"/>
      <c r="D6471" s="111"/>
      <c r="E6471" s="111"/>
      <c r="F6471" s="138"/>
      <c r="G6471" s="111"/>
      <c r="J6471" s="111"/>
      <c r="AD6471" s="111"/>
      <c r="AH6471" s="111"/>
    </row>
    <row r="6472" spans="3:34">
      <c r="C6472" s="111"/>
      <c r="D6472" s="111"/>
      <c r="E6472" s="111"/>
      <c r="F6472" s="138"/>
      <c r="G6472" s="111"/>
      <c r="J6472" s="111"/>
      <c r="AD6472" s="111"/>
      <c r="AH6472" s="111"/>
    </row>
    <row r="6473" spans="3:34">
      <c r="C6473" s="111"/>
      <c r="D6473" s="111"/>
      <c r="E6473" s="111"/>
      <c r="F6473" s="138"/>
      <c r="G6473" s="111"/>
      <c r="J6473" s="111"/>
      <c r="AD6473" s="111"/>
      <c r="AH6473" s="111"/>
    </row>
    <row r="6474" spans="3:34">
      <c r="C6474" s="111"/>
      <c r="D6474" s="111"/>
      <c r="E6474" s="111"/>
      <c r="F6474" s="138"/>
      <c r="G6474" s="111"/>
      <c r="J6474" s="111"/>
      <c r="AD6474" s="111"/>
      <c r="AH6474" s="111"/>
    </row>
    <row r="6475" spans="3:34">
      <c r="C6475" s="111"/>
      <c r="D6475" s="111"/>
      <c r="E6475" s="111"/>
      <c r="F6475" s="138"/>
      <c r="G6475" s="111"/>
      <c r="J6475" s="111"/>
      <c r="AD6475" s="111"/>
      <c r="AH6475" s="111"/>
    </row>
    <row r="6476" spans="3:34">
      <c r="C6476" s="111"/>
      <c r="D6476" s="111"/>
      <c r="E6476" s="111"/>
      <c r="F6476" s="138"/>
      <c r="G6476" s="111"/>
      <c r="J6476" s="111"/>
      <c r="AD6476" s="111"/>
      <c r="AH6476" s="111"/>
    </row>
    <row r="6477" spans="3:34">
      <c r="C6477" s="111"/>
      <c r="D6477" s="111"/>
      <c r="E6477" s="111"/>
      <c r="F6477" s="138"/>
      <c r="G6477" s="111"/>
      <c r="J6477" s="111"/>
      <c r="AD6477" s="111"/>
      <c r="AH6477" s="111"/>
    </row>
    <row r="6478" spans="3:34">
      <c r="C6478" s="111"/>
      <c r="D6478" s="111"/>
      <c r="E6478" s="111"/>
      <c r="F6478" s="138"/>
      <c r="G6478" s="111"/>
      <c r="J6478" s="111"/>
      <c r="AD6478" s="111"/>
      <c r="AH6478" s="111"/>
    </row>
    <row r="6479" spans="3:34">
      <c r="C6479" s="111"/>
      <c r="D6479" s="111"/>
      <c r="E6479" s="111"/>
      <c r="F6479" s="138"/>
      <c r="G6479" s="111"/>
      <c r="J6479" s="111"/>
      <c r="AD6479" s="111"/>
      <c r="AH6479" s="111"/>
    </row>
    <row r="6480" spans="3:34">
      <c r="C6480" s="111"/>
      <c r="D6480" s="111"/>
      <c r="E6480" s="111"/>
      <c r="F6480" s="138"/>
      <c r="G6480" s="111"/>
      <c r="J6480" s="111"/>
      <c r="AD6480" s="111"/>
      <c r="AH6480" s="111"/>
    </row>
    <row r="6481" spans="3:34">
      <c r="C6481" s="111"/>
      <c r="D6481" s="111"/>
      <c r="E6481" s="111"/>
      <c r="F6481" s="138"/>
      <c r="G6481" s="111"/>
      <c r="J6481" s="111"/>
      <c r="AD6481" s="111"/>
      <c r="AH6481" s="111"/>
    </row>
    <row r="6482" spans="3:34">
      <c r="C6482" s="111"/>
      <c r="D6482" s="111"/>
      <c r="E6482" s="111"/>
      <c r="F6482" s="138"/>
      <c r="G6482" s="111"/>
      <c r="J6482" s="111"/>
      <c r="AD6482" s="111"/>
      <c r="AH6482" s="111"/>
    </row>
    <row r="6483" spans="3:34">
      <c r="C6483" s="111"/>
      <c r="D6483" s="111"/>
      <c r="E6483" s="111"/>
      <c r="F6483" s="138"/>
      <c r="G6483" s="111"/>
      <c r="J6483" s="111"/>
      <c r="AD6483" s="111"/>
      <c r="AH6483" s="111"/>
    </row>
    <row r="6484" spans="3:34">
      <c r="C6484" s="111"/>
      <c r="D6484" s="111"/>
      <c r="E6484" s="111"/>
      <c r="F6484" s="138"/>
      <c r="G6484" s="111"/>
      <c r="J6484" s="111"/>
      <c r="AD6484" s="111"/>
      <c r="AH6484" s="111"/>
    </row>
    <row r="6485" spans="3:34">
      <c r="C6485" s="111"/>
      <c r="D6485" s="111"/>
      <c r="E6485" s="111"/>
      <c r="F6485" s="138"/>
      <c r="G6485" s="111"/>
      <c r="J6485" s="111"/>
      <c r="AD6485" s="111"/>
      <c r="AH6485" s="111"/>
    </row>
    <row r="6486" spans="3:34">
      <c r="C6486" s="111"/>
      <c r="D6486" s="111"/>
      <c r="E6486" s="111"/>
      <c r="F6486" s="138"/>
      <c r="G6486" s="111"/>
      <c r="J6486" s="111"/>
      <c r="AD6486" s="111"/>
      <c r="AH6486" s="111"/>
    </row>
    <row r="6487" spans="3:34">
      <c r="C6487" s="111"/>
      <c r="D6487" s="111"/>
      <c r="E6487" s="111"/>
      <c r="F6487" s="138"/>
      <c r="G6487" s="111"/>
      <c r="J6487" s="111"/>
      <c r="AD6487" s="111"/>
      <c r="AH6487" s="111"/>
    </row>
    <row r="6488" spans="3:34">
      <c r="C6488" s="111"/>
      <c r="D6488" s="111"/>
      <c r="E6488" s="111"/>
      <c r="F6488" s="138"/>
      <c r="G6488" s="111"/>
      <c r="J6488" s="111"/>
      <c r="AD6488" s="111"/>
      <c r="AH6488" s="111"/>
    </row>
    <row r="6489" spans="3:34">
      <c r="C6489" s="111"/>
      <c r="D6489" s="111"/>
      <c r="E6489" s="111"/>
      <c r="F6489" s="138"/>
      <c r="G6489" s="111"/>
      <c r="J6489" s="111"/>
      <c r="AD6489" s="111"/>
      <c r="AH6489" s="111"/>
    </row>
    <row r="6490" spans="3:34">
      <c r="C6490" s="111"/>
      <c r="D6490" s="111"/>
      <c r="E6490" s="111"/>
      <c r="F6490" s="138"/>
      <c r="G6490" s="111"/>
      <c r="J6490" s="111"/>
      <c r="AD6490" s="111"/>
      <c r="AH6490" s="111"/>
    </row>
    <row r="6491" spans="3:34">
      <c r="C6491" s="111"/>
      <c r="D6491" s="111"/>
      <c r="E6491" s="111"/>
      <c r="F6491" s="138"/>
      <c r="G6491" s="111"/>
      <c r="J6491" s="111"/>
      <c r="AD6491" s="111"/>
      <c r="AH6491" s="111"/>
    </row>
    <row r="6492" spans="3:34">
      <c r="C6492" s="111"/>
      <c r="D6492" s="111"/>
      <c r="E6492" s="111"/>
      <c r="F6492" s="138"/>
      <c r="G6492" s="111"/>
      <c r="J6492" s="111"/>
      <c r="AD6492" s="111"/>
      <c r="AH6492" s="111"/>
    </row>
    <row r="6493" spans="3:34">
      <c r="C6493" s="111"/>
      <c r="D6493" s="111"/>
      <c r="E6493" s="111"/>
      <c r="F6493" s="138"/>
      <c r="G6493" s="111"/>
      <c r="J6493" s="111"/>
      <c r="AD6493" s="111"/>
      <c r="AH6493" s="111"/>
    </row>
    <row r="6494" spans="3:34">
      <c r="C6494" s="111"/>
      <c r="D6494" s="111"/>
      <c r="E6494" s="111"/>
      <c r="F6494" s="138"/>
      <c r="G6494" s="111"/>
      <c r="J6494" s="111"/>
      <c r="AD6494" s="111"/>
      <c r="AH6494" s="111"/>
    </row>
    <row r="6495" spans="3:34">
      <c r="C6495" s="111"/>
      <c r="D6495" s="111"/>
      <c r="E6495" s="111"/>
      <c r="F6495" s="138"/>
      <c r="G6495" s="111"/>
      <c r="J6495" s="111"/>
      <c r="AD6495" s="111"/>
      <c r="AH6495" s="111"/>
    </row>
    <row r="6496" spans="3:34">
      <c r="C6496" s="111"/>
      <c r="D6496" s="111"/>
      <c r="E6496" s="111"/>
      <c r="F6496" s="138"/>
      <c r="G6496" s="111"/>
      <c r="J6496" s="111"/>
      <c r="AD6496" s="111"/>
      <c r="AH6496" s="111"/>
    </row>
    <row r="6497" spans="3:34">
      <c r="C6497" s="111"/>
      <c r="D6497" s="111"/>
      <c r="E6497" s="111"/>
      <c r="F6497" s="138"/>
      <c r="G6497" s="111"/>
      <c r="J6497" s="111"/>
      <c r="AD6497" s="111"/>
      <c r="AH6497" s="111"/>
    </row>
    <row r="6498" spans="3:34">
      <c r="C6498" s="111"/>
      <c r="D6498" s="111"/>
      <c r="E6498" s="111"/>
      <c r="F6498" s="138"/>
      <c r="G6498" s="111"/>
      <c r="J6498" s="111"/>
      <c r="AD6498" s="111"/>
      <c r="AH6498" s="111"/>
    </row>
    <row r="6499" spans="3:34">
      <c r="C6499" s="111"/>
      <c r="D6499" s="111"/>
      <c r="E6499" s="111"/>
      <c r="F6499" s="138"/>
      <c r="G6499" s="111"/>
      <c r="J6499" s="111"/>
      <c r="AD6499" s="111"/>
      <c r="AH6499" s="111"/>
    </row>
    <row r="6500" spans="3:34">
      <c r="C6500" s="111"/>
      <c r="D6500" s="111"/>
      <c r="E6500" s="111"/>
      <c r="F6500" s="138"/>
      <c r="G6500" s="111"/>
      <c r="J6500" s="111"/>
      <c r="AD6500" s="111"/>
      <c r="AH6500" s="111"/>
    </row>
    <row r="6501" spans="3:34">
      <c r="C6501" s="111"/>
      <c r="D6501" s="111"/>
      <c r="E6501" s="111"/>
      <c r="F6501" s="138"/>
      <c r="G6501" s="111"/>
      <c r="J6501" s="111"/>
      <c r="AD6501" s="111"/>
      <c r="AH6501" s="111"/>
    </row>
    <row r="6502" spans="3:34">
      <c r="C6502" s="111"/>
      <c r="D6502" s="111"/>
      <c r="E6502" s="111"/>
      <c r="F6502" s="138"/>
      <c r="G6502" s="111"/>
      <c r="J6502" s="111"/>
      <c r="AD6502" s="111"/>
      <c r="AH6502" s="111"/>
    </row>
    <row r="6503" spans="3:34">
      <c r="C6503" s="111"/>
      <c r="D6503" s="111"/>
      <c r="E6503" s="111"/>
      <c r="F6503" s="138"/>
      <c r="G6503" s="111"/>
      <c r="J6503" s="111"/>
      <c r="AD6503" s="111"/>
      <c r="AH6503" s="111"/>
    </row>
    <row r="6504" spans="3:34">
      <c r="C6504" s="111"/>
      <c r="D6504" s="111"/>
      <c r="E6504" s="111"/>
      <c r="F6504" s="138"/>
      <c r="G6504" s="111"/>
      <c r="J6504" s="111"/>
      <c r="AD6504" s="111"/>
      <c r="AH6504" s="111"/>
    </row>
    <row r="6505" spans="3:34">
      <c r="C6505" s="111"/>
      <c r="D6505" s="111"/>
      <c r="E6505" s="111"/>
      <c r="F6505" s="138"/>
      <c r="G6505" s="111"/>
      <c r="J6505" s="111"/>
      <c r="AD6505" s="111"/>
      <c r="AH6505" s="111"/>
    </row>
    <row r="6506" spans="3:34">
      <c r="C6506" s="111"/>
      <c r="D6506" s="111"/>
      <c r="E6506" s="111"/>
      <c r="F6506" s="138"/>
      <c r="G6506" s="111"/>
      <c r="J6506" s="111"/>
      <c r="AD6506" s="111"/>
      <c r="AH6506" s="111"/>
    </row>
    <row r="6507" spans="3:34">
      <c r="C6507" s="111"/>
      <c r="D6507" s="111"/>
      <c r="E6507" s="111"/>
      <c r="F6507" s="138"/>
      <c r="G6507" s="111"/>
      <c r="J6507" s="111"/>
      <c r="AD6507" s="111"/>
      <c r="AH6507" s="111"/>
    </row>
    <row r="6508" spans="3:34">
      <c r="C6508" s="111"/>
      <c r="D6508" s="111"/>
      <c r="E6508" s="111"/>
      <c r="F6508" s="138"/>
      <c r="G6508" s="111"/>
      <c r="J6508" s="111"/>
      <c r="AD6508" s="111"/>
      <c r="AH6508" s="111"/>
    </row>
    <row r="6509" spans="3:34">
      <c r="C6509" s="111"/>
      <c r="D6509" s="111"/>
      <c r="E6509" s="111"/>
      <c r="F6509" s="138"/>
      <c r="G6509" s="111"/>
      <c r="J6509" s="111"/>
      <c r="AD6509" s="111"/>
      <c r="AH6509" s="111"/>
    </row>
    <row r="6510" spans="3:34">
      <c r="C6510" s="111"/>
      <c r="D6510" s="111"/>
      <c r="E6510" s="111"/>
      <c r="F6510" s="138"/>
      <c r="G6510" s="111"/>
      <c r="J6510" s="111"/>
      <c r="AD6510" s="111"/>
      <c r="AH6510" s="111"/>
    </row>
    <row r="6511" spans="3:34">
      <c r="C6511" s="111"/>
      <c r="D6511" s="111"/>
      <c r="E6511" s="111"/>
      <c r="F6511" s="138"/>
      <c r="G6511" s="111"/>
      <c r="J6511" s="111"/>
      <c r="AD6511" s="111"/>
      <c r="AH6511" s="111"/>
    </row>
    <row r="6512" spans="3:34">
      <c r="C6512" s="111"/>
      <c r="D6512" s="111"/>
      <c r="E6512" s="111"/>
      <c r="F6512" s="138"/>
      <c r="G6512" s="111"/>
      <c r="J6512" s="111"/>
      <c r="AD6512" s="111"/>
      <c r="AH6512" s="111"/>
    </row>
    <row r="6513" spans="3:34">
      <c r="C6513" s="111"/>
      <c r="D6513" s="111"/>
      <c r="E6513" s="111"/>
      <c r="F6513" s="138"/>
      <c r="G6513" s="111"/>
      <c r="J6513" s="111"/>
      <c r="AD6513" s="111"/>
      <c r="AH6513" s="111"/>
    </row>
    <row r="6514" spans="3:34">
      <c r="C6514" s="111"/>
      <c r="D6514" s="111"/>
      <c r="E6514" s="111"/>
      <c r="F6514" s="138"/>
      <c r="G6514" s="111"/>
      <c r="J6514" s="111"/>
      <c r="AD6514" s="111"/>
      <c r="AH6514" s="111"/>
    </row>
    <row r="6515" spans="3:34">
      <c r="C6515" s="111"/>
      <c r="D6515" s="111"/>
      <c r="E6515" s="111"/>
      <c r="F6515" s="138"/>
      <c r="G6515" s="111"/>
      <c r="J6515" s="111"/>
      <c r="AD6515" s="111"/>
      <c r="AH6515" s="111"/>
    </row>
    <row r="6516" spans="3:34">
      <c r="C6516" s="111"/>
      <c r="D6516" s="111"/>
      <c r="E6516" s="111"/>
      <c r="F6516" s="138"/>
      <c r="G6516" s="111"/>
      <c r="J6516" s="111"/>
      <c r="AD6516" s="111"/>
      <c r="AH6516" s="111"/>
    </row>
    <row r="6517" spans="3:34">
      <c r="C6517" s="111"/>
      <c r="D6517" s="111"/>
      <c r="E6517" s="111"/>
      <c r="F6517" s="138"/>
      <c r="G6517" s="111"/>
      <c r="J6517" s="111"/>
      <c r="AD6517" s="111"/>
      <c r="AH6517" s="111"/>
    </row>
    <row r="6518" spans="3:34">
      <c r="C6518" s="111"/>
      <c r="D6518" s="111"/>
      <c r="E6518" s="111"/>
      <c r="F6518" s="138"/>
      <c r="G6518" s="111"/>
      <c r="J6518" s="111"/>
      <c r="AD6518" s="111"/>
      <c r="AH6518" s="111"/>
    </row>
    <row r="6519" spans="3:34">
      <c r="C6519" s="111"/>
      <c r="D6519" s="111"/>
      <c r="E6519" s="111"/>
      <c r="F6519" s="138"/>
      <c r="G6519" s="111"/>
      <c r="J6519" s="111"/>
      <c r="AD6519" s="111"/>
      <c r="AH6519" s="111"/>
    </row>
    <row r="6520" spans="3:34">
      <c r="C6520" s="111"/>
      <c r="D6520" s="111"/>
      <c r="E6520" s="111"/>
      <c r="F6520" s="138"/>
      <c r="G6520" s="111"/>
      <c r="J6520" s="111"/>
      <c r="AD6520" s="111"/>
      <c r="AH6520" s="111"/>
    </row>
    <row r="6521" spans="3:34">
      <c r="C6521" s="111"/>
      <c r="D6521" s="111"/>
      <c r="E6521" s="111"/>
      <c r="F6521" s="138"/>
      <c r="G6521" s="111"/>
      <c r="J6521" s="111"/>
      <c r="AD6521" s="111"/>
      <c r="AH6521" s="111"/>
    </row>
    <row r="6522" spans="3:34">
      <c r="C6522" s="111"/>
      <c r="D6522" s="111"/>
      <c r="E6522" s="111"/>
      <c r="F6522" s="138"/>
      <c r="G6522" s="111"/>
      <c r="J6522" s="111"/>
      <c r="AD6522" s="111"/>
      <c r="AH6522" s="111"/>
    </row>
    <row r="6523" spans="3:34">
      <c r="C6523" s="111"/>
      <c r="D6523" s="111"/>
      <c r="E6523" s="111"/>
      <c r="F6523" s="138"/>
      <c r="G6523" s="111"/>
      <c r="J6523" s="111"/>
      <c r="AD6523" s="111"/>
      <c r="AH6523" s="111"/>
    </row>
    <row r="6524" spans="3:34">
      <c r="C6524" s="111"/>
      <c r="D6524" s="111"/>
      <c r="E6524" s="111"/>
      <c r="F6524" s="138"/>
      <c r="G6524" s="111"/>
      <c r="J6524" s="111"/>
      <c r="AD6524" s="111"/>
      <c r="AH6524" s="111"/>
    </row>
    <row r="6525" spans="3:34">
      <c r="C6525" s="111"/>
      <c r="D6525" s="111"/>
      <c r="E6525" s="111"/>
      <c r="F6525" s="138"/>
      <c r="G6525" s="111"/>
      <c r="J6525" s="111"/>
      <c r="AD6525" s="111"/>
      <c r="AH6525" s="111"/>
    </row>
    <row r="6526" spans="3:34">
      <c r="C6526" s="111"/>
      <c r="D6526" s="111"/>
      <c r="E6526" s="111"/>
      <c r="F6526" s="138"/>
      <c r="G6526" s="111"/>
      <c r="J6526" s="111"/>
      <c r="AD6526" s="111"/>
      <c r="AH6526" s="111"/>
    </row>
    <row r="6527" spans="3:34">
      <c r="C6527" s="111"/>
      <c r="D6527" s="111"/>
      <c r="E6527" s="111"/>
      <c r="F6527" s="138"/>
      <c r="G6527" s="111"/>
      <c r="J6527" s="111"/>
      <c r="AD6527" s="111"/>
      <c r="AH6527" s="111"/>
    </row>
    <row r="6528" spans="3:34">
      <c r="C6528" s="111"/>
      <c r="D6528" s="111"/>
      <c r="E6528" s="111"/>
      <c r="F6528" s="138"/>
      <c r="G6528" s="111"/>
      <c r="J6528" s="111"/>
      <c r="AD6528" s="111"/>
      <c r="AH6528" s="111"/>
    </row>
    <row r="6529" spans="3:34">
      <c r="C6529" s="111"/>
      <c r="D6529" s="111"/>
      <c r="E6529" s="111"/>
      <c r="F6529" s="138"/>
      <c r="G6529" s="111"/>
      <c r="J6529" s="111"/>
      <c r="AD6529" s="111"/>
      <c r="AH6529" s="111"/>
    </row>
    <row r="6530" spans="3:34">
      <c r="C6530" s="111"/>
      <c r="D6530" s="111"/>
      <c r="E6530" s="111"/>
      <c r="F6530" s="138"/>
      <c r="G6530" s="111"/>
      <c r="J6530" s="111"/>
      <c r="AD6530" s="111"/>
      <c r="AH6530" s="111"/>
    </row>
    <row r="6531" spans="3:34">
      <c r="C6531" s="111"/>
      <c r="D6531" s="111"/>
      <c r="E6531" s="111"/>
      <c r="F6531" s="138"/>
      <c r="G6531" s="111"/>
      <c r="J6531" s="111"/>
      <c r="AD6531" s="111"/>
      <c r="AH6531" s="111"/>
    </row>
    <row r="6532" spans="3:34">
      <c r="C6532" s="111"/>
      <c r="D6532" s="111"/>
      <c r="E6532" s="111"/>
      <c r="F6532" s="138"/>
      <c r="G6532" s="111"/>
      <c r="J6532" s="111"/>
      <c r="AD6532" s="111"/>
      <c r="AH6532" s="111"/>
    </row>
    <row r="6533" spans="3:34">
      <c r="C6533" s="111"/>
      <c r="D6533" s="111"/>
      <c r="E6533" s="111"/>
      <c r="F6533" s="138"/>
      <c r="G6533" s="111"/>
      <c r="J6533" s="111"/>
      <c r="AD6533" s="111"/>
      <c r="AH6533" s="111"/>
    </row>
    <row r="6534" spans="3:34">
      <c r="C6534" s="111"/>
      <c r="D6534" s="111"/>
      <c r="E6534" s="111"/>
      <c r="F6534" s="138"/>
      <c r="G6534" s="111"/>
      <c r="J6534" s="111"/>
      <c r="AD6534" s="111"/>
      <c r="AH6534" s="111"/>
    </row>
    <row r="6535" spans="3:34">
      <c r="C6535" s="111"/>
      <c r="D6535" s="111"/>
      <c r="E6535" s="111"/>
      <c r="F6535" s="138"/>
      <c r="G6535" s="111"/>
      <c r="J6535" s="111"/>
      <c r="AD6535" s="111"/>
      <c r="AH6535" s="111"/>
    </row>
    <row r="6536" spans="3:34">
      <c r="C6536" s="111"/>
      <c r="D6536" s="111"/>
      <c r="E6536" s="111"/>
      <c r="F6536" s="138"/>
      <c r="G6536" s="111"/>
      <c r="J6536" s="111"/>
      <c r="AD6536" s="111"/>
      <c r="AH6536" s="111"/>
    </row>
    <row r="6537" spans="3:34">
      <c r="C6537" s="111"/>
      <c r="D6537" s="111"/>
      <c r="E6537" s="111"/>
      <c r="F6537" s="138"/>
      <c r="G6537" s="111"/>
      <c r="J6537" s="111"/>
      <c r="AD6537" s="111"/>
      <c r="AH6537" s="111"/>
    </row>
    <row r="6538" spans="3:34">
      <c r="C6538" s="111"/>
      <c r="D6538" s="111"/>
      <c r="E6538" s="111"/>
      <c r="F6538" s="138"/>
      <c r="G6538" s="111"/>
      <c r="J6538" s="111"/>
      <c r="AD6538" s="111"/>
      <c r="AH6538" s="111"/>
    </row>
    <row r="6539" spans="3:34">
      <c r="C6539" s="111"/>
      <c r="D6539" s="111"/>
      <c r="E6539" s="111"/>
      <c r="F6539" s="138"/>
      <c r="G6539" s="111"/>
      <c r="J6539" s="111"/>
      <c r="AD6539" s="111"/>
      <c r="AH6539" s="111"/>
    </row>
    <row r="6540" spans="3:34">
      <c r="C6540" s="111"/>
      <c r="D6540" s="111"/>
      <c r="E6540" s="111"/>
      <c r="F6540" s="138"/>
      <c r="G6540" s="111"/>
      <c r="J6540" s="111"/>
      <c r="AD6540" s="111"/>
      <c r="AH6540" s="111"/>
    </row>
    <row r="6541" spans="3:34">
      <c r="C6541" s="111"/>
      <c r="D6541" s="111"/>
      <c r="E6541" s="111"/>
      <c r="F6541" s="138"/>
      <c r="G6541" s="111"/>
      <c r="J6541" s="111"/>
      <c r="AD6541" s="111"/>
      <c r="AH6541" s="111"/>
    </row>
    <row r="6542" spans="3:34">
      <c r="C6542" s="111"/>
      <c r="D6542" s="111"/>
      <c r="E6542" s="111"/>
      <c r="F6542" s="138"/>
      <c r="G6542" s="111"/>
      <c r="J6542" s="111"/>
      <c r="AD6542" s="111"/>
      <c r="AH6542" s="111"/>
    </row>
    <row r="6543" spans="3:34">
      <c r="C6543" s="111"/>
      <c r="D6543" s="111"/>
      <c r="E6543" s="111"/>
      <c r="F6543" s="138"/>
      <c r="G6543" s="111"/>
      <c r="J6543" s="111"/>
      <c r="AD6543" s="111"/>
      <c r="AH6543" s="111"/>
    </row>
    <row r="6544" spans="3:34">
      <c r="C6544" s="111"/>
      <c r="D6544" s="111"/>
      <c r="E6544" s="111"/>
      <c r="F6544" s="138"/>
      <c r="G6544" s="111"/>
      <c r="J6544" s="111"/>
      <c r="AD6544" s="111"/>
      <c r="AH6544" s="111"/>
    </row>
    <row r="6545" spans="3:34">
      <c r="C6545" s="111"/>
      <c r="D6545" s="111"/>
      <c r="E6545" s="111"/>
      <c r="F6545" s="138"/>
      <c r="G6545" s="111"/>
      <c r="J6545" s="111"/>
      <c r="AD6545" s="111"/>
      <c r="AH6545" s="111"/>
    </row>
    <row r="6546" spans="3:34">
      <c r="C6546" s="111"/>
      <c r="D6546" s="111"/>
      <c r="E6546" s="111"/>
      <c r="F6546" s="138"/>
      <c r="G6546" s="111"/>
      <c r="J6546" s="111"/>
      <c r="AD6546" s="111"/>
      <c r="AH6546" s="111"/>
    </row>
    <row r="6547" spans="3:34">
      <c r="C6547" s="111"/>
      <c r="D6547" s="111"/>
      <c r="E6547" s="111"/>
      <c r="F6547" s="138"/>
      <c r="G6547" s="111"/>
      <c r="J6547" s="111"/>
      <c r="AD6547" s="111"/>
      <c r="AH6547" s="111"/>
    </row>
    <row r="6548" spans="3:34">
      <c r="C6548" s="111"/>
      <c r="D6548" s="111"/>
      <c r="E6548" s="111"/>
      <c r="F6548" s="138"/>
      <c r="G6548" s="111"/>
      <c r="J6548" s="111"/>
      <c r="AD6548" s="111"/>
      <c r="AH6548" s="111"/>
    </row>
    <row r="6549" spans="3:34">
      <c r="C6549" s="111"/>
      <c r="D6549" s="111"/>
      <c r="E6549" s="111"/>
      <c r="F6549" s="138"/>
      <c r="G6549" s="111"/>
      <c r="J6549" s="111"/>
      <c r="AD6549" s="111"/>
      <c r="AH6549" s="111"/>
    </row>
    <row r="6550" spans="3:34">
      <c r="C6550" s="111"/>
      <c r="D6550" s="111"/>
      <c r="E6550" s="111"/>
      <c r="F6550" s="138"/>
      <c r="G6550" s="111"/>
      <c r="J6550" s="111"/>
      <c r="AD6550" s="111"/>
      <c r="AH6550" s="111"/>
    </row>
    <row r="6551" spans="3:34">
      <c r="C6551" s="111"/>
      <c r="D6551" s="111"/>
      <c r="E6551" s="111"/>
      <c r="F6551" s="138"/>
      <c r="G6551" s="111"/>
      <c r="J6551" s="111"/>
      <c r="AD6551" s="111"/>
      <c r="AH6551" s="111"/>
    </row>
    <row r="6552" spans="3:34">
      <c r="C6552" s="111"/>
      <c r="D6552" s="111"/>
      <c r="E6552" s="111"/>
      <c r="F6552" s="138"/>
      <c r="G6552" s="111"/>
      <c r="J6552" s="111"/>
      <c r="AD6552" s="111"/>
      <c r="AH6552" s="111"/>
    </row>
    <row r="6553" spans="3:34">
      <c r="C6553" s="111"/>
      <c r="D6553" s="111"/>
      <c r="E6553" s="111"/>
      <c r="F6553" s="138"/>
      <c r="G6553" s="111"/>
      <c r="J6553" s="111"/>
      <c r="AD6553" s="111"/>
      <c r="AH6553" s="111"/>
    </row>
    <row r="6554" spans="3:34">
      <c r="C6554" s="111"/>
      <c r="D6554" s="111"/>
      <c r="E6554" s="111"/>
      <c r="F6554" s="138"/>
      <c r="G6554" s="111"/>
      <c r="J6554" s="111"/>
      <c r="AD6554" s="111"/>
      <c r="AH6554" s="111"/>
    </row>
    <row r="6555" spans="3:34">
      <c r="C6555" s="111"/>
      <c r="D6555" s="111"/>
      <c r="E6555" s="111"/>
      <c r="F6555" s="138"/>
      <c r="G6555" s="111"/>
      <c r="J6555" s="111"/>
      <c r="AD6555" s="111"/>
      <c r="AH6555" s="111"/>
    </row>
    <row r="6556" spans="3:34">
      <c r="C6556" s="111"/>
      <c r="D6556" s="111"/>
      <c r="E6556" s="111"/>
      <c r="F6556" s="138"/>
      <c r="G6556" s="111"/>
      <c r="J6556" s="111"/>
      <c r="AD6556" s="111"/>
      <c r="AH6556" s="111"/>
    </row>
    <row r="6557" spans="3:34">
      <c r="C6557" s="111"/>
      <c r="D6557" s="111"/>
      <c r="E6557" s="111"/>
      <c r="F6557" s="138"/>
      <c r="G6557" s="111"/>
      <c r="J6557" s="111"/>
      <c r="AD6557" s="111"/>
      <c r="AH6557" s="111"/>
    </row>
    <row r="6558" spans="3:34">
      <c r="C6558" s="111"/>
      <c r="D6558" s="111"/>
      <c r="E6558" s="111"/>
      <c r="F6558" s="138"/>
      <c r="G6558" s="111"/>
      <c r="J6558" s="111"/>
      <c r="AD6558" s="111"/>
      <c r="AH6558" s="111"/>
    </row>
    <row r="6559" spans="3:34">
      <c r="C6559" s="111"/>
      <c r="D6559" s="111"/>
      <c r="E6559" s="111"/>
      <c r="F6559" s="138"/>
      <c r="G6559" s="111"/>
      <c r="J6559" s="111"/>
      <c r="AD6559" s="111"/>
      <c r="AH6559" s="111"/>
    </row>
    <row r="6560" spans="3:34">
      <c r="C6560" s="111"/>
      <c r="D6560" s="111"/>
      <c r="E6560" s="111"/>
      <c r="F6560" s="138"/>
      <c r="G6560" s="111"/>
      <c r="J6560" s="111"/>
      <c r="AD6560" s="111"/>
      <c r="AH6560" s="111"/>
    </row>
    <row r="6561" spans="3:34">
      <c r="C6561" s="111"/>
      <c r="D6561" s="111"/>
      <c r="E6561" s="111"/>
      <c r="F6561" s="138"/>
      <c r="G6561" s="111"/>
      <c r="J6561" s="111"/>
      <c r="AD6561" s="111"/>
      <c r="AH6561" s="111"/>
    </row>
    <row r="6562" spans="3:34">
      <c r="C6562" s="111"/>
      <c r="D6562" s="111"/>
      <c r="E6562" s="111"/>
      <c r="F6562" s="138"/>
      <c r="G6562" s="111"/>
      <c r="J6562" s="111"/>
      <c r="AD6562" s="111"/>
      <c r="AH6562" s="111"/>
    </row>
    <row r="6563" spans="3:34">
      <c r="C6563" s="111"/>
      <c r="D6563" s="111"/>
      <c r="E6563" s="111"/>
      <c r="F6563" s="138"/>
      <c r="G6563" s="111"/>
      <c r="J6563" s="111"/>
      <c r="AD6563" s="111"/>
      <c r="AH6563" s="111"/>
    </row>
    <row r="6564" spans="3:34">
      <c r="C6564" s="111"/>
      <c r="D6564" s="111"/>
      <c r="E6564" s="111"/>
      <c r="F6564" s="138"/>
      <c r="G6564" s="111"/>
      <c r="J6564" s="111"/>
      <c r="AD6564" s="111"/>
      <c r="AH6564" s="111"/>
    </row>
    <row r="6565" spans="3:34">
      <c r="C6565" s="111"/>
      <c r="D6565" s="111"/>
      <c r="E6565" s="111"/>
      <c r="F6565" s="138"/>
      <c r="G6565" s="111"/>
      <c r="J6565" s="111"/>
      <c r="AD6565" s="111"/>
      <c r="AH6565" s="111"/>
    </row>
    <row r="6566" spans="3:34">
      <c r="C6566" s="111"/>
      <c r="D6566" s="111"/>
      <c r="E6566" s="111"/>
      <c r="F6566" s="138"/>
      <c r="G6566" s="111"/>
      <c r="J6566" s="111"/>
      <c r="AD6566" s="111"/>
      <c r="AH6566" s="111"/>
    </row>
    <row r="6567" spans="3:34">
      <c r="C6567" s="111"/>
      <c r="D6567" s="111"/>
      <c r="E6567" s="111"/>
      <c r="F6567" s="138"/>
      <c r="G6567" s="111"/>
      <c r="J6567" s="111"/>
      <c r="AD6567" s="111"/>
      <c r="AH6567" s="111"/>
    </row>
    <row r="6568" spans="3:34">
      <c r="C6568" s="111"/>
      <c r="D6568" s="111"/>
      <c r="E6568" s="111"/>
      <c r="F6568" s="138"/>
      <c r="G6568" s="111"/>
      <c r="J6568" s="111"/>
      <c r="AD6568" s="111"/>
      <c r="AH6568" s="111"/>
    </row>
    <row r="6569" spans="3:34">
      <c r="C6569" s="111"/>
      <c r="D6569" s="111"/>
      <c r="E6569" s="111"/>
      <c r="F6569" s="138"/>
      <c r="G6569" s="111"/>
      <c r="J6569" s="111"/>
      <c r="AD6569" s="111"/>
      <c r="AH6569" s="111"/>
    </row>
    <row r="6570" spans="3:34">
      <c r="C6570" s="111"/>
      <c r="D6570" s="111"/>
      <c r="E6570" s="111"/>
      <c r="F6570" s="138"/>
      <c r="G6570" s="111"/>
      <c r="J6570" s="111"/>
      <c r="AD6570" s="111"/>
      <c r="AH6570" s="111"/>
    </row>
    <row r="6571" spans="3:34">
      <c r="C6571" s="111"/>
      <c r="D6571" s="111"/>
      <c r="E6571" s="111"/>
      <c r="F6571" s="138"/>
      <c r="G6571" s="111"/>
      <c r="J6571" s="111"/>
      <c r="AD6571" s="111"/>
      <c r="AH6571" s="111"/>
    </row>
    <row r="6572" spans="3:34">
      <c r="C6572" s="111"/>
      <c r="D6572" s="111"/>
      <c r="E6572" s="111"/>
      <c r="F6572" s="138"/>
      <c r="G6572" s="111"/>
      <c r="J6572" s="111"/>
      <c r="AD6572" s="111"/>
      <c r="AH6572" s="111"/>
    </row>
    <row r="6573" spans="3:34">
      <c r="C6573" s="111"/>
      <c r="D6573" s="111"/>
      <c r="E6573" s="111"/>
      <c r="F6573" s="138"/>
      <c r="G6573" s="111"/>
      <c r="J6573" s="111"/>
      <c r="AD6573" s="111"/>
      <c r="AH6573" s="111"/>
    </row>
    <row r="6574" spans="3:34">
      <c r="C6574" s="111"/>
      <c r="D6574" s="111"/>
      <c r="E6574" s="111"/>
      <c r="F6574" s="138"/>
      <c r="G6574" s="111"/>
      <c r="J6574" s="111"/>
      <c r="AD6574" s="111"/>
      <c r="AH6574" s="111"/>
    </row>
    <row r="6575" spans="3:34">
      <c r="C6575" s="111"/>
      <c r="D6575" s="111"/>
      <c r="E6575" s="111"/>
      <c r="F6575" s="138"/>
      <c r="G6575" s="111"/>
      <c r="J6575" s="111"/>
      <c r="AD6575" s="111"/>
      <c r="AH6575" s="111"/>
    </row>
    <row r="6576" spans="3:34">
      <c r="C6576" s="111"/>
      <c r="D6576" s="111"/>
      <c r="E6576" s="111"/>
      <c r="F6576" s="138"/>
      <c r="G6576" s="111"/>
      <c r="J6576" s="111"/>
      <c r="AD6576" s="111"/>
      <c r="AH6576" s="111"/>
    </row>
    <row r="6577" spans="3:34">
      <c r="C6577" s="111"/>
      <c r="D6577" s="111"/>
      <c r="E6577" s="111"/>
      <c r="F6577" s="138"/>
      <c r="G6577" s="111"/>
      <c r="J6577" s="111"/>
      <c r="AD6577" s="111"/>
      <c r="AH6577" s="111"/>
    </row>
    <row r="6578" spans="3:34">
      <c r="C6578" s="111"/>
      <c r="D6578" s="111"/>
      <c r="E6578" s="111"/>
      <c r="F6578" s="138"/>
      <c r="G6578" s="111"/>
      <c r="J6578" s="111"/>
      <c r="AD6578" s="111"/>
      <c r="AH6578" s="111"/>
    </row>
    <row r="6579" spans="3:34">
      <c r="C6579" s="111"/>
      <c r="D6579" s="111"/>
      <c r="E6579" s="111"/>
      <c r="F6579" s="138"/>
      <c r="G6579" s="111"/>
      <c r="J6579" s="111"/>
      <c r="AD6579" s="111"/>
      <c r="AH6579" s="111"/>
    </row>
    <row r="6580" spans="3:34">
      <c r="C6580" s="111"/>
      <c r="D6580" s="111"/>
      <c r="E6580" s="111"/>
      <c r="F6580" s="138"/>
      <c r="G6580" s="111"/>
      <c r="J6580" s="111"/>
      <c r="AD6580" s="111"/>
      <c r="AH6580" s="111"/>
    </row>
    <row r="6581" spans="3:34">
      <c r="C6581" s="111"/>
      <c r="D6581" s="111"/>
      <c r="E6581" s="111"/>
      <c r="F6581" s="138"/>
      <c r="G6581" s="111"/>
      <c r="J6581" s="111"/>
      <c r="AD6581" s="111"/>
      <c r="AH6581" s="111"/>
    </row>
    <row r="6582" spans="3:34">
      <c r="C6582" s="111"/>
      <c r="D6582" s="111"/>
      <c r="E6582" s="111"/>
      <c r="F6582" s="138"/>
      <c r="G6582" s="111"/>
      <c r="J6582" s="111"/>
      <c r="AD6582" s="111"/>
      <c r="AH6582" s="111"/>
    </row>
    <row r="6583" spans="3:34">
      <c r="C6583" s="111"/>
      <c r="D6583" s="111"/>
      <c r="E6583" s="111"/>
      <c r="F6583" s="138"/>
      <c r="G6583" s="111"/>
      <c r="J6583" s="111"/>
      <c r="AD6583" s="111"/>
      <c r="AH6583" s="111"/>
    </row>
    <row r="6584" spans="3:34">
      <c r="C6584" s="111"/>
      <c r="D6584" s="111"/>
      <c r="E6584" s="111"/>
      <c r="F6584" s="138"/>
      <c r="G6584" s="111"/>
      <c r="J6584" s="111"/>
      <c r="AD6584" s="111"/>
      <c r="AH6584" s="111"/>
    </row>
    <row r="6585" spans="3:34">
      <c r="C6585" s="111"/>
      <c r="D6585" s="111"/>
      <c r="E6585" s="111"/>
      <c r="F6585" s="138"/>
      <c r="G6585" s="111"/>
      <c r="J6585" s="111"/>
      <c r="AD6585" s="111"/>
      <c r="AH6585" s="111"/>
    </row>
    <row r="6586" spans="3:34">
      <c r="C6586" s="111"/>
      <c r="D6586" s="111"/>
      <c r="E6586" s="111"/>
      <c r="F6586" s="138"/>
      <c r="G6586" s="111"/>
      <c r="J6586" s="111"/>
      <c r="AD6586" s="111"/>
      <c r="AH6586" s="111"/>
    </row>
    <row r="6587" spans="3:34">
      <c r="C6587" s="111"/>
      <c r="D6587" s="111"/>
      <c r="E6587" s="111"/>
      <c r="F6587" s="138"/>
      <c r="G6587" s="111"/>
      <c r="J6587" s="111"/>
      <c r="AD6587" s="111"/>
      <c r="AH6587" s="111"/>
    </row>
    <row r="6588" spans="3:34">
      <c r="C6588" s="111"/>
      <c r="D6588" s="111"/>
      <c r="E6588" s="111"/>
      <c r="F6588" s="138"/>
      <c r="G6588" s="111"/>
      <c r="J6588" s="111"/>
      <c r="AD6588" s="111"/>
      <c r="AH6588" s="111"/>
    </row>
    <row r="6589" spans="3:34">
      <c r="C6589" s="111"/>
      <c r="D6589" s="111"/>
      <c r="E6589" s="111"/>
      <c r="F6589" s="138"/>
      <c r="G6589" s="111"/>
      <c r="J6589" s="111"/>
      <c r="AD6589" s="111"/>
      <c r="AH6589" s="111"/>
    </row>
    <row r="6590" spans="3:34">
      <c r="C6590" s="111"/>
      <c r="D6590" s="111"/>
      <c r="E6590" s="111"/>
      <c r="F6590" s="138"/>
      <c r="G6590" s="111"/>
      <c r="J6590" s="111"/>
      <c r="AD6590" s="111"/>
      <c r="AH6590" s="111"/>
    </row>
    <row r="6591" spans="3:34">
      <c r="C6591" s="111"/>
      <c r="D6591" s="111"/>
      <c r="E6591" s="111"/>
      <c r="F6591" s="138"/>
      <c r="G6591" s="111"/>
      <c r="J6591" s="111"/>
      <c r="AD6591" s="111"/>
      <c r="AH6591" s="111"/>
    </row>
    <row r="6592" spans="3:34">
      <c r="C6592" s="111"/>
      <c r="D6592" s="111"/>
      <c r="E6592" s="111"/>
      <c r="F6592" s="138"/>
      <c r="G6592" s="111"/>
      <c r="J6592" s="111"/>
      <c r="AD6592" s="111"/>
      <c r="AH6592" s="111"/>
    </row>
    <row r="6593" spans="3:34">
      <c r="C6593" s="111"/>
      <c r="D6593" s="111"/>
      <c r="E6593" s="111"/>
      <c r="F6593" s="138"/>
      <c r="G6593" s="111"/>
      <c r="J6593" s="111"/>
      <c r="AD6593" s="111"/>
      <c r="AH6593" s="111"/>
    </row>
    <row r="6594" spans="3:34">
      <c r="C6594" s="111"/>
      <c r="D6594" s="111"/>
      <c r="E6594" s="111"/>
      <c r="F6594" s="138"/>
      <c r="G6594" s="111"/>
      <c r="J6594" s="111"/>
      <c r="AD6594" s="111"/>
      <c r="AH6594" s="111"/>
    </row>
    <row r="6595" spans="3:34">
      <c r="C6595" s="111"/>
      <c r="D6595" s="111"/>
      <c r="E6595" s="111"/>
      <c r="F6595" s="138"/>
      <c r="G6595" s="111"/>
      <c r="J6595" s="111"/>
      <c r="AD6595" s="111"/>
      <c r="AH6595" s="111"/>
    </row>
    <row r="6596" spans="3:34">
      <c r="C6596" s="111"/>
      <c r="D6596" s="111"/>
      <c r="E6596" s="111"/>
      <c r="F6596" s="138"/>
      <c r="G6596" s="111"/>
      <c r="J6596" s="111"/>
      <c r="AD6596" s="111"/>
      <c r="AH6596" s="111"/>
    </row>
    <row r="6597" spans="3:34">
      <c r="C6597" s="111"/>
      <c r="D6597" s="111"/>
      <c r="E6597" s="111"/>
      <c r="F6597" s="138"/>
      <c r="G6597" s="111"/>
      <c r="J6597" s="111"/>
      <c r="AD6597" s="111"/>
      <c r="AH6597" s="111"/>
    </row>
    <row r="6598" spans="3:34">
      <c r="C6598" s="111"/>
      <c r="D6598" s="111"/>
      <c r="E6598" s="111"/>
      <c r="F6598" s="138"/>
      <c r="G6598" s="111"/>
      <c r="J6598" s="111"/>
      <c r="AD6598" s="111"/>
      <c r="AH6598" s="111"/>
    </row>
    <row r="6599" spans="3:34">
      <c r="C6599" s="111"/>
      <c r="D6599" s="111"/>
      <c r="E6599" s="111"/>
      <c r="F6599" s="138"/>
      <c r="G6599" s="111"/>
      <c r="J6599" s="111"/>
      <c r="AD6599" s="111"/>
      <c r="AH6599" s="111"/>
    </row>
    <row r="6600" spans="3:34">
      <c r="C6600" s="111"/>
      <c r="D6600" s="111"/>
      <c r="E6600" s="111"/>
      <c r="F6600" s="138"/>
      <c r="G6600" s="111"/>
      <c r="J6600" s="111"/>
      <c r="AD6600" s="111"/>
      <c r="AH6600" s="111"/>
    </row>
    <row r="6601" spans="3:34">
      <c r="C6601" s="111"/>
      <c r="D6601" s="111"/>
      <c r="E6601" s="111"/>
      <c r="F6601" s="138"/>
      <c r="G6601" s="111"/>
      <c r="J6601" s="111"/>
      <c r="AD6601" s="111"/>
      <c r="AH6601" s="111"/>
    </row>
    <row r="6602" spans="3:34">
      <c r="C6602" s="111"/>
      <c r="D6602" s="111"/>
      <c r="E6602" s="111"/>
      <c r="F6602" s="138"/>
      <c r="G6602" s="111"/>
      <c r="J6602" s="111"/>
      <c r="AD6602" s="111"/>
      <c r="AH6602" s="111"/>
    </row>
    <row r="6603" spans="3:34">
      <c r="C6603" s="111"/>
      <c r="D6603" s="111"/>
      <c r="E6603" s="111"/>
      <c r="F6603" s="138"/>
      <c r="G6603" s="111"/>
      <c r="J6603" s="111"/>
      <c r="AD6603" s="111"/>
      <c r="AH6603" s="111"/>
    </row>
    <row r="6604" spans="3:34">
      <c r="C6604" s="111"/>
      <c r="D6604" s="111"/>
      <c r="E6604" s="111"/>
      <c r="F6604" s="138"/>
      <c r="G6604" s="111"/>
      <c r="J6604" s="111"/>
      <c r="AD6604" s="111"/>
      <c r="AH6604" s="111"/>
    </row>
    <row r="6605" spans="3:34">
      <c r="C6605" s="111"/>
      <c r="D6605" s="111"/>
      <c r="E6605" s="111"/>
      <c r="F6605" s="138"/>
      <c r="G6605" s="111"/>
      <c r="J6605" s="111"/>
      <c r="AD6605" s="111"/>
      <c r="AH6605" s="111"/>
    </row>
    <row r="6606" spans="3:34">
      <c r="C6606" s="111"/>
      <c r="D6606" s="111"/>
      <c r="E6606" s="111"/>
      <c r="F6606" s="138"/>
      <c r="G6606" s="111"/>
      <c r="J6606" s="111"/>
      <c r="AD6606" s="111"/>
      <c r="AH6606" s="111"/>
    </row>
    <row r="6607" spans="3:34">
      <c r="C6607" s="111"/>
      <c r="D6607" s="111"/>
      <c r="E6607" s="111"/>
      <c r="F6607" s="138"/>
      <c r="G6607" s="111"/>
      <c r="J6607" s="111"/>
      <c r="AD6607" s="111"/>
      <c r="AH6607" s="111"/>
    </row>
    <row r="6608" spans="3:34">
      <c r="C6608" s="111"/>
      <c r="D6608" s="111"/>
      <c r="E6608" s="111"/>
      <c r="F6608" s="138"/>
      <c r="G6608" s="111"/>
      <c r="J6608" s="111"/>
      <c r="AD6608" s="111"/>
      <c r="AH6608" s="111"/>
    </row>
    <row r="6609" spans="3:34">
      <c r="C6609" s="111"/>
      <c r="D6609" s="111"/>
      <c r="E6609" s="111"/>
      <c r="F6609" s="138"/>
      <c r="G6609" s="111"/>
      <c r="J6609" s="111"/>
      <c r="AD6609" s="111"/>
      <c r="AH6609" s="111"/>
    </row>
    <row r="6610" spans="3:34">
      <c r="C6610" s="111"/>
      <c r="D6610" s="111"/>
      <c r="E6610" s="111"/>
      <c r="F6610" s="138"/>
      <c r="G6610" s="111"/>
      <c r="J6610" s="111"/>
      <c r="AD6610" s="111"/>
      <c r="AH6610" s="111"/>
    </row>
    <row r="6611" spans="3:34">
      <c r="C6611" s="111"/>
      <c r="D6611" s="111"/>
      <c r="E6611" s="111"/>
      <c r="F6611" s="138"/>
      <c r="G6611" s="111"/>
      <c r="J6611" s="111"/>
      <c r="AD6611" s="111"/>
      <c r="AH6611" s="111"/>
    </row>
    <row r="6612" spans="3:34">
      <c r="C6612" s="111"/>
      <c r="D6612" s="111"/>
      <c r="E6612" s="111"/>
      <c r="F6612" s="138"/>
      <c r="G6612" s="111"/>
      <c r="J6612" s="111"/>
      <c r="AD6612" s="111"/>
      <c r="AH6612" s="111"/>
    </row>
    <row r="6613" spans="3:34">
      <c r="C6613" s="111"/>
      <c r="D6613" s="111"/>
      <c r="E6613" s="111"/>
      <c r="F6613" s="138"/>
      <c r="G6613" s="111"/>
      <c r="J6613" s="111"/>
      <c r="AD6613" s="111"/>
      <c r="AH6613" s="111"/>
    </row>
    <row r="6614" spans="3:34">
      <c r="C6614" s="111"/>
      <c r="D6614" s="111"/>
      <c r="E6614" s="111"/>
      <c r="F6614" s="138"/>
      <c r="G6614" s="111"/>
      <c r="J6614" s="111"/>
      <c r="AD6614" s="111"/>
      <c r="AH6614" s="111"/>
    </row>
    <row r="6615" spans="3:34">
      <c r="C6615" s="111"/>
      <c r="D6615" s="111"/>
      <c r="E6615" s="111"/>
      <c r="F6615" s="138"/>
      <c r="G6615" s="111"/>
      <c r="J6615" s="111"/>
      <c r="AD6615" s="111"/>
      <c r="AH6615" s="111"/>
    </row>
    <row r="6616" spans="3:34">
      <c r="C6616" s="111"/>
      <c r="D6616" s="111"/>
      <c r="E6616" s="111"/>
      <c r="F6616" s="138"/>
      <c r="G6616" s="111"/>
      <c r="J6616" s="111"/>
      <c r="AD6616" s="111"/>
      <c r="AH6616" s="111"/>
    </row>
    <row r="6617" spans="3:34">
      <c r="C6617" s="111"/>
      <c r="D6617" s="111"/>
      <c r="E6617" s="111"/>
      <c r="F6617" s="138"/>
      <c r="G6617" s="111"/>
      <c r="J6617" s="111"/>
      <c r="AD6617" s="111"/>
      <c r="AH6617" s="111"/>
    </row>
    <row r="6618" spans="3:34">
      <c r="C6618" s="111"/>
      <c r="D6618" s="111"/>
      <c r="E6618" s="111"/>
      <c r="F6618" s="138"/>
      <c r="G6618" s="111"/>
      <c r="J6618" s="111"/>
      <c r="AD6618" s="111"/>
      <c r="AH6618" s="111"/>
    </row>
    <row r="6619" spans="3:34">
      <c r="C6619" s="111"/>
      <c r="D6619" s="111"/>
      <c r="E6619" s="111"/>
      <c r="F6619" s="138"/>
      <c r="G6619" s="111"/>
      <c r="J6619" s="111"/>
      <c r="AD6619" s="111"/>
      <c r="AH6619" s="111"/>
    </row>
    <row r="6620" spans="3:34">
      <c r="C6620" s="111"/>
      <c r="D6620" s="111"/>
      <c r="E6620" s="111"/>
      <c r="F6620" s="138"/>
      <c r="G6620" s="111"/>
      <c r="J6620" s="111"/>
      <c r="AD6620" s="111"/>
      <c r="AH6620" s="111"/>
    </row>
    <row r="6621" spans="3:34">
      <c r="C6621" s="111"/>
      <c r="D6621" s="111"/>
      <c r="E6621" s="111"/>
      <c r="F6621" s="138"/>
      <c r="G6621" s="111"/>
      <c r="J6621" s="111"/>
      <c r="AD6621" s="111"/>
      <c r="AH6621" s="111"/>
    </row>
    <row r="6622" spans="3:34">
      <c r="C6622" s="111"/>
      <c r="D6622" s="111"/>
      <c r="E6622" s="111"/>
      <c r="F6622" s="138"/>
      <c r="G6622" s="111"/>
      <c r="J6622" s="111"/>
      <c r="AD6622" s="111"/>
      <c r="AH6622" s="111"/>
    </row>
    <row r="6623" spans="3:34">
      <c r="C6623" s="111"/>
      <c r="D6623" s="111"/>
      <c r="E6623" s="111"/>
      <c r="F6623" s="138"/>
      <c r="G6623" s="111"/>
      <c r="J6623" s="111"/>
      <c r="AD6623" s="111"/>
      <c r="AH6623" s="111"/>
    </row>
    <row r="6624" spans="3:34">
      <c r="C6624" s="111"/>
      <c r="D6624" s="111"/>
      <c r="E6624" s="111"/>
      <c r="F6624" s="138"/>
      <c r="G6624" s="111"/>
      <c r="J6624" s="111"/>
      <c r="AD6624" s="111"/>
      <c r="AH6624" s="111"/>
    </row>
    <row r="6625" spans="3:34">
      <c r="C6625" s="111"/>
      <c r="D6625" s="111"/>
      <c r="E6625" s="111"/>
      <c r="F6625" s="138"/>
      <c r="G6625" s="111"/>
      <c r="J6625" s="111"/>
      <c r="AD6625" s="111"/>
      <c r="AH6625" s="111"/>
    </row>
    <row r="6626" spans="3:34">
      <c r="C6626" s="111"/>
      <c r="D6626" s="111"/>
      <c r="E6626" s="111"/>
      <c r="F6626" s="138"/>
      <c r="G6626" s="111"/>
      <c r="J6626" s="111"/>
      <c r="AD6626" s="111"/>
      <c r="AH6626" s="111"/>
    </row>
    <row r="6627" spans="3:34">
      <c r="C6627" s="111"/>
      <c r="D6627" s="111"/>
      <c r="E6627" s="111"/>
      <c r="F6627" s="138"/>
      <c r="G6627" s="111"/>
      <c r="J6627" s="111"/>
      <c r="AD6627" s="111"/>
      <c r="AH6627" s="111"/>
    </row>
    <row r="6628" spans="3:34">
      <c r="C6628" s="111"/>
      <c r="D6628" s="111"/>
      <c r="E6628" s="111"/>
      <c r="F6628" s="138"/>
      <c r="G6628" s="111"/>
      <c r="J6628" s="111"/>
      <c r="AD6628" s="111"/>
      <c r="AH6628" s="111"/>
    </row>
    <row r="6629" spans="3:34">
      <c r="C6629" s="111"/>
      <c r="D6629" s="111"/>
      <c r="E6629" s="111"/>
      <c r="F6629" s="138"/>
      <c r="G6629" s="111"/>
      <c r="J6629" s="111"/>
      <c r="AD6629" s="111"/>
      <c r="AH6629" s="111"/>
    </row>
    <row r="6630" spans="3:34">
      <c r="C6630" s="111"/>
      <c r="D6630" s="111"/>
      <c r="E6630" s="111"/>
      <c r="F6630" s="138"/>
      <c r="G6630" s="111"/>
      <c r="J6630" s="111"/>
      <c r="AD6630" s="111"/>
      <c r="AH6630" s="111"/>
    </row>
    <row r="6631" spans="3:34">
      <c r="C6631" s="111"/>
      <c r="D6631" s="111"/>
      <c r="E6631" s="111"/>
      <c r="F6631" s="138"/>
      <c r="G6631" s="111"/>
      <c r="J6631" s="111"/>
      <c r="AD6631" s="111"/>
      <c r="AH6631" s="111"/>
    </row>
    <row r="6632" spans="3:34">
      <c r="C6632" s="111"/>
      <c r="D6632" s="111"/>
      <c r="E6632" s="111"/>
      <c r="F6632" s="138"/>
      <c r="G6632" s="111"/>
      <c r="J6632" s="111"/>
      <c r="AD6632" s="111"/>
      <c r="AH6632" s="111"/>
    </row>
    <row r="6633" spans="3:34">
      <c r="C6633" s="111"/>
      <c r="D6633" s="111"/>
      <c r="E6633" s="111"/>
      <c r="F6633" s="138"/>
      <c r="G6633" s="111"/>
      <c r="J6633" s="111"/>
      <c r="AD6633" s="111"/>
      <c r="AH6633" s="111"/>
    </row>
    <row r="6634" spans="3:34">
      <c r="C6634" s="111"/>
      <c r="D6634" s="111"/>
      <c r="E6634" s="111"/>
      <c r="F6634" s="138"/>
      <c r="G6634" s="111"/>
      <c r="J6634" s="111"/>
      <c r="AD6634" s="111"/>
      <c r="AH6634" s="111"/>
    </row>
    <row r="6635" spans="3:34">
      <c r="C6635" s="111"/>
      <c r="D6635" s="111"/>
      <c r="E6635" s="111"/>
      <c r="F6635" s="138"/>
      <c r="G6635" s="111"/>
      <c r="J6635" s="111"/>
      <c r="AD6635" s="111"/>
      <c r="AH6635" s="111"/>
    </row>
    <row r="6636" spans="3:34">
      <c r="C6636" s="111"/>
      <c r="D6636" s="111"/>
      <c r="E6636" s="111"/>
      <c r="F6636" s="138"/>
      <c r="G6636" s="111"/>
      <c r="J6636" s="111"/>
      <c r="AD6636" s="111"/>
      <c r="AH6636" s="111"/>
    </row>
    <row r="6637" spans="3:34">
      <c r="C6637" s="111"/>
      <c r="D6637" s="111"/>
      <c r="E6637" s="111"/>
      <c r="F6637" s="138"/>
      <c r="G6637" s="111"/>
      <c r="J6637" s="111"/>
      <c r="AD6637" s="111"/>
      <c r="AH6637" s="111"/>
    </row>
    <row r="6638" spans="3:34">
      <c r="C6638" s="111"/>
      <c r="D6638" s="111"/>
      <c r="E6638" s="111"/>
      <c r="F6638" s="138"/>
      <c r="G6638" s="111"/>
      <c r="J6638" s="111"/>
      <c r="AD6638" s="111"/>
      <c r="AH6638" s="111"/>
    </row>
    <row r="6639" spans="3:34">
      <c r="C6639" s="111"/>
      <c r="D6639" s="111"/>
      <c r="E6639" s="111"/>
      <c r="F6639" s="138"/>
      <c r="G6639" s="111"/>
      <c r="J6639" s="111"/>
      <c r="AD6639" s="111"/>
      <c r="AH6639" s="111"/>
    </row>
    <row r="6640" spans="3:34">
      <c r="C6640" s="111"/>
      <c r="D6640" s="111"/>
      <c r="E6640" s="111"/>
      <c r="F6640" s="138"/>
      <c r="G6640" s="111"/>
      <c r="J6640" s="111"/>
      <c r="AD6640" s="111"/>
      <c r="AH6640" s="111"/>
    </row>
    <row r="6641" spans="3:34">
      <c r="C6641" s="111"/>
      <c r="D6641" s="111"/>
      <c r="E6641" s="111"/>
      <c r="F6641" s="138"/>
      <c r="G6641" s="111"/>
      <c r="J6641" s="111"/>
      <c r="AD6641" s="111"/>
      <c r="AH6641" s="111"/>
    </row>
    <row r="6642" spans="3:34">
      <c r="C6642" s="111"/>
      <c r="D6642" s="111"/>
      <c r="E6642" s="111"/>
      <c r="F6642" s="138"/>
      <c r="G6642" s="111"/>
      <c r="J6642" s="111"/>
      <c r="AD6642" s="111"/>
      <c r="AH6642" s="111"/>
    </row>
    <row r="6643" spans="3:34">
      <c r="C6643" s="111"/>
      <c r="D6643" s="111"/>
      <c r="E6643" s="111"/>
      <c r="F6643" s="138"/>
      <c r="G6643" s="111"/>
      <c r="J6643" s="111"/>
      <c r="AD6643" s="111"/>
      <c r="AH6643" s="111"/>
    </row>
    <row r="6644" spans="3:34">
      <c r="C6644" s="111"/>
      <c r="D6644" s="111"/>
      <c r="E6644" s="111"/>
      <c r="F6644" s="138"/>
      <c r="G6644" s="111"/>
      <c r="J6644" s="111"/>
      <c r="AD6644" s="111"/>
      <c r="AH6644" s="111"/>
    </row>
    <row r="6645" spans="3:34">
      <c r="C6645" s="111"/>
      <c r="D6645" s="111"/>
      <c r="E6645" s="111"/>
      <c r="F6645" s="138"/>
      <c r="G6645" s="111"/>
      <c r="J6645" s="111"/>
      <c r="AD6645" s="111"/>
      <c r="AH6645" s="111"/>
    </row>
    <row r="6646" spans="3:34">
      <c r="C6646" s="111"/>
      <c r="D6646" s="111"/>
      <c r="E6646" s="111"/>
      <c r="F6646" s="138"/>
      <c r="G6646" s="111"/>
      <c r="J6646" s="111"/>
      <c r="AD6646" s="111"/>
      <c r="AH6646" s="111"/>
    </row>
    <row r="6647" spans="3:34">
      <c r="C6647" s="111"/>
      <c r="D6647" s="111"/>
      <c r="E6647" s="111"/>
      <c r="F6647" s="138"/>
      <c r="G6647" s="111"/>
      <c r="J6647" s="111"/>
      <c r="AD6647" s="111"/>
      <c r="AH6647" s="111"/>
    </row>
    <row r="6648" spans="3:34">
      <c r="C6648" s="111"/>
      <c r="D6648" s="111"/>
      <c r="E6648" s="111"/>
      <c r="F6648" s="138"/>
      <c r="G6648" s="111"/>
      <c r="J6648" s="111"/>
      <c r="AD6648" s="111"/>
      <c r="AH6648" s="111"/>
    </row>
    <row r="6649" spans="3:34">
      <c r="C6649" s="111"/>
      <c r="D6649" s="111"/>
      <c r="E6649" s="111"/>
      <c r="F6649" s="138"/>
      <c r="G6649" s="111"/>
      <c r="J6649" s="111"/>
      <c r="AD6649" s="111"/>
      <c r="AH6649" s="111"/>
    </row>
    <row r="6650" spans="3:34">
      <c r="C6650" s="111"/>
      <c r="D6650" s="111"/>
      <c r="E6650" s="111"/>
      <c r="F6650" s="138"/>
      <c r="G6650" s="111"/>
      <c r="J6650" s="111"/>
      <c r="AD6650" s="111"/>
      <c r="AH6650" s="111"/>
    </row>
    <row r="6651" spans="3:34">
      <c r="C6651" s="111"/>
      <c r="D6651" s="111"/>
      <c r="E6651" s="111"/>
      <c r="F6651" s="138"/>
      <c r="G6651" s="111"/>
      <c r="J6651" s="111"/>
      <c r="AD6651" s="111"/>
      <c r="AH6651" s="111"/>
    </row>
    <row r="6652" spans="3:34">
      <c r="C6652" s="111"/>
      <c r="D6652" s="111"/>
      <c r="E6652" s="111"/>
      <c r="F6652" s="138"/>
      <c r="G6652" s="111"/>
      <c r="J6652" s="111"/>
      <c r="AD6652" s="111"/>
      <c r="AH6652" s="111"/>
    </row>
    <row r="6653" spans="3:34">
      <c r="C6653" s="111"/>
      <c r="D6653" s="111"/>
      <c r="E6653" s="111"/>
      <c r="F6653" s="138"/>
      <c r="G6653" s="111"/>
      <c r="J6653" s="111"/>
      <c r="AD6653" s="111"/>
      <c r="AH6653" s="111"/>
    </row>
    <row r="6654" spans="3:34">
      <c r="C6654" s="111"/>
      <c r="D6654" s="111"/>
      <c r="E6654" s="111"/>
      <c r="F6654" s="138"/>
      <c r="G6654" s="111"/>
      <c r="J6654" s="111"/>
      <c r="AD6654" s="111"/>
      <c r="AH6654" s="111"/>
    </row>
    <row r="6655" spans="3:34">
      <c r="C6655" s="111"/>
      <c r="D6655" s="111"/>
      <c r="E6655" s="111"/>
      <c r="F6655" s="138"/>
      <c r="G6655" s="111"/>
      <c r="J6655" s="111"/>
      <c r="AD6655" s="111"/>
      <c r="AH6655" s="111"/>
    </row>
    <row r="6656" spans="3:34">
      <c r="C6656" s="111"/>
      <c r="D6656" s="111"/>
      <c r="E6656" s="111"/>
      <c r="F6656" s="138"/>
      <c r="G6656" s="111"/>
      <c r="J6656" s="111"/>
      <c r="AD6656" s="111"/>
      <c r="AH6656" s="111"/>
    </row>
    <row r="6657" spans="3:34">
      <c r="C6657" s="111"/>
      <c r="D6657" s="111"/>
      <c r="E6657" s="111"/>
      <c r="F6657" s="138"/>
      <c r="G6657" s="111"/>
      <c r="J6657" s="111"/>
      <c r="AD6657" s="111"/>
      <c r="AH6657" s="111"/>
    </row>
    <row r="6658" spans="3:34">
      <c r="C6658" s="111"/>
      <c r="D6658" s="111"/>
      <c r="E6658" s="111"/>
      <c r="F6658" s="138"/>
      <c r="G6658" s="111"/>
      <c r="J6658" s="111"/>
      <c r="AD6658" s="111"/>
      <c r="AH6658" s="111"/>
    </row>
    <row r="6659" spans="3:34">
      <c r="C6659" s="111"/>
      <c r="D6659" s="111"/>
      <c r="E6659" s="111"/>
      <c r="F6659" s="138"/>
      <c r="G6659" s="111"/>
      <c r="J6659" s="111"/>
      <c r="AD6659" s="111"/>
      <c r="AH6659" s="111"/>
    </row>
    <row r="6660" spans="3:34">
      <c r="C6660" s="111"/>
      <c r="D6660" s="111"/>
      <c r="E6660" s="111"/>
      <c r="F6660" s="138"/>
      <c r="G6660" s="111"/>
      <c r="J6660" s="111"/>
      <c r="AD6660" s="111"/>
      <c r="AH6660" s="111"/>
    </row>
    <row r="6661" spans="3:34">
      <c r="C6661" s="111"/>
      <c r="D6661" s="111"/>
      <c r="E6661" s="111"/>
      <c r="F6661" s="138"/>
      <c r="G6661" s="111"/>
      <c r="J6661" s="111"/>
      <c r="AD6661" s="111"/>
      <c r="AH6661" s="111"/>
    </row>
    <row r="6662" spans="3:34">
      <c r="C6662" s="111"/>
      <c r="D6662" s="111"/>
      <c r="E6662" s="111"/>
      <c r="F6662" s="138"/>
      <c r="G6662" s="111"/>
      <c r="J6662" s="111"/>
      <c r="AD6662" s="111"/>
      <c r="AH6662" s="111"/>
    </row>
    <row r="6663" spans="3:34">
      <c r="C6663" s="111"/>
      <c r="D6663" s="111"/>
      <c r="E6663" s="111"/>
      <c r="F6663" s="138"/>
      <c r="G6663" s="111"/>
      <c r="J6663" s="111"/>
      <c r="AD6663" s="111"/>
      <c r="AH6663" s="111"/>
    </row>
    <row r="6664" spans="3:34">
      <c r="C6664" s="111"/>
      <c r="D6664" s="111"/>
      <c r="E6664" s="111"/>
      <c r="F6664" s="138"/>
      <c r="G6664" s="111"/>
      <c r="J6664" s="111"/>
      <c r="AD6664" s="111"/>
      <c r="AH6664" s="111"/>
    </row>
    <row r="6665" spans="3:34">
      <c r="C6665" s="111"/>
      <c r="D6665" s="111"/>
      <c r="E6665" s="111"/>
      <c r="F6665" s="138"/>
      <c r="G6665" s="111"/>
      <c r="J6665" s="111"/>
      <c r="AD6665" s="111"/>
      <c r="AH6665" s="111"/>
    </row>
    <row r="6666" spans="3:34">
      <c r="C6666" s="111"/>
      <c r="D6666" s="111"/>
      <c r="E6666" s="111"/>
      <c r="F6666" s="138"/>
      <c r="G6666" s="111"/>
      <c r="J6666" s="111"/>
      <c r="AD6666" s="111"/>
      <c r="AH6666" s="111"/>
    </row>
    <row r="6667" spans="3:34">
      <c r="C6667" s="111"/>
      <c r="D6667" s="111"/>
      <c r="E6667" s="111"/>
      <c r="F6667" s="138"/>
      <c r="G6667" s="111"/>
      <c r="J6667" s="111"/>
      <c r="AD6667" s="111"/>
      <c r="AH6667" s="111"/>
    </row>
    <row r="6668" spans="3:34">
      <c r="C6668" s="111"/>
      <c r="D6668" s="111"/>
      <c r="E6668" s="111"/>
      <c r="F6668" s="138"/>
      <c r="G6668" s="111"/>
      <c r="J6668" s="111"/>
      <c r="AD6668" s="111"/>
      <c r="AH6668" s="111"/>
    </row>
    <row r="6669" spans="3:34">
      <c r="C6669" s="111"/>
      <c r="D6669" s="111"/>
      <c r="E6669" s="111"/>
      <c r="F6669" s="138"/>
      <c r="G6669" s="111"/>
      <c r="J6669" s="111"/>
      <c r="AD6669" s="111"/>
      <c r="AH6669" s="111"/>
    </row>
    <row r="6670" spans="3:34">
      <c r="C6670" s="111"/>
      <c r="D6670" s="111"/>
      <c r="E6670" s="111"/>
      <c r="F6670" s="138"/>
      <c r="G6670" s="111"/>
      <c r="J6670" s="111"/>
      <c r="AD6670" s="111"/>
      <c r="AH6670" s="111"/>
    </row>
    <row r="6671" spans="3:34">
      <c r="C6671" s="111"/>
      <c r="D6671" s="111"/>
      <c r="E6671" s="111"/>
      <c r="F6671" s="138"/>
      <c r="G6671" s="111"/>
      <c r="J6671" s="111"/>
      <c r="AD6671" s="111"/>
      <c r="AH6671" s="111"/>
    </row>
    <row r="6672" spans="3:34">
      <c r="C6672" s="111"/>
      <c r="D6672" s="111"/>
      <c r="E6672" s="111"/>
      <c r="F6672" s="138"/>
      <c r="G6672" s="111"/>
      <c r="J6672" s="111"/>
      <c r="AD6672" s="111"/>
      <c r="AH6672" s="111"/>
    </row>
    <row r="6673" spans="3:34">
      <c r="C6673" s="111"/>
      <c r="D6673" s="111"/>
      <c r="E6673" s="111"/>
      <c r="F6673" s="138"/>
      <c r="G6673" s="111"/>
      <c r="J6673" s="111"/>
      <c r="AD6673" s="111"/>
      <c r="AH6673" s="111"/>
    </row>
    <row r="6674" spans="3:34">
      <c r="C6674" s="111"/>
      <c r="D6674" s="111"/>
      <c r="E6674" s="111"/>
      <c r="F6674" s="138"/>
      <c r="G6674" s="111"/>
      <c r="J6674" s="111"/>
      <c r="AD6674" s="111"/>
      <c r="AH6674" s="111"/>
    </row>
    <row r="6675" spans="3:34">
      <c r="C6675" s="111"/>
      <c r="D6675" s="111"/>
      <c r="E6675" s="111"/>
      <c r="F6675" s="138"/>
      <c r="G6675" s="111"/>
      <c r="J6675" s="111"/>
      <c r="AD6675" s="111"/>
      <c r="AH6675" s="111"/>
    </row>
    <row r="6676" spans="3:34">
      <c r="C6676" s="111"/>
      <c r="D6676" s="111"/>
      <c r="E6676" s="111"/>
      <c r="F6676" s="138"/>
      <c r="G6676" s="111"/>
      <c r="J6676" s="111"/>
      <c r="AD6676" s="111"/>
      <c r="AH6676" s="111"/>
    </row>
    <row r="6677" spans="3:34">
      <c r="C6677" s="111"/>
      <c r="D6677" s="111"/>
      <c r="E6677" s="111"/>
      <c r="F6677" s="138"/>
      <c r="G6677" s="111"/>
      <c r="J6677" s="111"/>
      <c r="AD6677" s="111"/>
      <c r="AH6677" s="111"/>
    </row>
    <row r="6678" spans="3:34">
      <c r="C6678" s="111"/>
      <c r="D6678" s="111"/>
      <c r="E6678" s="111"/>
      <c r="F6678" s="138"/>
      <c r="G6678" s="111"/>
      <c r="J6678" s="111"/>
      <c r="AD6678" s="111"/>
      <c r="AH6678" s="111"/>
    </row>
    <row r="6679" spans="3:34">
      <c r="C6679" s="111"/>
      <c r="D6679" s="111"/>
      <c r="E6679" s="111"/>
      <c r="F6679" s="138"/>
      <c r="G6679" s="111"/>
      <c r="J6679" s="111"/>
      <c r="AD6679" s="111"/>
      <c r="AH6679" s="111"/>
    </row>
    <row r="6680" spans="3:34">
      <c r="C6680" s="111"/>
      <c r="D6680" s="111"/>
      <c r="E6680" s="111"/>
      <c r="F6680" s="138"/>
      <c r="G6680" s="111"/>
      <c r="J6680" s="111"/>
      <c r="AD6680" s="111"/>
      <c r="AH6680" s="111"/>
    </row>
    <row r="6681" spans="3:34">
      <c r="C6681" s="111"/>
      <c r="D6681" s="111"/>
      <c r="E6681" s="111"/>
      <c r="F6681" s="138"/>
      <c r="G6681" s="111"/>
      <c r="J6681" s="111"/>
      <c r="AD6681" s="111"/>
      <c r="AH6681" s="111"/>
    </row>
    <row r="6682" spans="3:34">
      <c r="C6682" s="111"/>
      <c r="D6682" s="111"/>
      <c r="E6682" s="111"/>
      <c r="F6682" s="138"/>
      <c r="G6682" s="111"/>
      <c r="J6682" s="111"/>
      <c r="AD6682" s="111"/>
      <c r="AH6682" s="111"/>
    </row>
    <row r="6683" spans="3:34">
      <c r="C6683" s="111"/>
      <c r="D6683" s="111"/>
      <c r="E6683" s="111"/>
      <c r="F6683" s="138"/>
      <c r="G6683" s="111"/>
      <c r="J6683" s="111"/>
      <c r="AD6683" s="111"/>
      <c r="AH6683" s="111"/>
    </row>
    <row r="6684" spans="3:34">
      <c r="C6684" s="111"/>
      <c r="D6684" s="111"/>
      <c r="E6684" s="111"/>
      <c r="F6684" s="138"/>
      <c r="G6684" s="111"/>
      <c r="J6684" s="111"/>
      <c r="AD6684" s="111"/>
      <c r="AH6684" s="111"/>
    </row>
    <row r="6685" spans="3:34">
      <c r="C6685" s="111"/>
      <c r="D6685" s="111"/>
      <c r="E6685" s="111"/>
      <c r="F6685" s="138"/>
      <c r="G6685" s="111"/>
      <c r="J6685" s="111"/>
      <c r="AD6685" s="111"/>
      <c r="AH6685" s="111"/>
    </row>
    <row r="6686" spans="3:34">
      <c r="C6686" s="111"/>
      <c r="D6686" s="111"/>
      <c r="E6686" s="111"/>
      <c r="F6686" s="138"/>
      <c r="G6686" s="111"/>
      <c r="J6686" s="111"/>
      <c r="AD6686" s="111"/>
      <c r="AH6686" s="111"/>
    </row>
    <row r="6687" spans="3:34">
      <c r="C6687" s="111"/>
      <c r="D6687" s="111"/>
      <c r="E6687" s="111"/>
      <c r="F6687" s="138"/>
      <c r="G6687" s="111"/>
      <c r="J6687" s="111"/>
      <c r="AD6687" s="111"/>
      <c r="AH6687" s="111"/>
    </row>
    <row r="6688" spans="3:34">
      <c r="C6688" s="111"/>
      <c r="D6688" s="111"/>
      <c r="E6688" s="111"/>
      <c r="F6688" s="138"/>
      <c r="G6688" s="111"/>
      <c r="J6688" s="111"/>
      <c r="AD6688" s="111"/>
      <c r="AH6688" s="111"/>
    </row>
    <row r="6689" spans="3:34">
      <c r="C6689" s="111"/>
      <c r="D6689" s="111"/>
      <c r="E6689" s="111"/>
      <c r="F6689" s="138"/>
      <c r="G6689" s="111"/>
      <c r="J6689" s="111"/>
      <c r="AD6689" s="111"/>
      <c r="AH6689" s="111"/>
    </row>
    <row r="6690" spans="3:34">
      <c r="C6690" s="111"/>
      <c r="D6690" s="111"/>
      <c r="E6690" s="111"/>
      <c r="F6690" s="138"/>
      <c r="G6690" s="111"/>
      <c r="J6690" s="111"/>
      <c r="AD6690" s="111"/>
      <c r="AH6690" s="111"/>
    </row>
    <row r="6691" spans="3:34">
      <c r="C6691" s="111"/>
      <c r="D6691" s="111"/>
      <c r="E6691" s="111"/>
      <c r="F6691" s="138"/>
      <c r="G6691" s="111"/>
      <c r="J6691" s="111"/>
      <c r="AD6691" s="111"/>
      <c r="AH6691" s="111"/>
    </row>
    <row r="6692" spans="3:34">
      <c r="C6692" s="111"/>
      <c r="D6692" s="111"/>
      <c r="E6692" s="111"/>
      <c r="F6692" s="138"/>
      <c r="G6692" s="111"/>
      <c r="J6692" s="111"/>
      <c r="AD6692" s="111"/>
      <c r="AH6692" s="111"/>
    </row>
    <row r="6693" spans="3:34">
      <c r="C6693" s="111"/>
      <c r="D6693" s="111"/>
      <c r="E6693" s="111"/>
      <c r="F6693" s="138"/>
      <c r="G6693" s="111"/>
      <c r="J6693" s="111"/>
      <c r="AD6693" s="111"/>
      <c r="AH6693" s="111"/>
    </row>
    <row r="6694" spans="3:34">
      <c r="C6694" s="111"/>
      <c r="D6694" s="111"/>
      <c r="E6694" s="111"/>
      <c r="F6694" s="138"/>
      <c r="G6694" s="111"/>
      <c r="J6694" s="111"/>
      <c r="AD6694" s="111"/>
      <c r="AH6694" s="111"/>
    </row>
    <row r="6695" spans="3:34">
      <c r="C6695" s="111"/>
      <c r="D6695" s="111"/>
      <c r="E6695" s="111"/>
      <c r="F6695" s="138"/>
      <c r="G6695" s="111"/>
      <c r="J6695" s="111"/>
      <c r="AD6695" s="111"/>
      <c r="AH6695" s="111"/>
    </row>
    <row r="6696" spans="3:34">
      <c r="C6696" s="111"/>
      <c r="D6696" s="111"/>
      <c r="E6696" s="111"/>
      <c r="F6696" s="138"/>
      <c r="G6696" s="111"/>
      <c r="J6696" s="111"/>
      <c r="AD6696" s="111"/>
      <c r="AH6696" s="111"/>
    </row>
    <row r="6697" spans="3:34">
      <c r="C6697" s="111"/>
      <c r="D6697" s="111"/>
      <c r="E6697" s="111"/>
      <c r="F6697" s="138"/>
      <c r="G6697" s="111"/>
      <c r="J6697" s="111"/>
      <c r="AD6697" s="111"/>
      <c r="AH6697" s="111"/>
    </row>
    <row r="6698" spans="3:34">
      <c r="C6698" s="111"/>
      <c r="D6698" s="111"/>
      <c r="E6698" s="111"/>
      <c r="F6698" s="138"/>
      <c r="G6698" s="111"/>
      <c r="J6698" s="111"/>
      <c r="AD6698" s="111"/>
      <c r="AH6698" s="111"/>
    </row>
    <row r="6699" spans="3:34">
      <c r="C6699" s="111"/>
      <c r="D6699" s="111"/>
      <c r="E6699" s="111"/>
      <c r="F6699" s="138"/>
      <c r="G6699" s="111"/>
      <c r="J6699" s="111"/>
      <c r="AD6699" s="111"/>
      <c r="AH6699" s="111"/>
    </row>
    <row r="6700" spans="3:34">
      <c r="C6700" s="111"/>
      <c r="D6700" s="111"/>
      <c r="E6700" s="111"/>
      <c r="F6700" s="138"/>
      <c r="G6700" s="111"/>
      <c r="J6700" s="111"/>
      <c r="AD6700" s="111"/>
      <c r="AH6700" s="111"/>
    </row>
    <row r="6701" spans="3:34">
      <c r="C6701" s="111"/>
      <c r="D6701" s="111"/>
      <c r="E6701" s="111"/>
      <c r="F6701" s="138"/>
      <c r="G6701" s="111"/>
      <c r="J6701" s="111"/>
      <c r="AD6701" s="111"/>
      <c r="AH6701" s="111"/>
    </row>
    <row r="6702" spans="3:34">
      <c r="C6702" s="111"/>
      <c r="D6702" s="111"/>
      <c r="E6702" s="111"/>
      <c r="F6702" s="138"/>
      <c r="G6702" s="111"/>
      <c r="J6702" s="111"/>
      <c r="AD6702" s="111"/>
      <c r="AH6702" s="111"/>
    </row>
    <row r="6703" spans="3:34">
      <c r="C6703" s="111"/>
      <c r="D6703" s="111"/>
      <c r="E6703" s="111"/>
      <c r="F6703" s="138"/>
      <c r="G6703" s="111"/>
      <c r="J6703" s="111"/>
      <c r="AD6703" s="111"/>
      <c r="AH6703" s="111"/>
    </row>
    <row r="6704" spans="3:34">
      <c r="C6704" s="111"/>
      <c r="D6704" s="111"/>
      <c r="E6704" s="111"/>
      <c r="F6704" s="138"/>
      <c r="G6704" s="111"/>
      <c r="J6704" s="111"/>
      <c r="AD6704" s="111"/>
      <c r="AH6704" s="111"/>
    </row>
    <row r="6705" spans="3:34">
      <c r="C6705" s="111"/>
      <c r="D6705" s="111"/>
      <c r="E6705" s="111"/>
      <c r="F6705" s="138"/>
      <c r="G6705" s="111"/>
      <c r="J6705" s="111"/>
      <c r="AD6705" s="111"/>
      <c r="AH6705" s="111"/>
    </row>
    <row r="6706" spans="3:34">
      <c r="C6706" s="111"/>
      <c r="D6706" s="111"/>
      <c r="E6706" s="111"/>
      <c r="F6706" s="138"/>
      <c r="G6706" s="111"/>
      <c r="J6706" s="111"/>
      <c r="AD6706" s="111"/>
      <c r="AH6706" s="111"/>
    </row>
    <row r="6707" spans="3:34">
      <c r="C6707" s="111"/>
      <c r="D6707" s="111"/>
      <c r="E6707" s="111"/>
      <c r="F6707" s="138"/>
      <c r="G6707" s="111"/>
      <c r="J6707" s="111"/>
      <c r="AD6707" s="111"/>
      <c r="AH6707" s="111"/>
    </row>
    <row r="6708" spans="3:34">
      <c r="C6708" s="111"/>
      <c r="D6708" s="111"/>
      <c r="E6708" s="111"/>
      <c r="F6708" s="138"/>
      <c r="G6708" s="111"/>
      <c r="J6708" s="111"/>
      <c r="AD6708" s="111"/>
      <c r="AH6708" s="111"/>
    </row>
    <row r="6709" spans="3:34">
      <c r="C6709" s="111"/>
      <c r="D6709" s="111"/>
      <c r="E6709" s="111"/>
      <c r="F6709" s="138"/>
      <c r="G6709" s="111"/>
      <c r="J6709" s="111"/>
      <c r="AD6709" s="111"/>
      <c r="AH6709" s="111"/>
    </row>
    <row r="6710" spans="3:34">
      <c r="C6710" s="111"/>
      <c r="D6710" s="111"/>
      <c r="E6710" s="111"/>
      <c r="F6710" s="138"/>
      <c r="G6710" s="111"/>
      <c r="J6710" s="111"/>
      <c r="AD6710" s="111"/>
      <c r="AH6710" s="111"/>
    </row>
    <row r="6711" spans="3:34">
      <c r="C6711" s="111"/>
      <c r="D6711" s="111"/>
      <c r="E6711" s="111"/>
      <c r="F6711" s="138"/>
      <c r="G6711" s="111"/>
      <c r="J6711" s="111"/>
      <c r="AD6711" s="111"/>
      <c r="AH6711" s="111"/>
    </row>
    <row r="6712" spans="3:34">
      <c r="C6712" s="111"/>
      <c r="D6712" s="111"/>
      <c r="E6712" s="111"/>
      <c r="F6712" s="138"/>
      <c r="G6712" s="111"/>
      <c r="J6712" s="111"/>
      <c r="AD6712" s="111"/>
      <c r="AH6712" s="111"/>
    </row>
    <row r="6713" spans="3:34">
      <c r="C6713" s="111"/>
      <c r="D6713" s="111"/>
      <c r="E6713" s="111"/>
      <c r="F6713" s="138"/>
      <c r="G6713" s="111"/>
      <c r="J6713" s="111"/>
      <c r="AD6713" s="111"/>
      <c r="AH6713" s="111"/>
    </row>
    <row r="6714" spans="3:34">
      <c r="C6714" s="111"/>
      <c r="D6714" s="111"/>
      <c r="E6714" s="111"/>
      <c r="F6714" s="138"/>
      <c r="G6714" s="111"/>
      <c r="J6714" s="111"/>
      <c r="AD6714" s="111"/>
      <c r="AH6714" s="111"/>
    </row>
    <row r="6715" spans="3:34">
      <c r="C6715" s="111"/>
      <c r="D6715" s="111"/>
      <c r="E6715" s="111"/>
      <c r="F6715" s="138"/>
      <c r="G6715" s="111"/>
      <c r="J6715" s="111"/>
      <c r="AD6715" s="111"/>
      <c r="AH6715" s="111"/>
    </row>
    <row r="6716" spans="3:34">
      <c r="C6716" s="111"/>
      <c r="D6716" s="111"/>
      <c r="E6716" s="111"/>
      <c r="F6716" s="138"/>
      <c r="G6716" s="111"/>
      <c r="J6716" s="111"/>
      <c r="AD6716" s="111"/>
      <c r="AH6716" s="111"/>
    </row>
    <row r="6717" spans="3:34">
      <c r="C6717" s="111"/>
      <c r="D6717" s="111"/>
      <c r="E6717" s="111"/>
      <c r="F6717" s="138"/>
      <c r="G6717" s="111"/>
      <c r="J6717" s="111"/>
      <c r="AD6717" s="111"/>
      <c r="AH6717" s="111"/>
    </row>
    <row r="6718" spans="3:34">
      <c r="C6718" s="111"/>
      <c r="D6718" s="111"/>
      <c r="E6718" s="111"/>
      <c r="F6718" s="138"/>
      <c r="G6718" s="111"/>
      <c r="J6718" s="111"/>
      <c r="AD6718" s="111"/>
      <c r="AH6718" s="111"/>
    </row>
    <row r="6719" spans="3:34">
      <c r="C6719" s="111"/>
      <c r="D6719" s="111"/>
      <c r="E6719" s="111"/>
      <c r="F6719" s="138"/>
      <c r="G6719" s="111"/>
      <c r="J6719" s="111"/>
      <c r="AD6719" s="111"/>
      <c r="AH6719" s="111"/>
    </row>
    <row r="6720" spans="3:34">
      <c r="C6720" s="111"/>
      <c r="D6720" s="111"/>
      <c r="E6720" s="111"/>
      <c r="F6720" s="138"/>
      <c r="G6720" s="111"/>
      <c r="J6720" s="111"/>
      <c r="AD6720" s="111"/>
      <c r="AH6720" s="111"/>
    </row>
    <row r="6721" spans="3:34">
      <c r="C6721" s="111"/>
      <c r="D6721" s="111"/>
      <c r="E6721" s="111"/>
      <c r="F6721" s="138"/>
      <c r="G6721" s="111"/>
      <c r="J6721" s="111"/>
      <c r="AD6721" s="111"/>
      <c r="AH6721" s="111"/>
    </row>
    <row r="6722" spans="3:34">
      <c r="C6722" s="111"/>
      <c r="D6722" s="111"/>
      <c r="E6722" s="111"/>
      <c r="F6722" s="138"/>
      <c r="G6722" s="111"/>
      <c r="J6722" s="111"/>
      <c r="AD6722" s="111"/>
      <c r="AH6722" s="111"/>
    </row>
    <row r="6723" spans="3:34">
      <c r="C6723" s="111"/>
      <c r="D6723" s="111"/>
      <c r="E6723" s="111"/>
      <c r="F6723" s="138"/>
      <c r="G6723" s="111"/>
      <c r="J6723" s="111"/>
      <c r="AD6723" s="111"/>
      <c r="AH6723" s="111"/>
    </row>
    <row r="6724" spans="3:34">
      <c r="C6724" s="111"/>
      <c r="D6724" s="111"/>
      <c r="E6724" s="111"/>
      <c r="F6724" s="138"/>
      <c r="G6724" s="111"/>
      <c r="J6724" s="111"/>
      <c r="AD6724" s="111"/>
      <c r="AH6724" s="111"/>
    </row>
    <row r="6725" spans="3:34">
      <c r="C6725" s="111"/>
      <c r="D6725" s="111"/>
      <c r="E6725" s="111"/>
      <c r="F6725" s="138"/>
      <c r="G6725" s="111"/>
      <c r="J6725" s="111"/>
      <c r="AD6725" s="111"/>
      <c r="AH6725" s="111"/>
    </row>
    <row r="6726" spans="3:34">
      <c r="C6726" s="111"/>
      <c r="D6726" s="111"/>
      <c r="E6726" s="111"/>
      <c r="F6726" s="138"/>
      <c r="G6726" s="111"/>
      <c r="J6726" s="111"/>
      <c r="AD6726" s="111"/>
      <c r="AH6726" s="111"/>
    </row>
    <row r="6727" spans="3:34">
      <c r="C6727" s="111"/>
      <c r="D6727" s="111"/>
      <c r="E6727" s="111"/>
      <c r="F6727" s="138"/>
      <c r="G6727" s="111"/>
      <c r="J6727" s="111"/>
      <c r="AD6727" s="111"/>
      <c r="AH6727" s="111"/>
    </row>
    <row r="6728" spans="3:34">
      <c r="C6728" s="111"/>
      <c r="D6728" s="111"/>
      <c r="E6728" s="111"/>
      <c r="F6728" s="138"/>
      <c r="G6728" s="111"/>
      <c r="J6728" s="111"/>
      <c r="AD6728" s="111"/>
      <c r="AH6728" s="111"/>
    </row>
    <row r="6729" spans="3:34">
      <c r="C6729" s="111"/>
      <c r="D6729" s="111"/>
      <c r="E6729" s="111"/>
      <c r="F6729" s="138"/>
      <c r="G6729" s="111"/>
      <c r="J6729" s="111"/>
      <c r="AD6729" s="111"/>
      <c r="AH6729" s="111"/>
    </row>
    <row r="6730" spans="3:34">
      <c r="C6730" s="111"/>
      <c r="D6730" s="111"/>
      <c r="E6730" s="111"/>
      <c r="F6730" s="138"/>
      <c r="G6730" s="111"/>
      <c r="J6730" s="111"/>
      <c r="AD6730" s="111"/>
      <c r="AH6730" s="111"/>
    </row>
    <row r="6731" spans="3:34">
      <c r="C6731" s="111"/>
      <c r="D6731" s="111"/>
      <c r="E6731" s="111"/>
      <c r="F6731" s="138"/>
      <c r="G6731" s="111"/>
      <c r="J6731" s="111"/>
      <c r="AD6731" s="111"/>
      <c r="AH6731" s="111"/>
    </row>
    <row r="6732" spans="3:34">
      <c r="C6732" s="111"/>
      <c r="D6732" s="111"/>
      <c r="E6732" s="111"/>
      <c r="F6732" s="138"/>
      <c r="G6732" s="111"/>
      <c r="J6732" s="111"/>
      <c r="AD6732" s="111"/>
      <c r="AH6732" s="111"/>
    </row>
    <row r="6733" spans="3:34">
      <c r="C6733" s="111"/>
      <c r="D6733" s="111"/>
      <c r="E6733" s="111"/>
      <c r="F6733" s="138"/>
      <c r="G6733" s="111"/>
      <c r="J6733" s="111"/>
      <c r="AD6733" s="111"/>
      <c r="AH6733" s="111"/>
    </row>
    <row r="6734" spans="3:34">
      <c r="C6734" s="111"/>
      <c r="D6734" s="111"/>
      <c r="E6734" s="111"/>
      <c r="F6734" s="138"/>
      <c r="G6734" s="111"/>
      <c r="J6734" s="111"/>
      <c r="AD6734" s="111"/>
      <c r="AH6734" s="111"/>
    </row>
    <row r="6735" spans="3:34">
      <c r="C6735" s="111"/>
      <c r="D6735" s="111"/>
      <c r="E6735" s="111"/>
      <c r="F6735" s="138"/>
      <c r="G6735" s="111"/>
      <c r="J6735" s="111"/>
      <c r="AD6735" s="111"/>
      <c r="AH6735" s="111"/>
    </row>
    <row r="6736" spans="3:34">
      <c r="C6736" s="111"/>
      <c r="D6736" s="111"/>
      <c r="E6736" s="111"/>
      <c r="F6736" s="138"/>
      <c r="G6736" s="111"/>
      <c r="J6736" s="111"/>
      <c r="AD6736" s="111"/>
      <c r="AH6736" s="111"/>
    </row>
    <row r="6737" spans="3:34">
      <c r="C6737" s="111"/>
      <c r="D6737" s="111"/>
      <c r="E6737" s="111"/>
      <c r="F6737" s="138"/>
      <c r="G6737" s="111"/>
      <c r="J6737" s="111"/>
      <c r="AD6737" s="111"/>
      <c r="AH6737" s="111"/>
    </row>
    <row r="6738" spans="3:34">
      <c r="C6738" s="111"/>
      <c r="D6738" s="111"/>
      <c r="E6738" s="111"/>
      <c r="F6738" s="138"/>
      <c r="G6738" s="111"/>
      <c r="J6738" s="111"/>
      <c r="AD6738" s="111"/>
      <c r="AH6738" s="111"/>
    </row>
    <row r="6739" spans="3:34">
      <c r="C6739" s="111"/>
      <c r="D6739" s="111"/>
      <c r="E6739" s="111"/>
      <c r="F6739" s="138"/>
      <c r="G6739" s="111"/>
      <c r="J6739" s="111"/>
      <c r="AD6739" s="111"/>
      <c r="AH6739" s="111"/>
    </row>
    <row r="6740" spans="3:34">
      <c r="C6740" s="111"/>
      <c r="D6740" s="111"/>
      <c r="E6740" s="111"/>
      <c r="F6740" s="138"/>
      <c r="G6740" s="111"/>
      <c r="J6740" s="111"/>
      <c r="AD6740" s="111"/>
      <c r="AH6740" s="111"/>
    </row>
    <row r="6741" spans="3:34">
      <c r="C6741" s="111"/>
      <c r="D6741" s="111"/>
      <c r="E6741" s="111"/>
      <c r="F6741" s="138"/>
      <c r="G6741" s="111"/>
      <c r="J6741" s="111"/>
      <c r="AD6741" s="111"/>
      <c r="AH6741" s="111"/>
    </row>
    <row r="6742" spans="3:34">
      <c r="C6742" s="111"/>
      <c r="D6742" s="111"/>
      <c r="E6742" s="111"/>
      <c r="F6742" s="138"/>
      <c r="G6742" s="111"/>
      <c r="J6742" s="111"/>
      <c r="AD6742" s="111"/>
      <c r="AH6742" s="111"/>
    </row>
    <row r="6743" spans="3:34">
      <c r="C6743" s="111"/>
      <c r="D6743" s="111"/>
      <c r="E6743" s="111"/>
      <c r="F6743" s="138"/>
      <c r="G6743" s="111"/>
      <c r="J6743" s="111"/>
      <c r="AD6743" s="111"/>
      <c r="AH6743" s="111"/>
    </row>
    <row r="6744" spans="3:34">
      <c r="C6744" s="111"/>
      <c r="D6744" s="111"/>
      <c r="E6744" s="111"/>
      <c r="F6744" s="138"/>
      <c r="G6744" s="111"/>
      <c r="J6744" s="111"/>
      <c r="AD6744" s="111"/>
      <c r="AH6744" s="111"/>
    </row>
    <row r="6745" spans="3:34">
      <c r="C6745" s="111"/>
      <c r="D6745" s="111"/>
      <c r="E6745" s="111"/>
      <c r="F6745" s="138"/>
      <c r="G6745" s="111"/>
      <c r="J6745" s="111"/>
      <c r="AD6745" s="111"/>
      <c r="AH6745" s="111"/>
    </row>
    <row r="6746" spans="3:34">
      <c r="C6746" s="111"/>
      <c r="D6746" s="111"/>
      <c r="E6746" s="111"/>
      <c r="F6746" s="138"/>
      <c r="G6746" s="111"/>
      <c r="J6746" s="111"/>
      <c r="AD6746" s="111"/>
      <c r="AH6746" s="111"/>
    </row>
    <row r="6747" spans="3:34">
      <c r="C6747" s="111"/>
      <c r="D6747" s="111"/>
      <c r="E6747" s="111"/>
      <c r="F6747" s="138"/>
      <c r="G6747" s="111"/>
      <c r="J6747" s="111"/>
      <c r="AD6747" s="111"/>
      <c r="AH6747" s="111"/>
    </row>
    <row r="6748" spans="3:34">
      <c r="C6748" s="111"/>
      <c r="D6748" s="111"/>
      <c r="E6748" s="111"/>
      <c r="F6748" s="138"/>
      <c r="G6748" s="111"/>
      <c r="J6748" s="111"/>
      <c r="AD6748" s="111"/>
      <c r="AH6748" s="111"/>
    </row>
    <row r="6749" spans="3:34">
      <c r="C6749" s="111"/>
      <c r="D6749" s="111"/>
      <c r="E6749" s="111"/>
      <c r="F6749" s="138"/>
      <c r="G6749" s="111"/>
      <c r="J6749" s="111"/>
      <c r="AD6749" s="111"/>
      <c r="AH6749" s="111"/>
    </row>
    <row r="6750" spans="3:34">
      <c r="C6750" s="111"/>
      <c r="D6750" s="111"/>
      <c r="E6750" s="111"/>
      <c r="F6750" s="138"/>
      <c r="G6750" s="111"/>
      <c r="J6750" s="111"/>
      <c r="AD6750" s="111"/>
      <c r="AH6750" s="111"/>
    </row>
    <row r="6751" spans="3:34">
      <c r="C6751" s="111"/>
      <c r="D6751" s="111"/>
      <c r="E6751" s="111"/>
      <c r="F6751" s="138"/>
      <c r="G6751" s="111"/>
      <c r="J6751" s="111"/>
      <c r="AD6751" s="111"/>
      <c r="AH6751" s="111"/>
    </row>
    <row r="6752" spans="3:34">
      <c r="C6752" s="111"/>
      <c r="D6752" s="111"/>
      <c r="E6752" s="111"/>
      <c r="F6752" s="138"/>
      <c r="G6752" s="111"/>
      <c r="J6752" s="111"/>
      <c r="AD6752" s="111"/>
      <c r="AH6752" s="111"/>
    </row>
    <row r="6753" spans="3:34">
      <c r="C6753" s="111"/>
      <c r="D6753" s="111"/>
      <c r="E6753" s="111"/>
      <c r="F6753" s="138"/>
      <c r="G6753" s="111"/>
      <c r="J6753" s="111"/>
      <c r="AD6753" s="111"/>
      <c r="AH6753" s="111"/>
    </row>
    <row r="6754" spans="3:34">
      <c r="C6754" s="111"/>
      <c r="D6754" s="111"/>
      <c r="E6754" s="111"/>
      <c r="F6754" s="138"/>
      <c r="G6754" s="111"/>
      <c r="J6754" s="111"/>
      <c r="AD6754" s="111"/>
      <c r="AH6754" s="111"/>
    </row>
    <row r="6755" spans="3:34">
      <c r="C6755" s="111"/>
      <c r="D6755" s="111"/>
      <c r="E6755" s="111"/>
      <c r="F6755" s="138"/>
      <c r="G6755" s="111"/>
      <c r="J6755" s="111"/>
      <c r="AD6755" s="111"/>
      <c r="AH6755" s="111"/>
    </row>
    <row r="6756" spans="3:34">
      <c r="C6756" s="111"/>
      <c r="D6756" s="111"/>
      <c r="E6756" s="111"/>
      <c r="F6756" s="138"/>
      <c r="G6756" s="111"/>
      <c r="J6756" s="111"/>
      <c r="AD6756" s="111"/>
      <c r="AH6756" s="111"/>
    </row>
    <row r="6757" spans="3:34">
      <c r="C6757" s="111"/>
      <c r="D6757" s="111"/>
      <c r="E6757" s="111"/>
      <c r="F6757" s="138"/>
      <c r="G6757" s="111"/>
      <c r="J6757" s="111"/>
      <c r="AD6757" s="111"/>
      <c r="AH6757" s="111"/>
    </row>
    <row r="6758" spans="3:34">
      <c r="C6758" s="111"/>
      <c r="D6758" s="111"/>
      <c r="E6758" s="111"/>
      <c r="F6758" s="138"/>
      <c r="G6758" s="111"/>
      <c r="J6758" s="111"/>
      <c r="AD6758" s="111"/>
      <c r="AH6758" s="111"/>
    </row>
    <row r="6759" spans="3:34">
      <c r="C6759" s="111"/>
      <c r="D6759" s="111"/>
      <c r="E6759" s="111"/>
      <c r="F6759" s="138"/>
      <c r="G6759" s="111"/>
      <c r="J6759" s="111"/>
      <c r="AD6759" s="111"/>
      <c r="AH6759" s="111"/>
    </row>
    <row r="6760" spans="3:34">
      <c r="C6760" s="111"/>
      <c r="D6760" s="111"/>
      <c r="E6760" s="111"/>
      <c r="F6760" s="138"/>
      <c r="G6760" s="111"/>
      <c r="J6760" s="111"/>
      <c r="AD6760" s="111"/>
      <c r="AH6760" s="111"/>
    </row>
    <row r="6761" spans="3:34">
      <c r="C6761" s="111"/>
      <c r="D6761" s="111"/>
      <c r="E6761" s="111"/>
      <c r="F6761" s="138"/>
      <c r="G6761" s="111"/>
      <c r="J6761" s="111"/>
      <c r="AD6761" s="111"/>
      <c r="AH6761" s="111"/>
    </row>
    <row r="6762" spans="3:34">
      <c r="C6762" s="111"/>
      <c r="D6762" s="111"/>
      <c r="E6762" s="111"/>
      <c r="F6762" s="138"/>
      <c r="G6762" s="111"/>
      <c r="J6762" s="111"/>
      <c r="AD6762" s="111"/>
      <c r="AH6762" s="111"/>
    </row>
    <row r="6763" spans="3:34">
      <c r="C6763" s="111"/>
      <c r="D6763" s="111"/>
      <c r="E6763" s="111"/>
      <c r="F6763" s="138"/>
      <c r="G6763" s="111"/>
      <c r="J6763" s="111"/>
      <c r="AD6763" s="111"/>
      <c r="AH6763" s="111"/>
    </row>
    <row r="6764" spans="3:34">
      <c r="C6764" s="111"/>
      <c r="D6764" s="111"/>
      <c r="E6764" s="111"/>
      <c r="F6764" s="138"/>
      <c r="G6764" s="111"/>
      <c r="J6764" s="111"/>
      <c r="AD6764" s="111"/>
      <c r="AH6764" s="111"/>
    </row>
    <row r="6765" spans="3:34">
      <c r="C6765" s="111"/>
      <c r="D6765" s="111"/>
      <c r="E6765" s="111"/>
      <c r="F6765" s="138"/>
      <c r="G6765" s="111"/>
      <c r="J6765" s="111"/>
      <c r="AD6765" s="111"/>
      <c r="AH6765" s="111"/>
    </row>
    <row r="6766" spans="3:34">
      <c r="C6766" s="111"/>
      <c r="D6766" s="111"/>
      <c r="E6766" s="111"/>
      <c r="F6766" s="138"/>
      <c r="G6766" s="111"/>
      <c r="J6766" s="111"/>
      <c r="AD6766" s="111"/>
      <c r="AH6766" s="111"/>
    </row>
    <row r="6767" spans="3:34">
      <c r="C6767" s="111"/>
      <c r="D6767" s="111"/>
      <c r="E6767" s="111"/>
      <c r="F6767" s="138"/>
      <c r="G6767" s="111"/>
      <c r="J6767" s="111"/>
      <c r="AD6767" s="111"/>
      <c r="AH6767" s="111"/>
    </row>
    <row r="6768" spans="3:34">
      <c r="C6768" s="111"/>
      <c r="D6768" s="111"/>
      <c r="E6768" s="111"/>
      <c r="F6768" s="138"/>
      <c r="G6768" s="111"/>
      <c r="J6768" s="111"/>
      <c r="AD6768" s="111"/>
      <c r="AH6768" s="111"/>
    </row>
    <row r="6769" spans="3:34">
      <c r="C6769" s="111"/>
      <c r="D6769" s="111"/>
      <c r="E6769" s="111"/>
      <c r="F6769" s="138"/>
      <c r="G6769" s="111"/>
      <c r="J6769" s="111"/>
      <c r="AD6769" s="111"/>
      <c r="AH6769" s="111"/>
    </row>
    <row r="6770" spans="3:34">
      <c r="C6770" s="111"/>
      <c r="D6770" s="111"/>
      <c r="E6770" s="111"/>
      <c r="F6770" s="138"/>
      <c r="G6770" s="111"/>
      <c r="J6770" s="111"/>
      <c r="AD6770" s="111"/>
      <c r="AH6770" s="111"/>
    </row>
    <row r="6771" spans="3:34">
      <c r="C6771" s="111"/>
      <c r="D6771" s="111"/>
      <c r="E6771" s="111"/>
      <c r="F6771" s="138"/>
      <c r="G6771" s="111"/>
      <c r="J6771" s="111"/>
      <c r="AD6771" s="111"/>
      <c r="AH6771" s="111"/>
    </row>
    <row r="6772" spans="3:34">
      <c r="C6772" s="111"/>
      <c r="D6772" s="111"/>
      <c r="E6772" s="111"/>
      <c r="F6772" s="138"/>
      <c r="G6772" s="111"/>
      <c r="J6772" s="111"/>
      <c r="AD6772" s="111"/>
      <c r="AH6772" s="111"/>
    </row>
    <row r="6773" spans="3:34">
      <c r="C6773" s="111"/>
      <c r="D6773" s="111"/>
      <c r="E6773" s="111"/>
      <c r="F6773" s="138"/>
      <c r="G6773" s="111"/>
      <c r="J6773" s="111"/>
      <c r="AD6773" s="111"/>
      <c r="AH6773" s="111"/>
    </row>
    <row r="6774" spans="3:34">
      <c r="C6774" s="111"/>
      <c r="D6774" s="111"/>
      <c r="E6774" s="111"/>
      <c r="F6774" s="138"/>
      <c r="G6774" s="111"/>
      <c r="J6774" s="111"/>
      <c r="AD6774" s="111"/>
      <c r="AH6774" s="111"/>
    </row>
    <row r="6775" spans="3:34">
      <c r="C6775" s="111"/>
      <c r="D6775" s="111"/>
      <c r="E6775" s="111"/>
      <c r="F6775" s="138"/>
      <c r="G6775" s="111"/>
      <c r="J6775" s="111"/>
      <c r="AD6775" s="111"/>
      <c r="AH6775" s="111"/>
    </row>
    <row r="6776" spans="3:34">
      <c r="C6776" s="111"/>
      <c r="D6776" s="111"/>
      <c r="E6776" s="111"/>
      <c r="F6776" s="138"/>
      <c r="G6776" s="111"/>
      <c r="J6776" s="111"/>
      <c r="AD6776" s="111"/>
      <c r="AH6776" s="111"/>
    </row>
    <row r="6777" spans="3:34">
      <c r="C6777" s="111"/>
      <c r="D6777" s="111"/>
      <c r="E6777" s="111"/>
      <c r="F6777" s="138"/>
      <c r="G6777" s="111"/>
      <c r="J6777" s="111"/>
      <c r="AD6777" s="111"/>
      <c r="AH6777" s="111"/>
    </row>
    <row r="6778" spans="3:34">
      <c r="C6778" s="111"/>
      <c r="D6778" s="111"/>
      <c r="E6778" s="111"/>
      <c r="F6778" s="138"/>
      <c r="G6778" s="111"/>
      <c r="J6778" s="111"/>
      <c r="AD6778" s="111"/>
      <c r="AH6778" s="111"/>
    </row>
    <row r="6779" spans="3:34">
      <c r="C6779" s="111"/>
      <c r="D6779" s="111"/>
      <c r="E6779" s="111"/>
      <c r="F6779" s="138"/>
      <c r="G6779" s="111"/>
      <c r="J6779" s="111"/>
      <c r="AD6779" s="111"/>
      <c r="AH6779" s="111"/>
    </row>
    <row r="6780" spans="3:34">
      <c r="C6780" s="111"/>
      <c r="D6780" s="111"/>
      <c r="E6780" s="111"/>
      <c r="F6780" s="138"/>
      <c r="G6780" s="111"/>
      <c r="J6780" s="111"/>
      <c r="AD6780" s="111"/>
      <c r="AH6780" s="111"/>
    </row>
    <row r="6781" spans="3:34">
      <c r="C6781" s="111"/>
      <c r="D6781" s="111"/>
      <c r="E6781" s="111"/>
      <c r="F6781" s="138"/>
      <c r="G6781" s="111"/>
      <c r="J6781" s="111"/>
      <c r="AD6781" s="111"/>
      <c r="AH6781" s="111"/>
    </row>
    <row r="6782" spans="3:34">
      <c r="C6782" s="111"/>
      <c r="D6782" s="111"/>
      <c r="E6782" s="111"/>
      <c r="F6782" s="138"/>
      <c r="G6782" s="111"/>
      <c r="J6782" s="111"/>
      <c r="AD6782" s="111"/>
      <c r="AH6782" s="111"/>
    </row>
    <row r="6783" spans="3:34">
      <c r="C6783" s="111"/>
      <c r="D6783" s="111"/>
      <c r="E6783" s="111"/>
      <c r="F6783" s="138"/>
      <c r="G6783" s="111"/>
      <c r="J6783" s="111"/>
      <c r="AD6783" s="111"/>
      <c r="AH6783" s="111"/>
    </row>
    <row r="6784" spans="3:34">
      <c r="C6784" s="111"/>
      <c r="D6784" s="111"/>
      <c r="E6784" s="111"/>
      <c r="F6784" s="138"/>
      <c r="G6784" s="111"/>
      <c r="J6784" s="111"/>
      <c r="AD6784" s="111"/>
      <c r="AH6784" s="111"/>
    </row>
    <row r="6785" spans="3:34">
      <c r="C6785" s="111"/>
      <c r="D6785" s="111"/>
      <c r="E6785" s="111"/>
      <c r="F6785" s="138"/>
      <c r="G6785" s="111"/>
      <c r="J6785" s="111"/>
      <c r="AD6785" s="111"/>
      <c r="AH6785" s="111"/>
    </row>
    <row r="6786" spans="3:34">
      <c r="C6786" s="111"/>
      <c r="D6786" s="111"/>
      <c r="E6786" s="111"/>
      <c r="F6786" s="138"/>
      <c r="G6786" s="111"/>
      <c r="J6786" s="111"/>
      <c r="AD6786" s="111"/>
      <c r="AH6786" s="111"/>
    </row>
    <row r="6787" spans="3:34">
      <c r="C6787" s="111"/>
      <c r="D6787" s="111"/>
      <c r="E6787" s="111"/>
      <c r="F6787" s="138"/>
      <c r="G6787" s="111"/>
      <c r="J6787" s="111"/>
      <c r="AD6787" s="111"/>
      <c r="AH6787" s="111"/>
    </row>
    <row r="6788" spans="3:34">
      <c r="C6788" s="111"/>
      <c r="D6788" s="111"/>
      <c r="E6788" s="111"/>
      <c r="F6788" s="138"/>
      <c r="G6788" s="111"/>
      <c r="J6788" s="111"/>
      <c r="AD6788" s="111"/>
      <c r="AH6788" s="111"/>
    </row>
    <row r="6789" spans="3:34">
      <c r="C6789" s="111"/>
      <c r="D6789" s="111"/>
      <c r="E6789" s="111"/>
      <c r="F6789" s="138"/>
      <c r="G6789" s="111"/>
      <c r="J6789" s="111"/>
      <c r="AD6789" s="111"/>
      <c r="AH6789" s="111"/>
    </row>
    <row r="6790" spans="3:34">
      <c r="C6790" s="111"/>
      <c r="D6790" s="111"/>
      <c r="E6790" s="111"/>
      <c r="F6790" s="138"/>
      <c r="G6790" s="111"/>
      <c r="J6790" s="111"/>
      <c r="AD6790" s="111"/>
      <c r="AH6790" s="111"/>
    </row>
    <row r="6791" spans="3:34">
      <c r="C6791" s="111"/>
      <c r="D6791" s="111"/>
      <c r="E6791" s="111"/>
      <c r="F6791" s="138"/>
      <c r="G6791" s="111"/>
      <c r="J6791" s="111"/>
      <c r="AD6791" s="111"/>
      <c r="AH6791" s="111"/>
    </row>
    <row r="6792" spans="3:34">
      <c r="C6792" s="111"/>
      <c r="D6792" s="111"/>
      <c r="E6792" s="111"/>
      <c r="F6792" s="138"/>
      <c r="G6792" s="111"/>
      <c r="J6792" s="111"/>
      <c r="AD6792" s="111"/>
      <c r="AH6792" s="111"/>
    </row>
    <row r="6793" spans="3:34">
      <c r="C6793" s="111"/>
      <c r="D6793" s="111"/>
      <c r="E6793" s="111"/>
      <c r="F6793" s="138"/>
      <c r="G6793" s="111"/>
      <c r="J6793" s="111"/>
      <c r="AD6793" s="111"/>
      <c r="AH6793" s="111"/>
    </row>
    <row r="6794" spans="3:34">
      <c r="C6794" s="111"/>
      <c r="D6794" s="111"/>
      <c r="E6794" s="111"/>
      <c r="F6794" s="138"/>
      <c r="G6794" s="111"/>
      <c r="J6794" s="111"/>
      <c r="AD6794" s="111"/>
      <c r="AH6794" s="111"/>
    </row>
    <row r="6795" spans="3:34">
      <c r="C6795" s="111"/>
      <c r="D6795" s="111"/>
      <c r="E6795" s="111"/>
      <c r="F6795" s="138"/>
      <c r="G6795" s="111"/>
      <c r="J6795" s="111"/>
      <c r="AD6795" s="111"/>
      <c r="AH6795" s="111"/>
    </row>
    <row r="6796" spans="3:34">
      <c r="C6796" s="111"/>
      <c r="D6796" s="111"/>
      <c r="E6796" s="111"/>
      <c r="F6796" s="138"/>
      <c r="G6796" s="111"/>
      <c r="J6796" s="111"/>
      <c r="AD6796" s="111"/>
      <c r="AH6796" s="111"/>
    </row>
    <row r="6797" spans="3:34">
      <c r="C6797" s="111"/>
      <c r="D6797" s="111"/>
      <c r="E6797" s="111"/>
      <c r="F6797" s="138"/>
      <c r="G6797" s="111"/>
      <c r="J6797" s="111"/>
      <c r="AD6797" s="111"/>
      <c r="AH6797" s="111"/>
    </row>
    <row r="6798" spans="3:34">
      <c r="C6798" s="111"/>
      <c r="D6798" s="111"/>
      <c r="E6798" s="111"/>
      <c r="F6798" s="138"/>
      <c r="G6798" s="111"/>
      <c r="J6798" s="111"/>
      <c r="AD6798" s="111"/>
      <c r="AH6798" s="111"/>
    </row>
    <row r="6799" spans="3:34">
      <c r="C6799" s="111"/>
      <c r="D6799" s="111"/>
      <c r="E6799" s="111"/>
      <c r="F6799" s="138"/>
      <c r="G6799" s="111"/>
      <c r="J6799" s="111"/>
      <c r="AD6799" s="111"/>
      <c r="AH6799" s="111"/>
    </row>
    <row r="6800" spans="3:34">
      <c r="C6800" s="111"/>
      <c r="D6800" s="111"/>
      <c r="E6800" s="111"/>
      <c r="F6800" s="138"/>
      <c r="G6800" s="111"/>
      <c r="J6800" s="111"/>
      <c r="AD6800" s="111"/>
      <c r="AH6800" s="111"/>
    </row>
    <row r="6801" spans="3:34">
      <c r="C6801" s="111"/>
      <c r="D6801" s="111"/>
      <c r="E6801" s="111"/>
      <c r="F6801" s="138"/>
      <c r="G6801" s="111"/>
      <c r="J6801" s="111"/>
      <c r="AD6801" s="111"/>
      <c r="AH6801" s="111"/>
    </row>
    <row r="6802" spans="3:34">
      <c r="C6802" s="111"/>
      <c r="D6802" s="111"/>
      <c r="E6802" s="111"/>
      <c r="F6802" s="138"/>
      <c r="G6802" s="111"/>
      <c r="J6802" s="111"/>
      <c r="AD6802" s="111"/>
      <c r="AH6802" s="111"/>
    </row>
    <row r="6803" spans="3:34">
      <c r="C6803" s="111"/>
      <c r="D6803" s="111"/>
      <c r="E6803" s="111"/>
      <c r="F6803" s="138"/>
      <c r="G6803" s="111"/>
      <c r="J6803" s="111"/>
      <c r="AD6803" s="111"/>
      <c r="AH6803" s="111"/>
    </row>
    <row r="6804" spans="3:34">
      <c r="C6804" s="111"/>
      <c r="D6804" s="111"/>
      <c r="E6804" s="111"/>
      <c r="F6804" s="138"/>
      <c r="G6804" s="111"/>
      <c r="J6804" s="111"/>
      <c r="AD6804" s="111"/>
      <c r="AH6804" s="111"/>
    </row>
    <row r="6805" spans="3:34">
      <c r="C6805" s="111"/>
      <c r="D6805" s="111"/>
      <c r="E6805" s="111"/>
      <c r="F6805" s="138"/>
      <c r="G6805" s="111"/>
      <c r="J6805" s="111"/>
      <c r="AD6805" s="111"/>
      <c r="AH6805" s="111"/>
    </row>
    <row r="6806" spans="3:34">
      <c r="C6806" s="111"/>
      <c r="D6806" s="111"/>
      <c r="E6806" s="111"/>
      <c r="F6806" s="138"/>
      <c r="G6806" s="111"/>
      <c r="J6806" s="111"/>
      <c r="AD6806" s="111"/>
      <c r="AH6806" s="111"/>
    </row>
    <row r="6807" spans="3:34">
      <c r="C6807" s="111"/>
      <c r="D6807" s="111"/>
      <c r="E6807" s="111"/>
      <c r="F6807" s="138"/>
      <c r="G6807" s="111"/>
      <c r="J6807" s="111"/>
      <c r="AD6807" s="111"/>
      <c r="AH6807" s="111"/>
    </row>
    <row r="6808" spans="3:34">
      <c r="C6808" s="111"/>
      <c r="D6808" s="111"/>
      <c r="E6808" s="111"/>
      <c r="F6808" s="138"/>
      <c r="G6808" s="111"/>
      <c r="J6808" s="111"/>
      <c r="AD6808" s="111"/>
      <c r="AH6808" s="111"/>
    </row>
    <row r="6809" spans="3:34">
      <c r="C6809" s="111"/>
      <c r="D6809" s="111"/>
      <c r="E6809" s="111"/>
      <c r="F6809" s="138"/>
      <c r="G6809" s="111"/>
      <c r="J6809" s="111"/>
      <c r="AD6809" s="111"/>
      <c r="AH6809" s="111"/>
    </row>
    <row r="6810" spans="3:34">
      <c r="C6810" s="111"/>
      <c r="D6810" s="111"/>
      <c r="E6810" s="111"/>
      <c r="F6810" s="138"/>
      <c r="G6810" s="111"/>
      <c r="J6810" s="111"/>
      <c r="AD6810" s="111"/>
      <c r="AH6810" s="111"/>
    </row>
    <row r="6811" spans="3:34">
      <c r="C6811" s="111"/>
      <c r="D6811" s="111"/>
      <c r="E6811" s="111"/>
      <c r="F6811" s="138"/>
      <c r="G6811" s="111"/>
      <c r="J6811" s="111"/>
      <c r="AD6811" s="111"/>
      <c r="AH6811" s="111"/>
    </row>
    <row r="6812" spans="3:34">
      <c r="C6812" s="111"/>
      <c r="D6812" s="111"/>
      <c r="E6812" s="111"/>
      <c r="F6812" s="138"/>
      <c r="G6812" s="111"/>
      <c r="J6812" s="111"/>
      <c r="AD6812" s="111"/>
      <c r="AH6812" s="111"/>
    </row>
    <row r="6813" spans="3:34">
      <c r="C6813" s="111"/>
      <c r="D6813" s="111"/>
      <c r="E6813" s="111"/>
      <c r="F6813" s="138"/>
      <c r="G6813" s="111"/>
      <c r="J6813" s="111"/>
      <c r="AD6813" s="111"/>
      <c r="AH6813" s="111"/>
    </row>
    <row r="6814" spans="3:34">
      <c r="C6814" s="111"/>
      <c r="D6814" s="111"/>
      <c r="E6814" s="111"/>
      <c r="F6814" s="138"/>
      <c r="G6814" s="111"/>
      <c r="J6814" s="111"/>
      <c r="AD6814" s="111"/>
      <c r="AH6814" s="111"/>
    </row>
    <row r="6815" spans="3:34">
      <c r="C6815" s="111"/>
      <c r="D6815" s="111"/>
      <c r="E6815" s="111"/>
      <c r="F6815" s="138"/>
      <c r="G6815" s="111"/>
      <c r="J6815" s="111"/>
      <c r="AD6815" s="111"/>
      <c r="AH6815" s="111"/>
    </row>
    <row r="6816" spans="3:34">
      <c r="C6816" s="111"/>
      <c r="D6816" s="111"/>
      <c r="E6816" s="111"/>
      <c r="F6816" s="138"/>
      <c r="G6816" s="111"/>
      <c r="J6816" s="111"/>
      <c r="AD6816" s="111"/>
      <c r="AH6816" s="111"/>
    </row>
    <row r="6817" spans="3:34">
      <c r="C6817" s="111"/>
      <c r="D6817" s="111"/>
      <c r="E6817" s="111"/>
      <c r="F6817" s="138"/>
      <c r="G6817" s="111"/>
      <c r="J6817" s="111"/>
      <c r="AD6817" s="111"/>
      <c r="AH6817" s="111"/>
    </row>
    <row r="6818" spans="3:34">
      <c r="C6818" s="111"/>
      <c r="D6818" s="111"/>
      <c r="E6818" s="111"/>
      <c r="F6818" s="138"/>
      <c r="G6818" s="111"/>
      <c r="J6818" s="111"/>
      <c r="AD6818" s="111"/>
      <c r="AH6818" s="111"/>
    </row>
    <row r="6819" spans="3:34">
      <c r="C6819" s="111"/>
      <c r="D6819" s="111"/>
      <c r="E6819" s="111"/>
      <c r="F6819" s="138"/>
      <c r="G6819" s="111"/>
      <c r="J6819" s="111"/>
      <c r="AD6819" s="111"/>
      <c r="AH6819" s="111"/>
    </row>
    <row r="6820" spans="3:34">
      <c r="C6820" s="111"/>
      <c r="D6820" s="111"/>
      <c r="E6820" s="111"/>
      <c r="F6820" s="138"/>
      <c r="G6820" s="111"/>
      <c r="J6820" s="111"/>
      <c r="AD6820" s="111"/>
      <c r="AH6820" s="111"/>
    </row>
    <row r="6821" spans="3:34">
      <c r="C6821" s="111"/>
      <c r="D6821" s="111"/>
      <c r="E6821" s="111"/>
      <c r="F6821" s="138"/>
      <c r="G6821" s="111"/>
      <c r="J6821" s="111"/>
      <c r="AD6821" s="111"/>
      <c r="AH6821" s="111"/>
    </row>
    <row r="6822" spans="3:34">
      <c r="C6822" s="111"/>
      <c r="D6822" s="111"/>
      <c r="E6822" s="111"/>
      <c r="F6822" s="138"/>
      <c r="G6822" s="111"/>
      <c r="J6822" s="111"/>
      <c r="AD6822" s="111"/>
      <c r="AH6822" s="111"/>
    </row>
    <row r="6823" spans="3:34">
      <c r="C6823" s="111"/>
      <c r="D6823" s="111"/>
      <c r="E6823" s="111"/>
      <c r="F6823" s="138"/>
      <c r="G6823" s="111"/>
      <c r="J6823" s="111"/>
      <c r="AD6823" s="111"/>
      <c r="AH6823" s="111"/>
    </row>
    <row r="6824" spans="3:34">
      <c r="C6824" s="111"/>
      <c r="D6824" s="111"/>
      <c r="E6824" s="111"/>
      <c r="F6824" s="138"/>
      <c r="G6824" s="111"/>
      <c r="J6824" s="111"/>
      <c r="AD6824" s="111"/>
      <c r="AH6824" s="111"/>
    </row>
    <row r="6825" spans="3:34">
      <c r="C6825" s="111"/>
      <c r="D6825" s="111"/>
      <c r="E6825" s="111"/>
      <c r="F6825" s="138"/>
      <c r="G6825" s="111"/>
      <c r="J6825" s="111"/>
      <c r="AD6825" s="111"/>
      <c r="AH6825" s="111"/>
    </row>
    <row r="6826" spans="3:34">
      <c r="C6826" s="111"/>
      <c r="D6826" s="111"/>
      <c r="E6826" s="111"/>
      <c r="F6826" s="138"/>
      <c r="G6826" s="111"/>
      <c r="J6826" s="111"/>
      <c r="AD6826" s="111"/>
      <c r="AH6826" s="111"/>
    </row>
    <row r="6827" spans="3:34">
      <c r="C6827" s="111"/>
      <c r="D6827" s="111"/>
      <c r="E6827" s="111"/>
      <c r="F6827" s="138"/>
      <c r="G6827" s="111"/>
      <c r="J6827" s="111"/>
      <c r="AD6827" s="111"/>
      <c r="AH6827" s="111"/>
    </row>
    <row r="6828" spans="3:34">
      <c r="C6828" s="111"/>
      <c r="D6828" s="111"/>
      <c r="E6828" s="111"/>
      <c r="F6828" s="138"/>
      <c r="G6828" s="111"/>
      <c r="J6828" s="111"/>
      <c r="AD6828" s="111"/>
      <c r="AH6828" s="111"/>
    </row>
    <row r="6829" spans="3:34">
      <c r="C6829" s="111"/>
      <c r="D6829" s="111"/>
      <c r="E6829" s="111"/>
      <c r="F6829" s="138"/>
      <c r="G6829" s="111"/>
      <c r="J6829" s="111"/>
      <c r="AD6829" s="111"/>
      <c r="AH6829" s="111"/>
    </row>
    <row r="6830" spans="3:34">
      <c r="C6830" s="111"/>
      <c r="D6830" s="111"/>
      <c r="E6830" s="111"/>
      <c r="F6830" s="138"/>
      <c r="G6830" s="111"/>
      <c r="J6830" s="111"/>
      <c r="AD6830" s="111"/>
      <c r="AH6830" s="111"/>
    </row>
    <row r="6831" spans="3:34">
      <c r="C6831" s="111"/>
      <c r="D6831" s="111"/>
      <c r="E6831" s="111"/>
      <c r="F6831" s="138"/>
      <c r="G6831" s="111"/>
      <c r="J6831" s="111"/>
      <c r="AD6831" s="111"/>
      <c r="AH6831" s="111"/>
    </row>
    <row r="6832" spans="3:34">
      <c r="C6832" s="111"/>
      <c r="D6832" s="111"/>
      <c r="E6832" s="111"/>
      <c r="F6832" s="138"/>
      <c r="G6832" s="111"/>
      <c r="J6832" s="111"/>
      <c r="AD6832" s="111"/>
      <c r="AH6832" s="111"/>
    </row>
    <row r="6833" spans="3:34">
      <c r="C6833" s="111"/>
      <c r="D6833" s="111"/>
      <c r="E6833" s="111"/>
      <c r="F6833" s="138"/>
      <c r="G6833" s="111"/>
      <c r="J6833" s="111"/>
      <c r="AD6833" s="111"/>
      <c r="AH6833" s="111"/>
    </row>
    <row r="6834" spans="3:34">
      <c r="C6834" s="111"/>
      <c r="D6834" s="111"/>
      <c r="E6834" s="111"/>
      <c r="F6834" s="138"/>
      <c r="G6834" s="111"/>
      <c r="J6834" s="111"/>
      <c r="AD6834" s="111"/>
      <c r="AH6834" s="111"/>
    </row>
    <row r="6835" spans="3:34">
      <c r="C6835" s="111"/>
      <c r="D6835" s="111"/>
      <c r="E6835" s="111"/>
      <c r="F6835" s="138"/>
      <c r="G6835" s="111"/>
      <c r="J6835" s="111"/>
      <c r="AD6835" s="111"/>
      <c r="AH6835" s="111"/>
    </row>
    <row r="6836" spans="3:34">
      <c r="C6836" s="111"/>
      <c r="D6836" s="111"/>
      <c r="E6836" s="111"/>
      <c r="F6836" s="138"/>
      <c r="G6836" s="111"/>
      <c r="J6836" s="111"/>
      <c r="AD6836" s="111"/>
      <c r="AH6836" s="111"/>
    </row>
    <row r="6837" spans="3:34">
      <c r="C6837" s="111"/>
      <c r="D6837" s="111"/>
      <c r="E6837" s="111"/>
      <c r="F6837" s="138"/>
      <c r="G6837" s="111"/>
      <c r="J6837" s="111"/>
      <c r="AD6837" s="111"/>
      <c r="AH6837" s="111"/>
    </row>
    <row r="6838" spans="3:34">
      <c r="C6838" s="111"/>
      <c r="D6838" s="111"/>
      <c r="E6838" s="111"/>
      <c r="F6838" s="138"/>
      <c r="G6838" s="111"/>
      <c r="J6838" s="111"/>
      <c r="AD6838" s="111"/>
      <c r="AH6838" s="111"/>
    </row>
    <row r="6839" spans="3:34">
      <c r="C6839" s="111"/>
      <c r="D6839" s="111"/>
      <c r="E6839" s="111"/>
      <c r="F6839" s="138"/>
      <c r="G6839" s="111"/>
      <c r="J6839" s="111"/>
      <c r="AD6839" s="111"/>
      <c r="AH6839" s="111"/>
    </row>
    <row r="6840" spans="3:34">
      <c r="C6840" s="111"/>
      <c r="D6840" s="111"/>
      <c r="E6840" s="111"/>
      <c r="F6840" s="138"/>
      <c r="G6840" s="111"/>
      <c r="J6840" s="111"/>
      <c r="AD6840" s="111"/>
      <c r="AH6840" s="111"/>
    </row>
    <row r="6841" spans="3:34">
      <c r="C6841" s="111"/>
      <c r="D6841" s="111"/>
      <c r="E6841" s="111"/>
      <c r="F6841" s="138"/>
      <c r="G6841" s="111"/>
      <c r="J6841" s="111"/>
      <c r="AD6841" s="111"/>
      <c r="AH6841" s="111"/>
    </row>
    <row r="6842" spans="3:34">
      <c r="C6842" s="111"/>
      <c r="D6842" s="111"/>
      <c r="E6842" s="111"/>
      <c r="F6842" s="138"/>
      <c r="G6842" s="111"/>
      <c r="J6842" s="111"/>
      <c r="AD6842" s="111"/>
      <c r="AH6842" s="111"/>
    </row>
    <row r="6843" spans="3:34">
      <c r="C6843" s="111"/>
      <c r="D6843" s="111"/>
      <c r="E6843" s="111"/>
      <c r="F6843" s="138"/>
      <c r="G6843" s="111"/>
      <c r="J6843" s="111"/>
      <c r="AD6843" s="111"/>
      <c r="AH6843" s="111"/>
    </row>
    <row r="6844" spans="3:34">
      <c r="C6844" s="111"/>
      <c r="D6844" s="111"/>
      <c r="E6844" s="111"/>
      <c r="F6844" s="138"/>
      <c r="G6844" s="111"/>
      <c r="J6844" s="111"/>
      <c r="AD6844" s="111"/>
      <c r="AH6844" s="111"/>
    </row>
    <row r="6845" spans="3:34">
      <c r="C6845" s="111"/>
      <c r="D6845" s="111"/>
      <c r="E6845" s="111"/>
      <c r="F6845" s="138"/>
      <c r="G6845" s="111"/>
      <c r="J6845" s="111"/>
      <c r="AD6845" s="111"/>
      <c r="AH6845" s="111"/>
    </row>
    <row r="6846" spans="3:34">
      <c r="C6846" s="111"/>
      <c r="D6846" s="111"/>
      <c r="E6846" s="111"/>
      <c r="F6846" s="138"/>
      <c r="G6846" s="111"/>
      <c r="J6846" s="111"/>
      <c r="AD6846" s="111"/>
      <c r="AH6846" s="111"/>
    </row>
    <row r="6847" spans="3:34">
      <c r="C6847" s="111"/>
      <c r="D6847" s="111"/>
      <c r="E6847" s="111"/>
      <c r="F6847" s="138"/>
      <c r="G6847" s="111"/>
      <c r="J6847" s="111"/>
      <c r="AD6847" s="111"/>
      <c r="AH6847" s="111"/>
    </row>
    <row r="6848" spans="3:34">
      <c r="C6848" s="111"/>
      <c r="D6848" s="111"/>
      <c r="E6848" s="111"/>
      <c r="F6848" s="138"/>
      <c r="G6848" s="111"/>
      <c r="J6848" s="111"/>
      <c r="AD6848" s="111"/>
      <c r="AH6848" s="111"/>
    </row>
    <row r="6849" spans="3:34">
      <c r="C6849" s="111"/>
      <c r="D6849" s="111"/>
      <c r="E6849" s="111"/>
      <c r="F6849" s="138"/>
      <c r="G6849" s="111"/>
      <c r="J6849" s="111"/>
      <c r="AD6849" s="111"/>
      <c r="AH6849" s="111"/>
    </row>
    <row r="6850" spans="3:34">
      <c r="C6850" s="111"/>
      <c r="D6850" s="111"/>
      <c r="E6850" s="111"/>
      <c r="F6850" s="138"/>
      <c r="G6850" s="111"/>
      <c r="J6850" s="111"/>
      <c r="AD6850" s="111"/>
      <c r="AH6850" s="111"/>
    </row>
    <row r="6851" spans="3:34">
      <c r="C6851" s="111"/>
      <c r="D6851" s="111"/>
      <c r="E6851" s="111"/>
      <c r="F6851" s="138"/>
      <c r="G6851" s="111"/>
      <c r="J6851" s="111"/>
      <c r="AD6851" s="111"/>
      <c r="AH6851" s="111"/>
    </row>
    <row r="6852" spans="3:34">
      <c r="C6852" s="111"/>
      <c r="D6852" s="111"/>
      <c r="E6852" s="111"/>
      <c r="F6852" s="138"/>
      <c r="G6852" s="111"/>
      <c r="J6852" s="111"/>
      <c r="AD6852" s="111"/>
      <c r="AH6852" s="111"/>
    </row>
    <row r="6853" spans="3:34">
      <c r="C6853" s="111"/>
      <c r="D6853" s="111"/>
      <c r="E6853" s="111"/>
      <c r="F6853" s="138"/>
      <c r="G6853" s="111"/>
      <c r="J6853" s="111"/>
      <c r="AD6853" s="111"/>
      <c r="AH6853" s="111"/>
    </row>
    <row r="6854" spans="3:34">
      <c r="C6854" s="111"/>
      <c r="D6854" s="111"/>
      <c r="E6854" s="111"/>
      <c r="F6854" s="138"/>
      <c r="G6854" s="111"/>
      <c r="J6854" s="111"/>
      <c r="AD6854" s="111"/>
      <c r="AH6854" s="111"/>
    </row>
    <row r="6855" spans="3:34">
      <c r="C6855" s="111"/>
      <c r="D6855" s="111"/>
      <c r="E6855" s="111"/>
      <c r="F6855" s="138"/>
      <c r="G6855" s="111"/>
      <c r="J6855" s="111"/>
      <c r="AD6855" s="111"/>
      <c r="AH6855" s="111"/>
    </row>
    <row r="6856" spans="3:34">
      <c r="C6856" s="111"/>
      <c r="D6856" s="111"/>
      <c r="E6856" s="111"/>
      <c r="F6856" s="138"/>
      <c r="G6856" s="111"/>
      <c r="J6856" s="111"/>
      <c r="AD6856" s="111"/>
      <c r="AH6856" s="111"/>
    </row>
    <row r="6857" spans="3:34">
      <c r="C6857" s="111"/>
      <c r="D6857" s="111"/>
      <c r="E6857" s="111"/>
      <c r="F6857" s="138"/>
      <c r="G6857" s="111"/>
      <c r="J6857" s="111"/>
      <c r="AD6857" s="111"/>
      <c r="AH6857" s="111"/>
    </row>
    <row r="6858" spans="3:34">
      <c r="C6858" s="111"/>
      <c r="D6858" s="111"/>
      <c r="E6858" s="111"/>
      <c r="F6858" s="138"/>
      <c r="G6858" s="111"/>
      <c r="J6858" s="111"/>
      <c r="AD6858" s="111"/>
      <c r="AH6858" s="111"/>
    </row>
    <row r="6859" spans="3:34">
      <c r="C6859" s="111"/>
      <c r="D6859" s="111"/>
      <c r="E6859" s="111"/>
      <c r="F6859" s="138"/>
      <c r="G6859" s="111"/>
      <c r="J6859" s="111"/>
      <c r="AD6859" s="111"/>
      <c r="AH6859" s="111"/>
    </row>
    <row r="6860" spans="3:34">
      <c r="C6860" s="111"/>
      <c r="D6860" s="111"/>
      <c r="E6860" s="111"/>
      <c r="F6860" s="138"/>
      <c r="G6860" s="111"/>
      <c r="J6860" s="111"/>
      <c r="AD6860" s="111"/>
      <c r="AH6860" s="111"/>
    </row>
    <row r="6861" spans="3:34">
      <c r="C6861" s="111"/>
      <c r="D6861" s="111"/>
      <c r="E6861" s="111"/>
      <c r="F6861" s="138"/>
      <c r="G6861" s="111"/>
      <c r="J6861" s="111"/>
      <c r="AD6861" s="111"/>
      <c r="AH6861" s="111"/>
    </row>
    <row r="6862" spans="3:34">
      <c r="C6862" s="111"/>
      <c r="D6862" s="111"/>
      <c r="E6862" s="111"/>
      <c r="F6862" s="138"/>
      <c r="G6862" s="111"/>
      <c r="J6862" s="111"/>
      <c r="AD6862" s="111"/>
      <c r="AH6862" s="111"/>
    </row>
    <row r="6863" spans="3:34">
      <c r="C6863" s="111"/>
      <c r="D6863" s="111"/>
      <c r="E6863" s="111"/>
      <c r="F6863" s="138"/>
      <c r="G6863" s="111"/>
      <c r="J6863" s="111"/>
      <c r="AD6863" s="111"/>
      <c r="AH6863" s="111"/>
    </row>
    <row r="6864" spans="3:34">
      <c r="C6864" s="111"/>
      <c r="D6864" s="111"/>
      <c r="E6864" s="111"/>
      <c r="F6864" s="138"/>
      <c r="G6864" s="111"/>
      <c r="J6864" s="111"/>
      <c r="AD6864" s="111"/>
      <c r="AH6864" s="111"/>
    </row>
    <row r="6865" spans="3:34">
      <c r="C6865" s="111"/>
      <c r="D6865" s="111"/>
      <c r="E6865" s="111"/>
      <c r="F6865" s="138"/>
      <c r="G6865" s="111"/>
      <c r="J6865" s="111"/>
      <c r="AD6865" s="111"/>
      <c r="AH6865" s="111"/>
    </row>
    <row r="6866" spans="3:34">
      <c r="C6866" s="111"/>
      <c r="D6866" s="111"/>
      <c r="E6866" s="111"/>
      <c r="F6866" s="138"/>
      <c r="G6866" s="111"/>
      <c r="J6866" s="111"/>
      <c r="AD6866" s="111"/>
      <c r="AH6866" s="111"/>
    </row>
    <row r="6867" spans="3:34">
      <c r="C6867" s="111"/>
      <c r="D6867" s="111"/>
      <c r="E6867" s="111"/>
      <c r="F6867" s="138"/>
      <c r="G6867" s="111"/>
      <c r="J6867" s="111"/>
      <c r="AD6867" s="111"/>
      <c r="AH6867" s="111"/>
    </row>
    <row r="6868" spans="3:34">
      <c r="C6868" s="111"/>
      <c r="D6868" s="111"/>
      <c r="E6868" s="111"/>
      <c r="F6868" s="138"/>
      <c r="G6868" s="111"/>
      <c r="J6868" s="111"/>
      <c r="AD6868" s="111"/>
      <c r="AH6868" s="111"/>
    </row>
    <row r="6869" spans="3:34">
      <c r="C6869" s="111"/>
      <c r="D6869" s="111"/>
      <c r="E6869" s="111"/>
      <c r="F6869" s="138"/>
      <c r="G6869" s="111"/>
      <c r="J6869" s="111"/>
      <c r="AD6869" s="111"/>
      <c r="AH6869" s="111"/>
    </row>
    <row r="6870" spans="3:34">
      <c r="C6870" s="111"/>
      <c r="D6870" s="111"/>
      <c r="E6870" s="111"/>
      <c r="F6870" s="138"/>
      <c r="G6870" s="111"/>
      <c r="J6870" s="111"/>
      <c r="AD6870" s="111"/>
      <c r="AH6870" s="111"/>
    </row>
    <row r="6871" spans="3:34">
      <c r="C6871" s="111"/>
      <c r="D6871" s="111"/>
      <c r="E6871" s="111"/>
      <c r="F6871" s="138"/>
      <c r="G6871" s="111"/>
      <c r="J6871" s="111"/>
      <c r="AD6871" s="111"/>
      <c r="AH6871" s="111"/>
    </row>
    <row r="6872" spans="3:34">
      <c r="C6872" s="111"/>
      <c r="D6872" s="111"/>
      <c r="E6872" s="111"/>
      <c r="F6872" s="138"/>
      <c r="G6872" s="111"/>
      <c r="J6872" s="111"/>
      <c r="AD6872" s="111"/>
      <c r="AH6872" s="111"/>
    </row>
    <row r="6873" spans="3:34">
      <c r="C6873" s="111"/>
      <c r="D6873" s="111"/>
      <c r="E6873" s="111"/>
      <c r="F6873" s="138"/>
      <c r="G6873" s="111"/>
      <c r="J6873" s="111"/>
      <c r="AD6873" s="111"/>
      <c r="AH6873" s="111"/>
    </row>
    <row r="6874" spans="3:34">
      <c r="C6874" s="111"/>
      <c r="D6874" s="111"/>
      <c r="E6874" s="111"/>
      <c r="F6874" s="138"/>
      <c r="G6874" s="111"/>
      <c r="J6874" s="111"/>
      <c r="AD6874" s="111"/>
      <c r="AH6874" s="111"/>
    </row>
    <row r="6875" spans="3:34">
      <c r="C6875" s="111"/>
      <c r="D6875" s="111"/>
      <c r="E6875" s="111"/>
      <c r="F6875" s="138"/>
      <c r="G6875" s="111"/>
      <c r="J6875" s="111"/>
      <c r="AD6875" s="111"/>
      <c r="AH6875" s="111"/>
    </row>
    <row r="6876" spans="3:34">
      <c r="C6876" s="111"/>
      <c r="D6876" s="111"/>
      <c r="E6876" s="111"/>
      <c r="F6876" s="138"/>
      <c r="G6876" s="111"/>
      <c r="J6876" s="111"/>
      <c r="AD6876" s="111"/>
      <c r="AH6876" s="111"/>
    </row>
    <row r="6877" spans="3:34">
      <c r="C6877" s="111"/>
      <c r="D6877" s="111"/>
      <c r="E6877" s="111"/>
      <c r="F6877" s="138"/>
      <c r="G6877" s="111"/>
      <c r="J6877" s="111"/>
      <c r="AD6877" s="111"/>
      <c r="AH6877" s="111"/>
    </row>
    <row r="6878" spans="3:34">
      <c r="C6878" s="111"/>
      <c r="D6878" s="111"/>
      <c r="E6878" s="111"/>
      <c r="F6878" s="138"/>
      <c r="G6878" s="111"/>
      <c r="J6878" s="111"/>
      <c r="AD6878" s="111"/>
      <c r="AH6878" s="111"/>
    </row>
    <row r="6879" spans="3:34">
      <c r="C6879" s="111"/>
      <c r="D6879" s="111"/>
      <c r="E6879" s="111"/>
      <c r="F6879" s="138"/>
      <c r="G6879" s="111"/>
      <c r="J6879" s="111"/>
      <c r="AD6879" s="111"/>
      <c r="AH6879" s="111"/>
    </row>
    <row r="6880" spans="3:34">
      <c r="C6880" s="111"/>
      <c r="D6880" s="111"/>
      <c r="E6880" s="111"/>
      <c r="F6880" s="138"/>
      <c r="G6880" s="111"/>
      <c r="J6880" s="111"/>
      <c r="AD6880" s="111"/>
      <c r="AH6880" s="111"/>
    </row>
    <row r="6881" spans="3:34">
      <c r="C6881" s="111"/>
      <c r="D6881" s="111"/>
      <c r="E6881" s="111"/>
      <c r="F6881" s="138"/>
      <c r="G6881" s="111"/>
      <c r="J6881" s="111"/>
      <c r="AD6881" s="111"/>
      <c r="AH6881" s="111"/>
    </row>
    <row r="6882" spans="3:34">
      <c r="C6882" s="111"/>
      <c r="D6882" s="111"/>
      <c r="E6882" s="111"/>
      <c r="F6882" s="138"/>
      <c r="G6882" s="111"/>
      <c r="J6882" s="111"/>
      <c r="AD6882" s="111"/>
      <c r="AH6882" s="111"/>
    </row>
    <row r="6883" spans="3:34">
      <c r="C6883" s="111"/>
      <c r="D6883" s="111"/>
      <c r="E6883" s="111"/>
      <c r="F6883" s="138"/>
      <c r="G6883" s="111"/>
      <c r="J6883" s="111"/>
      <c r="AD6883" s="111"/>
      <c r="AH6883" s="111"/>
    </row>
    <row r="6884" spans="3:34">
      <c r="C6884" s="111"/>
      <c r="D6884" s="111"/>
      <c r="E6884" s="111"/>
      <c r="F6884" s="138"/>
      <c r="G6884" s="111"/>
      <c r="J6884" s="111"/>
      <c r="AD6884" s="111"/>
      <c r="AH6884" s="111"/>
    </row>
    <row r="6885" spans="3:34">
      <c r="C6885" s="111"/>
      <c r="D6885" s="111"/>
      <c r="E6885" s="111"/>
      <c r="F6885" s="138"/>
      <c r="G6885" s="111"/>
      <c r="J6885" s="111"/>
      <c r="AD6885" s="111"/>
      <c r="AH6885" s="111"/>
    </row>
    <row r="6886" spans="3:34">
      <c r="C6886" s="111"/>
      <c r="D6886" s="111"/>
      <c r="E6886" s="111"/>
      <c r="F6886" s="138"/>
      <c r="G6886" s="111"/>
      <c r="J6886" s="111"/>
      <c r="AD6886" s="111"/>
      <c r="AH6886" s="111"/>
    </row>
    <row r="6887" spans="3:34">
      <c r="C6887" s="111"/>
      <c r="D6887" s="111"/>
      <c r="E6887" s="111"/>
      <c r="F6887" s="138"/>
      <c r="G6887" s="111"/>
      <c r="J6887" s="111"/>
      <c r="AD6887" s="111"/>
      <c r="AH6887" s="111"/>
    </row>
    <row r="6888" spans="3:34">
      <c r="C6888" s="111"/>
      <c r="D6888" s="111"/>
      <c r="E6888" s="111"/>
      <c r="F6888" s="138"/>
      <c r="G6888" s="111"/>
      <c r="J6888" s="111"/>
      <c r="AD6888" s="111"/>
      <c r="AH6888" s="111"/>
    </row>
    <row r="6889" spans="3:34">
      <c r="C6889" s="111"/>
      <c r="D6889" s="111"/>
      <c r="E6889" s="111"/>
      <c r="F6889" s="138"/>
      <c r="G6889" s="111"/>
      <c r="J6889" s="111"/>
      <c r="AD6889" s="111"/>
      <c r="AH6889" s="111"/>
    </row>
    <row r="6890" spans="3:34">
      <c r="C6890" s="111"/>
      <c r="D6890" s="111"/>
      <c r="E6890" s="111"/>
      <c r="F6890" s="138"/>
      <c r="G6890" s="111"/>
      <c r="J6890" s="111"/>
      <c r="AD6890" s="111"/>
      <c r="AH6890" s="111"/>
    </row>
    <row r="6891" spans="3:34">
      <c r="C6891" s="111"/>
      <c r="D6891" s="111"/>
      <c r="E6891" s="111"/>
      <c r="F6891" s="138"/>
      <c r="G6891" s="111"/>
      <c r="J6891" s="111"/>
      <c r="AD6891" s="111"/>
      <c r="AH6891" s="111"/>
    </row>
    <row r="6892" spans="3:34">
      <c r="C6892" s="111"/>
      <c r="D6892" s="111"/>
      <c r="E6892" s="111"/>
      <c r="F6892" s="138"/>
      <c r="G6892" s="111"/>
      <c r="J6892" s="111"/>
      <c r="AD6892" s="111"/>
      <c r="AH6892" s="111"/>
    </row>
    <row r="6893" spans="3:34">
      <c r="C6893" s="111"/>
      <c r="D6893" s="111"/>
      <c r="E6893" s="111"/>
      <c r="F6893" s="138"/>
      <c r="G6893" s="111"/>
      <c r="J6893" s="111"/>
      <c r="AD6893" s="111"/>
      <c r="AH6893" s="111"/>
    </row>
    <row r="6894" spans="3:34">
      <c r="C6894" s="111"/>
      <c r="D6894" s="111"/>
      <c r="E6894" s="111"/>
      <c r="F6894" s="138"/>
      <c r="G6894" s="111"/>
      <c r="J6894" s="111"/>
      <c r="AD6894" s="111"/>
      <c r="AH6894" s="111"/>
    </row>
    <row r="6895" spans="3:34">
      <c r="C6895" s="111"/>
      <c r="D6895" s="111"/>
      <c r="E6895" s="111"/>
      <c r="F6895" s="138"/>
      <c r="G6895" s="111"/>
      <c r="J6895" s="111"/>
      <c r="AD6895" s="111"/>
      <c r="AH6895" s="111"/>
    </row>
    <row r="6896" spans="3:34">
      <c r="C6896" s="111"/>
      <c r="D6896" s="111"/>
      <c r="E6896" s="111"/>
      <c r="F6896" s="138"/>
      <c r="G6896" s="111"/>
      <c r="J6896" s="111"/>
      <c r="AD6896" s="111"/>
      <c r="AH6896" s="111"/>
    </row>
    <row r="6897" spans="3:34">
      <c r="C6897" s="111"/>
      <c r="D6897" s="111"/>
      <c r="E6897" s="111"/>
      <c r="F6897" s="138"/>
      <c r="G6897" s="111"/>
      <c r="J6897" s="111"/>
      <c r="AD6897" s="111"/>
      <c r="AH6897" s="111"/>
    </row>
    <row r="6898" spans="3:34">
      <c r="C6898" s="111"/>
      <c r="D6898" s="111"/>
      <c r="E6898" s="111"/>
      <c r="F6898" s="138"/>
      <c r="G6898" s="111"/>
      <c r="J6898" s="111"/>
      <c r="AD6898" s="111"/>
      <c r="AH6898" s="111"/>
    </row>
    <row r="6899" spans="3:34">
      <c r="C6899" s="111"/>
      <c r="D6899" s="111"/>
      <c r="E6899" s="111"/>
      <c r="F6899" s="138"/>
      <c r="G6899" s="111"/>
      <c r="J6899" s="111"/>
      <c r="AD6899" s="111"/>
      <c r="AH6899" s="111"/>
    </row>
    <row r="6900" spans="3:34">
      <c r="C6900" s="111"/>
      <c r="D6900" s="111"/>
      <c r="E6900" s="111"/>
      <c r="F6900" s="138"/>
      <c r="G6900" s="111"/>
      <c r="J6900" s="111"/>
      <c r="AD6900" s="111"/>
      <c r="AH6900" s="111"/>
    </row>
    <row r="6901" spans="3:34">
      <c r="C6901" s="111"/>
      <c r="D6901" s="111"/>
      <c r="E6901" s="111"/>
      <c r="F6901" s="138"/>
      <c r="G6901" s="111"/>
      <c r="J6901" s="111"/>
      <c r="AD6901" s="111"/>
      <c r="AH6901" s="111"/>
    </row>
    <row r="6902" spans="3:34">
      <c r="C6902" s="111"/>
      <c r="D6902" s="111"/>
      <c r="E6902" s="111"/>
      <c r="F6902" s="138"/>
      <c r="G6902" s="111"/>
      <c r="J6902" s="111"/>
      <c r="AD6902" s="111"/>
      <c r="AH6902" s="111"/>
    </row>
    <row r="6903" spans="3:34">
      <c r="C6903" s="111"/>
      <c r="D6903" s="111"/>
      <c r="E6903" s="111"/>
      <c r="F6903" s="138"/>
      <c r="G6903" s="111"/>
      <c r="J6903" s="111"/>
      <c r="AD6903" s="111"/>
      <c r="AH6903" s="111"/>
    </row>
    <row r="6904" spans="3:34">
      <c r="C6904" s="111"/>
      <c r="D6904" s="111"/>
      <c r="E6904" s="111"/>
      <c r="F6904" s="138"/>
      <c r="G6904" s="111"/>
      <c r="J6904" s="111"/>
      <c r="AD6904" s="111"/>
      <c r="AH6904" s="111"/>
    </row>
    <row r="6905" spans="3:34">
      <c r="C6905" s="111"/>
      <c r="D6905" s="111"/>
      <c r="E6905" s="111"/>
      <c r="F6905" s="138"/>
      <c r="G6905" s="111"/>
      <c r="J6905" s="111"/>
      <c r="AD6905" s="111"/>
      <c r="AH6905" s="111"/>
    </row>
    <row r="6906" spans="3:34">
      <c r="C6906" s="111"/>
      <c r="D6906" s="111"/>
      <c r="E6906" s="111"/>
      <c r="F6906" s="138"/>
      <c r="G6906" s="111"/>
      <c r="J6906" s="111"/>
      <c r="AD6906" s="111"/>
      <c r="AH6906" s="111"/>
    </row>
    <row r="6907" spans="3:34">
      <c r="C6907" s="111"/>
      <c r="D6907" s="111"/>
      <c r="E6907" s="111"/>
      <c r="F6907" s="138"/>
      <c r="G6907" s="111"/>
      <c r="J6907" s="111"/>
      <c r="AD6907" s="111"/>
      <c r="AH6907" s="111"/>
    </row>
    <row r="6908" spans="3:34">
      <c r="C6908" s="111"/>
      <c r="D6908" s="111"/>
      <c r="E6908" s="111"/>
      <c r="F6908" s="138"/>
      <c r="G6908" s="111"/>
      <c r="J6908" s="111"/>
      <c r="AD6908" s="111"/>
      <c r="AH6908" s="111"/>
    </row>
    <row r="6909" spans="3:34">
      <c r="C6909" s="111"/>
      <c r="D6909" s="111"/>
      <c r="E6909" s="111"/>
      <c r="F6909" s="138"/>
      <c r="G6909" s="111"/>
      <c r="J6909" s="111"/>
      <c r="AD6909" s="111"/>
      <c r="AH6909" s="111"/>
    </row>
    <row r="6910" spans="3:34">
      <c r="C6910" s="111"/>
      <c r="D6910" s="111"/>
      <c r="E6910" s="111"/>
      <c r="F6910" s="138"/>
      <c r="G6910" s="111"/>
      <c r="J6910" s="111"/>
      <c r="AD6910" s="111"/>
      <c r="AH6910" s="111"/>
    </row>
    <row r="6911" spans="3:34">
      <c r="C6911" s="111"/>
      <c r="D6911" s="111"/>
      <c r="E6911" s="111"/>
      <c r="F6911" s="138"/>
      <c r="G6911" s="111"/>
      <c r="J6911" s="111"/>
      <c r="AD6911" s="111"/>
      <c r="AH6911" s="111"/>
    </row>
    <row r="6912" spans="3:34">
      <c r="C6912" s="111"/>
      <c r="D6912" s="111"/>
      <c r="E6912" s="111"/>
      <c r="F6912" s="138"/>
      <c r="G6912" s="111"/>
      <c r="J6912" s="111"/>
      <c r="AD6912" s="111"/>
      <c r="AH6912" s="111"/>
    </row>
    <row r="6913" spans="3:34">
      <c r="C6913" s="111"/>
      <c r="D6913" s="111"/>
      <c r="E6913" s="111"/>
      <c r="F6913" s="138"/>
      <c r="G6913" s="111"/>
      <c r="J6913" s="111"/>
      <c r="AD6913" s="111"/>
      <c r="AH6913" s="111"/>
    </row>
    <row r="6914" spans="3:34">
      <c r="C6914" s="111"/>
      <c r="D6914" s="111"/>
      <c r="E6914" s="111"/>
      <c r="F6914" s="138"/>
      <c r="G6914" s="111"/>
      <c r="J6914" s="111"/>
      <c r="AD6914" s="111"/>
      <c r="AH6914" s="111"/>
    </row>
    <row r="6915" spans="3:34">
      <c r="C6915" s="111"/>
      <c r="D6915" s="111"/>
      <c r="E6915" s="111"/>
      <c r="F6915" s="138"/>
      <c r="G6915" s="111"/>
      <c r="J6915" s="111"/>
      <c r="AD6915" s="111"/>
      <c r="AH6915" s="111"/>
    </row>
    <row r="6916" spans="3:34">
      <c r="C6916" s="111"/>
      <c r="D6916" s="111"/>
      <c r="E6916" s="111"/>
      <c r="F6916" s="138"/>
      <c r="G6916" s="111"/>
      <c r="J6916" s="111"/>
      <c r="AD6916" s="111"/>
      <c r="AH6916" s="111"/>
    </row>
    <row r="6917" spans="3:34">
      <c r="C6917" s="111"/>
      <c r="D6917" s="111"/>
      <c r="E6917" s="111"/>
      <c r="F6917" s="138"/>
      <c r="G6917" s="111"/>
      <c r="J6917" s="111"/>
      <c r="AD6917" s="111"/>
      <c r="AH6917" s="111"/>
    </row>
    <row r="6918" spans="3:34">
      <c r="C6918" s="111"/>
      <c r="D6918" s="111"/>
      <c r="E6918" s="111"/>
      <c r="F6918" s="138"/>
      <c r="G6918" s="111"/>
      <c r="J6918" s="111"/>
      <c r="AD6918" s="111"/>
      <c r="AH6918" s="111"/>
    </row>
    <row r="6919" spans="3:34">
      <c r="C6919" s="111"/>
      <c r="D6919" s="111"/>
      <c r="E6919" s="111"/>
      <c r="F6919" s="138"/>
      <c r="G6919" s="111"/>
      <c r="J6919" s="111"/>
      <c r="AD6919" s="111"/>
      <c r="AH6919" s="111"/>
    </row>
    <row r="6920" spans="3:34">
      <c r="C6920" s="111"/>
      <c r="D6920" s="111"/>
      <c r="E6920" s="111"/>
      <c r="F6920" s="138"/>
      <c r="G6920" s="111"/>
      <c r="J6920" s="111"/>
      <c r="AD6920" s="111"/>
      <c r="AH6920" s="111"/>
    </row>
    <row r="6921" spans="3:34">
      <c r="C6921" s="111"/>
      <c r="D6921" s="111"/>
      <c r="E6921" s="111"/>
      <c r="F6921" s="138"/>
      <c r="G6921" s="111"/>
      <c r="J6921" s="111"/>
      <c r="AD6921" s="111"/>
      <c r="AH6921" s="111"/>
    </row>
    <row r="6922" spans="3:34">
      <c r="C6922" s="111"/>
      <c r="D6922" s="111"/>
      <c r="E6922" s="111"/>
      <c r="F6922" s="138"/>
      <c r="G6922" s="111"/>
      <c r="J6922" s="111"/>
      <c r="AD6922" s="111"/>
      <c r="AH6922" s="111"/>
    </row>
    <row r="6923" spans="3:34">
      <c r="C6923" s="111"/>
      <c r="D6923" s="111"/>
      <c r="E6923" s="111"/>
      <c r="F6923" s="138"/>
      <c r="G6923" s="111"/>
      <c r="J6923" s="111"/>
      <c r="AD6923" s="111"/>
      <c r="AH6923" s="111"/>
    </row>
    <row r="6924" spans="3:34">
      <c r="C6924" s="111"/>
      <c r="D6924" s="111"/>
      <c r="E6924" s="111"/>
      <c r="F6924" s="138"/>
      <c r="G6924" s="111"/>
      <c r="J6924" s="111"/>
      <c r="AD6924" s="111"/>
      <c r="AH6924" s="111"/>
    </row>
    <row r="6925" spans="3:34">
      <c r="C6925" s="111"/>
      <c r="D6925" s="111"/>
      <c r="E6925" s="111"/>
      <c r="F6925" s="138"/>
      <c r="G6925" s="111"/>
      <c r="J6925" s="111"/>
      <c r="AD6925" s="111"/>
      <c r="AH6925" s="111"/>
    </row>
    <row r="6926" spans="3:34">
      <c r="C6926" s="111"/>
      <c r="D6926" s="111"/>
      <c r="E6926" s="111"/>
      <c r="F6926" s="138"/>
      <c r="G6926" s="111"/>
      <c r="J6926" s="111"/>
      <c r="AD6926" s="111"/>
      <c r="AH6926" s="111"/>
    </row>
    <row r="6927" spans="3:34">
      <c r="C6927" s="111"/>
      <c r="D6927" s="111"/>
      <c r="E6927" s="111"/>
      <c r="F6927" s="138"/>
      <c r="G6927" s="111"/>
      <c r="J6927" s="111"/>
      <c r="AD6927" s="111"/>
      <c r="AH6927" s="111"/>
    </row>
    <row r="6928" spans="3:34">
      <c r="C6928" s="111"/>
      <c r="D6928" s="111"/>
      <c r="E6928" s="111"/>
      <c r="F6928" s="138"/>
      <c r="G6928" s="111"/>
      <c r="J6928" s="111"/>
      <c r="AD6928" s="111"/>
      <c r="AH6928" s="111"/>
    </row>
    <row r="6929" spans="3:34">
      <c r="C6929" s="111"/>
      <c r="D6929" s="111"/>
      <c r="E6929" s="111"/>
      <c r="F6929" s="138"/>
      <c r="G6929" s="111"/>
      <c r="J6929" s="111"/>
      <c r="AD6929" s="111"/>
      <c r="AH6929" s="111"/>
    </row>
    <row r="6930" spans="3:34">
      <c r="C6930" s="111"/>
      <c r="D6930" s="111"/>
      <c r="E6930" s="111"/>
      <c r="F6930" s="138"/>
      <c r="G6930" s="111"/>
      <c r="J6930" s="111"/>
      <c r="AD6930" s="111"/>
      <c r="AH6930" s="111"/>
    </row>
    <row r="6931" spans="3:34">
      <c r="C6931" s="111"/>
      <c r="D6931" s="111"/>
      <c r="E6931" s="111"/>
      <c r="F6931" s="138"/>
      <c r="G6931" s="111"/>
      <c r="J6931" s="111"/>
      <c r="AD6931" s="111"/>
      <c r="AH6931" s="111"/>
    </row>
    <row r="6932" spans="3:34">
      <c r="C6932" s="111"/>
      <c r="D6932" s="111"/>
      <c r="E6932" s="111"/>
      <c r="F6932" s="138"/>
      <c r="G6932" s="111"/>
      <c r="J6932" s="111"/>
      <c r="AD6932" s="111"/>
      <c r="AH6932" s="111"/>
    </row>
    <row r="6933" spans="3:34">
      <c r="C6933" s="111"/>
      <c r="D6933" s="111"/>
      <c r="E6933" s="111"/>
      <c r="F6933" s="138"/>
      <c r="G6933" s="111"/>
      <c r="J6933" s="111"/>
      <c r="AD6933" s="111"/>
      <c r="AH6933" s="111"/>
    </row>
    <row r="6934" spans="3:34">
      <c r="C6934" s="111"/>
      <c r="D6934" s="111"/>
      <c r="E6934" s="111"/>
      <c r="F6934" s="138"/>
      <c r="G6934" s="111"/>
      <c r="J6934" s="111"/>
      <c r="AD6934" s="111"/>
      <c r="AH6934" s="111"/>
    </row>
    <row r="6935" spans="3:34">
      <c r="C6935" s="111"/>
      <c r="D6935" s="111"/>
      <c r="E6935" s="111"/>
      <c r="F6935" s="138"/>
      <c r="G6935" s="111"/>
      <c r="J6935" s="111"/>
      <c r="AD6935" s="111"/>
      <c r="AH6935" s="111"/>
    </row>
    <row r="6936" spans="3:34">
      <c r="C6936" s="111"/>
      <c r="D6936" s="111"/>
      <c r="E6936" s="111"/>
      <c r="F6936" s="138"/>
      <c r="G6936" s="111"/>
      <c r="J6936" s="111"/>
      <c r="AD6936" s="111"/>
      <c r="AH6936" s="111"/>
    </row>
    <row r="6937" spans="3:34">
      <c r="C6937" s="111"/>
      <c r="D6937" s="111"/>
      <c r="E6937" s="111"/>
      <c r="F6937" s="138"/>
      <c r="G6937" s="111"/>
      <c r="J6937" s="111"/>
      <c r="AD6937" s="111"/>
      <c r="AH6937" s="111"/>
    </row>
    <row r="6938" spans="3:34">
      <c r="C6938" s="111"/>
      <c r="D6938" s="111"/>
      <c r="E6938" s="111"/>
      <c r="F6938" s="138"/>
      <c r="G6938" s="111"/>
      <c r="J6938" s="111"/>
      <c r="AD6938" s="111"/>
      <c r="AH6938" s="111"/>
    </row>
    <row r="6939" spans="3:34">
      <c r="C6939" s="111"/>
      <c r="D6939" s="111"/>
      <c r="E6939" s="111"/>
      <c r="F6939" s="138"/>
      <c r="G6939" s="111"/>
      <c r="J6939" s="111"/>
      <c r="AD6939" s="111"/>
      <c r="AH6939" s="111"/>
    </row>
    <row r="6940" spans="3:34">
      <c r="C6940" s="111"/>
      <c r="D6940" s="111"/>
      <c r="E6940" s="111"/>
      <c r="F6940" s="138"/>
      <c r="G6940" s="111"/>
      <c r="J6940" s="111"/>
      <c r="AD6940" s="111"/>
      <c r="AH6940" s="111"/>
    </row>
    <row r="6941" spans="3:34">
      <c r="C6941" s="111"/>
      <c r="D6941" s="111"/>
      <c r="E6941" s="111"/>
      <c r="F6941" s="138"/>
      <c r="G6941" s="111"/>
      <c r="J6941" s="111"/>
      <c r="AD6941" s="111"/>
      <c r="AH6941" s="111"/>
    </row>
    <row r="6942" spans="3:34">
      <c r="C6942" s="111"/>
      <c r="D6942" s="111"/>
      <c r="E6942" s="111"/>
      <c r="F6942" s="138"/>
      <c r="G6942" s="111"/>
      <c r="J6942" s="111"/>
      <c r="AD6942" s="111"/>
      <c r="AH6942" s="111"/>
    </row>
    <row r="6943" spans="3:34">
      <c r="C6943" s="111"/>
      <c r="D6943" s="111"/>
      <c r="E6943" s="111"/>
      <c r="F6943" s="138"/>
      <c r="G6943" s="111"/>
      <c r="J6943" s="111"/>
      <c r="AD6943" s="111"/>
      <c r="AH6943" s="111"/>
    </row>
    <row r="6944" spans="3:34">
      <c r="C6944" s="111"/>
      <c r="D6944" s="111"/>
      <c r="E6944" s="111"/>
      <c r="F6944" s="138"/>
      <c r="G6944" s="111"/>
      <c r="J6944" s="111"/>
      <c r="AD6944" s="111"/>
      <c r="AH6944" s="111"/>
    </row>
    <row r="6945" spans="3:34">
      <c r="C6945" s="111"/>
      <c r="D6945" s="111"/>
      <c r="E6945" s="111"/>
      <c r="F6945" s="138"/>
      <c r="G6945" s="111"/>
      <c r="J6945" s="111"/>
      <c r="AD6945" s="111"/>
      <c r="AH6945" s="111"/>
    </row>
    <row r="6946" spans="3:34">
      <c r="C6946" s="111"/>
      <c r="D6946" s="111"/>
      <c r="E6946" s="111"/>
      <c r="F6946" s="138"/>
      <c r="G6946" s="111"/>
      <c r="J6946" s="111"/>
      <c r="AD6946" s="111"/>
      <c r="AH6946" s="111"/>
    </row>
    <row r="6947" spans="3:34">
      <c r="C6947" s="111"/>
      <c r="D6947" s="111"/>
      <c r="E6947" s="111"/>
      <c r="F6947" s="138"/>
      <c r="G6947" s="111"/>
      <c r="J6947" s="111"/>
      <c r="AD6947" s="111"/>
      <c r="AH6947" s="111"/>
    </row>
    <row r="6948" spans="3:34">
      <c r="C6948" s="111"/>
      <c r="D6948" s="111"/>
      <c r="E6948" s="111"/>
      <c r="F6948" s="138"/>
      <c r="G6948" s="111"/>
      <c r="J6948" s="111"/>
      <c r="AD6948" s="111"/>
      <c r="AH6948" s="111"/>
    </row>
    <row r="6949" spans="3:34">
      <c r="C6949" s="111"/>
      <c r="D6949" s="111"/>
      <c r="E6949" s="111"/>
      <c r="F6949" s="138"/>
      <c r="G6949" s="111"/>
      <c r="J6949" s="111"/>
      <c r="AD6949" s="111"/>
      <c r="AH6949" s="111"/>
    </row>
    <row r="6950" spans="3:34">
      <c r="C6950" s="111"/>
      <c r="D6950" s="111"/>
      <c r="E6950" s="111"/>
      <c r="F6950" s="138"/>
      <c r="G6950" s="111"/>
      <c r="J6950" s="111"/>
      <c r="AD6950" s="111"/>
      <c r="AH6950" s="111"/>
    </row>
    <row r="6951" spans="3:34">
      <c r="C6951" s="111"/>
      <c r="D6951" s="111"/>
      <c r="E6951" s="111"/>
      <c r="F6951" s="138"/>
      <c r="G6951" s="111"/>
      <c r="J6951" s="111"/>
      <c r="AD6951" s="111"/>
      <c r="AH6951" s="111"/>
    </row>
    <row r="6952" spans="3:34">
      <c r="C6952" s="111"/>
      <c r="D6952" s="111"/>
      <c r="E6952" s="111"/>
      <c r="F6952" s="138"/>
      <c r="G6952" s="111"/>
      <c r="J6952" s="111"/>
      <c r="AD6952" s="111"/>
      <c r="AH6952" s="111"/>
    </row>
    <row r="6953" spans="3:34">
      <c r="C6953" s="111"/>
      <c r="D6953" s="111"/>
      <c r="E6953" s="111"/>
      <c r="F6953" s="138"/>
      <c r="G6953" s="111"/>
      <c r="J6953" s="111"/>
      <c r="AD6953" s="111"/>
      <c r="AH6953" s="111"/>
    </row>
    <row r="6954" spans="3:34">
      <c r="C6954" s="111"/>
      <c r="D6954" s="111"/>
      <c r="E6954" s="111"/>
      <c r="F6954" s="138"/>
      <c r="G6954" s="111"/>
      <c r="J6954" s="111"/>
      <c r="AD6954" s="111"/>
      <c r="AH6954" s="111"/>
    </row>
    <row r="6955" spans="3:34">
      <c r="C6955" s="111"/>
      <c r="D6955" s="111"/>
      <c r="E6955" s="111"/>
      <c r="F6955" s="138"/>
      <c r="G6955" s="111"/>
      <c r="J6955" s="111"/>
      <c r="AD6955" s="111"/>
      <c r="AH6955" s="111"/>
    </row>
    <row r="6956" spans="3:34">
      <c r="C6956" s="111"/>
      <c r="D6956" s="111"/>
      <c r="E6956" s="111"/>
      <c r="F6956" s="138"/>
      <c r="G6956" s="111"/>
      <c r="J6956" s="111"/>
      <c r="AD6956" s="111"/>
      <c r="AH6956" s="111"/>
    </row>
    <row r="6957" spans="3:34">
      <c r="C6957" s="111"/>
      <c r="D6957" s="111"/>
      <c r="E6957" s="111"/>
      <c r="F6957" s="138"/>
      <c r="G6957" s="111"/>
      <c r="J6957" s="111"/>
      <c r="AD6957" s="111"/>
      <c r="AH6957" s="111"/>
    </row>
    <row r="6958" spans="3:34">
      <c r="C6958" s="111"/>
      <c r="D6958" s="111"/>
      <c r="E6958" s="111"/>
      <c r="F6958" s="138"/>
      <c r="G6958" s="111"/>
      <c r="J6958" s="111"/>
      <c r="AD6958" s="111"/>
      <c r="AH6958" s="111"/>
    </row>
    <row r="6959" spans="3:34">
      <c r="C6959" s="111"/>
      <c r="D6959" s="111"/>
      <c r="E6959" s="111"/>
      <c r="F6959" s="138"/>
      <c r="G6959" s="111"/>
      <c r="J6959" s="111"/>
      <c r="AD6959" s="111"/>
      <c r="AH6959" s="111"/>
    </row>
    <row r="6960" spans="3:34">
      <c r="C6960" s="111"/>
      <c r="D6960" s="111"/>
      <c r="E6960" s="111"/>
      <c r="F6960" s="138"/>
      <c r="G6960" s="111"/>
      <c r="J6960" s="111"/>
      <c r="AD6960" s="111"/>
      <c r="AH6960" s="111"/>
    </row>
    <row r="6961" spans="3:34">
      <c r="C6961" s="111"/>
      <c r="D6961" s="111"/>
      <c r="E6961" s="111"/>
      <c r="F6961" s="138"/>
      <c r="G6961" s="111"/>
      <c r="J6961" s="111"/>
      <c r="AD6961" s="111"/>
      <c r="AH6961" s="111"/>
    </row>
    <row r="6962" spans="3:34">
      <c r="C6962" s="111"/>
      <c r="D6962" s="111"/>
      <c r="E6962" s="111"/>
      <c r="F6962" s="138"/>
      <c r="G6962" s="111"/>
      <c r="J6962" s="111"/>
      <c r="AD6962" s="111"/>
      <c r="AH6962" s="111"/>
    </row>
    <row r="6963" spans="3:34">
      <c r="C6963" s="111"/>
      <c r="D6963" s="111"/>
      <c r="E6963" s="111"/>
      <c r="F6963" s="138"/>
      <c r="G6963" s="111"/>
      <c r="J6963" s="111"/>
      <c r="AD6963" s="111"/>
      <c r="AH6963" s="111"/>
    </row>
    <row r="6964" spans="3:34">
      <c r="C6964" s="111"/>
      <c r="D6964" s="111"/>
      <c r="E6964" s="111"/>
      <c r="F6964" s="138"/>
      <c r="G6964" s="111"/>
      <c r="J6964" s="111"/>
      <c r="AD6964" s="111"/>
      <c r="AH6964" s="111"/>
    </row>
    <row r="6965" spans="3:34">
      <c r="C6965" s="111"/>
      <c r="D6965" s="111"/>
      <c r="E6965" s="111"/>
      <c r="F6965" s="138"/>
      <c r="G6965" s="111"/>
      <c r="J6965" s="111"/>
      <c r="AD6965" s="111"/>
      <c r="AH6965" s="111"/>
    </row>
    <row r="6966" spans="3:34">
      <c r="C6966" s="111"/>
      <c r="D6966" s="111"/>
      <c r="E6966" s="111"/>
      <c r="F6966" s="138"/>
      <c r="G6966" s="111"/>
      <c r="J6966" s="111"/>
      <c r="AD6966" s="111"/>
      <c r="AH6966" s="111"/>
    </row>
    <row r="6967" spans="3:34">
      <c r="C6967" s="111"/>
      <c r="D6967" s="111"/>
      <c r="E6967" s="111"/>
      <c r="F6967" s="138"/>
      <c r="G6967" s="111"/>
      <c r="J6967" s="111"/>
      <c r="AD6967" s="111"/>
      <c r="AH6967" s="111"/>
    </row>
    <row r="6968" spans="3:34">
      <c r="C6968" s="111"/>
      <c r="D6968" s="111"/>
      <c r="E6968" s="111"/>
      <c r="F6968" s="138"/>
      <c r="G6968" s="111"/>
      <c r="J6968" s="111"/>
      <c r="AD6968" s="111"/>
      <c r="AH6968" s="111"/>
    </row>
    <row r="6969" spans="3:34">
      <c r="C6969" s="111"/>
      <c r="D6969" s="111"/>
      <c r="E6969" s="111"/>
      <c r="F6969" s="138"/>
      <c r="G6969" s="111"/>
      <c r="J6969" s="111"/>
      <c r="AD6969" s="111"/>
      <c r="AH6969" s="111"/>
    </row>
    <row r="6970" spans="3:34">
      <c r="C6970" s="111"/>
      <c r="D6970" s="111"/>
      <c r="E6970" s="111"/>
      <c r="F6970" s="138"/>
      <c r="G6970" s="111"/>
      <c r="J6970" s="111"/>
      <c r="AD6970" s="111"/>
      <c r="AH6970" s="111"/>
    </row>
    <row r="6971" spans="3:34">
      <c r="C6971" s="111"/>
      <c r="D6971" s="111"/>
      <c r="E6971" s="111"/>
      <c r="F6971" s="138"/>
      <c r="G6971" s="111"/>
      <c r="J6971" s="111"/>
      <c r="AD6971" s="111"/>
      <c r="AH6971" s="111"/>
    </row>
    <row r="6972" spans="3:34">
      <c r="C6972" s="111"/>
      <c r="D6972" s="111"/>
      <c r="E6972" s="111"/>
      <c r="F6972" s="138"/>
      <c r="G6972" s="111"/>
      <c r="J6972" s="111"/>
      <c r="AD6972" s="111"/>
      <c r="AH6972" s="111"/>
    </row>
    <row r="6973" spans="3:34">
      <c r="C6973" s="111"/>
      <c r="D6973" s="111"/>
      <c r="E6973" s="111"/>
      <c r="F6973" s="138"/>
      <c r="G6973" s="111"/>
      <c r="J6973" s="111"/>
      <c r="AD6973" s="111"/>
      <c r="AH6973" s="111"/>
    </row>
    <row r="6974" spans="3:34">
      <c r="C6974" s="111"/>
      <c r="D6974" s="111"/>
      <c r="E6974" s="111"/>
      <c r="F6974" s="138"/>
      <c r="G6974" s="111"/>
      <c r="J6974" s="111"/>
      <c r="AD6974" s="111"/>
      <c r="AH6974" s="111"/>
    </row>
    <row r="6975" spans="3:34">
      <c r="C6975" s="111"/>
      <c r="D6975" s="111"/>
      <c r="E6975" s="111"/>
      <c r="F6975" s="138"/>
      <c r="G6975" s="111"/>
      <c r="J6975" s="111"/>
      <c r="AD6975" s="111"/>
      <c r="AH6975" s="111"/>
    </row>
    <row r="6976" spans="3:34">
      <c r="C6976" s="111"/>
      <c r="D6976" s="111"/>
      <c r="E6976" s="111"/>
      <c r="F6976" s="138"/>
      <c r="G6976" s="111"/>
      <c r="J6976" s="111"/>
      <c r="AD6976" s="111"/>
      <c r="AH6976" s="111"/>
    </row>
    <row r="6977" spans="3:34">
      <c r="C6977" s="111"/>
      <c r="D6977" s="111"/>
      <c r="E6977" s="111"/>
      <c r="F6977" s="138"/>
      <c r="G6977" s="111"/>
      <c r="J6977" s="111"/>
      <c r="AD6977" s="111"/>
      <c r="AH6977" s="111"/>
    </row>
    <row r="6978" spans="3:34">
      <c r="C6978" s="111"/>
      <c r="D6978" s="111"/>
      <c r="E6978" s="111"/>
      <c r="F6978" s="138"/>
      <c r="G6978" s="111"/>
      <c r="J6978" s="111"/>
      <c r="AD6978" s="111"/>
      <c r="AH6978" s="111"/>
    </row>
    <row r="6979" spans="3:34">
      <c r="C6979" s="111"/>
      <c r="D6979" s="111"/>
      <c r="E6979" s="111"/>
      <c r="F6979" s="138"/>
      <c r="G6979" s="111"/>
      <c r="J6979" s="111"/>
      <c r="AD6979" s="111"/>
      <c r="AH6979" s="111"/>
    </row>
    <row r="6980" spans="3:34">
      <c r="C6980" s="111"/>
      <c r="D6980" s="111"/>
      <c r="E6980" s="111"/>
      <c r="F6980" s="138"/>
      <c r="G6980" s="111"/>
      <c r="J6980" s="111"/>
      <c r="AD6980" s="111"/>
      <c r="AH6980" s="111"/>
    </row>
    <row r="6981" spans="3:34">
      <c r="C6981" s="111"/>
      <c r="D6981" s="111"/>
      <c r="E6981" s="111"/>
      <c r="F6981" s="138"/>
      <c r="G6981" s="111"/>
      <c r="J6981" s="111"/>
      <c r="AD6981" s="111"/>
      <c r="AH6981" s="111"/>
    </row>
    <row r="6982" spans="3:34">
      <c r="C6982" s="111"/>
      <c r="D6982" s="111"/>
      <c r="E6982" s="111"/>
      <c r="F6982" s="138"/>
      <c r="G6982" s="111"/>
      <c r="J6982" s="111"/>
      <c r="AD6982" s="111"/>
      <c r="AH6982" s="111"/>
    </row>
    <row r="6983" spans="3:34">
      <c r="C6983" s="111"/>
      <c r="D6983" s="111"/>
      <c r="E6983" s="111"/>
      <c r="F6983" s="138"/>
      <c r="G6983" s="111"/>
      <c r="J6983" s="111"/>
      <c r="AD6983" s="111"/>
      <c r="AH6983" s="111"/>
    </row>
    <row r="6984" spans="3:34">
      <c r="C6984" s="111"/>
      <c r="D6984" s="111"/>
      <c r="E6984" s="111"/>
      <c r="F6984" s="138"/>
      <c r="G6984" s="111"/>
      <c r="J6984" s="111"/>
      <c r="AD6984" s="111"/>
      <c r="AH6984" s="111"/>
    </row>
    <row r="6985" spans="3:34">
      <c r="C6985" s="111"/>
      <c r="D6985" s="111"/>
      <c r="E6985" s="111"/>
      <c r="F6985" s="138"/>
      <c r="G6985" s="111"/>
      <c r="J6985" s="111"/>
      <c r="AD6985" s="111"/>
      <c r="AH6985" s="111"/>
    </row>
    <row r="6986" spans="3:34">
      <c r="C6986" s="111"/>
      <c r="D6986" s="111"/>
      <c r="E6986" s="111"/>
      <c r="F6986" s="138"/>
      <c r="G6986" s="111"/>
      <c r="J6986" s="111"/>
      <c r="AD6986" s="111"/>
      <c r="AH6986" s="111"/>
    </row>
    <row r="6987" spans="3:34">
      <c r="C6987" s="111"/>
      <c r="D6987" s="111"/>
      <c r="E6987" s="111"/>
      <c r="F6987" s="138"/>
      <c r="G6987" s="111"/>
      <c r="J6987" s="111"/>
      <c r="AD6987" s="111"/>
      <c r="AH6987" s="111"/>
    </row>
    <row r="6988" spans="3:34">
      <c r="C6988" s="111"/>
      <c r="D6988" s="111"/>
      <c r="E6988" s="111"/>
      <c r="F6988" s="138"/>
      <c r="G6988" s="111"/>
      <c r="J6988" s="111"/>
      <c r="AD6988" s="111"/>
      <c r="AH6988" s="111"/>
    </row>
    <row r="6989" spans="3:34">
      <c r="C6989" s="111"/>
      <c r="D6989" s="111"/>
      <c r="E6989" s="111"/>
      <c r="F6989" s="138"/>
      <c r="G6989" s="111"/>
      <c r="J6989" s="111"/>
      <c r="AD6989" s="111"/>
      <c r="AH6989" s="111"/>
    </row>
    <row r="6990" spans="3:34">
      <c r="C6990" s="111"/>
      <c r="D6990" s="111"/>
      <c r="E6990" s="111"/>
      <c r="F6990" s="138"/>
      <c r="G6990" s="111"/>
      <c r="J6990" s="111"/>
      <c r="AD6990" s="111"/>
      <c r="AH6990" s="111"/>
    </row>
    <row r="6991" spans="3:34">
      <c r="C6991" s="111"/>
      <c r="D6991" s="111"/>
      <c r="E6991" s="111"/>
      <c r="F6991" s="138"/>
      <c r="G6991" s="111"/>
      <c r="J6991" s="111"/>
      <c r="AD6991" s="111"/>
      <c r="AH6991" s="111"/>
    </row>
    <row r="6992" spans="3:34">
      <c r="C6992" s="111"/>
      <c r="D6992" s="111"/>
      <c r="E6992" s="111"/>
      <c r="F6992" s="138"/>
      <c r="G6992" s="111"/>
      <c r="J6992" s="111"/>
      <c r="AD6992" s="111"/>
      <c r="AH6992" s="111"/>
    </row>
    <row r="6993" spans="3:34">
      <c r="C6993" s="111"/>
      <c r="D6993" s="111"/>
      <c r="E6993" s="111"/>
      <c r="F6993" s="138"/>
      <c r="G6993" s="111"/>
      <c r="J6993" s="111"/>
      <c r="AD6993" s="111"/>
      <c r="AH6993" s="111"/>
    </row>
    <row r="6994" spans="3:34">
      <c r="C6994" s="111"/>
      <c r="D6994" s="111"/>
      <c r="E6994" s="111"/>
      <c r="F6994" s="138"/>
      <c r="G6994" s="111"/>
      <c r="J6994" s="111"/>
      <c r="AD6994" s="111"/>
      <c r="AH6994" s="111"/>
    </row>
    <row r="6995" spans="3:34">
      <c r="C6995" s="111"/>
      <c r="D6995" s="111"/>
      <c r="E6995" s="111"/>
      <c r="F6995" s="138"/>
      <c r="G6995" s="111"/>
      <c r="J6995" s="111"/>
      <c r="AD6995" s="111"/>
      <c r="AH6995" s="111"/>
    </row>
    <row r="6996" spans="3:34">
      <c r="C6996" s="111"/>
      <c r="D6996" s="111"/>
      <c r="E6996" s="111"/>
      <c r="F6996" s="138"/>
      <c r="G6996" s="111"/>
      <c r="J6996" s="111"/>
      <c r="AD6996" s="111"/>
      <c r="AH6996" s="111"/>
    </row>
    <row r="6997" spans="3:34">
      <c r="C6997" s="111"/>
      <c r="D6997" s="111"/>
      <c r="E6997" s="111"/>
      <c r="F6997" s="138"/>
      <c r="G6997" s="111"/>
      <c r="J6997" s="111"/>
      <c r="AD6997" s="111"/>
      <c r="AH6997" s="111"/>
    </row>
    <row r="6998" spans="3:34">
      <c r="C6998" s="111"/>
      <c r="D6998" s="111"/>
      <c r="E6998" s="111"/>
      <c r="F6998" s="138"/>
      <c r="G6998" s="111"/>
      <c r="J6998" s="111"/>
      <c r="AD6998" s="111"/>
      <c r="AH6998" s="111"/>
    </row>
    <row r="6999" spans="3:34">
      <c r="C6999" s="111"/>
      <c r="D6999" s="111"/>
      <c r="E6999" s="111"/>
      <c r="F6999" s="138"/>
      <c r="G6999" s="111"/>
      <c r="J6999" s="111"/>
      <c r="AD6999" s="111"/>
      <c r="AH6999" s="111"/>
    </row>
    <row r="7000" spans="3:34">
      <c r="C7000" s="111"/>
      <c r="D7000" s="111"/>
      <c r="E7000" s="111"/>
      <c r="F7000" s="138"/>
      <c r="G7000" s="111"/>
      <c r="J7000" s="111"/>
      <c r="AD7000" s="111"/>
      <c r="AH7000" s="111"/>
    </row>
    <row r="7001" spans="3:34">
      <c r="C7001" s="111"/>
      <c r="D7001" s="111"/>
      <c r="E7001" s="111"/>
      <c r="F7001" s="138"/>
      <c r="G7001" s="111"/>
      <c r="J7001" s="111"/>
      <c r="AD7001" s="111"/>
      <c r="AH7001" s="111"/>
    </row>
    <row r="7002" spans="3:34">
      <c r="C7002" s="111"/>
      <c r="D7002" s="111"/>
      <c r="E7002" s="111"/>
      <c r="F7002" s="138"/>
      <c r="G7002" s="111"/>
      <c r="J7002" s="111"/>
      <c r="AD7002" s="111"/>
      <c r="AH7002" s="111"/>
    </row>
    <row r="7003" spans="3:34">
      <c r="C7003" s="111"/>
      <c r="D7003" s="111"/>
      <c r="E7003" s="111"/>
      <c r="F7003" s="138"/>
      <c r="G7003" s="111"/>
      <c r="J7003" s="111"/>
      <c r="AD7003" s="111"/>
      <c r="AH7003" s="111"/>
    </row>
    <row r="7004" spans="3:34">
      <c r="C7004" s="111"/>
      <c r="D7004" s="111"/>
      <c r="E7004" s="111"/>
      <c r="F7004" s="138"/>
      <c r="G7004" s="111"/>
      <c r="J7004" s="111"/>
      <c r="AD7004" s="111"/>
      <c r="AH7004" s="111"/>
    </row>
    <row r="7005" spans="3:34">
      <c r="C7005" s="111"/>
      <c r="D7005" s="111"/>
      <c r="E7005" s="111"/>
      <c r="F7005" s="138"/>
      <c r="G7005" s="111"/>
      <c r="J7005" s="111"/>
      <c r="AD7005" s="111"/>
      <c r="AH7005" s="111"/>
    </row>
    <row r="7006" spans="3:34">
      <c r="C7006" s="111"/>
      <c r="D7006" s="111"/>
      <c r="E7006" s="111"/>
      <c r="F7006" s="138"/>
      <c r="G7006" s="111"/>
      <c r="J7006" s="111"/>
      <c r="AD7006" s="111"/>
      <c r="AH7006" s="111"/>
    </row>
    <row r="7007" spans="3:34">
      <c r="C7007" s="111"/>
      <c r="D7007" s="111"/>
      <c r="E7007" s="111"/>
      <c r="F7007" s="138"/>
      <c r="G7007" s="111"/>
      <c r="J7007" s="111"/>
      <c r="AD7007" s="111"/>
      <c r="AH7007" s="111"/>
    </row>
    <row r="7008" spans="3:34">
      <c r="C7008" s="111"/>
      <c r="D7008" s="111"/>
      <c r="E7008" s="111"/>
      <c r="F7008" s="138"/>
      <c r="G7008" s="111"/>
      <c r="J7008" s="111"/>
      <c r="AD7008" s="111"/>
      <c r="AH7008" s="111"/>
    </row>
    <row r="7009" spans="3:34">
      <c r="C7009" s="111"/>
      <c r="D7009" s="111"/>
      <c r="E7009" s="111"/>
      <c r="F7009" s="138"/>
      <c r="G7009" s="111"/>
      <c r="J7009" s="111"/>
      <c r="AD7009" s="111"/>
      <c r="AH7009" s="111"/>
    </row>
    <row r="7010" spans="3:34">
      <c r="C7010" s="111"/>
      <c r="D7010" s="111"/>
      <c r="E7010" s="111"/>
      <c r="F7010" s="138"/>
      <c r="G7010" s="111"/>
      <c r="J7010" s="111"/>
      <c r="AD7010" s="111"/>
      <c r="AH7010" s="111"/>
    </row>
    <row r="7011" spans="3:34">
      <c r="C7011" s="111"/>
      <c r="D7011" s="111"/>
      <c r="E7011" s="111"/>
      <c r="F7011" s="138"/>
      <c r="G7011" s="111"/>
      <c r="J7011" s="111"/>
      <c r="AD7011" s="111"/>
      <c r="AH7011" s="111"/>
    </row>
    <row r="7012" spans="3:34">
      <c r="C7012" s="111"/>
      <c r="D7012" s="111"/>
      <c r="E7012" s="111"/>
      <c r="F7012" s="138"/>
      <c r="G7012" s="111"/>
      <c r="J7012" s="111"/>
      <c r="AD7012" s="111"/>
      <c r="AH7012" s="111"/>
    </row>
    <row r="7013" spans="3:34">
      <c r="C7013" s="111"/>
      <c r="D7013" s="111"/>
      <c r="E7013" s="111"/>
      <c r="F7013" s="138"/>
      <c r="G7013" s="111"/>
      <c r="J7013" s="111"/>
      <c r="AD7013" s="111"/>
      <c r="AH7013" s="111"/>
    </row>
    <row r="7014" spans="3:34">
      <c r="C7014" s="111"/>
      <c r="D7014" s="111"/>
      <c r="E7014" s="111"/>
      <c r="F7014" s="138"/>
      <c r="G7014" s="111"/>
      <c r="J7014" s="111"/>
      <c r="AD7014" s="111"/>
      <c r="AH7014" s="111"/>
    </row>
    <row r="7015" spans="3:34">
      <c r="C7015" s="111"/>
      <c r="D7015" s="111"/>
      <c r="E7015" s="111"/>
      <c r="F7015" s="138"/>
      <c r="G7015" s="111"/>
      <c r="J7015" s="111"/>
      <c r="AD7015" s="111"/>
      <c r="AH7015" s="111"/>
    </row>
    <row r="7016" spans="3:34">
      <c r="C7016" s="111"/>
      <c r="D7016" s="111"/>
      <c r="E7016" s="111"/>
      <c r="F7016" s="138"/>
      <c r="G7016" s="111"/>
      <c r="J7016" s="111"/>
      <c r="AD7016" s="111"/>
      <c r="AH7016" s="111"/>
    </row>
    <row r="7017" spans="3:34">
      <c r="C7017" s="111"/>
      <c r="D7017" s="111"/>
      <c r="E7017" s="111"/>
      <c r="F7017" s="138"/>
      <c r="G7017" s="111"/>
      <c r="J7017" s="111"/>
      <c r="AD7017" s="111"/>
      <c r="AH7017" s="111"/>
    </row>
    <row r="7018" spans="3:34">
      <c r="C7018" s="111"/>
      <c r="D7018" s="111"/>
      <c r="E7018" s="111"/>
      <c r="F7018" s="138"/>
      <c r="G7018" s="111"/>
      <c r="J7018" s="111"/>
      <c r="AD7018" s="111"/>
      <c r="AH7018" s="111"/>
    </row>
    <row r="7019" spans="3:34">
      <c r="C7019" s="111"/>
      <c r="D7019" s="111"/>
      <c r="E7019" s="111"/>
      <c r="F7019" s="138"/>
      <c r="G7019" s="111"/>
      <c r="J7019" s="111"/>
      <c r="AD7019" s="111"/>
      <c r="AH7019" s="111"/>
    </row>
    <row r="7020" spans="3:34">
      <c r="C7020" s="111"/>
      <c r="D7020" s="111"/>
      <c r="E7020" s="111"/>
      <c r="F7020" s="138"/>
      <c r="G7020" s="111"/>
      <c r="J7020" s="111"/>
      <c r="AD7020" s="111"/>
      <c r="AH7020" s="111"/>
    </row>
    <row r="7021" spans="3:34">
      <c r="C7021" s="111"/>
      <c r="D7021" s="111"/>
      <c r="E7021" s="111"/>
      <c r="F7021" s="138"/>
      <c r="G7021" s="111"/>
      <c r="J7021" s="111"/>
      <c r="AD7021" s="111"/>
      <c r="AH7021" s="111"/>
    </row>
    <row r="7022" spans="3:34">
      <c r="C7022" s="111"/>
      <c r="D7022" s="111"/>
      <c r="E7022" s="111"/>
      <c r="F7022" s="138"/>
      <c r="G7022" s="111"/>
      <c r="J7022" s="111"/>
      <c r="AD7022" s="111"/>
      <c r="AH7022" s="111"/>
    </row>
    <row r="7023" spans="3:34">
      <c r="C7023" s="111"/>
      <c r="D7023" s="111"/>
      <c r="E7023" s="111"/>
      <c r="F7023" s="138"/>
      <c r="G7023" s="111"/>
      <c r="J7023" s="111"/>
      <c r="AD7023" s="111"/>
      <c r="AH7023" s="111"/>
    </row>
    <row r="7024" spans="3:34">
      <c r="C7024" s="111"/>
      <c r="D7024" s="111"/>
      <c r="E7024" s="111"/>
      <c r="F7024" s="138"/>
      <c r="G7024" s="111"/>
      <c r="J7024" s="111"/>
      <c r="AD7024" s="111"/>
      <c r="AH7024" s="111"/>
    </row>
    <row r="7025" spans="3:34">
      <c r="C7025" s="111"/>
      <c r="D7025" s="111"/>
      <c r="E7025" s="111"/>
      <c r="F7025" s="138"/>
      <c r="G7025" s="111"/>
      <c r="J7025" s="111"/>
      <c r="AD7025" s="111"/>
      <c r="AH7025" s="111"/>
    </row>
    <row r="7026" spans="3:34">
      <c r="C7026" s="111"/>
      <c r="D7026" s="111"/>
      <c r="E7026" s="111"/>
      <c r="F7026" s="138"/>
      <c r="G7026" s="111"/>
      <c r="J7026" s="111"/>
      <c r="AD7026" s="111"/>
      <c r="AH7026" s="111"/>
    </row>
    <row r="7027" spans="3:34">
      <c r="C7027" s="111"/>
      <c r="D7027" s="111"/>
      <c r="E7027" s="111"/>
      <c r="F7027" s="138"/>
      <c r="G7027" s="111"/>
      <c r="J7027" s="111"/>
      <c r="AD7027" s="111"/>
      <c r="AH7027" s="111"/>
    </row>
    <row r="7028" spans="3:34">
      <c r="C7028" s="111"/>
      <c r="D7028" s="111"/>
      <c r="E7028" s="111"/>
      <c r="F7028" s="138"/>
      <c r="G7028" s="111"/>
      <c r="J7028" s="111"/>
      <c r="AD7028" s="111"/>
      <c r="AH7028" s="111"/>
    </row>
    <row r="7029" spans="3:34">
      <c r="C7029" s="111"/>
      <c r="D7029" s="111"/>
      <c r="E7029" s="111"/>
      <c r="F7029" s="138"/>
      <c r="G7029" s="111"/>
      <c r="J7029" s="111"/>
      <c r="AD7029" s="111"/>
      <c r="AH7029" s="111"/>
    </row>
    <row r="7030" spans="3:34">
      <c r="C7030" s="111"/>
      <c r="D7030" s="111"/>
      <c r="E7030" s="111"/>
      <c r="F7030" s="138"/>
      <c r="G7030" s="111"/>
      <c r="J7030" s="111"/>
      <c r="AD7030" s="111"/>
      <c r="AH7030" s="111"/>
    </row>
    <row r="7031" spans="3:34">
      <c r="C7031" s="111"/>
      <c r="D7031" s="111"/>
      <c r="E7031" s="111"/>
      <c r="F7031" s="138"/>
      <c r="G7031" s="111"/>
      <c r="J7031" s="111"/>
      <c r="AD7031" s="111"/>
      <c r="AH7031" s="111"/>
    </row>
    <row r="7032" spans="3:34">
      <c r="C7032" s="111"/>
      <c r="D7032" s="111"/>
      <c r="E7032" s="111"/>
      <c r="F7032" s="138"/>
      <c r="G7032" s="111"/>
      <c r="J7032" s="111"/>
      <c r="AD7032" s="111"/>
      <c r="AH7032" s="111"/>
    </row>
    <row r="7033" spans="3:34">
      <c r="C7033" s="111"/>
      <c r="D7033" s="111"/>
      <c r="E7033" s="111"/>
      <c r="F7033" s="138"/>
      <c r="G7033" s="111"/>
      <c r="J7033" s="111"/>
      <c r="AD7033" s="111"/>
      <c r="AH7033" s="111"/>
    </row>
    <row r="7034" spans="3:34">
      <c r="C7034" s="111"/>
      <c r="D7034" s="111"/>
      <c r="E7034" s="111"/>
      <c r="F7034" s="138"/>
      <c r="G7034" s="111"/>
      <c r="J7034" s="111"/>
      <c r="AD7034" s="111"/>
      <c r="AH7034" s="111"/>
    </row>
    <row r="7035" spans="3:34">
      <c r="C7035" s="111"/>
      <c r="D7035" s="111"/>
      <c r="E7035" s="111"/>
      <c r="F7035" s="138"/>
      <c r="G7035" s="111"/>
      <c r="J7035" s="111"/>
      <c r="AD7035" s="111"/>
      <c r="AH7035" s="111"/>
    </row>
    <row r="7036" spans="3:34">
      <c r="C7036" s="111"/>
      <c r="D7036" s="111"/>
      <c r="E7036" s="111"/>
      <c r="F7036" s="138"/>
      <c r="G7036" s="111"/>
      <c r="J7036" s="111"/>
      <c r="AD7036" s="111"/>
      <c r="AH7036" s="111"/>
    </row>
    <row r="7037" spans="3:34">
      <c r="C7037" s="111"/>
      <c r="D7037" s="111"/>
      <c r="E7037" s="111"/>
      <c r="F7037" s="138"/>
      <c r="G7037" s="111"/>
      <c r="J7037" s="111"/>
      <c r="AD7037" s="111"/>
      <c r="AH7037" s="111"/>
    </row>
    <row r="7038" spans="3:34">
      <c r="C7038" s="111"/>
      <c r="D7038" s="111"/>
      <c r="E7038" s="111"/>
      <c r="F7038" s="138"/>
      <c r="G7038" s="111"/>
      <c r="J7038" s="111"/>
      <c r="AD7038" s="111"/>
      <c r="AH7038" s="111"/>
    </row>
    <row r="7039" spans="3:34">
      <c r="C7039" s="111"/>
      <c r="D7039" s="111"/>
      <c r="E7039" s="111"/>
      <c r="F7039" s="138"/>
      <c r="G7039" s="111"/>
      <c r="J7039" s="111"/>
      <c r="AD7039" s="111"/>
      <c r="AH7039" s="111"/>
    </row>
    <row r="7040" spans="3:34">
      <c r="C7040" s="111"/>
      <c r="D7040" s="111"/>
      <c r="E7040" s="111"/>
      <c r="F7040" s="138"/>
      <c r="G7040" s="111"/>
      <c r="J7040" s="111"/>
      <c r="AD7040" s="111"/>
      <c r="AH7040" s="111"/>
    </row>
    <row r="7041" spans="3:34">
      <c r="C7041" s="111"/>
      <c r="D7041" s="111"/>
      <c r="E7041" s="111"/>
      <c r="F7041" s="138"/>
      <c r="G7041" s="111"/>
      <c r="J7041" s="111"/>
      <c r="AD7041" s="111"/>
      <c r="AH7041" s="111"/>
    </row>
    <row r="7042" spans="3:34">
      <c r="C7042" s="111"/>
      <c r="D7042" s="111"/>
      <c r="E7042" s="111"/>
      <c r="F7042" s="138"/>
      <c r="G7042" s="111"/>
      <c r="J7042" s="111"/>
      <c r="AD7042" s="111"/>
      <c r="AH7042" s="111"/>
    </row>
    <row r="7043" spans="3:34">
      <c r="C7043" s="111"/>
      <c r="D7043" s="111"/>
      <c r="E7043" s="111"/>
      <c r="F7043" s="138"/>
      <c r="G7043" s="111"/>
      <c r="J7043" s="111"/>
      <c r="AD7043" s="111"/>
      <c r="AH7043" s="111"/>
    </row>
    <row r="7044" spans="3:34">
      <c r="C7044" s="111"/>
      <c r="D7044" s="111"/>
      <c r="E7044" s="111"/>
      <c r="F7044" s="138"/>
      <c r="G7044" s="111"/>
      <c r="J7044" s="111"/>
      <c r="AD7044" s="111"/>
      <c r="AH7044" s="111"/>
    </row>
    <row r="7045" spans="3:34">
      <c r="C7045" s="111"/>
      <c r="D7045" s="111"/>
      <c r="E7045" s="111"/>
      <c r="F7045" s="138"/>
      <c r="G7045" s="111"/>
      <c r="J7045" s="111"/>
      <c r="AD7045" s="111"/>
      <c r="AH7045" s="111"/>
    </row>
    <row r="7046" spans="3:34">
      <c r="C7046" s="111"/>
      <c r="D7046" s="111"/>
      <c r="E7046" s="111"/>
      <c r="F7046" s="138"/>
      <c r="G7046" s="111"/>
      <c r="J7046" s="111"/>
      <c r="AD7046" s="111"/>
      <c r="AH7046" s="111"/>
    </row>
    <row r="7047" spans="3:34">
      <c r="C7047" s="111"/>
      <c r="D7047" s="111"/>
      <c r="E7047" s="111"/>
      <c r="F7047" s="138"/>
      <c r="G7047" s="111"/>
      <c r="J7047" s="111"/>
      <c r="AD7047" s="111"/>
      <c r="AH7047" s="111"/>
    </row>
    <row r="7048" spans="3:34">
      <c r="C7048" s="111"/>
      <c r="D7048" s="111"/>
      <c r="E7048" s="111"/>
      <c r="F7048" s="138"/>
      <c r="G7048" s="111"/>
      <c r="J7048" s="111"/>
      <c r="AD7048" s="111"/>
      <c r="AH7048" s="111"/>
    </row>
    <row r="7049" spans="3:34">
      <c r="C7049" s="111"/>
      <c r="D7049" s="111"/>
      <c r="E7049" s="111"/>
      <c r="F7049" s="138"/>
      <c r="G7049" s="111"/>
      <c r="J7049" s="111"/>
      <c r="AD7049" s="111"/>
      <c r="AH7049" s="111"/>
    </row>
    <row r="7050" spans="3:34">
      <c r="C7050" s="111"/>
      <c r="D7050" s="111"/>
      <c r="E7050" s="111"/>
      <c r="F7050" s="138"/>
      <c r="G7050" s="111"/>
      <c r="J7050" s="111"/>
      <c r="AD7050" s="111"/>
      <c r="AH7050" s="111"/>
    </row>
    <row r="7051" spans="3:34">
      <c r="C7051" s="111"/>
      <c r="D7051" s="111"/>
      <c r="E7051" s="111"/>
      <c r="F7051" s="138"/>
      <c r="G7051" s="111"/>
      <c r="J7051" s="111"/>
      <c r="AD7051" s="111"/>
      <c r="AH7051" s="111"/>
    </row>
    <row r="7052" spans="3:34">
      <c r="C7052" s="111"/>
      <c r="D7052" s="111"/>
      <c r="E7052" s="111"/>
      <c r="F7052" s="138"/>
      <c r="G7052" s="111"/>
      <c r="J7052" s="111"/>
      <c r="AD7052" s="111"/>
      <c r="AH7052" s="111"/>
    </row>
    <row r="7053" spans="3:34">
      <c r="C7053" s="111"/>
      <c r="D7053" s="111"/>
      <c r="E7053" s="111"/>
      <c r="F7053" s="138"/>
      <c r="G7053" s="111"/>
      <c r="J7053" s="111"/>
      <c r="AD7053" s="111"/>
      <c r="AH7053" s="111"/>
    </row>
    <row r="7054" spans="3:34">
      <c r="C7054" s="111"/>
      <c r="D7054" s="111"/>
      <c r="E7054" s="111"/>
      <c r="F7054" s="138"/>
      <c r="G7054" s="111"/>
      <c r="J7054" s="111"/>
      <c r="AD7054" s="111"/>
      <c r="AH7054" s="111"/>
    </row>
    <row r="7055" spans="3:34">
      <c r="C7055" s="111"/>
      <c r="D7055" s="111"/>
      <c r="E7055" s="111"/>
      <c r="F7055" s="138"/>
      <c r="G7055" s="111"/>
      <c r="J7055" s="111"/>
      <c r="AD7055" s="111"/>
      <c r="AH7055" s="111"/>
    </row>
    <row r="7056" spans="3:34">
      <c r="C7056" s="111"/>
      <c r="D7056" s="111"/>
      <c r="E7056" s="111"/>
      <c r="F7056" s="138"/>
      <c r="G7056" s="111"/>
      <c r="J7056" s="111"/>
      <c r="AD7056" s="111"/>
      <c r="AH7056" s="111"/>
    </row>
    <row r="7057" spans="3:34">
      <c r="C7057" s="111"/>
      <c r="D7057" s="111"/>
      <c r="E7057" s="111"/>
      <c r="F7057" s="138"/>
      <c r="G7057" s="111"/>
      <c r="J7057" s="111"/>
      <c r="AD7057" s="111"/>
      <c r="AH7057" s="111"/>
    </row>
    <row r="7058" spans="3:34">
      <c r="C7058" s="111"/>
      <c r="D7058" s="111"/>
      <c r="E7058" s="111"/>
      <c r="F7058" s="138"/>
      <c r="G7058" s="111"/>
      <c r="J7058" s="111"/>
      <c r="AD7058" s="111"/>
      <c r="AH7058" s="111"/>
    </row>
    <row r="7059" spans="3:34">
      <c r="C7059" s="111"/>
      <c r="D7059" s="111"/>
      <c r="E7059" s="111"/>
      <c r="F7059" s="138"/>
      <c r="G7059" s="111"/>
      <c r="J7059" s="111"/>
      <c r="AD7059" s="111"/>
      <c r="AH7059" s="111"/>
    </row>
    <row r="7060" spans="3:34">
      <c r="C7060" s="111"/>
      <c r="D7060" s="111"/>
      <c r="E7060" s="111"/>
      <c r="F7060" s="138"/>
      <c r="G7060" s="111"/>
      <c r="J7060" s="111"/>
      <c r="AD7060" s="111"/>
      <c r="AH7060" s="111"/>
    </row>
    <row r="7061" spans="3:34">
      <c r="C7061" s="111"/>
      <c r="D7061" s="111"/>
      <c r="E7061" s="111"/>
      <c r="F7061" s="138"/>
      <c r="G7061" s="111"/>
      <c r="J7061" s="111"/>
      <c r="AD7061" s="111"/>
      <c r="AH7061" s="111"/>
    </row>
    <row r="7062" spans="3:34">
      <c r="C7062" s="111"/>
      <c r="D7062" s="111"/>
      <c r="E7062" s="111"/>
      <c r="F7062" s="138"/>
      <c r="G7062" s="111"/>
      <c r="J7062" s="111"/>
      <c r="AD7062" s="111"/>
      <c r="AH7062" s="111"/>
    </row>
    <row r="7063" spans="3:34">
      <c r="C7063" s="111"/>
      <c r="D7063" s="111"/>
      <c r="E7063" s="111"/>
      <c r="F7063" s="138"/>
      <c r="G7063" s="111"/>
      <c r="J7063" s="111"/>
      <c r="AD7063" s="111"/>
      <c r="AH7063" s="111"/>
    </row>
    <row r="7064" spans="3:34">
      <c r="C7064" s="111"/>
      <c r="D7064" s="111"/>
      <c r="E7064" s="111"/>
      <c r="F7064" s="138"/>
      <c r="G7064" s="111"/>
      <c r="J7064" s="111"/>
      <c r="AD7064" s="111"/>
      <c r="AH7064" s="111"/>
    </row>
    <row r="7065" spans="3:34">
      <c r="C7065" s="111"/>
      <c r="D7065" s="111"/>
      <c r="E7065" s="111"/>
      <c r="F7065" s="138"/>
      <c r="G7065" s="111"/>
      <c r="J7065" s="111"/>
      <c r="AD7065" s="111"/>
      <c r="AH7065" s="111"/>
    </row>
    <row r="7066" spans="3:34">
      <c r="C7066" s="111"/>
      <c r="D7066" s="111"/>
      <c r="E7066" s="111"/>
      <c r="F7066" s="138"/>
      <c r="G7066" s="111"/>
      <c r="J7066" s="111"/>
      <c r="AD7066" s="111"/>
      <c r="AH7066" s="111"/>
    </row>
    <row r="7067" spans="3:34">
      <c r="C7067" s="111"/>
      <c r="D7067" s="111"/>
      <c r="E7067" s="111"/>
      <c r="F7067" s="138"/>
      <c r="G7067" s="111"/>
      <c r="J7067" s="111"/>
      <c r="AD7067" s="111"/>
      <c r="AH7067" s="111"/>
    </row>
    <row r="7068" spans="3:34">
      <c r="C7068" s="111"/>
      <c r="D7068" s="111"/>
      <c r="E7068" s="111"/>
      <c r="F7068" s="138"/>
      <c r="G7068" s="111"/>
      <c r="J7068" s="111"/>
      <c r="AD7068" s="111"/>
      <c r="AH7068" s="111"/>
    </row>
    <row r="7069" spans="3:34">
      <c r="C7069" s="111"/>
      <c r="D7069" s="111"/>
      <c r="E7069" s="111"/>
      <c r="F7069" s="138"/>
      <c r="G7069" s="111"/>
      <c r="J7069" s="111"/>
      <c r="AD7069" s="111"/>
      <c r="AH7069" s="111"/>
    </row>
    <row r="7070" spans="3:34">
      <c r="C7070" s="111"/>
      <c r="D7070" s="111"/>
      <c r="E7070" s="111"/>
      <c r="F7070" s="138"/>
      <c r="G7070" s="111"/>
      <c r="J7070" s="111"/>
      <c r="AD7070" s="111"/>
      <c r="AH7070" s="111"/>
    </row>
    <row r="7071" spans="3:34">
      <c r="C7071" s="111"/>
      <c r="D7071" s="111"/>
      <c r="E7071" s="111"/>
      <c r="F7071" s="138"/>
      <c r="G7071" s="111"/>
      <c r="J7071" s="111"/>
      <c r="AD7071" s="111"/>
      <c r="AH7071" s="111"/>
    </row>
    <row r="7072" spans="3:34">
      <c r="C7072" s="111"/>
      <c r="D7072" s="111"/>
      <c r="E7072" s="111"/>
      <c r="F7072" s="138"/>
      <c r="G7072" s="111"/>
      <c r="J7072" s="111"/>
      <c r="AD7072" s="111"/>
      <c r="AH7072" s="111"/>
    </row>
    <row r="7073" spans="3:34">
      <c r="C7073" s="111"/>
      <c r="D7073" s="111"/>
      <c r="E7073" s="111"/>
      <c r="F7073" s="138"/>
      <c r="G7073" s="111"/>
      <c r="J7073" s="111"/>
      <c r="AD7073" s="111"/>
      <c r="AH7073" s="111"/>
    </row>
    <row r="7074" spans="3:34">
      <c r="C7074" s="111"/>
      <c r="D7074" s="111"/>
      <c r="E7074" s="111"/>
      <c r="F7074" s="138"/>
      <c r="G7074" s="111"/>
      <c r="J7074" s="111"/>
      <c r="AD7074" s="111"/>
      <c r="AH7074" s="111"/>
    </row>
    <row r="7075" spans="3:34">
      <c r="C7075" s="111"/>
      <c r="D7075" s="111"/>
      <c r="E7075" s="111"/>
      <c r="F7075" s="138"/>
      <c r="G7075" s="111"/>
      <c r="J7075" s="111"/>
      <c r="AD7075" s="111"/>
      <c r="AH7075" s="111"/>
    </row>
    <row r="7076" spans="3:34">
      <c r="C7076" s="111"/>
      <c r="D7076" s="111"/>
      <c r="E7076" s="111"/>
      <c r="F7076" s="138"/>
      <c r="G7076" s="111"/>
      <c r="J7076" s="111"/>
      <c r="AD7076" s="111"/>
      <c r="AH7076" s="111"/>
    </row>
    <row r="7077" spans="3:34">
      <c r="C7077" s="111"/>
      <c r="D7077" s="111"/>
      <c r="E7077" s="111"/>
      <c r="F7077" s="138"/>
      <c r="G7077" s="111"/>
      <c r="J7077" s="111"/>
      <c r="AD7077" s="111"/>
      <c r="AH7077" s="111"/>
    </row>
    <row r="7078" spans="3:34">
      <c r="C7078" s="111"/>
      <c r="D7078" s="111"/>
      <c r="E7078" s="111"/>
      <c r="F7078" s="138"/>
      <c r="G7078" s="111"/>
      <c r="J7078" s="111"/>
      <c r="AD7078" s="111"/>
      <c r="AH7078" s="111"/>
    </row>
    <row r="7079" spans="3:34">
      <c r="C7079" s="111"/>
      <c r="D7079" s="111"/>
      <c r="E7079" s="111"/>
      <c r="F7079" s="138"/>
      <c r="G7079" s="111"/>
      <c r="J7079" s="111"/>
      <c r="AD7079" s="111"/>
      <c r="AH7079" s="111"/>
    </row>
    <row r="7080" spans="3:34">
      <c r="C7080" s="111"/>
      <c r="D7080" s="111"/>
      <c r="E7080" s="111"/>
      <c r="F7080" s="138"/>
      <c r="G7080" s="111"/>
      <c r="J7080" s="111"/>
      <c r="AD7080" s="111"/>
      <c r="AH7080" s="111"/>
    </row>
    <row r="7081" spans="3:34">
      <c r="C7081" s="111"/>
      <c r="D7081" s="111"/>
      <c r="E7081" s="111"/>
      <c r="F7081" s="138"/>
      <c r="G7081" s="111"/>
      <c r="J7081" s="111"/>
      <c r="AD7081" s="111"/>
      <c r="AH7081" s="111"/>
    </row>
    <row r="7082" spans="3:34">
      <c r="C7082" s="111"/>
      <c r="D7082" s="111"/>
      <c r="E7082" s="111"/>
      <c r="F7082" s="138"/>
      <c r="G7082" s="111"/>
      <c r="J7082" s="111"/>
      <c r="AD7082" s="111"/>
      <c r="AH7082" s="111"/>
    </row>
    <row r="7083" spans="3:34">
      <c r="C7083" s="111"/>
      <c r="D7083" s="111"/>
      <c r="E7083" s="111"/>
      <c r="F7083" s="138"/>
      <c r="G7083" s="111"/>
      <c r="J7083" s="111"/>
      <c r="AD7083" s="111"/>
      <c r="AH7083" s="111"/>
    </row>
    <row r="7084" spans="3:34">
      <c r="C7084" s="111"/>
      <c r="D7084" s="111"/>
      <c r="E7084" s="111"/>
      <c r="F7084" s="138"/>
      <c r="G7084" s="111"/>
      <c r="J7084" s="111"/>
      <c r="AD7084" s="111"/>
      <c r="AH7084" s="111"/>
    </row>
    <row r="7085" spans="3:34">
      <c r="C7085" s="111"/>
      <c r="D7085" s="111"/>
      <c r="E7085" s="111"/>
      <c r="F7085" s="138"/>
      <c r="G7085" s="111"/>
      <c r="J7085" s="111"/>
      <c r="AD7085" s="111"/>
      <c r="AH7085" s="111"/>
    </row>
    <row r="7086" spans="3:34">
      <c r="C7086" s="111"/>
      <c r="D7086" s="111"/>
      <c r="E7086" s="111"/>
      <c r="F7086" s="138"/>
      <c r="G7086" s="111"/>
      <c r="J7086" s="111"/>
      <c r="AD7086" s="111"/>
      <c r="AH7086" s="111"/>
    </row>
    <row r="7087" spans="3:34">
      <c r="C7087" s="111"/>
      <c r="D7087" s="111"/>
      <c r="E7087" s="111"/>
      <c r="F7087" s="138"/>
      <c r="G7087" s="111"/>
      <c r="J7087" s="111"/>
      <c r="AD7087" s="111"/>
      <c r="AH7087" s="111"/>
    </row>
    <row r="7088" spans="3:34">
      <c r="C7088" s="111"/>
      <c r="D7088" s="111"/>
      <c r="E7088" s="111"/>
      <c r="F7088" s="138"/>
      <c r="G7088" s="111"/>
      <c r="J7088" s="111"/>
      <c r="AD7088" s="111"/>
      <c r="AH7088" s="111"/>
    </row>
    <row r="7089" spans="3:34">
      <c r="C7089" s="111"/>
      <c r="D7089" s="111"/>
      <c r="E7089" s="111"/>
      <c r="F7089" s="138"/>
      <c r="G7089" s="111"/>
      <c r="J7089" s="111"/>
      <c r="AD7089" s="111"/>
      <c r="AH7089" s="111"/>
    </row>
    <row r="7090" spans="3:34">
      <c r="C7090" s="111"/>
      <c r="D7090" s="111"/>
      <c r="E7090" s="111"/>
      <c r="F7090" s="138"/>
      <c r="G7090" s="111"/>
      <c r="J7090" s="111"/>
      <c r="AD7090" s="111"/>
      <c r="AH7090" s="111"/>
    </row>
    <row r="7091" spans="3:34">
      <c r="C7091" s="111"/>
      <c r="D7091" s="111"/>
      <c r="E7091" s="111"/>
      <c r="F7091" s="138"/>
      <c r="G7091" s="111"/>
      <c r="J7091" s="111"/>
      <c r="AD7091" s="111"/>
      <c r="AH7091" s="111"/>
    </row>
    <row r="7092" spans="3:34">
      <c r="C7092" s="111"/>
      <c r="D7092" s="111"/>
      <c r="E7092" s="111"/>
      <c r="F7092" s="138"/>
      <c r="G7092" s="111"/>
      <c r="J7092" s="111"/>
      <c r="AD7092" s="111"/>
      <c r="AH7092" s="111"/>
    </row>
    <row r="7093" spans="3:34">
      <c r="C7093" s="111"/>
      <c r="D7093" s="111"/>
      <c r="E7093" s="111"/>
      <c r="F7093" s="138"/>
      <c r="G7093" s="111"/>
      <c r="J7093" s="111"/>
      <c r="AD7093" s="111"/>
      <c r="AH7093" s="111"/>
    </row>
    <row r="7094" spans="3:34">
      <c r="C7094" s="111"/>
      <c r="D7094" s="111"/>
      <c r="E7094" s="111"/>
      <c r="F7094" s="138"/>
      <c r="G7094" s="111"/>
      <c r="J7094" s="111"/>
      <c r="AD7094" s="111"/>
      <c r="AH7094" s="111"/>
    </row>
    <row r="7095" spans="3:34">
      <c r="C7095" s="111"/>
      <c r="D7095" s="111"/>
      <c r="E7095" s="111"/>
      <c r="F7095" s="138"/>
      <c r="G7095" s="111"/>
      <c r="J7095" s="111"/>
      <c r="AD7095" s="111"/>
      <c r="AH7095" s="111"/>
    </row>
    <row r="7096" spans="3:34">
      <c r="C7096" s="111"/>
      <c r="D7096" s="111"/>
      <c r="E7096" s="111"/>
      <c r="F7096" s="138"/>
      <c r="G7096" s="111"/>
      <c r="J7096" s="111"/>
      <c r="AD7096" s="111"/>
      <c r="AH7096" s="111"/>
    </row>
    <row r="7097" spans="3:34">
      <c r="C7097" s="111"/>
      <c r="D7097" s="111"/>
      <c r="E7097" s="111"/>
      <c r="F7097" s="138"/>
      <c r="G7097" s="111"/>
      <c r="J7097" s="111"/>
      <c r="AD7097" s="111"/>
      <c r="AH7097" s="111"/>
    </row>
    <row r="7098" spans="3:34">
      <c r="C7098" s="111"/>
      <c r="D7098" s="111"/>
      <c r="E7098" s="111"/>
      <c r="F7098" s="138"/>
      <c r="G7098" s="111"/>
      <c r="J7098" s="111"/>
      <c r="AD7098" s="111"/>
      <c r="AH7098" s="111"/>
    </row>
    <row r="7099" spans="3:34">
      <c r="C7099" s="111"/>
      <c r="D7099" s="111"/>
      <c r="E7099" s="111"/>
      <c r="F7099" s="138"/>
      <c r="G7099" s="111"/>
      <c r="J7099" s="111"/>
      <c r="AD7099" s="111"/>
      <c r="AH7099" s="111"/>
    </row>
    <row r="7100" spans="3:34">
      <c r="C7100" s="111"/>
      <c r="D7100" s="111"/>
      <c r="E7100" s="111"/>
      <c r="F7100" s="138"/>
      <c r="G7100" s="111"/>
      <c r="J7100" s="111"/>
      <c r="AD7100" s="111"/>
      <c r="AH7100" s="111"/>
    </row>
    <row r="7101" spans="3:34">
      <c r="C7101" s="111"/>
      <c r="D7101" s="111"/>
      <c r="E7101" s="111"/>
      <c r="F7101" s="138"/>
      <c r="G7101" s="111"/>
      <c r="J7101" s="111"/>
      <c r="AD7101" s="111"/>
      <c r="AH7101" s="111"/>
    </row>
    <row r="7102" spans="3:34">
      <c r="C7102" s="111"/>
      <c r="D7102" s="111"/>
      <c r="E7102" s="111"/>
      <c r="F7102" s="138"/>
      <c r="G7102" s="111"/>
      <c r="J7102" s="111"/>
      <c r="AD7102" s="111"/>
      <c r="AH7102" s="111"/>
    </row>
    <row r="7103" spans="3:34">
      <c r="C7103" s="111"/>
      <c r="D7103" s="111"/>
      <c r="E7103" s="111"/>
      <c r="F7103" s="138"/>
      <c r="G7103" s="111"/>
      <c r="J7103" s="111"/>
      <c r="AD7103" s="111"/>
      <c r="AH7103" s="111"/>
    </row>
    <row r="7104" spans="3:34">
      <c r="C7104" s="111"/>
      <c r="D7104" s="111"/>
      <c r="E7104" s="111"/>
      <c r="F7104" s="138"/>
      <c r="G7104" s="111"/>
      <c r="J7104" s="111"/>
      <c r="AD7104" s="111"/>
      <c r="AH7104" s="111"/>
    </row>
    <row r="7105" spans="3:34">
      <c r="C7105" s="111"/>
      <c r="D7105" s="111"/>
      <c r="E7105" s="111"/>
      <c r="F7105" s="138"/>
      <c r="G7105" s="111"/>
      <c r="J7105" s="111"/>
      <c r="AD7105" s="111"/>
      <c r="AH7105" s="111"/>
    </row>
    <row r="7106" spans="3:34">
      <c r="C7106" s="111"/>
      <c r="D7106" s="111"/>
      <c r="E7106" s="111"/>
      <c r="F7106" s="138"/>
      <c r="G7106" s="111"/>
      <c r="J7106" s="111"/>
      <c r="AD7106" s="111"/>
      <c r="AH7106" s="111"/>
    </row>
    <row r="7107" spans="3:34">
      <c r="C7107" s="111"/>
      <c r="D7107" s="111"/>
      <c r="E7107" s="111"/>
      <c r="F7107" s="138"/>
      <c r="G7107" s="111"/>
      <c r="J7107" s="111"/>
      <c r="AD7107" s="111"/>
      <c r="AH7107" s="111"/>
    </row>
    <row r="7108" spans="3:34">
      <c r="C7108" s="111"/>
      <c r="D7108" s="111"/>
      <c r="E7108" s="111"/>
      <c r="F7108" s="138"/>
      <c r="G7108" s="111"/>
      <c r="J7108" s="111"/>
      <c r="AD7108" s="111"/>
      <c r="AH7108" s="111"/>
    </row>
    <row r="7109" spans="3:34">
      <c r="C7109" s="111"/>
      <c r="D7109" s="111"/>
      <c r="E7109" s="111"/>
      <c r="F7109" s="138"/>
      <c r="G7109" s="111"/>
      <c r="J7109" s="111"/>
      <c r="AD7109" s="111"/>
      <c r="AH7109" s="111"/>
    </row>
    <row r="7110" spans="3:34">
      <c r="C7110" s="111"/>
      <c r="D7110" s="111"/>
      <c r="E7110" s="111"/>
      <c r="F7110" s="138"/>
      <c r="G7110" s="111"/>
      <c r="J7110" s="111"/>
      <c r="AD7110" s="111"/>
      <c r="AH7110" s="111"/>
    </row>
    <row r="7111" spans="3:34">
      <c r="C7111" s="111"/>
      <c r="D7111" s="111"/>
      <c r="E7111" s="111"/>
      <c r="F7111" s="138"/>
      <c r="G7111" s="111"/>
      <c r="J7111" s="111"/>
      <c r="AD7111" s="111"/>
      <c r="AH7111" s="111"/>
    </row>
    <row r="7112" spans="3:34">
      <c r="C7112" s="111"/>
      <c r="D7112" s="111"/>
      <c r="E7112" s="111"/>
      <c r="F7112" s="138"/>
      <c r="G7112" s="111"/>
      <c r="J7112" s="111"/>
      <c r="AD7112" s="111"/>
      <c r="AH7112" s="111"/>
    </row>
    <row r="7113" spans="3:34">
      <c r="C7113" s="111"/>
      <c r="D7113" s="111"/>
      <c r="E7113" s="111"/>
      <c r="F7113" s="138"/>
      <c r="G7113" s="111"/>
      <c r="J7113" s="111"/>
      <c r="AD7113" s="111"/>
      <c r="AH7113" s="111"/>
    </row>
    <row r="7114" spans="3:34">
      <c r="C7114" s="111"/>
      <c r="D7114" s="111"/>
      <c r="E7114" s="111"/>
      <c r="F7114" s="138"/>
      <c r="G7114" s="111"/>
      <c r="J7114" s="111"/>
      <c r="AD7114" s="111"/>
      <c r="AH7114" s="111"/>
    </row>
    <row r="7115" spans="3:34">
      <c r="C7115" s="111"/>
      <c r="D7115" s="111"/>
      <c r="E7115" s="111"/>
      <c r="F7115" s="138"/>
      <c r="G7115" s="111"/>
      <c r="J7115" s="111"/>
      <c r="AD7115" s="111"/>
      <c r="AH7115" s="111"/>
    </row>
    <row r="7116" spans="3:34">
      <c r="C7116" s="111"/>
      <c r="D7116" s="111"/>
      <c r="E7116" s="111"/>
      <c r="F7116" s="138"/>
      <c r="G7116" s="111"/>
      <c r="J7116" s="111"/>
      <c r="AD7116" s="111"/>
      <c r="AH7116" s="111"/>
    </row>
    <row r="7117" spans="3:34">
      <c r="C7117" s="111"/>
      <c r="D7117" s="111"/>
      <c r="E7117" s="111"/>
      <c r="F7117" s="138"/>
      <c r="G7117" s="111"/>
      <c r="J7117" s="111"/>
      <c r="AD7117" s="111"/>
      <c r="AH7117" s="111"/>
    </row>
    <row r="7118" spans="3:34">
      <c r="C7118" s="111"/>
      <c r="D7118" s="111"/>
      <c r="E7118" s="111"/>
      <c r="F7118" s="138"/>
      <c r="G7118" s="111"/>
      <c r="J7118" s="111"/>
      <c r="AD7118" s="111"/>
      <c r="AH7118" s="111"/>
    </row>
    <row r="7119" spans="3:34">
      <c r="C7119" s="111"/>
      <c r="D7119" s="111"/>
      <c r="E7119" s="111"/>
      <c r="F7119" s="138"/>
      <c r="G7119" s="111"/>
      <c r="J7119" s="111"/>
      <c r="AD7119" s="111"/>
      <c r="AH7119" s="111"/>
    </row>
    <row r="7120" spans="3:34">
      <c r="C7120" s="111"/>
      <c r="D7120" s="111"/>
      <c r="E7120" s="111"/>
      <c r="F7120" s="138"/>
      <c r="G7120" s="111"/>
      <c r="J7120" s="111"/>
      <c r="AD7120" s="111"/>
      <c r="AH7120" s="111"/>
    </row>
    <row r="7121" spans="3:34">
      <c r="C7121" s="111"/>
      <c r="D7121" s="111"/>
      <c r="E7121" s="111"/>
      <c r="F7121" s="138"/>
      <c r="G7121" s="111"/>
      <c r="J7121" s="111"/>
      <c r="AD7121" s="111"/>
      <c r="AH7121" s="111"/>
    </row>
    <row r="7122" spans="3:34">
      <c r="C7122" s="111"/>
      <c r="D7122" s="111"/>
      <c r="E7122" s="111"/>
      <c r="F7122" s="138"/>
      <c r="G7122" s="111"/>
      <c r="J7122" s="111"/>
      <c r="AD7122" s="111"/>
      <c r="AH7122" s="111"/>
    </row>
    <row r="7123" spans="3:34">
      <c r="C7123" s="111"/>
      <c r="D7123" s="111"/>
      <c r="E7123" s="111"/>
      <c r="F7123" s="138"/>
      <c r="G7123" s="111"/>
      <c r="J7123" s="111"/>
      <c r="AD7123" s="111"/>
      <c r="AH7123" s="111"/>
    </row>
    <row r="7124" spans="3:34">
      <c r="C7124" s="111"/>
      <c r="D7124" s="111"/>
      <c r="E7124" s="111"/>
      <c r="F7124" s="138"/>
      <c r="G7124" s="111"/>
      <c r="J7124" s="111"/>
      <c r="AD7124" s="111"/>
      <c r="AH7124" s="111"/>
    </row>
    <row r="7125" spans="3:34">
      <c r="C7125" s="111"/>
      <c r="D7125" s="111"/>
      <c r="E7125" s="111"/>
      <c r="F7125" s="138"/>
      <c r="G7125" s="111"/>
      <c r="J7125" s="111"/>
      <c r="AD7125" s="111"/>
      <c r="AH7125" s="111"/>
    </row>
    <row r="7126" spans="3:34">
      <c r="C7126" s="111"/>
      <c r="D7126" s="111"/>
      <c r="E7126" s="111"/>
      <c r="F7126" s="138"/>
      <c r="G7126" s="111"/>
      <c r="J7126" s="111"/>
      <c r="AD7126" s="111"/>
      <c r="AH7126" s="111"/>
    </row>
    <row r="7127" spans="3:34">
      <c r="C7127" s="111"/>
      <c r="D7127" s="111"/>
      <c r="E7127" s="111"/>
      <c r="F7127" s="138"/>
      <c r="G7127" s="111"/>
      <c r="J7127" s="111"/>
      <c r="AD7127" s="111"/>
      <c r="AH7127" s="111"/>
    </row>
    <row r="7128" spans="3:34">
      <c r="C7128" s="111"/>
      <c r="D7128" s="111"/>
      <c r="E7128" s="111"/>
      <c r="F7128" s="138"/>
      <c r="G7128" s="111"/>
      <c r="J7128" s="111"/>
      <c r="AD7128" s="111"/>
      <c r="AH7128" s="111"/>
    </row>
    <row r="7129" spans="3:34">
      <c r="C7129" s="111"/>
      <c r="D7129" s="111"/>
      <c r="E7129" s="111"/>
      <c r="F7129" s="138"/>
      <c r="G7129" s="111"/>
      <c r="J7129" s="111"/>
      <c r="AD7129" s="111"/>
      <c r="AH7129" s="111"/>
    </row>
    <row r="7130" spans="3:34">
      <c r="C7130" s="111"/>
      <c r="D7130" s="111"/>
      <c r="E7130" s="111"/>
      <c r="F7130" s="138"/>
      <c r="G7130" s="111"/>
      <c r="J7130" s="111"/>
      <c r="AD7130" s="111"/>
      <c r="AH7130" s="111"/>
    </row>
    <row r="7131" spans="3:34">
      <c r="C7131" s="111"/>
      <c r="D7131" s="111"/>
      <c r="E7131" s="111"/>
      <c r="F7131" s="138"/>
      <c r="G7131" s="111"/>
      <c r="J7131" s="111"/>
      <c r="AD7131" s="111"/>
      <c r="AH7131" s="111"/>
    </row>
    <row r="7132" spans="3:34">
      <c r="C7132" s="111"/>
      <c r="D7132" s="111"/>
      <c r="E7132" s="111"/>
      <c r="F7132" s="138"/>
      <c r="G7132" s="111"/>
      <c r="J7132" s="111"/>
      <c r="AD7132" s="111"/>
      <c r="AH7132" s="111"/>
    </row>
    <row r="7133" spans="3:34">
      <c r="C7133" s="111"/>
      <c r="D7133" s="111"/>
      <c r="E7133" s="111"/>
      <c r="F7133" s="138"/>
      <c r="G7133" s="111"/>
      <c r="J7133" s="111"/>
      <c r="AD7133" s="111"/>
      <c r="AH7133" s="111"/>
    </row>
    <row r="7134" spans="3:34">
      <c r="C7134" s="111"/>
      <c r="D7134" s="111"/>
      <c r="E7134" s="111"/>
      <c r="F7134" s="138"/>
      <c r="G7134" s="111"/>
      <c r="J7134" s="111"/>
      <c r="AD7134" s="111"/>
      <c r="AH7134" s="111"/>
    </row>
    <row r="7135" spans="3:34">
      <c r="C7135" s="111"/>
      <c r="D7135" s="111"/>
      <c r="E7135" s="111"/>
      <c r="F7135" s="138"/>
      <c r="G7135" s="111"/>
      <c r="J7135" s="111"/>
      <c r="AD7135" s="111"/>
      <c r="AH7135" s="111"/>
    </row>
    <row r="7136" spans="3:34">
      <c r="C7136" s="111"/>
      <c r="D7136" s="111"/>
      <c r="E7136" s="111"/>
      <c r="F7136" s="138"/>
      <c r="G7136" s="111"/>
      <c r="J7136" s="111"/>
      <c r="AD7136" s="111"/>
      <c r="AH7136" s="111"/>
    </row>
    <row r="7137" spans="3:34">
      <c r="C7137" s="111"/>
      <c r="D7137" s="111"/>
      <c r="E7137" s="111"/>
      <c r="F7137" s="138"/>
      <c r="G7137" s="111"/>
      <c r="J7137" s="111"/>
      <c r="AD7137" s="111"/>
      <c r="AH7137" s="111"/>
    </row>
    <row r="7138" spans="3:34">
      <c r="C7138" s="111"/>
      <c r="D7138" s="111"/>
      <c r="E7138" s="111"/>
      <c r="F7138" s="138"/>
      <c r="G7138" s="111"/>
      <c r="J7138" s="111"/>
      <c r="AD7138" s="111"/>
      <c r="AH7138" s="111"/>
    </row>
    <row r="7139" spans="3:34">
      <c r="C7139" s="111"/>
      <c r="D7139" s="111"/>
      <c r="E7139" s="111"/>
      <c r="F7139" s="138"/>
      <c r="G7139" s="111"/>
      <c r="J7139" s="111"/>
      <c r="AD7139" s="111"/>
      <c r="AH7139" s="111"/>
    </row>
    <row r="7140" spans="3:34">
      <c r="C7140" s="111"/>
      <c r="D7140" s="111"/>
      <c r="E7140" s="111"/>
      <c r="F7140" s="138"/>
      <c r="G7140" s="111"/>
      <c r="J7140" s="111"/>
      <c r="AD7140" s="111"/>
      <c r="AH7140" s="111"/>
    </row>
    <row r="7141" spans="3:34">
      <c r="C7141" s="111"/>
      <c r="D7141" s="111"/>
      <c r="E7141" s="111"/>
      <c r="F7141" s="138"/>
      <c r="G7141" s="111"/>
      <c r="J7141" s="111"/>
      <c r="AD7141" s="111"/>
      <c r="AH7141" s="111"/>
    </row>
    <row r="7142" spans="3:34">
      <c r="C7142" s="111"/>
      <c r="D7142" s="111"/>
      <c r="E7142" s="111"/>
      <c r="F7142" s="138"/>
      <c r="G7142" s="111"/>
      <c r="J7142" s="111"/>
      <c r="AD7142" s="111"/>
      <c r="AH7142" s="111"/>
    </row>
    <row r="7143" spans="3:34">
      <c r="C7143" s="111"/>
      <c r="D7143" s="111"/>
      <c r="E7143" s="111"/>
      <c r="F7143" s="138"/>
      <c r="G7143" s="111"/>
      <c r="J7143" s="111"/>
      <c r="AD7143" s="111"/>
      <c r="AH7143" s="111"/>
    </row>
    <row r="7144" spans="3:34">
      <c r="C7144" s="111"/>
      <c r="D7144" s="111"/>
      <c r="E7144" s="111"/>
      <c r="F7144" s="138"/>
      <c r="G7144" s="111"/>
      <c r="J7144" s="111"/>
      <c r="AD7144" s="111"/>
      <c r="AH7144" s="111"/>
    </row>
    <row r="7145" spans="3:34">
      <c r="C7145" s="111"/>
      <c r="D7145" s="111"/>
      <c r="E7145" s="111"/>
      <c r="F7145" s="138"/>
      <c r="G7145" s="111"/>
      <c r="J7145" s="111"/>
      <c r="AD7145" s="111"/>
      <c r="AH7145" s="111"/>
    </row>
    <row r="7146" spans="3:34">
      <c r="C7146" s="111"/>
      <c r="D7146" s="111"/>
      <c r="E7146" s="111"/>
      <c r="F7146" s="138"/>
      <c r="G7146" s="111"/>
      <c r="J7146" s="111"/>
      <c r="AD7146" s="111"/>
      <c r="AH7146" s="111"/>
    </row>
    <row r="7147" spans="3:34">
      <c r="C7147" s="111"/>
      <c r="D7147" s="111"/>
      <c r="E7147" s="111"/>
      <c r="F7147" s="138"/>
      <c r="G7147" s="111"/>
      <c r="J7147" s="111"/>
      <c r="AD7147" s="111"/>
      <c r="AH7147" s="111"/>
    </row>
    <row r="7148" spans="3:34">
      <c r="C7148" s="111"/>
      <c r="D7148" s="111"/>
      <c r="E7148" s="111"/>
      <c r="F7148" s="138"/>
      <c r="G7148" s="111"/>
      <c r="J7148" s="111"/>
      <c r="AD7148" s="111"/>
      <c r="AH7148" s="111"/>
    </row>
    <row r="7149" spans="3:34">
      <c r="C7149" s="111"/>
      <c r="D7149" s="111"/>
      <c r="E7149" s="111"/>
      <c r="F7149" s="138"/>
      <c r="G7149" s="111"/>
      <c r="J7149" s="111"/>
      <c r="AD7149" s="111"/>
      <c r="AH7149" s="111"/>
    </row>
    <row r="7150" spans="3:34">
      <c r="C7150" s="111"/>
      <c r="D7150" s="111"/>
      <c r="E7150" s="111"/>
      <c r="F7150" s="138"/>
      <c r="G7150" s="111"/>
      <c r="J7150" s="111"/>
      <c r="AD7150" s="111"/>
      <c r="AH7150" s="111"/>
    </row>
    <row r="7151" spans="3:34">
      <c r="C7151" s="111"/>
      <c r="D7151" s="111"/>
      <c r="E7151" s="111"/>
      <c r="F7151" s="138"/>
      <c r="G7151" s="111"/>
      <c r="J7151" s="111"/>
      <c r="AD7151" s="111"/>
      <c r="AH7151" s="111"/>
    </row>
    <row r="7152" spans="3:34">
      <c r="C7152" s="111"/>
      <c r="D7152" s="111"/>
      <c r="E7152" s="111"/>
      <c r="F7152" s="138"/>
      <c r="G7152" s="111"/>
      <c r="J7152" s="111"/>
      <c r="AD7152" s="111"/>
      <c r="AH7152" s="111"/>
    </row>
    <row r="7153" spans="3:34">
      <c r="C7153" s="111"/>
      <c r="D7153" s="111"/>
      <c r="E7153" s="111"/>
      <c r="F7153" s="138"/>
      <c r="G7153" s="111"/>
      <c r="J7153" s="111"/>
      <c r="AD7153" s="111"/>
      <c r="AH7153" s="111"/>
    </row>
    <row r="7154" spans="3:34">
      <c r="C7154" s="111"/>
      <c r="D7154" s="111"/>
      <c r="E7154" s="111"/>
      <c r="F7154" s="138"/>
      <c r="G7154" s="111"/>
      <c r="J7154" s="111"/>
      <c r="AD7154" s="111"/>
      <c r="AH7154" s="111"/>
    </row>
    <row r="7155" spans="3:34">
      <c r="C7155" s="111"/>
      <c r="D7155" s="111"/>
      <c r="E7155" s="111"/>
      <c r="F7155" s="138"/>
      <c r="G7155" s="111"/>
      <c r="J7155" s="111"/>
      <c r="AD7155" s="111"/>
      <c r="AH7155" s="111"/>
    </row>
    <row r="7156" spans="3:34">
      <c r="C7156" s="111"/>
      <c r="D7156" s="111"/>
      <c r="E7156" s="111"/>
      <c r="F7156" s="138"/>
      <c r="G7156" s="111"/>
      <c r="J7156" s="111"/>
      <c r="AD7156" s="111"/>
      <c r="AH7156" s="111"/>
    </row>
    <row r="7157" spans="3:34">
      <c r="C7157" s="111"/>
      <c r="D7157" s="111"/>
      <c r="E7157" s="111"/>
      <c r="F7157" s="138"/>
      <c r="G7157" s="111"/>
      <c r="J7157" s="111"/>
      <c r="AD7157" s="111"/>
      <c r="AH7157" s="111"/>
    </row>
    <row r="7158" spans="3:34">
      <c r="C7158" s="111"/>
      <c r="D7158" s="111"/>
      <c r="E7158" s="111"/>
      <c r="F7158" s="138"/>
      <c r="G7158" s="111"/>
      <c r="J7158" s="111"/>
      <c r="AD7158" s="111"/>
      <c r="AH7158" s="111"/>
    </row>
    <row r="7159" spans="3:34">
      <c r="C7159" s="111"/>
      <c r="D7159" s="111"/>
      <c r="E7159" s="111"/>
      <c r="F7159" s="138"/>
      <c r="G7159" s="111"/>
      <c r="J7159" s="111"/>
      <c r="AD7159" s="111"/>
      <c r="AH7159" s="111"/>
    </row>
    <row r="7160" spans="3:34">
      <c r="C7160" s="111"/>
      <c r="D7160" s="111"/>
      <c r="E7160" s="111"/>
      <c r="F7160" s="138"/>
      <c r="G7160" s="111"/>
      <c r="J7160" s="111"/>
      <c r="AD7160" s="111"/>
      <c r="AH7160" s="111"/>
    </row>
    <row r="7161" spans="3:34">
      <c r="C7161" s="111"/>
      <c r="D7161" s="111"/>
      <c r="E7161" s="111"/>
      <c r="F7161" s="138"/>
      <c r="G7161" s="111"/>
      <c r="J7161" s="111"/>
      <c r="AD7161" s="111"/>
      <c r="AH7161" s="111"/>
    </row>
    <row r="7162" spans="3:34">
      <c r="C7162" s="111"/>
      <c r="D7162" s="111"/>
      <c r="E7162" s="111"/>
      <c r="F7162" s="138"/>
      <c r="G7162" s="111"/>
      <c r="J7162" s="111"/>
      <c r="AD7162" s="111"/>
      <c r="AH7162" s="111"/>
    </row>
    <row r="7163" spans="3:34">
      <c r="C7163" s="111"/>
      <c r="D7163" s="111"/>
      <c r="E7163" s="111"/>
      <c r="F7163" s="138"/>
      <c r="G7163" s="111"/>
      <c r="J7163" s="111"/>
      <c r="AD7163" s="111"/>
      <c r="AH7163" s="111"/>
    </row>
    <row r="7164" spans="3:34">
      <c r="C7164" s="111"/>
      <c r="D7164" s="111"/>
      <c r="E7164" s="111"/>
      <c r="F7164" s="138"/>
      <c r="G7164" s="111"/>
      <c r="J7164" s="111"/>
      <c r="AD7164" s="111"/>
      <c r="AH7164" s="111"/>
    </row>
    <row r="7165" spans="3:34">
      <c r="C7165" s="111"/>
      <c r="D7165" s="111"/>
      <c r="E7165" s="111"/>
      <c r="F7165" s="138"/>
      <c r="G7165" s="111"/>
      <c r="J7165" s="111"/>
      <c r="AD7165" s="111"/>
      <c r="AH7165" s="111"/>
    </row>
    <row r="7166" spans="3:34">
      <c r="C7166" s="111"/>
      <c r="D7166" s="111"/>
      <c r="E7166" s="111"/>
      <c r="F7166" s="138"/>
      <c r="G7166" s="111"/>
      <c r="J7166" s="111"/>
      <c r="AD7166" s="111"/>
      <c r="AH7166" s="111"/>
    </row>
    <row r="7167" spans="3:34">
      <c r="C7167" s="111"/>
      <c r="D7167" s="111"/>
      <c r="E7167" s="111"/>
      <c r="F7167" s="138"/>
      <c r="G7167" s="111"/>
      <c r="J7167" s="111"/>
      <c r="AD7167" s="111"/>
      <c r="AH7167" s="111"/>
    </row>
    <row r="7168" spans="3:34">
      <c r="C7168" s="111"/>
      <c r="D7168" s="111"/>
      <c r="E7168" s="111"/>
      <c r="F7168" s="138"/>
      <c r="G7168" s="111"/>
      <c r="J7168" s="111"/>
      <c r="AD7168" s="111"/>
      <c r="AH7168" s="111"/>
    </row>
    <row r="7169" spans="3:34">
      <c r="C7169" s="111"/>
      <c r="D7169" s="111"/>
      <c r="E7169" s="111"/>
      <c r="F7169" s="138"/>
      <c r="G7169" s="111"/>
      <c r="J7169" s="111"/>
      <c r="AD7169" s="111"/>
      <c r="AH7169" s="111"/>
    </row>
    <row r="7170" spans="3:34">
      <c r="C7170" s="111"/>
      <c r="D7170" s="111"/>
      <c r="E7170" s="111"/>
      <c r="F7170" s="138"/>
      <c r="G7170" s="111"/>
      <c r="J7170" s="111"/>
      <c r="AD7170" s="111"/>
      <c r="AH7170" s="111"/>
    </row>
    <row r="7171" spans="3:34">
      <c r="C7171" s="111"/>
      <c r="D7171" s="111"/>
      <c r="E7171" s="111"/>
      <c r="F7171" s="138"/>
      <c r="G7171" s="111"/>
      <c r="J7171" s="111"/>
      <c r="AD7171" s="111"/>
      <c r="AH7171" s="111"/>
    </row>
    <row r="7172" spans="3:34">
      <c r="C7172" s="111"/>
      <c r="D7172" s="111"/>
      <c r="E7172" s="111"/>
      <c r="F7172" s="138"/>
      <c r="G7172" s="111"/>
      <c r="J7172" s="111"/>
      <c r="AD7172" s="111"/>
      <c r="AH7172" s="111"/>
    </row>
    <row r="7173" spans="3:34">
      <c r="C7173" s="111"/>
      <c r="D7173" s="111"/>
      <c r="E7173" s="111"/>
      <c r="F7173" s="138"/>
      <c r="G7173" s="111"/>
      <c r="J7173" s="111"/>
      <c r="AD7173" s="111"/>
      <c r="AH7173" s="111"/>
    </row>
    <row r="7174" spans="3:34">
      <c r="C7174" s="111"/>
      <c r="D7174" s="111"/>
      <c r="E7174" s="111"/>
      <c r="F7174" s="138"/>
      <c r="G7174" s="111"/>
      <c r="J7174" s="111"/>
      <c r="AD7174" s="111"/>
      <c r="AH7174" s="111"/>
    </row>
    <row r="7175" spans="3:34">
      <c r="C7175" s="111"/>
      <c r="D7175" s="111"/>
      <c r="E7175" s="111"/>
      <c r="F7175" s="138"/>
      <c r="G7175" s="111"/>
      <c r="J7175" s="111"/>
      <c r="AD7175" s="111"/>
      <c r="AH7175" s="111"/>
    </row>
    <row r="7176" spans="3:34">
      <c r="C7176" s="111"/>
      <c r="D7176" s="111"/>
      <c r="E7176" s="111"/>
      <c r="F7176" s="138"/>
      <c r="G7176" s="111"/>
      <c r="J7176" s="111"/>
      <c r="AD7176" s="111"/>
      <c r="AH7176" s="111"/>
    </row>
    <row r="7177" spans="3:34">
      <c r="C7177" s="111"/>
      <c r="D7177" s="111"/>
      <c r="E7177" s="111"/>
      <c r="F7177" s="138"/>
      <c r="G7177" s="111"/>
      <c r="J7177" s="111"/>
      <c r="AD7177" s="111"/>
      <c r="AH7177" s="111"/>
    </row>
    <row r="7178" spans="3:34">
      <c r="C7178" s="111"/>
      <c r="D7178" s="111"/>
      <c r="E7178" s="111"/>
      <c r="F7178" s="138"/>
      <c r="G7178" s="111"/>
      <c r="J7178" s="111"/>
      <c r="AD7178" s="111"/>
      <c r="AH7178" s="111"/>
    </row>
    <row r="7179" spans="3:34">
      <c r="C7179" s="111"/>
      <c r="D7179" s="111"/>
      <c r="E7179" s="111"/>
      <c r="F7179" s="138"/>
      <c r="G7179" s="111"/>
      <c r="J7179" s="111"/>
      <c r="AD7179" s="111"/>
      <c r="AH7179" s="111"/>
    </row>
    <row r="7180" spans="3:34">
      <c r="C7180" s="111"/>
      <c r="D7180" s="111"/>
      <c r="E7180" s="111"/>
      <c r="F7180" s="138"/>
      <c r="G7180" s="111"/>
      <c r="J7180" s="111"/>
      <c r="AD7180" s="111"/>
      <c r="AH7180" s="111"/>
    </row>
    <row r="7181" spans="3:34">
      <c r="C7181" s="111"/>
      <c r="D7181" s="111"/>
      <c r="E7181" s="111"/>
      <c r="F7181" s="138"/>
      <c r="G7181" s="111"/>
      <c r="J7181" s="111"/>
      <c r="AD7181" s="111"/>
      <c r="AH7181" s="111"/>
    </row>
    <row r="7182" spans="3:34">
      <c r="C7182" s="111"/>
      <c r="D7182" s="111"/>
      <c r="E7182" s="111"/>
      <c r="F7182" s="138"/>
      <c r="G7182" s="111"/>
      <c r="J7182" s="111"/>
      <c r="AD7182" s="111"/>
      <c r="AH7182" s="111"/>
    </row>
    <row r="7183" spans="3:34">
      <c r="C7183" s="111"/>
      <c r="D7183" s="111"/>
      <c r="E7183" s="111"/>
      <c r="F7183" s="138"/>
      <c r="G7183" s="111"/>
      <c r="J7183" s="111"/>
      <c r="AD7183" s="111"/>
      <c r="AH7183" s="111"/>
    </row>
    <row r="7184" spans="3:34">
      <c r="C7184" s="111"/>
      <c r="D7184" s="111"/>
      <c r="E7184" s="111"/>
      <c r="F7184" s="138"/>
      <c r="G7184" s="111"/>
      <c r="J7184" s="111"/>
      <c r="AD7184" s="111"/>
      <c r="AH7184" s="111"/>
    </row>
    <row r="7185" spans="3:34">
      <c r="C7185" s="111"/>
      <c r="D7185" s="111"/>
      <c r="E7185" s="111"/>
      <c r="F7185" s="138"/>
      <c r="G7185" s="111"/>
      <c r="J7185" s="111"/>
      <c r="AD7185" s="111"/>
      <c r="AH7185" s="111"/>
    </row>
    <row r="7186" spans="3:34">
      <c r="C7186" s="111"/>
      <c r="D7186" s="111"/>
      <c r="E7186" s="111"/>
      <c r="F7186" s="138"/>
      <c r="G7186" s="111"/>
      <c r="J7186" s="111"/>
      <c r="AD7186" s="111"/>
      <c r="AH7186" s="111"/>
    </row>
    <row r="7187" spans="3:34">
      <c r="C7187" s="111"/>
      <c r="D7187" s="111"/>
      <c r="E7187" s="111"/>
      <c r="F7187" s="138"/>
      <c r="G7187" s="111"/>
      <c r="J7187" s="111"/>
      <c r="AD7187" s="111"/>
      <c r="AH7187" s="111"/>
    </row>
    <row r="7188" spans="3:34">
      <c r="C7188" s="111"/>
      <c r="D7188" s="111"/>
      <c r="E7188" s="111"/>
      <c r="F7188" s="138"/>
      <c r="G7188" s="111"/>
      <c r="J7188" s="111"/>
      <c r="AD7188" s="111"/>
      <c r="AH7188" s="111"/>
    </row>
    <row r="7189" spans="3:34">
      <c r="C7189" s="111"/>
      <c r="D7189" s="111"/>
      <c r="E7189" s="111"/>
      <c r="F7189" s="138"/>
      <c r="G7189" s="111"/>
      <c r="J7189" s="111"/>
      <c r="AD7189" s="111"/>
      <c r="AH7189" s="111"/>
    </row>
    <row r="7190" spans="3:34">
      <c r="C7190" s="111"/>
      <c r="D7190" s="111"/>
      <c r="E7190" s="111"/>
      <c r="F7190" s="138"/>
      <c r="G7190" s="111"/>
      <c r="J7190" s="111"/>
      <c r="AD7190" s="111"/>
      <c r="AH7190" s="111"/>
    </row>
    <row r="7191" spans="3:34">
      <c r="C7191" s="111"/>
      <c r="D7191" s="111"/>
      <c r="E7191" s="111"/>
      <c r="F7191" s="138"/>
      <c r="G7191" s="111"/>
      <c r="J7191" s="111"/>
      <c r="AD7191" s="111"/>
      <c r="AH7191" s="111"/>
    </row>
    <row r="7192" spans="3:34">
      <c r="C7192" s="111"/>
      <c r="D7192" s="111"/>
      <c r="E7192" s="111"/>
      <c r="F7192" s="138"/>
      <c r="G7192" s="111"/>
      <c r="J7192" s="111"/>
      <c r="AD7192" s="111"/>
      <c r="AH7192" s="111"/>
    </row>
    <row r="7193" spans="3:34">
      <c r="C7193" s="111"/>
      <c r="D7193" s="111"/>
      <c r="E7193" s="111"/>
      <c r="F7193" s="138"/>
      <c r="G7193" s="111"/>
      <c r="J7193" s="111"/>
      <c r="AD7193" s="111"/>
      <c r="AH7193" s="111"/>
    </row>
    <row r="7194" spans="3:34">
      <c r="C7194" s="111"/>
      <c r="D7194" s="111"/>
      <c r="E7194" s="111"/>
      <c r="F7194" s="138"/>
      <c r="G7194" s="111"/>
      <c r="J7194" s="111"/>
      <c r="AD7194" s="111"/>
      <c r="AH7194" s="111"/>
    </row>
    <row r="7195" spans="3:34">
      <c r="C7195" s="111"/>
      <c r="D7195" s="111"/>
      <c r="E7195" s="111"/>
      <c r="F7195" s="138"/>
      <c r="G7195" s="111"/>
      <c r="J7195" s="111"/>
      <c r="AD7195" s="111"/>
      <c r="AH7195" s="111"/>
    </row>
    <row r="7196" spans="3:34">
      <c r="C7196" s="111"/>
      <c r="D7196" s="111"/>
      <c r="E7196" s="111"/>
      <c r="F7196" s="138"/>
      <c r="G7196" s="111"/>
      <c r="J7196" s="111"/>
      <c r="AD7196" s="111"/>
      <c r="AH7196" s="111"/>
    </row>
    <row r="7197" spans="3:34">
      <c r="C7197" s="111"/>
      <c r="D7197" s="111"/>
      <c r="E7197" s="111"/>
      <c r="F7197" s="138"/>
      <c r="G7197" s="111"/>
      <c r="J7197" s="111"/>
      <c r="AD7197" s="111"/>
      <c r="AH7197" s="111"/>
    </row>
    <row r="7198" spans="3:34">
      <c r="C7198" s="111"/>
      <c r="D7198" s="111"/>
      <c r="E7198" s="111"/>
      <c r="F7198" s="138"/>
      <c r="G7198" s="111"/>
      <c r="J7198" s="111"/>
      <c r="AD7198" s="111"/>
      <c r="AH7198" s="111"/>
    </row>
    <row r="7199" spans="3:34">
      <c r="C7199" s="111"/>
      <c r="D7199" s="111"/>
      <c r="E7199" s="111"/>
      <c r="F7199" s="138"/>
      <c r="G7199" s="111"/>
      <c r="J7199" s="111"/>
      <c r="AD7199" s="111"/>
      <c r="AH7199" s="111"/>
    </row>
    <row r="7200" spans="3:34">
      <c r="C7200" s="111"/>
      <c r="D7200" s="111"/>
      <c r="E7200" s="111"/>
      <c r="F7200" s="138"/>
      <c r="G7200" s="111"/>
      <c r="J7200" s="111"/>
      <c r="AD7200" s="111"/>
      <c r="AH7200" s="111"/>
    </row>
    <row r="7201" spans="3:34">
      <c r="C7201" s="111"/>
      <c r="D7201" s="111"/>
      <c r="E7201" s="111"/>
      <c r="F7201" s="138"/>
      <c r="G7201" s="111"/>
      <c r="J7201" s="111"/>
      <c r="AD7201" s="111"/>
      <c r="AH7201" s="111"/>
    </row>
    <row r="7202" spans="3:34">
      <c r="C7202" s="111"/>
      <c r="D7202" s="111"/>
      <c r="E7202" s="111"/>
      <c r="F7202" s="138"/>
      <c r="G7202" s="111"/>
      <c r="J7202" s="111"/>
      <c r="AD7202" s="111"/>
      <c r="AH7202" s="111"/>
    </row>
    <row r="7203" spans="3:34">
      <c r="C7203" s="111"/>
      <c r="D7203" s="111"/>
      <c r="E7203" s="111"/>
      <c r="F7203" s="138"/>
      <c r="G7203" s="111"/>
      <c r="J7203" s="111"/>
      <c r="AD7203" s="111"/>
      <c r="AH7203" s="111"/>
    </row>
    <row r="7204" spans="3:34">
      <c r="C7204" s="111"/>
      <c r="D7204" s="111"/>
      <c r="E7204" s="111"/>
      <c r="F7204" s="138"/>
      <c r="G7204" s="111"/>
      <c r="J7204" s="111"/>
      <c r="AD7204" s="111"/>
      <c r="AH7204" s="111"/>
    </row>
    <row r="7205" spans="3:34">
      <c r="C7205" s="111"/>
      <c r="D7205" s="111"/>
      <c r="E7205" s="111"/>
      <c r="F7205" s="138"/>
      <c r="G7205" s="111"/>
      <c r="J7205" s="111"/>
      <c r="AD7205" s="111"/>
      <c r="AH7205" s="111"/>
    </row>
    <row r="7206" spans="3:34">
      <c r="C7206" s="111"/>
      <c r="D7206" s="111"/>
      <c r="E7206" s="111"/>
      <c r="F7206" s="138"/>
      <c r="G7206" s="111"/>
      <c r="J7206" s="111"/>
      <c r="AD7206" s="111"/>
      <c r="AH7206" s="111"/>
    </row>
    <row r="7207" spans="3:34">
      <c r="C7207" s="111"/>
      <c r="D7207" s="111"/>
      <c r="E7207" s="111"/>
      <c r="F7207" s="138"/>
      <c r="G7207" s="111"/>
      <c r="J7207" s="111"/>
      <c r="AD7207" s="111"/>
      <c r="AH7207" s="111"/>
    </row>
    <row r="7208" spans="3:34">
      <c r="C7208" s="111"/>
      <c r="D7208" s="111"/>
      <c r="E7208" s="111"/>
      <c r="F7208" s="138"/>
      <c r="G7208" s="111"/>
      <c r="J7208" s="111"/>
      <c r="AD7208" s="111"/>
      <c r="AH7208" s="111"/>
    </row>
    <row r="7209" spans="3:34">
      <c r="C7209" s="111"/>
      <c r="D7209" s="111"/>
      <c r="E7209" s="111"/>
      <c r="F7209" s="138"/>
      <c r="G7209" s="111"/>
      <c r="J7209" s="111"/>
      <c r="AD7209" s="111"/>
      <c r="AH7209" s="111"/>
    </row>
    <row r="7210" spans="3:34">
      <c r="C7210" s="111"/>
      <c r="D7210" s="111"/>
      <c r="E7210" s="111"/>
      <c r="F7210" s="138"/>
      <c r="G7210" s="111"/>
      <c r="J7210" s="111"/>
      <c r="AD7210" s="111"/>
      <c r="AH7210" s="111"/>
    </row>
    <row r="7211" spans="3:34">
      <c r="C7211" s="111"/>
      <c r="D7211" s="111"/>
      <c r="E7211" s="111"/>
      <c r="F7211" s="138"/>
      <c r="G7211" s="111"/>
      <c r="J7211" s="111"/>
      <c r="AD7211" s="111"/>
      <c r="AH7211" s="111"/>
    </row>
    <row r="7212" spans="3:34">
      <c r="C7212" s="111"/>
      <c r="D7212" s="111"/>
      <c r="E7212" s="111"/>
      <c r="F7212" s="138"/>
      <c r="G7212" s="111"/>
      <c r="J7212" s="111"/>
      <c r="AD7212" s="111"/>
      <c r="AH7212" s="111"/>
    </row>
    <row r="7213" spans="3:34">
      <c r="C7213" s="111"/>
      <c r="D7213" s="111"/>
      <c r="E7213" s="111"/>
      <c r="F7213" s="138"/>
      <c r="G7213" s="111"/>
      <c r="J7213" s="111"/>
      <c r="AD7213" s="111"/>
      <c r="AH7213" s="111"/>
    </row>
    <row r="7214" spans="3:34">
      <c r="C7214" s="111"/>
      <c r="D7214" s="111"/>
      <c r="E7214" s="111"/>
      <c r="F7214" s="138"/>
      <c r="G7214" s="111"/>
      <c r="J7214" s="111"/>
      <c r="AD7214" s="111"/>
      <c r="AH7214" s="111"/>
    </row>
    <row r="7215" spans="3:34">
      <c r="C7215" s="111"/>
      <c r="D7215" s="111"/>
      <c r="E7215" s="111"/>
      <c r="F7215" s="138"/>
      <c r="G7215" s="111"/>
      <c r="J7215" s="111"/>
      <c r="AD7215" s="111"/>
      <c r="AH7215" s="111"/>
    </row>
    <row r="7216" spans="3:34">
      <c r="C7216" s="111"/>
      <c r="D7216" s="111"/>
      <c r="E7216" s="111"/>
      <c r="F7216" s="138"/>
      <c r="G7216" s="111"/>
      <c r="J7216" s="111"/>
      <c r="AD7216" s="111"/>
      <c r="AH7216" s="111"/>
    </row>
    <row r="7217" spans="3:34">
      <c r="C7217" s="111"/>
      <c r="D7217" s="111"/>
      <c r="E7217" s="111"/>
      <c r="F7217" s="138"/>
      <c r="G7217" s="111"/>
      <c r="J7217" s="111"/>
      <c r="AD7217" s="111"/>
      <c r="AH7217" s="111"/>
    </row>
    <row r="7218" spans="3:34">
      <c r="C7218" s="111"/>
      <c r="D7218" s="111"/>
      <c r="E7218" s="111"/>
      <c r="F7218" s="138"/>
      <c r="G7218" s="111"/>
      <c r="J7218" s="111"/>
      <c r="AD7218" s="111"/>
      <c r="AH7218" s="111"/>
    </row>
    <row r="7219" spans="3:34">
      <c r="C7219" s="111"/>
      <c r="D7219" s="111"/>
      <c r="E7219" s="111"/>
      <c r="F7219" s="138"/>
      <c r="G7219" s="111"/>
      <c r="J7219" s="111"/>
      <c r="AD7219" s="111"/>
      <c r="AH7219" s="111"/>
    </row>
    <row r="7220" spans="3:34">
      <c r="C7220" s="111"/>
      <c r="D7220" s="111"/>
      <c r="E7220" s="111"/>
      <c r="F7220" s="138"/>
      <c r="G7220" s="111"/>
      <c r="J7220" s="111"/>
      <c r="AD7220" s="111"/>
      <c r="AH7220" s="111"/>
    </row>
    <row r="7221" spans="3:34">
      <c r="C7221" s="111"/>
      <c r="D7221" s="111"/>
      <c r="E7221" s="111"/>
      <c r="F7221" s="138"/>
      <c r="G7221" s="111"/>
      <c r="J7221" s="111"/>
      <c r="AD7221" s="111"/>
      <c r="AH7221" s="111"/>
    </row>
    <row r="7222" spans="3:34">
      <c r="C7222" s="111"/>
      <c r="D7222" s="111"/>
      <c r="E7222" s="111"/>
      <c r="F7222" s="138"/>
      <c r="G7222" s="111"/>
      <c r="J7222" s="111"/>
      <c r="AD7222" s="111"/>
      <c r="AH7222" s="111"/>
    </row>
    <row r="7223" spans="3:34">
      <c r="C7223" s="111"/>
      <c r="D7223" s="111"/>
      <c r="E7223" s="111"/>
      <c r="F7223" s="138"/>
      <c r="G7223" s="111"/>
      <c r="J7223" s="111"/>
      <c r="AD7223" s="111"/>
      <c r="AH7223" s="111"/>
    </row>
    <row r="7224" spans="3:34">
      <c r="C7224" s="111"/>
      <c r="D7224" s="111"/>
      <c r="E7224" s="111"/>
      <c r="F7224" s="138"/>
      <c r="G7224" s="111"/>
      <c r="J7224" s="111"/>
      <c r="AD7224" s="111"/>
      <c r="AH7224" s="111"/>
    </row>
    <row r="7225" spans="3:34">
      <c r="C7225" s="111"/>
      <c r="D7225" s="111"/>
      <c r="E7225" s="111"/>
      <c r="F7225" s="138"/>
      <c r="G7225" s="111"/>
      <c r="J7225" s="111"/>
      <c r="AD7225" s="111"/>
      <c r="AH7225" s="111"/>
    </row>
    <row r="7226" spans="3:34">
      <c r="C7226" s="111"/>
      <c r="D7226" s="111"/>
      <c r="E7226" s="111"/>
      <c r="F7226" s="138"/>
      <c r="G7226" s="111"/>
      <c r="J7226" s="111"/>
      <c r="AD7226" s="111"/>
      <c r="AH7226" s="111"/>
    </row>
    <row r="7227" spans="3:34">
      <c r="C7227" s="111"/>
      <c r="D7227" s="111"/>
      <c r="E7227" s="111"/>
      <c r="F7227" s="138"/>
      <c r="G7227" s="111"/>
      <c r="J7227" s="111"/>
      <c r="AD7227" s="111"/>
      <c r="AH7227" s="111"/>
    </row>
    <row r="7228" spans="3:34">
      <c r="C7228" s="111"/>
      <c r="D7228" s="111"/>
      <c r="E7228" s="111"/>
      <c r="F7228" s="138"/>
      <c r="G7228" s="111"/>
      <c r="J7228" s="111"/>
      <c r="AD7228" s="111"/>
      <c r="AH7228" s="111"/>
    </row>
    <row r="7229" spans="3:34">
      <c r="C7229" s="111"/>
      <c r="D7229" s="111"/>
      <c r="E7229" s="111"/>
      <c r="F7229" s="138"/>
      <c r="G7229" s="111"/>
      <c r="J7229" s="111"/>
      <c r="AD7229" s="111"/>
      <c r="AH7229" s="111"/>
    </row>
    <row r="7230" spans="3:34">
      <c r="C7230" s="111"/>
      <c r="D7230" s="111"/>
      <c r="E7230" s="111"/>
      <c r="F7230" s="138"/>
      <c r="G7230" s="111"/>
      <c r="J7230" s="111"/>
      <c r="AD7230" s="111"/>
      <c r="AH7230" s="111"/>
    </row>
    <row r="7231" spans="3:34">
      <c r="C7231" s="111"/>
      <c r="D7231" s="111"/>
      <c r="E7231" s="111"/>
      <c r="F7231" s="138"/>
      <c r="G7231" s="111"/>
      <c r="J7231" s="111"/>
      <c r="AD7231" s="111"/>
      <c r="AH7231" s="111"/>
    </row>
    <row r="7232" spans="3:34">
      <c r="C7232" s="111"/>
      <c r="D7232" s="111"/>
      <c r="E7232" s="111"/>
      <c r="F7232" s="138"/>
      <c r="G7232" s="111"/>
      <c r="J7232" s="111"/>
      <c r="AD7232" s="111"/>
      <c r="AH7232" s="111"/>
    </row>
    <row r="7233" spans="3:34">
      <c r="C7233" s="111"/>
      <c r="D7233" s="111"/>
      <c r="E7233" s="111"/>
      <c r="F7233" s="138"/>
      <c r="G7233" s="111"/>
      <c r="J7233" s="111"/>
      <c r="AD7233" s="111"/>
      <c r="AH7233" s="111"/>
    </row>
    <row r="7234" spans="3:34">
      <c r="C7234" s="111"/>
      <c r="D7234" s="111"/>
      <c r="E7234" s="111"/>
      <c r="F7234" s="138"/>
      <c r="G7234" s="111"/>
      <c r="J7234" s="111"/>
      <c r="AD7234" s="111"/>
      <c r="AH7234" s="111"/>
    </row>
    <row r="7235" spans="3:34">
      <c r="C7235" s="111"/>
      <c r="D7235" s="111"/>
      <c r="E7235" s="111"/>
      <c r="F7235" s="138"/>
      <c r="G7235" s="111"/>
      <c r="J7235" s="111"/>
      <c r="AD7235" s="111"/>
      <c r="AH7235" s="111"/>
    </row>
    <row r="7236" spans="3:34">
      <c r="C7236" s="111"/>
      <c r="D7236" s="111"/>
      <c r="E7236" s="111"/>
      <c r="F7236" s="138"/>
      <c r="G7236" s="111"/>
      <c r="J7236" s="111"/>
      <c r="AD7236" s="111"/>
      <c r="AH7236" s="111"/>
    </row>
    <row r="7237" spans="3:34">
      <c r="C7237" s="111"/>
      <c r="D7237" s="111"/>
      <c r="E7237" s="111"/>
      <c r="F7237" s="138"/>
      <c r="G7237" s="111"/>
      <c r="J7237" s="111"/>
      <c r="AD7237" s="111"/>
      <c r="AH7237" s="111"/>
    </row>
    <row r="7238" spans="3:34">
      <c r="C7238" s="111"/>
      <c r="D7238" s="111"/>
      <c r="E7238" s="111"/>
      <c r="F7238" s="138"/>
      <c r="G7238" s="111"/>
      <c r="J7238" s="111"/>
      <c r="AD7238" s="111"/>
      <c r="AH7238" s="111"/>
    </row>
    <row r="7239" spans="3:34">
      <c r="C7239" s="111"/>
      <c r="D7239" s="111"/>
      <c r="E7239" s="111"/>
      <c r="F7239" s="138"/>
      <c r="G7239" s="111"/>
      <c r="J7239" s="111"/>
      <c r="AD7239" s="111"/>
      <c r="AH7239" s="111"/>
    </row>
    <row r="7240" spans="3:34">
      <c r="C7240" s="111"/>
      <c r="D7240" s="111"/>
      <c r="E7240" s="111"/>
      <c r="F7240" s="138"/>
      <c r="G7240" s="111"/>
      <c r="J7240" s="111"/>
      <c r="AD7240" s="111"/>
      <c r="AH7240" s="111"/>
    </row>
    <row r="7241" spans="3:34">
      <c r="C7241" s="111"/>
      <c r="D7241" s="111"/>
      <c r="E7241" s="111"/>
      <c r="F7241" s="138"/>
      <c r="G7241" s="111"/>
      <c r="J7241" s="111"/>
      <c r="AD7241" s="111"/>
      <c r="AH7241" s="111"/>
    </row>
    <row r="7242" spans="3:34">
      <c r="C7242" s="111"/>
      <c r="D7242" s="111"/>
      <c r="E7242" s="111"/>
      <c r="F7242" s="138"/>
      <c r="G7242" s="111"/>
      <c r="J7242" s="111"/>
      <c r="AD7242" s="111"/>
      <c r="AH7242" s="111"/>
    </row>
    <row r="7243" spans="3:34">
      <c r="C7243" s="111"/>
      <c r="D7243" s="111"/>
      <c r="E7243" s="111"/>
      <c r="F7243" s="138"/>
      <c r="G7243" s="111"/>
      <c r="J7243" s="111"/>
      <c r="AD7243" s="111"/>
      <c r="AH7243" s="111"/>
    </row>
    <row r="7244" spans="3:34">
      <c r="C7244" s="111"/>
      <c r="D7244" s="111"/>
      <c r="E7244" s="111"/>
      <c r="F7244" s="138"/>
      <c r="G7244" s="111"/>
      <c r="J7244" s="111"/>
      <c r="AD7244" s="111"/>
      <c r="AH7244" s="111"/>
    </row>
    <row r="7245" spans="3:34">
      <c r="C7245" s="111"/>
      <c r="D7245" s="111"/>
      <c r="E7245" s="111"/>
      <c r="F7245" s="138"/>
      <c r="G7245" s="111"/>
      <c r="J7245" s="111"/>
      <c r="AD7245" s="111"/>
      <c r="AH7245" s="111"/>
    </row>
    <row r="7246" spans="3:34">
      <c r="C7246" s="111"/>
      <c r="D7246" s="111"/>
      <c r="E7246" s="111"/>
      <c r="F7246" s="138"/>
      <c r="G7246" s="111"/>
      <c r="J7246" s="111"/>
      <c r="AD7246" s="111"/>
      <c r="AH7246" s="111"/>
    </row>
    <row r="7247" spans="3:34">
      <c r="C7247" s="111"/>
      <c r="D7247" s="111"/>
      <c r="E7247" s="111"/>
      <c r="F7247" s="138"/>
      <c r="G7247" s="111"/>
      <c r="J7247" s="111"/>
      <c r="AD7247" s="111"/>
      <c r="AH7247" s="111"/>
    </row>
    <row r="7248" spans="3:34">
      <c r="C7248" s="111"/>
      <c r="D7248" s="111"/>
      <c r="E7248" s="111"/>
      <c r="F7248" s="138"/>
      <c r="G7248" s="111"/>
      <c r="J7248" s="111"/>
      <c r="AD7248" s="111"/>
      <c r="AH7248" s="111"/>
    </row>
    <row r="7249" spans="3:34">
      <c r="C7249" s="111"/>
      <c r="D7249" s="111"/>
      <c r="E7249" s="111"/>
      <c r="F7249" s="138"/>
      <c r="G7249" s="111"/>
      <c r="J7249" s="111"/>
      <c r="AD7249" s="111"/>
      <c r="AH7249" s="111"/>
    </row>
    <row r="7250" spans="3:34">
      <c r="C7250" s="111"/>
      <c r="D7250" s="111"/>
      <c r="E7250" s="111"/>
      <c r="F7250" s="138"/>
      <c r="G7250" s="111"/>
      <c r="J7250" s="111"/>
      <c r="AD7250" s="111"/>
      <c r="AH7250" s="111"/>
    </row>
    <row r="7251" spans="3:34">
      <c r="C7251" s="111"/>
      <c r="D7251" s="111"/>
      <c r="E7251" s="111"/>
      <c r="F7251" s="138"/>
      <c r="G7251" s="111"/>
      <c r="J7251" s="111"/>
      <c r="AD7251" s="111"/>
      <c r="AH7251" s="111"/>
    </row>
    <row r="7252" spans="3:34">
      <c r="C7252" s="111"/>
      <c r="D7252" s="111"/>
      <c r="E7252" s="111"/>
      <c r="F7252" s="138"/>
      <c r="G7252" s="111"/>
      <c r="J7252" s="111"/>
      <c r="AD7252" s="111"/>
      <c r="AH7252" s="111"/>
    </row>
    <row r="7253" spans="3:34">
      <c r="C7253" s="111"/>
      <c r="D7253" s="111"/>
      <c r="E7253" s="111"/>
      <c r="F7253" s="138"/>
      <c r="G7253" s="111"/>
      <c r="J7253" s="111"/>
      <c r="AD7253" s="111"/>
      <c r="AH7253" s="111"/>
    </row>
    <row r="7254" spans="3:34">
      <c r="C7254" s="111"/>
      <c r="D7254" s="111"/>
      <c r="E7254" s="111"/>
      <c r="F7254" s="138"/>
      <c r="G7254" s="111"/>
      <c r="J7254" s="111"/>
      <c r="AD7254" s="111"/>
      <c r="AH7254" s="111"/>
    </row>
    <row r="7255" spans="3:34">
      <c r="C7255" s="111"/>
      <c r="D7255" s="111"/>
      <c r="E7255" s="111"/>
      <c r="F7255" s="138"/>
      <c r="G7255" s="111"/>
      <c r="J7255" s="111"/>
      <c r="AD7255" s="111"/>
      <c r="AH7255" s="111"/>
    </row>
    <row r="7256" spans="3:34">
      <c r="C7256" s="111"/>
      <c r="D7256" s="111"/>
      <c r="E7256" s="111"/>
      <c r="F7256" s="138"/>
      <c r="G7256" s="111"/>
      <c r="J7256" s="111"/>
      <c r="AD7256" s="111"/>
      <c r="AH7256" s="111"/>
    </row>
    <row r="7257" spans="3:34">
      <c r="C7257" s="111"/>
      <c r="D7257" s="111"/>
      <c r="E7257" s="111"/>
      <c r="F7257" s="138"/>
      <c r="G7257" s="111"/>
      <c r="J7257" s="111"/>
      <c r="AD7257" s="111"/>
      <c r="AH7257" s="111"/>
    </row>
    <row r="7258" spans="3:34">
      <c r="C7258" s="111"/>
      <c r="D7258" s="111"/>
      <c r="E7258" s="111"/>
      <c r="F7258" s="138"/>
      <c r="G7258" s="111"/>
      <c r="J7258" s="111"/>
      <c r="AD7258" s="111"/>
      <c r="AH7258" s="111"/>
    </row>
    <row r="7259" spans="3:34">
      <c r="C7259" s="111"/>
      <c r="D7259" s="111"/>
      <c r="E7259" s="111"/>
      <c r="F7259" s="138"/>
      <c r="G7259" s="111"/>
      <c r="J7259" s="111"/>
      <c r="AD7259" s="111"/>
      <c r="AH7259" s="111"/>
    </row>
    <row r="7260" spans="3:34">
      <c r="C7260" s="111"/>
      <c r="D7260" s="111"/>
      <c r="E7260" s="111"/>
      <c r="F7260" s="138"/>
      <c r="G7260" s="111"/>
      <c r="J7260" s="111"/>
      <c r="AD7260" s="111"/>
      <c r="AH7260" s="111"/>
    </row>
    <row r="7261" spans="3:34">
      <c r="C7261" s="111"/>
      <c r="D7261" s="111"/>
      <c r="E7261" s="111"/>
      <c r="F7261" s="138"/>
      <c r="G7261" s="111"/>
      <c r="J7261" s="111"/>
      <c r="AD7261" s="111"/>
      <c r="AH7261" s="111"/>
    </row>
    <row r="7262" spans="3:34">
      <c r="C7262" s="111"/>
      <c r="D7262" s="111"/>
      <c r="E7262" s="111"/>
      <c r="F7262" s="138"/>
      <c r="G7262" s="111"/>
      <c r="J7262" s="111"/>
      <c r="AD7262" s="111"/>
      <c r="AH7262" s="111"/>
    </row>
    <row r="7263" spans="3:34">
      <c r="C7263" s="111"/>
      <c r="D7263" s="111"/>
      <c r="E7263" s="111"/>
      <c r="F7263" s="138"/>
      <c r="G7263" s="111"/>
      <c r="J7263" s="111"/>
      <c r="AD7263" s="111"/>
      <c r="AH7263" s="111"/>
    </row>
    <row r="7264" spans="3:34">
      <c r="C7264" s="111"/>
      <c r="D7264" s="111"/>
      <c r="E7264" s="111"/>
      <c r="F7264" s="138"/>
      <c r="G7264" s="111"/>
      <c r="J7264" s="111"/>
      <c r="AD7264" s="111"/>
      <c r="AH7264" s="111"/>
    </row>
    <row r="7265" spans="3:34">
      <c r="C7265" s="111"/>
      <c r="D7265" s="111"/>
      <c r="E7265" s="111"/>
      <c r="F7265" s="138"/>
      <c r="G7265" s="111"/>
      <c r="J7265" s="111"/>
      <c r="AD7265" s="111"/>
      <c r="AH7265" s="111"/>
    </row>
    <row r="7266" spans="3:34">
      <c r="C7266" s="111"/>
      <c r="D7266" s="111"/>
      <c r="E7266" s="111"/>
      <c r="F7266" s="138"/>
      <c r="G7266" s="111"/>
      <c r="J7266" s="111"/>
      <c r="AD7266" s="111"/>
      <c r="AH7266" s="111"/>
    </row>
    <row r="7267" spans="3:34">
      <c r="C7267" s="111"/>
      <c r="D7267" s="111"/>
      <c r="E7267" s="111"/>
      <c r="F7267" s="138"/>
      <c r="G7267" s="111"/>
      <c r="J7267" s="111"/>
      <c r="AD7267" s="111"/>
      <c r="AH7267" s="111"/>
    </row>
    <row r="7268" spans="3:34">
      <c r="C7268" s="111"/>
      <c r="D7268" s="111"/>
      <c r="E7268" s="111"/>
      <c r="F7268" s="138"/>
      <c r="G7268" s="111"/>
      <c r="J7268" s="111"/>
      <c r="AD7268" s="111"/>
      <c r="AH7268" s="111"/>
    </row>
    <row r="7269" spans="3:34">
      <c r="C7269" s="111"/>
      <c r="D7269" s="111"/>
      <c r="E7269" s="111"/>
      <c r="F7269" s="138"/>
      <c r="G7269" s="111"/>
      <c r="J7269" s="111"/>
      <c r="AD7269" s="111"/>
      <c r="AH7269" s="111"/>
    </row>
    <row r="7270" spans="3:34">
      <c r="C7270" s="111"/>
      <c r="D7270" s="111"/>
      <c r="E7270" s="111"/>
      <c r="F7270" s="138"/>
      <c r="G7270" s="111"/>
      <c r="J7270" s="111"/>
      <c r="AD7270" s="111"/>
      <c r="AH7270" s="111"/>
    </row>
    <row r="7271" spans="3:34">
      <c r="C7271" s="111"/>
      <c r="D7271" s="111"/>
      <c r="E7271" s="111"/>
      <c r="F7271" s="138"/>
      <c r="G7271" s="111"/>
      <c r="J7271" s="111"/>
      <c r="AD7271" s="111"/>
      <c r="AH7271" s="111"/>
    </row>
    <row r="7272" spans="3:34">
      <c r="C7272" s="111"/>
      <c r="D7272" s="111"/>
      <c r="E7272" s="111"/>
      <c r="F7272" s="138"/>
      <c r="G7272" s="111"/>
      <c r="J7272" s="111"/>
      <c r="AD7272" s="111"/>
      <c r="AH7272" s="111"/>
    </row>
    <row r="7273" spans="3:34">
      <c r="C7273" s="111"/>
      <c r="D7273" s="111"/>
      <c r="E7273" s="111"/>
      <c r="F7273" s="138"/>
      <c r="G7273" s="111"/>
      <c r="J7273" s="111"/>
      <c r="AD7273" s="111"/>
      <c r="AH7273" s="111"/>
    </row>
    <row r="7274" spans="3:34">
      <c r="C7274" s="111"/>
      <c r="D7274" s="111"/>
      <c r="E7274" s="111"/>
      <c r="F7274" s="138"/>
      <c r="G7274" s="111"/>
      <c r="J7274" s="111"/>
      <c r="AD7274" s="111"/>
      <c r="AH7274" s="111"/>
    </row>
    <row r="7275" spans="3:34">
      <c r="C7275" s="111"/>
      <c r="D7275" s="111"/>
      <c r="E7275" s="111"/>
      <c r="F7275" s="138"/>
      <c r="G7275" s="111"/>
      <c r="J7275" s="111"/>
      <c r="AD7275" s="111"/>
      <c r="AH7275" s="111"/>
    </row>
    <row r="7276" spans="3:34">
      <c r="C7276" s="111"/>
      <c r="D7276" s="111"/>
      <c r="E7276" s="111"/>
      <c r="F7276" s="138"/>
      <c r="G7276" s="111"/>
      <c r="J7276" s="111"/>
      <c r="AD7276" s="111"/>
      <c r="AH7276" s="111"/>
    </row>
    <row r="7277" spans="3:34">
      <c r="C7277" s="111"/>
      <c r="D7277" s="111"/>
      <c r="E7277" s="111"/>
      <c r="F7277" s="138"/>
      <c r="G7277" s="111"/>
      <c r="J7277" s="111"/>
      <c r="AD7277" s="111"/>
      <c r="AH7277" s="111"/>
    </row>
    <row r="7278" spans="3:34">
      <c r="C7278" s="111"/>
      <c r="D7278" s="111"/>
      <c r="E7278" s="111"/>
      <c r="F7278" s="138"/>
      <c r="G7278" s="111"/>
      <c r="J7278" s="111"/>
      <c r="AD7278" s="111"/>
      <c r="AH7278" s="111"/>
    </row>
    <row r="7279" spans="3:34">
      <c r="C7279" s="111"/>
      <c r="D7279" s="111"/>
      <c r="E7279" s="111"/>
      <c r="F7279" s="138"/>
      <c r="G7279" s="111"/>
      <c r="J7279" s="111"/>
      <c r="AD7279" s="111"/>
      <c r="AH7279" s="111"/>
    </row>
    <row r="7280" spans="3:34">
      <c r="C7280" s="111"/>
      <c r="D7280" s="111"/>
      <c r="E7280" s="111"/>
      <c r="F7280" s="138"/>
      <c r="G7280" s="111"/>
      <c r="J7280" s="111"/>
      <c r="AD7280" s="111"/>
      <c r="AH7280" s="111"/>
    </row>
    <row r="7281" spans="3:34">
      <c r="C7281" s="111"/>
      <c r="D7281" s="111"/>
      <c r="E7281" s="111"/>
      <c r="F7281" s="138"/>
      <c r="G7281" s="111"/>
      <c r="J7281" s="111"/>
      <c r="AD7281" s="111"/>
      <c r="AH7281" s="111"/>
    </row>
    <row r="7282" spans="3:34">
      <c r="C7282" s="111"/>
      <c r="D7282" s="111"/>
      <c r="E7282" s="111"/>
      <c r="F7282" s="138"/>
      <c r="G7282" s="111"/>
      <c r="J7282" s="111"/>
      <c r="AD7282" s="111"/>
      <c r="AH7282" s="111"/>
    </row>
    <row r="7283" spans="3:34">
      <c r="C7283" s="111"/>
      <c r="D7283" s="111"/>
      <c r="E7283" s="111"/>
      <c r="F7283" s="138"/>
      <c r="G7283" s="111"/>
      <c r="J7283" s="111"/>
      <c r="AD7283" s="111"/>
      <c r="AH7283" s="111"/>
    </row>
    <row r="7284" spans="3:34">
      <c r="C7284" s="111"/>
      <c r="D7284" s="111"/>
      <c r="E7284" s="111"/>
      <c r="F7284" s="138"/>
      <c r="G7284" s="111"/>
      <c r="J7284" s="111"/>
      <c r="AD7284" s="111"/>
      <c r="AH7284" s="111"/>
    </row>
    <row r="7285" spans="3:34">
      <c r="C7285" s="111"/>
      <c r="D7285" s="111"/>
      <c r="E7285" s="111"/>
      <c r="F7285" s="138"/>
      <c r="G7285" s="111"/>
      <c r="J7285" s="111"/>
      <c r="AD7285" s="111"/>
      <c r="AH7285" s="111"/>
    </row>
    <row r="7286" spans="3:34">
      <c r="C7286" s="111"/>
      <c r="D7286" s="111"/>
      <c r="E7286" s="111"/>
      <c r="F7286" s="138"/>
      <c r="G7286" s="111"/>
      <c r="J7286" s="111"/>
      <c r="AD7286" s="111"/>
      <c r="AH7286" s="111"/>
    </row>
    <row r="7287" spans="3:34">
      <c r="C7287" s="111"/>
      <c r="D7287" s="111"/>
      <c r="E7287" s="111"/>
      <c r="F7287" s="138"/>
      <c r="G7287" s="111"/>
      <c r="J7287" s="111"/>
      <c r="AD7287" s="111"/>
      <c r="AH7287" s="111"/>
    </row>
    <row r="7288" spans="3:34">
      <c r="C7288" s="111"/>
      <c r="D7288" s="111"/>
      <c r="E7288" s="111"/>
      <c r="F7288" s="138"/>
      <c r="G7288" s="111"/>
      <c r="J7288" s="111"/>
      <c r="AD7288" s="111"/>
      <c r="AH7288" s="111"/>
    </row>
    <row r="7289" spans="3:34">
      <c r="C7289" s="111"/>
      <c r="D7289" s="111"/>
      <c r="E7289" s="111"/>
      <c r="F7289" s="138"/>
      <c r="G7289" s="111"/>
      <c r="J7289" s="111"/>
      <c r="AD7289" s="111"/>
      <c r="AH7289" s="111"/>
    </row>
    <row r="7290" spans="3:34">
      <c r="C7290" s="111"/>
      <c r="D7290" s="111"/>
      <c r="E7290" s="111"/>
      <c r="F7290" s="138"/>
      <c r="G7290" s="111"/>
      <c r="J7290" s="111"/>
      <c r="AD7290" s="111"/>
      <c r="AH7290" s="111"/>
    </row>
    <row r="7291" spans="3:34">
      <c r="C7291" s="111"/>
      <c r="D7291" s="111"/>
      <c r="E7291" s="111"/>
      <c r="F7291" s="138"/>
      <c r="G7291" s="111"/>
      <c r="J7291" s="111"/>
      <c r="AD7291" s="111"/>
      <c r="AH7291" s="111"/>
    </row>
    <row r="7292" spans="3:34">
      <c r="C7292" s="111"/>
      <c r="D7292" s="111"/>
      <c r="E7292" s="111"/>
      <c r="F7292" s="138"/>
      <c r="G7292" s="111"/>
      <c r="J7292" s="111"/>
      <c r="AD7292" s="111"/>
      <c r="AH7292" s="111"/>
    </row>
    <row r="7293" spans="3:34">
      <c r="C7293" s="111"/>
      <c r="D7293" s="111"/>
      <c r="E7293" s="111"/>
      <c r="F7293" s="138"/>
      <c r="G7293" s="111"/>
      <c r="J7293" s="111"/>
      <c r="AD7293" s="111"/>
      <c r="AH7293" s="111"/>
    </row>
    <row r="7294" spans="3:34">
      <c r="C7294" s="111"/>
      <c r="D7294" s="111"/>
      <c r="E7294" s="111"/>
      <c r="F7294" s="138"/>
      <c r="G7294" s="111"/>
      <c r="J7294" s="111"/>
      <c r="AD7294" s="111"/>
      <c r="AH7294" s="111"/>
    </row>
    <row r="7295" spans="3:34">
      <c r="C7295" s="111"/>
      <c r="D7295" s="111"/>
      <c r="E7295" s="111"/>
      <c r="F7295" s="138"/>
      <c r="G7295" s="111"/>
      <c r="J7295" s="111"/>
      <c r="AD7295" s="111"/>
      <c r="AH7295" s="111"/>
    </row>
    <row r="7296" spans="3:34">
      <c r="C7296" s="111"/>
      <c r="D7296" s="111"/>
      <c r="E7296" s="111"/>
      <c r="F7296" s="138"/>
      <c r="G7296" s="111"/>
      <c r="J7296" s="111"/>
      <c r="AD7296" s="111"/>
      <c r="AH7296" s="111"/>
    </row>
    <row r="7297" spans="3:34">
      <c r="C7297" s="111"/>
      <c r="D7297" s="111"/>
      <c r="E7297" s="111"/>
      <c r="F7297" s="138"/>
      <c r="G7297" s="111"/>
      <c r="J7297" s="111"/>
      <c r="AD7297" s="111"/>
      <c r="AH7297" s="111"/>
    </row>
    <row r="7298" spans="3:34">
      <c r="C7298" s="111"/>
      <c r="D7298" s="111"/>
      <c r="E7298" s="111"/>
      <c r="F7298" s="138"/>
      <c r="G7298" s="111"/>
      <c r="J7298" s="111"/>
      <c r="AD7298" s="111"/>
      <c r="AH7298" s="111"/>
    </row>
    <row r="7299" spans="3:34">
      <c r="C7299" s="111"/>
      <c r="D7299" s="111"/>
      <c r="E7299" s="111"/>
      <c r="F7299" s="138"/>
      <c r="G7299" s="111"/>
      <c r="J7299" s="111"/>
      <c r="AD7299" s="111"/>
      <c r="AH7299" s="111"/>
    </row>
    <row r="7300" spans="3:34">
      <c r="C7300" s="111"/>
      <c r="D7300" s="111"/>
      <c r="E7300" s="111"/>
      <c r="F7300" s="138"/>
      <c r="G7300" s="111"/>
      <c r="J7300" s="111"/>
      <c r="AD7300" s="111"/>
      <c r="AH7300" s="111"/>
    </row>
    <row r="7301" spans="3:34">
      <c r="C7301" s="111"/>
      <c r="D7301" s="111"/>
      <c r="E7301" s="111"/>
      <c r="F7301" s="138"/>
      <c r="G7301" s="111"/>
      <c r="J7301" s="111"/>
      <c r="AD7301" s="111"/>
      <c r="AH7301" s="111"/>
    </row>
    <row r="7302" spans="3:34">
      <c r="C7302" s="111"/>
      <c r="D7302" s="111"/>
      <c r="E7302" s="111"/>
      <c r="F7302" s="138"/>
      <c r="G7302" s="111"/>
      <c r="J7302" s="111"/>
      <c r="AD7302" s="111"/>
      <c r="AH7302" s="111"/>
    </row>
    <row r="7303" spans="3:34">
      <c r="C7303" s="111"/>
      <c r="D7303" s="111"/>
      <c r="E7303" s="111"/>
      <c r="F7303" s="138"/>
      <c r="G7303" s="111"/>
      <c r="J7303" s="111"/>
      <c r="AD7303" s="111"/>
      <c r="AH7303" s="111"/>
    </row>
    <row r="7304" spans="3:34">
      <c r="C7304" s="111"/>
      <c r="D7304" s="111"/>
      <c r="E7304" s="111"/>
      <c r="F7304" s="138"/>
      <c r="G7304" s="111"/>
      <c r="J7304" s="111"/>
      <c r="AD7304" s="111"/>
      <c r="AH7304" s="111"/>
    </row>
    <row r="7305" spans="3:34">
      <c r="C7305" s="111"/>
      <c r="D7305" s="111"/>
      <c r="E7305" s="111"/>
      <c r="F7305" s="138"/>
      <c r="G7305" s="111"/>
      <c r="J7305" s="111"/>
      <c r="AD7305" s="111"/>
      <c r="AH7305" s="111"/>
    </row>
    <row r="7306" spans="3:34">
      <c r="C7306" s="111"/>
      <c r="D7306" s="111"/>
      <c r="E7306" s="111"/>
      <c r="F7306" s="138"/>
      <c r="G7306" s="111"/>
      <c r="J7306" s="111"/>
      <c r="AD7306" s="111"/>
      <c r="AH7306" s="111"/>
    </row>
    <row r="7307" spans="3:34">
      <c r="C7307" s="111"/>
      <c r="D7307" s="111"/>
      <c r="E7307" s="111"/>
      <c r="F7307" s="138"/>
      <c r="G7307" s="111"/>
      <c r="J7307" s="111"/>
      <c r="AD7307" s="111"/>
      <c r="AH7307" s="111"/>
    </row>
    <row r="7308" spans="3:34">
      <c r="C7308" s="111"/>
      <c r="D7308" s="111"/>
      <c r="E7308" s="111"/>
      <c r="F7308" s="138"/>
      <c r="G7308" s="111"/>
      <c r="J7308" s="111"/>
      <c r="AD7308" s="111"/>
      <c r="AH7308" s="111"/>
    </row>
    <row r="7309" spans="3:34">
      <c r="C7309" s="111"/>
      <c r="D7309" s="111"/>
      <c r="E7309" s="111"/>
      <c r="F7309" s="138"/>
      <c r="G7309" s="111"/>
      <c r="J7309" s="111"/>
      <c r="AD7309" s="111"/>
      <c r="AH7309" s="111"/>
    </row>
    <row r="7310" spans="3:34">
      <c r="C7310" s="111"/>
      <c r="D7310" s="111"/>
      <c r="E7310" s="111"/>
      <c r="F7310" s="138"/>
      <c r="G7310" s="111"/>
      <c r="J7310" s="111"/>
      <c r="AD7310" s="111"/>
      <c r="AH7310" s="111"/>
    </row>
    <row r="7311" spans="3:34">
      <c r="C7311" s="111"/>
      <c r="D7311" s="111"/>
      <c r="E7311" s="111"/>
      <c r="F7311" s="138"/>
      <c r="G7311" s="111"/>
      <c r="J7311" s="111"/>
      <c r="AD7311" s="111"/>
      <c r="AH7311" s="111"/>
    </row>
    <row r="7312" spans="3:34">
      <c r="C7312" s="111"/>
      <c r="D7312" s="111"/>
      <c r="E7312" s="111"/>
      <c r="F7312" s="138"/>
      <c r="G7312" s="111"/>
      <c r="J7312" s="111"/>
      <c r="AD7312" s="111"/>
      <c r="AH7312" s="111"/>
    </row>
    <row r="7313" spans="3:34">
      <c r="C7313" s="111"/>
      <c r="D7313" s="111"/>
      <c r="E7313" s="111"/>
      <c r="F7313" s="138"/>
      <c r="G7313" s="111"/>
      <c r="J7313" s="111"/>
      <c r="AD7313" s="111"/>
      <c r="AH7313" s="111"/>
    </row>
    <row r="7314" spans="3:34">
      <c r="C7314" s="111"/>
      <c r="D7314" s="111"/>
      <c r="E7314" s="111"/>
      <c r="F7314" s="138"/>
      <c r="G7314" s="111"/>
      <c r="J7314" s="111"/>
      <c r="AD7314" s="111"/>
      <c r="AH7314" s="111"/>
    </row>
    <row r="7315" spans="3:34">
      <c r="C7315" s="111"/>
      <c r="D7315" s="111"/>
      <c r="E7315" s="111"/>
      <c r="F7315" s="138"/>
      <c r="G7315" s="111"/>
      <c r="J7315" s="111"/>
      <c r="AD7315" s="111"/>
      <c r="AH7315" s="111"/>
    </row>
    <row r="7316" spans="3:34">
      <c r="C7316" s="111"/>
      <c r="D7316" s="111"/>
      <c r="E7316" s="111"/>
      <c r="F7316" s="138"/>
      <c r="G7316" s="111"/>
      <c r="J7316" s="111"/>
      <c r="AD7316" s="111"/>
      <c r="AH7316" s="111"/>
    </row>
    <row r="7317" spans="3:34">
      <c r="C7317" s="111"/>
      <c r="D7317" s="111"/>
      <c r="E7317" s="111"/>
      <c r="F7317" s="138"/>
      <c r="G7317" s="111"/>
      <c r="J7317" s="111"/>
      <c r="AD7317" s="111"/>
      <c r="AH7317" s="111"/>
    </row>
    <row r="7318" spans="3:34">
      <c r="C7318" s="111"/>
      <c r="D7318" s="111"/>
      <c r="E7318" s="111"/>
      <c r="F7318" s="138"/>
      <c r="G7318" s="111"/>
      <c r="J7318" s="111"/>
      <c r="AD7318" s="111"/>
      <c r="AH7318" s="111"/>
    </row>
    <row r="7319" spans="3:34">
      <c r="C7319" s="111"/>
      <c r="D7319" s="111"/>
      <c r="E7319" s="111"/>
      <c r="F7319" s="138"/>
      <c r="G7319" s="111"/>
      <c r="J7319" s="111"/>
      <c r="AD7319" s="111"/>
      <c r="AH7319" s="111"/>
    </row>
    <row r="7320" spans="3:34">
      <c r="C7320" s="111"/>
      <c r="D7320" s="111"/>
      <c r="E7320" s="111"/>
      <c r="F7320" s="138"/>
      <c r="G7320" s="111"/>
      <c r="J7320" s="111"/>
      <c r="AD7320" s="111"/>
      <c r="AH7320" s="111"/>
    </row>
    <row r="7321" spans="3:34">
      <c r="C7321" s="111"/>
      <c r="D7321" s="111"/>
      <c r="E7321" s="111"/>
      <c r="F7321" s="138"/>
      <c r="G7321" s="111"/>
      <c r="J7321" s="111"/>
      <c r="AD7321" s="111"/>
      <c r="AH7321" s="111"/>
    </row>
    <row r="7322" spans="3:34">
      <c r="C7322" s="111"/>
      <c r="D7322" s="111"/>
      <c r="E7322" s="111"/>
      <c r="F7322" s="138"/>
      <c r="G7322" s="111"/>
      <c r="J7322" s="111"/>
      <c r="AD7322" s="111"/>
      <c r="AH7322" s="111"/>
    </row>
    <row r="7323" spans="3:34">
      <c r="C7323" s="111"/>
      <c r="D7323" s="111"/>
      <c r="E7323" s="111"/>
      <c r="F7323" s="138"/>
      <c r="G7323" s="111"/>
      <c r="J7323" s="111"/>
      <c r="AD7323" s="111"/>
      <c r="AH7323" s="111"/>
    </row>
    <row r="7324" spans="3:34">
      <c r="C7324" s="111"/>
      <c r="D7324" s="111"/>
      <c r="E7324" s="111"/>
      <c r="F7324" s="138"/>
      <c r="G7324" s="111"/>
      <c r="J7324" s="111"/>
      <c r="AD7324" s="111"/>
      <c r="AH7324" s="111"/>
    </row>
    <row r="7325" spans="3:34">
      <c r="C7325" s="111"/>
      <c r="D7325" s="111"/>
      <c r="E7325" s="111"/>
      <c r="F7325" s="138"/>
      <c r="G7325" s="111"/>
      <c r="J7325" s="111"/>
      <c r="AD7325" s="111"/>
      <c r="AH7325" s="111"/>
    </row>
    <row r="7326" spans="3:34">
      <c r="C7326" s="111"/>
      <c r="D7326" s="111"/>
      <c r="E7326" s="111"/>
      <c r="F7326" s="138"/>
      <c r="G7326" s="111"/>
      <c r="J7326" s="111"/>
      <c r="AD7326" s="111"/>
      <c r="AH7326" s="111"/>
    </row>
    <row r="7327" spans="3:34">
      <c r="C7327" s="111"/>
      <c r="D7327" s="111"/>
      <c r="E7327" s="111"/>
      <c r="F7327" s="138"/>
      <c r="G7327" s="111"/>
      <c r="J7327" s="111"/>
      <c r="AD7327" s="111"/>
      <c r="AH7327" s="111"/>
    </row>
    <row r="7328" spans="3:34">
      <c r="C7328" s="111"/>
      <c r="D7328" s="111"/>
      <c r="E7328" s="111"/>
      <c r="F7328" s="138"/>
      <c r="G7328" s="111"/>
      <c r="J7328" s="111"/>
      <c r="AD7328" s="111"/>
      <c r="AH7328" s="111"/>
    </row>
    <row r="7329" spans="3:34">
      <c r="C7329" s="111"/>
      <c r="D7329" s="111"/>
      <c r="E7329" s="111"/>
      <c r="F7329" s="138"/>
      <c r="G7329" s="111"/>
      <c r="J7329" s="111"/>
      <c r="AD7329" s="111"/>
      <c r="AH7329" s="111"/>
    </row>
    <row r="7330" spans="3:34">
      <c r="C7330" s="111"/>
      <c r="D7330" s="111"/>
      <c r="E7330" s="111"/>
      <c r="F7330" s="138"/>
      <c r="G7330" s="111"/>
      <c r="J7330" s="111"/>
      <c r="AD7330" s="111"/>
      <c r="AH7330" s="111"/>
    </row>
    <row r="7331" spans="3:34">
      <c r="C7331" s="111"/>
      <c r="D7331" s="111"/>
      <c r="E7331" s="111"/>
      <c r="F7331" s="138"/>
      <c r="G7331" s="111"/>
      <c r="J7331" s="111"/>
      <c r="AD7331" s="111"/>
      <c r="AH7331" s="111"/>
    </row>
    <row r="7332" spans="3:34">
      <c r="C7332" s="111"/>
      <c r="D7332" s="111"/>
      <c r="E7332" s="111"/>
      <c r="F7332" s="138"/>
      <c r="G7332" s="111"/>
      <c r="J7332" s="111"/>
      <c r="AD7332" s="111"/>
      <c r="AH7332" s="111"/>
    </row>
    <row r="7333" spans="3:34">
      <c r="C7333" s="111"/>
      <c r="D7333" s="111"/>
      <c r="E7333" s="111"/>
      <c r="F7333" s="138"/>
      <c r="G7333" s="111"/>
      <c r="J7333" s="111"/>
      <c r="AD7333" s="111"/>
      <c r="AH7333" s="111"/>
    </row>
    <row r="7334" spans="3:34">
      <c r="C7334" s="111"/>
      <c r="D7334" s="111"/>
      <c r="E7334" s="111"/>
      <c r="F7334" s="138"/>
      <c r="G7334" s="111"/>
      <c r="J7334" s="111"/>
      <c r="AD7334" s="111"/>
      <c r="AH7334" s="111"/>
    </row>
    <row r="7335" spans="3:34">
      <c r="C7335" s="111"/>
      <c r="D7335" s="111"/>
      <c r="E7335" s="111"/>
      <c r="F7335" s="138"/>
      <c r="G7335" s="111"/>
      <c r="J7335" s="111"/>
      <c r="AD7335" s="111"/>
      <c r="AH7335" s="111"/>
    </row>
    <row r="7336" spans="3:34">
      <c r="C7336" s="111"/>
      <c r="D7336" s="111"/>
      <c r="E7336" s="111"/>
      <c r="F7336" s="138"/>
      <c r="G7336" s="111"/>
      <c r="J7336" s="111"/>
      <c r="AD7336" s="111"/>
      <c r="AH7336" s="111"/>
    </row>
    <row r="7337" spans="3:34">
      <c r="C7337" s="111"/>
      <c r="D7337" s="111"/>
      <c r="E7337" s="111"/>
      <c r="F7337" s="138"/>
      <c r="G7337" s="111"/>
      <c r="J7337" s="111"/>
      <c r="AD7337" s="111"/>
      <c r="AH7337" s="111"/>
    </row>
    <row r="7338" spans="3:34">
      <c r="C7338" s="111"/>
      <c r="D7338" s="111"/>
      <c r="E7338" s="111"/>
      <c r="F7338" s="138"/>
      <c r="G7338" s="111"/>
      <c r="J7338" s="111"/>
      <c r="AD7338" s="111"/>
      <c r="AH7338" s="111"/>
    </row>
    <row r="7339" spans="3:34">
      <c r="C7339" s="111"/>
      <c r="D7339" s="111"/>
      <c r="E7339" s="111"/>
      <c r="F7339" s="138"/>
      <c r="G7339" s="111"/>
      <c r="J7339" s="111"/>
      <c r="AD7339" s="111"/>
      <c r="AH7339" s="111"/>
    </row>
    <row r="7340" spans="3:34">
      <c r="C7340" s="111"/>
      <c r="D7340" s="111"/>
      <c r="E7340" s="111"/>
      <c r="F7340" s="138"/>
      <c r="G7340" s="111"/>
      <c r="J7340" s="111"/>
      <c r="AD7340" s="111"/>
      <c r="AH7340" s="111"/>
    </row>
    <row r="7341" spans="3:34">
      <c r="C7341" s="111"/>
      <c r="D7341" s="111"/>
      <c r="E7341" s="111"/>
      <c r="F7341" s="138"/>
      <c r="G7341" s="111"/>
      <c r="J7341" s="111"/>
      <c r="AD7341" s="111"/>
      <c r="AH7341" s="111"/>
    </row>
    <row r="7342" spans="3:34">
      <c r="C7342" s="111"/>
      <c r="D7342" s="111"/>
      <c r="E7342" s="111"/>
      <c r="F7342" s="138"/>
      <c r="G7342" s="111"/>
      <c r="J7342" s="111"/>
      <c r="AD7342" s="111"/>
      <c r="AH7342" s="111"/>
    </row>
    <row r="7343" spans="3:34">
      <c r="C7343" s="111"/>
      <c r="D7343" s="111"/>
      <c r="E7343" s="111"/>
      <c r="F7343" s="138"/>
      <c r="G7343" s="111"/>
      <c r="J7343" s="111"/>
      <c r="AD7343" s="111"/>
      <c r="AH7343" s="111"/>
    </row>
    <row r="7344" spans="3:34">
      <c r="C7344" s="111"/>
      <c r="D7344" s="111"/>
      <c r="E7344" s="111"/>
      <c r="F7344" s="138"/>
      <c r="G7344" s="111"/>
      <c r="J7344" s="111"/>
      <c r="AD7344" s="111"/>
      <c r="AH7344" s="111"/>
    </row>
    <row r="7345" spans="3:34">
      <c r="C7345" s="111"/>
      <c r="D7345" s="111"/>
      <c r="E7345" s="111"/>
      <c r="F7345" s="138"/>
      <c r="G7345" s="111"/>
      <c r="J7345" s="111"/>
      <c r="AD7345" s="111"/>
      <c r="AH7345" s="111"/>
    </row>
    <row r="7346" spans="3:34">
      <c r="C7346" s="111"/>
      <c r="D7346" s="111"/>
      <c r="E7346" s="111"/>
      <c r="F7346" s="138"/>
      <c r="G7346" s="111"/>
      <c r="J7346" s="111"/>
      <c r="AD7346" s="111"/>
      <c r="AH7346" s="111"/>
    </row>
    <row r="7347" spans="3:34">
      <c r="C7347" s="111"/>
      <c r="D7347" s="111"/>
      <c r="E7347" s="111"/>
      <c r="F7347" s="138"/>
      <c r="G7347" s="111"/>
      <c r="J7347" s="111"/>
      <c r="AD7347" s="111"/>
      <c r="AH7347" s="111"/>
    </row>
    <row r="7348" spans="3:34">
      <c r="C7348" s="111"/>
      <c r="D7348" s="111"/>
      <c r="E7348" s="111"/>
      <c r="F7348" s="138"/>
      <c r="G7348" s="111"/>
      <c r="J7348" s="111"/>
      <c r="AD7348" s="111"/>
      <c r="AH7348" s="111"/>
    </row>
    <row r="7349" spans="3:34">
      <c r="C7349" s="111"/>
      <c r="D7349" s="111"/>
      <c r="E7349" s="111"/>
      <c r="F7349" s="138"/>
      <c r="G7349" s="111"/>
      <c r="J7349" s="111"/>
      <c r="AD7349" s="111"/>
      <c r="AH7349" s="111"/>
    </row>
    <row r="7350" spans="3:34">
      <c r="C7350" s="111"/>
      <c r="D7350" s="111"/>
      <c r="E7350" s="111"/>
      <c r="F7350" s="138"/>
      <c r="G7350" s="111"/>
      <c r="J7350" s="111"/>
      <c r="AD7350" s="111"/>
      <c r="AH7350" s="111"/>
    </row>
    <row r="7351" spans="3:34">
      <c r="C7351" s="111"/>
      <c r="D7351" s="111"/>
      <c r="E7351" s="111"/>
      <c r="F7351" s="138"/>
      <c r="G7351" s="111"/>
      <c r="J7351" s="111"/>
      <c r="AD7351" s="111"/>
      <c r="AH7351" s="111"/>
    </row>
    <row r="7352" spans="3:34">
      <c r="C7352" s="111"/>
      <c r="D7352" s="111"/>
      <c r="E7352" s="111"/>
      <c r="F7352" s="138"/>
      <c r="G7352" s="111"/>
      <c r="J7352" s="111"/>
      <c r="AD7352" s="111"/>
      <c r="AH7352" s="111"/>
    </row>
    <row r="7353" spans="3:34">
      <c r="C7353" s="111"/>
      <c r="D7353" s="111"/>
      <c r="E7353" s="111"/>
      <c r="F7353" s="138"/>
      <c r="G7353" s="111"/>
      <c r="J7353" s="111"/>
      <c r="AD7353" s="111"/>
      <c r="AH7353" s="111"/>
    </row>
    <row r="7354" spans="3:34">
      <c r="C7354" s="111"/>
      <c r="D7354" s="111"/>
      <c r="E7354" s="111"/>
      <c r="F7354" s="138"/>
      <c r="G7354" s="111"/>
      <c r="J7354" s="111"/>
      <c r="AD7354" s="111"/>
      <c r="AH7354" s="111"/>
    </row>
    <row r="7355" spans="3:34">
      <c r="C7355" s="111"/>
      <c r="D7355" s="111"/>
      <c r="E7355" s="111"/>
      <c r="F7355" s="138"/>
      <c r="G7355" s="111"/>
      <c r="J7355" s="111"/>
      <c r="AD7355" s="111"/>
      <c r="AH7355" s="111"/>
    </row>
    <row r="7356" spans="3:34">
      <c r="C7356" s="111"/>
      <c r="D7356" s="111"/>
      <c r="E7356" s="111"/>
      <c r="F7356" s="138"/>
      <c r="G7356" s="111"/>
      <c r="J7356" s="111"/>
      <c r="AD7356" s="111"/>
      <c r="AH7356" s="111"/>
    </row>
    <row r="7357" spans="3:34">
      <c r="C7357" s="111"/>
      <c r="D7357" s="111"/>
      <c r="E7357" s="111"/>
      <c r="F7357" s="138"/>
      <c r="G7357" s="111"/>
      <c r="J7357" s="111"/>
      <c r="AD7357" s="111"/>
      <c r="AH7357" s="111"/>
    </row>
    <row r="7358" spans="3:34">
      <c r="C7358" s="111"/>
      <c r="D7358" s="111"/>
      <c r="E7358" s="111"/>
      <c r="F7358" s="138"/>
      <c r="G7358" s="111"/>
      <c r="J7358" s="111"/>
      <c r="AD7358" s="111"/>
      <c r="AH7358" s="111"/>
    </row>
    <row r="7359" spans="3:34">
      <c r="C7359" s="111"/>
      <c r="D7359" s="111"/>
      <c r="E7359" s="111"/>
      <c r="F7359" s="138"/>
      <c r="G7359" s="111"/>
      <c r="J7359" s="111"/>
      <c r="AD7359" s="111"/>
      <c r="AH7359" s="111"/>
    </row>
    <row r="7360" spans="3:34">
      <c r="C7360" s="111"/>
      <c r="D7360" s="111"/>
      <c r="E7360" s="111"/>
      <c r="F7360" s="138"/>
      <c r="G7360" s="111"/>
      <c r="J7360" s="111"/>
      <c r="AD7360" s="111"/>
      <c r="AH7360" s="111"/>
    </row>
    <row r="7361" spans="3:34">
      <c r="C7361" s="111"/>
      <c r="D7361" s="111"/>
      <c r="E7361" s="111"/>
      <c r="F7361" s="138"/>
      <c r="G7361" s="111"/>
      <c r="J7361" s="111"/>
      <c r="AD7361" s="111"/>
      <c r="AH7361" s="111"/>
    </row>
    <row r="7362" spans="3:34">
      <c r="C7362" s="111"/>
      <c r="D7362" s="111"/>
      <c r="E7362" s="111"/>
      <c r="F7362" s="138"/>
      <c r="G7362" s="111"/>
      <c r="J7362" s="111"/>
      <c r="AD7362" s="111"/>
      <c r="AH7362" s="111"/>
    </row>
    <row r="7363" spans="3:34">
      <c r="C7363" s="111"/>
      <c r="D7363" s="111"/>
      <c r="E7363" s="111"/>
      <c r="F7363" s="138"/>
      <c r="G7363" s="111"/>
      <c r="J7363" s="111"/>
      <c r="AD7363" s="111"/>
      <c r="AH7363" s="111"/>
    </row>
    <row r="7364" spans="3:34">
      <c r="C7364" s="111"/>
      <c r="D7364" s="111"/>
      <c r="E7364" s="111"/>
      <c r="F7364" s="138"/>
      <c r="G7364" s="111"/>
      <c r="J7364" s="111"/>
      <c r="AD7364" s="111"/>
      <c r="AH7364" s="111"/>
    </row>
    <row r="7365" spans="3:34">
      <c r="C7365" s="111"/>
      <c r="D7365" s="111"/>
      <c r="E7365" s="111"/>
      <c r="F7365" s="138"/>
      <c r="G7365" s="111"/>
      <c r="J7365" s="111"/>
      <c r="AD7365" s="111"/>
      <c r="AH7365" s="111"/>
    </row>
    <row r="7366" spans="3:34">
      <c r="C7366" s="111"/>
      <c r="D7366" s="111"/>
      <c r="E7366" s="111"/>
      <c r="F7366" s="138"/>
      <c r="G7366" s="111"/>
      <c r="J7366" s="111"/>
      <c r="AD7366" s="111"/>
      <c r="AH7366" s="111"/>
    </row>
    <row r="7367" spans="3:34">
      <c r="C7367" s="111"/>
      <c r="D7367" s="111"/>
      <c r="E7367" s="111"/>
      <c r="F7367" s="138"/>
      <c r="G7367" s="111"/>
      <c r="J7367" s="111"/>
      <c r="AD7367" s="111"/>
      <c r="AH7367" s="111"/>
    </row>
    <row r="7368" spans="3:34">
      <c r="C7368" s="111"/>
      <c r="D7368" s="111"/>
      <c r="E7368" s="111"/>
      <c r="F7368" s="138"/>
      <c r="G7368" s="111"/>
      <c r="J7368" s="111"/>
      <c r="AD7368" s="111"/>
      <c r="AH7368" s="111"/>
    </row>
    <row r="7369" spans="3:34">
      <c r="C7369" s="111"/>
      <c r="D7369" s="111"/>
      <c r="E7369" s="111"/>
      <c r="F7369" s="138"/>
      <c r="G7369" s="111"/>
      <c r="J7369" s="111"/>
      <c r="AD7369" s="111"/>
      <c r="AH7369" s="111"/>
    </row>
    <row r="7370" spans="3:34">
      <c r="C7370" s="111"/>
      <c r="D7370" s="111"/>
      <c r="E7370" s="111"/>
      <c r="F7370" s="138"/>
      <c r="G7370" s="111"/>
      <c r="J7370" s="111"/>
      <c r="AD7370" s="111"/>
      <c r="AH7370" s="111"/>
    </row>
    <row r="7371" spans="3:34">
      <c r="C7371" s="111"/>
      <c r="D7371" s="111"/>
      <c r="E7371" s="111"/>
      <c r="F7371" s="138"/>
      <c r="G7371" s="111"/>
      <c r="J7371" s="111"/>
      <c r="AD7371" s="111"/>
      <c r="AH7371" s="111"/>
    </row>
    <row r="7372" spans="3:34">
      <c r="C7372" s="111"/>
      <c r="D7372" s="111"/>
      <c r="E7372" s="111"/>
      <c r="F7372" s="138"/>
      <c r="G7372" s="111"/>
      <c r="J7372" s="111"/>
      <c r="AD7372" s="111"/>
      <c r="AH7372" s="111"/>
    </row>
    <row r="7373" spans="3:34">
      <c r="C7373" s="111"/>
      <c r="D7373" s="111"/>
      <c r="E7373" s="111"/>
      <c r="F7373" s="138"/>
      <c r="G7373" s="111"/>
      <c r="J7373" s="111"/>
      <c r="AD7373" s="111"/>
      <c r="AH7373" s="111"/>
    </row>
    <row r="7374" spans="3:34">
      <c r="C7374" s="111"/>
      <c r="D7374" s="111"/>
      <c r="E7374" s="111"/>
      <c r="F7374" s="138"/>
      <c r="G7374" s="111"/>
      <c r="J7374" s="111"/>
      <c r="AD7374" s="111"/>
      <c r="AH7374" s="111"/>
    </row>
    <row r="7375" spans="3:34">
      <c r="C7375" s="111"/>
      <c r="D7375" s="111"/>
      <c r="E7375" s="111"/>
      <c r="F7375" s="138"/>
      <c r="G7375" s="111"/>
      <c r="J7375" s="111"/>
      <c r="AD7375" s="111"/>
      <c r="AH7375" s="111"/>
    </row>
    <row r="7376" spans="3:34">
      <c r="C7376" s="111"/>
      <c r="D7376" s="111"/>
      <c r="E7376" s="111"/>
      <c r="F7376" s="138"/>
      <c r="G7376" s="111"/>
      <c r="J7376" s="111"/>
      <c r="AD7376" s="111"/>
      <c r="AH7376" s="111"/>
    </row>
    <row r="7377" spans="3:34">
      <c r="C7377" s="111"/>
      <c r="D7377" s="111"/>
      <c r="E7377" s="111"/>
      <c r="F7377" s="138"/>
      <c r="G7377" s="111"/>
      <c r="J7377" s="111"/>
      <c r="AD7377" s="111"/>
      <c r="AH7377" s="111"/>
    </row>
    <row r="7378" spans="3:34">
      <c r="C7378" s="111"/>
      <c r="D7378" s="111"/>
      <c r="E7378" s="111"/>
      <c r="F7378" s="138"/>
      <c r="G7378" s="111"/>
      <c r="J7378" s="111"/>
      <c r="AD7378" s="111"/>
      <c r="AH7378" s="111"/>
    </row>
    <row r="7379" spans="3:34">
      <c r="C7379" s="111"/>
      <c r="D7379" s="111"/>
      <c r="E7379" s="111"/>
      <c r="F7379" s="138"/>
      <c r="G7379" s="111"/>
      <c r="J7379" s="111"/>
      <c r="AD7379" s="111"/>
      <c r="AH7379" s="111"/>
    </row>
    <row r="7380" spans="3:34">
      <c r="C7380" s="111"/>
      <c r="D7380" s="111"/>
      <c r="E7380" s="111"/>
      <c r="F7380" s="138"/>
      <c r="G7380" s="111"/>
      <c r="J7380" s="111"/>
      <c r="AD7380" s="111"/>
      <c r="AH7380" s="111"/>
    </row>
    <row r="7381" spans="3:34">
      <c r="C7381" s="111"/>
      <c r="D7381" s="111"/>
      <c r="E7381" s="111"/>
      <c r="F7381" s="138"/>
      <c r="G7381" s="111"/>
      <c r="J7381" s="111"/>
      <c r="AD7381" s="111"/>
      <c r="AH7381" s="111"/>
    </row>
    <row r="7382" spans="3:34">
      <c r="C7382" s="111"/>
      <c r="D7382" s="111"/>
      <c r="E7382" s="111"/>
      <c r="F7382" s="138"/>
      <c r="G7382" s="111"/>
      <c r="J7382" s="111"/>
      <c r="AD7382" s="111"/>
      <c r="AH7382" s="111"/>
    </row>
    <row r="7383" spans="3:34">
      <c r="C7383" s="111"/>
      <c r="D7383" s="111"/>
      <c r="E7383" s="111"/>
      <c r="F7383" s="138"/>
      <c r="G7383" s="111"/>
      <c r="J7383" s="111"/>
      <c r="AD7383" s="111"/>
      <c r="AH7383" s="111"/>
    </row>
    <row r="7384" spans="3:34">
      <c r="C7384" s="111"/>
      <c r="D7384" s="111"/>
      <c r="E7384" s="111"/>
      <c r="F7384" s="138"/>
      <c r="G7384" s="111"/>
      <c r="J7384" s="111"/>
      <c r="AD7384" s="111"/>
      <c r="AH7384" s="111"/>
    </row>
    <row r="7385" spans="3:34">
      <c r="C7385" s="111"/>
      <c r="D7385" s="111"/>
      <c r="E7385" s="111"/>
      <c r="F7385" s="138"/>
      <c r="G7385" s="111"/>
      <c r="J7385" s="111"/>
      <c r="AD7385" s="111"/>
      <c r="AH7385" s="111"/>
    </row>
    <row r="7386" spans="3:34">
      <c r="C7386" s="111"/>
      <c r="D7386" s="111"/>
      <c r="E7386" s="111"/>
      <c r="F7386" s="138"/>
      <c r="G7386" s="111"/>
      <c r="J7386" s="111"/>
      <c r="AD7386" s="111"/>
      <c r="AH7386" s="111"/>
    </row>
    <row r="7387" spans="3:34">
      <c r="C7387" s="111"/>
      <c r="D7387" s="111"/>
      <c r="E7387" s="111"/>
      <c r="F7387" s="138"/>
      <c r="G7387" s="111"/>
      <c r="J7387" s="111"/>
      <c r="AD7387" s="111"/>
      <c r="AH7387" s="111"/>
    </row>
    <row r="7388" spans="3:34">
      <c r="C7388" s="111"/>
      <c r="D7388" s="111"/>
      <c r="E7388" s="111"/>
      <c r="F7388" s="138"/>
      <c r="G7388" s="111"/>
      <c r="J7388" s="111"/>
      <c r="AD7388" s="111"/>
      <c r="AH7388" s="111"/>
    </row>
    <row r="7389" spans="3:34">
      <c r="C7389" s="111"/>
      <c r="D7389" s="111"/>
      <c r="E7389" s="111"/>
      <c r="F7389" s="138"/>
      <c r="G7389" s="111"/>
      <c r="J7389" s="111"/>
      <c r="AD7389" s="111"/>
      <c r="AH7389" s="111"/>
    </row>
    <row r="7390" spans="3:34">
      <c r="C7390" s="111"/>
      <c r="D7390" s="111"/>
      <c r="E7390" s="111"/>
      <c r="F7390" s="138"/>
      <c r="G7390" s="111"/>
      <c r="J7390" s="111"/>
      <c r="AD7390" s="111"/>
      <c r="AH7390" s="111"/>
    </row>
    <row r="7391" spans="3:34">
      <c r="C7391" s="111"/>
      <c r="D7391" s="111"/>
      <c r="E7391" s="111"/>
      <c r="F7391" s="138"/>
      <c r="G7391" s="111"/>
      <c r="J7391" s="111"/>
      <c r="AD7391" s="111"/>
      <c r="AH7391" s="111"/>
    </row>
    <row r="7392" spans="3:34">
      <c r="C7392" s="111"/>
      <c r="D7392" s="111"/>
      <c r="E7392" s="111"/>
      <c r="F7392" s="138"/>
      <c r="G7392" s="111"/>
      <c r="J7392" s="111"/>
      <c r="AD7392" s="111"/>
      <c r="AH7392" s="111"/>
    </row>
    <row r="7393" spans="3:34">
      <c r="C7393" s="111"/>
      <c r="D7393" s="111"/>
      <c r="E7393" s="111"/>
      <c r="F7393" s="138"/>
      <c r="G7393" s="111"/>
      <c r="J7393" s="111"/>
      <c r="AD7393" s="111"/>
      <c r="AH7393" s="111"/>
    </row>
    <row r="7394" spans="3:34">
      <c r="C7394" s="111"/>
      <c r="D7394" s="111"/>
      <c r="E7394" s="111"/>
      <c r="F7394" s="138"/>
      <c r="G7394" s="111"/>
      <c r="J7394" s="111"/>
      <c r="AD7394" s="111"/>
      <c r="AH7394" s="111"/>
    </row>
    <row r="7395" spans="3:34">
      <c r="C7395" s="111"/>
      <c r="D7395" s="111"/>
      <c r="E7395" s="111"/>
      <c r="F7395" s="138"/>
      <c r="G7395" s="111"/>
      <c r="J7395" s="111"/>
      <c r="AD7395" s="111"/>
      <c r="AH7395" s="111"/>
    </row>
    <row r="7396" spans="3:34">
      <c r="C7396" s="111"/>
      <c r="D7396" s="111"/>
      <c r="E7396" s="111"/>
      <c r="F7396" s="138"/>
      <c r="G7396" s="111"/>
      <c r="J7396" s="111"/>
      <c r="AD7396" s="111"/>
      <c r="AH7396" s="111"/>
    </row>
    <row r="7397" spans="3:34">
      <c r="C7397" s="111"/>
      <c r="D7397" s="111"/>
      <c r="E7397" s="111"/>
      <c r="F7397" s="138"/>
      <c r="G7397" s="111"/>
      <c r="J7397" s="111"/>
      <c r="AD7397" s="111"/>
      <c r="AH7397" s="111"/>
    </row>
    <row r="7398" spans="3:34">
      <c r="C7398" s="111"/>
      <c r="D7398" s="111"/>
      <c r="E7398" s="111"/>
      <c r="F7398" s="138"/>
      <c r="G7398" s="111"/>
      <c r="J7398" s="111"/>
      <c r="AD7398" s="111"/>
      <c r="AH7398" s="111"/>
    </row>
    <row r="7399" spans="3:34">
      <c r="C7399" s="111"/>
      <c r="D7399" s="111"/>
      <c r="E7399" s="111"/>
      <c r="F7399" s="138"/>
      <c r="G7399" s="111"/>
      <c r="J7399" s="111"/>
      <c r="AD7399" s="111"/>
      <c r="AH7399" s="111"/>
    </row>
    <row r="7400" spans="3:34">
      <c r="C7400" s="111"/>
      <c r="D7400" s="111"/>
      <c r="E7400" s="111"/>
      <c r="F7400" s="138"/>
      <c r="G7400" s="111"/>
      <c r="J7400" s="111"/>
      <c r="AD7400" s="111"/>
      <c r="AH7400" s="111"/>
    </row>
    <row r="7401" spans="3:34">
      <c r="C7401" s="111"/>
      <c r="D7401" s="111"/>
      <c r="E7401" s="111"/>
      <c r="F7401" s="138"/>
      <c r="G7401" s="111"/>
      <c r="J7401" s="111"/>
      <c r="AD7401" s="111"/>
      <c r="AH7401" s="111"/>
    </row>
    <row r="7402" spans="3:34">
      <c r="C7402" s="111"/>
      <c r="D7402" s="111"/>
      <c r="E7402" s="111"/>
      <c r="F7402" s="138"/>
      <c r="G7402" s="111"/>
      <c r="J7402" s="111"/>
      <c r="AD7402" s="111"/>
      <c r="AH7402" s="111"/>
    </row>
    <row r="7403" spans="3:34">
      <c r="C7403" s="111"/>
      <c r="D7403" s="111"/>
      <c r="E7403" s="111"/>
      <c r="F7403" s="138"/>
      <c r="G7403" s="111"/>
      <c r="J7403" s="111"/>
      <c r="AD7403" s="111"/>
      <c r="AH7403" s="111"/>
    </row>
    <row r="7404" spans="3:34">
      <c r="C7404" s="111"/>
      <c r="D7404" s="111"/>
      <c r="E7404" s="111"/>
      <c r="F7404" s="138"/>
      <c r="G7404" s="111"/>
      <c r="J7404" s="111"/>
      <c r="AD7404" s="111"/>
      <c r="AH7404" s="111"/>
    </row>
    <row r="7405" spans="3:34">
      <c r="C7405" s="111"/>
      <c r="D7405" s="111"/>
      <c r="E7405" s="111"/>
      <c r="F7405" s="138"/>
      <c r="G7405" s="111"/>
      <c r="J7405" s="111"/>
      <c r="AD7405" s="111"/>
      <c r="AH7405" s="111"/>
    </row>
    <row r="7406" spans="3:34">
      <c r="C7406" s="111"/>
      <c r="D7406" s="111"/>
      <c r="E7406" s="111"/>
      <c r="F7406" s="138"/>
      <c r="G7406" s="111"/>
      <c r="J7406" s="111"/>
      <c r="AD7406" s="111"/>
      <c r="AH7406" s="111"/>
    </row>
    <row r="7407" spans="3:34">
      <c r="C7407" s="111"/>
      <c r="D7407" s="111"/>
      <c r="E7407" s="111"/>
      <c r="F7407" s="138"/>
      <c r="G7407" s="111"/>
      <c r="J7407" s="111"/>
      <c r="AD7407" s="111"/>
      <c r="AH7407" s="111"/>
    </row>
    <row r="7408" spans="3:34">
      <c r="C7408" s="111"/>
      <c r="D7408" s="111"/>
      <c r="E7408" s="111"/>
      <c r="F7408" s="138"/>
      <c r="G7408" s="111"/>
      <c r="J7408" s="111"/>
      <c r="AD7408" s="111"/>
      <c r="AH7408" s="111"/>
    </row>
    <row r="7409" spans="3:34">
      <c r="C7409" s="111"/>
      <c r="D7409" s="111"/>
      <c r="E7409" s="111"/>
      <c r="F7409" s="138"/>
      <c r="G7409" s="111"/>
      <c r="J7409" s="111"/>
      <c r="AD7409" s="111"/>
      <c r="AH7409" s="111"/>
    </row>
    <row r="7410" spans="3:34">
      <c r="C7410" s="111"/>
      <c r="D7410" s="111"/>
      <c r="E7410" s="111"/>
      <c r="F7410" s="138"/>
      <c r="G7410" s="111"/>
      <c r="J7410" s="111"/>
      <c r="AD7410" s="111"/>
      <c r="AH7410" s="111"/>
    </row>
    <row r="7411" spans="3:34">
      <c r="C7411" s="111"/>
      <c r="D7411" s="111"/>
      <c r="E7411" s="111"/>
      <c r="F7411" s="138"/>
      <c r="G7411" s="111"/>
      <c r="J7411" s="111"/>
      <c r="AD7411" s="111"/>
      <c r="AH7411" s="111"/>
    </row>
    <row r="7412" spans="3:34">
      <c r="C7412" s="111"/>
      <c r="D7412" s="111"/>
      <c r="E7412" s="111"/>
      <c r="F7412" s="138"/>
      <c r="G7412" s="111"/>
      <c r="J7412" s="111"/>
      <c r="AD7412" s="111"/>
      <c r="AH7412" s="111"/>
    </row>
    <row r="7413" spans="3:34">
      <c r="C7413" s="111"/>
      <c r="D7413" s="111"/>
      <c r="E7413" s="111"/>
      <c r="F7413" s="138"/>
      <c r="G7413" s="111"/>
      <c r="J7413" s="111"/>
      <c r="AD7413" s="111"/>
      <c r="AH7413" s="111"/>
    </row>
    <row r="7414" spans="3:34">
      <c r="C7414" s="111"/>
      <c r="D7414" s="111"/>
      <c r="E7414" s="111"/>
      <c r="F7414" s="138"/>
      <c r="G7414" s="111"/>
      <c r="J7414" s="111"/>
      <c r="AD7414" s="111"/>
      <c r="AH7414" s="111"/>
    </row>
    <row r="7415" spans="3:34">
      <c r="C7415" s="111"/>
      <c r="D7415" s="111"/>
      <c r="E7415" s="111"/>
      <c r="F7415" s="138"/>
      <c r="G7415" s="111"/>
      <c r="J7415" s="111"/>
      <c r="AD7415" s="111"/>
      <c r="AH7415" s="111"/>
    </row>
    <row r="7416" spans="3:34">
      <c r="C7416" s="111"/>
      <c r="D7416" s="111"/>
      <c r="E7416" s="111"/>
      <c r="F7416" s="138"/>
      <c r="G7416" s="111"/>
      <c r="J7416" s="111"/>
      <c r="AD7416" s="111"/>
      <c r="AH7416" s="111"/>
    </row>
    <row r="7417" spans="3:34">
      <c r="C7417" s="111"/>
      <c r="D7417" s="111"/>
      <c r="E7417" s="111"/>
      <c r="F7417" s="138"/>
      <c r="G7417" s="111"/>
      <c r="J7417" s="111"/>
      <c r="AD7417" s="111"/>
      <c r="AH7417" s="111"/>
    </row>
    <row r="7418" spans="3:34">
      <c r="C7418" s="111"/>
      <c r="D7418" s="111"/>
      <c r="E7418" s="111"/>
      <c r="F7418" s="138"/>
      <c r="G7418" s="111"/>
      <c r="J7418" s="111"/>
      <c r="AD7418" s="111"/>
      <c r="AH7418" s="111"/>
    </row>
    <row r="7419" spans="3:34">
      <c r="C7419" s="111"/>
      <c r="D7419" s="111"/>
      <c r="E7419" s="111"/>
      <c r="F7419" s="138"/>
      <c r="G7419" s="111"/>
      <c r="J7419" s="111"/>
      <c r="AD7419" s="111"/>
      <c r="AH7419" s="111"/>
    </row>
    <row r="7420" spans="3:34">
      <c r="C7420" s="111"/>
      <c r="D7420" s="111"/>
      <c r="E7420" s="111"/>
      <c r="F7420" s="138"/>
      <c r="G7420" s="111"/>
      <c r="J7420" s="111"/>
      <c r="AD7420" s="111"/>
      <c r="AH7420" s="111"/>
    </row>
    <row r="7421" spans="3:34">
      <c r="C7421" s="111"/>
      <c r="D7421" s="111"/>
      <c r="E7421" s="111"/>
      <c r="F7421" s="138"/>
      <c r="G7421" s="111"/>
      <c r="J7421" s="111"/>
      <c r="AD7421" s="111"/>
      <c r="AH7421" s="111"/>
    </row>
    <row r="7422" spans="3:34">
      <c r="C7422" s="111"/>
      <c r="D7422" s="111"/>
      <c r="E7422" s="111"/>
      <c r="F7422" s="138"/>
      <c r="G7422" s="111"/>
      <c r="J7422" s="111"/>
      <c r="AD7422" s="111"/>
      <c r="AH7422" s="111"/>
    </row>
    <row r="7423" spans="3:34">
      <c r="C7423" s="111"/>
      <c r="D7423" s="111"/>
      <c r="E7423" s="111"/>
      <c r="F7423" s="138"/>
      <c r="G7423" s="111"/>
      <c r="J7423" s="111"/>
      <c r="AD7423" s="111"/>
      <c r="AH7423" s="111"/>
    </row>
    <row r="7424" spans="3:34">
      <c r="C7424" s="111"/>
      <c r="D7424" s="111"/>
      <c r="E7424" s="111"/>
      <c r="F7424" s="138"/>
      <c r="G7424" s="111"/>
      <c r="J7424" s="111"/>
      <c r="AD7424" s="111"/>
      <c r="AH7424" s="111"/>
    </row>
    <row r="7425" spans="3:34">
      <c r="C7425" s="111"/>
      <c r="D7425" s="111"/>
      <c r="E7425" s="111"/>
      <c r="F7425" s="138"/>
      <c r="G7425" s="111"/>
      <c r="J7425" s="111"/>
      <c r="AD7425" s="111"/>
      <c r="AH7425" s="111"/>
    </row>
    <row r="7426" spans="3:34">
      <c r="C7426" s="111"/>
      <c r="D7426" s="111"/>
      <c r="E7426" s="111"/>
      <c r="F7426" s="138"/>
      <c r="G7426" s="111"/>
      <c r="J7426" s="111"/>
      <c r="AD7426" s="111"/>
      <c r="AH7426" s="111"/>
    </row>
    <row r="7427" spans="3:34">
      <c r="C7427" s="111"/>
      <c r="D7427" s="111"/>
      <c r="E7427" s="111"/>
      <c r="F7427" s="138"/>
      <c r="G7427" s="111"/>
      <c r="J7427" s="111"/>
      <c r="AD7427" s="111"/>
      <c r="AH7427" s="111"/>
    </row>
    <row r="7428" spans="3:34">
      <c r="C7428" s="111"/>
      <c r="D7428" s="111"/>
      <c r="E7428" s="111"/>
      <c r="F7428" s="138"/>
      <c r="G7428" s="111"/>
      <c r="J7428" s="111"/>
      <c r="AD7428" s="111"/>
      <c r="AH7428" s="111"/>
    </row>
    <row r="7429" spans="3:34">
      <c r="C7429" s="111"/>
      <c r="D7429" s="111"/>
      <c r="E7429" s="111"/>
      <c r="F7429" s="138"/>
      <c r="G7429" s="111"/>
      <c r="J7429" s="111"/>
      <c r="AD7429" s="111"/>
      <c r="AH7429" s="111"/>
    </row>
    <row r="7430" spans="3:34">
      <c r="C7430" s="111"/>
      <c r="D7430" s="111"/>
      <c r="E7430" s="111"/>
      <c r="F7430" s="138"/>
      <c r="G7430" s="111"/>
      <c r="J7430" s="111"/>
      <c r="AD7430" s="111"/>
      <c r="AH7430" s="111"/>
    </row>
    <row r="7431" spans="3:34">
      <c r="C7431" s="111"/>
      <c r="D7431" s="111"/>
      <c r="E7431" s="111"/>
      <c r="F7431" s="138"/>
      <c r="G7431" s="111"/>
      <c r="J7431" s="111"/>
      <c r="AD7431" s="111"/>
      <c r="AH7431" s="111"/>
    </row>
    <row r="7432" spans="3:34">
      <c r="C7432" s="111"/>
      <c r="D7432" s="111"/>
      <c r="E7432" s="111"/>
      <c r="F7432" s="138"/>
      <c r="G7432" s="111"/>
      <c r="J7432" s="111"/>
      <c r="AD7432" s="111"/>
      <c r="AH7432" s="111"/>
    </row>
    <row r="7433" spans="3:34">
      <c r="C7433" s="111"/>
      <c r="D7433" s="111"/>
      <c r="E7433" s="111"/>
      <c r="F7433" s="138"/>
      <c r="G7433" s="111"/>
      <c r="J7433" s="111"/>
      <c r="AD7433" s="111"/>
      <c r="AH7433" s="111"/>
    </row>
    <row r="7434" spans="3:34">
      <c r="C7434" s="111"/>
      <c r="D7434" s="111"/>
      <c r="E7434" s="111"/>
      <c r="F7434" s="138"/>
      <c r="G7434" s="111"/>
      <c r="J7434" s="111"/>
      <c r="AD7434" s="111"/>
      <c r="AH7434" s="111"/>
    </row>
    <row r="7435" spans="3:34">
      <c r="C7435" s="111"/>
      <c r="D7435" s="111"/>
      <c r="E7435" s="111"/>
      <c r="F7435" s="138"/>
      <c r="G7435" s="111"/>
      <c r="J7435" s="111"/>
      <c r="AD7435" s="111"/>
      <c r="AH7435" s="111"/>
    </row>
    <row r="7436" spans="3:34">
      <c r="C7436" s="111"/>
      <c r="D7436" s="111"/>
      <c r="E7436" s="111"/>
      <c r="F7436" s="138"/>
      <c r="G7436" s="111"/>
      <c r="J7436" s="111"/>
      <c r="AD7436" s="111"/>
      <c r="AH7436" s="111"/>
    </row>
    <row r="7437" spans="3:34">
      <c r="C7437" s="111"/>
      <c r="D7437" s="111"/>
      <c r="E7437" s="111"/>
      <c r="F7437" s="138"/>
      <c r="G7437" s="111"/>
      <c r="J7437" s="111"/>
      <c r="AD7437" s="111"/>
      <c r="AH7437" s="111"/>
    </row>
    <row r="7438" spans="3:34">
      <c r="C7438" s="111"/>
      <c r="D7438" s="111"/>
      <c r="E7438" s="111"/>
      <c r="F7438" s="138"/>
      <c r="G7438" s="111"/>
      <c r="J7438" s="111"/>
      <c r="AD7438" s="111"/>
      <c r="AH7438" s="111"/>
    </row>
    <row r="7439" spans="3:34">
      <c r="C7439" s="111"/>
      <c r="D7439" s="111"/>
      <c r="E7439" s="111"/>
      <c r="F7439" s="138"/>
      <c r="G7439" s="111"/>
      <c r="J7439" s="111"/>
      <c r="AD7439" s="111"/>
      <c r="AH7439" s="111"/>
    </row>
    <row r="7440" spans="3:34">
      <c r="C7440" s="111"/>
      <c r="D7440" s="111"/>
      <c r="E7440" s="111"/>
      <c r="F7440" s="138"/>
      <c r="G7440" s="111"/>
      <c r="J7440" s="111"/>
      <c r="AD7440" s="111"/>
      <c r="AH7440" s="111"/>
    </row>
    <row r="7441" spans="3:34">
      <c r="C7441" s="111"/>
      <c r="D7441" s="111"/>
      <c r="E7441" s="111"/>
      <c r="F7441" s="138"/>
      <c r="G7441" s="111"/>
      <c r="J7441" s="111"/>
      <c r="AD7441" s="111"/>
      <c r="AH7441" s="111"/>
    </row>
    <row r="7442" spans="3:34">
      <c r="C7442" s="111"/>
      <c r="D7442" s="111"/>
      <c r="E7442" s="111"/>
      <c r="F7442" s="138"/>
      <c r="G7442" s="111"/>
      <c r="J7442" s="111"/>
      <c r="AD7442" s="111"/>
      <c r="AH7442" s="111"/>
    </row>
    <row r="7443" spans="3:34">
      <c r="C7443" s="111"/>
      <c r="D7443" s="111"/>
      <c r="E7443" s="111"/>
      <c r="F7443" s="138"/>
      <c r="G7443" s="111"/>
      <c r="J7443" s="111"/>
      <c r="AD7443" s="111"/>
      <c r="AH7443" s="111"/>
    </row>
    <row r="7444" spans="3:34">
      <c r="C7444" s="111"/>
      <c r="D7444" s="111"/>
      <c r="E7444" s="111"/>
      <c r="F7444" s="138"/>
      <c r="G7444" s="111"/>
      <c r="J7444" s="111"/>
      <c r="AD7444" s="111"/>
      <c r="AH7444" s="111"/>
    </row>
    <row r="7445" spans="3:34">
      <c r="C7445" s="111"/>
      <c r="D7445" s="111"/>
      <c r="E7445" s="111"/>
      <c r="F7445" s="138"/>
      <c r="G7445" s="111"/>
      <c r="J7445" s="111"/>
      <c r="AD7445" s="111"/>
      <c r="AH7445" s="111"/>
    </row>
    <row r="7446" spans="3:34">
      <c r="C7446" s="111"/>
      <c r="D7446" s="111"/>
      <c r="E7446" s="111"/>
      <c r="F7446" s="138"/>
      <c r="G7446" s="111"/>
      <c r="J7446" s="111"/>
      <c r="AD7446" s="111"/>
      <c r="AH7446" s="111"/>
    </row>
    <row r="7447" spans="3:34">
      <c r="C7447" s="111"/>
      <c r="D7447" s="111"/>
      <c r="E7447" s="111"/>
      <c r="F7447" s="138"/>
      <c r="G7447" s="111"/>
      <c r="J7447" s="111"/>
      <c r="AD7447" s="111"/>
      <c r="AH7447" s="111"/>
    </row>
    <row r="7448" spans="3:34">
      <c r="C7448" s="111"/>
      <c r="D7448" s="111"/>
      <c r="E7448" s="111"/>
      <c r="F7448" s="138"/>
      <c r="G7448" s="111"/>
      <c r="J7448" s="111"/>
      <c r="AD7448" s="111"/>
      <c r="AH7448" s="111"/>
    </row>
    <row r="7449" spans="3:34">
      <c r="C7449" s="111"/>
      <c r="D7449" s="111"/>
      <c r="E7449" s="111"/>
      <c r="F7449" s="138"/>
      <c r="G7449" s="111"/>
      <c r="J7449" s="111"/>
      <c r="AD7449" s="111"/>
      <c r="AH7449" s="111"/>
    </row>
    <row r="7450" spans="3:34">
      <c r="C7450" s="111"/>
      <c r="D7450" s="111"/>
      <c r="E7450" s="111"/>
      <c r="F7450" s="138"/>
      <c r="G7450" s="111"/>
      <c r="J7450" s="111"/>
      <c r="AD7450" s="111"/>
      <c r="AH7450" s="111"/>
    </row>
    <row r="7451" spans="3:34">
      <c r="C7451" s="111"/>
      <c r="D7451" s="111"/>
      <c r="E7451" s="111"/>
      <c r="F7451" s="138"/>
      <c r="G7451" s="111"/>
      <c r="J7451" s="111"/>
      <c r="AD7451" s="111"/>
      <c r="AH7451" s="111"/>
    </row>
    <row r="7452" spans="3:34">
      <c r="C7452" s="111"/>
      <c r="D7452" s="111"/>
      <c r="E7452" s="111"/>
      <c r="F7452" s="138"/>
      <c r="G7452" s="111"/>
      <c r="J7452" s="111"/>
      <c r="AD7452" s="111"/>
      <c r="AH7452" s="111"/>
    </row>
    <row r="7453" spans="3:34">
      <c r="C7453" s="111"/>
      <c r="D7453" s="111"/>
      <c r="E7453" s="111"/>
      <c r="F7453" s="138"/>
      <c r="G7453" s="111"/>
      <c r="J7453" s="111"/>
      <c r="AD7453" s="111"/>
      <c r="AH7453" s="111"/>
    </row>
    <row r="7454" spans="3:34">
      <c r="C7454" s="111"/>
      <c r="D7454" s="111"/>
      <c r="E7454" s="111"/>
      <c r="F7454" s="138"/>
      <c r="G7454" s="111"/>
      <c r="J7454" s="111"/>
      <c r="AD7454" s="111"/>
      <c r="AH7454" s="111"/>
    </row>
    <row r="7455" spans="3:34">
      <c r="C7455" s="111"/>
      <c r="D7455" s="111"/>
      <c r="E7455" s="111"/>
      <c r="F7455" s="138"/>
      <c r="G7455" s="111"/>
      <c r="J7455" s="111"/>
      <c r="AD7455" s="111"/>
      <c r="AH7455" s="111"/>
    </row>
    <row r="7456" spans="3:34">
      <c r="C7456" s="111"/>
      <c r="D7456" s="111"/>
      <c r="E7456" s="111"/>
      <c r="F7456" s="138"/>
      <c r="G7456" s="111"/>
      <c r="J7456" s="111"/>
      <c r="AD7456" s="111"/>
      <c r="AH7456" s="111"/>
    </row>
    <row r="7457" spans="3:34">
      <c r="C7457" s="111"/>
      <c r="D7457" s="111"/>
      <c r="E7457" s="111"/>
      <c r="F7457" s="138"/>
      <c r="G7457" s="111"/>
      <c r="J7457" s="111"/>
      <c r="AD7457" s="111"/>
      <c r="AH7457" s="111"/>
    </row>
    <row r="7458" spans="3:34">
      <c r="C7458" s="111"/>
      <c r="D7458" s="111"/>
      <c r="E7458" s="111"/>
      <c r="F7458" s="138"/>
      <c r="G7458" s="111"/>
      <c r="J7458" s="111"/>
      <c r="AD7458" s="111"/>
      <c r="AH7458" s="111"/>
    </row>
    <row r="7459" spans="3:34">
      <c r="C7459" s="111"/>
      <c r="D7459" s="111"/>
      <c r="E7459" s="111"/>
      <c r="F7459" s="138"/>
      <c r="G7459" s="111"/>
      <c r="J7459" s="111"/>
      <c r="AD7459" s="111"/>
      <c r="AH7459" s="111"/>
    </row>
    <row r="7460" spans="3:34">
      <c r="C7460" s="111"/>
      <c r="D7460" s="111"/>
      <c r="E7460" s="111"/>
      <c r="F7460" s="138"/>
      <c r="G7460" s="111"/>
      <c r="J7460" s="111"/>
      <c r="AD7460" s="111"/>
      <c r="AH7460" s="111"/>
    </row>
    <row r="7461" spans="3:34">
      <c r="C7461" s="111"/>
      <c r="D7461" s="111"/>
      <c r="E7461" s="111"/>
      <c r="F7461" s="138"/>
      <c r="G7461" s="111"/>
      <c r="J7461" s="111"/>
      <c r="AD7461" s="111"/>
      <c r="AH7461" s="111"/>
    </row>
    <row r="7462" spans="3:34">
      <c r="C7462" s="111"/>
      <c r="D7462" s="111"/>
      <c r="E7462" s="111"/>
      <c r="F7462" s="138"/>
      <c r="G7462" s="111"/>
      <c r="J7462" s="111"/>
      <c r="AD7462" s="111"/>
      <c r="AH7462" s="111"/>
    </row>
    <row r="7463" spans="3:34">
      <c r="C7463" s="111"/>
      <c r="D7463" s="111"/>
      <c r="E7463" s="111"/>
      <c r="F7463" s="138"/>
      <c r="G7463" s="111"/>
      <c r="J7463" s="111"/>
      <c r="AD7463" s="111"/>
      <c r="AH7463" s="111"/>
    </row>
    <row r="7464" spans="3:34">
      <c r="C7464" s="111"/>
      <c r="D7464" s="111"/>
      <c r="E7464" s="111"/>
      <c r="F7464" s="138"/>
      <c r="G7464" s="111"/>
      <c r="J7464" s="111"/>
      <c r="AD7464" s="111"/>
      <c r="AH7464" s="111"/>
    </row>
    <row r="7465" spans="3:34">
      <c r="C7465" s="111"/>
      <c r="D7465" s="111"/>
      <c r="E7465" s="111"/>
      <c r="F7465" s="138"/>
      <c r="G7465" s="111"/>
      <c r="J7465" s="111"/>
      <c r="AD7465" s="111"/>
      <c r="AH7465" s="111"/>
    </row>
    <row r="7466" spans="3:34">
      <c r="C7466" s="111"/>
      <c r="D7466" s="111"/>
      <c r="E7466" s="111"/>
      <c r="F7466" s="138"/>
      <c r="G7466" s="111"/>
      <c r="J7466" s="111"/>
      <c r="AD7466" s="111"/>
      <c r="AH7466" s="111"/>
    </row>
    <row r="7467" spans="3:34">
      <c r="C7467" s="111"/>
      <c r="D7467" s="111"/>
      <c r="E7467" s="111"/>
      <c r="F7467" s="138"/>
      <c r="G7467" s="111"/>
      <c r="J7467" s="111"/>
      <c r="AD7467" s="111"/>
      <c r="AH7467" s="111"/>
    </row>
    <row r="7468" spans="3:34">
      <c r="C7468" s="111"/>
      <c r="D7468" s="111"/>
      <c r="E7468" s="111"/>
      <c r="F7468" s="138"/>
      <c r="G7468" s="111"/>
      <c r="J7468" s="111"/>
      <c r="AD7468" s="111"/>
      <c r="AH7468" s="111"/>
    </row>
    <row r="7469" spans="3:34">
      <c r="C7469" s="111"/>
      <c r="D7469" s="111"/>
      <c r="E7469" s="111"/>
      <c r="F7469" s="138"/>
      <c r="G7469" s="111"/>
      <c r="J7469" s="111"/>
      <c r="AD7469" s="111"/>
      <c r="AH7469" s="111"/>
    </row>
    <row r="7470" spans="3:34">
      <c r="C7470" s="111"/>
      <c r="D7470" s="111"/>
      <c r="E7470" s="111"/>
      <c r="F7470" s="138"/>
      <c r="G7470" s="111"/>
      <c r="J7470" s="111"/>
      <c r="AD7470" s="111"/>
      <c r="AH7470" s="111"/>
    </row>
    <row r="7471" spans="3:34">
      <c r="C7471" s="111"/>
      <c r="D7471" s="111"/>
      <c r="E7471" s="111"/>
      <c r="F7471" s="138"/>
      <c r="G7471" s="111"/>
      <c r="J7471" s="111"/>
      <c r="AD7471" s="111"/>
      <c r="AH7471" s="111"/>
    </row>
    <row r="7472" spans="3:34">
      <c r="C7472" s="111"/>
      <c r="D7472" s="111"/>
      <c r="E7472" s="111"/>
      <c r="F7472" s="138"/>
      <c r="G7472" s="111"/>
      <c r="J7472" s="111"/>
      <c r="AD7472" s="111"/>
      <c r="AH7472" s="111"/>
    </row>
    <row r="7473" spans="3:34">
      <c r="C7473" s="111"/>
      <c r="D7473" s="111"/>
      <c r="E7473" s="111"/>
      <c r="F7473" s="138"/>
      <c r="G7473" s="111"/>
      <c r="J7473" s="111"/>
      <c r="AD7473" s="111"/>
      <c r="AH7473" s="111"/>
    </row>
    <row r="7474" spans="3:34">
      <c r="C7474" s="111"/>
      <c r="D7474" s="111"/>
      <c r="E7474" s="111"/>
      <c r="F7474" s="138"/>
      <c r="G7474" s="111"/>
      <c r="J7474" s="111"/>
      <c r="AD7474" s="111"/>
      <c r="AH7474" s="111"/>
    </row>
    <row r="7475" spans="3:34">
      <c r="C7475" s="111"/>
      <c r="D7475" s="111"/>
      <c r="E7475" s="111"/>
      <c r="F7475" s="138"/>
      <c r="G7475" s="111"/>
      <c r="J7475" s="111"/>
      <c r="AD7475" s="111"/>
      <c r="AH7475" s="111"/>
    </row>
    <row r="7476" spans="3:34">
      <c r="C7476" s="111"/>
      <c r="D7476" s="111"/>
      <c r="E7476" s="111"/>
      <c r="F7476" s="138"/>
      <c r="G7476" s="111"/>
      <c r="J7476" s="111"/>
      <c r="AD7476" s="111"/>
      <c r="AH7476" s="111"/>
    </row>
    <row r="7477" spans="3:34">
      <c r="C7477" s="111"/>
      <c r="D7477" s="111"/>
      <c r="E7477" s="111"/>
      <c r="F7477" s="138"/>
      <c r="G7477" s="111"/>
      <c r="J7477" s="111"/>
      <c r="AD7477" s="111"/>
      <c r="AH7477" s="111"/>
    </row>
    <row r="7478" spans="3:34">
      <c r="C7478" s="111"/>
      <c r="D7478" s="111"/>
      <c r="E7478" s="111"/>
      <c r="F7478" s="138"/>
      <c r="G7478" s="111"/>
      <c r="J7478" s="111"/>
      <c r="AD7478" s="111"/>
      <c r="AH7478" s="111"/>
    </row>
    <row r="7479" spans="3:34">
      <c r="C7479" s="111"/>
      <c r="D7479" s="111"/>
      <c r="E7479" s="111"/>
      <c r="F7479" s="138"/>
      <c r="G7479" s="111"/>
      <c r="J7479" s="111"/>
      <c r="AD7479" s="111"/>
      <c r="AH7479" s="111"/>
    </row>
    <row r="7480" spans="3:34">
      <c r="C7480" s="111"/>
      <c r="D7480" s="111"/>
      <c r="E7480" s="111"/>
      <c r="F7480" s="138"/>
      <c r="G7480" s="111"/>
      <c r="J7480" s="111"/>
      <c r="AD7480" s="111"/>
      <c r="AH7480" s="111"/>
    </row>
    <row r="7481" spans="3:34">
      <c r="C7481" s="111"/>
      <c r="D7481" s="111"/>
      <c r="E7481" s="111"/>
      <c r="F7481" s="138"/>
      <c r="G7481" s="111"/>
      <c r="J7481" s="111"/>
      <c r="AD7481" s="111"/>
      <c r="AH7481" s="111"/>
    </row>
    <row r="7482" spans="3:34">
      <c r="C7482" s="111"/>
      <c r="D7482" s="111"/>
      <c r="E7482" s="111"/>
      <c r="F7482" s="138"/>
      <c r="G7482" s="111"/>
      <c r="J7482" s="111"/>
      <c r="AD7482" s="111"/>
      <c r="AH7482" s="111"/>
    </row>
    <row r="7483" spans="3:34">
      <c r="C7483" s="111"/>
      <c r="D7483" s="111"/>
      <c r="E7483" s="111"/>
      <c r="F7483" s="138"/>
      <c r="G7483" s="111"/>
      <c r="J7483" s="111"/>
      <c r="AD7483" s="111"/>
      <c r="AH7483" s="111"/>
    </row>
    <row r="7484" spans="3:34">
      <c r="C7484" s="111"/>
      <c r="D7484" s="111"/>
      <c r="E7484" s="111"/>
      <c r="F7484" s="138"/>
      <c r="G7484" s="111"/>
      <c r="J7484" s="111"/>
      <c r="AD7484" s="111"/>
      <c r="AH7484" s="111"/>
    </row>
    <row r="7485" spans="3:34">
      <c r="C7485" s="111"/>
      <c r="D7485" s="111"/>
      <c r="E7485" s="111"/>
      <c r="F7485" s="138"/>
      <c r="G7485" s="111"/>
      <c r="J7485" s="111"/>
      <c r="AD7485" s="111"/>
      <c r="AH7485" s="111"/>
    </row>
    <row r="7486" spans="3:34">
      <c r="C7486" s="111"/>
      <c r="D7486" s="111"/>
      <c r="E7486" s="111"/>
      <c r="F7486" s="138"/>
      <c r="G7486" s="111"/>
      <c r="J7486" s="111"/>
      <c r="AD7486" s="111"/>
      <c r="AH7486" s="111"/>
    </row>
    <row r="7487" spans="3:34">
      <c r="C7487" s="111"/>
      <c r="D7487" s="111"/>
      <c r="E7487" s="111"/>
      <c r="F7487" s="138"/>
      <c r="G7487" s="111"/>
      <c r="J7487" s="111"/>
      <c r="AD7487" s="111"/>
      <c r="AH7487" s="111"/>
    </row>
    <row r="7488" spans="3:34">
      <c r="C7488" s="111"/>
      <c r="D7488" s="111"/>
      <c r="E7488" s="111"/>
      <c r="F7488" s="138"/>
      <c r="G7488" s="111"/>
      <c r="J7488" s="111"/>
      <c r="AD7488" s="111"/>
      <c r="AH7488" s="111"/>
    </row>
    <row r="7489" spans="3:34">
      <c r="C7489" s="111"/>
      <c r="D7489" s="111"/>
      <c r="E7489" s="111"/>
      <c r="F7489" s="138"/>
      <c r="G7489" s="111"/>
      <c r="J7489" s="111"/>
      <c r="AD7489" s="111"/>
      <c r="AH7489" s="111"/>
    </row>
    <row r="7490" spans="3:34">
      <c r="C7490" s="111"/>
      <c r="D7490" s="111"/>
      <c r="E7490" s="111"/>
      <c r="F7490" s="138"/>
      <c r="G7490" s="111"/>
      <c r="J7490" s="111"/>
      <c r="AD7490" s="111"/>
      <c r="AH7490" s="111"/>
    </row>
    <row r="7491" spans="3:34">
      <c r="C7491" s="111"/>
      <c r="D7491" s="111"/>
      <c r="E7491" s="111"/>
      <c r="F7491" s="138"/>
      <c r="G7491" s="111"/>
      <c r="J7491" s="111"/>
      <c r="AD7491" s="111"/>
      <c r="AH7491" s="111"/>
    </row>
    <row r="7492" spans="3:34">
      <c r="C7492" s="111"/>
      <c r="D7492" s="111"/>
      <c r="E7492" s="111"/>
      <c r="F7492" s="138"/>
      <c r="G7492" s="111"/>
      <c r="J7492" s="111"/>
      <c r="AD7492" s="111"/>
      <c r="AH7492" s="111"/>
    </row>
    <row r="7493" spans="3:34">
      <c r="C7493" s="111"/>
      <c r="D7493" s="111"/>
      <c r="E7493" s="111"/>
      <c r="F7493" s="138"/>
      <c r="G7493" s="111"/>
      <c r="J7493" s="111"/>
      <c r="AD7493" s="111"/>
      <c r="AH7493" s="111"/>
    </row>
    <row r="7494" spans="3:34">
      <c r="C7494" s="111"/>
      <c r="D7494" s="111"/>
      <c r="E7494" s="111"/>
      <c r="F7494" s="138"/>
      <c r="G7494" s="111"/>
      <c r="J7494" s="111"/>
      <c r="AD7494" s="111"/>
      <c r="AH7494" s="111"/>
    </row>
    <row r="7495" spans="3:34">
      <c r="C7495" s="111"/>
      <c r="D7495" s="111"/>
      <c r="E7495" s="111"/>
      <c r="F7495" s="138"/>
      <c r="G7495" s="111"/>
      <c r="J7495" s="111"/>
      <c r="AD7495" s="111"/>
      <c r="AH7495" s="111"/>
    </row>
    <row r="7496" spans="3:34">
      <c r="C7496" s="111"/>
      <c r="D7496" s="111"/>
      <c r="E7496" s="111"/>
      <c r="F7496" s="138"/>
      <c r="G7496" s="111"/>
      <c r="J7496" s="111"/>
      <c r="AD7496" s="111"/>
      <c r="AH7496" s="111"/>
    </row>
    <row r="7497" spans="3:34">
      <c r="C7497" s="111"/>
      <c r="D7497" s="111"/>
      <c r="E7497" s="111"/>
      <c r="F7497" s="138"/>
      <c r="G7497" s="111"/>
      <c r="J7497" s="111"/>
      <c r="AD7497" s="111"/>
      <c r="AH7497" s="111"/>
    </row>
    <row r="7498" spans="3:34">
      <c r="C7498" s="111"/>
      <c r="D7498" s="111"/>
      <c r="E7498" s="111"/>
      <c r="F7498" s="138"/>
      <c r="G7498" s="111"/>
      <c r="J7498" s="111"/>
      <c r="AD7498" s="111"/>
      <c r="AH7498" s="111"/>
    </row>
    <row r="7499" spans="3:34">
      <c r="C7499" s="111"/>
      <c r="D7499" s="111"/>
      <c r="E7499" s="111"/>
      <c r="F7499" s="138"/>
      <c r="G7499" s="111"/>
      <c r="J7499" s="111"/>
      <c r="AD7499" s="111"/>
      <c r="AH7499" s="111"/>
    </row>
    <row r="7500" spans="3:34">
      <c r="C7500" s="111"/>
      <c r="D7500" s="111"/>
      <c r="E7500" s="111"/>
      <c r="F7500" s="138"/>
      <c r="G7500" s="111"/>
      <c r="J7500" s="111"/>
      <c r="AD7500" s="111"/>
      <c r="AH7500" s="111"/>
    </row>
    <row r="7501" spans="3:34">
      <c r="C7501" s="111"/>
      <c r="D7501" s="111"/>
      <c r="E7501" s="111"/>
      <c r="F7501" s="138"/>
      <c r="G7501" s="111"/>
      <c r="J7501" s="111"/>
      <c r="AD7501" s="111"/>
      <c r="AH7501" s="111"/>
    </row>
    <row r="7502" spans="3:34">
      <c r="C7502" s="111"/>
      <c r="D7502" s="111"/>
      <c r="E7502" s="111"/>
      <c r="F7502" s="138"/>
      <c r="G7502" s="111"/>
      <c r="J7502" s="111"/>
      <c r="AD7502" s="111"/>
      <c r="AH7502" s="111"/>
    </row>
    <row r="7503" spans="3:34">
      <c r="C7503" s="111"/>
      <c r="D7503" s="111"/>
      <c r="E7503" s="111"/>
      <c r="F7503" s="138"/>
      <c r="G7503" s="111"/>
      <c r="J7503" s="111"/>
      <c r="AD7503" s="111"/>
      <c r="AH7503" s="111"/>
    </row>
    <row r="7504" spans="3:34">
      <c r="C7504" s="111"/>
      <c r="D7504" s="111"/>
      <c r="E7504" s="111"/>
      <c r="F7504" s="138"/>
      <c r="G7504" s="111"/>
      <c r="J7504" s="111"/>
      <c r="AD7504" s="111"/>
      <c r="AH7504" s="111"/>
    </row>
    <row r="7505" spans="3:34">
      <c r="C7505" s="111"/>
      <c r="D7505" s="111"/>
      <c r="E7505" s="111"/>
      <c r="F7505" s="138"/>
      <c r="G7505" s="111"/>
      <c r="J7505" s="111"/>
      <c r="AD7505" s="111"/>
      <c r="AH7505" s="111"/>
    </row>
    <row r="7506" spans="3:34">
      <c r="C7506" s="111"/>
      <c r="D7506" s="111"/>
      <c r="E7506" s="111"/>
      <c r="F7506" s="138"/>
      <c r="G7506" s="111"/>
      <c r="J7506" s="111"/>
      <c r="AD7506" s="111"/>
      <c r="AH7506" s="111"/>
    </row>
    <row r="7507" spans="3:34">
      <c r="C7507" s="111"/>
      <c r="D7507" s="111"/>
      <c r="E7507" s="111"/>
      <c r="F7507" s="138"/>
      <c r="G7507" s="111"/>
      <c r="J7507" s="111"/>
      <c r="AD7507" s="111"/>
      <c r="AH7507" s="111"/>
    </row>
    <row r="7508" spans="3:34">
      <c r="C7508" s="111"/>
      <c r="D7508" s="111"/>
      <c r="E7508" s="111"/>
      <c r="F7508" s="138"/>
      <c r="G7508" s="111"/>
      <c r="J7508" s="111"/>
      <c r="AD7508" s="111"/>
      <c r="AH7508" s="111"/>
    </row>
    <row r="7509" spans="3:34">
      <c r="C7509" s="111"/>
      <c r="D7509" s="111"/>
      <c r="E7509" s="111"/>
      <c r="F7509" s="138"/>
      <c r="G7509" s="111"/>
      <c r="J7509" s="111"/>
      <c r="AD7509" s="111"/>
      <c r="AH7509" s="111"/>
    </row>
    <row r="7510" spans="3:34">
      <c r="C7510" s="111"/>
      <c r="D7510" s="111"/>
      <c r="E7510" s="111"/>
      <c r="F7510" s="138"/>
      <c r="G7510" s="111"/>
      <c r="J7510" s="111"/>
      <c r="AD7510" s="111"/>
      <c r="AH7510" s="111"/>
    </row>
    <row r="7511" spans="3:34">
      <c r="C7511" s="111"/>
      <c r="D7511" s="111"/>
      <c r="E7511" s="111"/>
      <c r="F7511" s="138"/>
      <c r="G7511" s="111"/>
      <c r="J7511" s="111"/>
      <c r="AD7511" s="111"/>
      <c r="AH7511" s="111"/>
    </row>
    <row r="7512" spans="3:34">
      <c r="C7512" s="111"/>
      <c r="D7512" s="111"/>
      <c r="E7512" s="111"/>
      <c r="F7512" s="138"/>
      <c r="G7512" s="111"/>
      <c r="J7512" s="111"/>
      <c r="AD7512" s="111"/>
      <c r="AH7512" s="111"/>
    </row>
    <row r="7513" spans="3:34">
      <c r="C7513" s="111"/>
      <c r="D7513" s="111"/>
      <c r="E7513" s="111"/>
      <c r="F7513" s="138"/>
      <c r="G7513" s="111"/>
      <c r="J7513" s="111"/>
      <c r="AD7513" s="111"/>
      <c r="AH7513" s="111"/>
    </row>
    <row r="7514" spans="3:34">
      <c r="C7514" s="111"/>
      <c r="D7514" s="111"/>
      <c r="E7514" s="111"/>
      <c r="F7514" s="138"/>
      <c r="G7514" s="111"/>
      <c r="J7514" s="111"/>
      <c r="AD7514" s="111"/>
      <c r="AH7514" s="111"/>
    </row>
    <row r="7515" spans="3:34">
      <c r="C7515" s="111"/>
      <c r="D7515" s="111"/>
      <c r="E7515" s="111"/>
      <c r="F7515" s="138"/>
      <c r="G7515" s="111"/>
      <c r="J7515" s="111"/>
      <c r="AD7515" s="111"/>
      <c r="AH7515" s="111"/>
    </row>
    <row r="7516" spans="3:34">
      <c r="C7516" s="111"/>
      <c r="D7516" s="111"/>
      <c r="E7516" s="111"/>
      <c r="F7516" s="138"/>
      <c r="G7516" s="111"/>
      <c r="J7516" s="111"/>
      <c r="AD7516" s="111"/>
      <c r="AH7516" s="111"/>
    </row>
    <row r="7517" spans="3:34">
      <c r="C7517" s="111"/>
      <c r="D7517" s="111"/>
      <c r="E7517" s="111"/>
      <c r="F7517" s="138"/>
      <c r="G7517" s="111"/>
      <c r="J7517" s="111"/>
      <c r="AD7517" s="111"/>
      <c r="AH7517" s="111"/>
    </row>
    <row r="7518" spans="3:34">
      <c r="C7518" s="111"/>
      <c r="D7518" s="111"/>
      <c r="E7518" s="111"/>
      <c r="F7518" s="138"/>
      <c r="G7518" s="111"/>
      <c r="J7518" s="111"/>
      <c r="AD7518" s="111"/>
      <c r="AH7518" s="111"/>
    </row>
    <row r="7519" spans="3:34">
      <c r="C7519" s="111"/>
      <c r="D7519" s="111"/>
      <c r="E7519" s="111"/>
      <c r="F7519" s="138"/>
      <c r="G7519" s="111"/>
      <c r="J7519" s="111"/>
      <c r="AD7519" s="111"/>
      <c r="AH7519" s="111"/>
    </row>
    <row r="7520" spans="3:34">
      <c r="C7520" s="111"/>
      <c r="D7520" s="111"/>
      <c r="E7520" s="111"/>
      <c r="F7520" s="138"/>
      <c r="G7520" s="111"/>
      <c r="J7520" s="111"/>
      <c r="AD7520" s="111"/>
      <c r="AH7520" s="111"/>
    </row>
    <row r="7521" spans="3:34">
      <c r="C7521" s="111"/>
      <c r="D7521" s="111"/>
      <c r="E7521" s="111"/>
      <c r="F7521" s="138"/>
      <c r="G7521" s="111"/>
      <c r="J7521" s="111"/>
      <c r="AD7521" s="111"/>
      <c r="AH7521" s="111"/>
    </row>
    <row r="7522" spans="3:34">
      <c r="C7522" s="111"/>
      <c r="D7522" s="111"/>
      <c r="E7522" s="111"/>
      <c r="F7522" s="138"/>
      <c r="G7522" s="111"/>
      <c r="J7522" s="111"/>
      <c r="AD7522" s="111"/>
      <c r="AH7522" s="111"/>
    </row>
    <row r="7523" spans="3:34">
      <c r="C7523" s="111"/>
      <c r="D7523" s="111"/>
      <c r="E7523" s="111"/>
      <c r="F7523" s="138"/>
      <c r="G7523" s="111"/>
      <c r="J7523" s="111"/>
      <c r="AD7523" s="111"/>
      <c r="AH7523" s="111"/>
    </row>
    <row r="7524" spans="3:34">
      <c r="C7524" s="111"/>
      <c r="D7524" s="111"/>
      <c r="E7524" s="111"/>
      <c r="F7524" s="138"/>
      <c r="G7524" s="111"/>
      <c r="J7524" s="111"/>
      <c r="AD7524" s="111"/>
      <c r="AH7524" s="111"/>
    </row>
    <row r="7525" spans="3:34">
      <c r="C7525" s="111"/>
      <c r="D7525" s="111"/>
      <c r="E7525" s="111"/>
      <c r="F7525" s="138"/>
      <c r="G7525" s="111"/>
      <c r="J7525" s="111"/>
      <c r="AD7525" s="111"/>
      <c r="AH7525" s="111"/>
    </row>
    <row r="7526" spans="3:34">
      <c r="C7526" s="111"/>
      <c r="D7526" s="111"/>
      <c r="E7526" s="111"/>
      <c r="F7526" s="138"/>
      <c r="G7526" s="111"/>
      <c r="J7526" s="111"/>
      <c r="AD7526" s="111"/>
      <c r="AH7526" s="111"/>
    </row>
    <row r="7527" spans="3:34">
      <c r="C7527" s="111"/>
      <c r="D7527" s="111"/>
      <c r="E7527" s="111"/>
      <c r="F7527" s="138"/>
      <c r="G7527" s="111"/>
      <c r="J7527" s="111"/>
      <c r="AD7527" s="111"/>
      <c r="AH7527" s="111"/>
    </row>
    <row r="7528" spans="3:34">
      <c r="C7528" s="111"/>
      <c r="D7528" s="111"/>
      <c r="E7528" s="111"/>
      <c r="F7528" s="138"/>
      <c r="G7528" s="111"/>
      <c r="J7528" s="111"/>
      <c r="AD7528" s="111"/>
      <c r="AH7528" s="111"/>
    </row>
    <row r="7529" spans="3:34">
      <c r="C7529" s="111"/>
      <c r="D7529" s="111"/>
      <c r="E7529" s="111"/>
      <c r="F7529" s="138"/>
      <c r="G7529" s="111"/>
      <c r="J7529" s="111"/>
      <c r="AD7529" s="111"/>
      <c r="AH7529" s="111"/>
    </row>
    <row r="7530" spans="3:34">
      <c r="C7530" s="111"/>
      <c r="D7530" s="111"/>
      <c r="E7530" s="111"/>
      <c r="F7530" s="138"/>
      <c r="G7530" s="111"/>
      <c r="J7530" s="111"/>
      <c r="AD7530" s="111"/>
      <c r="AH7530" s="111"/>
    </row>
    <row r="7531" spans="3:34">
      <c r="C7531" s="111"/>
      <c r="D7531" s="111"/>
      <c r="E7531" s="111"/>
      <c r="F7531" s="138"/>
      <c r="G7531" s="111"/>
      <c r="J7531" s="111"/>
      <c r="AD7531" s="111"/>
      <c r="AH7531" s="111"/>
    </row>
    <row r="7532" spans="3:34">
      <c r="C7532" s="111"/>
      <c r="D7532" s="111"/>
      <c r="E7532" s="111"/>
      <c r="F7532" s="138"/>
      <c r="G7532" s="111"/>
      <c r="J7532" s="111"/>
      <c r="AD7532" s="111"/>
      <c r="AH7532" s="111"/>
    </row>
    <row r="7533" spans="3:34">
      <c r="C7533" s="111"/>
      <c r="D7533" s="111"/>
      <c r="E7533" s="111"/>
      <c r="F7533" s="138"/>
      <c r="G7533" s="111"/>
      <c r="J7533" s="111"/>
      <c r="AD7533" s="111"/>
      <c r="AH7533" s="111"/>
    </row>
    <row r="7534" spans="3:34">
      <c r="C7534" s="111"/>
      <c r="D7534" s="111"/>
      <c r="E7534" s="111"/>
      <c r="F7534" s="138"/>
      <c r="G7534" s="111"/>
      <c r="J7534" s="111"/>
      <c r="AD7534" s="111"/>
      <c r="AH7534" s="111"/>
    </row>
    <row r="7535" spans="3:34">
      <c r="C7535" s="111"/>
      <c r="D7535" s="111"/>
      <c r="E7535" s="111"/>
      <c r="F7535" s="138"/>
      <c r="G7535" s="111"/>
      <c r="J7535" s="111"/>
      <c r="AD7535" s="111"/>
      <c r="AH7535" s="111"/>
    </row>
    <row r="7536" spans="3:34">
      <c r="C7536" s="111"/>
      <c r="D7536" s="111"/>
      <c r="E7536" s="111"/>
      <c r="F7536" s="138"/>
      <c r="G7536" s="111"/>
      <c r="J7536" s="111"/>
      <c r="AD7536" s="111"/>
      <c r="AH7536" s="111"/>
    </row>
    <row r="7537" spans="3:34">
      <c r="C7537" s="111"/>
      <c r="D7537" s="111"/>
      <c r="E7537" s="111"/>
      <c r="F7537" s="138"/>
      <c r="G7537" s="111"/>
      <c r="J7537" s="111"/>
      <c r="AD7537" s="111"/>
      <c r="AH7537" s="111"/>
    </row>
    <row r="7538" spans="3:34">
      <c r="C7538" s="111"/>
      <c r="D7538" s="111"/>
      <c r="E7538" s="111"/>
      <c r="F7538" s="138"/>
      <c r="G7538" s="111"/>
      <c r="J7538" s="111"/>
      <c r="AD7538" s="111"/>
      <c r="AH7538" s="111"/>
    </row>
    <row r="7539" spans="3:34">
      <c r="C7539" s="111"/>
      <c r="D7539" s="111"/>
      <c r="E7539" s="111"/>
      <c r="F7539" s="138"/>
      <c r="G7539" s="111"/>
      <c r="J7539" s="111"/>
      <c r="AD7539" s="111"/>
      <c r="AH7539" s="111"/>
    </row>
    <row r="7540" spans="3:34">
      <c r="C7540" s="111"/>
      <c r="D7540" s="111"/>
      <c r="E7540" s="111"/>
      <c r="F7540" s="138"/>
      <c r="G7540" s="111"/>
      <c r="J7540" s="111"/>
      <c r="AD7540" s="111"/>
      <c r="AH7540" s="111"/>
    </row>
    <row r="7541" spans="3:34">
      <c r="C7541" s="111"/>
      <c r="D7541" s="111"/>
      <c r="E7541" s="111"/>
      <c r="F7541" s="138"/>
      <c r="G7541" s="111"/>
      <c r="J7541" s="111"/>
      <c r="AD7541" s="111"/>
      <c r="AH7541" s="111"/>
    </row>
    <row r="7542" spans="3:34">
      <c r="C7542" s="111"/>
      <c r="D7542" s="111"/>
      <c r="E7542" s="111"/>
      <c r="F7542" s="138"/>
      <c r="G7542" s="111"/>
      <c r="J7542" s="111"/>
      <c r="AD7542" s="111"/>
      <c r="AH7542" s="111"/>
    </row>
    <row r="7543" spans="3:34">
      <c r="C7543" s="111"/>
      <c r="D7543" s="111"/>
      <c r="E7543" s="111"/>
      <c r="F7543" s="138"/>
      <c r="G7543" s="111"/>
      <c r="J7543" s="111"/>
      <c r="AD7543" s="111"/>
      <c r="AH7543" s="111"/>
    </row>
    <row r="7544" spans="3:34">
      <c r="C7544" s="111"/>
      <c r="D7544" s="111"/>
      <c r="E7544" s="111"/>
      <c r="F7544" s="138"/>
      <c r="G7544" s="111"/>
      <c r="J7544" s="111"/>
      <c r="AD7544" s="111"/>
      <c r="AH7544" s="111"/>
    </row>
    <row r="7545" spans="3:34">
      <c r="C7545" s="111"/>
      <c r="D7545" s="111"/>
      <c r="E7545" s="111"/>
      <c r="F7545" s="138"/>
      <c r="G7545" s="111"/>
      <c r="J7545" s="111"/>
      <c r="AD7545" s="111"/>
      <c r="AH7545" s="111"/>
    </row>
    <row r="7546" spans="3:34">
      <c r="C7546" s="111"/>
      <c r="D7546" s="111"/>
      <c r="E7546" s="111"/>
      <c r="F7546" s="138"/>
      <c r="G7546" s="111"/>
      <c r="J7546" s="111"/>
      <c r="AD7546" s="111"/>
      <c r="AH7546" s="111"/>
    </row>
    <row r="7547" spans="3:34">
      <c r="C7547" s="111"/>
      <c r="D7547" s="111"/>
      <c r="E7547" s="111"/>
      <c r="F7547" s="138"/>
      <c r="G7547" s="111"/>
      <c r="J7547" s="111"/>
      <c r="AD7547" s="111"/>
      <c r="AH7547" s="111"/>
    </row>
    <row r="7548" spans="3:34">
      <c r="C7548" s="111"/>
      <c r="D7548" s="111"/>
      <c r="E7548" s="111"/>
      <c r="F7548" s="138"/>
      <c r="G7548" s="111"/>
      <c r="J7548" s="111"/>
      <c r="AD7548" s="111"/>
      <c r="AH7548" s="111"/>
    </row>
    <row r="7549" spans="3:34">
      <c r="C7549" s="111"/>
      <c r="D7549" s="111"/>
      <c r="E7549" s="111"/>
      <c r="F7549" s="138"/>
      <c r="G7549" s="111"/>
      <c r="J7549" s="111"/>
      <c r="AD7549" s="111"/>
      <c r="AH7549" s="111"/>
    </row>
    <row r="7550" spans="3:34">
      <c r="C7550" s="111"/>
      <c r="D7550" s="111"/>
      <c r="E7550" s="111"/>
      <c r="F7550" s="138"/>
      <c r="G7550" s="111"/>
      <c r="J7550" s="111"/>
      <c r="AD7550" s="111"/>
      <c r="AH7550" s="111"/>
    </row>
    <row r="7551" spans="3:34">
      <c r="C7551" s="111"/>
      <c r="D7551" s="111"/>
      <c r="E7551" s="111"/>
      <c r="F7551" s="138"/>
      <c r="G7551" s="111"/>
      <c r="J7551" s="111"/>
      <c r="AD7551" s="111"/>
      <c r="AH7551" s="111"/>
    </row>
    <row r="7552" spans="3:34">
      <c r="C7552" s="111"/>
      <c r="D7552" s="111"/>
      <c r="E7552" s="111"/>
      <c r="F7552" s="138"/>
      <c r="G7552" s="111"/>
      <c r="J7552" s="111"/>
      <c r="AD7552" s="111"/>
      <c r="AH7552" s="111"/>
    </row>
    <row r="7553" spans="3:34">
      <c r="C7553" s="111"/>
      <c r="D7553" s="111"/>
      <c r="E7553" s="111"/>
      <c r="F7553" s="138"/>
      <c r="G7553" s="111"/>
      <c r="J7553" s="111"/>
      <c r="AD7553" s="111"/>
      <c r="AH7553" s="111"/>
    </row>
    <row r="7554" spans="3:34">
      <c r="C7554" s="111"/>
      <c r="D7554" s="111"/>
      <c r="E7554" s="111"/>
      <c r="F7554" s="138"/>
      <c r="G7554" s="111"/>
      <c r="J7554" s="111"/>
      <c r="AD7554" s="111"/>
      <c r="AH7554" s="111"/>
    </row>
    <row r="7555" spans="3:34">
      <c r="C7555" s="111"/>
      <c r="D7555" s="111"/>
      <c r="E7555" s="111"/>
      <c r="F7555" s="138"/>
      <c r="G7555" s="111"/>
      <c r="J7555" s="111"/>
      <c r="AD7555" s="111"/>
      <c r="AH7555" s="111"/>
    </row>
    <row r="7556" spans="3:34">
      <c r="C7556" s="111"/>
      <c r="D7556" s="111"/>
      <c r="E7556" s="111"/>
      <c r="F7556" s="138"/>
      <c r="G7556" s="111"/>
      <c r="J7556" s="111"/>
      <c r="AD7556" s="111"/>
      <c r="AH7556" s="111"/>
    </row>
    <row r="7557" spans="3:34">
      <c r="C7557" s="111"/>
      <c r="D7557" s="111"/>
      <c r="E7557" s="111"/>
      <c r="F7557" s="138"/>
      <c r="G7557" s="111"/>
      <c r="J7557" s="111"/>
      <c r="AD7557" s="111"/>
      <c r="AH7557" s="111"/>
    </row>
    <row r="7558" spans="3:34">
      <c r="C7558" s="111"/>
      <c r="D7558" s="111"/>
      <c r="E7558" s="111"/>
      <c r="F7558" s="138"/>
      <c r="G7558" s="111"/>
      <c r="J7558" s="111"/>
      <c r="AD7558" s="111"/>
      <c r="AH7558" s="111"/>
    </row>
    <row r="7559" spans="3:34">
      <c r="C7559" s="111"/>
      <c r="D7559" s="111"/>
      <c r="E7559" s="111"/>
      <c r="F7559" s="138"/>
      <c r="G7559" s="111"/>
      <c r="J7559" s="111"/>
      <c r="AD7559" s="111"/>
      <c r="AH7559" s="111"/>
    </row>
    <row r="7560" spans="3:34">
      <c r="C7560" s="111"/>
      <c r="D7560" s="111"/>
      <c r="E7560" s="111"/>
      <c r="F7560" s="138"/>
      <c r="G7560" s="111"/>
      <c r="J7560" s="111"/>
      <c r="AD7560" s="111"/>
      <c r="AH7560" s="111"/>
    </row>
    <row r="7561" spans="3:34">
      <c r="C7561" s="111"/>
      <c r="D7561" s="111"/>
      <c r="E7561" s="111"/>
      <c r="F7561" s="138"/>
      <c r="G7561" s="111"/>
      <c r="J7561" s="111"/>
      <c r="AD7561" s="111"/>
      <c r="AH7561" s="111"/>
    </row>
    <row r="7562" spans="3:34">
      <c r="C7562" s="111"/>
      <c r="D7562" s="111"/>
      <c r="E7562" s="111"/>
      <c r="F7562" s="138"/>
      <c r="G7562" s="111"/>
      <c r="J7562" s="111"/>
      <c r="AD7562" s="111"/>
      <c r="AH7562" s="111"/>
    </row>
    <row r="7563" spans="3:34">
      <c r="C7563" s="111"/>
      <c r="D7563" s="111"/>
      <c r="E7563" s="111"/>
      <c r="F7563" s="138"/>
      <c r="G7563" s="111"/>
      <c r="J7563" s="111"/>
      <c r="AD7563" s="111"/>
      <c r="AH7563" s="111"/>
    </row>
    <row r="7564" spans="3:34">
      <c r="C7564" s="111"/>
      <c r="D7564" s="111"/>
      <c r="E7564" s="111"/>
      <c r="F7564" s="138"/>
      <c r="G7564" s="111"/>
      <c r="J7564" s="111"/>
      <c r="AD7564" s="111"/>
      <c r="AH7564" s="111"/>
    </row>
    <row r="7565" spans="3:34">
      <c r="C7565" s="111"/>
      <c r="D7565" s="111"/>
      <c r="E7565" s="111"/>
      <c r="F7565" s="138"/>
      <c r="G7565" s="111"/>
      <c r="J7565" s="111"/>
      <c r="AD7565" s="111"/>
      <c r="AH7565" s="111"/>
    </row>
    <row r="7566" spans="3:34">
      <c r="C7566" s="111"/>
      <c r="D7566" s="111"/>
      <c r="E7566" s="111"/>
      <c r="F7566" s="138"/>
      <c r="G7566" s="111"/>
      <c r="J7566" s="111"/>
      <c r="AD7566" s="111"/>
      <c r="AH7566" s="111"/>
    </row>
    <row r="7567" spans="3:34">
      <c r="C7567" s="111"/>
      <c r="D7567" s="111"/>
      <c r="E7567" s="111"/>
      <c r="F7567" s="138"/>
      <c r="G7567" s="111"/>
      <c r="J7567" s="111"/>
      <c r="AD7567" s="111"/>
      <c r="AH7567" s="111"/>
    </row>
    <row r="7568" spans="3:34">
      <c r="C7568" s="111"/>
      <c r="D7568" s="111"/>
      <c r="E7568" s="111"/>
      <c r="F7568" s="138"/>
      <c r="G7568" s="111"/>
      <c r="J7568" s="111"/>
      <c r="AD7568" s="111"/>
      <c r="AH7568" s="111"/>
    </row>
    <row r="7569" spans="3:34">
      <c r="C7569" s="111"/>
      <c r="D7569" s="111"/>
      <c r="E7569" s="111"/>
      <c r="F7569" s="138"/>
      <c r="G7569" s="111"/>
      <c r="J7569" s="111"/>
      <c r="AD7569" s="111"/>
      <c r="AH7569" s="111"/>
    </row>
    <row r="7570" spans="3:34">
      <c r="C7570" s="111"/>
      <c r="D7570" s="111"/>
      <c r="E7570" s="111"/>
      <c r="F7570" s="138"/>
      <c r="G7570" s="111"/>
      <c r="J7570" s="111"/>
      <c r="AD7570" s="111"/>
      <c r="AH7570" s="111"/>
    </row>
    <row r="7571" spans="3:34">
      <c r="C7571" s="111"/>
      <c r="D7571" s="111"/>
      <c r="E7571" s="111"/>
      <c r="F7571" s="138"/>
      <c r="G7571" s="111"/>
      <c r="J7571" s="111"/>
      <c r="AD7571" s="111"/>
      <c r="AH7571" s="111"/>
    </row>
    <row r="7572" spans="3:34">
      <c r="C7572" s="111"/>
      <c r="D7572" s="111"/>
      <c r="E7572" s="111"/>
      <c r="F7572" s="138"/>
      <c r="G7572" s="111"/>
      <c r="J7572" s="111"/>
      <c r="AD7572" s="111"/>
      <c r="AH7572" s="111"/>
    </row>
    <row r="7573" spans="3:34">
      <c r="C7573" s="111"/>
      <c r="D7573" s="111"/>
      <c r="E7573" s="111"/>
      <c r="F7573" s="138"/>
      <c r="G7573" s="111"/>
      <c r="J7573" s="111"/>
      <c r="AD7573" s="111"/>
      <c r="AH7573" s="111"/>
    </row>
    <row r="7574" spans="3:34">
      <c r="C7574" s="111"/>
      <c r="D7574" s="111"/>
      <c r="E7574" s="111"/>
      <c r="F7574" s="138"/>
      <c r="G7574" s="111"/>
      <c r="J7574" s="111"/>
      <c r="AD7574" s="111"/>
      <c r="AH7574" s="111"/>
    </row>
    <row r="7575" spans="3:34">
      <c r="C7575" s="111"/>
      <c r="D7575" s="111"/>
      <c r="E7575" s="111"/>
      <c r="F7575" s="138"/>
      <c r="G7575" s="111"/>
      <c r="J7575" s="111"/>
      <c r="AD7575" s="111"/>
      <c r="AH7575" s="111"/>
    </row>
    <row r="7576" spans="3:34">
      <c r="C7576" s="111"/>
      <c r="D7576" s="111"/>
      <c r="E7576" s="111"/>
      <c r="F7576" s="138"/>
      <c r="G7576" s="111"/>
      <c r="J7576" s="111"/>
      <c r="AD7576" s="111"/>
      <c r="AH7576" s="111"/>
    </row>
    <row r="7577" spans="3:34">
      <c r="C7577" s="111"/>
      <c r="D7577" s="111"/>
      <c r="E7577" s="111"/>
      <c r="F7577" s="138"/>
      <c r="G7577" s="111"/>
      <c r="J7577" s="111"/>
      <c r="AD7577" s="111"/>
      <c r="AH7577" s="111"/>
    </row>
    <row r="7578" spans="3:34">
      <c r="C7578" s="111"/>
      <c r="D7578" s="111"/>
      <c r="E7578" s="111"/>
      <c r="F7578" s="138"/>
      <c r="G7578" s="111"/>
      <c r="J7578" s="111"/>
      <c r="AD7578" s="111"/>
      <c r="AH7578" s="111"/>
    </row>
    <row r="7579" spans="3:34">
      <c r="C7579" s="111"/>
      <c r="D7579" s="111"/>
      <c r="E7579" s="111"/>
      <c r="F7579" s="138"/>
      <c r="G7579" s="111"/>
      <c r="J7579" s="111"/>
      <c r="AD7579" s="111"/>
      <c r="AH7579" s="111"/>
    </row>
    <row r="7580" spans="3:34">
      <c r="C7580" s="111"/>
      <c r="D7580" s="111"/>
      <c r="E7580" s="111"/>
      <c r="F7580" s="138"/>
      <c r="G7580" s="111"/>
      <c r="J7580" s="111"/>
      <c r="AD7580" s="111"/>
      <c r="AH7580" s="111"/>
    </row>
    <row r="7581" spans="3:34">
      <c r="C7581" s="111"/>
      <c r="D7581" s="111"/>
      <c r="E7581" s="111"/>
      <c r="F7581" s="138"/>
      <c r="G7581" s="111"/>
      <c r="J7581" s="111"/>
      <c r="AD7581" s="111"/>
      <c r="AH7581" s="111"/>
    </row>
    <row r="7582" spans="3:34">
      <c r="C7582" s="111"/>
      <c r="D7582" s="111"/>
      <c r="E7582" s="111"/>
      <c r="F7582" s="138"/>
      <c r="G7582" s="111"/>
      <c r="J7582" s="111"/>
      <c r="AD7582" s="111"/>
      <c r="AH7582" s="111"/>
    </row>
    <row r="7583" spans="3:34">
      <c r="C7583" s="111"/>
      <c r="D7583" s="111"/>
      <c r="E7583" s="111"/>
      <c r="F7583" s="138"/>
      <c r="G7583" s="111"/>
      <c r="J7583" s="111"/>
      <c r="AD7583" s="111"/>
      <c r="AH7583" s="111"/>
    </row>
    <row r="7584" spans="3:34">
      <c r="C7584" s="111"/>
      <c r="D7584" s="111"/>
      <c r="E7584" s="111"/>
      <c r="F7584" s="138"/>
      <c r="G7584" s="111"/>
      <c r="J7584" s="111"/>
      <c r="AD7584" s="111"/>
      <c r="AH7584" s="111"/>
    </row>
    <row r="7585" spans="3:34">
      <c r="C7585" s="111"/>
      <c r="D7585" s="111"/>
      <c r="E7585" s="111"/>
      <c r="F7585" s="138"/>
      <c r="G7585" s="111"/>
      <c r="J7585" s="111"/>
      <c r="AD7585" s="111"/>
      <c r="AH7585" s="111"/>
    </row>
    <row r="7586" spans="3:34">
      <c r="C7586" s="111"/>
      <c r="D7586" s="111"/>
      <c r="E7586" s="111"/>
      <c r="F7586" s="138"/>
      <c r="G7586" s="111"/>
      <c r="J7586" s="111"/>
      <c r="AD7586" s="111"/>
      <c r="AH7586" s="111"/>
    </row>
    <row r="7587" spans="3:34">
      <c r="C7587" s="111"/>
      <c r="D7587" s="111"/>
      <c r="E7587" s="111"/>
      <c r="F7587" s="138"/>
      <c r="G7587" s="111"/>
      <c r="J7587" s="111"/>
      <c r="AD7587" s="111"/>
      <c r="AH7587" s="111"/>
    </row>
    <row r="7588" spans="3:34">
      <c r="C7588" s="111"/>
      <c r="D7588" s="111"/>
      <c r="E7588" s="111"/>
      <c r="F7588" s="138"/>
      <c r="G7588" s="111"/>
      <c r="J7588" s="111"/>
      <c r="AD7588" s="111"/>
      <c r="AH7588" s="111"/>
    </row>
    <row r="7589" spans="3:34">
      <c r="C7589" s="111"/>
      <c r="D7589" s="111"/>
      <c r="E7589" s="111"/>
      <c r="F7589" s="138"/>
      <c r="G7589" s="111"/>
      <c r="J7589" s="111"/>
      <c r="AD7589" s="111"/>
      <c r="AH7589" s="111"/>
    </row>
    <row r="7590" spans="3:34">
      <c r="C7590" s="111"/>
      <c r="D7590" s="111"/>
      <c r="E7590" s="111"/>
      <c r="F7590" s="138"/>
      <c r="G7590" s="111"/>
      <c r="J7590" s="111"/>
      <c r="AD7590" s="111"/>
      <c r="AH7590" s="111"/>
    </row>
    <row r="7591" spans="3:34">
      <c r="C7591" s="111"/>
      <c r="D7591" s="111"/>
      <c r="E7591" s="111"/>
      <c r="F7591" s="138"/>
      <c r="G7591" s="111"/>
      <c r="J7591" s="111"/>
      <c r="AD7591" s="111"/>
      <c r="AH7591" s="111"/>
    </row>
    <row r="7592" spans="3:34">
      <c r="C7592" s="111"/>
      <c r="D7592" s="111"/>
      <c r="E7592" s="111"/>
      <c r="F7592" s="138"/>
      <c r="G7592" s="111"/>
      <c r="J7592" s="111"/>
      <c r="AD7592" s="111"/>
      <c r="AH7592" s="111"/>
    </row>
    <row r="7593" spans="3:34">
      <c r="C7593" s="111"/>
      <c r="D7593" s="111"/>
      <c r="E7593" s="111"/>
      <c r="F7593" s="138"/>
      <c r="G7593" s="111"/>
      <c r="J7593" s="111"/>
      <c r="AD7593" s="111"/>
      <c r="AH7593" s="111"/>
    </row>
    <row r="7594" spans="3:34">
      <c r="C7594" s="111"/>
      <c r="D7594" s="111"/>
      <c r="E7594" s="111"/>
      <c r="F7594" s="138"/>
      <c r="G7594" s="111"/>
      <c r="J7594" s="111"/>
      <c r="AD7594" s="111"/>
      <c r="AH7594" s="111"/>
    </row>
    <row r="7595" spans="3:34">
      <c r="C7595" s="111"/>
      <c r="D7595" s="111"/>
      <c r="E7595" s="111"/>
      <c r="F7595" s="138"/>
      <c r="G7595" s="111"/>
      <c r="J7595" s="111"/>
      <c r="AD7595" s="111"/>
      <c r="AH7595" s="111"/>
    </row>
    <row r="7596" spans="3:34">
      <c r="C7596" s="111"/>
      <c r="D7596" s="111"/>
      <c r="E7596" s="111"/>
      <c r="F7596" s="138"/>
      <c r="G7596" s="111"/>
      <c r="J7596" s="111"/>
      <c r="AD7596" s="111"/>
      <c r="AH7596" s="111"/>
    </row>
    <row r="7597" spans="3:34">
      <c r="C7597" s="111"/>
      <c r="D7597" s="111"/>
      <c r="E7597" s="111"/>
      <c r="F7597" s="138"/>
      <c r="G7597" s="111"/>
      <c r="J7597" s="111"/>
      <c r="AD7597" s="111"/>
      <c r="AH7597" s="111"/>
    </row>
    <row r="7598" spans="3:34">
      <c r="C7598" s="111"/>
      <c r="D7598" s="111"/>
      <c r="E7598" s="111"/>
      <c r="F7598" s="138"/>
      <c r="G7598" s="111"/>
      <c r="J7598" s="111"/>
      <c r="AD7598" s="111"/>
      <c r="AH7598" s="111"/>
    </row>
    <row r="7599" spans="3:34">
      <c r="C7599" s="111"/>
      <c r="D7599" s="111"/>
      <c r="E7599" s="111"/>
      <c r="F7599" s="138"/>
      <c r="G7599" s="111"/>
      <c r="J7599" s="111"/>
      <c r="AD7599" s="111"/>
      <c r="AH7599" s="111"/>
    </row>
    <row r="7600" spans="3:34">
      <c r="C7600" s="111"/>
      <c r="D7600" s="111"/>
      <c r="E7600" s="111"/>
      <c r="F7600" s="138"/>
      <c r="G7600" s="111"/>
      <c r="J7600" s="111"/>
      <c r="AD7600" s="111"/>
      <c r="AH7600" s="111"/>
    </row>
    <row r="7601" spans="3:34">
      <c r="C7601" s="111"/>
      <c r="D7601" s="111"/>
      <c r="E7601" s="111"/>
      <c r="F7601" s="138"/>
      <c r="G7601" s="111"/>
      <c r="J7601" s="111"/>
      <c r="AD7601" s="111"/>
      <c r="AH7601" s="111"/>
    </row>
    <row r="7602" spans="3:34">
      <c r="C7602" s="111"/>
      <c r="D7602" s="111"/>
      <c r="E7602" s="111"/>
      <c r="F7602" s="138"/>
      <c r="G7602" s="111"/>
      <c r="J7602" s="111"/>
      <c r="AD7602" s="111"/>
      <c r="AH7602" s="111"/>
    </row>
    <row r="7603" spans="3:34">
      <c r="C7603" s="111"/>
      <c r="D7603" s="111"/>
      <c r="E7603" s="111"/>
      <c r="F7603" s="138"/>
      <c r="G7603" s="111"/>
      <c r="J7603" s="111"/>
      <c r="AD7603" s="111"/>
      <c r="AH7603" s="111"/>
    </row>
    <row r="7604" spans="3:34">
      <c r="C7604" s="111"/>
      <c r="D7604" s="111"/>
      <c r="E7604" s="111"/>
      <c r="F7604" s="138"/>
      <c r="G7604" s="111"/>
      <c r="J7604" s="111"/>
      <c r="AD7604" s="111"/>
      <c r="AH7604" s="111"/>
    </row>
    <row r="7605" spans="3:34">
      <c r="C7605" s="111"/>
      <c r="D7605" s="111"/>
      <c r="E7605" s="111"/>
      <c r="F7605" s="138"/>
      <c r="G7605" s="111"/>
      <c r="J7605" s="111"/>
      <c r="AD7605" s="111"/>
      <c r="AH7605" s="111"/>
    </row>
    <row r="7606" spans="3:34">
      <c r="C7606" s="111"/>
      <c r="D7606" s="111"/>
      <c r="E7606" s="111"/>
      <c r="F7606" s="138"/>
      <c r="G7606" s="111"/>
      <c r="J7606" s="111"/>
      <c r="AD7606" s="111"/>
      <c r="AH7606" s="111"/>
    </row>
    <row r="7607" spans="3:34">
      <c r="C7607" s="111"/>
      <c r="D7607" s="111"/>
      <c r="E7607" s="111"/>
      <c r="F7607" s="138"/>
      <c r="G7607" s="111"/>
      <c r="J7607" s="111"/>
      <c r="AD7607" s="111"/>
      <c r="AH7607" s="111"/>
    </row>
    <row r="7608" spans="3:34">
      <c r="C7608" s="111"/>
      <c r="D7608" s="111"/>
      <c r="E7608" s="111"/>
      <c r="F7608" s="138"/>
      <c r="G7608" s="111"/>
      <c r="J7608" s="111"/>
      <c r="AD7608" s="111"/>
      <c r="AH7608" s="111"/>
    </row>
    <row r="7609" spans="3:34">
      <c r="C7609" s="111"/>
      <c r="D7609" s="111"/>
      <c r="E7609" s="111"/>
      <c r="F7609" s="138"/>
      <c r="G7609" s="111"/>
      <c r="J7609" s="111"/>
      <c r="AD7609" s="111"/>
      <c r="AH7609" s="111"/>
    </row>
    <row r="7610" spans="3:34">
      <c r="C7610" s="111"/>
      <c r="D7610" s="111"/>
      <c r="E7610" s="111"/>
      <c r="F7610" s="138"/>
      <c r="G7610" s="111"/>
      <c r="J7610" s="111"/>
      <c r="AD7610" s="111"/>
      <c r="AH7610" s="111"/>
    </row>
    <row r="7611" spans="3:34">
      <c r="C7611" s="111"/>
      <c r="D7611" s="111"/>
      <c r="E7611" s="111"/>
      <c r="F7611" s="138"/>
      <c r="G7611" s="111"/>
      <c r="J7611" s="111"/>
      <c r="AD7611" s="111"/>
      <c r="AH7611" s="111"/>
    </row>
    <row r="7612" spans="3:34">
      <c r="C7612" s="111"/>
      <c r="D7612" s="111"/>
      <c r="E7612" s="111"/>
      <c r="F7612" s="138"/>
      <c r="G7612" s="111"/>
      <c r="J7612" s="111"/>
      <c r="AD7612" s="111"/>
      <c r="AH7612" s="111"/>
    </row>
    <row r="7613" spans="3:34">
      <c r="C7613" s="111"/>
      <c r="D7613" s="111"/>
      <c r="E7613" s="111"/>
      <c r="F7613" s="138"/>
      <c r="G7613" s="111"/>
      <c r="J7613" s="111"/>
      <c r="AD7613" s="111"/>
      <c r="AH7613" s="111"/>
    </row>
    <row r="7614" spans="3:34">
      <c r="C7614" s="111"/>
      <c r="D7614" s="111"/>
      <c r="E7614" s="111"/>
      <c r="F7614" s="138"/>
      <c r="G7614" s="111"/>
      <c r="J7614" s="111"/>
      <c r="AD7614" s="111"/>
      <c r="AH7614" s="111"/>
    </row>
    <row r="7615" spans="3:34">
      <c r="C7615" s="111"/>
      <c r="D7615" s="111"/>
      <c r="E7615" s="111"/>
      <c r="F7615" s="138"/>
      <c r="G7615" s="111"/>
      <c r="J7615" s="111"/>
      <c r="AD7615" s="111"/>
      <c r="AH7615" s="111"/>
    </row>
    <row r="7616" spans="3:34">
      <c r="C7616" s="111"/>
      <c r="D7616" s="111"/>
      <c r="E7616" s="111"/>
      <c r="F7616" s="138"/>
      <c r="G7616" s="111"/>
      <c r="J7616" s="111"/>
      <c r="AD7616" s="111"/>
      <c r="AH7616" s="111"/>
    </row>
    <row r="7617" spans="3:34">
      <c r="C7617" s="111"/>
      <c r="D7617" s="111"/>
      <c r="E7617" s="111"/>
      <c r="F7617" s="138"/>
      <c r="G7617" s="111"/>
      <c r="J7617" s="111"/>
      <c r="AD7617" s="111"/>
      <c r="AH7617" s="111"/>
    </row>
    <row r="7618" spans="3:34">
      <c r="C7618" s="111"/>
      <c r="D7618" s="111"/>
      <c r="E7618" s="111"/>
      <c r="F7618" s="138"/>
      <c r="G7618" s="111"/>
      <c r="J7618" s="111"/>
      <c r="AD7618" s="111"/>
      <c r="AH7618" s="111"/>
    </row>
    <row r="7619" spans="3:34">
      <c r="C7619" s="111"/>
      <c r="D7619" s="111"/>
      <c r="E7619" s="111"/>
      <c r="F7619" s="138"/>
      <c r="G7619" s="111"/>
      <c r="J7619" s="111"/>
      <c r="AD7619" s="111"/>
      <c r="AH7619" s="111"/>
    </row>
    <row r="7620" spans="3:34">
      <c r="C7620" s="111"/>
      <c r="D7620" s="111"/>
      <c r="E7620" s="111"/>
      <c r="F7620" s="138"/>
      <c r="G7620" s="111"/>
      <c r="J7620" s="111"/>
      <c r="AD7620" s="111"/>
      <c r="AH7620" s="111"/>
    </row>
    <row r="7621" spans="3:34">
      <c r="C7621" s="111"/>
      <c r="D7621" s="111"/>
      <c r="E7621" s="111"/>
      <c r="F7621" s="138"/>
      <c r="G7621" s="111"/>
      <c r="J7621" s="111"/>
      <c r="AD7621" s="111"/>
      <c r="AH7621" s="111"/>
    </row>
    <row r="7622" spans="3:34">
      <c r="C7622" s="111"/>
      <c r="D7622" s="111"/>
      <c r="E7622" s="111"/>
      <c r="F7622" s="138"/>
      <c r="G7622" s="111"/>
      <c r="J7622" s="111"/>
      <c r="AD7622" s="111"/>
      <c r="AH7622" s="111"/>
    </row>
    <row r="7623" spans="3:34">
      <c r="C7623" s="111"/>
      <c r="D7623" s="111"/>
      <c r="E7623" s="111"/>
      <c r="F7623" s="138"/>
      <c r="G7623" s="111"/>
      <c r="J7623" s="111"/>
      <c r="AD7623" s="111"/>
      <c r="AH7623" s="111"/>
    </row>
    <row r="7624" spans="3:34">
      <c r="C7624" s="111"/>
      <c r="D7624" s="111"/>
      <c r="E7624" s="111"/>
      <c r="F7624" s="138"/>
      <c r="G7624" s="111"/>
      <c r="J7624" s="111"/>
      <c r="AD7624" s="111"/>
      <c r="AH7624" s="111"/>
    </row>
    <row r="7625" spans="3:34">
      <c r="C7625" s="111"/>
      <c r="D7625" s="111"/>
      <c r="E7625" s="111"/>
      <c r="F7625" s="138"/>
      <c r="G7625" s="111"/>
      <c r="J7625" s="111"/>
      <c r="AD7625" s="111"/>
      <c r="AH7625" s="111"/>
    </row>
    <row r="7626" spans="3:34">
      <c r="C7626" s="111"/>
      <c r="D7626" s="111"/>
      <c r="E7626" s="111"/>
      <c r="F7626" s="138"/>
      <c r="G7626" s="111"/>
      <c r="J7626" s="111"/>
      <c r="AD7626" s="111"/>
      <c r="AH7626" s="111"/>
    </row>
    <row r="7627" spans="3:34">
      <c r="C7627" s="111"/>
      <c r="D7627" s="111"/>
      <c r="E7627" s="111"/>
      <c r="F7627" s="138"/>
      <c r="G7627" s="111"/>
      <c r="J7627" s="111"/>
      <c r="AD7627" s="111"/>
      <c r="AH7627" s="111"/>
    </row>
    <row r="7628" spans="3:34">
      <c r="C7628" s="111"/>
      <c r="D7628" s="111"/>
      <c r="E7628" s="111"/>
      <c r="F7628" s="138"/>
      <c r="G7628" s="111"/>
      <c r="J7628" s="111"/>
      <c r="AD7628" s="111"/>
      <c r="AH7628" s="111"/>
    </row>
    <row r="7629" spans="3:34">
      <c r="C7629" s="111"/>
      <c r="D7629" s="111"/>
      <c r="E7629" s="111"/>
      <c r="F7629" s="138"/>
      <c r="G7629" s="111"/>
      <c r="J7629" s="111"/>
      <c r="AD7629" s="111"/>
      <c r="AH7629" s="111"/>
    </row>
    <row r="7630" spans="3:34">
      <c r="C7630" s="111"/>
      <c r="D7630" s="111"/>
      <c r="E7630" s="111"/>
      <c r="F7630" s="138"/>
      <c r="G7630" s="111"/>
      <c r="J7630" s="111"/>
      <c r="AD7630" s="111"/>
      <c r="AH7630" s="111"/>
    </row>
    <row r="7631" spans="3:34">
      <c r="C7631" s="111"/>
      <c r="D7631" s="111"/>
      <c r="E7631" s="111"/>
      <c r="F7631" s="138"/>
      <c r="G7631" s="111"/>
      <c r="J7631" s="111"/>
      <c r="AD7631" s="111"/>
      <c r="AH7631" s="111"/>
    </row>
    <row r="7632" spans="3:34">
      <c r="C7632" s="111"/>
      <c r="D7632" s="111"/>
      <c r="E7632" s="111"/>
      <c r="F7632" s="138"/>
      <c r="G7632" s="111"/>
      <c r="J7632" s="111"/>
      <c r="AD7632" s="111"/>
      <c r="AH7632" s="111"/>
    </row>
    <row r="7633" spans="3:34">
      <c r="C7633" s="111"/>
      <c r="D7633" s="111"/>
      <c r="E7633" s="111"/>
      <c r="F7633" s="138"/>
      <c r="G7633" s="111"/>
      <c r="J7633" s="111"/>
      <c r="AD7633" s="111"/>
      <c r="AH7633" s="111"/>
    </row>
    <row r="7634" spans="3:34">
      <c r="C7634" s="111"/>
      <c r="D7634" s="111"/>
      <c r="E7634" s="111"/>
      <c r="F7634" s="138"/>
      <c r="G7634" s="111"/>
      <c r="J7634" s="111"/>
      <c r="AD7634" s="111"/>
      <c r="AH7634" s="111"/>
    </row>
    <row r="7635" spans="3:34">
      <c r="C7635" s="111"/>
      <c r="D7635" s="111"/>
      <c r="E7635" s="111"/>
      <c r="F7635" s="138"/>
      <c r="G7635" s="111"/>
      <c r="J7635" s="111"/>
      <c r="AD7635" s="111"/>
      <c r="AH7635" s="111"/>
    </row>
    <row r="7636" spans="3:34">
      <c r="C7636" s="111"/>
      <c r="D7636" s="111"/>
      <c r="E7636" s="111"/>
      <c r="F7636" s="138"/>
      <c r="G7636" s="111"/>
      <c r="J7636" s="111"/>
      <c r="AD7636" s="111"/>
      <c r="AH7636" s="111"/>
    </row>
    <row r="7637" spans="3:34">
      <c r="C7637" s="111"/>
      <c r="D7637" s="111"/>
      <c r="E7637" s="111"/>
      <c r="F7637" s="138"/>
      <c r="G7637" s="111"/>
      <c r="J7637" s="111"/>
      <c r="AD7637" s="111"/>
      <c r="AH7637" s="111"/>
    </row>
    <row r="7638" spans="3:34">
      <c r="C7638" s="111"/>
      <c r="D7638" s="111"/>
      <c r="E7638" s="111"/>
      <c r="F7638" s="138"/>
      <c r="G7638" s="111"/>
      <c r="J7638" s="111"/>
      <c r="AD7638" s="111"/>
      <c r="AH7638" s="111"/>
    </row>
    <row r="7639" spans="3:34">
      <c r="C7639" s="111"/>
      <c r="D7639" s="111"/>
      <c r="E7639" s="111"/>
      <c r="F7639" s="138"/>
      <c r="G7639" s="111"/>
      <c r="J7639" s="111"/>
      <c r="AD7639" s="111"/>
      <c r="AH7639" s="111"/>
    </row>
    <row r="7640" spans="3:34">
      <c r="C7640" s="111"/>
      <c r="D7640" s="111"/>
      <c r="E7640" s="111"/>
      <c r="F7640" s="138"/>
      <c r="G7640" s="111"/>
      <c r="J7640" s="111"/>
      <c r="AD7640" s="111"/>
      <c r="AH7640" s="111"/>
    </row>
    <row r="7641" spans="3:34">
      <c r="C7641" s="111"/>
      <c r="D7641" s="111"/>
      <c r="E7641" s="111"/>
      <c r="F7641" s="138"/>
      <c r="G7641" s="111"/>
      <c r="J7641" s="111"/>
      <c r="AD7641" s="111"/>
      <c r="AH7641" s="111"/>
    </row>
    <row r="7642" spans="3:34">
      <c r="C7642" s="111"/>
      <c r="D7642" s="111"/>
      <c r="E7642" s="111"/>
      <c r="F7642" s="138"/>
      <c r="G7642" s="111"/>
      <c r="J7642" s="111"/>
      <c r="AD7642" s="111"/>
      <c r="AH7642" s="111"/>
    </row>
    <row r="7643" spans="3:34">
      <c r="C7643" s="111"/>
      <c r="D7643" s="111"/>
      <c r="E7643" s="111"/>
      <c r="F7643" s="138"/>
      <c r="G7643" s="111"/>
      <c r="J7643" s="111"/>
      <c r="AD7643" s="111"/>
      <c r="AH7643" s="111"/>
    </row>
    <row r="7644" spans="3:34">
      <c r="C7644" s="111"/>
      <c r="D7644" s="111"/>
      <c r="E7644" s="111"/>
      <c r="F7644" s="138"/>
      <c r="G7644" s="111"/>
      <c r="J7644" s="111"/>
      <c r="AD7644" s="111"/>
      <c r="AH7644" s="111"/>
    </row>
    <row r="7645" spans="3:34">
      <c r="C7645" s="111"/>
      <c r="D7645" s="111"/>
      <c r="E7645" s="111"/>
      <c r="F7645" s="138"/>
      <c r="G7645" s="111"/>
      <c r="J7645" s="111"/>
      <c r="AD7645" s="111"/>
      <c r="AH7645" s="111"/>
    </row>
    <row r="7646" spans="3:34">
      <c r="C7646" s="111"/>
      <c r="D7646" s="111"/>
      <c r="E7646" s="111"/>
      <c r="F7646" s="138"/>
      <c r="G7646" s="111"/>
      <c r="J7646" s="111"/>
      <c r="AD7646" s="111"/>
      <c r="AH7646" s="111"/>
    </row>
    <row r="7647" spans="3:34">
      <c r="C7647" s="111"/>
      <c r="D7647" s="111"/>
      <c r="E7647" s="111"/>
      <c r="F7647" s="138"/>
      <c r="G7647" s="111"/>
      <c r="J7647" s="111"/>
      <c r="AD7647" s="111"/>
      <c r="AH7647" s="111"/>
    </row>
    <row r="7648" spans="3:34">
      <c r="C7648" s="111"/>
      <c r="D7648" s="111"/>
      <c r="E7648" s="111"/>
      <c r="F7648" s="138"/>
      <c r="G7648" s="111"/>
      <c r="J7648" s="111"/>
      <c r="AD7648" s="111"/>
      <c r="AH7648" s="111"/>
    </row>
    <row r="7649" spans="3:34">
      <c r="C7649" s="111"/>
      <c r="D7649" s="111"/>
      <c r="E7649" s="111"/>
      <c r="F7649" s="138"/>
      <c r="G7649" s="111"/>
      <c r="J7649" s="111"/>
      <c r="AD7649" s="111"/>
      <c r="AH7649" s="111"/>
    </row>
    <row r="7650" spans="3:34">
      <c r="C7650" s="111"/>
      <c r="D7650" s="111"/>
      <c r="E7650" s="111"/>
      <c r="F7650" s="138"/>
      <c r="G7650" s="111"/>
      <c r="J7650" s="111"/>
      <c r="AD7650" s="111"/>
      <c r="AH7650" s="111"/>
    </row>
    <row r="7651" spans="3:34">
      <c r="C7651" s="111"/>
      <c r="D7651" s="111"/>
      <c r="E7651" s="111"/>
      <c r="F7651" s="138"/>
      <c r="G7651" s="111"/>
      <c r="J7651" s="111"/>
      <c r="AD7651" s="111"/>
      <c r="AH7651" s="111"/>
    </row>
    <row r="7652" spans="3:34">
      <c r="C7652" s="111"/>
      <c r="D7652" s="111"/>
      <c r="E7652" s="111"/>
      <c r="F7652" s="138"/>
      <c r="G7652" s="111"/>
      <c r="J7652" s="111"/>
      <c r="AD7652" s="111"/>
      <c r="AH7652" s="111"/>
    </row>
    <row r="7653" spans="3:34">
      <c r="C7653" s="111"/>
      <c r="D7653" s="111"/>
      <c r="E7653" s="111"/>
      <c r="F7653" s="138"/>
      <c r="G7653" s="111"/>
      <c r="J7653" s="111"/>
      <c r="AD7653" s="111"/>
      <c r="AH7653" s="111"/>
    </row>
    <row r="7654" spans="3:34">
      <c r="C7654" s="111"/>
      <c r="D7654" s="111"/>
      <c r="E7654" s="111"/>
      <c r="F7654" s="138"/>
      <c r="G7654" s="111"/>
      <c r="J7654" s="111"/>
      <c r="AD7654" s="111"/>
      <c r="AH7654" s="111"/>
    </row>
    <row r="7655" spans="3:34">
      <c r="C7655" s="111"/>
      <c r="D7655" s="111"/>
      <c r="E7655" s="111"/>
      <c r="F7655" s="138"/>
      <c r="G7655" s="111"/>
      <c r="J7655" s="111"/>
      <c r="AD7655" s="111"/>
      <c r="AH7655" s="111"/>
    </row>
    <row r="7656" spans="3:34">
      <c r="C7656" s="111"/>
      <c r="D7656" s="111"/>
      <c r="E7656" s="111"/>
      <c r="F7656" s="138"/>
      <c r="G7656" s="111"/>
      <c r="J7656" s="111"/>
      <c r="AD7656" s="111"/>
      <c r="AH7656" s="111"/>
    </row>
    <row r="7657" spans="3:34">
      <c r="C7657" s="111"/>
      <c r="D7657" s="111"/>
      <c r="E7657" s="111"/>
      <c r="F7657" s="138"/>
      <c r="G7657" s="111"/>
      <c r="J7657" s="111"/>
      <c r="AD7657" s="111"/>
      <c r="AH7657" s="111"/>
    </row>
    <row r="7658" spans="3:34">
      <c r="C7658" s="111"/>
      <c r="D7658" s="111"/>
      <c r="E7658" s="111"/>
      <c r="F7658" s="138"/>
      <c r="G7658" s="111"/>
      <c r="J7658" s="111"/>
      <c r="AD7658" s="111"/>
      <c r="AH7658" s="111"/>
    </row>
    <row r="7659" spans="3:34">
      <c r="C7659" s="111"/>
      <c r="D7659" s="111"/>
      <c r="E7659" s="111"/>
      <c r="F7659" s="138"/>
      <c r="G7659" s="111"/>
      <c r="J7659" s="111"/>
      <c r="AD7659" s="111"/>
      <c r="AH7659" s="111"/>
    </row>
    <row r="7660" spans="3:34">
      <c r="C7660" s="111"/>
      <c r="D7660" s="111"/>
      <c r="E7660" s="111"/>
      <c r="F7660" s="138"/>
      <c r="G7660" s="111"/>
      <c r="J7660" s="111"/>
      <c r="AD7660" s="111"/>
      <c r="AH7660" s="111"/>
    </row>
    <row r="7661" spans="3:34">
      <c r="C7661" s="111"/>
      <c r="D7661" s="111"/>
      <c r="E7661" s="111"/>
      <c r="F7661" s="138"/>
      <c r="G7661" s="111"/>
      <c r="J7661" s="111"/>
      <c r="AD7661" s="111"/>
      <c r="AH7661" s="111"/>
    </row>
    <row r="7662" spans="3:34">
      <c r="C7662" s="111"/>
      <c r="D7662" s="111"/>
      <c r="E7662" s="111"/>
      <c r="F7662" s="138"/>
      <c r="G7662" s="111"/>
      <c r="J7662" s="111"/>
      <c r="AD7662" s="111"/>
      <c r="AH7662" s="111"/>
    </row>
    <row r="7663" spans="3:34">
      <c r="C7663" s="111"/>
      <c r="D7663" s="111"/>
      <c r="E7663" s="111"/>
      <c r="F7663" s="138"/>
      <c r="G7663" s="111"/>
      <c r="J7663" s="111"/>
      <c r="AD7663" s="111"/>
      <c r="AH7663" s="111"/>
    </row>
    <row r="7664" spans="3:34">
      <c r="C7664" s="111"/>
      <c r="D7664" s="111"/>
      <c r="E7664" s="111"/>
      <c r="F7664" s="138"/>
      <c r="G7664" s="111"/>
      <c r="J7664" s="111"/>
      <c r="AD7664" s="111"/>
      <c r="AH7664" s="111"/>
    </row>
    <row r="7665" spans="3:34">
      <c r="C7665" s="111"/>
      <c r="D7665" s="111"/>
      <c r="E7665" s="111"/>
      <c r="F7665" s="138"/>
      <c r="G7665" s="111"/>
      <c r="J7665" s="111"/>
      <c r="AD7665" s="111"/>
      <c r="AH7665" s="111"/>
    </row>
    <row r="7666" spans="3:34">
      <c r="C7666" s="111"/>
      <c r="D7666" s="111"/>
      <c r="E7666" s="111"/>
      <c r="F7666" s="138"/>
      <c r="G7666" s="111"/>
      <c r="J7666" s="111"/>
      <c r="AD7666" s="111"/>
      <c r="AH7666" s="111"/>
    </row>
    <row r="7667" spans="3:34">
      <c r="C7667" s="111"/>
      <c r="D7667" s="111"/>
      <c r="E7667" s="111"/>
      <c r="F7667" s="138"/>
      <c r="G7667" s="111"/>
      <c r="J7667" s="111"/>
      <c r="AD7667" s="111"/>
      <c r="AH7667" s="111"/>
    </row>
    <row r="7668" spans="3:34">
      <c r="C7668" s="111"/>
      <c r="D7668" s="111"/>
      <c r="E7668" s="111"/>
      <c r="F7668" s="138"/>
      <c r="G7668" s="111"/>
      <c r="J7668" s="111"/>
      <c r="AD7668" s="111"/>
      <c r="AH7668" s="111"/>
    </row>
    <row r="7669" spans="3:34">
      <c r="C7669" s="111"/>
      <c r="D7669" s="111"/>
      <c r="E7669" s="111"/>
      <c r="F7669" s="138"/>
      <c r="G7669" s="111"/>
      <c r="J7669" s="111"/>
      <c r="AD7669" s="111"/>
      <c r="AH7669" s="111"/>
    </row>
    <row r="7670" spans="3:34">
      <c r="C7670" s="111"/>
      <c r="D7670" s="111"/>
      <c r="E7670" s="111"/>
      <c r="F7670" s="138"/>
      <c r="G7670" s="111"/>
      <c r="J7670" s="111"/>
      <c r="AD7670" s="111"/>
      <c r="AH7670" s="111"/>
    </row>
    <row r="7671" spans="3:34">
      <c r="C7671" s="111"/>
      <c r="D7671" s="111"/>
      <c r="E7671" s="111"/>
      <c r="F7671" s="138"/>
      <c r="G7671" s="111"/>
      <c r="J7671" s="111"/>
      <c r="AD7671" s="111"/>
      <c r="AH7671" s="111"/>
    </row>
    <row r="7672" spans="3:34">
      <c r="C7672" s="111"/>
      <c r="D7672" s="111"/>
      <c r="E7672" s="111"/>
      <c r="F7672" s="138"/>
      <c r="G7672" s="111"/>
      <c r="J7672" s="111"/>
      <c r="AD7672" s="111"/>
      <c r="AH7672" s="111"/>
    </row>
    <row r="7673" spans="3:34">
      <c r="C7673" s="111"/>
      <c r="D7673" s="111"/>
      <c r="E7673" s="111"/>
      <c r="F7673" s="138"/>
      <c r="G7673" s="111"/>
      <c r="J7673" s="111"/>
      <c r="AD7673" s="111"/>
      <c r="AH7673" s="111"/>
    </row>
    <row r="7674" spans="3:34">
      <c r="C7674" s="111"/>
      <c r="D7674" s="111"/>
      <c r="E7674" s="111"/>
      <c r="F7674" s="138"/>
      <c r="G7674" s="111"/>
      <c r="J7674" s="111"/>
      <c r="AD7674" s="111"/>
      <c r="AH7674" s="111"/>
    </row>
    <row r="7675" spans="3:34">
      <c r="C7675" s="111"/>
      <c r="D7675" s="111"/>
      <c r="E7675" s="111"/>
      <c r="F7675" s="138"/>
      <c r="G7675" s="111"/>
      <c r="J7675" s="111"/>
      <c r="AD7675" s="111"/>
      <c r="AH7675" s="111"/>
    </row>
    <row r="7676" spans="3:34">
      <c r="C7676" s="111"/>
      <c r="D7676" s="111"/>
      <c r="E7676" s="111"/>
      <c r="F7676" s="138"/>
      <c r="G7676" s="111"/>
      <c r="J7676" s="111"/>
      <c r="AD7676" s="111"/>
      <c r="AH7676" s="111"/>
    </row>
    <row r="7677" spans="3:34">
      <c r="C7677" s="111"/>
      <c r="D7677" s="111"/>
      <c r="E7677" s="111"/>
      <c r="F7677" s="138"/>
      <c r="G7677" s="111"/>
      <c r="J7677" s="111"/>
      <c r="AD7677" s="111"/>
      <c r="AH7677" s="111"/>
    </row>
    <row r="7678" spans="3:34">
      <c r="C7678" s="111"/>
      <c r="D7678" s="111"/>
      <c r="E7678" s="111"/>
      <c r="F7678" s="138"/>
      <c r="G7678" s="111"/>
      <c r="J7678" s="111"/>
      <c r="AD7678" s="111"/>
      <c r="AH7678" s="111"/>
    </row>
    <row r="7679" spans="3:34">
      <c r="C7679" s="111"/>
      <c r="D7679" s="111"/>
      <c r="E7679" s="111"/>
      <c r="F7679" s="138"/>
      <c r="G7679" s="111"/>
      <c r="J7679" s="111"/>
      <c r="AD7679" s="111"/>
      <c r="AH7679" s="111"/>
    </row>
    <row r="7680" spans="3:34">
      <c r="C7680" s="111"/>
      <c r="D7680" s="111"/>
      <c r="E7680" s="111"/>
      <c r="F7680" s="138"/>
      <c r="G7680" s="111"/>
      <c r="J7680" s="111"/>
      <c r="AD7680" s="111"/>
      <c r="AH7680" s="111"/>
    </row>
    <row r="7681" spans="3:34">
      <c r="C7681" s="111"/>
      <c r="D7681" s="111"/>
      <c r="E7681" s="111"/>
      <c r="F7681" s="138"/>
      <c r="G7681" s="111"/>
      <c r="J7681" s="111"/>
      <c r="AD7681" s="111"/>
      <c r="AH7681" s="111"/>
    </row>
    <row r="7682" spans="3:34">
      <c r="C7682" s="111"/>
      <c r="D7682" s="111"/>
      <c r="E7682" s="111"/>
      <c r="F7682" s="138"/>
      <c r="G7682" s="111"/>
      <c r="J7682" s="111"/>
      <c r="AD7682" s="111"/>
      <c r="AH7682" s="111"/>
    </row>
    <row r="7683" spans="3:34">
      <c r="C7683" s="111"/>
      <c r="D7683" s="111"/>
      <c r="E7683" s="111"/>
      <c r="F7683" s="138"/>
      <c r="G7683" s="111"/>
      <c r="J7683" s="111"/>
      <c r="AD7683" s="111"/>
      <c r="AH7683" s="111"/>
    </row>
    <row r="7684" spans="3:34">
      <c r="C7684" s="111"/>
      <c r="D7684" s="111"/>
      <c r="E7684" s="111"/>
      <c r="F7684" s="138"/>
      <c r="G7684" s="111"/>
      <c r="J7684" s="111"/>
      <c r="AD7684" s="111"/>
      <c r="AH7684" s="111"/>
    </row>
    <row r="7685" spans="3:34">
      <c r="C7685" s="111"/>
      <c r="D7685" s="111"/>
      <c r="E7685" s="111"/>
      <c r="F7685" s="138"/>
      <c r="G7685" s="111"/>
      <c r="J7685" s="111"/>
      <c r="AD7685" s="111"/>
      <c r="AH7685" s="111"/>
    </row>
    <row r="7686" spans="3:34">
      <c r="C7686" s="111"/>
      <c r="D7686" s="111"/>
      <c r="E7686" s="111"/>
      <c r="F7686" s="138"/>
      <c r="G7686" s="111"/>
      <c r="J7686" s="111"/>
      <c r="AD7686" s="111"/>
      <c r="AH7686" s="111"/>
    </row>
    <row r="7687" spans="3:34">
      <c r="C7687" s="111"/>
      <c r="D7687" s="111"/>
      <c r="E7687" s="111"/>
      <c r="F7687" s="138"/>
      <c r="G7687" s="111"/>
      <c r="J7687" s="111"/>
      <c r="AD7687" s="111"/>
      <c r="AH7687" s="111"/>
    </row>
    <row r="7688" spans="3:34">
      <c r="C7688" s="111"/>
      <c r="D7688" s="111"/>
      <c r="E7688" s="111"/>
      <c r="F7688" s="138"/>
      <c r="G7688" s="111"/>
      <c r="J7688" s="111"/>
      <c r="AD7688" s="111"/>
      <c r="AH7688" s="111"/>
    </row>
    <row r="7689" spans="3:34">
      <c r="C7689" s="111"/>
      <c r="D7689" s="111"/>
      <c r="E7689" s="111"/>
      <c r="F7689" s="138"/>
      <c r="G7689" s="111"/>
      <c r="J7689" s="111"/>
      <c r="AD7689" s="111"/>
      <c r="AH7689" s="111"/>
    </row>
    <row r="7690" spans="3:34">
      <c r="C7690" s="111"/>
      <c r="D7690" s="111"/>
      <c r="E7690" s="111"/>
      <c r="F7690" s="138"/>
      <c r="G7690" s="111"/>
      <c r="J7690" s="111"/>
      <c r="AD7690" s="111"/>
      <c r="AH7690" s="111"/>
    </row>
    <row r="7691" spans="3:34">
      <c r="C7691" s="111"/>
      <c r="D7691" s="111"/>
      <c r="E7691" s="111"/>
      <c r="F7691" s="138"/>
      <c r="G7691" s="111"/>
      <c r="J7691" s="111"/>
      <c r="AD7691" s="111"/>
      <c r="AH7691" s="111"/>
    </row>
    <row r="7692" spans="3:34">
      <c r="C7692" s="111"/>
      <c r="D7692" s="111"/>
      <c r="E7692" s="111"/>
      <c r="F7692" s="138"/>
      <c r="G7692" s="111"/>
      <c r="J7692" s="111"/>
      <c r="AD7692" s="111"/>
      <c r="AH7692" s="111"/>
    </row>
    <row r="7693" spans="3:34">
      <c r="C7693" s="111"/>
      <c r="D7693" s="111"/>
      <c r="E7693" s="111"/>
      <c r="F7693" s="138"/>
      <c r="G7693" s="111"/>
      <c r="J7693" s="111"/>
      <c r="AD7693" s="111"/>
      <c r="AH7693" s="111"/>
    </row>
    <row r="7694" spans="3:34">
      <c r="C7694" s="111"/>
      <c r="D7694" s="111"/>
      <c r="E7694" s="111"/>
      <c r="F7694" s="138"/>
      <c r="G7694" s="111"/>
      <c r="J7694" s="111"/>
      <c r="AD7694" s="111"/>
      <c r="AH7694" s="111"/>
    </row>
    <row r="7695" spans="3:34">
      <c r="C7695" s="111"/>
      <c r="D7695" s="111"/>
      <c r="E7695" s="111"/>
      <c r="F7695" s="138"/>
      <c r="G7695" s="111"/>
      <c r="J7695" s="111"/>
      <c r="AD7695" s="111"/>
      <c r="AH7695" s="111"/>
    </row>
    <row r="7696" spans="3:34">
      <c r="C7696" s="111"/>
      <c r="D7696" s="111"/>
      <c r="E7696" s="111"/>
      <c r="F7696" s="138"/>
      <c r="G7696" s="111"/>
      <c r="J7696" s="111"/>
      <c r="AD7696" s="111"/>
      <c r="AH7696" s="111"/>
    </row>
    <row r="7697" spans="3:34">
      <c r="C7697" s="111"/>
      <c r="D7697" s="111"/>
      <c r="E7697" s="111"/>
      <c r="F7697" s="138"/>
      <c r="G7697" s="111"/>
      <c r="J7697" s="111"/>
      <c r="AD7697" s="111"/>
      <c r="AH7697" s="111"/>
    </row>
    <row r="7698" spans="3:34">
      <c r="C7698" s="111"/>
      <c r="D7698" s="111"/>
      <c r="E7698" s="111"/>
      <c r="F7698" s="138"/>
      <c r="G7698" s="111"/>
      <c r="J7698" s="111"/>
      <c r="AD7698" s="111"/>
      <c r="AH7698" s="111"/>
    </row>
    <row r="7699" spans="3:34">
      <c r="C7699" s="111"/>
      <c r="D7699" s="111"/>
      <c r="E7699" s="111"/>
      <c r="F7699" s="138"/>
      <c r="G7699" s="111"/>
      <c r="J7699" s="111"/>
      <c r="AD7699" s="111"/>
      <c r="AH7699" s="111"/>
    </row>
    <row r="7700" spans="3:34">
      <c r="C7700" s="111"/>
      <c r="D7700" s="111"/>
      <c r="E7700" s="111"/>
      <c r="F7700" s="138"/>
      <c r="G7700" s="111"/>
      <c r="J7700" s="111"/>
      <c r="AD7700" s="111"/>
      <c r="AH7700" s="111"/>
    </row>
    <row r="7701" spans="3:34">
      <c r="C7701" s="111"/>
      <c r="D7701" s="111"/>
      <c r="E7701" s="111"/>
      <c r="F7701" s="138"/>
      <c r="G7701" s="111"/>
      <c r="J7701" s="111"/>
      <c r="AD7701" s="111"/>
      <c r="AH7701" s="111"/>
    </row>
    <row r="7702" spans="3:34">
      <c r="C7702" s="111"/>
      <c r="D7702" s="111"/>
      <c r="E7702" s="111"/>
      <c r="F7702" s="138"/>
      <c r="G7702" s="111"/>
      <c r="J7702" s="111"/>
      <c r="AD7702" s="111"/>
      <c r="AH7702" s="111"/>
    </row>
    <row r="7703" spans="3:34">
      <c r="C7703" s="111"/>
      <c r="D7703" s="111"/>
      <c r="E7703" s="111"/>
      <c r="F7703" s="138"/>
      <c r="G7703" s="111"/>
      <c r="J7703" s="111"/>
      <c r="AD7703" s="111"/>
      <c r="AH7703" s="111"/>
    </row>
    <row r="7704" spans="3:34">
      <c r="C7704" s="111"/>
      <c r="D7704" s="111"/>
      <c r="E7704" s="111"/>
      <c r="F7704" s="138"/>
      <c r="G7704" s="111"/>
      <c r="J7704" s="111"/>
      <c r="AD7704" s="111"/>
      <c r="AH7704" s="111"/>
    </row>
    <row r="7705" spans="3:34">
      <c r="C7705" s="111"/>
      <c r="D7705" s="111"/>
      <c r="E7705" s="111"/>
      <c r="F7705" s="138"/>
      <c r="G7705" s="111"/>
      <c r="J7705" s="111"/>
      <c r="AD7705" s="111"/>
      <c r="AH7705" s="111"/>
    </row>
    <row r="7706" spans="3:34">
      <c r="C7706" s="111"/>
      <c r="D7706" s="111"/>
      <c r="E7706" s="111"/>
      <c r="F7706" s="138"/>
      <c r="G7706" s="111"/>
      <c r="J7706" s="111"/>
      <c r="AD7706" s="111"/>
      <c r="AH7706" s="111"/>
    </row>
    <row r="7707" spans="3:34">
      <c r="C7707" s="111"/>
      <c r="D7707" s="111"/>
      <c r="E7707" s="111"/>
      <c r="F7707" s="138"/>
      <c r="G7707" s="111"/>
      <c r="J7707" s="111"/>
      <c r="AD7707" s="111"/>
      <c r="AH7707" s="111"/>
    </row>
    <row r="7708" spans="3:34">
      <c r="C7708" s="111"/>
      <c r="D7708" s="111"/>
      <c r="E7708" s="111"/>
      <c r="F7708" s="138"/>
      <c r="G7708" s="111"/>
      <c r="J7708" s="111"/>
      <c r="AD7708" s="111"/>
      <c r="AH7708" s="111"/>
    </row>
    <row r="7709" spans="3:34">
      <c r="C7709" s="111"/>
      <c r="D7709" s="111"/>
      <c r="E7709" s="111"/>
      <c r="F7709" s="138"/>
      <c r="G7709" s="111"/>
      <c r="J7709" s="111"/>
      <c r="AD7709" s="111"/>
      <c r="AH7709" s="111"/>
    </row>
    <row r="7710" spans="3:34">
      <c r="C7710" s="111"/>
      <c r="D7710" s="111"/>
      <c r="E7710" s="111"/>
      <c r="F7710" s="138"/>
      <c r="G7710" s="111"/>
      <c r="J7710" s="111"/>
      <c r="AD7710" s="111"/>
      <c r="AH7710" s="111"/>
    </row>
    <row r="7711" spans="3:34">
      <c r="C7711" s="111"/>
      <c r="D7711" s="111"/>
      <c r="E7711" s="111"/>
      <c r="F7711" s="138"/>
      <c r="G7711" s="111"/>
      <c r="J7711" s="111"/>
      <c r="AD7711" s="111"/>
      <c r="AH7711" s="111"/>
    </row>
    <row r="7712" spans="3:34">
      <c r="C7712" s="111"/>
      <c r="D7712" s="111"/>
      <c r="E7712" s="111"/>
      <c r="F7712" s="138"/>
      <c r="G7712" s="111"/>
      <c r="J7712" s="111"/>
      <c r="AD7712" s="111"/>
      <c r="AH7712" s="111"/>
    </row>
    <row r="7713" spans="3:34">
      <c r="C7713" s="111"/>
      <c r="D7713" s="111"/>
      <c r="E7713" s="111"/>
      <c r="F7713" s="138"/>
      <c r="G7713" s="111"/>
      <c r="J7713" s="111"/>
      <c r="AD7713" s="111"/>
      <c r="AH7713" s="111"/>
    </row>
    <row r="7714" spans="3:34">
      <c r="C7714" s="111"/>
      <c r="D7714" s="111"/>
      <c r="E7714" s="111"/>
      <c r="F7714" s="138"/>
      <c r="G7714" s="111"/>
      <c r="J7714" s="111"/>
      <c r="AD7714" s="111"/>
      <c r="AH7714" s="111"/>
    </row>
    <row r="7715" spans="3:34">
      <c r="C7715" s="111"/>
      <c r="D7715" s="111"/>
      <c r="E7715" s="111"/>
      <c r="F7715" s="138"/>
      <c r="G7715" s="111"/>
      <c r="J7715" s="111"/>
      <c r="AD7715" s="111"/>
      <c r="AH7715" s="111"/>
    </row>
    <row r="7716" spans="3:34">
      <c r="C7716" s="111"/>
      <c r="D7716" s="111"/>
      <c r="E7716" s="111"/>
      <c r="F7716" s="138"/>
      <c r="G7716" s="111"/>
      <c r="J7716" s="111"/>
      <c r="AD7716" s="111"/>
      <c r="AH7716" s="111"/>
    </row>
    <row r="7717" spans="3:34">
      <c r="C7717" s="111"/>
      <c r="D7717" s="111"/>
      <c r="E7717" s="111"/>
      <c r="F7717" s="138"/>
      <c r="G7717" s="111"/>
      <c r="J7717" s="111"/>
      <c r="AD7717" s="111"/>
      <c r="AH7717" s="111"/>
    </row>
    <row r="7718" spans="3:34">
      <c r="C7718" s="111"/>
      <c r="D7718" s="111"/>
      <c r="E7718" s="111"/>
      <c r="F7718" s="138"/>
      <c r="G7718" s="111"/>
      <c r="J7718" s="111"/>
      <c r="AD7718" s="111"/>
      <c r="AH7718" s="111"/>
    </row>
    <row r="7719" spans="3:34">
      <c r="C7719" s="111"/>
      <c r="D7719" s="111"/>
      <c r="E7719" s="111"/>
      <c r="F7719" s="138"/>
      <c r="G7719" s="111"/>
      <c r="J7719" s="111"/>
      <c r="AD7719" s="111"/>
      <c r="AH7719" s="111"/>
    </row>
    <row r="7720" spans="3:34">
      <c r="C7720" s="111"/>
      <c r="D7720" s="111"/>
      <c r="E7720" s="111"/>
      <c r="F7720" s="138"/>
      <c r="G7720" s="111"/>
      <c r="J7720" s="111"/>
      <c r="AD7720" s="111"/>
      <c r="AH7720" s="111"/>
    </row>
    <row r="7721" spans="3:34">
      <c r="C7721" s="111"/>
      <c r="D7721" s="111"/>
      <c r="E7721" s="111"/>
      <c r="F7721" s="138"/>
      <c r="G7721" s="111"/>
      <c r="J7721" s="111"/>
      <c r="AD7721" s="111"/>
      <c r="AH7721" s="111"/>
    </row>
    <row r="7722" spans="3:34">
      <c r="C7722" s="111"/>
      <c r="D7722" s="111"/>
      <c r="E7722" s="111"/>
      <c r="F7722" s="138"/>
      <c r="G7722" s="111"/>
      <c r="J7722" s="111"/>
      <c r="AD7722" s="111"/>
      <c r="AH7722" s="111"/>
    </row>
    <row r="7723" spans="3:34">
      <c r="C7723" s="111"/>
      <c r="D7723" s="111"/>
      <c r="E7723" s="111"/>
      <c r="F7723" s="138"/>
      <c r="G7723" s="111"/>
      <c r="J7723" s="111"/>
      <c r="AD7723" s="111"/>
      <c r="AH7723" s="111"/>
    </row>
    <row r="7724" spans="3:34">
      <c r="C7724" s="111"/>
      <c r="D7724" s="111"/>
      <c r="E7724" s="111"/>
      <c r="F7724" s="138"/>
      <c r="G7724" s="111"/>
      <c r="J7724" s="111"/>
      <c r="AD7724" s="111"/>
      <c r="AH7724" s="111"/>
    </row>
    <row r="7725" spans="3:34">
      <c r="C7725" s="111"/>
      <c r="D7725" s="111"/>
      <c r="E7725" s="111"/>
      <c r="F7725" s="138"/>
      <c r="G7725" s="111"/>
      <c r="J7725" s="111"/>
      <c r="AD7725" s="111"/>
      <c r="AH7725" s="111"/>
    </row>
    <row r="7726" spans="3:34">
      <c r="C7726" s="111"/>
      <c r="D7726" s="111"/>
      <c r="E7726" s="111"/>
      <c r="F7726" s="138"/>
      <c r="G7726" s="111"/>
      <c r="J7726" s="111"/>
      <c r="AD7726" s="111"/>
      <c r="AH7726" s="111"/>
    </row>
    <row r="7727" spans="3:34">
      <c r="C7727" s="111"/>
      <c r="D7727" s="111"/>
      <c r="E7727" s="111"/>
      <c r="F7727" s="138"/>
      <c r="G7727" s="111"/>
      <c r="J7727" s="111"/>
      <c r="AD7727" s="111"/>
      <c r="AH7727" s="111"/>
    </row>
    <row r="7728" spans="3:34">
      <c r="C7728" s="111"/>
      <c r="D7728" s="111"/>
      <c r="E7728" s="111"/>
      <c r="F7728" s="138"/>
      <c r="G7728" s="111"/>
      <c r="J7728" s="111"/>
      <c r="AD7728" s="111"/>
      <c r="AH7728" s="111"/>
    </row>
    <row r="7729" spans="3:34">
      <c r="C7729" s="111"/>
      <c r="D7729" s="111"/>
      <c r="E7729" s="111"/>
      <c r="F7729" s="138"/>
      <c r="G7729" s="111"/>
      <c r="J7729" s="111"/>
      <c r="AD7729" s="111"/>
      <c r="AH7729" s="111"/>
    </row>
    <row r="7730" spans="3:34">
      <c r="C7730" s="111"/>
      <c r="D7730" s="111"/>
      <c r="E7730" s="111"/>
      <c r="F7730" s="138"/>
      <c r="G7730" s="111"/>
      <c r="J7730" s="111"/>
      <c r="AD7730" s="111"/>
      <c r="AH7730" s="111"/>
    </row>
    <row r="7731" spans="3:34">
      <c r="C7731" s="111"/>
      <c r="D7731" s="111"/>
      <c r="E7731" s="111"/>
      <c r="F7731" s="138"/>
      <c r="G7731" s="111"/>
      <c r="J7731" s="111"/>
      <c r="AD7731" s="111"/>
      <c r="AH7731" s="111"/>
    </row>
    <row r="7732" spans="3:34">
      <c r="C7732" s="111"/>
      <c r="D7732" s="111"/>
      <c r="E7732" s="111"/>
      <c r="F7732" s="138"/>
      <c r="G7732" s="111"/>
      <c r="J7732" s="111"/>
      <c r="AD7732" s="111"/>
      <c r="AH7732" s="111"/>
    </row>
    <row r="7733" spans="3:34">
      <c r="C7733" s="111"/>
      <c r="D7733" s="111"/>
      <c r="E7733" s="111"/>
      <c r="F7733" s="138"/>
      <c r="G7733" s="111"/>
      <c r="J7733" s="111"/>
      <c r="AD7733" s="111"/>
      <c r="AH7733" s="111"/>
    </row>
    <row r="7734" spans="3:34">
      <c r="C7734" s="111"/>
      <c r="D7734" s="111"/>
      <c r="E7734" s="111"/>
      <c r="F7734" s="138"/>
      <c r="G7734" s="111"/>
      <c r="J7734" s="111"/>
      <c r="AD7734" s="111"/>
      <c r="AH7734" s="111"/>
    </row>
    <row r="7735" spans="3:34">
      <c r="C7735" s="111"/>
      <c r="D7735" s="111"/>
      <c r="E7735" s="111"/>
      <c r="F7735" s="138"/>
      <c r="G7735" s="111"/>
      <c r="J7735" s="111"/>
      <c r="AD7735" s="111"/>
      <c r="AH7735" s="111"/>
    </row>
    <row r="7736" spans="3:34">
      <c r="C7736" s="111"/>
      <c r="D7736" s="111"/>
      <c r="E7736" s="111"/>
      <c r="F7736" s="138"/>
      <c r="G7736" s="111"/>
      <c r="J7736" s="111"/>
      <c r="AD7736" s="111"/>
      <c r="AH7736" s="111"/>
    </row>
    <row r="7737" spans="3:34">
      <c r="C7737" s="111"/>
      <c r="D7737" s="111"/>
      <c r="E7737" s="111"/>
      <c r="F7737" s="138"/>
      <c r="G7737" s="111"/>
      <c r="J7737" s="111"/>
      <c r="AD7737" s="111"/>
      <c r="AH7737" s="111"/>
    </row>
    <row r="7738" spans="3:34">
      <c r="C7738" s="111"/>
      <c r="D7738" s="111"/>
      <c r="E7738" s="111"/>
      <c r="F7738" s="138"/>
      <c r="G7738" s="111"/>
      <c r="J7738" s="111"/>
      <c r="AD7738" s="111"/>
      <c r="AH7738" s="111"/>
    </row>
    <row r="7739" spans="3:34">
      <c r="C7739" s="111"/>
      <c r="D7739" s="111"/>
      <c r="E7739" s="111"/>
      <c r="F7739" s="138"/>
      <c r="G7739" s="111"/>
      <c r="J7739" s="111"/>
      <c r="AD7739" s="111"/>
      <c r="AH7739" s="111"/>
    </row>
    <row r="7740" spans="3:34">
      <c r="C7740" s="111"/>
      <c r="D7740" s="111"/>
      <c r="E7740" s="111"/>
      <c r="F7740" s="138"/>
      <c r="G7740" s="111"/>
      <c r="J7740" s="111"/>
      <c r="AD7740" s="111"/>
      <c r="AH7740" s="111"/>
    </row>
    <row r="7741" spans="3:34">
      <c r="C7741" s="111"/>
      <c r="D7741" s="111"/>
      <c r="E7741" s="111"/>
      <c r="F7741" s="138"/>
      <c r="G7741" s="111"/>
      <c r="J7741" s="111"/>
      <c r="AD7741" s="111"/>
      <c r="AH7741" s="111"/>
    </row>
    <row r="7742" spans="3:34">
      <c r="C7742" s="111"/>
      <c r="D7742" s="111"/>
      <c r="E7742" s="111"/>
      <c r="F7742" s="138"/>
      <c r="G7742" s="111"/>
      <c r="J7742" s="111"/>
      <c r="AD7742" s="111"/>
      <c r="AH7742" s="111"/>
    </row>
    <row r="7743" spans="3:34">
      <c r="C7743" s="111"/>
      <c r="D7743" s="111"/>
      <c r="E7743" s="111"/>
      <c r="F7743" s="138"/>
      <c r="G7743" s="111"/>
      <c r="J7743" s="111"/>
      <c r="AD7743" s="111"/>
      <c r="AH7743" s="111"/>
    </row>
    <row r="7744" spans="3:34">
      <c r="C7744" s="111"/>
      <c r="D7744" s="111"/>
      <c r="E7744" s="111"/>
      <c r="F7744" s="138"/>
      <c r="G7744" s="111"/>
      <c r="J7744" s="111"/>
      <c r="AD7744" s="111"/>
      <c r="AH7744" s="111"/>
    </row>
    <row r="7745" spans="3:34">
      <c r="C7745" s="111"/>
      <c r="D7745" s="111"/>
      <c r="E7745" s="111"/>
      <c r="F7745" s="138"/>
      <c r="G7745" s="111"/>
      <c r="J7745" s="111"/>
      <c r="AD7745" s="111"/>
      <c r="AH7745" s="111"/>
    </row>
    <row r="7746" spans="3:34">
      <c r="C7746" s="111"/>
      <c r="D7746" s="111"/>
      <c r="E7746" s="111"/>
      <c r="F7746" s="138"/>
      <c r="G7746" s="111"/>
      <c r="J7746" s="111"/>
      <c r="AD7746" s="111"/>
      <c r="AH7746" s="111"/>
    </row>
    <row r="7747" spans="3:34">
      <c r="C7747" s="111"/>
      <c r="D7747" s="111"/>
      <c r="E7747" s="111"/>
      <c r="F7747" s="138"/>
      <c r="G7747" s="111"/>
      <c r="J7747" s="111"/>
      <c r="AD7747" s="111"/>
      <c r="AH7747" s="111"/>
    </row>
    <row r="7748" spans="3:34">
      <c r="C7748" s="111"/>
      <c r="D7748" s="111"/>
      <c r="E7748" s="111"/>
      <c r="F7748" s="138"/>
      <c r="G7748" s="111"/>
      <c r="J7748" s="111"/>
      <c r="AD7748" s="111"/>
      <c r="AH7748" s="111"/>
    </row>
    <row r="7749" spans="3:34">
      <c r="C7749" s="111"/>
      <c r="D7749" s="111"/>
      <c r="E7749" s="111"/>
      <c r="F7749" s="138"/>
      <c r="G7749" s="111"/>
      <c r="J7749" s="111"/>
      <c r="AD7749" s="111"/>
      <c r="AH7749" s="111"/>
    </row>
    <row r="7750" spans="3:34">
      <c r="C7750" s="111"/>
      <c r="D7750" s="111"/>
      <c r="E7750" s="111"/>
      <c r="F7750" s="138"/>
      <c r="G7750" s="111"/>
      <c r="J7750" s="111"/>
      <c r="AD7750" s="111"/>
      <c r="AH7750" s="111"/>
    </row>
    <row r="7751" spans="3:34">
      <c r="C7751" s="111"/>
      <c r="D7751" s="111"/>
      <c r="E7751" s="111"/>
      <c r="F7751" s="138"/>
      <c r="G7751" s="111"/>
      <c r="J7751" s="111"/>
      <c r="AD7751" s="111"/>
      <c r="AH7751" s="111"/>
    </row>
    <row r="7752" spans="3:34">
      <c r="C7752" s="111"/>
      <c r="D7752" s="111"/>
      <c r="E7752" s="111"/>
      <c r="F7752" s="138"/>
      <c r="G7752" s="111"/>
      <c r="J7752" s="111"/>
      <c r="AD7752" s="111"/>
      <c r="AH7752" s="111"/>
    </row>
    <row r="7753" spans="3:34">
      <c r="C7753" s="111"/>
      <c r="D7753" s="111"/>
      <c r="E7753" s="111"/>
      <c r="F7753" s="138"/>
      <c r="G7753" s="111"/>
      <c r="J7753" s="111"/>
      <c r="AD7753" s="111"/>
      <c r="AH7753" s="111"/>
    </row>
    <row r="7754" spans="3:34">
      <c r="C7754" s="111"/>
      <c r="D7754" s="111"/>
      <c r="E7754" s="111"/>
      <c r="F7754" s="138"/>
      <c r="G7754" s="111"/>
      <c r="J7754" s="111"/>
      <c r="AD7754" s="111"/>
      <c r="AH7754" s="111"/>
    </row>
    <row r="7755" spans="3:34">
      <c r="C7755" s="111"/>
      <c r="D7755" s="111"/>
      <c r="E7755" s="111"/>
      <c r="F7755" s="138"/>
      <c r="G7755" s="111"/>
      <c r="J7755" s="111"/>
      <c r="AD7755" s="111"/>
      <c r="AH7755" s="111"/>
    </row>
    <row r="7756" spans="3:34">
      <c r="C7756" s="111"/>
      <c r="D7756" s="111"/>
      <c r="E7756" s="111"/>
      <c r="F7756" s="138"/>
      <c r="G7756" s="111"/>
      <c r="J7756" s="111"/>
      <c r="AD7756" s="111"/>
      <c r="AH7756" s="111"/>
    </row>
    <row r="7757" spans="3:34">
      <c r="C7757" s="111"/>
      <c r="D7757" s="111"/>
      <c r="E7757" s="111"/>
      <c r="F7757" s="138"/>
      <c r="G7757" s="111"/>
      <c r="J7757" s="111"/>
      <c r="AD7757" s="111"/>
      <c r="AH7757" s="111"/>
    </row>
    <row r="7758" spans="3:34">
      <c r="C7758" s="111"/>
      <c r="D7758" s="111"/>
      <c r="E7758" s="111"/>
      <c r="F7758" s="138"/>
      <c r="G7758" s="111"/>
      <c r="J7758" s="111"/>
      <c r="AD7758" s="111"/>
      <c r="AH7758" s="111"/>
    </row>
    <row r="7759" spans="3:34">
      <c r="C7759" s="111"/>
      <c r="D7759" s="111"/>
      <c r="E7759" s="111"/>
      <c r="F7759" s="138"/>
      <c r="G7759" s="111"/>
      <c r="J7759" s="111"/>
      <c r="AD7759" s="111"/>
      <c r="AH7759" s="111"/>
    </row>
    <row r="7760" spans="3:34">
      <c r="C7760" s="111"/>
      <c r="D7760" s="111"/>
      <c r="E7760" s="111"/>
      <c r="F7760" s="138"/>
      <c r="G7760" s="111"/>
      <c r="J7760" s="111"/>
      <c r="AD7760" s="111"/>
      <c r="AH7760" s="111"/>
    </row>
    <row r="7761" spans="3:34">
      <c r="C7761" s="111"/>
      <c r="D7761" s="111"/>
      <c r="E7761" s="111"/>
      <c r="F7761" s="138"/>
      <c r="G7761" s="111"/>
      <c r="J7761" s="111"/>
      <c r="AD7761" s="111"/>
      <c r="AH7761" s="111"/>
    </row>
    <row r="7762" spans="3:34">
      <c r="C7762" s="111"/>
      <c r="D7762" s="111"/>
      <c r="E7762" s="111"/>
      <c r="F7762" s="138"/>
      <c r="G7762" s="111"/>
      <c r="J7762" s="111"/>
      <c r="AD7762" s="111"/>
      <c r="AH7762" s="111"/>
    </row>
    <row r="7763" spans="3:34">
      <c r="C7763" s="111"/>
      <c r="D7763" s="111"/>
      <c r="E7763" s="111"/>
      <c r="F7763" s="138"/>
      <c r="G7763" s="111"/>
      <c r="J7763" s="111"/>
      <c r="AD7763" s="111"/>
      <c r="AH7763" s="111"/>
    </row>
    <row r="7764" spans="3:34">
      <c r="C7764" s="111"/>
      <c r="D7764" s="111"/>
      <c r="E7764" s="111"/>
      <c r="F7764" s="138"/>
      <c r="G7764" s="111"/>
      <c r="J7764" s="111"/>
      <c r="AD7764" s="111"/>
      <c r="AH7764" s="111"/>
    </row>
    <row r="7765" spans="3:34">
      <c r="C7765" s="111"/>
      <c r="D7765" s="111"/>
      <c r="E7765" s="111"/>
      <c r="F7765" s="138"/>
      <c r="G7765" s="111"/>
      <c r="J7765" s="111"/>
      <c r="AD7765" s="111"/>
      <c r="AH7765" s="111"/>
    </row>
    <row r="7766" spans="3:34">
      <c r="C7766" s="111"/>
      <c r="D7766" s="111"/>
      <c r="E7766" s="111"/>
      <c r="F7766" s="138"/>
      <c r="G7766" s="111"/>
      <c r="J7766" s="111"/>
      <c r="AD7766" s="111"/>
      <c r="AH7766" s="111"/>
    </row>
    <row r="7767" spans="3:34">
      <c r="C7767" s="111"/>
      <c r="D7767" s="111"/>
      <c r="E7767" s="111"/>
      <c r="F7767" s="138"/>
      <c r="G7767" s="111"/>
      <c r="J7767" s="111"/>
      <c r="AD7767" s="111"/>
      <c r="AH7767" s="111"/>
    </row>
    <row r="7768" spans="3:34">
      <c r="C7768" s="111"/>
      <c r="D7768" s="111"/>
      <c r="E7768" s="111"/>
      <c r="F7768" s="138"/>
      <c r="G7768" s="111"/>
      <c r="J7768" s="111"/>
      <c r="AD7768" s="111"/>
      <c r="AH7768" s="111"/>
    </row>
    <row r="7769" spans="3:34">
      <c r="C7769" s="111"/>
      <c r="D7769" s="111"/>
      <c r="E7769" s="111"/>
      <c r="F7769" s="138"/>
      <c r="G7769" s="111"/>
      <c r="J7769" s="111"/>
      <c r="AD7769" s="111"/>
      <c r="AH7769" s="111"/>
    </row>
    <row r="7770" spans="3:34">
      <c r="C7770" s="111"/>
      <c r="D7770" s="111"/>
      <c r="E7770" s="111"/>
      <c r="F7770" s="138"/>
      <c r="G7770" s="111"/>
      <c r="J7770" s="111"/>
      <c r="AD7770" s="111"/>
      <c r="AH7770" s="111"/>
    </row>
    <row r="7771" spans="3:34">
      <c r="C7771" s="111"/>
      <c r="D7771" s="111"/>
      <c r="E7771" s="111"/>
      <c r="F7771" s="138"/>
      <c r="G7771" s="111"/>
      <c r="J7771" s="111"/>
      <c r="AD7771" s="111"/>
      <c r="AH7771" s="111"/>
    </row>
    <row r="7772" spans="3:34">
      <c r="C7772" s="111"/>
      <c r="D7772" s="111"/>
      <c r="E7772" s="111"/>
      <c r="F7772" s="138"/>
      <c r="G7772" s="111"/>
      <c r="J7772" s="111"/>
      <c r="AD7772" s="111"/>
      <c r="AH7772" s="111"/>
    </row>
    <row r="7773" spans="3:34">
      <c r="C7773" s="111"/>
      <c r="D7773" s="111"/>
      <c r="E7773" s="111"/>
      <c r="F7773" s="138"/>
      <c r="G7773" s="111"/>
      <c r="J7773" s="111"/>
      <c r="AD7773" s="111"/>
      <c r="AH7773" s="111"/>
    </row>
    <row r="7774" spans="3:34">
      <c r="C7774" s="111"/>
      <c r="D7774" s="111"/>
      <c r="E7774" s="111"/>
      <c r="F7774" s="138"/>
      <c r="G7774" s="111"/>
      <c r="J7774" s="111"/>
      <c r="AD7774" s="111"/>
      <c r="AH7774" s="111"/>
    </row>
    <row r="7775" spans="3:34">
      <c r="C7775" s="111"/>
      <c r="D7775" s="111"/>
      <c r="E7775" s="111"/>
      <c r="F7775" s="138"/>
      <c r="G7775" s="111"/>
      <c r="J7775" s="111"/>
      <c r="AD7775" s="111"/>
      <c r="AH7775" s="111"/>
    </row>
    <row r="7776" spans="3:34">
      <c r="C7776" s="111"/>
      <c r="D7776" s="111"/>
      <c r="E7776" s="111"/>
      <c r="F7776" s="138"/>
      <c r="G7776" s="111"/>
      <c r="J7776" s="111"/>
      <c r="AD7776" s="111"/>
      <c r="AH7776" s="111"/>
    </row>
    <row r="7777" spans="3:34">
      <c r="C7777" s="111"/>
      <c r="D7777" s="111"/>
      <c r="E7777" s="111"/>
      <c r="F7777" s="138"/>
      <c r="G7777" s="111"/>
      <c r="J7777" s="111"/>
      <c r="AD7777" s="111"/>
      <c r="AH7777" s="111"/>
    </row>
    <row r="7778" spans="3:34">
      <c r="C7778" s="111"/>
      <c r="D7778" s="111"/>
      <c r="E7778" s="111"/>
      <c r="F7778" s="138"/>
      <c r="G7778" s="111"/>
      <c r="J7778" s="111"/>
      <c r="AD7778" s="111"/>
      <c r="AH7778" s="111"/>
    </row>
    <row r="7779" spans="3:34">
      <c r="C7779" s="111"/>
      <c r="D7779" s="111"/>
      <c r="E7779" s="111"/>
      <c r="F7779" s="138"/>
      <c r="G7779" s="111"/>
      <c r="J7779" s="111"/>
      <c r="AD7779" s="111"/>
      <c r="AH7779" s="111"/>
    </row>
    <row r="7780" spans="3:34">
      <c r="C7780" s="111"/>
      <c r="D7780" s="111"/>
      <c r="E7780" s="111"/>
      <c r="F7780" s="138"/>
      <c r="G7780" s="111"/>
      <c r="J7780" s="111"/>
      <c r="AD7780" s="111"/>
      <c r="AH7780" s="111"/>
    </row>
    <row r="7781" spans="3:34">
      <c r="C7781" s="111"/>
      <c r="D7781" s="111"/>
      <c r="E7781" s="111"/>
      <c r="F7781" s="138"/>
      <c r="G7781" s="111"/>
      <c r="J7781" s="111"/>
      <c r="AD7781" s="111"/>
      <c r="AH7781" s="111"/>
    </row>
    <row r="7782" spans="3:34">
      <c r="C7782" s="111"/>
      <c r="D7782" s="111"/>
      <c r="E7782" s="111"/>
      <c r="F7782" s="138"/>
      <c r="G7782" s="111"/>
      <c r="J7782" s="111"/>
      <c r="AD7782" s="111"/>
      <c r="AH7782" s="111"/>
    </row>
    <row r="7783" spans="3:34">
      <c r="C7783" s="111"/>
      <c r="D7783" s="111"/>
      <c r="E7783" s="111"/>
      <c r="F7783" s="138"/>
      <c r="G7783" s="111"/>
      <c r="J7783" s="111"/>
      <c r="AD7783" s="111"/>
      <c r="AH7783" s="111"/>
    </row>
    <row r="7784" spans="3:34">
      <c r="C7784" s="111"/>
      <c r="D7784" s="111"/>
      <c r="E7784" s="111"/>
      <c r="F7784" s="138"/>
      <c r="G7784" s="111"/>
      <c r="J7784" s="111"/>
      <c r="AD7784" s="111"/>
      <c r="AH7784" s="111"/>
    </row>
    <row r="7785" spans="3:34">
      <c r="C7785" s="111"/>
      <c r="D7785" s="111"/>
      <c r="E7785" s="111"/>
      <c r="F7785" s="138"/>
      <c r="G7785" s="111"/>
      <c r="J7785" s="111"/>
      <c r="AD7785" s="111"/>
      <c r="AH7785" s="111"/>
    </row>
    <row r="7786" spans="3:34">
      <c r="C7786" s="111"/>
      <c r="D7786" s="111"/>
      <c r="E7786" s="111"/>
      <c r="F7786" s="138"/>
      <c r="G7786" s="111"/>
      <c r="J7786" s="111"/>
      <c r="AD7786" s="111"/>
      <c r="AH7786" s="111"/>
    </row>
    <row r="7787" spans="3:34">
      <c r="C7787" s="111"/>
      <c r="D7787" s="111"/>
      <c r="E7787" s="111"/>
      <c r="F7787" s="138"/>
      <c r="G7787" s="111"/>
      <c r="J7787" s="111"/>
      <c r="AD7787" s="111"/>
      <c r="AH7787" s="111"/>
    </row>
    <row r="7788" spans="3:34">
      <c r="C7788" s="111"/>
      <c r="D7788" s="111"/>
      <c r="E7788" s="111"/>
      <c r="F7788" s="138"/>
      <c r="G7788" s="111"/>
      <c r="J7788" s="111"/>
      <c r="AD7788" s="111"/>
      <c r="AH7788" s="111"/>
    </row>
    <row r="7789" spans="3:34">
      <c r="C7789" s="111"/>
      <c r="D7789" s="111"/>
      <c r="E7789" s="111"/>
      <c r="F7789" s="138"/>
      <c r="G7789" s="111"/>
      <c r="J7789" s="111"/>
      <c r="AD7789" s="111"/>
      <c r="AH7789" s="111"/>
    </row>
    <row r="7790" spans="3:34">
      <c r="C7790" s="111"/>
      <c r="D7790" s="111"/>
      <c r="E7790" s="111"/>
      <c r="F7790" s="138"/>
      <c r="G7790" s="111"/>
      <c r="J7790" s="111"/>
      <c r="AD7790" s="111"/>
      <c r="AH7790" s="111"/>
    </row>
    <row r="7791" spans="3:34">
      <c r="C7791" s="111"/>
      <c r="D7791" s="111"/>
      <c r="E7791" s="111"/>
      <c r="F7791" s="138"/>
      <c r="G7791" s="111"/>
      <c r="J7791" s="111"/>
      <c r="AD7791" s="111"/>
      <c r="AH7791" s="111"/>
    </row>
    <row r="7792" spans="3:34">
      <c r="C7792" s="111"/>
      <c r="D7792" s="111"/>
      <c r="E7792" s="111"/>
      <c r="F7792" s="138"/>
      <c r="G7792" s="111"/>
      <c r="J7792" s="111"/>
      <c r="AD7792" s="111"/>
      <c r="AH7792" s="111"/>
    </row>
    <row r="7793" spans="3:34">
      <c r="C7793" s="111"/>
      <c r="D7793" s="111"/>
      <c r="E7793" s="111"/>
      <c r="F7793" s="138"/>
      <c r="G7793" s="111"/>
      <c r="J7793" s="111"/>
      <c r="AD7793" s="111"/>
      <c r="AH7793" s="111"/>
    </row>
    <row r="7794" spans="3:34">
      <c r="C7794" s="111"/>
      <c r="D7794" s="111"/>
      <c r="E7794" s="111"/>
      <c r="F7794" s="138"/>
      <c r="G7794" s="111"/>
      <c r="J7794" s="111"/>
      <c r="AD7794" s="111"/>
      <c r="AH7794" s="111"/>
    </row>
    <row r="7795" spans="3:34">
      <c r="C7795" s="111"/>
      <c r="D7795" s="111"/>
      <c r="E7795" s="111"/>
      <c r="F7795" s="138"/>
      <c r="G7795" s="111"/>
      <c r="J7795" s="111"/>
      <c r="AD7795" s="111"/>
      <c r="AH7795" s="111"/>
    </row>
    <row r="7796" spans="3:34">
      <c r="C7796" s="111"/>
      <c r="D7796" s="111"/>
      <c r="E7796" s="111"/>
      <c r="F7796" s="138"/>
      <c r="G7796" s="111"/>
      <c r="J7796" s="111"/>
      <c r="AD7796" s="111"/>
      <c r="AH7796" s="111"/>
    </row>
    <row r="7797" spans="3:34">
      <c r="C7797" s="111"/>
      <c r="D7797" s="111"/>
      <c r="E7797" s="111"/>
      <c r="F7797" s="138"/>
      <c r="G7797" s="111"/>
      <c r="J7797" s="111"/>
      <c r="AD7797" s="111"/>
      <c r="AH7797" s="111"/>
    </row>
    <row r="7798" spans="3:34">
      <c r="C7798" s="111"/>
      <c r="D7798" s="111"/>
      <c r="E7798" s="111"/>
      <c r="F7798" s="138"/>
      <c r="G7798" s="111"/>
      <c r="J7798" s="111"/>
      <c r="AD7798" s="111"/>
      <c r="AH7798" s="111"/>
    </row>
    <row r="7799" spans="3:34">
      <c r="C7799" s="111"/>
      <c r="D7799" s="111"/>
      <c r="E7799" s="111"/>
      <c r="F7799" s="138"/>
      <c r="G7799" s="111"/>
      <c r="J7799" s="111"/>
      <c r="AD7799" s="111"/>
      <c r="AH7799" s="111"/>
    </row>
    <row r="7800" spans="3:34">
      <c r="C7800" s="111"/>
      <c r="D7800" s="111"/>
      <c r="E7800" s="111"/>
      <c r="F7800" s="138"/>
      <c r="G7800" s="111"/>
      <c r="J7800" s="111"/>
      <c r="AD7800" s="111"/>
      <c r="AH7800" s="111"/>
    </row>
    <row r="7801" spans="3:34">
      <c r="C7801" s="111"/>
      <c r="D7801" s="111"/>
      <c r="E7801" s="111"/>
      <c r="F7801" s="138"/>
      <c r="G7801" s="111"/>
      <c r="J7801" s="111"/>
      <c r="AD7801" s="111"/>
      <c r="AH7801" s="111"/>
    </row>
    <row r="7802" spans="3:34">
      <c r="C7802" s="111"/>
      <c r="D7802" s="111"/>
      <c r="E7802" s="111"/>
      <c r="F7802" s="138"/>
      <c r="G7802" s="111"/>
      <c r="J7802" s="111"/>
      <c r="AD7802" s="111"/>
      <c r="AH7802" s="111"/>
    </row>
    <row r="7803" spans="3:34">
      <c r="C7803" s="111"/>
      <c r="D7803" s="111"/>
      <c r="E7803" s="111"/>
      <c r="F7803" s="138"/>
      <c r="G7803" s="111"/>
      <c r="J7803" s="111"/>
      <c r="AD7803" s="111"/>
      <c r="AH7803" s="111"/>
    </row>
    <row r="7804" spans="3:34">
      <c r="C7804" s="111"/>
      <c r="D7804" s="111"/>
      <c r="E7804" s="111"/>
      <c r="F7804" s="138"/>
      <c r="G7804" s="111"/>
      <c r="J7804" s="111"/>
      <c r="AD7804" s="111"/>
      <c r="AH7804" s="111"/>
    </row>
    <row r="7805" spans="3:34">
      <c r="C7805" s="111"/>
      <c r="D7805" s="111"/>
      <c r="E7805" s="111"/>
      <c r="F7805" s="138"/>
      <c r="G7805" s="111"/>
      <c r="J7805" s="111"/>
      <c r="AD7805" s="111"/>
      <c r="AH7805" s="111"/>
    </row>
    <row r="7806" spans="3:34">
      <c r="C7806" s="111"/>
      <c r="D7806" s="111"/>
      <c r="E7806" s="111"/>
      <c r="F7806" s="138"/>
      <c r="G7806" s="111"/>
      <c r="J7806" s="111"/>
      <c r="AD7806" s="111"/>
      <c r="AH7806" s="111"/>
    </row>
    <row r="7807" spans="3:34">
      <c r="C7807" s="111"/>
      <c r="D7807" s="111"/>
      <c r="E7807" s="111"/>
      <c r="F7807" s="138"/>
      <c r="G7807" s="111"/>
      <c r="J7807" s="111"/>
      <c r="AD7807" s="111"/>
      <c r="AH7807" s="111"/>
    </row>
    <row r="7808" spans="3:34">
      <c r="C7808" s="111"/>
      <c r="D7808" s="111"/>
      <c r="E7808" s="111"/>
      <c r="F7808" s="138"/>
      <c r="G7808" s="111"/>
      <c r="J7808" s="111"/>
      <c r="AD7808" s="111"/>
      <c r="AH7808" s="111"/>
    </row>
    <row r="7809" spans="3:34">
      <c r="C7809" s="111"/>
      <c r="D7809" s="111"/>
      <c r="E7809" s="111"/>
      <c r="F7809" s="138"/>
      <c r="G7809" s="111"/>
      <c r="J7809" s="111"/>
      <c r="AD7809" s="111"/>
      <c r="AH7809" s="111"/>
    </row>
    <row r="7810" spans="3:34">
      <c r="C7810" s="111"/>
      <c r="D7810" s="111"/>
      <c r="E7810" s="111"/>
      <c r="F7810" s="138"/>
      <c r="G7810" s="111"/>
      <c r="J7810" s="111"/>
      <c r="AD7810" s="111"/>
      <c r="AH7810" s="111"/>
    </row>
    <row r="7811" spans="3:34">
      <c r="C7811" s="111"/>
      <c r="D7811" s="111"/>
      <c r="E7811" s="111"/>
      <c r="F7811" s="138"/>
      <c r="G7811" s="111"/>
      <c r="J7811" s="111"/>
      <c r="AD7811" s="111"/>
      <c r="AH7811" s="111"/>
    </row>
    <row r="7812" spans="3:34">
      <c r="C7812" s="111"/>
      <c r="D7812" s="111"/>
      <c r="E7812" s="111"/>
      <c r="F7812" s="138"/>
      <c r="G7812" s="111"/>
      <c r="J7812" s="111"/>
      <c r="AD7812" s="111"/>
      <c r="AH7812" s="111"/>
    </row>
    <row r="7813" spans="3:34">
      <c r="C7813" s="111"/>
      <c r="D7813" s="111"/>
      <c r="E7813" s="111"/>
      <c r="F7813" s="138"/>
      <c r="G7813" s="111"/>
      <c r="J7813" s="111"/>
      <c r="AD7813" s="111"/>
      <c r="AH7813" s="111"/>
    </row>
    <row r="7814" spans="3:34">
      <c r="C7814" s="111"/>
      <c r="D7814" s="111"/>
      <c r="E7814" s="111"/>
      <c r="F7814" s="138"/>
      <c r="G7814" s="111"/>
      <c r="J7814" s="111"/>
      <c r="AD7814" s="111"/>
      <c r="AH7814" s="111"/>
    </row>
    <row r="7815" spans="3:34">
      <c r="C7815" s="111"/>
      <c r="D7815" s="111"/>
      <c r="E7815" s="111"/>
      <c r="F7815" s="138"/>
      <c r="G7815" s="111"/>
      <c r="J7815" s="111"/>
      <c r="AD7815" s="111"/>
      <c r="AH7815" s="111"/>
    </row>
    <row r="7816" spans="3:34">
      <c r="C7816" s="111"/>
      <c r="D7816" s="111"/>
      <c r="E7816" s="111"/>
      <c r="F7816" s="138"/>
      <c r="G7816" s="111"/>
      <c r="J7816" s="111"/>
      <c r="AD7816" s="111"/>
      <c r="AH7816" s="111"/>
    </row>
    <row r="7817" spans="3:34">
      <c r="C7817" s="111"/>
      <c r="D7817" s="111"/>
      <c r="E7817" s="111"/>
      <c r="F7817" s="138"/>
      <c r="G7817" s="111"/>
      <c r="J7817" s="111"/>
      <c r="AD7817" s="111"/>
      <c r="AH7817" s="111"/>
    </row>
    <row r="7818" spans="3:34">
      <c r="C7818" s="111"/>
      <c r="D7818" s="111"/>
      <c r="E7818" s="111"/>
      <c r="F7818" s="138"/>
      <c r="G7818" s="111"/>
      <c r="J7818" s="111"/>
      <c r="AD7818" s="111"/>
      <c r="AH7818" s="111"/>
    </row>
    <row r="7819" spans="3:34">
      <c r="C7819" s="111"/>
      <c r="D7819" s="111"/>
      <c r="E7819" s="111"/>
      <c r="F7819" s="138"/>
      <c r="G7819" s="111"/>
      <c r="J7819" s="111"/>
      <c r="AD7819" s="111"/>
      <c r="AH7819" s="111"/>
    </row>
    <row r="7820" spans="3:34">
      <c r="C7820" s="111"/>
      <c r="D7820" s="111"/>
      <c r="E7820" s="111"/>
      <c r="F7820" s="138"/>
      <c r="G7820" s="111"/>
      <c r="J7820" s="111"/>
      <c r="AD7820" s="111"/>
      <c r="AH7820" s="111"/>
    </row>
    <row r="7821" spans="3:34">
      <c r="C7821" s="111"/>
      <c r="D7821" s="111"/>
      <c r="E7821" s="111"/>
      <c r="F7821" s="138"/>
      <c r="G7821" s="111"/>
      <c r="J7821" s="111"/>
      <c r="AD7821" s="111"/>
      <c r="AH7821" s="111"/>
    </row>
    <row r="7822" spans="3:34">
      <c r="C7822" s="111"/>
      <c r="D7822" s="111"/>
      <c r="E7822" s="111"/>
      <c r="F7822" s="138"/>
      <c r="G7822" s="111"/>
      <c r="J7822" s="111"/>
      <c r="AD7822" s="111"/>
      <c r="AH7822" s="111"/>
    </row>
    <row r="7823" spans="3:34">
      <c r="C7823" s="111"/>
      <c r="D7823" s="111"/>
      <c r="E7823" s="111"/>
      <c r="F7823" s="138"/>
      <c r="G7823" s="111"/>
      <c r="J7823" s="111"/>
      <c r="AD7823" s="111"/>
      <c r="AH7823" s="111"/>
    </row>
    <row r="7824" spans="3:34">
      <c r="C7824" s="111"/>
      <c r="D7824" s="111"/>
      <c r="E7824" s="111"/>
      <c r="F7824" s="138"/>
      <c r="G7824" s="111"/>
      <c r="J7824" s="111"/>
      <c r="AD7824" s="111"/>
      <c r="AH7824" s="111"/>
    </row>
    <row r="7825" spans="3:34">
      <c r="C7825" s="111"/>
      <c r="D7825" s="111"/>
      <c r="E7825" s="111"/>
      <c r="F7825" s="138"/>
      <c r="G7825" s="111"/>
      <c r="J7825" s="111"/>
      <c r="AD7825" s="111"/>
      <c r="AH7825" s="111"/>
    </row>
    <row r="7826" spans="3:34">
      <c r="C7826" s="111"/>
      <c r="D7826" s="111"/>
      <c r="E7826" s="111"/>
      <c r="F7826" s="138"/>
      <c r="G7826" s="111"/>
      <c r="J7826" s="111"/>
      <c r="AD7826" s="111"/>
      <c r="AH7826" s="111"/>
    </row>
    <row r="7827" spans="3:34">
      <c r="C7827" s="111"/>
      <c r="D7827" s="111"/>
      <c r="E7827" s="111"/>
      <c r="F7827" s="138"/>
      <c r="G7827" s="111"/>
      <c r="J7827" s="111"/>
      <c r="AD7827" s="111"/>
      <c r="AH7827" s="111"/>
    </row>
    <row r="7828" spans="3:34">
      <c r="C7828" s="111"/>
      <c r="D7828" s="111"/>
      <c r="E7828" s="111"/>
      <c r="F7828" s="138"/>
      <c r="G7828" s="111"/>
      <c r="J7828" s="111"/>
      <c r="AD7828" s="111"/>
      <c r="AH7828" s="111"/>
    </row>
    <row r="7829" spans="3:34">
      <c r="C7829" s="111"/>
      <c r="D7829" s="111"/>
      <c r="E7829" s="111"/>
      <c r="F7829" s="138"/>
      <c r="G7829" s="111"/>
      <c r="J7829" s="111"/>
      <c r="AD7829" s="111"/>
      <c r="AH7829" s="111"/>
    </row>
    <row r="7830" spans="3:34">
      <c r="C7830" s="111"/>
      <c r="D7830" s="111"/>
      <c r="E7830" s="111"/>
      <c r="F7830" s="138"/>
      <c r="G7830" s="111"/>
      <c r="J7830" s="111"/>
      <c r="AD7830" s="111"/>
      <c r="AH7830" s="111"/>
    </row>
    <row r="7831" spans="3:34">
      <c r="C7831" s="111"/>
      <c r="D7831" s="111"/>
      <c r="E7831" s="111"/>
      <c r="F7831" s="138"/>
      <c r="G7831" s="111"/>
      <c r="J7831" s="111"/>
      <c r="AD7831" s="111"/>
      <c r="AH7831" s="111"/>
    </row>
    <row r="7832" spans="3:34">
      <c r="C7832" s="111"/>
      <c r="D7832" s="111"/>
      <c r="E7832" s="111"/>
      <c r="F7832" s="138"/>
      <c r="G7832" s="111"/>
      <c r="J7832" s="111"/>
      <c r="AD7832" s="111"/>
      <c r="AH7832" s="111"/>
    </row>
    <row r="7833" spans="3:34">
      <c r="C7833" s="111"/>
      <c r="D7833" s="111"/>
      <c r="E7833" s="111"/>
      <c r="F7833" s="138"/>
      <c r="G7833" s="111"/>
      <c r="J7833" s="111"/>
      <c r="AD7833" s="111"/>
      <c r="AH7833" s="111"/>
    </row>
    <row r="7834" spans="3:34">
      <c r="C7834" s="111"/>
      <c r="D7834" s="111"/>
      <c r="E7834" s="111"/>
      <c r="F7834" s="138"/>
      <c r="G7834" s="111"/>
      <c r="J7834" s="111"/>
      <c r="AD7834" s="111"/>
      <c r="AH7834" s="111"/>
    </row>
    <row r="7835" spans="3:34">
      <c r="C7835" s="111"/>
      <c r="D7835" s="111"/>
      <c r="E7835" s="111"/>
      <c r="F7835" s="138"/>
      <c r="G7835" s="111"/>
      <c r="J7835" s="111"/>
      <c r="AD7835" s="111"/>
      <c r="AH7835" s="111"/>
    </row>
    <row r="7836" spans="3:34">
      <c r="C7836" s="111"/>
      <c r="D7836" s="111"/>
      <c r="E7836" s="111"/>
      <c r="F7836" s="138"/>
      <c r="G7836" s="111"/>
      <c r="J7836" s="111"/>
      <c r="AD7836" s="111"/>
      <c r="AH7836" s="111"/>
    </row>
    <row r="7837" spans="3:34">
      <c r="C7837" s="111"/>
      <c r="D7837" s="111"/>
      <c r="E7837" s="111"/>
      <c r="F7837" s="138"/>
      <c r="G7837" s="111"/>
      <c r="J7837" s="111"/>
      <c r="AD7837" s="111"/>
      <c r="AH7837" s="111"/>
    </row>
    <row r="7838" spans="3:34">
      <c r="C7838" s="111"/>
      <c r="D7838" s="111"/>
      <c r="E7838" s="111"/>
      <c r="F7838" s="138"/>
      <c r="G7838" s="111"/>
      <c r="J7838" s="111"/>
      <c r="AD7838" s="111"/>
      <c r="AH7838" s="111"/>
    </row>
    <row r="7839" spans="3:34">
      <c r="C7839" s="111"/>
      <c r="D7839" s="111"/>
      <c r="E7839" s="111"/>
      <c r="F7839" s="138"/>
      <c r="G7839" s="111"/>
      <c r="J7839" s="111"/>
      <c r="AD7839" s="111"/>
      <c r="AH7839" s="111"/>
    </row>
    <row r="7840" spans="3:34">
      <c r="C7840" s="111"/>
      <c r="D7840" s="111"/>
      <c r="E7840" s="111"/>
      <c r="F7840" s="138"/>
      <c r="G7840" s="111"/>
      <c r="J7840" s="111"/>
      <c r="AD7840" s="111"/>
      <c r="AH7840" s="111"/>
    </row>
    <row r="7841" spans="3:34">
      <c r="C7841" s="111"/>
      <c r="D7841" s="111"/>
      <c r="E7841" s="111"/>
      <c r="F7841" s="138"/>
      <c r="G7841" s="111"/>
      <c r="J7841" s="111"/>
      <c r="AD7841" s="111"/>
      <c r="AH7841" s="111"/>
    </row>
    <row r="7842" spans="3:34">
      <c r="C7842" s="111"/>
      <c r="D7842" s="111"/>
      <c r="E7842" s="111"/>
      <c r="F7842" s="138"/>
      <c r="G7842" s="111"/>
      <c r="J7842" s="111"/>
      <c r="AD7842" s="111"/>
      <c r="AH7842" s="111"/>
    </row>
    <row r="7843" spans="3:34">
      <c r="C7843" s="111"/>
      <c r="D7843" s="111"/>
      <c r="E7843" s="111"/>
      <c r="F7843" s="138"/>
      <c r="G7843" s="111"/>
      <c r="J7843" s="111"/>
      <c r="AD7843" s="111"/>
      <c r="AH7843" s="111"/>
    </row>
    <row r="7844" spans="3:34">
      <c r="C7844" s="111"/>
      <c r="D7844" s="111"/>
      <c r="E7844" s="111"/>
      <c r="F7844" s="138"/>
      <c r="G7844" s="111"/>
      <c r="J7844" s="111"/>
      <c r="AD7844" s="111"/>
      <c r="AH7844" s="111"/>
    </row>
    <row r="7845" spans="3:34">
      <c r="C7845" s="111"/>
      <c r="D7845" s="111"/>
      <c r="E7845" s="111"/>
      <c r="F7845" s="138"/>
      <c r="G7845" s="111"/>
      <c r="J7845" s="111"/>
      <c r="AD7845" s="111"/>
      <c r="AH7845" s="111"/>
    </row>
    <row r="7846" spans="3:34">
      <c r="C7846" s="111"/>
      <c r="D7846" s="111"/>
      <c r="E7846" s="111"/>
      <c r="F7846" s="138"/>
      <c r="G7846" s="111"/>
      <c r="J7846" s="111"/>
      <c r="AD7846" s="111"/>
      <c r="AH7846" s="111"/>
    </row>
    <row r="7847" spans="3:34">
      <c r="C7847" s="111"/>
      <c r="D7847" s="111"/>
      <c r="E7847" s="111"/>
      <c r="F7847" s="138"/>
      <c r="G7847" s="111"/>
      <c r="J7847" s="111"/>
      <c r="AD7847" s="111"/>
      <c r="AH7847" s="111"/>
    </row>
    <row r="7848" spans="3:34">
      <c r="C7848" s="111"/>
      <c r="D7848" s="111"/>
      <c r="E7848" s="111"/>
      <c r="F7848" s="138"/>
      <c r="G7848" s="111"/>
      <c r="J7848" s="111"/>
      <c r="AD7848" s="111"/>
      <c r="AH7848" s="111"/>
    </row>
    <row r="7849" spans="3:34">
      <c r="C7849" s="111"/>
      <c r="D7849" s="111"/>
      <c r="E7849" s="111"/>
      <c r="F7849" s="138"/>
      <c r="G7849" s="111"/>
      <c r="J7849" s="111"/>
      <c r="AD7849" s="111"/>
      <c r="AH7849" s="111"/>
    </row>
    <row r="7850" spans="3:34">
      <c r="C7850" s="111"/>
      <c r="D7850" s="111"/>
      <c r="E7850" s="111"/>
      <c r="F7850" s="138"/>
      <c r="G7850" s="111"/>
      <c r="J7850" s="111"/>
      <c r="AD7850" s="111"/>
      <c r="AH7850" s="111"/>
    </row>
    <row r="7851" spans="3:34">
      <c r="C7851" s="111"/>
      <c r="D7851" s="111"/>
      <c r="E7851" s="111"/>
      <c r="F7851" s="138"/>
      <c r="G7851" s="111"/>
      <c r="J7851" s="111"/>
      <c r="AD7851" s="111"/>
      <c r="AH7851" s="111"/>
    </row>
    <row r="7852" spans="3:34">
      <c r="C7852" s="111"/>
      <c r="D7852" s="111"/>
      <c r="E7852" s="111"/>
      <c r="F7852" s="138"/>
      <c r="G7852" s="111"/>
      <c r="J7852" s="111"/>
      <c r="AD7852" s="111"/>
      <c r="AH7852" s="111"/>
    </row>
    <row r="7853" spans="3:34">
      <c r="C7853" s="111"/>
      <c r="D7853" s="111"/>
      <c r="E7853" s="111"/>
      <c r="F7853" s="138"/>
      <c r="G7853" s="111"/>
      <c r="J7853" s="111"/>
      <c r="AD7853" s="111"/>
      <c r="AH7853" s="111"/>
    </row>
    <row r="7854" spans="3:34">
      <c r="C7854" s="111"/>
      <c r="D7854" s="111"/>
      <c r="E7854" s="111"/>
      <c r="F7854" s="138"/>
      <c r="G7854" s="111"/>
      <c r="J7854" s="111"/>
      <c r="AD7854" s="111"/>
      <c r="AH7854" s="111"/>
    </row>
    <row r="7855" spans="3:34">
      <c r="C7855" s="111"/>
      <c r="D7855" s="111"/>
      <c r="E7855" s="111"/>
      <c r="F7855" s="138"/>
      <c r="G7855" s="111"/>
      <c r="J7855" s="111"/>
      <c r="AD7855" s="111"/>
      <c r="AH7855" s="111"/>
    </row>
    <row r="7856" spans="3:34">
      <c r="C7856" s="111"/>
      <c r="D7856" s="111"/>
      <c r="E7856" s="111"/>
      <c r="F7856" s="138"/>
      <c r="G7856" s="111"/>
      <c r="J7856" s="111"/>
      <c r="AD7856" s="111"/>
      <c r="AH7856" s="111"/>
    </row>
    <row r="7857" spans="3:34">
      <c r="C7857" s="111"/>
      <c r="D7857" s="111"/>
      <c r="E7857" s="111"/>
      <c r="F7857" s="138"/>
      <c r="G7857" s="111"/>
      <c r="J7857" s="111"/>
      <c r="AD7857" s="111"/>
      <c r="AH7857" s="111"/>
    </row>
    <row r="7858" spans="3:34">
      <c r="C7858" s="111"/>
      <c r="D7858" s="111"/>
      <c r="E7858" s="111"/>
      <c r="F7858" s="138"/>
      <c r="G7858" s="111"/>
      <c r="J7858" s="111"/>
      <c r="AD7858" s="111"/>
      <c r="AH7858" s="111"/>
    </row>
    <row r="7859" spans="3:34">
      <c r="C7859" s="111"/>
      <c r="D7859" s="111"/>
      <c r="E7859" s="111"/>
      <c r="F7859" s="138"/>
      <c r="G7859" s="111"/>
      <c r="J7859" s="111"/>
      <c r="AD7859" s="111"/>
      <c r="AH7859" s="111"/>
    </row>
    <row r="7860" spans="3:34">
      <c r="C7860" s="111"/>
      <c r="D7860" s="111"/>
      <c r="E7860" s="111"/>
      <c r="F7860" s="138"/>
      <c r="G7860" s="111"/>
      <c r="J7860" s="111"/>
      <c r="AD7860" s="111"/>
      <c r="AH7860" s="111"/>
    </row>
    <row r="7861" spans="3:34">
      <c r="C7861" s="111"/>
      <c r="D7861" s="111"/>
      <c r="E7861" s="111"/>
      <c r="F7861" s="138"/>
      <c r="G7861" s="111"/>
      <c r="J7861" s="111"/>
      <c r="AD7861" s="111"/>
      <c r="AH7861" s="111"/>
    </row>
    <row r="7862" spans="3:34">
      <c r="C7862" s="111"/>
      <c r="D7862" s="111"/>
      <c r="E7862" s="111"/>
      <c r="F7862" s="138"/>
      <c r="G7862" s="111"/>
      <c r="J7862" s="111"/>
      <c r="AD7862" s="111"/>
      <c r="AH7862" s="111"/>
    </row>
    <row r="7863" spans="3:34">
      <c r="C7863" s="111"/>
      <c r="D7863" s="111"/>
      <c r="E7863" s="111"/>
      <c r="F7863" s="138"/>
      <c r="G7863" s="111"/>
      <c r="J7863" s="111"/>
      <c r="AD7863" s="111"/>
      <c r="AH7863" s="111"/>
    </row>
    <row r="7864" spans="3:34">
      <c r="C7864" s="111"/>
      <c r="D7864" s="111"/>
      <c r="E7864" s="111"/>
      <c r="F7864" s="138"/>
      <c r="G7864" s="111"/>
      <c r="J7864" s="111"/>
      <c r="AD7864" s="111"/>
      <c r="AH7864" s="111"/>
    </row>
    <row r="7865" spans="3:34">
      <c r="C7865" s="111"/>
      <c r="D7865" s="111"/>
      <c r="E7865" s="111"/>
      <c r="F7865" s="138"/>
      <c r="G7865" s="111"/>
      <c r="J7865" s="111"/>
      <c r="AD7865" s="111"/>
      <c r="AH7865" s="111"/>
    </row>
    <row r="7866" spans="3:34">
      <c r="C7866" s="111"/>
      <c r="D7866" s="111"/>
      <c r="E7866" s="111"/>
      <c r="F7866" s="138"/>
      <c r="G7866" s="111"/>
      <c r="J7866" s="111"/>
      <c r="AD7866" s="111"/>
      <c r="AH7866" s="111"/>
    </row>
    <row r="7867" spans="3:34">
      <c r="C7867" s="111"/>
      <c r="D7867" s="111"/>
      <c r="E7867" s="111"/>
      <c r="F7867" s="138"/>
      <c r="G7867" s="111"/>
      <c r="J7867" s="111"/>
      <c r="AD7867" s="111"/>
      <c r="AH7867" s="111"/>
    </row>
    <row r="7868" spans="3:34">
      <c r="C7868" s="111"/>
      <c r="D7868" s="111"/>
      <c r="E7868" s="111"/>
      <c r="F7868" s="138"/>
      <c r="G7868" s="111"/>
      <c r="J7868" s="111"/>
      <c r="AD7868" s="111"/>
      <c r="AH7868" s="111"/>
    </row>
    <row r="7869" spans="3:34">
      <c r="C7869" s="111"/>
      <c r="D7869" s="111"/>
      <c r="E7869" s="111"/>
      <c r="F7869" s="138"/>
      <c r="G7869" s="111"/>
      <c r="J7869" s="111"/>
      <c r="AD7869" s="111"/>
      <c r="AH7869" s="111"/>
    </row>
    <row r="7870" spans="3:34">
      <c r="C7870" s="111"/>
      <c r="D7870" s="111"/>
      <c r="E7870" s="111"/>
      <c r="F7870" s="138"/>
      <c r="G7870" s="111"/>
      <c r="J7870" s="111"/>
      <c r="AD7870" s="111"/>
      <c r="AH7870" s="111"/>
    </row>
    <row r="7871" spans="3:34">
      <c r="C7871" s="111"/>
      <c r="D7871" s="111"/>
      <c r="E7871" s="111"/>
      <c r="F7871" s="138"/>
      <c r="G7871" s="111"/>
      <c r="J7871" s="111"/>
      <c r="AD7871" s="111"/>
      <c r="AH7871" s="111"/>
    </row>
    <row r="7872" spans="3:34">
      <c r="C7872" s="111"/>
      <c r="D7872" s="111"/>
      <c r="E7872" s="111"/>
      <c r="F7872" s="138"/>
      <c r="G7872" s="111"/>
      <c r="J7872" s="111"/>
      <c r="AD7872" s="111"/>
      <c r="AH7872" s="111"/>
    </row>
    <row r="7873" spans="3:34">
      <c r="C7873" s="111"/>
      <c r="D7873" s="111"/>
      <c r="E7873" s="111"/>
      <c r="F7873" s="138"/>
      <c r="G7873" s="111"/>
      <c r="J7873" s="111"/>
      <c r="AD7873" s="111"/>
      <c r="AH7873" s="111"/>
    </row>
    <row r="7874" spans="3:34">
      <c r="C7874" s="111"/>
      <c r="D7874" s="111"/>
      <c r="E7874" s="111"/>
      <c r="F7874" s="138"/>
      <c r="G7874" s="111"/>
      <c r="J7874" s="111"/>
      <c r="AD7874" s="111"/>
      <c r="AH7874" s="111"/>
    </row>
    <row r="7875" spans="3:34">
      <c r="C7875" s="111"/>
      <c r="D7875" s="111"/>
      <c r="E7875" s="111"/>
      <c r="F7875" s="138"/>
      <c r="G7875" s="111"/>
      <c r="J7875" s="111"/>
      <c r="AD7875" s="111"/>
      <c r="AH7875" s="111"/>
    </row>
    <row r="7876" spans="3:34">
      <c r="C7876" s="111"/>
      <c r="D7876" s="111"/>
      <c r="E7876" s="111"/>
      <c r="F7876" s="138"/>
      <c r="G7876" s="111"/>
      <c r="J7876" s="111"/>
      <c r="AD7876" s="111"/>
      <c r="AH7876" s="111"/>
    </row>
    <row r="7877" spans="3:34">
      <c r="C7877" s="111"/>
      <c r="D7877" s="111"/>
      <c r="E7877" s="111"/>
      <c r="F7877" s="138"/>
      <c r="G7877" s="111"/>
      <c r="J7877" s="111"/>
      <c r="AD7877" s="111"/>
      <c r="AH7877" s="111"/>
    </row>
    <row r="7878" spans="3:34">
      <c r="C7878" s="111"/>
      <c r="D7878" s="111"/>
      <c r="E7878" s="111"/>
      <c r="F7878" s="138"/>
      <c r="G7878" s="111"/>
      <c r="J7878" s="111"/>
      <c r="AD7878" s="111"/>
      <c r="AH7878" s="111"/>
    </row>
    <row r="7879" spans="3:34">
      <c r="C7879" s="111"/>
      <c r="D7879" s="111"/>
      <c r="E7879" s="111"/>
      <c r="F7879" s="138"/>
      <c r="G7879" s="111"/>
      <c r="J7879" s="111"/>
      <c r="AD7879" s="111"/>
      <c r="AH7879" s="111"/>
    </row>
    <row r="7880" spans="3:34">
      <c r="C7880" s="111"/>
      <c r="D7880" s="111"/>
      <c r="E7880" s="111"/>
      <c r="F7880" s="138"/>
      <c r="G7880" s="111"/>
      <c r="J7880" s="111"/>
      <c r="AD7880" s="111"/>
      <c r="AH7880" s="111"/>
    </row>
    <row r="7881" spans="3:34">
      <c r="C7881" s="111"/>
      <c r="D7881" s="111"/>
      <c r="E7881" s="111"/>
      <c r="F7881" s="138"/>
      <c r="G7881" s="111"/>
      <c r="J7881" s="111"/>
      <c r="AD7881" s="111"/>
      <c r="AH7881" s="111"/>
    </row>
    <row r="7882" spans="3:34">
      <c r="C7882" s="111"/>
      <c r="D7882" s="111"/>
      <c r="E7882" s="111"/>
      <c r="F7882" s="138"/>
      <c r="G7882" s="111"/>
      <c r="J7882" s="111"/>
      <c r="AD7882" s="111"/>
      <c r="AH7882" s="111"/>
    </row>
    <row r="7883" spans="3:34">
      <c r="C7883" s="111"/>
      <c r="D7883" s="111"/>
      <c r="E7883" s="111"/>
      <c r="F7883" s="138"/>
      <c r="G7883" s="111"/>
      <c r="J7883" s="111"/>
      <c r="AD7883" s="111"/>
      <c r="AH7883" s="111"/>
    </row>
    <row r="7884" spans="3:34">
      <c r="C7884" s="111"/>
      <c r="D7884" s="111"/>
      <c r="E7884" s="111"/>
      <c r="F7884" s="138"/>
      <c r="G7884" s="111"/>
      <c r="J7884" s="111"/>
      <c r="AD7884" s="111"/>
      <c r="AH7884" s="111"/>
    </row>
    <row r="7885" spans="3:34">
      <c r="C7885" s="111"/>
      <c r="D7885" s="111"/>
      <c r="E7885" s="111"/>
      <c r="F7885" s="138"/>
      <c r="G7885" s="111"/>
      <c r="J7885" s="111"/>
      <c r="AD7885" s="111"/>
      <c r="AH7885" s="111"/>
    </row>
    <row r="7886" spans="3:34">
      <c r="C7886" s="111"/>
      <c r="D7886" s="111"/>
      <c r="E7886" s="111"/>
      <c r="F7886" s="138"/>
      <c r="G7886" s="111"/>
      <c r="J7886" s="111"/>
      <c r="AD7886" s="111"/>
      <c r="AH7886" s="111"/>
    </row>
    <row r="7887" spans="3:34">
      <c r="C7887" s="111"/>
      <c r="D7887" s="111"/>
      <c r="E7887" s="111"/>
      <c r="F7887" s="138"/>
      <c r="G7887" s="111"/>
      <c r="J7887" s="111"/>
      <c r="AD7887" s="111"/>
      <c r="AH7887" s="111"/>
    </row>
    <row r="7888" spans="3:34">
      <c r="C7888" s="111"/>
      <c r="D7888" s="111"/>
      <c r="E7888" s="111"/>
      <c r="F7888" s="138"/>
      <c r="G7888" s="111"/>
      <c r="J7888" s="111"/>
      <c r="AD7888" s="111"/>
      <c r="AH7888" s="111"/>
    </row>
    <row r="7889" spans="3:34">
      <c r="C7889" s="111"/>
      <c r="D7889" s="111"/>
      <c r="E7889" s="111"/>
      <c r="F7889" s="138"/>
      <c r="G7889" s="111"/>
      <c r="J7889" s="111"/>
      <c r="AD7889" s="111"/>
      <c r="AH7889" s="111"/>
    </row>
    <row r="7890" spans="3:34">
      <c r="C7890" s="111"/>
      <c r="D7890" s="111"/>
      <c r="E7890" s="111"/>
      <c r="F7890" s="138"/>
      <c r="G7890" s="111"/>
      <c r="J7890" s="111"/>
      <c r="AD7890" s="111"/>
      <c r="AH7890" s="111"/>
    </row>
    <row r="7891" spans="3:34">
      <c r="C7891" s="111"/>
      <c r="D7891" s="111"/>
      <c r="E7891" s="111"/>
      <c r="F7891" s="138"/>
      <c r="G7891" s="111"/>
      <c r="J7891" s="111"/>
      <c r="AD7891" s="111"/>
      <c r="AH7891" s="111"/>
    </row>
    <row r="7892" spans="3:34">
      <c r="C7892" s="111"/>
      <c r="D7892" s="111"/>
      <c r="E7892" s="111"/>
      <c r="F7892" s="138"/>
      <c r="G7892" s="111"/>
      <c r="J7892" s="111"/>
      <c r="AD7892" s="111"/>
      <c r="AH7892" s="111"/>
    </row>
    <row r="7893" spans="3:34">
      <c r="C7893" s="111"/>
      <c r="D7893" s="111"/>
      <c r="E7893" s="111"/>
      <c r="F7893" s="138"/>
      <c r="G7893" s="111"/>
      <c r="J7893" s="111"/>
      <c r="AD7893" s="111"/>
      <c r="AH7893" s="111"/>
    </row>
    <row r="7894" spans="3:34">
      <c r="C7894" s="111"/>
      <c r="D7894" s="111"/>
      <c r="E7894" s="111"/>
      <c r="F7894" s="138"/>
      <c r="G7894" s="111"/>
      <c r="J7894" s="111"/>
      <c r="AD7894" s="111"/>
      <c r="AH7894" s="111"/>
    </row>
    <row r="7895" spans="3:34">
      <c r="C7895" s="111"/>
      <c r="D7895" s="111"/>
      <c r="E7895" s="111"/>
      <c r="F7895" s="138"/>
      <c r="G7895" s="111"/>
      <c r="J7895" s="111"/>
      <c r="AD7895" s="111"/>
      <c r="AH7895" s="111"/>
    </row>
    <row r="7896" spans="3:34">
      <c r="C7896" s="111"/>
      <c r="D7896" s="111"/>
      <c r="E7896" s="111"/>
      <c r="F7896" s="138"/>
      <c r="G7896" s="111"/>
      <c r="J7896" s="111"/>
      <c r="AD7896" s="111"/>
      <c r="AH7896" s="111"/>
    </row>
    <row r="7897" spans="3:34">
      <c r="C7897" s="111"/>
      <c r="D7897" s="111"/>
      <c r="E7897" s="111"/>
      <c r="F7897" s="138"/>
      <c r="G7897" s="111"/>
      <c r="J7897" s="111"/>
      <c r="AD7897" s="111"/>
      <c r="AH7897" s="111"/>
    </row>
    <row r="7898" spans="3:34">
      <c r="C7898" s="111"/>
      <c r="D7898" s="111"/>
      <c r="E7898" s="111"/>
      <c r="F7898" s="138"/>
      <c r="G7898" s="111"/>
      <c r="J7898" s="111"/>
      <c r="AD7898" s="111"/>
      <c r="AH7898" s="111"/>
    </row>
    <row r="7899" spans="3:34">
      <c r="C7899" s="111"/>
      <c r="D7899" s="111"/>
      <c r="E7899" s="111"/>
      <c r="F7899" s="138"/>
      <c r="G7899" s="111"/>
      <c r="J7899" s="111"/>
      <c r="AD7899" s="111"/>
      <c r="AH7899" s="111"/>
    </row>
    <row r="7900" spans="3:34">
      <c r="C7900" s="111"/>
      <c r="D7900" s="111"/>
      <c r="E7900" s="111"/>
      <c r="F7900" s="138"/>
      <c r="G7900" s="111"/>
      <c r="J7900" s="111"/>
      <c r="AD7900" s="111"/>
      <c r="AH7900" s="111"/>
    </row>
    <row r="7901" spans="3:34">
      <c r="C7901" s="111"/>
      <c r="D7901" s="111"/>
      <c r="E7901" s="111"/>
      <c r="F7901" s="138"/>
      <c r="G7901" s="111"/>
      <c r="J7901" s="111"/>
      <c r="AD7901" s="111"/>
      <c r="AH7901" s="111"/>
    </row>
    <row r="7902" spans="3:34">
      <c r="C7902" s="111"/>
      <c r="D7902" s="111"/>
      <c r="E7902" s="111"/>
      <c r="F7902" s="138"/>
      <c r="G7902" s="111"/>
      <c r="J7902" s="111"/>
      <c r="AD7902" s="111"/>
      <c r="AH7902" s="111"/>
    </row>
    <row r="7903" spans="3:34">
      <c r="C7903" s="111"/>
      <c r="D7903" s="111"/>
      <c r="E7903" s="111"/>
      <c r="F7903" s="138"/>
      <c r="G7903" s="111"/>
      <c r="J7903" s="111"/>
      <c r="AD7903" s="111"/>
      <c r="AH7903" s="111"/>
    </row>
    <row r="7904" spans="3:34">
      <c r="C7904" s="111"/>
      <c r="D7904" s="111"/>
      <c r="E7904" s="111"/>
      <c r="F7904" s="138"/>
      <c r="G7904" s="111"/>
      <c r="J7904" s="111"/>
      <c r="AD7904" s="111"/>
      <c r="AH7904" s="111"/>
    </row>
    <row r="7905" spans="3:34">
      <c r="C7905" s="111"/>
      <c r="D7905" s="111"/>
      <c r="E7905" s="111"/>
      <c r="F7905" s="138"/>
      <c r="G7905" s="111"/>
      <c r="J7905" s="111"/>
      <c r="AD7905" s="111"/>
      <c r="AH7905" s="111"/>
    </row>
    <row r="7906" spans="3:34">
      <c r="C7906" s="111"/>
      <c r="D7906" s="111"/>
      <c r="E7906" s="111"/>
      <c r="F7906" s="138"/>
      <c r="G7906" s="111"/>
      <c r="J7906" s="111"/>
      <c r="AD7906" s="111"/>
      <c r="AH7906" s="111"/>
    </row>
    <row r="7907" spans="3:34">
      <c r="C7907" s="111"/>
      <c r="D7907" s="111"/>
      <c r="E7907" s="111"/>
      <c r="F7907" s="138"/>
      <c r="G7907" s="111"/>
      <c r="J7907" s="111"/>
      <c r="AD7907" s="111"/>
      <c r="AH7907" s="111"/>
    </row>
    <row r="7908" spans="3:34">
      <c r="C7908" s="111"/>
      <c r="D7908" s="111"/>
      <c r="E7908" s="111"/>
      <c r="F7908" s="138"/>
      <c r="G7908" s="111"/>
      <c r="J7908" s="111"/>
      <c r="AD7908" s="111"/>
      <c r="AH7908" s="111"/>
    </row>
    <row r="7909" spans="3:34">
      <c r="C7909" s="111"/>
      <c r="D7909" s="111"/>
      <c r="E7909" s="111"/>
      <c r="F7909" s="138"/>
      <c r="G7909" s="111"/>
      <c r="J7909" s="111"/>
      <c r="AD7909" s="111"/>
      <c r="AH7909" s="111"/>
    </row>
    <row r="7910" spans="3:34">
      <c r="C7910" s="111"/>
      <c r="D7910" s="111"/>
      <c r="E7910" s="111"/>
      <c r="F7910" s="138"/>
      <c r="G7910" s="111"/>
      <c r="J7910" s="111"/>
      <c r="AD7910" s="111"/>
      <c r="AH7910" s="111"/>
    </row>
    <row r="7911" spans="3:34">
      <c r="C7911" s="111"/>
      <c r="D7911" s="111"/>
      <c r="E7911" s="111"/>
      <c r="F7911" s="138"/>
      <c r="G7911" s="111"/>
      <c r="J7911" s="111"/>
      <c r="AD7911" s="111"/>
      <c r="AH7911" s="111"/>
    </row>
    <row r="7912" spans="3:34">
      <c r="C7912" s="111"/>
      <c r="D7912" s="111"/>
      <c r="E7912" s="111"/>
      <c r="F7912" s="138"/>
      <c r="G7912" s="111"/>
      <c r="J7912" s="111"/>
      <c r="AD7912" s="111"/>
      <c r="AH7912" s="111"/>
    </row>
    <row r="7913" spans="3:34">
      <c r="C7913" s="111"/>
      <c r="D7913" s="111"/>
      <c r="E7913" s="111"/>
      <c r="F7913" s="138"/>
      <c r="G7913" s="111"/>
      <c r="J7913" s="111"/>
      <c r="AD7913" s="111"/>
      <c r="AH7913" s="111"/>
    </row>
    <row r="7914" spans="3:34">
      <c r="C7914" s="111"/>
      <c r="D7914" s="111"/>
      <c r="E7914" s="111"/>
      <c r="F7914" s="138"/>
      <c r="G7914" s="111"/>
      <c r="J7914" s="111"/>
      <c r="AD7914" s="111"/>
      <c r="AH7914" s="111"/>
    </row>
    <row r="7915" spans="3:34">
      <c r="C7915" s="111"/>
      <c r="D7915" s="111"/>
      <c r="E7915" s="111"/>
      <c r="F7915" s="138"/>
      <c r="G7915" s="111"/>
      <c r="J7915" s="111"/>
      <c r="AD7915" s="111"/>
      <c r="AH7915" s="111"/>
    </row>
    <row r="7916" spans="3:34">
      <c r="C7916" s="111"/>
      <c r="D7916" s="111"/>
      <c r="E7916" s="111"/>
      <c r="F7916" s="138"/>
      <c r="G7916" s="111"/>
      <c r="J7916" s="111"/>
      <c r="AD7916" s="111"/>
      <c r="AH7916" s="111"/>
    </row>
    <row r="7917" spans="3:34">
      <c r="C7917" s="111"/>
      <c r="D7917" s="111"/>
      <c r="E7917" s="111"/>
      <c r="F7917" s="138"/>
      <c r="G7917" s="111"/>
      <c r="J7917" s="111"/>
      <c r="AD7917" s="111"/>
      <c r="AH7917" s="111"/>
    </row>
    <row r="7918" spans="3:34">
      <c r="C7918" s="111"/>
      <c r="D7918" s="111"/>
      <c r="E7918" s="111"/>
      <c r="F7918" s="138"/>
      <c r="G7918" s="111"/>
      <c r="J7918" s="111"/>
      <c r="AD7918" s="111"/>
      <c r="AH7918" s="111"/>
    </row>
    <row r="7919" spans="3:34">
      <c r="C7919" s="111"/>
      <c r="D7919" s="111"/>
      <c r="E7919" s="111"/>
      <c r="F7919" s="138"/>
      <c r="G7919" s="111"/>
      <c r="J7919" s="111"/>
      <c r="AD7919" s="111"/>
      <c r="AH7919" s="111"/>
    </row>
    <row r="7920" spans="3:34">
      <c r="C7920" s="111"/>
      <c r="D7920" s="111"/>
      <c r="E7920" s="111"/>
      <c r="F7920" s="138"/>
      <c r="G7920" s="111"/>
      <c r="J7920" s="111"/>
      <c r="AD7920" s="111"/>
      <c r="AH7920" s="111"/>
    </row>
    <row r="7921" spans="3:34">
      <c r="C7921" s="111"/>
      <c r="D7921" s="111"/>
      <c r="E7921" s="111"/>
      <c r="F7921" s="138"/>
      <c r="G7921" s="111"/>
      <c r="J7921" s="111"/>
      <c r="AD7921" s="111"/>
      <c r="AH7921" s="111"/>
    </row>
    <row r="7922" spans="3:34">
      <c r="C7922" s="111"/>
      <c r="D7922" s="111"/>
      <c r="E7922" s="111"/>
      <c r="F7922" s="138"/>
      <c r="G7922" s="111"/>
      <c r="J7922" s="111"/>
      <c r="AD7922" s="111"/>
      <c r="AH7922" s="111"/>
    </row>
    <row r="7923" spans="3:34">
      <c r="C7923" s="111"/>
      <c r="D7923" s="111"/>
      <c r="E7923" s="111"/>
      <c r="F7923" s="138"/>
      <c r="G7923" s="111"/>
      <c r="J7923" s="111"/>
      <c r="AD7923" s="111"/>
      <c r="AH7923" s="111"/>
    </row>
    <row r="7924" spans="3:34">
      <c r="C7924" s="111"/>
      <c r="D7924" s="111"/>
      <c r="E7924" s="111"/>
      <c r="F7924" s="138"/>
      <c r="G7924" s="111"/>
      <c r="J7924" s="111"/>
      <c r="AD7924" s="111"/>
      <c r="AH7924" s="111"/>
    </row>
    <row r="7925" spans="3:34">
      <c r="C7925" s="111"/>
      <c r="D7925" s="111"/>
      <c r="E7925" s="111"/>
      <c r="F7925" s="138"/>
      <c r="G7925" s="111"/>
      <c r="J7925" s="111"/>
      <c r="AD7925" s="111"/>
      <c r="AH7925" s="111"/>
    </row>
    <row r="7926" spans="3:34">
      <c r="C7926" s="111"/>
      <c r="D7926" s="111"/>
      <c r="E7926" s="111"/>
      <c r="F7926" s="138"/>
      <c r="G7926" s="111"/>
      <c r="J7926" s="111"/>
      <c r="AD7926" s="111"/>
      <c r="AH7926" s="111"/>
    </row>
    <row r="7927" spans="3:34">
      <c r="C7927" s="111"/>
      <c r="D7927" s="111"/>
      <c r="E7927" s="111"/>
      <c r="F7927" s="138"/>
      <c r="G7927" s="111"/>
      <c r="J7927" s="111"/>
      <c r="AD7927" s="111"/>
      <c r="AH7927" s="111"/>
    </row>
    <row r="7928" spans="3:34">
      <c r="C7928" s="111"/>
      <c r="D7928" s="111"/>
      <c r="E7928" s="111"/>
      <c r="F7928" s="138"/>
      <c r="G7928" s="111"/>
      <c r="J7928" s="111"/>
      <c r="AD7928" s="111"/>
      <c r="AH7928" s="111"/>
    </row>
    <row r="7929" spans="3:34">
      <c r="C7929" s="111"/>
      <c r="D7929" s="111"/>
      <c r="E7929" s="111"/>
      <c r="F7929" s="138"/>
      <c r="G7929" s="111"/>
      <c r="J7929" s="111"/>
      <c r="AD7929" s="111"/>
      <c r="AH7929" s="111"/>
    </row>
    <row r="7930" spans="3:34">
      <c r="C7930" s="111"/>
      <c r="D7930" s="111"/>
      <c r="E7930" s="111"/>
      <c r="F7930" s="138"/>
      <c r="G7930" s="111"/>
      <c r="J7930" s="111"/>
      <c r="AD7930" s="111"/>
      <c r="AH7930" s="111"/>
    </row>
    <row r="7931" spans="3:34">
      <c r="C7931" s="111"/>
      <c r="D7931" s="111"/>
      <c r="E7931" s="111"/>
      <c r="F7931" s="138"/>
      <c r="G7931" s="111"/>
      <c r="J7931" s="111"/>
      <c r="AD7931" s="111"/>
      <c r="AH7931" s="111"/>
    </row>
    <row r="7932" spans="3:34">
      <c r="C7932" s="111"/>
      <c r="D7932" s="111"/>
      <c r="E7932" s="111"/>
      <c r="F7932" s="138"/>
      <c r="G7932" s="111"/>
      <c r="J7932" s="111"/>
      <c r="AD7932" s="111"/>
      <c r="AH7932" s="111"/>
    </row>
    <row r="7933" spans="3:34">
      <c r="C7933" s="111"/>
      <c r="D7933" s="111"/>
      <c r="E7933" s="111"/>
      <c r="F7933" s="138"/>
      <c r="G7933" s="111"/>
      <c r="J7933" s="111"/>
      <c r="AD7933" s="111"/>
      <c r="AH7933" s="111"/>
    </row>
    <row r="7934" spans="3:34">
      <c r="C7934" s="111"/>
      <c r="D7934" s="111"/>
      <c r="E7934" s="111"/>
      <c r="F7934" s="138"/>
      <c r="G7934" s="111"/>
      <c r="J7934" s="111"/>
      <c r="AD7934" s="111"/>
      <c r="AH7934" s="111"/>
    </row>
    <row r="7935" spans="3:34">
      <c r="C7935" s="111"/>
      <c r="D7935" s="111"/>
      <c r="E7935" s="111"/>
      <c r="F7935" s="138"/>
      <c r="G7935" s="111"/>
      <c r="J7935" s="111"/>
      <c r="AD7935" s="111"/>
      <c r="AH7935" s="111"/>
    </row>
    <row r="7936" spans="3:34">
      <c r="C7936" s="111"/>
      <c r="D7936" s="111"/>
      <c r="E7936" s="111"/>
      <c r="F7936" s="138"/>
      <c r="G7936" s="111"/>
      <c r="J7936" s="111"/>
      <c r="AD7936" s="111"/>
      <c r="AH7936" s="111"/>
    </row>
    <row r="7937" spans="3:34">
      <c r="C7937" s="111"/>
      <c r="D7937" s="111"/>
      <c r="E7937" s="111"/>
      <c r="F7937" s="138"/>
      <c r="G7937" s="111"/>
      <c r="J7937" s="111"/>
      <c r="AD7937" s="111"/>
      <c r="AH7937" s="111"/>
    </row>
    <row r="7938" spans="3:34">
      <c r="C7938" s="111"/>
      <c r="D7938" s="111"/>
      <c r="E7938" s="111"/>
      <c r="F7938" s="138"/>
      <c r="G7938" s="111"/>
      <c r="J7938" s="111"/>
      <c r="AD7938" s="111"/>
      <c r="AH7938" s="111"/>
    </row>
    <row r="7939" spans="3:34">
      <c r="C7939" s="111"/>
      <c r="D7939" s="111"/>
      <c r="E7939" s="111"/>
      <c r="F7939" s="138"/>
      <c r="G7939" s="111"/>
      <c r="J7939" s="111"/>
      <c r="AD7939" s="111"/>
      <c r="AH7939" s="111"/>
    </row>
    <row r="7940" spans="3:34">
      <c r="C7940" s="111"/>
      <c r="D7940" s="111"/>
      <c r="E7940" s="111"/>
      <c r="F7940" s="138"/>
      <c r="G7940" s="111"/>
      <c r="J7940" s="111"/>
      <c r="AD7940" s="111"/>
      <c r="AH7940" s="111"/>
    </row>
    <row r="7941" spans="3:34">
      <c r="C7941" s="111"/>
      <c r="D7941" s="111"/>
      <c r="E7941" s="111"/>
      <c r="F7941" s="138"/>
      <c r="G7941" s="111"/>
      <c r="J7941" s="111"/>
      <c r="AD7941" s="111"/>
      <c r="AH7941" s="111"/>
    </row>
    <row r="7942" spans="3:34">
      <c r="C7942" s="111"/>
      <c r="D7942" s="111"/>
      <c r="E7942" s="111"/>
      <c r="F7942" s="138"/>
      <c r="G7942" s="111"/>
      <c r="J7942" s="111"/>
      <c r="AD7942" s="111"/>
      <c r="AH7942" s="111"/>
    </row>
    <row r="7943" spans="3:34">
      <c r="C7943" s="111"/>
      <c r="D7943" s="111"/>
      <c r="E7943" s="111"/>
      <c r="F7943" s="138"/>
      <c r="G7943" s="111"/>
      <c r="J7943" s="111"/>
      <c r="AD7943" s="111"/>
      <c r="AH7943" s="111"/>
    </row>
    <row r="7944" spans="3:34">
      <c r="C7944" s="111"/>
      <c r="D7944" s="111"/>
      <c r="E7944" s="111"/>
      <c r="F7944" s="138"/>
      <c r="G7944" s="111"/>
      <c r="J7944" s="111"/>
      <c r="AD7944" s="111"/>
      <c r="AH7944" s="111"/>
    </row>
    <row r="7945" spans="3:34">
      <c r="C7945" s="111"/>
      <c r="D7945" s="111"/>
      <c r="E7945" s="111"/>
      <c r="F7945" s="138"/>
      <c r="G7945" s="111"/>
      <c r="J7945" s="111"/>
      <c r="AD7945" s="111"/>
      <c r="AH7945" s="111"/>
    </row>
    <row r="7946" spans="3:34">
      <c r="C7946" s="111"/>
      <c r="D7946" s="111"/>
      <c r="E7946" s="111"/>
      <c r="F7946" s="138"/>
      <c r="G7946" s="111"/>
      <c r="J7946" s="111"/>
      <c r="AD7946" s="111"/>
      <c r="AH7946" s="111"/>
    </row>
    <row r="7947" spans="3:34">
      <c r="C7947" s="111"/>
      <c r="D7947" s="111"/>
      <c r="E7947" s="111"/>
      <c r="F7947" s="138"/>
      <c r="G7947" s="111"/>
      <c r="J7947" s="111"/>
      <c r="AD7947" s="111"/>
      <c r="AH7947" s="111"/>
    </row>
    <row r="7948" spans="3:34">
      <c r="C7948" s="111"/>
      <c r="D7948" s="111"/>
      <c r="E7948" s="111"/>
      <c r="F7948" s="138"/>
      <c r="G7948" s="111"/>
      <c r="J7948" s="111"/>
      <c r="AD7948" s="111"/>
      <c r="AH7948" s="111"/>
    </row>
    <row r="7949" spans="3:34">
      <c r="C7949" s="111"/>
      <c r="D7949" s="111"/>
      <c r="E7949" s="111"/>
      <c r="F7949" s="138"/>
      <c r="G7949" s="111"/>
      <c r="J7949" s="111"/>
      <c r="AD7949" s="111"/>
      <c r="AH7949" s="111"/>
    </row>
    <row r="7950" spans="3:34">
      <c r="C7950" s="111"/>
      <c r="D7950" s="111"/>
      <c r="E7950" s="111"/>
      <c r="F7950" s="138"/>
      <c r="G7950" s="111"/>
      <c r="J7950" s="111"/>
      <c r="AD7950" s="111"/>
      <c r="AH7950" s="111"/>
    </row>
    <row r="7951" spans="3:34">
      <c r="C7951" s="111"/>
      <c r="D7951" s="111"/>
      <c r="E7951" s="111"/>
      <c r="F7951" s="138"/>
      <c r="G7951" s="111"/>
      <c r="J7951" s="111"/>
      <c r="AD7951" s="111"/>
      <c r="AH7951" s="111"/>
    </row>
    <row r="7952" spans="3:34">
      <c r="C7952" s="111"/>
      <c r="D7952" s="111"/>
      <c r="E7952" s="111"/>
      <c r="F7952" s="138"/>
      <c r="G7952" s="111"/>
      <c r="J7952" s="111"/>
      <c r="AD7952" s="111"/>
      <c r="AH7952" s="111"/>
    </row>
    <row r="7953" spans="3:34">
      <c r="C7953" s="111"/>
      <c r="D7953" s="111"/>
      <c r="E7953" s="111"/>
      <c r="F7953" s="138"/>
      <c r="G7953" s="111"/>
      <c r="J7953" s="111"/>
      <c r="AD7953" s="111"/>
      <c r="AH7953" s="111"/>
    </row>
    <row r="7954" spans="3:34">
      <c r="C7954" s="111"/>
      <c r="D7954" s="111"/>
      <c r="E7954" s="111"/>
      <c r="F7954" s="138"/>
      <c r="G7954" s="111"/>
      <c r="J7954" s="111"/>
      <c r="AD7954" s="111"/>
      <c r="AH7954" s="111"/>
    </row>
    <row r="7955" spans="3:34">
      <c r="C7955" s="111"/>
      <c r="D7955" s="111"/>
      <c r="E7955" s="111"/>
      <c r="F7955" s="138"/>
      <c r="G7955" s="111"/>
      <c r="J7955" s="111"/>
      <c r="AD7955" s="111"/>
      <c r="AH7955" s="111"/>
    </row>
    <row r="7956" spans="3:34">
      <c r="C7956" s="111"/>
      <c r="D7956" s="111"/>
      <c r="E7956" s="111"/>
      <c r="F7956" s="138"/>
      <c r="G7956" s="111"/>
      <c r="J7956" s="111"/>
      <c r="AD7956" s="111"/>
      <c r="AH7956" s="111"/>
    </row>
    <row r="7957" spans="3:34">
      <c r="C7957" s="111"/>
      <c r="D7957" s="111"/>
      <c r="E7957" s="111"/>
      <c r="F7957" s="138"/>
      <c r="G7957" s="111"/>
      <c r="J7957" s="111"/>
      <c r="AD7957" s="111"/>
      <c r="AH7957" s="111"/>
    </row>
    <row r="7958" spans="3:34">
      <c r="C7958" s="111"/>
      <c r="D7958" s="111"/>
      <c r="E7958" s="111"/>
      <c r="F7958" s="138"/>
      <c r="G7958" s="111"/>
      <c r="J7958" s="111"/>
      <c r="AD7958" s="111"/>
      <c r="AH7958" s="111"/>
    </row>
    <row r="7959" spans="3:34">
      <c r="C7959" s="111"/>
      <c r="D7959" s="111"/>
      <c r="E7959" s="111"/>
      <c r="F7959" s="138"/>
      <c r="G7959" s="111"/>
      <c r="J7959" s="111"/>
      <c r="AD7959" s="111"/>
      <c r="AH7959" s="111"/>
    </row>
    <row r="7960" spans="3:34">
      <c r="C7960" s="111"/>
      <c r="D7960" s="111"/>
      <c r="E7960" s="111"/>
      <c r="F7960" s="138"/>
      <c r="G7960" s="111"/>
      <c r="J7960" s="111"/>
      <c r="AD7960" s="111"/>
      <c r="AH7960" s="111"/>
    </row>
    <row r="7961" spans="3:34">
      <c r="C7961" s="111"/>
      <c r="D7961" s="111"/>
      <c r="E7961" s="111"/>
      <c r="F7961" s="138"/>
      <c r="G7961" s="111"/>
      <c r="J7961" s="111"/>
      <c r="AD7961" s="111"/>
      <c r="AH7961" s="111"/>
    </row>
    <row r="7962" spans="3:34">
      <c r="C7962" s="111"/>
      <c r="D7962" s="111"/>
      <c r="E7962" s="111"/>
      <c r="F7962" s="138"/>
      <c r="G7962" s="111"/>
      <c r="J7962" s="111"/>
      <c r="AD7962" s="111"/>
      <c r="AH7962" s="111"/>
    </row>
    <row r="7963" spans="3:34">
      <c r="C7963" s="111"/>
      <c r="D7963" s="111"/>
      <c r="E7963" s="111"/>
      <c r="F7963" s="138"/>
      <c r="G7963" s="111"/>
      <c r="J7963" s="111"/>
      <c r="AD7963" s="111"/>
      <c r="AH7963" s="111"/>
    </row>
    <row r="7964" spans="3:34">
      <c r="C7964" s="111"/>
      <c r="D7964" s="111"/>
      <c r="E7964" s="111"/>
      <c r="F7964" s="138"/>
      <c r="G7964" s="111"/>
      <c r="J7964" s="111"/>
      <c r="AD7964" s="111"/>
      <c r="AH7964" s="111"/>
    </row>
    <row r="7965" spans="3:34">
      <c r="C7965" s="111"/>
      <c r="D7965" s="111"/>
      <c r="E7965" s="111"/>
      <c r="F7965" s="138"/>
      <c r="G7965" s="111"/>
      <c r="J7965" s="111"/>
      <c r="AD7965" s="111"/>
      <c r="AH7965" s="111"/>
    </row>
    <row r="7966" spans="3:34">
      <c r="C7966" s="111"/>
      <c r="D7966" s="111"/>
      <c r="E7966" s="111"/>
      <c r="F7966" s="138"/>
      <c r="G7966" s="111"/>
      <c r="J7966" s="111"/>
      <c r="AD7966" s="111"/>
      <c r="AH7966" s="111"/>
    </row>
    <row r="7967" spans="3:34">
      <c r="C7967" s="111"/>
      <c r="D7967" s="111"/>
      <c r="E7967" s="111"/>
      <c r="F7967" s="138"/>
      <c r="G7967" s="111"/>
      <c r="J7967" s="111"/>
      <c r="AD7967" s="111"/>
      <c r="AH7967" s="111"/>
    </row>
    <row r="7968" spans="3:34">
      <c r="C7968" s="111"/>
      <c r="D7968" s="111"/>
      <c r="E7968" s="111"/>
      <c r="F7968" s="138"/>
      <c r="G7968" s="111"/>
      <c r="J7968" s="111"/>
      <c r="AD7968" s="111"/>
      <c r="AH7968" s="111"/>
    </row>
    <row r="7969" spans="3:34">
      <c r="C7969" s="111"/>
      <c r="D7969" s="111"/>
      <c r="E7969" s="111"/>
      <c r="F7969" s="138"/>
      <c r="G7969" s="111"/>
      <c r="J7969" s="111"/>
      <c r="AD7969" s="111"/>
      <c r="AH7969" s="111"/>
    </row>
    <row r="7970" spans="3:34">
      <c r="C7970" s="111"/>
      <c r="D7970" s="111"/>
      <c r="E7970" s="111"/>
      <c r="F7970" s="138"/>
      <c r="G7970" s="111"/>
      <c r="J7970" s="111"/>
      <c r="AD7970" s="111"/>
      <c r="AH7970" s="111"/>
    </row>
    <row r="7971" spans="3:34">
      <c r="C7971" s="111"/>
      <c r="D7971" s="111"/>
      <c r="E7971" s="111"/>
      <c r="F7971" s="138"/>
      <c r="G7971" s="111"/>
      <c r="J7971" s="111"/>
      <c r="AD7971" s="111"/>
      <c r="AH7971" s="111"/>
    </row>
    <row r="7972" spans="3:34">
      <c r="C7972" s="111"/>
      <c r="D7972" s="111"/>
      <c r="E7972" s="111"/>
      <c r="F7972" s="138"/>
      <c r="G7972" s="111"/>
      <c r="J7972" s="111"/>
      <c r="AD7972" s="111"/>
      <c r="AH7972" s="111"/>
    </row>
    <row r="7973" spans="3:34">
      <c r="C7973" s="111"/>
      <c r="D7973" s="111"/>
      <c r="E7973" s="111"/>
      <c r="F7973" s="138"/>
      <c r="G7973" s="111"/>
      <c r="J7973" s="111"/>
      <c r="AD7973" s="111"/>
      <c r="AH7973" s="111"/>
    </row>
    <row r="7974" spans="3:34">
      <c r="C7974" s="111"/>
      <c r="D7974" s="111"/>
      <c r="E7974" s="111"/>
      <c r="F7974" s="138"/>
      <c r="G7974" s="111"/>
      <c r="J7974" s="111"/>
      <c r="AD7974" s="111"/>
      <c r="AH7974" s="111"/>
    </row>
    <row r="7975" spans="3:34">
      <c r="C7975" s="111"/>
      <c r="D7975" s="111"/>
      <c r="E7975" s="111"/>
      <c r="F7975" s="138"/>
      <c r="G7975" s="111"/>
      <c r="J7975" s="111"/>
      <c r="AD7975" s="111"/>
      <c r="AH7975" s="111"/>
    </row>
    <row r="7976" spans="3:34">
      <c r="C7976" s="111"/>
      <c r="D7976" s="111"/>
      <c r="E7976" s="111"/>
      <c r="F7976" s="138"/>
      <c r="G7976" s="111"/>
      <c r="J7976" s="111"/>
      <c r="AD7976" s="111"/>
      <c r="AH7976" s="111"/>
    </row>
    <row r="7977" spans="3:34">
      <c r="C7977" s="111"/>
      <c r="D7977" s="111"/>
      <c r="E7977" s="111"/>
      <c r="F7977" s="138"/>
      <c r="G7977" s="111"/>
      <c r="J7977" s="111"/>
      <c r="AD7977" s="111"/>
      <c r="AH7977" s="111"/>
    </row>
    <row r="7978" spans="3:34">
      <c r="C7978" s="111"/>
      <c r="D7978" s="111"/>
      <c r="E7978" s="111"/>
      <c r="F7978" s="138"/>
      <c r="G7978" s="111"/>
      <c r="J7978" s="111"/>
      <c r="AD7978" s="111"/>
      <c r="AH7978" s="111"/>
    </row>
    <row r="7979" spans="3:34">
      <c r="C7979" s="111"/>
      <c r="D7979" s="111"/>
      <c r="E7979" s="111"/>
      <c r="F7979" s="138"/>
      <c r="G7979" s="111"/>
      <c r="J7979" s="111"/>
      <c r="AD7979" s="111"/>
      <c r="AH7979" s="111"/>
    </row>
    <row r="7980" spans="3:34">
      <c r="C7980" s="111"/>
      <c r="D7980" s="111"/>
      <c r="E7980" s="111"/>
      <c r="F7980" s="138"/>
      <c r="G7980" s="111"/>
      <c r="J7980" s="111"/>
      <c r="AD7980" s="111"/>
      <c r="AH7980" s="111"/>
    </row>
    <row r="7981" spans="3:34">
      <c r="C7981" s="111"/>
      <c r="D7981" s="111"/>
      <c r="E7981" s="111"/>
      <c r="F7981" s="138"/>
      <c r="G7981" s="111"/>
      <c r="J7981" s="111"/>
      <c r="AD7981" s="111"/>
      <c r="AH7981" s="111"/>
    </row>
    <row r="7982" spans="3:34">
      <c r="C7982" s="111"/>
      <c r="D7982" s="111"/>
      <c r="E7982" s="111"/>
      <c r="F7982" s="138"/>
      <c r="G7982" s="111"/>
      <c r="J7982" s="111"/>
      <c r="AD7982" s="111"/>
      <c r="AH7982" s="111"/>
    </row>
    <row r="7983" spans="3:34">
      <c r="C7983" s="111"/>
      <c r="D7983" s="111"/>
      <c r="E7983" s="111"/>
      <c r="F7983" s="138"/>
      <c r="G7983" s="111"/>
      <c r="J7983" s="111"/>
      <c r="AD7983" s="111"/>
      <c r="AH7983" s="111"/>
    </row>
    <row r="7984" spans="3:34">
      <c r="C7984" s="111"/>
      <c r="D7984" s="111"/>
      <c r="E7984" s="111"/>
      <c r="F7984" s="138"/>
      <c r="G7984" s="111"/>
      <c r="J7984" s="111"/>
      <c r="AD7984" s="111"/>
      <c r="AH7984" s="111"/>
    </row>
    <row r="7985" spans="3:34">
      <c r="C7985" s="111"/>
      <c r="D7985" s="111"/>
      <c r="E7985" s="111"/>
      <c r="F7985" s="138"/>
      <c r="G7985" s="111"/>
      <c r="J7985" s="111"/>
      <c r="AD7985" s="111"/>
      <c r="AH7985" s="111"/>
    </row>
    <row r="7986" spans="3:34">
      <c r="C7986" s="111"/>
      <c r="D7986" s="111"/>
      <c r="E7986" s="111"/>
      <c r="F7986" s="138"/>
      <c r="G7986" s="111"/>
      <c r="J7986" s="111"/>
      <c r="AD7986" s="111"/>
      <c r="AH7986" s="111"/>
    </row>
    <row r="7987" spans="3:34">
      <c r="C7987" s="111"/>
      <c r="D7987" s="111"/>
      <c r="E7987" s="111"/>
      <c r="F7987" s="138"/>
      <c r="G7987" s="111"/>
      <c r="J7987" s="111"/>
      <c r="AD7987" s="111"/>
      <c r="AH7987" s="111"/>
    </row>
    <row r="7988" spans="3:34">
      <c r="C7988" s="111"/>
      <c r="D7988" s="111"/>
      <c r="E7988" s="111"/>
      <c r="F7988" s="138"/>
      <c r="G7988" s="111"/>
      <c r="J7988" s="111"/>
      <c r="AD7988" s="111"/>
      <c r="AH7988" s="111"/>
    </row>
    <row r="7989" spans="3:34">
      <c r="C7989" s="111"/>
      <c r="D7989" s="111"/>
      <c r="E7989" s="111"/>
      <c r="F7989" s="138"/>
      <c r="G7989" s="111"/>
      <c r="J7989" s="111"/>
      <c r="AD7989" s="111"/>
      <c r="AH7989" s="111"/>
    </row>
    <row r="7990" spans="3:34">
      <c r="C7990" s="111"/>
      <c r="D7990" s="111"/>
      <c r="E7990" s="111"/>
      <c r="F7990" s="138"/>
      <c r="G7990" s="111"/>
      <c r="J7990" s="111"/>
      <c r="AD7990" s="111"/>
      <c r="AH7990" s="111"/>
    </row>
    <row r="7991" spans="3:34">
      <c r="C7991" s="111"/>
      <c r="D7991" s="111"/>
      <c r="E7991" s="111"/>
      <c r="F7991" s="138"/>
      <c r="G7991" s="111"/>
      <c r="J7991" s="111"/>
      <c r="AD7991" s="111"/>
      <c r="AH7991" s="111"/>
    </row>
    <row r="7992" spans="3:34">
      <c r="C7992" s="111"/>
      <c r="D7992" s="111"/>
      <c r="E7992" s="111"/>
      <c r="F7992" s="138"/>
      <c r="G7992" s="111"/>
      <c r="J7992" s="111"/>
      <c r="AD7992" s="111"/>
      <c r="AH7992" s="111"/>
    </row>
    <row r="7993" spans="3:34">
      <c r="C7993" s="111"/>
      <c r="D7993" s="111"/>
      <c r="E7993" s="111"/>
      <c r="F7993" s="138"/>
      <c r="G7993" s="111"/>
      <c r="J7993" s="111"/>
      <c r="AD7993" s="111"/>
      <c r="AH7993" s="111"/>
    </row>
    <row r="7994" spans="3:34">
      <c r="C7994" s="111"/>
      <c r="D7994" s="111"/>
      <c r="E7994" s="111"/>
      <c r="F7994" s="138"/>
      <c r="G7994" s="111"/>
      <c r="J7994" s="111"/>
      <c r="AD7994" s="111"/>
      <c r="AH7994" s="111"/>
    </row>
    <row r="7995" spans="3:34">
      <c r="C7995" s="111"/>
      <c r="D7995" s="111"/>
      <c r="E7995" s="111"/>
      <c r="F7995" s="138"/>
      <c r="G7995" s="111"/>
      <c r="J7995" s="111"/>
      <c r="AD7995" s="111"/>
      <c r="AH7995" s="111"/>
    </row>
    <row r="7996" spans="3:34">
      <c r="C7996" s="111"/>
      <c r="D7996" s="111"/>
      <c r="E7996" s="111"/>
      <c r="F7996" s="138"/>
      <c r="G7996" s="111"/>
      <c r="J7996" s="111"/>
      <c r="AD7996" s="111"/>
      <c r="AH7996" s="111"/>
    </row>
    <row r="7997" spans="3:34">
      <c r="C7997" s="111"/>
      <c r="D7997" s="111"/>
      <c r="E7997" s="111"/>
      <c r="F7997" s="138"/>
      <c r="G7997" s="111"/>
      <c r="J7997" s="111"/>
      <c r="AD7997" s="111"/>
      <c r="AH7997" s="111"/>
    </row>
    <row r="7998" spans="3:34">
      <c r="C7998" s="111"/>
      <c r="D7998" s="111"/>
      <c r="E7998" s="111"/>
      <c r="F7998" s="138"/>
      <c r="G7998" s="111"/>
      <c r="J7998" s="111"/>
      <c r="AD7998" s="111"/>
      <c r="AH7998" s="111"/>
    </row>
    <row r="7999" spans="3:34">
      <c r="C7999" s="111"/>
      <c r="D7999" s="111"/>
      <c r="E7999" s="111"/>
      <c r="F7999" s="138"/>
      <c r="G7999" s="111"/>
      <c r="J7999" s="111"/>
      <c r="AD7999" s="111"/>
      <c r="AH7999" s="111"/>
    </row>
    <row r="8000" spans="3:34">
      <c r="C8000" s="111"/>
      <c r="D8000" s="111"/>
      <c r="E8000" s="111"/>
      <c r="F8000" s="138"/>
      <c r="G8000" s="111"/>
      <c r="J8000" s="111"/>
      <c r="AD8000" s="111"/>
      <c r="AH8000" s="111"/>
    </row>
    <row r="8001" spans="3:34">
      <c r="C8001" s="111"/>
      <c r="D8001" s="111"/>
      <c r="E8001" s="111"/>
      <c r="F8001" s="138"/>
      <c r="G8001" s="111"/>
      <c r="J8001" s="111"/>
      <c r="AD8001" s="111"/>
      <c r="AH8001" s="111"/>
    </row>
    <row r="8002" spans="3:34">
      <c r="C8002" s="111"/>
      <c r="D8002" s="111"/>
      <c r="E8002" s="111"/>
      <c r="F8002" s="138"/>
      <c r="G8002" s="111"/>
      <c r="J8002" s="111"/>
      <c r="AD8002" s="111"/>
      <c r="AH8002" s="111"/>
    </row>
    <row r="8003" spans="3:34">
      <c r="C8003" s="111"/>
      <c r="D8003" s="111"/>
      <c r="E8003" s="111"/>
      <c r="F8003" s="138"/>
      <c r="G8003" s="111"/>
      <c r="J8003" s="111"/>
      <c r="AD8003" s="111"/>
      <c r="AH8003" s="111"/>
    </row>
    <row r="8004" spans="3:34">
      <c r="C8004" s="111"/>
      <c r="D8004" s="111"/>
      <c r="E8004" s="111"/>
      <c r="F8004" s="138"/>
      <c r="G8004" s="111"/>
      <c r="J8004" s="111"/>
      <c r="AD8004" s="111"/>
      <c r="AH8004" s="111"/>
    </row>
    <row r="8005" spans="3:34">
      <c r="C8005" s="111"/>
      <c r="D8005" s="111"/>
      <c r="E8005" s="111"/>
      <c r="F8005" s="138"/>
      <c r="G8005" s="111"/>
      <c r="J8005" s="111"/>
      <c r="AD8005" s="111"/>
      <c r="AH8005" s="111"/>
    </row>
    <row r="8006" spans="3:34">
      <c r="C8006" s="111"/>
      <c r="D8006" s="111"/>
      <c r="E8006" s="111"/>
      <c r="F8006" s="138"/>
      <c r="G8006" s="111"/>
      <c r="J8006" s="111"/>
      <c r="AD8006" s="111"/>
      <c r="AH8006" s="111"/>
    </row>
    <row r="8007" spans="3:34">
      <c r="C8007" s="111"/>
      <c r="D8007" s="111"/>
      <c r="E8007" s="111"/>
      <c r="F8007" s="138"/>
      <c r="G8007" s="111"/>
      <c r="J8007" s="111"/>
      <c r="AD8007" s="111"/>
      <c r="AH8007" s="111"/>
    </row>
    <row r="8008" spans="3:34">
      <c r="C8008" s="111"/>
      <c r="D8008" s="111"/>
      <c r="E8008" s="111"/>
      <c r="F8008" s="138"/>
      <c r="G8008" s="111"/>
      <c r="J8008" s="111"/>
      <c r="AD8008" s="111"/>
      <c r="AH8008" s="111"/>
    </row>
    <row r="8009" spans="3:34">
      <c r="C8009" s="111"/>
      <c r="D8009" s="111"/>
      <c r="E8009" s="111"/>
      <c r="F8009" s="138"/>
      <c r="G8009" s="111"/>
      <c r="J8009" s="111"/>
      <c r="AD8009" s="111"/>
      <c r="AH8009" s="111"/>
    </row>
    <row r="8010" spans="3:34">
      <c r="C8010" s="111"/>
      <c r="D8010" s="111"/>
      <c r="E8010" s="111"/>
      <c r="F8010" s="138"/>
      <c r="G8010" s="111"/>
      <c r="J8010" s="111"/>
      <c r="AD8010" s="111"/>
      <c r="AH8010" s="111"/>
    </row>
    <row r="8011" spans="3:34">
      <c r="C8011" s="111"/>
      <c r="D8011" s="111"/>
      <c r="E8011" s="111"/>
      <c r="F8011" s="138"/>
      <c r="G8011" s="111"/>
      <c r="J8011" s="111"/>
      <c r="AD8011" s="111"/>
      <c r="AH8011" s="111"/>
    </row>
    <row r="8012" spans="3:34">
      <c r="C8012" s="111"/>
      <c r="D8012" s="111"/>
      <c r="E8012" s="111"/>
      <c r="F8012" s="138"/>
      <c r="G8012" s="111"/>
      <c r="J8012" s="111"/>
      <c r="AD8012" s="111"/>
      <c r="AH8012" s="111"/>
    </row>
    <row r="8013" spans="3:34">
      <c r="C8013" s="111"/>
      <c r="D8013" s="111"/>
      <c r="E8013" s="111"/>
      <c r="F8013" s="138"/>
      <c r="G8013" s="111"/>
      <c r="J8013" s="111"/>
      <c r="AD8013" s="111"/>
      <c r="AH8013" s="111"/>
    </row>
    <row r="8014" spans="3:34">
      <c r="C8014" s="111"/>
      <c r="D8014" s="111"/>
      <c r="E8014" s="111"/>
      <c r="F8014" s="138"/>
      <c r="G8014" s="111"/>
      <c r="J8014" s="111"/>
      <c r="AD8014" s="111"/>
      <c r="AH8014" s="111"/>
    </row>
    <row r="8015" spans="3:34">
      <c r="C8015" s="111"/>
      <c r="D8015" s="111"/>
      <c r="E8015" s="111"/>
      <c r="F8015" s="138"/>
      <c r="G8015" s="111"/>
      <c r="J8015" s="111"/>
      <c r="AD8015" s="111"/>
      <c r="AH8015" s="111"/>
    </row>
    <row r="8016" spans="3:34">
      <c r="C8016" s="111"/>
      <c r="D8016" s="111"/>
      <c r="E8016" s="111"/>
      <c r="F8016" s="138"/>
      <c r="G8016" s="111"/>
      <c r="J8016" s="111"/>
      <c r="AD8016" s="111"/>
      <c r="AH8016" s="111"/>
    </row>
    <row r="8017" spans="3:34">
      <c r="C8017" s="111"/>
      <c r="D8017" s="111"/>
      <c r="E8017" s="111"/>
      <c r="F8017" s="138"/>
      <c r="G8017" s="111"/>
      <c r="J8017" s="111"/>
      <c r="AD8017" s="111"/>
      <c r="AH8017" s="111"/>
    </row>
    <row r="8018" spans="3:34">
      <c r="C8018" s="111"/>
      <c r="D8018" s="111"/>
      <c r="E8018" s="111"/>
      <c r="F8018" s="138"/>
      <c r="G8018" s="111"/>
      <c r="J8018" s="111"/>
      <c r="AD8018" s="111"/>
      <c r="AH8018" s="111"/>
    </row>
    <row r="8019" spans="3:34">
      <c r="C8019" s="111"/>
      <c r="D8019" s="111"/>
      <c r="E8019" s="111"/>
      <c r="F8019" s="138"/>
      <c r="G8019" s="111"/>
      <c r="J8019" s="111"/>
      <c r="AD8019" s="111"/>
      <c r="AH8019" s="111"/>
    </row>
    <row r="8020" spans="3:34">
      <c r="C8020" s="111"/>
      <c r="D8020" s="111"/>
      <c r="E8020" s="111"/>
      <c r="F8020" s="138"/>
      <c r="G8020" s="111"/>
      <c r="J8020" s="111"/>
      <c r="AD8020" s="111"/>
      <c r="AH8020" s="111"/>
    </row>
    <row r="8021" spans="3:34">
      <c r="C8021" s="111"/>
      <c r="D8021" s="111"/>
      <c r="E8021" s="111"/>
      <c r="F8021" s="138"/>
      <c r="G8021" s="111"/>
      <c r="J8021" s="111"/>
      <c r="AD8021" s="111"/>
      <c r="AH8021" s="111"/>
    </row>
    <row r="8022" spans="3:34">
      <c r="C8022" s="111"/>
      <c r="D8022" s="111"/>
      <c r="E8022" s="111"/>
      <c r="F8022" s="138"/>
      <c r="G8022" s="111"/>
      <c r="J8022" s="111"/>
      <c r="AD8022" s="111"/>
      <c r="AH8022" s="111"/>
    </row>
    <row r="8023" spans="3:34">
      <c r="C8023" s="111"/>
      <c r="D8023" s="111"/>
      <c r="E8023" s="111"/>
      <c r="F8023" s="138"/>
      <c r="G8023" s="111"/>
      <c r="J8023" s="111"/>
      <c r="AD8023" s="111"/>
      <c r="AH8023" s="111"/>
    </row>
    <row r="8024" spans="3:34">
      <c r="C8024" s="111"/>
      <c r="D8024" s="111"/>
      <c r="E8024" s="111"/>
      <c r="F8024" s="138"/>
      <c r="G8024" s="111"/>
      <c r="J8024" s="111"/>
      <c r="AD8024" s="111"/>
      <c r="AH8024" s="111"/>
    </row>
    <row r="8025" spans="3:34">
      <c r="C8025" s="111"/>
      <c r="D8025" s="111"/>
      <c r="E8025" s="111"/>
      <c r="F8025" s="138"/>
      <c r="G8025" s="111"/>
      <c r="J8025" s="111"/>
      <c r="AD8025" s="111"/>
      <c r="AH8025" s="111"/>
    </row>
    <row r="8026" spans="3:34">
      <c r="C8026" s="111"/>
      <c r="D8026" s="111"/>
      <c r="E8026" s="111"/>
      <c r="F8026" s="138"/>
      <c r="G8026" s="111"/>
      <c r="J8026" s="111"/>
      <c r="AD8026" s="111"/>
      <c r="AH8026" s="111"/>
    </row>
    <row r="8027" spans="3:34">
      <c r="C8027" s="111"/>
      <c r="D8027" s="111"/>
      <c r="E8027" s="111"/>
      <c r="F8027" s="138"/>
      <c r="G8027" s="111"/>
      <c r="J8027" s="111"/>
      <c r="AD8027" s="111"/>
      <c r="AH8027" s="111"/>
    </row>
    <row r="8028" spans="3:34">
      <c r="C8028" s="111"/>
      <c r="D8028" s="111"/>
      <c r="E8028" s="111"/>
      <c r="F8028" s="138"/>
      <c r="G8028" s="111"/>
      <c r="J8028" s="111"/>
      <c r="AD8028" s="111"/>
      <c r="AH8028" s="111"/>
    </row>
    <row r="8029" spans="3:34">
      <c r="C8029" s="111"/>
      <c r="D8029" s="111"/>
      <c r="E8029" s="111"/>
      <c r="F8029" s="138"/>
      <c r="G8029" s="111"/>
      <c r="J8029" s="111"/>
      <c r="AD8029" s="111"/>
      <c r="AH8029" s="111"/>
    </row>
    <row r="8030" spans="3:34">
      <c r="C8030" s="111"/>
      <c r="D8030" s="111"/>
      <c r="E8030" s="111"/>
      <c r="F8030" s="138"/>
      <c r="G8030" s="111"/>
      <c r="J8030" s="111"/>
      <c r="AD8030" s="111"/>
      <c r="AH8030" s="111"/>
    </row>
    <row r="8031" spans="3:34">
      <c r="C8031" s="111"/>
      <c r="D8031" s="111"/>
      <c r="E8031" s="111"/>
      <c r="F8031" s="138"/>
      <c r="G8031" s="111"/>
      <c r="J8031" s="111"/>
      <c r="AD8031" s="111"/>
      <c r="AH8031" s="111"/>
    </row>
    <row r="8032" spans="3:34">
      <c r="C8032" s="111"/>
      <c r="D8032" s="111"/>
      <c r="E8032" s="111"/>
      <c r="F8032" s="138"/>
      <c r="G8032" s="111"/>
      <c r="J8032" s="111"/>
      <c r="AD8032" s="111"/>
      <c r="AH8032" s="111"/>
    </row>
    <row r="8033" spans="3:34">
      <c r="C8033" s="111"/>
      <c r="D8033" s="111"/>
      <c r="E8033" s="111"/>
      <c r="F8033" s="138"/>
      <c r="G8033" s="111"/>
      <c r="J8033" s="111"/>
      <c r="AD8033" s="111"/>
      <c r="AH8033" s="111"/>
    </row>
    <row r="8034" spans="3:34">
      <c r="C8034" s="111"/>
      <c r="D8034" s="111"/>
      <c r="E8034" s="111"/>
      <c r="F8034" s="138"/>
      <c r="G8034" s="111"/>
      <c r="J8034" s="111"/>
      <c r="AD8034" s="111"/>
      <c r="AH8034" s="111"/>
    </row>
    <row r="8035" spans="3:34">
      <c r="C8035" s="111"/>
      <c r="D8035" s="111"/>
      <c r="E8035" s="111"/>
      <c r="F8035" s="138"/>
      <c r="G8035" s="111"/>
      <c r="J8035" s="111"/>
      <c r="AD8035" s="111"/>
      <c r="AH8035" s="111"/>
    </row>
    <row r="8036" spans="3:34">
      <c r="C8036" s="111"/>
      <c r="D8036" s="111"/>
      <c r="E8036" s="111"/>
      <c r="F8036" s="138"/>
      <c r="G8036" s="111"/>
      <c r="J8036" s="111"/>
      <c r="AD8036" s="111"/>
      <c r="AH8036" s="111"/>
    </row>
    <row r="8037" spans="3:34">
      <c r="C8037" s="111"/>
      <c r="D8037" s="111"/>
      <c r="E8037" s="111"/>
      <c r="F8037" s="138"/>
      <c r="G8037" s="111"/>
      <c r="J8037" s="111"/>
      <c r="AD8037" s="111"/>
      <c r="AH8037" s="111"/>
    </row>
    <row r="8038" spans="3:34">
      <c r="C8038" s="111"/>
      <c r="D8038" s="111"/>
      <c r="E8038" s="111"/>
      <c r="F8038" s="138"/>
      <c r="G8038" s="111"/>
      <c r="J8038" s="111"/>
      <c r="AD8038" s="111"/>
      <c r="AH8038" s="111"/>
    </row>
    <row r="8039" spans="3:34">
      <c r="C8039" s="111"/>
      <c r="D8039" s="111"/>
      <c r="E8039" s="111"/>
      <c r="F8039" s="138"/>
      <c r="G8039" s="111"/>
      <c r="J8039" s="111"/>
      <c r="AD8039" s="111"/>
      <c r="AH8039" s="111"/>
    </row>
    <row r="8040" spans="3:34">
      <c r="C8040" s="111"/>
      <c r="D8040" s="111"/>
      <c r="E8040" s="111"/>
      <c r="F8040" s="138"/>
      <c r="G8040" s="111"/>
      <c r="J8040" s="111"/>
      <c r="AD8040" s="111"/>
      <c r="AH8040" s="111"/>
    </row>
    <row r="8041" spans="3:34">
      <c r="C8041" s="111"/>
      <c r="D8041" s="111"/>
      <c r="E8041" s="111"/>
      <c r="F8041" s="138"/>
      <c r="G8041" s="111"/>
      <c r="J8041" s="111"/>
      <c r="AD8041" s="111"/>
      <c r="AH8041" s="111"/>
    </row>
    <row r="8042" spans="3:34">
      <c r="C8042" s="111"/>
      <c r="D8042" s="111"/>
      <c r="E8042" s="111"/>
      <c r="F8042" s="138"/>
      <c r="G8042" s="111"/>
      <c r="J8042" s="111"/>
      <c r="AD8042" s="111"/>
      <c r="AH8042" s="111"/>
    </row>
    <row r="8043" spans="3:34">
      <c r="C8043" s="111"/>
      <c r="D8043" s="111"/>
      <c r="E8043" s="111"/>
      <c r="F8043" s="138"/>
      <c r="G8043" s="111"/>
      <c r="J8043" s="111"/>
      <c r="AD8043" s="111"/>
      <c r="AH8043" s="111"/>
    </row>
    <row r="8044" spans="3:34">
      <c r="C8044" s="111"/>
      <c r="D8044" s="111"/>
      <c r="E8044" s="111"/>
      <c r="F8044" s="138"/>
      <c r="G8044" s="111"/>
      <c r="J8044" s="111"/>
      <c r="AD8044" s="111"/>
      <c r="AH8044" s="111"/>
    </row>
    <row r="8045" spans="3:34">
      <c r="C8045" s="111"/>
      <c r="D8045" s="111"/>
      <c r="E8045" s="111"/>
      <c r="F8045" s="138"/>
      <c r="G8045" s="111"/>
      <c r="J8045" s="111"/>
      <c r="AD8045" s="111"/>
      <c r="AH8045" s="111"/>
    </row>
    <row r="8046" spans="3:34">
      <c r="C8046" s="111"/>
      <c r="D8046" s="111"/>
      <c r="E8046" s="111"/>
      <c r="F8046" s="138"/>
      <c r="G8046" s="111"/>
      <c r="J8046" s="111"/>
      <c r="AD8046" s="111"/>
      <c r="AH8046" s="111"/>
    </row>
    <row r="8047" spans="3:34">
      <c r="C8047" s="111"/>
      <c r="D8047" s="111"/>
      <c r="E8047" s="111"/>
      <c r="F8047" s="138"/>
      <c r="G8047" s="111"/>
      <c r="J8047" s="111"/>
      <c r="AD8047" s="111"/>
      <c r="AH8047" s="111"/>
    </row>
    <row r="8048" spans="3:34">
      <c r="C8048" s="111"/>
      <c r="D8048" s="111"/>
      <c r="E8048" s="111"/>
      <c r="F8048" s="138"/>
      <c r="G8048" s="111"/>
      <c r="J8048" s="111"/>
      <c r="AD8048" s="111"/>
      <c r="AH8048" s="111"/>
    </row>
    <row r="8049" spans="3:34">
      <c r="C8049" s="111"/>
      <c r="D8049" s="111"/>
      <c r="E8049" s="111"/>
      <c r="F8049" s="138"/>
      <c r="G8049" s="111"/>
      <c r="J8049" s="111"/>
      <c r="AD8049" s="111"/>
      <c r="AH8049" s="111"/>
    </row>
    <row r="8050" spans="3:34">
      <c r="C8050" s="111"/>
      <c r="D8050" s="111"/>
      <c r="E8050" s="111"/>
      <c r="F8050" s="138"/>
      <c r="G8050" s="111"/>
      <c r="J8050" s="111"/>
      <c r="AD8050" s="111"/>
      <c r="AH8050" s="111"/>
    </row>
    <row r="8051" spans="3:34">
      <c r="C8051" s="111"/>
      <c r="D8051" s="111"/>
      <c r="E8051" s="111"/>
      <c r="F8051" s="138"/>
      <c r="G8051" s="111"/>
      <c r="J8051" s="111"/>
      <c r="AD8051" s="111"/>
      <c r="AH8051" s="111"/>
    </row>
    <row r="8052" spans="3:34">
      <c r="C8052" s="111"/>
      <c r="D8052" s="111"/>
      <c r="E8052" s="111"/>
      <c r="F8052" s="138"/>
      <c r="G8052" s="111"/>
      <c r="J8052" s="111"/>
      <c r="AD8052" s="111"/>
      <c r="AH8052" s="111"/>
    </row>
    <row r="8053" spans="3:34">
      <c r="C8053" s="111"/>
      <c r="D8053" s="111"/>
      <c r="E8053" s="111"/>
      <c r="F8053" s="138"/>
      <c r="G8053" s="111"/>
      <c r="J8053" s="111"/>
      <c r="AD8053" s="111"/>
      <c r="AH8053" s="111"/>
    </row>
    <row r="8054" spans="3:34">
      <c r="C8054" s="111"/>
      <c r="D8054" s="111"/>
      <c r="E8054" s="111"/>
      <c r="F8054" s="138"/>
      <c r="G8054" s="111"/>
      <c r="J8054" s="111"/>
      <c r="AD8054" s="111"/>
      <c r="AH8054" s="111"/>
    </row>
    <row r="8055" spans="3:34">
      <c r="C8055" s="111"/>
      <c r="D8055" s="111"/>
      <c r="E8055" s="111"/>
      <c r="F8055" s="138"/>
      <c r="G8055" s="111"/>
      <c r="J8055" s="111"/>
      <c r="AD8055" s="111"/>
      <c r="AH8055" s="111"/>
    </row>
    <row r="8056" spans="3:34">
      <c r="C8056" s="111"/>
      <c r="D8056" s="111"/>
      <c r="E8056" s="111"/>
      <c r="F8056" s="138"/>
      <c r="G8056" s="111"/>
      <c r="J8056" s="111"/>
      <c r="AD8056" s="111"/>
      <c r="AH8056" s="111"/>
    </row>
    <row r="8057" spans="3:34">
      <c r="C8057" s="111"/>
      <c r="D8057" s="111"/>
      <c r="E8057" s="111"/>
      <c r="F8057" s="138"/>
      <c r="G8057" s="111"/>
      <c r="J8057" s="111"/>
      <c r="AD8057" s="111"/>
      <c r="AH8057" s="111"/>
    </row>
    <row r="8058" spans="3:34">
      <c r="C8058" s="111"/>
      <c r="D8058" s="111"/>
      <c r="E8058" s="111"/>
      <c r="F8058" s="138"/>
      <c r="G8058" s="111"/>
      <c r="J8058" s="111"/>
      <c r="AD8058" s="111"/>
      <c r="AH8058" s="111"/>
    </row>
    <row r="8059" spans="3:34">
      <c r="C8059" s="111"/>
      <c r="D8059" s="111"/>
      <c r="E8059" s="111"/>
      <c r="F8059" s="138"/>
      <c r="G8059" s="111"/>
      <c r="J8059" s="111"/>
      <c r="AD8059" s="111"/>
      <c r="AH8059" s="111"/>
    </row>
    <row r="8060" spans="3:34">
      <c r="C8060" s="111"/>
      <c r="D8060" s="111"/>
      <c r="E8060" s="111"/>
      <c r="F8060" s="138"/>
      <c r="G8060" s="111"/>
      <c r="J8060" s="111"/>
      <c r="AD8060" s="111"/>
      <c r="AH8060" s="111"/>
    </row>
    <row r="8061" spans="3:34">
      <c r="C8061" s="111"/>
      <c r="D8061" s="111"/>
      <c r="E8061" s="111"/>
      <c r="F8061" s="138"/>
      <c r="G8061" s="111"/>
      <c r="J8061" s="111"/>
      <c r="AD8061" s="111"/>
      <c r="AH8061" s="111"/>
    </row>
    <row r="8062" spans="3:34">
      <c r="C8062" s="111"/>
      <c r="D8062" s="111"/>
      <c r="E8062" s="111"/>
      <c r="F8062" s="138"/>
      <c r="G8062" s="111"/>
      <c r="J8062" s="111"/>
      <c r="AD8062" s="111"/>
      <c r="AH8062" s="111"/>
    </row>
    <row r="8063" spans="3:34">
      <c r="C8063" s="111"/>
      <c r="D8063" s="111"/>
      <c r="E8063" s="111"/>
      <c r="F8063" s="138"/>
      <c r="G8063" s="111"/>
      <c r="J8063" s="111"/>
      <c r="AD8063" s="111"/>
      <c r="AH8063" s="111"/>
    </row>
    <row r="8064" spans="3:34">
      <c r="C8064" s="111"/>
      <c r="D8064" s="111"/>
      <c r="E8064" s="111"/>
      <c r="F8064" s="138"/>
      <c r="G8064" s="111"/>
      <c r="J8064" s="111"/>
      <c r="AD8064" s="111"/>
      <c r="AH8064" s="111"/>
    </row>
    <row r="8065" spans="3:34">
      <c r="C8065" s="111"/>
      <c r="D8065" s="111"/>
      <c r="E8065" s="111"/>
      <c r="F8065" s="138"/>
      <c r="G8065" s="111"/>
      <c r="J8065" s="111"/>
      <c r="AD8065" s="111"/>
      <c r="AH8065" s="111"/>
    </row>
    <row r="8066" spans="3:34">
      <c r="C8066" s="111"/>
      <c r="D8066" s="111"/>
      <c r="E8066" s="111"/>
      <c r="F8066" s="138"/>
      <c r="G8066" s="111"/>
      <c r="J8066" s="111"/>
      <c r="AD8066" s="111"/>
      <c r="AH8066" s="111"/>
    </row>
    <row r="8067" spans="3:34">
      <c r="C8067" s="111"/>
      <c r="D8067" s="111"/>
      <c r="E8067" s="111"/>
      <c r="F8067" s="138"/>
      <c r="G8067" s="111"/>
      <c r="J8067" s="111"/>
      <c r="AD8067" s="111"/>
      <c r="AH8067" s="111"/>
    </row>
    <row r="8068" spans="3:34">
      <c r="C8068" s="111"/>
      <c r="D8068" s="111"/>
      <c r="E8068" s="111"/>
      <c r="F8068" s="138"/>
      <c r="G8068" s="111"/>
      <c r="J8068" s="111"/>
      <c r="AD8068" s="111"/>
      <c r="AH8068" s="111"/>
    </row>
    <row r="8069" spans="3:34">
      <c r="C8069" s="111"/>
      <c r="D8069" s="111"/>
      <c r="E8069" s="111"/>
      <c r="F8069" s="138"/>
      <c r="G8069" s="111"/>
      <c r="J8069" s="111"/>
      <c r="AD8069" s="111"/>
      <c r="AH8069" s="111"/>
    </row>
    <row r="8070" spans="3:34">
      <c r="C8070" s="111"/>
      <c r="D8070" s="111"/>
      <c r="E8070" s="111"/>
      <c r="F8070" s="138"/>
      <c r="G8070" s="111"/>
      <c r="J8070" s="111"/>
      <c r="AD8070" s="111"/>
      <c r="AH8070" s="111"/>
    </row>
    <row r="8071" spans="3:34">
      <c r="C8071" s="111"/>
      <c r="D8071" s="111"/>
      <c r="E8071" s="111"/>
      <c r="F8071" s="138"/>
      <c r="G8071" s="111"/>
      <c r="J8071" s="111"/>
      <c r="AD8071" s="111"/>
      <c r="AH8071" s="111"/>
    </row>
    <row r="8072" spans="3:34">
      <c r="C8072" s="111"/>
      <c r="D8072" s="111"/>
      <c r="E8072" s="111"/>
      <c r="F8072" s="138"/>
      <c r="G8072" s="111"/>
      <c r="J8072" s="111"/>
      <c r="AD8072" s="111"/>
      <c r="AH8072" s="111"/>
    </row>
    <row r="8073" spans="3:34">
      <c r="C8073" s="111"/>
      <c r="D8073" s="111"/>
      <c r="E8073" s="111"/>
      <c r="F8073" s="138"/>
      <c r="G8073" s="111"/>
      <c r="J8073" s="111"/>
      <c r="AD8073" s="111"/>
      <c r="AH8073" s="111"/>
    </row>
    <row r="8074" spans="3:34">
      <c r="C8074" s="111"/>
      <c r="D8074" s="111"/>
      <c r="E8074" s="111"/>
      <c r="F8074" s="138"/>
      <c r="G8074" s="111"/>
      <c r="J8074" s="111"/>
      <c r="AD8074" s="111"/>
      <c r="AH8074" s="111"/>
    </row>
    <row r="8075" spans="3:34">
      <c r="C8075" s="111"/>
      <c r="D8075" s="111"/>
      <c r="E8075" s="111"/>
      <c r="F8075" s="138"/>
      <c r="G8075" s="111"/>
      <c r="J8075" s="111"/>
      <c r="AD8075" s="111"/>
      <c r="AH8075" s="111"/>
    </row>
    <row r="8076" spans="3:34">
      <c r="C8076" s="111"/>
      <c r="D8076" s="111"/>
      <c r="E8076" s="111"/>
      <c r="F8076" s="138"/>
      <c r="G8076" s="111"/>
      <c r="J8076" s="111"/>
      <c r="AD8076" s="111"/>
      <c r="AH8076" s="111"/>
    </row>
    <row r="8077" spans="3:34">
      <c r="C8077" s="111"/>
      <c r="D8077" s="111"/>
      <c r="E8077" s="111"/>
      <c r="F8077" s="138"/>
      <c r="G8077" s="111"/>
      <c r="J8077" s="111"/>
      <c r="AD8077" s="111"/>
      <c r="AH8077" s="111"/>
    </row>
    <row r="8078" spans="3:34">
      <c r="C8078" s="111"/>
      <c r="D8078" s="111"/>
      <c r="E8078" s="111"/>
      <c r="F8078" s="138"/>
      <c r="G8078" s="111"/>
      <c r="J8078" s="111"/>
      <c r="AD8078" s="111"/>
      <c r="AH8078" s="111"/>
    </row>
    <row r="8079" spans="3:34">
      <c r="C8079" s="111"/>
      <c r="D8079" s="111"/>
      <c r="E8079" s="111"/>
      <c r="F8079" s="138"/>
      <c r="G8079" s="111"/>
      <c r="J8079" s="111"/>
      <c r="AD8079" s="111"/>
      <c r="AH8079" s="111"/>
    </row>
    <row r="8080" spans="3:34">
      <c r="C8080" s="111"/>
      <c r="D8080" s="111"/>
      <c r="E8080" s="111"/>
      <c r="F8080" s="138"/>
      <c r="G8080" s="111"/>
      <c r="J8080" s="111"/>
      <c r="AD8080" s="111"/>
      <c r="AH8080" s="111"/>
    </row>
    <row r="8081" spans="3:34">
      <c r="C8081" s="111"/>
      <c r="D8081" s="111"/>
      <c r="E8081" s="111"/>
      <c r="F8081" s="138"/>
      <c r="G8081" s="111"/>
      <c r="J8081" s="111"/>
      <c r="AD8081" s="111"/>
      <c r="AH8081" s="111"/>
    </row>
    <row r="8082" spans="3:34">
      <c r="C8082" s="111"/>
      <c r="D8082" s="111"/>
      <c r="E8082" s="111"/>
      <c r="F8082" s="138"/>
      <c r="G8082" s="111"/>
      <c r="J8082" s="111"/>
      <c r="AD8082" s="111"/>
      <c r="AH8082" s="111"/>
    </row>
    <row r="8083" spans="3:34">
      <c r="C8083" s="111"/>
      <c r="D8083" s="111"/>
      <c r="E8083" s="111"/>
      <c r="F8083" s="138"/>
      <c r="G8083" s="111"/>
      <c r="J8083" s="111"/>
      <c r="AD8083" s="111"/>
      <c r="AH8083" s="111"/>
    </row>
    <row r="8084" spans="3:34">
      <c r="C8084" s="111"/>
      <c r="D8084" s="111"/>
      <c r="E8084" s="111"/>
      <c r="F8084" s="138"/>
      <c r="G8084" s="111"/>
      <c r="J8084" s="111"/>
      <c r="AD8084" s="111"/>
      <c r="AH8084" s="111"/>
    </row>
    <row r="8085" spans="3:34">
      <c r="C8085" s="111"/>
      <c r="D8085" s="111"/>
      <c r="E8085" s="111"/>
      <c r="F8085" s="138"/>
      <c r="G8085" s="111"/>
      <c r="J8085" s="111"/>
      <c r="AD8085" s="111"/>
      <c r="AH8085" s="111"/>
    </row>
    <row r="8086" spans="3:34">
      <c r="C8086" s="111"/>
      <c r="D8086" s="111"/>
      <c r="E8086" s="111"/>
      <c r="F8086" s="138"/>
      <c r="G8086" s="111"/>
      <c r="J8086" s="111"/>
      <c r="AD8086" s="111"/>
      <c r="AH8086" s="111"/>
    </row>
    <row r="8087" spans="3:34">
      <c r="C8087" s="111"/>
      <c r="D8087" s="111"/>
      <c r="E8087" s="111"/>
      <c r="F8087" s="138"/>
      <c r="G8087" s="111"/>
      <c r="J8087" s="111"/>
      <c r="AD8087" s="111"/>
      <c r="AH8087" s="111"/>
    </row>
    <row r="8088" spans="3:34">
      <c r="C8088" s="111"/>
      <c r="D8088" s="111"/>
      <c r="E8088" s="111"/>
      <c r="F8088" s="138"/>
      <c r="G8088" s="111"/>
      <c r="J8088" s="111"/>
      <c r="AD8088" s="111"/>
      <c r="AH8088" s="111"/>
    </row>
    <row r="8089" spans="3:34">
      <c r="C8089" s="111"/>
      <c r="D8089" s="111"/>
      <c r="E8089" s="111"/>
      <c r="F8089" s="138"/>
      <c r="G8089" s="111"/>
      <c r="J8089" s="111"/>
      <c r="AD8089" s="111"/>
      <c r="AH8089" s="111"/>
    </row>
    <row r="8090" spans="3:34">
      <c r="C8090" s="111"/>
      <c r="D8090" s="111"/>
      <c r="E8090" s="111"/>
      <c r="F8090" s="138"/>
      <c r="G8090" s="111"/>
      <c r="J8090" s="111"/>
      <c r="AD8090" s="111"/>
      <c r="AH8090" s="111"/>
    </row>
    <row r="8091" spans="3:34">
      <c r="C8091" s="111"/>
      <c r="D8091" s="111"/>
      <c r="E8091" s="111"/>
      <c r="F8091" s="138"/>
      <c r="G8091" s="111"/>
      <c r="J8091" s="111"/>
      <c r="AD8091" s="111"/>
      <c r="AH8091" s="111"/>
    </row>
    <row r="8092" spans="3:34">
      <c r="C8092" s="111"/>
      <c r="D8092" s="111"/>
      <c r="E8092" s="111"/>
      <c r="F8092" s="138"/>
      <c r="G8092" s="111"/>
      <c r="J8092" s="111"/>
      <c r="AD8092" s="111"/>
      <c r="AH8092" s="111"/>
    </row>
    <row r="8093" spans="3:34">
      <c r="C8093" s="111"/>
      <c r="D8093" s="111"/>
      <c r="E8093" s="111"/>
      <c r="F8093" s="138"/>
      <c r="G8093" s="111"/>
      <c r="J8093" s="111"/>
      <c r="AD8093" s="111"/>
      <c r="AH8093" s="111"/>
    </row>
    <row r="8094" spans="3:34">
      <c r="C8094" s="111"/>
      <c r="D8094" s="111"/>
      <c r="E8094" s="111"/>
      <c r="F8094" s="138"/>
      <c r="G8094" s="111"/>
      <c r="J8094" s="111"/>
      <c r="AD8094" s="111"/>
      <c r="AH8094" s="111"/>
    </row>
    <row r="8095" spans="3:34">
      <c r="C8095" s="111"/>
      <c r="D8095" s="111"/>
      <c r="E8095" s="111"/>
      <c r="F8095" s="138"/>
      <c r="G8095" s="111"/>
      <c r="J8095" s="111"/>
      <c r="AD8095" s="111"/>
      <c r="AH8095" s="111"/>
    </row>
    <row r="8096" spans="3:34">
      <c r="C8096" s="111"/>
      <c r="D8096" s="111"/>
      <c r="E8096" s="111"/>
      <c r="F8096" s="138"/>
      <c r="G8096" s="111"/>
      <c r="J8096" s="111"/>
      <c r="AD8096" s="111"/>
      <c r="AH8096" s="111"/>
    </row>
    <row r="8097" spans="3:34">
      <c r="C8097" s="111"/>
      <c r="D8097" s="111"/>
      <c r="E8097" s="111"/>
      <c r="F8097" s="138"/>
      <c r="G8097" s="111"/>
      <c r="J8097" s="111"/>
      <c r="AD8097" s="111"/>
      <c r="AH8097" s="111"/>
    </row>
    <row r="8098" spans="3:34">
      <c r="C8098" s="111"/>
      <c r="D8098" s="111"/>
      <c r="E8098" s="111"/>
      <c r="F8098" s="138"/>
      <c r="G8098" s="111"/>
      <c r="J8098" s="111"/>
      <c r="AD8098" s="111"/>
      <c r="AH8098" s="111"/>
    </row>
    <row r="8099" spans="3:34">
      <c r="C8099" s="111"/>
      <c r="D8099" s="111"/>
      <c r="E8099" s="111"/>
      <c r="F8099" s="138"/>
      <c r="G8099" s="111"/>
      <c r="J8099" s="111"/>
      <c r="AD8099" s="111"/>
      <c r="AH8099" s="111"/>
    </row>
    <row r="8100" spans="3:34">
      <c r="C8100" s="111"/>
      <c r="D8100" s="111"/>
      <c r="E8100" s="111"/>
      <c r="F8100" s="138"/>
      <c r="G8100" s="111"/>
      <c r="J8100" s="111"/>
      <c r="AD8100" s="111"/>
      <c r="AH8100" s="111"/>
    </row>
    <row r="8101" spans="3:34">
      <c r="C8101" s="111"/>
      <c r="D8101" s="111"/>
      <c r="E8101" s="111"/>
      <c r="F8101" s="138"/>
      <c r="G8101" s="111"/>
      <c r="J8101" s="111"/>
      <c r="AD8101" s="111"/>
      <c r="AH8101" s="111"/>
    </row>
    <row r="8102" spans="3:34">
      <c r="C8102" s="111"/>
      <c r="D8102" s="111"/>
      <c r="E8102" s="111"/>
      <c r="F8102" s="138"/>
      <c r="G8102" s="111"/>
      <c r="J8102" s="111"/>
      <c r="AD8102" s="111"/>
      <c r="AH8102" s="111"/>
    </row>
    <row r="8103" spans="3:34">
      <c r="C8103" s="111"/>
      <c r="D8103" s="111"/>
      <c r="E8103" s="111"/>
      <c r="F8103" s="138"/>
      <c r="G8103" s="111"/>
      <c r="J8103" s="111"/>
      <c r="AD8103" s="111"/>
      <c r="AH8103" s="111"/>
    </row>
    <row r="8104" spans="3:34">
      <c r="C8104" s="111"/>
      <c r="D8104" s="111"/>
      <c r="E8104" s="111"/>
      <c r="F8104" s="138"/>
      <c r="G8104" s="111"/>
      <c r="J8104" s="111"/>
      <c r="AD8104" s="111"/>
      <c r="AH8104" s="111"/>
    </row>
    <row r="8105" spans="3:34">
      <c r="C8105" s="111"/>
      <c r="D8105" s="111"/>
      <c r="E8105" s="111"/>
      <c r="F8105" s="138"/>
      <c r="G8105" s="111"/>
      <c r="J8105" s="111"/>
      <c r="AD8105" s="111"/>
      <c r="AH8105" s="111"/>
    </row>
    <row r="8106" spans="3:34">
      <c r="C8106" s="111"/>
      <c r="D8106" s="111"/>
      <c r="E8106" s="111"/>
      <c r="F8106" s="138"/>
      <c r="G8106" s="111"/>
      <c r="J8106" s="111"/>
      <c r="AD8106" s="111"/>
      <c r="AH8106" s="111"/>
    </row>
    <row r="8107" spans="3:34">
      <c r="C8107" s="111"/>
      <c r="D8107" s="111"/>
      <c r="E8107" s="111"/>
      <c r="F8107" s="138"/>
      <c r="G8107" s="111"/>
      <c r="J8107" s="111"/>
      <c r="AD8107" s="111"/>
      <c r="AH8107" s="111"/>
    </row>
    <row r="8108" spans="3:34">
      <c r="C8108" s="111"/>
      <c r="D8108" s="111"/>
      <c r="E8108" s="111"/>
      <c r="F8108" s="138"/>
      <c r="G8108" s="111"/>
      <c r="J8108" s="111"/>
      <c r="AD8108" s="111"/>
      <c r="AH8108" s="111"/>
    </row>
    <row r="8109" spans="3:34">
      <c r="C8109" s="111"/>
      <c r="D8109" s="111"/>
      <c r="E8109" s="111"/>
      <c r="F8109" s="138"/>
      <c r="G8109" s="111"/>
      <c r="J8109" s="111"/>
      <c r="AD8109" s="111"/>
      <c r="AH8109" s="111"/>
    </row>
    <row r="8110" spans="3:34">
      <c r="C8110" s="111"/>
      <c r="D8110" s="111"/>
      <c r="E8110" s="111"/>
      <c r="F8110" s="138"/>
      <c r="G8110" s="111"/>
      <c r="J8110" s="111"/>
      <c r="AD8110" s="111"/>
      <c r="AH8110" s="111"/>
    </row>
    <row r="8111" spans="3:34">
      <c r="C8111" s="111"/>
      <c r="D8111" s="111"/>
      <c r="E8111" s="111"/>
      <c r="F8111" s="138"/>
      <c r="G8111" s="111"/>
      <c r="J8111" s="111"/>
      <c r="AD8111" s="111"/>
      <c r="AH8111" s="111"/>
    </row>
    <row r="8112" spans="3:34">
      <c r="C8112" s="111"/>
      <c r="D8112" s="111"/>
      <c r="E8112" s="111"/>
      <c r="F8112" s="138"/>
      <c r="G8112" s="111"/>
      <c r="J8112" s="111"/>
      <c r="AD8112" s="111"/>
      <c r="AH8112" s="111"/>
    </row>
    <row r="8113" spans="3:34">
      <c r="C8113" s="111"/>
      <c r="D8113" s="111"/>
      <c r="E8113" s="111"/>
      <c r="F8113" s="138"/>
      <c r="G8113" s="111"/>
      <c r="J8113" s="111"/>
      <c r="AD8113" s="111"/>
      <c r="AH8113" s="111"/>
    </row>
    <row r="8114" spans="3:34">
      <c r="C8114" s="111"/>
      <c r="D8114" s="111"/>
      <c r="E8114" s="111"/>
      <c r="F8114" s="138"/>
      <c r="G8114" s="111"/>
      <c r="J8114" s="111"/>
      <c r="AD8114" s="111"/>
      <c r="AH8114" s="111"/>
    </row>
    <row r="8115" spans="3:34">
      <c r="C8115" s="111"/>
      <c r="D8115" s="111"/>
      <c r="E8115" s="111"/>
      <c r="F8115" s="138"/>
      <c r="G8115" s="111"/>
      <c r="J8115" s="111"/>
      <c r="AD8115" s="111"/>
      <c r="AH8115" s="111"/>
    </row>
    <row r="8116" spans="3:34">
      <c r="C8116" s="111"/>
      <c r="D8116" s="111"/>
      <c r="E8116" s="111"/>
      <c r="F8116" s="138"/>
      <c r="G8116" s="111"/>
      <c r="J8116" s="111"/>
      <c r="AD8116" s="111"/>
      <c r="AH8116" s="111"/>
    </row>
    <row r="8117" spans="3:34">
      <c r="C8117" s="111"/>
      <c r="D8117" s="111"/>
      <c r="E8117" s="111"/>
      <c r="F8117" s="138"/>
      <c r="G8117" s="111"/>
      <c r="J8117" s="111"/>
      <c r="AD8117" s="111"/>
      <c r="AH8117" s="111"/>
    </row>
    <row r="8118" spans="3:34">
      <c r="C8118" s="111"/>
      <c r="D8118" s="111"/>
      <c r="E8118" s="111"/>
      <c r="F8118" s="138"/>
      <c r="G8118" s="111"/>
      <c r="J8118" s="111"/>
      <c r="AD8118" s="111"/>
      <c r="AH8118" s="111"/>
    </row>
    <row r="8119" spans="3:34">
      <c r="C8119" s="111"/>
      <c r="D8119" s="111"/>
      <c r="E8119" s="111"/>
      <c r="F8119" s="138"/>
      <c r="G8119" s="111"/>
      <c r="J8119" s="111"/>
      <c r="AD8119" s="111"/>
      <c r="AH8119" s="111"/>
    </row>
    <row r="8120" spans="3:34">
      <c r="C8120" s="111"/>
      <c r="D8120" s="111"/>
      <c r="E8120" s="111"/>
      <c r="F8120" s="138"/>
      <c r="G8120" s="111"/>
      <c r="J8120" s="111"/>
      <c r="AD8120" s="111"/>
      <c r="AH8120" s="111"/>
    </row>
    <row r="8121" spans="3:34">
      <c r="C8121" s="111"/>
      <c r="D8121" s="111"/>
      <c r="E8121" s="111"/>
      <c r="F8121" s="138"/>
      <c r="G8121" s="111"/>
      <c r="J8121" s="111"/>
      <c r="AD8121" s="111"/>
      <c r="AH8121" s="111"/>
    </row>
    <row r="8122" spans="3:34">
      <c r="C8122" s="111"/>
      <c r="D8122" s="111"/>
      <c r="E8122" s="111"/>
      <c r="F8122" s="138"/>
      <c r="G8122" s="111"/>
      <c r="J8122" s="111"/>
      <c r="AD8122" s="111"/>
      <c r="AH8122" s="111"/>
    </row>
    <row r="8123" spans="3:34">
      <c r="C8123" s="111"/>
      <c r="D8123" s="111"/>
      <c r="E8123" s="111"/>
      <c r="F8123" s="138"/>
      <c r="G8123" s="111"/>
      <c r="J8123" s="111"/>
      <c r="AD8123" s="111"/>
      <c r="AH8123" s="111"/>
    </row>
    <row r="8124" spans="3:34">
      <c r="C8124" s="111"/>
      <c r="D8124" s="111"/>
      <c r="E8124" s="111"/>
      <c r="F8124" s="138"/>
      <c r="G8124" s="111"/>
      <c r="J8124" s="111"/>
      <c r="AD8124" s="111"/>
      <c r="AH8124" s="111"/>
    </row>
    <row r="8125" spans="3:34">
      <c r="C8125" s="111"/>
      <c r="D8125" s="111"/>
      <c r="E8125" s="111"/>
      <c r="F8125" s="138"/>
      <c r="G8125" s="111"/>
      <c r="J8125" s="111"/>
      <c r="AD8125" s="111"/>
      <c r="AH8125" s="111"/>
    </row>
    <row r="8126" spans="3:34">
      <c r="C8126" s="111"/>
      <c r="D8126" s="111"/>
      <c r="E8126" s="111"/>
      <c r="F8126" s="138"/>
      <c r="G8126" s="111"/>
      <c r="J8126" s="111"/>
      <c r="AD8126" s="111"/>
      <c r="AH8126" s="111"/>
    </row>
    <row r="8127" spans="3:34">
      <c r="C8127" s="111"/>
      <c r="D8127" s="111"/>
      <c r="E8127" s="111"/>
      <c r="F8127" s="138"/>
      <c r="G8127" s="111"/>
      <c r="J8127" s="111"/>
      <c r="AD8127" s="111"/>
      <c r="AH8127" s="111"/>
    </row>
    <row r="8128" spans="3:34">
      <c r="C8128" s="111"/>
      <c r="D8128" s="111"/>
      <c r="E8128" s="111"/>
      <c r="F8128" s="138"/>
      <c r="G8128" s="111"/>
      <c r="J8128" s="111"/>
      <c r="AD8128" s="111"/>
      <c r="AH8128" s="111"/>
    </row>
    <row r="8129" spans="3:34">
      <c r="C8129" s="111"/>
      <c r="D8129" s="111"/>
      <c r="E8129" s="111"/>
      <c r="F8129" s="138"/>
      <c r="G8129" s="111"/>
      <c r="J8129" s="111"/>
      <c r="AD8129" s="111"/>
      <c r="AH8129" s="111"/>
    </row>
    <row r="8130" spans="3:34">
      <c r="C8130" s="111"/>
      <c r="D8130" s="111"/>
      <c r="E8130" s="111"/>
      <c r="F8130" s="138"/>
      <c r="G8130" s="111"/>
      <c r="J8130" s="111"/>
      <c r="AD8130" s="111"/>
      <c r="AH8130" s="111"/>
    </row>
    <row r="8131" spans="3:34">
      <c r="C8131" s="111"/>
      <c r="D8131" s="111"/>
      <c r="E8131" s="111"/>
      <c r="F8131" s="138"/>
      <c r="G8131" s="111"/>
      <c r="J8131" s="111"/>
      <c r="AD8131" s="111"/>
      <c r="AH8131" s="111"/>
    </row>
    <row r="8132" spans="3:34">
      <c r="C8132" s="111"/>
      <c r="D8132" s="111"/>
      <c r="E8132" s="111"/>
      <c r="F8132" s="138"/>
      <c r="G8132" s="111"/>
      <c r="J8132" s="111"/>
      <c r="AD8132" s="111"/>
      <c r="AH8132" s="111"/>
    </row>
    <row r="8133" spans="3:34">
      <c r="C8133" s="111"/>
      <c r="D8133" s="111"/>
      <c r="E8133" s="111"/>
      <c r="F8133" s="138"/>
      <c r="G8133" s="111"/>
      <c r="J8133" s="111"/>
      <c r="AD8133" s="111"/>
      <c r="AH8133" s="111"/>
    </row>
    <row r="8134" spans="3:34">
      <c r="C8134" s="111"/>
      <c r="D8134" s="111"/>
      <c r="E8134" s="111"/>
      <c r="F8134" s="138"/>
      <c r="G8134" s="111"/>
      <c r="J8134" s="111"/>
      <c r="AD8134" s="111"/>
      <c r="AH8134" s="111"/>
    </row>
    <row r="8135" spans="3:34">
      <c r="C8135" s="111"/>
      <c r="D8135" s="111"/>
      <c r="E8135" s="111"/>
      <c r="F8135" s="138"/>
      <c r="G8135" s="111"/>
      <c r="J8135" s="111"/>
      <c r="AD8135" s="111"/>
      <c r="AH8135" s="111"/>
    </row>
    <row r="8136" spans="3:34">
      <c r="C8136" s="111"/>
      <c r="D8136" s="111"/>
      <c r="E8136" s="111"/>
      <c r="F8136" s="138"/>
      <c r="G8136" s="111"/>
      <c r="J8136" s="111"/>
      <c r="AD8136" s="111"/>
      <c r="AH8136" s="111"/>
    </row>
    <row r="8137" spans="3:34">
      <c r="C8137" s="111"/>
      <c r="D8137" s="111"/>
      <c r="E8137" s="111"/>
      <c r="F8137" s="138"/>
      <c r="G8137" s="111"/>
      <c r="J8137" s="111"/>
      <c r="AD8137" s="111"/>
      <c r="AH8137" s="111"/>
    </row>
    <row r="8138" spans="3:34">
      <c r="C8138" s="111"/>
      <c r="D8138" s="111"/>
      <c r="E8138" s="111"/>
      <c r="F8138" s="138"/>
      <c r="G8138" s="111"/>
      <c r="J8138" s="111"/>
      <c r="AD8138" s="111"/>
      <c r="AH8138" s="111"/>
    </row>
    <row r="8139" spans="3:34">
      <c r="C8139" s="111"/>
      <c r="D8139" s="111"/>
      <c r="E8139" s="111"/>
      <c r="F8139" s="138"/>
      <c r="G8139" s="111"/>
      <c r="J8139" s="111"/>
      <c r="AD8139" s="111"/>
      <c r="AH8139" s="111"/>
    </row>
    <row r="8140" spans="3:34">
      <c r="C8140" s="111"/>
      <c r="D8140" s="111"/>
      <c r="E8140" s="111"/>
      <c r="F8140" s="138"/>
      <c r="G8140" s="111"/>
      <c r="J8140" s="111"/>
      <c r="AD8140" s="111"/>
      <c r="AH8140" s="111"/>
    </row>
    <row r="8141" spans="3:34">
      <c r="C8141" s="111"/>
      <c r="D8141" s="111"/>
      <c r="E8141" s="111"/>
      <c r="F8141" s="138"/>
      <c r="G8141" s="111"/>
      <c r="J8141" s="111"/>
      <c r="AD8141" s="111"/>
      <c r="AH8141" s="111"/>
    </row>
    <row r="8142" spans="3:34">
      <c r="C8142" s="111"/>
      <c r="D8142" s="111"/>
      <c r="E8142" s="111"/>
      <c r="F8142" s="138"/>
      <c r="G8142" s="111"/>
      <c r="J8142" s="111"/>
      <c r="AD8142" s="111"/>
      <c r="AH8142" s="111"/>
    </row>
    <row r="8143" spans="3:34">
      <c r="C8143" s="111"/>
      <c r="D8143" s="111"/>
      <c r="E8143" s="111"/>
      <c r="F8143" s="138"/>
      <c r="G8143" s="111"/>
      <c r="J8143" s="111"/>
      <c r="AD8143" s="111"/>
      <c r="AH8143" s="111"/>
    </row>
    <row r="8144" spans="3:34">
      <c r="C8144" s="111"/>
      <c r="D8144" s="111"/>
      <c r="E8144" s="111"/>
      <c r="F8144" s="138"/>
      <c r="G8144" s="111"/>
      <c r="J8144" s="111"/>
      <c r="AD8144" s="111"/>
      <c r="AH8144" s="111"/>
    </row>
    <row r="8145" spans="3:34">
      <c r="C8145" s="111"/>
      <c r="D8145" s="111"/>
      <c r="E8145" s="111"/>
      <c r="F8145" s="138"/>
      <c r="G8145" s="111"/>
      <c r="J8145" s="111"/>
      <c r="AD8145" s="111"/>
      <c r="AH8145" s="111"/>
    </row>
    <row r="8146" spans="3:34">
      <c r="C8146" s="111"/>
      <c r="D8146" s="111"/>
      <c r="E8146" s="111"/>
      <c r="F8146" s="138"/>
      <c r="G8146" s="111"/>
      <c r="J8146" s="111"/>
      <c r="AD8146" s="111"/>
      <c r="AH8146" s="111"/>
    </row>
    <row r="8147" spans="3:34">
      <c r="C8147" s="111"/>
      <c r="D8147" s="111"/>
      <c r="E8147" s="111"/>
      <c r="F8147" s="138"/>
      <c r="G8147" s="111"/>
      <c r="J8147" s="111"/>
      <c r="AD8147" s="111"/>
      <c r="AH8147" s="111"/>
    </row>
    <row r="8148" spans="3:34">
      <c r="C8148" s="111"/>
      <c r="D8148" s="111"/>
      <c r="E8148" s="111"/>
      <c r="F8148" s="138"/>
      <c r="G8148" s="111"/>
      <c r="J8148" s="111"/>
      <c r="AD8148" s="111"/>
      <c r="AH8148" s="111"/>
    </row>
    <row r="8149" spans="3:34">
      <c r="C8149" s="111"/>
      <c r="D8149" s="111"/>
      <c r="E8149" s="111"/>
      <c r="F8149" s="138"/>
      <c r="G8149" s="111"/>
      <c r="J8149" s="111"/>
      <c r="AD8149" s="111"/>
      <c r="AH8149" s="111"/>
    </row>
    <row r="8150" spans="3:34">
      <c r="C8150" s="111"/>
      <c r="D8150" s="111"/>
      <c r="E8150" s="111"/>
      <c r="F8150" s="138"/>
      <c r="G8150" s="111"/>
      <c r="J8150" s="111"/>
      <c r="AD8150" s="111"/>
      <c r="AH8150" s="111"/>
    </row>
    <row r="8151" spans="3:34">
      <c r="C8151" s="111"/>
      <c r="D8151" s="111"/>
      <c r="E8151" s="111"/>
      <c r="F8151" s="138"/>
      <c r="G8151" s="111"/>
      <c r="J8151" s="111"/>
      <c r="AD8151" s="111"/>
      <c r="AH8151" s="111"/>
    </row>
    <row r="8152" spans="3:34">
      <c r="C8152" s="111"/>
      <c r="D8152" s="111"/>
      <c r="E8152" s="111"/>
      <c r="F8152" s="138"/>
      <c r="G8152" s="111"/>
      <c r="J8152" s="111"/>
      <c r="AD8152" s="111"/>
      <c r="AH8152" s="111"/>
    </row>
    <row r="8153" spans="3:34">
      <c r="C8153" s="111"/>
      <c r="D8153" s="111"/>
      <c r="E8153" s="111"/>
      <c r="F8153" s="138"/>
      <c r="G8153" s="111"/>
      <c r="J8153" s="111"/>
      <c r="AD8153" s="111"/>
      <c r="AH8153" s="111"/>
    </row>
    <row r="8154" spans="3:34">
      <c r="C8154" s="111"/>
      <c r="D8154" s="111"/>
      <c r="E8154" s="111"/>
      <c r="F8154" s="138"/>
      <c r="G8154" s="111"/>
      <c r="J8154" s="111"/>
      <c r="AD8154" s="111"/>
      <c r="AH8154" s="111"/>
    </row>
    <row r="8155" spans="3:34">
      <c r="C8155" s="111"/>
      <c r="D8155" s="111"/>
      <c r="E8155" s="111"/>
      <c r="F8155" s="138"/>
      <c r="G8155" s="111"/>
      <c r="J8155" s="111"/>
      <c r="AD8155" s="111"/>
      <c r="AH8155" s="111"/>
    </row>
    <row r="8156" spans="3:34">
      <c r="C8156" s="111"/>
      <c r="D8156" s="111"/>
      <c r="E8156" s="111"/>
      <c r="F8156" s="138"/>
      <c r="G8156" s="111"/>
      <c r="J8156" s="111"/>
      <c r="AD8156" s="111"/>
      <c r="AH8156" s="111"/>
    </row>
    <row r="8157" spans="3:34">
      <c r="C8157" s="111"/>
      <c r="D8157" s="111"/>
      <c r="E8157" s="111"/>
      <c r="F8157" s="138"/>
      <c r="G8157" s="111"/>
      <c r="J8157" s="111"/>
      <c r="AD8157" s="111"/>
      <c r="AH8157" s="111"/>
    </row>
    <row r="8158" spans="3:34">
      <c r="C8158" s="111"/>
      <c r="D8158" s="111"/>
      <c r="E8158" s="111"/>
      <c r="F8158" s="138"/>
      <c r="G8158" s="111"/>
      <c r="J8158" s="111"/>
      <c r="AD8158" s="111"/>
      <c r="AH8158" s="111"/>
    </row>
    <row r="8159" spans="3:34">
      <c r="C8159" s="111"/>
      <c r="D8159" s="111"/>
      <c r="E8159" s="111"/>
      <c r="F8159" s="138"/>
      <c r="G8159" s="111"/>
      <c r="J8159" s="111"/>
      <c r="AD8159" s="111"/>
      <c r="AH8159" s="111"/>
    </row>
    <row r="8160" spans="3:34">
      <c r="C8160" s="111"/>
      <c r="D8160" s="111"/>
      <c r="E8160" s="111"/>
      <c r="F8160" s="138"/>
      <c r="G8160" s="111"/>
      <c r="J8160" s="111"/>
      <c r="AD8160" s="111"/>
      <c r="AH8160" s="111"/>
    </row>
    <row r="8161" spans="3:34">
      <c r="C8161" s="111"/>
      <c r="D8161" s="111"/>
      <c r="E8161" s="111"/>
      <c r="F8161" s="138"/>
      <c r="G8161" s="111"/>
      <c r="J8161" s="111"/>
      <c r="AD8161" s="111"/>
      <c r="AH8161" s="111"/>
    </row>
    <row r="8162" spans="3:34">
      <c r="C8162" s="111"/>
      <c r="D8162" s="111"/>
      <c r="E8162" s="111"/>
      <c r="F8162" s="138"/>
      <c r="G8162" s="111"/>
      <c r="J8162" s="111"/>
      <c r="AD8162" s="111"/>
      <c r="AH8162" s="111"/>
    </row>
    <row r="8163" spans="3:34">
      <c r="C8163" s="111"/>
      <c r="D8163" s="111"/>
      <c r="E8163" s="111"/>
      <c r="F8163" s="138"/>
      <c r="G8163" s="111"/>
      <c r="J8163" s="111"/>
      <c r="AD8163" s="111"/>
      <c r="AH8163" s="111"/>
    </row>
    <row r="8164" spans="3:34">
      <c r="C8164" s="111"/>
      <c r="D8164" s="111"/>
      <c r="E8164" s="111"/>
      <c r="F8164" s="138"/>
      <c r="G8164" s="111"/>
      <c r="J8164" s="111"/>
      <c r="AD8164" s="111"/>
      <c r="AH8164" s="111"/>
    </row>
    <row r="8165" spans="3:34">
      <c r="C8165" s="111"/>
      <c r="D8165" s="111"/>
      <c r="E8165" s="111"/>
      <c r="F8165" s="138"/>
      <c r="G8165" s="111"/>
      <c r="J8165" s="111"/>
      <c r="AD8165" s="111"/>
      <c r="AH8165" s="111"/>
    </row>
    <row r="8166" spans="3:34">
      <c r="C8166" s="111"/>
      <c r="D8166" s="111"/>
      <c r="E8166" s="111"/>
      <c r="F8166" s="138"/>
      <c r="G8166" s="111"/>
      <c r="J8166" s="111"/>
      <c r="AD8166" s="111"/>
      <c r="AH8166" s="111"/>
    </row>
    <row r="8167" spans="3:34">
      <c r="C8167" s="111"/>
      <c r="D8167" s="111"/>
      <c r="E8167" s="111"/>
      <c r="F8167" s="138"/>
      <c r="G8167" s="111"/>
      <c r="J8167" s="111"/>
      <c r="AD8167" s="111"/>
      <c r="AH8167" s="111"/>
    </row>
    <row r="8168" spans="3:34">
      <c r="C8168" s="111"/>
      <c r="D8168" s="111"/>
      <c r="E8168" s="111"/>
      <c r="F8168" s="138"/>
      <c r="G8168" s="111"/>
      <c r="J8168" s="111"/>
      <c r="AD8168" s="111"/>
      <c r="AH8168" s="111"/>
    </row>
    <row r="8169" spans="3:34">
      <c r="C8169" s="111"/>
      <c r="D8169" s="111"/>
      <c r="E8169" s="111"/>
      <c r="F8169" s="138"/>
      <c r="G8169" s="111"/>
      <c r="J8169" s="111"/>
      <c r="AD8169" s="111"/>
      <c r="AH8169" s="111"/>
    </row>
    <row r="8170" spans="3:34">
      <c r="C8170" s="111"/>
      <c r="D8170" s="111"/>
      <c r="E8170" s="111"/>
      <c r="F8170" s="138"/>
      <c r="G8170" s="111"/>
      <c r="J8170" s="111"/>
      <c r="AD8170" s="111"/>
      <c r="AH8170" s="111"/>
    </row>
    <row r="8171" spans="3:34">
      <c r="C8171" s="111"/>
      <c r="D8171" s="111"/>
      <c r="E8171" s="111"/>
      <c r="F8171" s="138"/>
      <c r="G8171" s="111"/>
      <c r="J8171" s="111"/>
      <c r="AD8171" s="111"/>
      <c r="AH8171" s="111"/>
    </row>
    <row r="8172" spans="3:34">
      <c r="C8172" s="111"/>
      <c r="D8172" s="111"/>
      <c r="E8172" s="111"/>
      <c r="F8172" s="138"/>
      <c r="G8172" s="111"/>
      <c r="J8172" s="111"/>
      <c r="AD8172" s="111"/>
      <c r="AH8172" s="111"/>
    </row>
    <row r="8173" spans="3:34">
      <c r="C8173" s="111"/>
      <c r="D8173" s="111"/>
      <c r="E8173" s="111"/>
      <c r="F8173" s="138"/>
      <c r="G8173" s="111"/>
      <c r="J8173" s="111"/>
      <c r="AD8173" s="111"/>
      <c r="AH8173" s="111"/>
    </row>
    <row r="8174" spans="3:34">
      <c r="C8174" s="111"/>
      <c r="D8174" s="111"/>
      <c r="E8174" s="111"/>
      <c r="F8174" s="138"/>
      <c r="G8174" s="111"/>
      <c r="J8174" s="111"/>
      <c r="AD8174" s="111"/>
      <c r="AH8174" s="111"/>
    </row>
    <row r="8175" spans="3:34">
      <c r="C8175" s="111"/>
      <c r="D8175" s="111"/>
      <c r="E8175" s="111"/>
      <c r="F8175" s="138"/>
      <c r="G8175" s="111"/>
      <c r="J8175" s="111"/>
      <c r="AD8175" s="111"/>
      <c r="AH8175" s="111"/>
    </row>
    <row r="8176" spans="3:34">
      <c r="C8176" s="111"/>
      <c r="D8176" s="111"/>
      <c r="E8176" s="111"/>
      <c r="F8176" s="138"/>
      <c r="G8176" s="111"/>
      <c r="J8176" s="111"/>
      <c r="AD8176" s="111"/>
      <c r="AH8176" s="111"/>
    </row>
    <row r="8177" spans="3:34">
      <c r="C8177" s="111"/>
      <c r="D8177" s="111"/>
      <c r="E8177" s="111"/>
      <c r="F8177" s="138"/>
      <c r="G8177" s="111"/>
      <c r="J8177" s="111"/>
      <c r="AD8177" s="111"/>
      <c r="AH8177" s="111"/>
    </row>
    <row r="8178" spans="3:34">
      <c r="C8178" s="111"/>
      <c r="D8178" s="111"/>
      <c r="E8178" s="111"/>
      <c r="F8178" s="138"/>
      <c r="G8178" s="111"/>
      <c r="J8178" s="111"/>
      <c r="AD8178" s="111"/>
      <c r="AH8178" s="111"/>
    </row>
    <row r="8179" spans="3:34">
      <c r="C8179" s="111"/>
      <c r="D8179" s="111"/>
      <c r="E8179" s="111"/>
      <c r="F8179" s="138"/>
      <c r="G8179" s="111"/>
      <c r="J8179" s="111"/>
      <c r="AD8179" s="111"/>
      <c r="AH8179" s="111"/>
    </row>
    <row r="8180" spans="3:34">
      <c r="C8180" s="111"/>
      <c r="D8180" s="111"/>
      <c r="E8180" s="111"/>
      <c r="F8180" s="138"/>
      <c r="G8180" s="111"/>
      <c r="J8180" s="111"/>
      <c r="AD8180" s="111"/>
      <c r="AH8180" s="111"/>
    </row>
    <row r="8181" spans="3:34">
      <c r="C8181" s="111"/>
      <c r="D8181" s="111"/>
      <c r="E8181" s="111"/>
      <c r="F8181" s="138"/>
      <c r="G8181" s="111"/>
      <c r="J8181" s="111"/>
      <c r="AD8181" s="111"/>
      <c r="AH8181" s="111"/>
    </row>
    <row r="8182" spans="3:34">
      <c r="C8182" s="111"/>
      <c r="D8182" s="111"/>
      <c r="E8182" s="111"/>
      <c r="F8182" s="138"/>
      <c r="G8182" s="111"/>
      <c r="J8182" s="111"/>
      <c r="AD8182" s="111"/>
      <c r="AH8182" s="111"/>
    </row>
    <row r="8183" spans="3:34">
      <c r="C8183" s="111"/>
      <c r="D8183" s="111"/>
      <c r="E8183" s="111"/>
      <c r="F8183" s="138"/>
      <c r="G8183" s="111"/>
      <c r="J8183" s="111"/>
      <c r="AD8183" s="111"/>
      <c r="AH8183" s="111"/>
    </row>
    <row r="8184" spans="3:34">
      <c r="C8184" s="111"/>
      <c r="D8184" s="111"/>
      <c r="E8184" s="111"/>
      <c r="F8184" s="138"/>
      <c r="G8184" s="111"/>
      <c r="J8184" s="111"/>
      <c r="AD8184" s="111"/>
      <c r="AH8184" s="111"/>
    </row>
    <row r="8185" spans="3:34">
      <c r="C8185" s="111"/>
      <c r="D8185" s="111"/>
      <c r="E8185" s="111"/>
      <c r="F8185" s="138"/>
      <c r="G8185" s="111"/>
      <c r="J8185" s="111"/>
      <c r="AD8185" s="111"/>
      <c r="AH8185" s="111"/>
    </row>
    <row r="8186" spans="3:34">
      <c r="C8186" s="111"/>
      <c r="D8186" s="111"/>
      <c r="E8186" s="111"/>
      <c r="F8186" s="138"/>
      <c r="G8186" s="111"/>
      <c r="J8186" s="111"/>
      <c r="AD8186" s="111"/>
      <c r="AH8186" s="111"/>
    </row>
    <row r="8187" spans="3:34">
      <c r="C8187" s="111"/>
      <c r="D8187" s="111"/>
      <c r="E8187" s="111"/>
      <c r="F8187" s="138"/>
      <c r="G8187" s="111"/>
      <c r="J8187" s="111"/>
      <c r="AD8187" s="111"/>
      <c r="AH8187" s="111"/>
    </row>
    <row r="8188" spans="3:34">
      <c r="C8188" s="111"/>
      <c r="D8188" s="111"/>
      <c r="E8188" s="111"/>
      <c r="F8188" s="138"/>
      <c r="G8188" s="111"/>
      <c r="J8188" s="111"/>
      <c r="AD8188" s="111"/>
      <c r="AH8188" s="111"/>
    </row>
    <row r="8189" spans="3:34">
      <c r="C8189" s="111"/>
      <c r="D8189" s="111"/>
      <c r="E8189" s="111"/>
      <c r="F8189" s="138"/>
      <c r="G8189" s="111"/>
      <c r="J8189" s="111"/>
      <c r="AD8189" s="111"/>
      <c r="AH8189" s="111"/>
    </row>
    <row r="8190" spans="3:34">
      <c r="C8190" s="111"/>
      <c r="D8190" s="111"/>
      <c r="E8190" s="111"/>
      <c r="F8190" s="138"/>
      <c r="G8190" s="111"/>
      <c r="J8190" s="111"/>
      <c r="AD8190" s="111"/>
      <c r="AH8190" s="111"/>
    </row>
    <row r="8191" spans="3:34">
      <c r="C8191" s="111"/>
      <c r="D8191" s="111"/>
      <c r="E8191" s="111"/>
      <c r="F8191" s="138"/>
      <c r="G8191" s="111"/>
      <c r="J8191" s="111"/>
      <c r="AD8191" s="111"/>
      <c r="AH8191" s="111"/>
    </row>
    <row r="8192" spans="3:34">
      <c r="C8192" s="111"/>
      <c r="D8192" s="111"/>
      <c r="E8192" s="111"/>
      <c r="F8192" s="138"/>
      <c r="G8192" s="111"/>
      <c r="J8192" s="111"/>
      <c r="AD8192" s="111"/>
      <c r="AH8192" s="111"/>
    </row>
    <row r="8193" spans="3:34">
      <c r="C8193" s="111"/>
      <c r="D8193" s="111"/>
      <c r="E8193" s="111"/>
      <c r="F8193" s="138"/>
      <c r="G8193" s="111"/>
      <c r="J8193" s="111"/>
      <c r="AD8193" s="111"/>
      <c r="AH8193" s="111"/>
    </row>
    <row r="8194" spans="3:34">
      <c r="C8194" s="111"/>
      <c r="D8194" s="111"/>
      <c r="E8194" s="111"/>
      <c r="F8194" s="138"/>
      <c r="G8194" s="111"/>
      <c r="J8194" s="111"/>
      <c r="AD8194" s="111"/>
      <c r="AH8194" s="111"/>
    </row>
    <row r="8195" spans="3:34">
      <c r="C8195" s="111"/>
      <c r="D8195" s="111"/>
      <c r="E8195" s="111"/>
      <c r="F8195" s="138"/>
      <c r="G8195" s="111"/>
      <c r="J8195" s="111"/>
      <c r="AD8195" s="111"/>
      <c r="AH8195" s="111"/>
    </row>
    <row r="8196" spans="3:34">
      <c r="C8196" s="111"/>
      <c r="D8196" s="111"/>
      <c r="E8196" s="111"/>
      <c r="F8196" s="138"/>
      <c r="G8196" s="111"/>
      <c r="J8196" s="111"/>
      <c r="AD8196" s="111"/>
      <c r="AH8196" s="111"/>
    </row>
    <row r="8197" spans="3:34">
      <c r="C8197" s="111"/>
      <c r="D8197" s="111"/>
      <c r="E8197" s="111"/>
      <c r="F8197" s="138"/>
      <c r="G8197" s="111"/>
      <c r="J8197" s="111"/>
      <c r="AD8197" s="111"/>
      <c r="AH8197" s="111"/>
    </row>
    <row r="8198" spans="3:34">
      <c r="C8198" s="111"/>
      <c r="D8198" s="111"/>
      <c r="E8198" s="111"/>
      <c r="F8198" s="138"/>
      <c r="G8198" s="111"/>
      <c r="J8198" s="111"/>
      <c r="AD8198" s="111"/>
      <c r="AH8198" s="111"/>
    </row>
    <row r="8199" spans="3:34">
      <c r="C8199" s="111"/>
      <c r="D8199" s="111"/>
      <c r="E8199" s="111"/>
      <c r="F8199" s="138"/>
      <c r="G8199" s="111"/>
      <c r="J8199" s="111"/>
      <c r="AD8199" s="111"/>
      <c r="AH8199" s="111"/>
    </row>
    <row r="8200" spans="3:34">
      <c r="C8200" s="111"/>
      <c r="D8200" s="111"/>
      <c r="E8200" s="111"/>
      <c r="F8200" s="138"/>
      <c r="G8200" s="111"/>
      <c r="J8200" s="111"/>
      <c r="AD8200" s="111"/>
      <c r="AH8200" s="111"/>
    </row>
    <row r="8201" spans="3:34">
      <c r="C8201" s="111"/>
      <c r="D8201" s="111"/>
      <c r="E8201" s="111"/>
      <c r="F8201" s="138"/>
      <c r="G8201" s="111"/>
      <c r="J8201" s="111"/>
      <c r="AD8201" s="111"/>
      <c r="AH8201" s="111"/>
    </row>
    <row r="8202" spans="3:34">
      <c r="C8202" s="111"/>
      <c r="D8202" s="111"/>
      <c r="E8202" s="111"/>
      <c r="F8202" s="138"/>
      <c r="G8202" s="111"/>
      <c r="J8202" s="111"/>
      <c r="AD8202" s="111"/>
      <c r="AH8202" s="111"/>
    </row>
    <row r="8203" spans="3:34">
      <c r="C8203" s="111"/>
      <c r="D8203" s="111"/>
      <c r="E8203" s="111"/>
      <c r="F8203" s="138"/>
      <c r="G8203" s="111"/>
      <c r="J8203" s="111"/>
      <c r="AD8203" s="111"/>
      <c r="AH8203" s="111"/>
    </row>
    <row r="8204" spans="3:34">
      <c r="C8204" s="111"/>
      <c r="D8204" s="111"/>
      <c r="E8204" s="111"/>
      <c r="F8204" s="138"/>
      <c r="G8204" s="111"/>
      <c r="J8204" s="111"/>
      <c r="AD8204" s="111"/>
      <c r="AH8204" s="111"/>
    </row>
    <row r="8205" spans="3:34">
      <c r="C8205" s="111"/>
      <c r="D8205" s="111"/>
      <c r="E8205" s="111"/>
      <c r="F8205" s="138"/>
      <c r="G8205" s="111"/>
      <c r="J8205" s="111"/>
      <c r="AD8205" s="111"/>
      <c r="AH8205" s="111"/>
    </row>
    <row r="8206" spans="3:34">
      <c r="C8206" s="111"/>
      <c r="D8206" s="111"/>
      <c r="E8206" s="111"/>
      <c r="F8206" s="138"/>
      <c r="G8206" s="111"/>
      <c r="J8206" s="111"/>
      <c r="AD8206" s="111"/>
      <c r="AH8206" s="111"/>
    </row>
    <row r="8207" spans="3:34">
      <c r="C8207" s="111"/>
      <c r="D8207" s="111"/>
      <c r="E8207" s="111"/>
      <c r="F8207" s="138"/>
      <c r="G8207" s="111"/>
      <c r="J8207" s="111"/>
      <c r="AD8207" s="111"/>
      <c r="AH8207" s="111"/>
    </row>
    <row r="8208" spans="3:34">
      <c r="C8208" s="111"/>
      <c r="D8208" s="111"/>
      <c r="E8208" s="111"/>
      <c r="F8208" s="138"/>
      <c r="G8208" s="111"/>
      <c r="J8208" s="111"/>
      <c r="AD8208" s="111"/>
      <c r="AH8208" s="111"/>
    </row>
    <row r="8209" spans="3:34">
      <c r="C8209" s="111"/>
      <c r="D8209" s="111"/>
      <c r="E8209" s="111"/>
      <c r="F8209" s="138"/>
      <c r="G8209" s="111"/>
      <c r="J8209" s="111"/>
      <c r="AD8209" s="111"/>
      <c r="AH8209" s="111"/>
    </row>
    <row r="8210" spans="3:34">
      <c r="C8210" s="111"/>
      <c r="D8210" s="111"/>
      <c r="E8210" s="111"/>
      <c r="F8210" s="138"/>
      <c r="G8210" s="111"/>
      <c r="J8210" s="111"/>
      <c r="AD8210" s="111"/>
      <c r="AH8210" s="111"/>
    </row>
    <row r="8211" spans="3:34">
      <c r="C8211" s="111"/>
      <c r="D8211" s="111"/>
      <c r="E8211" s="111"/>
      <c r="F8211" s="138"/>
      <c r="G8211" s="111"/>
      <c r="J8211" s="111"/>
      <c r="AD8211" s="111"/>
      <c r="AH8211" s="111"/>
    </row>
    <row r="8212" spans="3:34">
      <c r="C8212" s="111"/>
      <c r="D8212" s="111"/>
      <c r="E8212" s="111"/>
      <c r="F8212" s="138"/>
      <c r="G8212" s="111"/>
      <c r="J8212" s="111"/>
      <c r="AD8212" s="111"/>
      <c r="AH8212" s="111"/>
    </row>
    <row r="8213" spans="3:34">
      <c r="C8213" s="111"/>
      <c r="D8213" s="111"/>
      <c r="E8213" s="111"/>
      <c r="F8213" s="138"/>
      <c r="G8213" s="111"/>
      <c r="J8213" s="111"/>
      <c r="AD8213" s="111"/>
      <c r="AH8213" s="111"/>
    </row>
    <row r="8214" spans="3:34">
      <c r="C8214" s="111"/>
      <c r="D8214" s="111"/>
      <c r="E8214" s="111"/>
      <c r="F8214" s="138"/>
      <c r="G8214" s="111"/>
      <c r="J8214" s="111"/>
      <c r="AD8214" s="111"/>
      <c r="AH8214" s="111"/>
    </row>
    <row r="8215" spans="3:34">
      <c r="C8215" s="111"/>
      <c r="D8215" s="111"/>
      <c r="E8215" s="111"/>
      <c r="F8215" s="138"/>
      <c r="G8215" s="111"/>
      <c r="J8215" s="111"/>
      <c r="AD8215" s="111"/>
      <c r="AH8215" s="111"/>
    </row>
    <row r="8216" spans="3:34">
      <c r="C8216" s="111"/>
      <c r="D8216" s="111"/>
      <c r="E8216" s="111"/>
      <c r="F8216" s="138"/>
      <c r="G8216" s="111"/>
      <c r="J8216" s="111"/>
      <c r="AD8216" s="111"/>
      <c r="AH8216" s="111"/>
    </row>
    <row r="8217" spans="3:34">
      <c r="C8217" s="111"/>
      <c r="D8217" s="111"/>
      <c r="E8217" s="111"/>
      <c r="F8217" s="138"/>
      <c r="G8217" s="111"/>
      <c r="J8217" s="111"/>
      <c r="AD8217" s="111"/>
      <c r="AH8217" s="111"/>
    </row>
    <row r="8218" spans="3:34">
      <c r="C8218" s="111"/>
      <c r="D8218" s="111"/>
      <c r="E8218" s="111"/>
      <c r="F8218" s="138"/>
      <c r="G8218" s="111"/>
      <c r="J8218" s="111"/>
      <c r="AD8218" s="111"/>
      <c r="AH8218" s="111"/>
    </row>
    <row r="8219" spans="3:34">
      <c r="C8219" s="111"/>
      <c r="D8219" s="111"/>
      <c r="E8219" s="111"/>
      <c r="F8219" s="138"/>
      <c r="G8219" s="111"/>
      <c r="J8219" s="111"/>
      <c r="AD8219" s="111"/>
      <c r="AH8219" s="111"/>
    </row>
    <row r="8220" spans="3:34">
      <c r="C8220" s="111"/>
      <c r="D8220" s="111"/>
      <c r="E8220" s="111"/>
      <c r="F8220" s="138"/>
      <c r="G8220" s="111"/>
      <c r="J8220" s="111"/>
      <c r="AD8220" s="111"/>
      <c r="AH8220" s="111"/>
    </row>
    <row r="8221" spans="3:34">
      <c r="C8221" s="111"/>
      <c r="D8221" s="111"/>
      <c r="E8221" s="111"/>
      <c r="F8221" s="138"/>
      <c r="G8221" s="111"/>
      <c r="J8221" s="111"/>
      <c r="AD8221" s="111"/>
      <c r="AH8221" s="111"/>
    </row>
    <row r="8222" spans="3:34">
      <c r="C8222" s="111"/>
      <c r="D8222" s="111"/>
      <c r="E8222" s="111"/>
      <c r="F8222" s="138"/>
      <c r="G8222" s="111"/>
      <c r="J8222" s="111"/>
      <c r="AD8222" s="111"/>
      <c r="AH8222" s="111"/>
    </row>
    <row r="8223" spans="3:34">
      <c r="C8223" s="111"/>
      <c r="D8223" s="111"/>
      <c r="E8223" s="111"/>
      <c r="F8223" s="138"/>
      <c r="G8223" s="111"/>
      <c r="J8223" s="111"/>
      <c r="AD8223" s="111"/>
      <c r="AH8223" s="111"/>
    </row>
    <row r="8224" spans="3:34">
      <c r="C8224" s="111"/>
      <c r="D8224" s="111"/>
      <c r="E8224" s="111"/>
      <c r="F8224" s="138"/>
      <c r="G8224" s="111"/>
      <c r="J8224" s="111"/>
      <c r="AD8224" s="111"/>
      <c r="AH8224" s="111"/>
    </row>
    <row r="8225" spans="3:34">
      <c r="C8225" s="111"/>
      <c r="D8225" s="111"/>
      <c r="E8225" s="111"/>
      <c r="F8225" s="138"/>
      <c r="G8225" s="111"/>
      <c r="J8225" s="111"/>
      <c r="AD8225" s="111"/>
      <c r="AH8225" s="111"/>
    </row>
    <row r="8226" spans="3:34">
      <c r="C8226" s="111"/>
      <c r="D8226" s="111"/>
      <c r="E8226" s="111"/>
      <c r="F8226" s="138"/>
      <c r="G8226" s="111"/>
      <c r="J8226" s="111"/>
      <c r="AD8226" s="111"/>
      <c r="AH8226" s="111"/>
    </row>
    <row r="8227" spans="3:34">
      <c r="C8227" s="111"/>
      <c r="D8227" s="111"/>
      <c r="E8227" s="111"/>
      <c r="F8227" s="138"/>
      <c r="G8227" s="111"/>
      <c r="J8227" s="111"/>
      <c r="AD8227" s="111"/>
      <c r="AH8227" s="111"/>
    </row>
    <row r="8228" spans="3:34">
      <c r="C8228" s="111"/>
      <c r="D8228" s="111"/>
      <c r="E8228" s="111"/>
      <c r="F8228" s="138"/>
      <c r="G8228" s="111"/>
      <c r="J8228" s="111"/>
      <c r="AD8228" s="111"/>
      <c r="AH8228" s="111"/>
    </row>
    <row r="8229" spans="3:34">
      <c r="C8229" s="111"/>
      <c r="D8229" s="111"/>
      <c r="E8229" s="111"/>
      <c r="F8229" s="138"/>
      <c r="G8229" s="111"/>
      <c r="J8229" s="111"/>
      <c r="AD8229" s="111"/>
      <c r="AH8229" s="111"/>
    </row>
    <row r="8230" spans="3:34">
      <c r="C8230" s="111"/>
      <c r="D8230" s="111"/>
      <c r="E8230" s="111"/>
      <c r="F8230" s="138"/>
      <c r="G8230" s="111"/>
      <c r="J8230" s="111"/>
      <c r="AD8230" s="111"/>
      <c r="AH8230" s="111"/>
    </row>
    <row r="8231" spans="3:34">
      <c r="C8231" s="111"/>
      <c r="D8231" s="111"/>
      <c r="E8231" s="111"/>
      <c r="F8231" s="138"/>
      <c r="G8231" s="111"/>
      <c r="J8231" s="111"/>
      <c r="AD8231" s="111"/>
      <c r="AH8231" s="111"/>
    </row>
    <row r="8232" spans="3:34">
      <c r="C8232" s="111"/>
      <c r="D8232" s="111"/>
      <c r="E8232" s="111"/>
      <c r="F8232" s="138"/>
      <c r="G8232" s="111"/>
      <c r="J8232" s="111"/>
      <c r="AD8232" s="111"/>
      <c r="AH8232" s="111"/>
    </row>
    <row r="8233" spans="3:34">
      <c r="C8233" s="111"/>
      <c r="D8233" s="111"/>
      <c r="E8233" s="111"/>
      <c r="F8233" s="138"/>
      <c r="G8233" s="111"/>
      <c r="J8233" s="111"/>
      <c r="AD8233" s="111"/>
      <c r="AH8233" s="111"/>
    </row>
    <row r="8234" spans="3:34">
      <c r="C8234" s="111"/>
      <c r="D8234" s="111"/>
      <c r="E8234" s="111"/>
      <c r="F8234" s="138"/>
      <c r="G8234" s="111"/>
      <c r="J8234" s="111"/>
      <c r="AD8234" s="111"/>
      <c r="AH8234" s="111"/>
    </row>
    <row r="8235" spans="3:34">
      <c r="C8235" s="111"/>
      <c r="D8235" s="111"/>
      <c r="E8235" s="111"/>
      <c r="F8235" s="138"/>
      <c r="G8235" s="111"/>
      <c r="J8235" s="111"/>
      <c r="AD8235" s="111"/>
      <c r="AH8235" s="111"/>
    </row>
    <row r="8236" spans="3:34">
      <c r="C8236" s="111"/>
      <c r="D8236" s="111"/>
      <c r="E8236" s="111"/>
      <c r="F8236" s="138"/>
      <c r="G8236" s="111"/>
      <c r="J8236" s="111"/>
      <c r="AD8236" s="111"/>
      <c r="AH8236" s="111"/>
    </row>
    <row r="8237" spans="3:34">
      <c r="C8237" s="111"/>
      <c r="D8237" s="111"/>
      <c r="E8237" s="111"/>
      <c r="F8237" s="138"/>
      <c r="G8237" s="111"/>
      <c r="J8237" s="111"/>
      <c r="AD8237" s="111"/>
      <c r="AH8237" s="111"/>
    </row>
    <row r="8238" spans="3:34">
      <c r="C8238" s="111"/>
      <c r="D8238" s="111"/>
      <c r="E8238" s="111"/>
      <c r="F8238" s="138"/>
      <c r="G8238" s="111"/>
      <c r="J8238" s="111"/>
      <c r="AD8238" s="111"/>
      <c r="AH8238" s="111"/>
    </row>
    <row r="8239" spans="3:34">
      <c r="C8239" s="111"/>
      <c r="D8239" s="111"/>
      <c r="E8239" s="111"/>
      <c r="F8239" s="138"/>
      <c r="G8239" s="111"/>
      <c r="J8239" s="111"/>
      <c r="AD8239" s="111"/>
      <c r="AH8239" s="111"/>
    </row>
    <row r="8240" spans="3:34">
      <c r="C8240" s="111"/>
      <c r="D8240" s="111"/>
      <c r="E8240" s="111"/>
      <c r="F8240" s="138"/>
      <c r="G8240" s="111"/>
      <c r="J8240" s="111"/>
      <c r="AD8240" s="111"/>
      <c r="AH8240" s="111"/>
    </row>
    <row r="8241" spans="3:34">
      <c r="C8241" s="111"/>
      <c r="D8241" s="111"/>
      <c r="E8241" s="111"/>
      <c r="F8241" s="138"/>
      <c r="G8241" s="111"/>
      <c r="J8241" s="111"/>
      <c r="AD8241" s="111"/>
      <c r="AH8241" s="111"/>
    </row>
    <row r="8242" spans="3:34">
      <c r="C8242" s="111"/>
      <c r="D8242" s="111"/>
      <c r="E8242" s="111"/>
      <c r="F8242" s="138"/>
      <c r="G8242" s="111"/>
      <c r="J8242" s="111"/>
      <c r="AD8242" s="111"/>
      <c r="AH8242" s="111"/>
    </row>
    <row r="8243" spans="3:34">
      <c r="C8243" s="111"/>
      <c r="D8243" s="111"/>
      <c r="E8243" s="111"/>
      <c r="F8243" s="138"/>
      <c r="G8243" s="111"/>
      <c r="J8243" s="111"/>
      <c r="AD8243" s="111"/>
      <c r="AH8243" s="111"/>
    </row>
    <row r="8244" spans="3:34">
      <c r="C8244" s="111"/>
      <c r="D8244" s="111"/>
      <c r="E8244" s="111"/>
      <c r="F8244" s="138"/>
      <c r="G8244" s="111"/>
      <c r="J8244" s="111"/>
      <c r="AD8244" s="111"/>
      <c r="AH8244" s="111"/>
    </row>
    <row r="8245" spans="3:34">
      <c r="C8245" s="111"/>
      <c r="D8245" s="111"/>
      <c r="E8245" s="111"/>
      <c r="F8245" s="138"/>
      <c r="G8245" s="111"/>
      <c r="J8245" s="111"/>
      <c r="AD8245" s="111"/>
      <c r="AH8245" s="111"/>
    </row>
    <row r="8246" spans="3:34">
      <c r="C8246" s="111"/>
      <c r="D8246" s="111"/>
      <c r="E8246" s="111"/>
      <c r="F8246" s="138"/>
      <c r="G8246" s="111"/>
      <c r="J8246" s="111"/>
      <c r="AD8246" s="111"/>
      <c r="AH8246" s="111"/>
    </row>
    <row r="8247" spans="3:34">
      <c r="C8247" s="111"/>
      <c r="D8247" s="111"/>
      <c r="E8247" s="111"/>
      <c r="F8247" s="138"/>
      <c r="G8247" s="111"/>
      <c r="J8247" s="111"/>
      <c r="AD8247" s="111"/>
      <c r="AH8247" s="111"/>
    </row>
    <row r="8248" spans="3:34">
      <c r="C8248" s="111"/>
      <c r="D8248" s="111"/>
      <c r="E8248" s="111"/>
      <c r="F8248" s="138"/>
      <c r="G8248" s="111"/>
      <c r="J8248" s="111"/>
      <c r="AD8248" s="111"/>
      <c r="AH8248" s="111"/>
    </row>
    <row r="8249" spans="3:34">
      <c r="C8249" s="111"/>
      <c r="D8249" s="111"/>
      <c r="E8249" s="111"/>
      <c r="F8249" s="138"/>
      <c r="G8249" s="111"/>
      <c r="J8249" s="111"/>
      <c r="AD8249" s="111"/>
      <c r="AH8249" s="111"/>
    </row>
    <row r="8250" spans="3:34">
      <c r="C8250" s="111"/>
      <c r="D8250" s="111"/>
      <c r="E8250" s="111"/>
      <c r="F8250" s="138"/>
      <c r="G8250" s="111"/>
      <c r="J8250" s="111"/>
      <c r="AD8250" s="111"/>
      <c r="AH8250" s="111"/>
    </row>
    <row r="8251" spans="3:34">
      <c r="C8251" s="111"/>
      <c r="D8251" s="111"/>
      <c r="E8251" s="111"/>
      <c r="F8251" s="138"/>
      <c r="G8251" s="111"/>
      <c r="J8251" s="111"/>
      <c r="AD8251" s="111"/>
      <c r="AH8251" s="111"/>
    </row>
    <row r="8252" spans="3:34">
      <c r="C8252" s="111"/>
      <c r="D8252" s="111"/>
      <c r="E8252" s="111"/>
      <c r="F8252" s="138"/>
      <c r="G8252" s="111"/>
      <c r="J8252" s="111"/>
      <c r="AD8252" s="111"/>
      <c r="AH8252" s="111"/>
    </row>
    <row r="8253" spans="3:34">
      <c r="C8253" s="111"/>
      <c r="D8253" s="111"/>
      <c r="E8253" s="111"/>
      <c r="F8253" s="138"/>
      <c r="G8253" s="111"/>
      <c r="J8253" s="111"/>
      <c r="AD8253" s="111"/>
      <c r="AH8253" s="111"/>
    </row>
    <row r="8254" spans="3:34">
      <c r="C8254" s="111"/>
      <c r="D8254" s="111"/>
      <c r="E8254" s="111"/>
      <c r="F8254" s="138"/>
      <c r="G8254" s="111"/>
      <c r="J8254" s="111"/>
      <c r="AD8254" s="111"/>
      <c r="AH8254" s="111"/>
    </row>
    <row r="8255" spans="3:34">
      <c r="C8255" s="111"/>
      <c r="D8255" s="111"/>
      <c r="E8255" s="111"/>
      <c r="F8255" s="138"/>
      <c r="G8255" s="111"/>
      <c r="J8255" s="111"/>
      <c r="AD8255" s="111"/>
      <c r="AH8255" s="111"/>
    </row>
    <row r="8256" spans="3:34">
      <c r="C8256" s="111"/>
      <c r="D8256" s="111"/>
      <c r="E8256" s="111"/>
      <c r="F8256" s="138"/>
      <c r="G8256" s="111"/>
      <c r="J8256" s="111"/>
      <c r="AD8256" s="111"/>
      <c r="AH8256" s="111"/>
    </row>
    <row r="8257" spans="3:34">
      <c r="C8257" s="111"/>
      <c r="D8257" s="111"/>
      <c r="E8257" s="111"/>
      <c r="F8257" s="138"/>
      <c r="G8257" s="111"/>
      <c r="J8257" s="111"/>
      <c r="AD8257" s="111"/>
      <c r="AH8257" s="111"/>
    </row>
    <row r="8258" spans="3:34">
      <c r="C8258" s="111"/>
      <c r="D8258" s="111"/>
      <c r="E8258" s="111"/>
      <c r="F8258" s="138"/>
      <c r="G8258" s="111"/>
      <c r="J8258" s="111"/>
      <c r="AD8258" s="111"/>
      <c r="AH8258" s="111"/>
    </row>
    <row r="8259" spans="3:34">
      <c r="C8259" s="111"/>
      <c r="D8259" s="111"/>
      <c r="E8259" s="111"/>
      <c r="F8259" s="138"/>
      <c r="G8259" s="111"/>
      <c r="J8259" s="111"/>
      <c r="AD8259" s="111"/>
      <c r="AH8259" s="111"/>
    </row>
    <row r="8260" spans="3:34">
      <c r="C8260" s="111"/>
      <c r="D8260" s="111"/>
      <c r="E8260" s="111"/>
      <c r="F8260" s="138"/>
      <c r="G8260" s="111"/>
      <c r="J8260" s="111"/>
      <c r="AD8260" s="111"/>
      <c r="AH8260" s="111"/>
    </row>
    <row r="8261" spans="3:34">
      <c r="C8261" s="111"/>
      <c r="D8261" s="111"/>
      <c r="E8261" s="111"/>
      <c r="F8261" s="138"/>
      <c r="G8261" s="111"/>
      <c r="J8261" s="111"/>
      <c r="AD8261" s="111"/>
      <c r="AH8261" s="111"/>
    </row>
    <row r="8262" spans="3:34">
      <c r="C8262" s="111"/>
      <c r="D8262" s="111"/>
      <c r="E8262" s="111"/>
      <c r="F8262" s="138"/>
      <c r="G8262" s="111"/>
      <c r="J8262" s="111"/>
      <c r="AD8262" s="111"/>
      <c r="AH8262" s="111"/>
    </row>
    <row r="8263" spans="3:34">
      <c r="C8263" s="111"/>
      <c r="D8263" s="111"/>
      <c r="E8263" s="111"/>
      <c r="F8263" s="138"/>
      <c r="G8263" s="111"/>
      <c r="J8263" s="111"/>
      <c r="AD8263" s="111"/>
      <c r="AH8263" s="111"/>
    </row>
    <row r="8264" spans="3:34">
      <c r="C8264" s="111"/>
      <c r="D8264" s="111"/>
      <c r="E8264" s="111"/>
      <c r="F8264" s="138"/>
      <c r="G8264" s="111"/>
      <c r="J8264" s="111"/>
      <c r="AD8264" s="111"/>
      <c r="AH8264" s="111"/>
    </row>
    <row r="8265" spans="3:34">
      <c r="C8265" s="111"/>
      <c r="D8265" s="111"/>
      <c r="E8265" s="111"/>
      <c r="F8265" s="138"/>
      <c r="G8265" s="111"/>
      <c r="J8265" s="111"/>
      <c r="AD8265" s="111"/>
      <c r="AH8265" s="111"/>
    </row>
    <row r="8266" spans="3:34">
      <c r="C8266" s="111"/>
      <c r="D8266" s="111"/>
      <c r="E8266" s="111"/>
      <c r="F8266" s="138"/>
      <c r="G8266" s="111"/>
      <c r="J8266" s="111"/>
      <c r="AD8266" s="111"/>
      <c r="AH8266" s="111"/>
    </row>
    <row r="8267" spans="3:34">
      <c r="C8267" s="111"/>
      <c r="D8267" s="111"/>
      <c r="E8267" s="111"/>
      <c r="F8267" s="138"/>
      <c r="G8267" s="111"/>
      <c r="J8267" s="111"/>
      <c r="AD8267" s="111"/>
      <c r="AH8267" s="111"/>
    </row>
    <row r="8268" spans="3:34">
      <c r="C8268" s="111"/>
      <c r="D8268" s="111"/>
      <c r="E8268" s="111"/>
      <c r="F8268" s="138"/>
      <c r="G8268" s="111"/>
      <c r="J8268" s="111"/>
      <c r="AD8268" s="111"/>
      <c r="AH8268" s="111"/>
    </row>
    <row r="8269" spans="3:34">
      <c r="C8269" s="111"/>
      <c r="D8269" s="111"/>
      <c r="E8269" s="111"/>
      <c r="F8269" s="138"/>
      <c r="G8269" s="111"/>
      <c r="J8269" s="111"/>
      <c r="AD8269" s="111"/>
      <c r="AH8269" s="111"/>
    </row>
    <row r="8270" spans="3:34">
      <c r="C8270" s="111"/>
      <c r="D8270" s="111"/>
      <c r="E8270" s="111"/>
      <c r="F8270" s="138"/>
      <c r="G8270" s="111"/>
      <c r="J8270" s="111"/>
      <c r="AD8270" s="111"/>
      <c r="AH8270" s="111"/>
    </row>
    <row r="8271" spans="3:34">
      <c r="C8271" s="111"/>
      <c r="D8271" s="111"/>
      <c r="E8271" s="111"/>
      <c r="F8271" s="138"/>
      <c r="G8271" s="111"/>
      <c r="J8271" s="111"/>
      <c r="AD8271" s="111"/>
      <c r="AH8271" s="111"/>
    </row>
    <row r="8272" spans="3:34">
      <c r="C8272" s="111"/>
      <c r="D8272" s="111"/>
      <c r="E8272" s="111"/>
      <c r="F8272" s="138"/>
      <c r="G8272" s="111"/>
      <c r="J8272" s="111"/>
      <c r="AD8272" s="111"/>
      <c r="AH8272" s="111"/>
    </row>
    <row r="8273" spans="3:34">
      <c r="C8273" s="111"/>
      <c r="D8273" s="111"/>
      <c r="E8273" s="111"/>
      <c r="F8273" s="138"/>
      <c r="G8273" s="111"/>
      <c r="J8273" s="111"/>
      <c r="AD8273" s="111"/>
      <c r="AH8273" s="111"/>
    </row>
    <row r="8274" spans="3:34">
      <c r="C8274" s="111"/>
      <c r="D8274" s="111"/>
      <c r="E8274" s="111"/>
      <c r="F8274" s="138"/>
      <c r="G8274" s="111"/>
      <c r="J8274" s="111"/>
      <c r="AD8274" s="111"/>
      <c r="AH8274" s="111"/>
    </row>
    <row r="8275" spans="3:34">
      <c r="C8275" s="111"/>
      <c r="D8275" s="111"/>
      <c r="E8275" s="111"/>
      <c r="F8275" s="138"/>
      <c r="G8275" s="111"/>
      <c r="J8275" s="111"/>
      <c r="AD8275" s="111"/>
      <c r="AH8275" s="111"/>
    </row>
    <row r="8276" spans="3:34">
      <c r="C8276" s="111"/>
      <c r="D8276" s="111"/>
      <c r="E8276" s="111"/>
      <c r="F8276" s="138"/>
      <c r="G8276" s="111"/>
      <c r="J8276" s="111"/>
      <c r="AD8276" s="111"/>
      <c r="AH8276" s="111"/>
    </row>
    <row r="8277" spans="3:34">
      <c r="C8277" s="111"/>
      <c r="D8277" s="111"/>
      <c r="E8277" s="111"/>
      <c r="F8277" s="138"/>
      <c r="G8277" s="111"/>
      <c r="J8277" s="111"/>
      <c r="AD8277" s="111"/>
      <c r="AH8277" s="111"/>
    </row>
    <row r="8278" spans="3:34">
      <c r="C8278" s="111"/>
      <c r="D8278" s="111"/>
      <c r="E8278" s="111"/>
      <c r="F8278" s="138"/>
      <c r="G8278" s="111"/>
      <c r="J8278" s="111"/>
      <c r="AD8278" s="111"/>
      <c r="AH8278" s="111"/>
    </row>
    <row r="8279" spans="3:34">
      <c r="C8279" s="111"/>
      <c r="D8279" s="111"/>
      <c r="E8279" s="111"/>
      <c r="F8279" s="138"/>
      <c r="G8279" s="111"/>
      <c r="J8279" s="111"/>
      <c r="AD8279" s="111"/>
      <c r="AH8279" s="111"/>
    </row>
    <row r="8280" spans="3:34">
      <c r="C8280" s="111"/>
      <c r="D8280" s="111"/>
      <c r="E8280" s="111"/>
      <c r="F8280" s="138"/>
      <c r="G8280" s="111"/>
      <c r="J8280" s="111"/>
      <c r="AD8280" s="111"/>
      <c r="AH8280" s="111"/>
    </row>
    <row r="8281" spans="3:34">
      <c r="C8281" s="111"/>
      <c r="D8281" s="111"/>
      <c r="E8281" s="111"/>
      <c r="F8281" s="138"/>
      <c r="G8281" s="111"/>
      <c r="J8281" s="111"/>
      <c r="AD8281" s="111"/>
      <c r="AH8281" s="111"/>
    </row>
    <row r="8282" spans="3:34">
      <c r="C8282" s="111"/>
      <c r="D8282" s="111"/>
      <c r="E8282" s="111"/>
      <c r="F8282" s="138"/>
      <c r="G8282" s="111"/>
      <c r="J8282" s="111"/>
      <c r="AD8282" s="111"/>
      <c r="AH8282" s="111"/>
    </row>
    <row r="8283" spans="3:34">
      <c r="C8283" s="111"/>
      <c r="D8283" s="111"/>
      <c r="E8283" s="111"/>
      <c r="F8283" s="138"/>
      <c r="G8283" s="111"/>
      <c r="J8283" s="111"/>
      <c r="AD8283" s="111"/>
      <c r="AH8283" s="111"/>
    </row>
    <row r="8284" spans="3:34">
      <c r="C8284" s="111"/>
      <c r="D8284" s="111"/>
      <c r="E8284" s="111"/>
      <c r="F8284" s="138"/>
      <c r="G8284" s="111"/>
      <c r="J8284" s="111"/>
      <c r="AD8284" s="111"/>
      <c r="AH8284" s="111"/>
    </row>
    <row r="8285" spans="3:34">
      <c r="C8285" s="111"/>
      <c r="D8285" s="111"/>
      <c r="E8285" s="111"/>
      <c r="F8285" s="138"/>
      <c r="G8285" s="111"/>
      <c r="J8285" s="111"/>
      <c r="AD8285" s="111"/>
      <c r="AH8285" s="111"/>
    </row>
    <row r="8286" spans="3:34">
      <c r="C8286" s="111"/>
      <c r="D8286" s="111"/>
      <c r="E8286" s="111"/>
      <c r="F8286" s="138"/>
      <c r="G8286" s="111"/>
      <c r="J8286" s="111"/>
      <c r="AD8286" s="111"/>
      <c r="AH8286" s="111"/>
    </row>
    <row r="8287" spans="3:34">
      <c r="C8287" s="111"/>
      <c r="D8287" s="111"/>
      <c r="E8287" s="111"/>
      <c r="F8287" s="138"/>
      <c r="G8287" s="111"/>
      <c r="J8287" s="111"/>
      <c r="AD8287" s="111"/>
      <c r="AH8287" s="111"/>
    </row>
    <row r="8288" spans="3:34">
      <c r="C8288" s="111"/>
      <c r="D8288" s="111"/>
      <c r="E8288" s="111"/>
      <c r="F8288" s="138"/>
      <c r="G8288" s="111"/>
      <c r="J8288" s="111"/>
      <c r="AD8288" s="111"/>
      <c r="AH8288" s="111"/>
    </row>
    <row r="8289" spans="3:34">
      <c r="C8289" s="111"/>
      <c r="D8289" s="111"/>
      <c r="E8289" s="111"/>
      <c r="F8289" s="138"/>
      <c r="G8289" s="111"/>
      <c r="J8289" s="111"/>
      <c r="AD8289" s="111"/>
      <c r="AH8289" s="111"/>
    </row>
    <row r="8290" spans="3:34">
      <c r="C8290" s="111"/>
      <c r="D8290" s="111"/>
      <c r="E8290" s="111"/>
      <c r="F8290" s="138"/>
      <c r="G8290" s="111"/>
      <c r="J8290" s="111"/>
      <c r="AD8290" s="111"/>
      <c r="AH8290" s="111"/>
    </row>
    <row r="8291" spans="3:34">
      <c r="C8291" s="111"/>
      <c r="D8291" s="111"/>
      <c r="E8291" s="111"/>
      <c r="F8291" s="138"/>
      <c r="G8291" s="111"/>
      <c r="J8291" s="111"/>
      <c r="AD8291" s="111"/>
      <c r="AH8291" s="111"/>
    </row>
    <row r="8292" spans="3:34">
      <c r="C8292" s="111"/>
      <c r="D8292" s="111"/>
      <c r="E8292" s="111"/>
      <c r="F8292" s="138"/>
      <c r="G8292" s="111"/>
      <c r="J8292" s="111"/>
      <c r="AD8292" s="111"/>
      <c r="AH8292" s="111"/>
    </row>
    <row r="8293" spans="3:34">
      <c r="C8293" s="111"/>
      <c r="D8293" s="111"/>
      <c r="E8293" s="111"/>
      <c r="F8293" s="138"/>
      <c r="G8293" s="111"/>
      <c r="J8293" s="111"/>
      <c r="AD8293" s="111"/>
      <c r="AH8293" s="111"/>
    </row>
    <row r="8294" spans="3:34">
      <c r="C8294" s="111"/>
      <c r="D8294" s="111"/>
      <c r="E8294" s="111"/>
      <c r="F8294" s="138"/>
      <c r="G8294" s="111"/>
      <c r="J8294" s="111"/>
      <c r="AD8294" s="111"/>
      <c r="AH8294" s="111"/>
    </row>
    <row r="8295" spans="3:34">
      <c r="C8295" s="111"/>
      <c r="D8295" s="111"/>
      <c r="E8295" s="111"/>
      <c r="F8295" s="138"/>
      <c r="G8295" s="111"/>
      <c r="J8295" s="111"/>
      <c r="AD8295" s="111"/>
      <c r="AH8295" s="111"/>
    </row>
    <row r="8296" spans="3:34">
      <c r="C8296" s="111"/>
      <c r="D8296" s="111"/>
      <c r="E8296" s="111"/>
      <c r="F8296" s="138"/>
      <c r="G8296" s="111"/>
      <c r="J8296" s="111"/>
      <c r="AD8296" s="111"/>
      <c r="AH8296" s="111"/>
    </row>
    <row r="8297" spans="3:34">
      <c r="C8297" s="111"/>
      <c r="D8297" s="111"/>
      <c r="E8297" s="111"/>
      <c r="F8297" s="138"/>
      <c r="G8297" s="111"/>
      <c r="J8297" s="111"/>
      <c r="AD8297" s="111"/>
      <c r="AH8297" s="111"/>
    </row>
    <row r="8298" spans="3:34">
      <c r="C8298" s="111"/>
      <c r="D8298" s="111"/>
      <c r="E8298" s="111"/>
      <c r="F8298" s="138"/>
      <c r="G8298" s="111"/>
      <c r="J8298" s="111"/>
      <c r="AD8298" s="111"/>
      <c r="AH8298" s="111"/>
    </row>
    <row r="8299" spans="3:34">
      <c r="C8299" s="111"/>
      <c r="D8299" s="111"/>
      <c r="E8299" s="111"/>
      <c r="F8299" s="138"/>
      <c r="G8299" s="111"/>
      <c r="J8299" s="111"/>
      <c r="AD8299" s="111"/>
      <c r="AH8299" s="111"/>
    </row>
    <row r="8300" spans="3:34">
      <c r="C8300" s="111"/>
      <c r="D8300" s="111"/>
      <c r="E8300" s="111"/>
      <c r="F8300" s="138"/>
      <c r="G8300" s="111"/>
      <c r="J8300" s="111"/>
      <c r="AD8300" s="111"/>
      <c r="AH8300" s="111"/>
    </row>
    <row r="8301" spans="3:34">
      <c r="C8301" s="111"/>
      <c r="D8301" s="111"/>
      <c r="E8301" s="111"/>
      <c r="F8301" s="138"/>
      <c r="G8301" s="111"/>
      <c r="J8301" s="111"/>
      <c r="AD8301" s="111"/>
      <c r="AH8301" s="111"/>
    </row>
    <row r="8302" spans="3:34">
      <c r="C8302" s="111"/>
      <c r="D8302" s="111"/>
      <c r="E8302" s="111"/>
      <c r="F8302" s="138"/>
      <c r="G8302" s="111"/>
      <c r="J8302" s="111"/>
      <c r="AD8302" s="111"/>
      <c r="AH8302" s="111"/>
    </row>
    <row r="8303" spans="3:34">
      <c r="C8303" s="111"/>
      <c r="D8303" s="111"/>
      <c r="E8303" s="111"/>
      <c r="F8303" s="138"/>
      <c r="G8303" s="111"/>
      <c r="J8303" s="111"/>
      <c r="AD8303" s="111"/>
      <c r="AH8303" s="111"/>
    </row>
    <row r="8304" spans="3:34">
      <c r="C8304" s="111"/>
      <c r="D8304" s="111"/>
      <c r="E8304" s="111"/>
      <c r="F8304" s="138"/>
      <c r="G8304" s="111"/>
      <c r="J8304" s="111"/>
      <c r="AD8304" s="111"/>
      <c r="AH8304" s="111"/>
    </row>
    <row r="8305" spans="3:34">
      <c r="C8305" s="111"/>
      <c r="D8305" s="111"/>
      <c r="E8305" s="111"/>
      <c r="F8305" s="138"/>
      <c r="G8305" s="111"/>
      <c r="J8305" s="111"/>
      <c r="AD8305" s="111"/>
      <c r="AH8305" s="111"/>
    </row>
    <row r="8306" spans="3:34">
      <c r="C8306" s="111"/>
      <c r="D8306" s="111"/>
      <c r="E8306" s="111"/>
      <c r="F8306" s="138"/>
      <c r="G8306" s="111"/>
      <c r="J8306" s="111"/>
      <c r="AD8306" s="111"/>
      <c r="AH8306" s="111"/>
    </row>
    <row r="8307" spans="3:34">
      <c r="C8307" s="111"/>
      <c r="D8307" s="111"/>
      <c r="E8307" s="111"/>
      <c r="F8307" s="138"/>
      <c r="G8307" s="111"/>
      <c r="J8307" s="111"/>
      <c r="AD8307" s="111"/>
      <c r="AH8307" s="111"/>
    </row>
    <row r="8308" spans="3:34">
      <c r="C8308" s="111"/>
      <c r="D8308" s="111"/>
      <c r="E8308" s="111"/>
      <c r="F8308" s="138"/>
      <c r="G8308" s="111"/>
      <c r="J8308" s="111"/>
      <c r="AD8308" s="111"/>
      <c r="AH8308" s="111"/>
    </row>
    <row r="8309" spans="3:34">
      <c r="C8309" s="111"/>
      <c r="D8309" s="111"/>
      <c r="E8309" s="111"/>
      <c r="F8309" s="138"/>
      <c r="G8309" s="111"/>
      <c r="J8309" s="111"/>
      <c r="AD8309" s="111"/>
      <c r="AH8309" s="111"/>
    </row>
    <row r="8310" spans="3:34">
      <c r="C8310" s="111"/>
      <c r="D8310" s="111"/>
      <c r="E8310" s="111"/>
      <c r="F8310" s="138"/>
      <c r="G8310" s="111"/>
      <c r="J8310" s="111"/>
      <c r="AD8310" s="111"/>
      <c r="AH8310" s="111"/>
    </row>
    <row r="8311" spans="3:34">
      <c r="C8311" s="111"/>
      <c r="D8311" s="111"/>
      <c r="E8311" s="111"/>
      <c r="F8311" s="138"/>
      <c r="G8311" s="111"/>
      <c r="J8311" s="111"/>
      <c r="AD8311" s="111"/>
      <c r="AH8311" s="111"/>
    </row>
    <row r="8312" spans="3:34">
      <c r="C8312" s="111"/>
      <c r="D8312" s="111"/>
      <c r="E8312" s="111"/>
      <c r="F8312" s="138"/>
      <c r="G8312" s="111"/>
      <c r="J8312" s="111"/>
      <c r="AD8312" s="111"/>
      <c r="AH8312" s="111"/>
    </row>
    <row r="8313" spans="3:34">
      <c r="C8313" s="111"/>
      <c r="D8313" s="111"/>
      <c r="E8313" s="111"/>
      <c r="F8313" s="138"/>
      <c r="G8313" s="111"/>
      <c r="J8313" s="111"/>
      <c r="AD8313" s="111"/>
      <c r="AH8313" s="111"/>
    </row>
    <row r="8314" spans="3:34">
      <c r="C8314" s="111"/>
      <c r="D8314" s="111"/>
      <c r="E8314" s="111"/>
      <c r="F8314" s="138"/>
      <c r="G8314" s="111"/>
      <c r="J8314" s="111"/>
      <c r="AD8314" s="111"/>
      <c r="AH8314" s="111"/>
    </row>
    <row r="8315" spans="3:34">
      <c r="C8315" s="111"/>
      <c r="D8315" s="111"/>
      <c r="E8315" s="111"/>
      <c r="F8315" s="138"/>
      <c r="G8315" s="111"/>
      <c r="J8315" s="111"/>
      <c r="AD8315" s="111"/>
      <c r="AH8315" s="111"/>
    </row>
    <row r="8316" spans="3:34">
      <c r="C8316" s="111"/>
      <c r="D8316" s="111"/>
      <c r="E8316" s="111"/>
      <c r="F8316" s="138"/>
      <c r="G8316" s="111"/>
      <c r="J8316" s="111"/>
      <c r="AD8316" s="111"/>
      <c r="AH8316" s="111"/>
    </row>
    <row r="8317" spans="3:34">
      <c r="C8317" s="111"/>
      <c r="D8317" s="111"/>
      <c r="E8317" s="111"/>
      <c r="F8317" s="138"/>
      <c r="G8317" s="111"/>
      <c r="J8317" s="111"/>
      <c r="AD8317" s="111"/>
      <c r="AH8317" s="111"/>
    </row>
    <row r="8318" spans="3:34">
      <c r="C8318" s="111"/>
      <c r="D8318" s="111"/>
      <c r="E8318" s="111"/>
      <c r="F8318" s="138"/>
      <c r="G8318" s="111"/>
      <c r="J8318" s="111"/>
      <c r="AD8318" s="111"/>
      <c r="AH8318" s="111"/>
    </row>
    <row r="8319" spans="3:34">
      <c r="C8319" s="111"/>
      <c r="D8319" s="111"/>
      <c r="E8319" s="111"/>
      <c r="F8319" s="138"/>
      <c r="G8319" s="111"/>
      <c r="J8319" s="111"/>
      <c r="AD8319" s="111"/>
      <c r="AH8319" s="111"/>
    </row>
    <row r="8320" spans="3:34">
      <c r="C8320" s="111"/>
      <c r="D8320" s="111"/>
      <c r="E8320" s="111"/>
      <c r="F8320" s="138"/>
      <c r="G8320" s="111"/>
      <c r="J8320" s="111"/>
      <c r="AD8320" s="111"/>
      <c r="AH8320" s="111"/>
    </row>
    <row r="8321" spans="3:34">
      <c r="C8321" s="111"/>
      <c r="D8321" s="111"/>
      <c r="E8321" s="111"/>
      <c r="F8321" s="138"/>
      <c r="G8321" s="111"/>
      <c r="J8321" s="111"/>
      <c r="AD8321" s="111"/>
      <c r="AH8321" s="111"/>
    </row>
    <row r="8322" spans="3:34">
      <c r="C8322" s="111"/>
      <c r="D8322" s="111"/>
      <c r="E8322" s="111"/>
      <c r="F8322" s="138"/>
      <c r="G8322" s="111"/>
      <c r="J8322" s="111"/>
      <c r="AD8322" s="111"/>
      <c r="AH8322" s="111"/>
    </row>
    <row r="8323" spans="3:34">
      <c r="C8323" s="111"/>
      <c r="D8323" s="111"/>
      <c r="E8323" s="111"/>
      <c r="F8323" s="138"/>
      <c r="G8323" s="111"/>
      <c r="J8323" s="111"/>
      <c r="AD8323" s="111"/>
      <c r="AH8323" s="111"/>
    </row>
    <row r="8324" spans="3:34">
      <c r="C8324" s="111"/>
      <c r="D8324" s="111"/>
      <c r="E8324" s="111"/>
      <c r="F8324" s="138"/>
      <c r="G8324" s="111"/>
      <c r="J8324" s="111"/>
      <c r="AD8324" s="111"/>
      <c r="AH8324" s="111"/>
    </row>
    <row r="8325" spans="3:34">
      <c r="C8325" s="111"/>
      <c r="D8325" s="111"/>
      <c r="E8325" s="111"/>
      <c r="F8325" s="138"/>
      <c r="G8325" s="111"/>
      <c r="J8325" s="111"/>
      <c r="AD8325" s="111"/>
      <c r="AH8325" s="111"/>
    </row>
    <row r="8326" spans="3:34">
      <c r="C8326" s="111"/>
      <c r="D8326" s="111"/>
      <c r="E8326" s="111"/>
      <c r="F8326" s="138"/>
      <c r="G8326" s="111"/>
      <c r="J8326" s="111"/>
      <c r="AD8326" s="111"/>
      <c r="AH8326" s="111"/>
    </row>
    <row r="8327" spans="3:34">
      <c r="C8327" s="111"/>
      <c r="D8327" s="111"/>
      <c r="E8327" s="111"/>
      <c r="F8327" s="138"/>
      <c r="G8327" s="111"/>
      <c r="J8327" s="111"/>
      <c r="AD8327" s="111"/>
      <c r="AH8327" s="111"/>
    </row>
    <row r="8328" spans="3:34">
      <c r="C8328" s="111"/>
      <c r="D8328" s="111"/>
      <c r="E8328" s="111"/>
      <c r="F8328" s="138"/>
      <c r="G8328" s="111"/>
      <c r="J8328" s="111"/>
      <c r="AD8328" s="111"/>
      <c r="AH8328" s="111"/>
    </row>
    <row r="8329" spans="3:34">
      <c r="C8329" s="111"/>
      <c r="D8329" s="111"/>
      <c r="E8329" s="111"/>
      <c r="F8329" s="138"/>
      <c r="G8329" s="111"/>
      <c r="J8329" s="111"/>
      <c r="AD8329" s="111"/>
      <c r="AH8329" s="111"/>
    </row>
    <row r="8330" spans="3:34">
      <c r="C8330" s="111"/>
      <c r="D8330" s="111"/>
      <c r="E8330" s="111"/>
      <c r="F8330" s="138"/>
      <c r="G8330" s="111"/>
      <c r="J8330" s="111"/>
      <c r="AD8330" s="111"/>
      <c r="AH8330" s="111"/>
    </row>
    <row r="8331" spans="3:34">
      <c r="C8331" s="111"/>
      <c r="D8331" s="111"/>
      <c r="E8331" s="111"/>
      <c r="F8331" s="138"/>
      <c r="G8331" s="111"/>
      <c r="J8331" s="111"/>
      <c r="AD8331" s="111"/>
      <c r="AH8331" s="111"/>
    </row>
    <row r="8332" spans="3:34">
      <c r="C8332" s="111"/>
      <c r="D8332" s="111"/>
      <c r="E8332" s="111"/>
      <c r="F8332" s="138"/>
      <c r="G8332" s="111"/>
      <c r="J8332" s="111"/>
      <c r="AD8332" s="111"/>
      <c r="AH8332" s="111"/>
    </row>
    <row r="8333" spans="3:34">
      <c r="C8333" s="111"/>
      <c r="D8333" s="111"/>
      <c r="E8333" s="111"/>
      <c r="F8333" s="138"/>
      <c r="G8333" s="111"/>
      <c r="J8333" s="111"/>
      <c r="AD8333" s="111"/>
      <c r="AH8333" s="111"/>
    </row>
    <row r="8334" spans="3:34">
      <c r="C8334" s="111"/>
      <c r="D8334" s="111"/>
      <c r="E8334" s="111"/>
      <c r="F8334" s="138"/>
      <c r="G8334" s="111"/>
      <c r="J8334" s="111"/>
      <c r="AD8334" s="111"/>
      <c r="AH8334" s="111"/>
    </row>
    <row r="8335" spans="3:34">
      <c r="C8335" s="111"/>
      <c r="D8335" s="111"/>
      <c r="E8335" s="111"/>
      <c r="F8335" s="138"/>
      <c r="G8335" s="111"/>
      <c r="J8335" s="111"/>
      <c r="AD8335" s="111"/>
      <c r="AH8335" s="111"/>
    </row>
    <row r="8336" spans="3:34">
      <c r="C8336" s="111"/>
      <c r="D8336" s="111"/>
      <c r="E8336" s="111"/>
      <c r="F8336" s="138"/>
      <c r="G8336" s="111"/>
      <c r="J8336" s="111"/>
      <c r="AD8336" s="111"/>
      <c r="AH8336" s="111"/>
    </row>
    <row r="8337" spans="3:34">
      <c r="C8337" s="111"/>
      <c r="D8337" s="111"/>
      <c r="E8337" s="111"/>
      <c r="F8337" s="138"/>
      <c r="G8337" s="111"/>
      <c r="J8337" s="111"/>
      <c r="AD8337" s="111"/>
      <c r="AH8337" s="111"/>
    </row>
    <row r="8338" spans="3:34">
      <c r="C8338" s="111"/>
      <c r="D8338" s="111"/>
      <c r="E8338" s="111"/>
      <c r="F8338" s="138"/>
      <c r="G8338" s="111"/>
      <c r="J8338" s="111"/>
      <c r="AD8338" s="111"/>
      <c r="AH8338" s="111"/>
    </row>
    <row r="8339" spans="3:34">
      <c r="C8339" s="111"/>
      <c r="D8339" s="111"/>
      <c r="E8339" s="111"/>
      <c r="F8339" s="138"/>
      <c r="G8339" s="111"/>
      <c r="J8339" s="111"/>
      <c r="AD8339" s="111"/>
      <c r="AH8339" s="111"/>
    </row>
    <row r="8340" spans="3:34">
      <c r="C8340" s="111"/>
      <c r="D8340" s="111"/>
      <c r="E8340" s="111"/>
      <c r="F8340" s="138"/>
      <c r="G8340" s="111"/>
      <c r="J8340" s="111"/>
      <c r="AD8340" s="111"/>
      <c r="AH8340" s="111"/>
    </row>
    <row r="8341" spans="3:34">
      <c r="C8341" s="111"/>
      <c r="D8341" s="111"/>
      <c r="E8341" s="111"/>
      <c r="F8341" s="138"/>
      <c r="G8341" s="111"/>
      <c r="J8341" s="111"/>
      <c r="AD8341" s="111"/>
      <c r="AH8341" s="111"/>
    </row>
    <row r="8342" spans="3:34">
      <c r="C8342" s="111"/>
      <c r="D8342" s="111"/>
      <c r="E8342" s="111"/>
      <c r="F8342" s="138"/>
      <c r="G8342" s="111"/>
      <c r="J8342" s="111"/>
      <c r="AD8342" s="111"/>
      <c r="AH8342" s="111"/>
    </row>
    <row r="8343" spans="3:34">
      <c r="C8343" s="111"/>
      <c r="D8343" s="111"/>
      <c r="E8343" s="111"/>
      <c r="F8343" s="138"/>
      <c r="G8343" s="111"/>
      <c r="J8343" s="111"/>
      <c r="AD8343" s="111"/>
      <c r="AH8343" s="111"/>
    </row>
    <row r="8344" spans="3:34">
      <c r="C8344" s="111"/>
      <c r="D8344" s="111"/>
      <c r="E8344" s="111"/>
      <c r="F8344" s="138"/>
      <c r="G8344" s="111"/>
      <c r="J8344" s="111"/>
      <c r="AD8344" s="111"/>
      <c r="AH8344" s="111"/>
    </row>
    <row r="8345" spans="3:34">
      <c r="C8345" s="111"/>
      <c r="D8345" s="111"/>
      <c r="E8345" s="111"/>
      <c r="F8345" s="138"/>
      <c r="G8345" s="111"/>
      <c r="J8345" s="111"/>
      <c r="AD8345" s="111"/>
      <c r="AH8345" s="111"/>
    </row>
    <row r="8346" spans="3:34">
      <c r="C8346" s="111"/>
      <c r="D8346" s="111"/>
      <c r="E8346" s="111"/>
      <c r="F8346" s="138"/>
      <c r="G8346" s="111"/>
      <c r="J8346" s="111"/>
      <c r="AD8346" s="111"/>
      <c r="AH8346" s="111"/>
    </row>
    <row r="8347" spans="3:34">
      <c r="C8347" s="111"/>
      <c r="D8347" s="111"/>
      <c r="E8347" s="111"/>
      <c r="F8347" s="138"/>
      <c r="G8347" s="111"/>
      <c r="J8347" s="111"/>
      <c r="AD8347" s="111"/>
      <c r="AH8347" s="111"/>
    </row>
    <row r="8348" spans="3:34">
      <c r="C8348" s="111"/>
      <c r="D8348" s="111"/>
      <c r="E8348" s="111"/>
      <c r="F8348" s="138"/>
      <c r="G8348" s="111"/>
      <c r="J8348" s="111"/>
      <c r="AD8348" s="111"/>
      <c r="AH8348" s="111"/>
    </row>
    <row r="8349" spans="3:34">
      <c r="C8349" s="111"/>
      <c r="D8349" s="111"/>
      <c r="E8349" s="111"/>
      <c r="F8349" s="138"/>
      <c r="G8349" s="111"/>
      <c r="J8349" s="111"/>
      <c r="AD8349" s="111"/>
      <c r="AH8349" s="111"/>
    </row>
    <row r="8350" spans="3:34">
      <c r="C8350" s="111"/>
      <c r="D8350" s="111"/>
      <c r="E8350" s="111"/>
      <c r="F8350" s="138"/>
      <c r="G8350" s="111"/>
      <c r="J8350" s="111"/>
      <c r="AD8350" s="111"/>
      <c r="AH8350" s="111"/>
    </row>
    <row r="8351" spans="3:34">
      <c r="C8351" s="111"/>
      <c r="D8351" s="111"/>
      <c r="E8351" s="111"/>
      <c r="F8351" s="138"/>
      <c r="G8351" s="111"/>
      <c r="J8351" s="111"/>
      <c r="AD8351" s="111"/>
      <c r="AH8351" s="111"/>
    </row>
    <row r="8352" spans="3:34">
      <c r="C8352" s="111"/>
      <c r="D8352" s="111"/>
      <c r="E8352" s="111"/>
      <c r="F8352" s="138"/>
      <c r="G8352" s="111"/>
      <c r="J8352" s="111"/>
      <c r="AD8352" s="111"/>
      <c r="AH8352" s="111"/>
    </row>
    <row r="8353" spans="3:34">
      <c r="C8353" s="111"/>
      <c r="D8353" s="111"/>
      <c r="E8353" s="111"/>
      <c r="F8353" s="138"/>
      <c r="G8353" s="111"/>
      <c r="J8353" s="111"/>
      <c r="AD8353" s="111"/>
      <c r="AH8353" s="111"/>
    </row>
    <row r="8354" spans="3:34">
      <c r="C8354" s="111"/>
      <c r="D8354" s="111"/>
      <c r="E8354" s="111"/>
      <c r="F8354" s="138"/>
      <c r="G8354" s="111"/>
      <c r="J8354" s="111"/>
      <c r="AD8354" s="111"/>
      <c r="AH8354" s="111"/>
    </row>
    <row r="8355" spans="3:34">
      <c r="C8355" s="111"/>
      <c r="D8355" s="111"/>
      <c r="E8355" s="111"/>
      <c r="F8355" s="138"/>
      <c r="G8355" s="111"/>
      <c r="J8355" s="111"/>
      <c r="AD8355" s="111"/>
      <c r="AH8355" s="111"/>
    </row>
    <row r="8356" spans="3:34">
      <c r="C8356" s="111"/>
      <c r="D8356" s="111"/>
      <c r="E8356" s="111"/>
      <c r="F8356" s="138"/>
      <c r="G8356" s="111"/>
      <c r="J8356" s="111"/>
      <c r="AD8356" s="111"/>
      <c r="AH8356" s="111"/>
    </row>
    <row r="8357" spans="3:34">
      <c r="C8357" s="111"/>
      <c r="D8357" s="111"/>
      <c r="E8357" s="111"/>
      <c r="F8357" s="138"/>
      <c r="G8357" s="111"/>
      <c r="J8357" s="111"/>
      <c r="AD8357" s="111"/>
      <c r="AH8357" s="111"/>
    </row>
    <row r="8358" spans="3:34">
      <c r="C8358" s="111"/>
      <c r="D8358" s="111"/>
      <c r="E8358" s="111"/>
      <c r="F8358" s="138"/>
      <c r="G8358" s="111"/>
      <c r="J8358" s="111"/>
      <c r="AD8358" s="111"/>
      <c r="AH8358" s="111"/>
    </row>
    <row r="8359" spans="3:34">
      <c r="C8359" s="111"/>
      <c r="D8359" s="111"/>
      <c r="E8359" s="111"/>
      <c r="F8359" s="138"/>
      <c r="G8359" s="111"/>
      <c r="J8359" s="111"/>
      <c r="AD8359" s="111"/>
      <c r="AH8359" s="111"/>
    </row>
    <row r="8360" spans="3:34">
      <c r="C8360" s="111"/>
      <c r="D8360" s="111"/>
      <c r="E8360" s="111"/>
      <c r="F8360" s="138"/>
      <c r="G8360" s="111"/>
      <c r="J8360" s="111"/>
      <c r="AD8360" s="111"/>
      <c r="AH8360" s="111"/>
    </row>
    <row r="8361" spans="3:34">
      <c r="C8361" s="111"/>
      <c r="D8361" s="111"/>
      <c r="E8361" s="111"/>
      <c r="F8361" s="138"/>
      <c r="G8361" s="111"/>
      <c r="J8361" s="111"/>
      <c r="AD8361" s="111"/>
      <c r="AH8361" s="111"/>
    </row>
    <row r="8362" spans="3:34">
      <c r="C8362" s="111"/>
      <c r="D8362" s="111"/>
      <c r="E8362" s="111"/>
      <c r="F8362" s="138"/>
      <c r="G8362" s="111"/>
      <c r="J8362" s="111"/>
      <c r="AD8362" s="111"/>
      <c r="AH8362" s="111"/>
    </row>
    <row r="8363" spans="3:34">
      <c r="C8363" s="111"/>
      <c r="D8363" s="111"/>
      <c r="E8363" s="111"/>
      <c r="F8363" s="138"/>
      <c r="G8363" s="111"/>
      <c r="J8363" s="111"/>
      <c r="AD8363" s="111"/>
      <c r="AH8363" s="111"/>
    </row>
    <row r="8364" spans="3:34">
      <c r="C8364" s="111"/>
      <c r="D8364" s="111"/>
      <c r="E8364" s="111"/>
      <c r="F8364" s="138"/>
      <c r="G8364" s="111"/>
      <c r="J8364" s="111"/>
      <c r="AD8364" s="111"/>
      <c r="AH8364" s="111"/>
    </row>
    <row r="8365" spans="3:34">
      <c r="C8365" s="111"/>
      <c r="D8365" s="111"/>
      <c r="E8365" s="111"/>
      <c r="F8365" s="138"/>
      <c r="G8365" s="111"/>
      <c r="J8365" s="111"/>
      <c r="AD8365" s="111"/>
      <c r="AH8365" s="111"/>
    </row>
    <row r="8366" spans="3:34">
      <c r="C8366" s="111"/>
      <c r="D8366" s="111"/>
      <c r="E8366" s="111"/>
      <c r="F8366" s="138"/>
      <c r="G8366" s="111"/>
      <c r="J8366" s="111"/>
      <c r="AD8366" s="111"/>
      <c r="AH8366" s="111"/>
    </row>
    <row r="8367" spans="3:34">
      <c r="C8367" s="111"/>
      <c r="D8367" s="111"/>
      <c r="E8367" s="111"/>
      <c r="F8367" s="138"/>
      <c r="G8367" s="111"/>
      <c r="J8367" s="111"/>
      <c r="AD8367" s="111"/>
      <c r="AH8367" s="111"/>
    </row>
    <row r="8368" spans="3:34">
      <c r="C8368" s="111"/>
      <c r="D8368" s="111"/>
      <c r="E8368" s="111"/>
      <c r="F8368" s="138"/>
      <c r="G8368" s="111"/>
      <c r="J8368" s="111"/>
      <c r="AD8368" s="111"/>
      <c r="AH8368" s="111"/>
    </row>
    <row r="8369" spans="3:34">
      <c r="C8369" s="111"/>
      <c r="D8369" s="111"/>
      <c r="E8369" s="111"/>
      <c r="F8369" s="138"/>
      <c r="G8369" s="111"/>
      <c r="J8369" s="111"/>
      <c r="AD8369" s="111"/>
      <c r="AH8369" s="111"/>
    </row>
    <row r="8370" spans="3:34">
      <c r="C8370" s="111"/>
      <c r="D8370" s="111"/>
      <c r="E8370" s="111"/>
      <c r="F8370" s="138"/>
      <c r="G8370" s="111"/>
      <c r="J8370" s="111"/>
      <c r="AD8370" s="111"/>
      <c r="AH8370" s="111"/>
    </row>
    <row r="8371" spans="3:34">
      <c r="C8371" s="111"/>
      <c r="D8371" s="111"/>
      <c r="E8371" s="111"/>
      <c r="F8371" s="138"/>
      <c r="G8371" s="111"/>
      <c r="J8371" s="111"/>
      <c r="AD8371" s="111"/>
      <c r="AH8371" s="111"/>
    </row>
    <row r="8372" spans="3:34">
      <c r="C8372" s="111"/>
      <c r="D8372" s="111"/>
      <c r="E8372" s="111"/>
      <c r="F8372" s="138"/>
      <c r="G8372" s="111"/>
      <c r="J8372" s="111"/>
      <c r="AD8372" s="111"/>
      <c r="AH8372" s="111"/>
    </row>
    <row r="8373" spans="3:34">
      <c r="C8373" s="111"/>
      <c r="D8373" s="111"/>
      <c r="E8373" s="111"/>
      <c r="F8373" s="138"/>
      <c r="G8373" s="111"/>
      <c r="J8373" s="111"/>
      <c r="AD8373" s="111"/>
      <c r="AH8373" s="111"/>
    </row>
    <row r="8374" spans="3:34">
      <c r="C8374" s="111"/>
      <c r="D8374" s="111"/>
      <c r="E8374" s="111"/>
      <c r="F8374" s="138"/>
      <c r="G8374" s="111"/>
      <c r="J8374" s="111"/>
      <c r="AD8374" s="111"/>
      <c r="AH8374" s="111"/>
    </row>
    <row r="8375" spans="3:34">
      <c r="C8375" s="111"/>
      <c r="D8375" s="111"/>
      <c r="E8375" s="111"/>
      <c r="F8375" s="138"/>
      <c r="G8375" s="111"/>
      <c r="J8375" s="111"/>
      <c r="AD8375" s="111"/>
      <c r="AH8375" s="111"/>
    </row>
    <row r="8376" spans="3:34">
      <c r="C8376" s="111"/>
      <c r="D8376" s="111"/>
      <c r="E8376" s="111"/>
      <c r="F8376" s="138"/>
      <c r="G8376" s="111"/>
      <c r="J8376" s="111"/>
      <c r="AD8376" s="111"/>
      <c r="AH8376" s="111"/>
    </row>
    <row r="8377" spans="3:34">
      <c r="C8377" s="111"/>
      <c r="D8377" s="111"/>
      <c r="E8377" s="111"/>
      <c r="F8377" s="138"/>
      <c r="G8377" s="111"/>
      <c r="J8377" s="111"/>
      <c r="AD8377" s="111"/>
      <c r="AH8377" s="111"/>
    </row>
    <row r="8378" spans="3:34">
      <c r="C8378" s="111"/>
      <c r="D8378" s="111"/>
      <c r="E8378" s="111"/>
      <c r="F8378" s="138"/>
      <c r="G8378" s="111"/>
      <c r="J8378" s="111"/>
      <c r="AD8378" s="111"/>
      <c r="AH8378" s="111"/>
    </row>
    <row r="8379" spans="3:34">
      <c r="C8379" s="111"/>
      <c r="D8379" s="111"/>
      <c r="E8379" s="111"/>
      <c r="F8379" s="138"/>
      <c r="G8379" s="111"/>
      <c r="J8379" s="111"/>
      <c r="AD8379" s="111"/>
      <c r="AH8379" s="111"/>
    </row>
    <row r="8380" spans="3:34">
      <c r="C8380" s="111"/>
      <c r="D8380" s="111"/>
      <c r="E8380" s="111"/>
      <c r="F8380" s="138"/>
      <c r="G8380" s="111"/>
      <c r="J8380" s="111"/>
      <c r="AD8380" s="111"/>
      <c r="AH8380" s="111"/>
    </row>
    <row r="8381" spans="3:34">
      <c r="C8381" s="111"/>
      <c r="D8381" s="111"/>
      <c r="E8381" s="111"/>
      <c r="F8381" s="138"/>
      <c r="G8381" s="111"/>
      <c r="J8381" s="111"/>
      <c r="AD8381" s="111"/>
      <c r="AH8381" s="111"/>
    </row>
    <row r="8382" spans="3:34">
      <c r="C8382" s="111"/>
      <c r="D8382" s="111"/>
      <c r="E8382" s="111"/>
      <c r="F8382" s="138"/>
      <c r="G8382" s="111"/>
      <c r="J8382" s="111"/>
      <c r="AD8382" s="111"/>
      <c r="AH8382" s="111"/>
    </row>
    <row r="8383" spans="3:34">
      <c r="C8383" s="111"/>
      <c r="D8383" s="111"/>
      <c r="E8383" s="111"/>
      <c r="F8383" s="138"/>
      <c r="G8383" s="111"/>
      <c r="J8383" s="111"/>
      <c r="AD8383" s="111"/>
      <c r="AH8383" s="111"/>
    </row>
    <row r="8384" spans="3:34">
      <c r="C8384" s="111"/>
      <c r="D8384" s="111"/>
      <c r="E8384" s="111"/>
      <c r="F8384" s="138"/>
      <c r="G8384" s="111"/>
      <c r="J8384" s="111"/>
      <c r="AD8384" s="111"/>
      <c r="AH8384" s="111"/>
    </row>
    <row r="8385" spans="3:34">
      <c r="C8385" s="111"/>
      <c r="D8385" s="111"/>
      <c r="E8385" s="111"/>
      <c r="F8385" s="138"/>
      <c r="G8385" s="111"/>
      <c r="J8385" s="111"/>
      <c r="AD8385" s="111"/>
      <c r="AH8385" s="111"/>
    </row>
    <row r="8386" spans="3:34">
      <c r="C8386" s="111"/>
      <c r="D8386" s="111"/>
      <c r="E8386" s="111"/>
      <c r="F8386" s="138"/>
      <c r="G8386" s="111"/>
      <c r="J8386" s="111"/>
      <c r="AD8386" s="111"/>
      <c r="AH8386" s="111"/>
    </row>
    <row r="8387" spans="3:34">
      <c r="C8387" s="111"/>
      <c r="D8387" s="111"/>
      <c r="E8387" s="111"/>
      <c r="F8387" s="138"/>
      <c r="G8387" s="111"/>
      <c r="J8387" s="111"/>
      <c r="AD8387" s="111"/>
      <c r="AH8387" s="111"/>
    </row>
    <row r="8388" spans="3:34">
      <c r="C8388" s="111"/>
      <c r="D8388" s="111"/>
      <c r="E8388" s="111"/>
      <c r="F8388" s="138"/>
      <c r="G8388" s="111"/>
      <c r="J8388" s="111"/>
      <c r="AD8388" s="111"/>
      <c r="AH8388" s="111"/>
    </row>
    <row r="8389" spans="3:34">
      <c r="C8389" s="111"/>
      <c r="D8389" s="111"/>
      <c r="E8389" s="111"/>
      <c r="F8389" s="138"/>
      <c r="G8389" s="111"/>
      <c r="J8389" s="111"/>
      <c r="AD8389" s="111"/>
      <c r="AH8389" s="111"/>
    </row>
    <row r="8390" spans="3:34">
      <c r="C8390" s="111"/>
      <c r="D8390" s="111"/>
      <c r="E8390" s="111"/>
      <c r="F8390" s="138"/>
      <c r="G8390" s="111"/>
      <c r="J8390" s="111"/>
      <c r="AD8390" s="111"/>
      <c r="AH8390" s="111"/>
    </row>
    <row r="8391" spans="3:34">
      <c r="C8391" s="111"/>
      <c r="D8391" s="111"/>
      <c r="E8391" s="111"/>
      <c r="F8391" s="138"/>
      <c r="G8391" s="111"/>
      <c r="J8391" s="111"/>
      <c r="AD8391" s="111"/>
      <c r="AH8391" s="111"/>
    </row>
    <row r="8392" spans="3:34">
      <c r="C8392" s="111"/>
      <c r="D8392" s="111"/>
      <c r="E8392" s="111"/>
      <c r="F8392" s="138"/>
      <c r="G8392" s="111"/>
      <c r="J8392" s="111"/>
      <c r="AD8392" s="111"/>
      <c r="AH8392" s="111"/>
    </row>
    <row r="8393" spans="3:34">
      <c r="C8393" s="111"/>
      <c r="D8393" s="111"/>
      <c r="E8393" s="111"/>
      <c r="F8393" s="138"/>
      <c r="G8393" s="111"/>
      <c r="J8393" s="111"/>
      <c r="AD8393" s="111"/>
      <c r="AH8393" s="111"/>
    </row>
    <row r="8394" spans="3:34">
      <c r="C8394" s="111"/>
      <c r="D8394" s="111"/>
      <c r="E8394" s="111"/>
      <c r="F8394" s="138"/>
      <c r="G8394" s="111"/>
      <c r="J8394" s="111"/>
      <c r="AD8394" s="111"/>
      <c r="AH8394" s="111"/>
    </row>
    <row r="8395" spans="3:34">
      <c r="C8395" s="111"/>
      <c r="D8395" s="111"/>
      <c r="E8395" s="111"/>
      <c r="F8395" s="138"/>
      <c r="G8395" s="111"/>
      <c r="J8395" s="111"/>
      <c r="AD8395" s="111"/>
      <c r="AH8395" s="111"/>
    </row>
    <row r="8396" spans="3:34">
      <c r="C8396" s="111"/>
      <c r="D8396" s="111"/>
      <c r="E8396" s="111"/>
      <c r="F8396" s="138"/>
      <c r="G8396" s="111"/>
      <c r="J8396" s="111"/>
      <c r="AD8396" s="111"/>
      <c r="AH8396" s="111"/>
    </row>
    <row r="8397" spans="3:34">
      <c r="C8397" s="111"/>
      <c r="D8397" s="111"/>
      <c r="E8397" s="111"/>
      <c r="F8397" s="138"/>
      <c r="G8397" s="111"/>
      <c r="J8397" s="111"/>
      <c r="AD8397" s="111"/>
      <c r="AH8397" s="111"/>
    </row>
    <row r="8398" spans="3:34">
      <c r="C8398" s="111"/>
      <c r="D8398" s="111"/>
      <c r="E8398" s="111"/>
      <c r="F8398" s="138"/>
      <c r="G8398" s="111"/>
      <c r="J8398" s="111"/>
      <c r="AD8398" s="111"/>
      <c r="AH8398" s="111"/>
    </row>
    <row r="8399" spans="3:34">
      <c r="C8399" s="111"/>
      <c r="D8399" s="111"/>
      <c r="E8399" s="111"/>
      <c r="F8399" s="138"/>
      <c r="G8399" s="111"/>
      <c r="J8399" s="111"/>
      <c r="AD8399" s="111"/>
      <c r="AH8399" s="111"/>
    </row>
    <row r="8400" spans="3:34">
      <c r="C8400" s="111"/>
      <c r="D8400" s="111"/>
      <c r="E8400" s="111"/>
      <c r="F8400" s="138"/>
      <c r="G8400" s="111"/>
      <c r="J8400" s="111"/>
      <c r="AD8400" s="111"/>
      <c r="AH8400" s="111"/>
    </row>
    <row r="8401" spans="3:34">
      <c r="C8401" s="111"/>
      <c r="D8401" s="111"/>
      <c r="E8401" s="111"/>
      <c r="F8401" s="138"/>
      <c r="G8401" s="111"/>
      <c r="J8401" s="111"/>
      <c r="AD8401" s="111"/>
      <c r="AH8401" s="111"/>
    </row>
    <row r="8402" spans="3:34">
      <c r="C8402" s="111"/>
      <c r="D8402" s="111"/>
      <c r="E8402" s="111"/>
      <c r="F8402" s="138"/>
      <c r="G8402" s="111"/>
      <c r="J8402" s="111"/>
      <c r="AD8402" s="111"/>
      <c r="AH8402" s="111"/>
    </row>
    <row r="8403" spans="3:34">
      <c r="C8403" s="111"/>
      <c r="D8403" s="111"/>
      <c r="E8403" s="111"/>
      <c r="F8403" s="138"/>
      <c r="G8403" s="111"/>
      <c r="J8403" s="111"/>
      <c r="AD8403" s="111"/>
      <c r="AH8403" s="111"/>
    </row>
    <row r="8404" spans="3:34">
      <c r="C8404" s="111"/>
      <c r="D8404" s="111"/>
      <c r="E8404" s="111"/>
      <c r="F8404" s="138"/>
      <c r="G8404" s="111"/>
      <c r="J8404" s="111"/>
      <c r="AD8404" s="111"/>
      <c r="AH8404" s="111"/>
    </row>
    <row r="8405" spans="3:34">
      <c r="C8405" s="111"/>
      <c r="D8405" s="111"/>
      <c r="E8405" s="111"/>
      <c r="F8405" s="138"/>
      <c r="G8405" s="111"/>
      <c r="J8405" s="111"/>
      <c r="AD8405" s="111"/>
      <c r="AH8405" s="111"/>
    </row>
    <row r="8406" spans="3:34">
      <c r="C8406" s="111"/>
      <c r="D8406" s="111"/>
      <c r="E8406" s="111"/>
      <c r="F8406" s="138"/>
      <c r="G8406" s="111"/>
      <c r="J8406" s="111"/>
      <c r="AD8406" s="111"/>
      <c r="AH8406" s="111"/>
    </row>
    <row r="8407" spans="3:34">
      <c r="C8407" s="111"/>
      <c r="D8407" s="111"/>
      <c r="E8407" s="111"/>
      <c r="F8407" s="138"/>
      <c r="G8407" s="111"/>
      <c r="J8407" s="111"/>
      <c r="AD8407" s="111"/>
      <c r="AH8407" s="111"/>
    </row>
    <row r="8408" spans="3:34">
      <c r="C8408" s="111"/>
      <c r="D8408" s="111"/>
      <c r="E8408" s="111"/>
      <c r="F8408" s="138"/>
      <c r="G8408" s="111"/>
      <c r="J8408" s="111"/>
      <c r="AD8408" s="111"/>
      <c r="AH8408" s="111"/>
    </row>
    <row r="8409" spans="3:34">
      <c r="C8409" s="111"/>
      <c r="D8409" s="111"/>
      <c r="E8409" s="111"/>
      <c r="F8409" s="138"/>
      <c r="G8409" s="111"/>
      <c r="J8409" s="111"/>
      <c r="AD8409" s="111"/>
      <c r="AH8409" s="111"/>
    </row>
    <row r="8410" spans="3:34">
      <c r="C8410" s="111"/>
      <c r="D8410" s="111"/>
      <c r="E8410" s="111"/>
      <c r="F8410" s="138"/>
      <c r="G8410" s="111"/>
      <c r="J8410" s="111"/>
      <c r="AD8410" s="111"/>
      <c r="AH8410" s="111"/>
    </row>
    <row r="8411" spans="3:34">
      <c r="C8411" s="111"/>
      <c r="D8411" s="111"/>
      <c r="E8411" s="111"/>
      <c r="F8411" s="138"/>
      <c r="G8411" s="111"/>
      <c r="J8411" s="111"/>
      <c r="AD8411" s="111"/>
      <c r="AH8411" s="111"/>
    </row>
    <row r="8412" spans="3:34">
      <c r="C8412" s="111"/>
      <c r="D8412" s="111"/>
      <c r="E8412" s="111"/>
      <c r="F8412" s="138"/>
      <c r="G8412" s="111"/>
      <c r="J8412" s="111"/>
      <c r="AD8412" s="111"/>
      <c r="AH8412" s="111"/>
    </row>
    <row r="8413" spans="3:34">
      <c r="C8413" s="111"/>
      <c r="D8413" s="111"/>
      <c r="E8413" s="111"/>
      <c r="F8413" s="138"/>
      <c r="G8413" s="111"/>
      <c r="J8413" s="111"/>
      <c r="AD8413" s="111"/>
      <c r="AH8413" s="111"/>
    </row>
    <row r="8414" spans="3:34">
      <c r="C8414" s="111"/>
      <c r="D8414" s="111"/>
      <c r="E8414" s="111"/>
      <c r="F8414" s="138"/>
      <c r="G8414" s="111"/>
      <c r="J8414" s="111"/>
      <c r="AD8414" s="111"/>
      <c r="AH8414" s="111"/>
    </row>
    <row r="8415" spans="3:34">
      <c r="C8415" s="111"/>
      <c r="D8415" s="111"/>
      <c r="E8415" s="111"/>
      <c r="F8415" s="138"/>
      <c r="G8415" s="111"/>
      <c r="J8415" s="111"/>
      <c r="AD8415" s="111"/>
      <c r="AH8415" s="111"/>
    </row>
    <row r="8416" spans="3:34">
      <c r="C8416" s="111"/>
      <c r="D8416" s="111"/>
      <c r="E8416" s="111"/>
      <c r="F8416" s="138"/>
      <c r="G8416" s="111"/>
      <c r="J8416" s="111"/>
      <c r="AD8416" s="111"/>
      <c r="AH8416" s="111"/>
    </row>
    <row r="8417" spans="3:34">
      <c r="C8417" s="111"/>
      <c r="D8417" s="111"/>
      <c r="E8417" s="111"/>
      <c r="F8417" s="138"/>
      <c r="G8417" s="111"/>
      <c r="J8417" s="111"/>
      <c r="AD8417" s="111"/>
      <c r="AH8417" s="111"/>
    </row>
    <row r="8418" spans="3:34">
      <c r="C8418" s="111"/>
      <c r="D8418" s="111"/>
      <c r="E8418" s="111"/>
      <c r="F8418" s="138"/>
      <c r="G8418" s="111"/>
      <c r="J8418" s="111"/>
      <c r="AD8418" s="111"/>
      <c r="AH8418" s="111"/>
    </row>
    <row r="8419" spans="3:34">
      <c r="C8419" s="111"/>
      <c r="D8419" s="111"/>
      <c r="E8419" s="111"/>
      <c r="F8419" s="138"/>
      <c r="G8419" s="111"/>
      <c r="J8419" s="111"/>
      <c r="AD8419" s="111"/>
      <c r="AH8419" s="111"/>
    </row>
    <row r="8420" spans="3:34">
      <c r="C8420" s="111"/>
      <c r="D8420" s="111"/>
      <c r="E8420" s="111"/>
      <c r="F8420" s="138"/>
      <c r="G8420" s="111"/>
      <c r="J8420" s="111"/>
      <c r="AD8420" s="111"/>
      <c r="AH8420" s="111"/>
    </row>
    <row r="8421" spans="3:34">
      <c r="C8421" s="111"/>
      <c r="D8421" s="111"/>
      <c r="E8421" s="111"/>
      <c r="F8421" s="138"/>
      <c r="G8421" s="111"/>
      <c r="J8421" s="111"/>
      <c r="AD8421" s="111"/>
      <c r="AH8421" s="111"/>
    </row>
    <row r="8422" spans="3:34">
      <c r="C8422" s="111"/>
      <c r="D8422" s="111"/>
      <c r="E8422" s="111"/>
      <c r="F8422" s="138"/>
      <c r="G8422" s="111"/>
      <c r="J8422" s="111"/>
      <c r="AD8422" s="111"/>
      <c r="AH8422" s="111"/>
    </row>
    <row r="8423" spans="3:34">
      <c r="C8423" s="111"/>
      <c r="D8423" s="111"/>
      <c r="E8423" s="111"/>
      <c r="F8423" s="138"/>
      <c r="G8423" s="111"/>
      <c r="J8423" s="111"/>
      <c r="AD8423" s="111"/>
      <c r="AH8423" s="111"/>
    </row>
    <row r="8424" spans="3:34">
      <c r="C8424" s="111"/>
      <c r="D8424" s="111"/>
      <c r="E8424" s="111"/>
      <c r="F8424" s="138"/>
      <c r="G8424" s="111"/>
      <c r="J8424" s="111"/>
      <c r="AD8424" s="111"/>
      <c r="AH8424" s="111"/>
    </row>
    <row r="8425" spans="3:34">
      <c r="C8425" s="111"/>
      <c r="D8425" s="111"/>
      <c r="E8425" s="111"/>
      <c r="F8425" s="138"/>
      <c r="G8425" s="111"/>
      <c r="J8425" s="111"/>
      <c r="AD8425" s="111"/>
      <c r="AH8425" s="111"/>
    </row>
    <row r="8426" spans="3:34">
      <c r="C8426" s="111"/>
      <c r="D8426" s="111"/>
      <c r="E8426" s="111"/>
      <c r="F8426" s="138"/>
      <c r="G8426" s="111"/>
      <c r="J8426" s="111"/>
      <c r="AD8426" s="111"/>
      <c r="AH8426" s="111"/>
    </row>
    <row r="8427" spans="3:34">
      <c r="C8427" s="111"/>
      <c r="D8427" s="111"/>
      <c r="E8427" s="111"/>
      <c r="F8427" s="138"/>
      <c r="G8427" s="111"/>
      <c r="J8427" s="111"/>
      <c r="AD8427" s="111"/>
      <c r="AH8427" s="111"/>
    </row>
    <row r="8428" spans="3:34">
      <c r="C8428" s="111"/>
      <c r="D8428" s="111"/>
      <c r="E8428" s="111"/>
      <c r="F8428" s="138"/>
      <c r="G8428" s="111"/>
      <c r="J8428" s="111"/>
      <c r="AD8428" s="111"/>
      <c r="AH8428" s="111"/>
    </row>
    <row r="8429" spans="3:34">
      <c r="C8429" s="111"/>
      <c r="D8429" s="111"/>
      <c r="E8429" s="111"/>
      <c r="F8429" s="138"/>
      <c r="G8429" s="111"/>
      <c r="J8429" s="111"/>
      <c r="AD8429" s="111"/>
      <c r="AH8429" s="111"/>
    </row>
    <row r="8430" spans="3:34">
      <c r="C8430" s="111"/>
      <c r="D8430" s="111"/>
      <c r="E8430" s="111"/>
      <c r="F8430" s="138"/>
      <c r="G8430" s="111"/>
      <c r="J8430" s="111"/>
      <c r="AD8430" s="111"/>
      <c r="AH8430" s="111"/>
    </row>
    <row r="8431" spans="3:34">
      <c r="C8431" s="111"/>
      <c r="D8431" s="111"/>
      <c r="E8431" s="111"/>
      <c r="F8431" s="138"/>
      <c r="G8431" s="111"/>
      <c r="J8431" s="111"/>
      <c r="AD8431" s="111"/>
      <c r="AH8431" s="111"/>
    </row>
    <row r="8432" spans="3:34">
      <c r="C8432" s="111"/>
      <c r="D8432" s="111"/>
      <c r="E8432" s="111"/>
      <c r="F8432" s="138"/>
      <c r="G8432" s="111"/>
      <c r="J8432" s="111"/>
      <c r="AD8432" s="111"/>
      <c r="AH8432" s="111"/>
    </row>
    <row r="8433" spans="3:34">
      <c r="C8433" s="111"/>
      <c r="D8433" s="111"/>
      <c r="E8433" s="111"/>
      <c r="F8433" s="138"/>
      <c r="G8433" s="111"/>
      <c r="J8433" s="111"/>
      <c r="AD8433" s="111"/>
      <c r="AH8433" s="111"/>
    </row>
    <row r="8434" spans="3:34">
      <c r="C8434" s="111"/>
      <c r="D8434" s="111"/>
      <c r="E8434" s="111"/>
      <c r="F8434" s="138"/>
      <c r="G8434" s="111"/>
      <c r="J8434" s="111"/>
      <c r="AD8434" s="111"/>
      <c r="AH8434" s="111"/>
    </row>
    <row r="8435" spans="3:34">
      <c r="C8435" s="111"/>
      <c r="D8435" s="111"/>
      <c r="E8435" s="111"/>
      <c r="F8435" s="138"/>
      <c r="G8435" s="111"/>
      <c r="J8435" s="111"/>
      <c r="AD8435" s="111"/>
      <c r="AH8435" s="111"/>
    </row>
    <row r="8436" spans="3:34">
      <c r="C8436" s="111"/>
      <c r="D8436" s="111"/>
      <c r="E8436" s="111"/>
      <c r="F8436" s="138"/>
      <c r="G8436" s="111"/>
      <c r="J8436" s="111"/>
      <c r="AD8436" s="111"/>
      <c r="AH8436" s="111"/>
    </row>
    <row r="8437" spans="3:34">
      <c r="C8437" s="111"/>
      <c r="D8437" s="111"/>
      <c r="E8437" s="111"/>
      <c r="F8437" s="138"/>
      <c r="G8437" s="111"/>
      <c r="J8437" s="111"/>
      <c r="AD8437" s="111"/>
      <c r="AH8437" s="111"/>
    </row>
    <row r="8438" spans="3:34">
      <c r="C8438" s="111"/>
      <c r="D8438" s="111"/>
      <c r="E8438" s="111"/>
      <c r="F8438" s="138"/>
      <c r="G8438" s="111"/>
      <c r="J8438" s="111"/>
      <c r="AD8438" s="111"/>
      <c r="AH8438" s="111"/>
    </row>
    <row r="8439" spans="3:34">
      <c r="C8439" s="111"/>
      <c r="D8439" s="111"/>
      <c r="E8439" s="111"/>
      <c r="F8439" s="138"/>
      <c r="G8439" s="111"/>
      <c r="J8439" s="111"/>
      <c r="AD8439" s="111"/>
      <c r="AH8439" s="111"/>
    </row>
    <row r="8440" spans="3:34">
      <c r="C8440" s="111"/>
      <c r="D8440" s="111"/>
      <c r="E8440" s="111"/>
      <c r="F8440" s="138"/>
      <c r="G8440" s="111"/>
      <c r="J8440" s="111"/>
      <c r="AD8440" s="111"/>
      <c r="AH8440" s="111"/>
    </row>
    <row r="8441" spans="3:34">
      <c r="C8441" s="111"/>
      <c r="D8441" s="111"/>
      <c r="E8441" s="111"/>
      <c r="F8441" s="138"/>
      <c r="G8441" s="111"/>
      <c r="J8441" s="111"/>
      <c r="AD8441" s="111"/>
      <c r="AH8441" s="111"/>
    </row>
    <row r="8442" spans="3:34">
      <c r="C8442" s="111"/>
      <c r="D8442" s="111"/>
      <c r="E8442" s="111"/>
      <c r="F8442" s="138"/>
      <c r="G8442" s="111"/>
      <c r="J8442" s="111"/>
      <c r="AD8442" s="111"/>
      <c r="AH8442" s="111"/>
    </row>
    <row r="8443" spans="3:34">
      <c r="C8443" s="111"/>
      <c r="D8443" s="111"/>
      <c r="E8443" s="111"/>
      <c r="F8443" s="138"/>
      <c r="G8443" s="111"/>
      <c r="J8443" s="111"/>
      <c r="AD8443" s="111"/>
      <c r="AH8443" s="111"/>
    </row>
    <row r="8444" spans="3:34">
      <c r="C8444" s="111"/>
      <c r="D8444" s="111"/>
      <c r="E8444" s="111"/>
      <c r="F8444" s="138"/>
      <c r="G8444" s="111"/>
      <c r="J8444" s="111"/>
      <c r="AD8444" s="111"/>
      <c r="AH8444" s="111"/>
    </row>
    <row r="8445" spans="3:34">
      <c r="C8445" s="111"/>
      <c r="D8445" s="111"/>
      <c r="E8445" s="111"/>
      <c r="F8445" s="138"/>
      <c r="G8445" s="111"/>
      <c r="J8445" s="111"/>
      <c r="AD8445" s="111"/>
      <c r="AH8445" s="111"/>
    </row>
    <row r="8446" spans="3:34">
      <c r="C8446" s="111"/>
      <c r="D8446" s="111"/>
      <c r="E8446" s="111"/>
      <c r="F8446" s="138"/>
      <c r="G8446" s="111"/>
      <c r="J8446" s="111"/>
      <c r="AD8446" s="111"/>
      <c r="AH8446" s="111"/>
    </row>
    <row r="8447" spans="3:34">
      <c r="C8447" s="111"/>
      <c r="D8447" s="111"/>
      <c r="E8447" s="111"/>
      <c r="F8447" s="138"/>
      <c r="G8447" s="111"/>
      <c r="J8447" s="111"/>
      <c r="AD8447" s="111"/>
      <c r="AH8447" s="111"/>
    </row>
    <row r="8448" spans="3:34">
      <c r="C8448" s="111"/>
      <c r="D8448" s="111"/>
      <c r="E8448" s="111"/>
      <c r="F8448" s="138"/>
      <c r="G8448" s="111"/>
      <c r="J8448" s="111"/>
      <c r="AD8448" s="111"/>
      <c r="AH8448" s="111"/>
    </row>
    <row r="8449" spans="3:34">
      <c r="C8449" s="111"/>
      <c r="D8449" s="111"/>
      <c r="E8449" s="111"/>
      <c r="F8449" s="138"/>
      <c r="G8449" s="111"/>
      <c r="J8449" s="111"/>
      <c r="AD8449" s="111"/>
      <c r="AH8449" s="111"/>
    </row>
    <row r="8450" spans="3:34">
      <c r="C8450" s="111"/>
      <c r="D8450" s="111"/>
      <c r="E8450" s="111"/>
      <c r="F8450" s="138"/>
      <c r="G8450" s="111"/>
      <c r="J8450" s="111"/>
      <c r="AD8450" s="111"/>
      <c r="AH8450" s="111"/>
    </row>
    <row r="8451" spans="3:34">
      <c r="C8451" s="111"/>
      <c r="D8451" s="111"/>
      <c r="E8451" s="111"/>
      <c r="F8451" s="138"/>
      <c r="G8451" s="111"/>
      <c r="J8451" s="111"/>
      <c r="AD8451" s="111"/>
      <c r="AH8451" s="111"/>
    </row>
    <row r="8452" spans="3:34">
      <c r="C8452" s="111"/>
      <c r="D8452" s="111"/>
      <c r="E8452" s="111"/>
      <c r="F8452" s="138"/>
      <c r="G8452" s="111"/>
      <c r="J8452" s="111"/>
      <c r="AD8452" s="111"/>
      <c r="AH8452" s="111"/>
    </row>
    <row r="8453" spans="3:34">
      <c r="C8453" s="111"/>
      <c r="D8453" s="111"/>
      <c r="E8453" s="111"/>
      <c r="F8453" s="138"/>
      <c r="G8453" s="111"/>
      <c r="J8453" s="111"/>
      <c r="AD8453" s="111"/>
      <c r="AH8453" s="111"/>
    </row>
    <row r="8454" spans="3:34">
      <c r="C8454" s="111"/>
      <c r="D8454" s="111"/>
      <c r="E8454" s="111"/>
      <c r="F8454" s="138"/>
      <c r="G8454" s="111"/>
      <c r="J8454" s="111"/>
      <c r="AD8454" s="111"/>
      <c r="AH8454" s="111"/>
    </row>
    <row r="8455" spans="3:34">
      <c r="C8455" s="111"/>
      <c r="D8455" s="111"/>
      <c r="E8455" s="111"/>
      <c r="F8455" s="138"/>
      <c r="G8455" s="111"/>
      <c r="J8455" s="111"/>
      <c r="AD8455" s="111"/>
      <c r="AH8455" s="111"/>
    </row>
    <row r="8456" spans="3:34">
      <c r="C8456" s="111"/>
      <c r="D8456" s="111"/>
      <c r="E8456" s="111"/>
      <c r="F8456" s="138"/>
      <c r="G8456" s="111"/>
      <c r="J8456" s="111"/>
      <c r="AD8456" s="111"/>
      <c r="AH8456" s="111"/>
    </row>
    <row r="8457" spans="3:34">
      <c r="C8457" s="111"/>
      <c r="D8457" s="111"/>
      <c r="E8457" s="111"/>
      <c r="F8457" s="138"/>
      <c r="G8457" s="111"/>
      <c r="J8457" s="111"/>
      <c r="AD8457" s="111"/>
      <c r="AH8457" s="111"/>
    </row>
    <row r="8458" spans="3:34">
      <c r="C8458" s="111"/>
      <c r="D8458" s="111"/>
      <c r="E8458" s="111"/>
      <c r="F8458" s="138"/>
      <c r="G8458" s="111"/>
      <c r="J8458" s="111"/>
      <c r="AD8458" s="111"/>
      <c r="AH8458" s="111"/>
    </row>
    <row r="8459" spans="3:34">
      <c r="C8459" s="111"/>
      <c r="D8459" s="111"/>
      <c r="E8459" s="111"/>
      <c r="F8459" s="138"/>
      <c r="G8459" s="111"/>
      <c r="J8459" s="111"/>
      <c r="AD8459" s="111"/>
      <c r="AH8459" s="111"/>
    </row>
    <row r="8460" spans="3:34">
      <c r="C8460" s="111"/>
      <c r="D8460" s="111"/>
      <c r="E8460" s="111"/>
      <c r="F8460" s="138"/>
      <c r="G8460" s="111"/>
      <c r="J8460" s="111"/>
      <c r="AD8460" s="111"/>
      <c r="AH8460" s="111"/>
    </row>
    <row r="8461" spans="3:34">
      <c r="C8461" s="111"/>
      <c r="D8461" s="111"/>
      <c r="E8461" s="111"/>
      <c r="F8461" s="138"/>
      <c r="G8461" s="111"/>
      <c r="J8461" s="111"/>
      <c r="AD8461" s="111"/>
      <c r="AH8461" s="111"/>
    </row>
    <row r="8462" spans="3:34">
      <c r="C8462" s="111"/>
      <c r="D8462" s="111"/>
      <c r="E8462" s="111"/>
      <c r="F8462" s="138"/>
      <c r="G8462" s="111"/>
      <c r="J8462" s="111"/>
      <c r="AD8462" s="111"/>
      <c r="AH8462" s="111"/>
    </row>
    <row r="8463" spans="3:34">
      <c r="C8463" s="111"/>
      <c r="D8463" s="111"/>
      <c r="E8463" s="111"/>
      <c r="F8463" s="138"/>
      <c r="G8463" s="111"/>
      <c r="J8463" s="111"/>
      <c r="AD8463" s="111"/>
      <c r="AH8463" s="111"/>
    </row>
    <row r="8464" spans="3:34">
      <c r="C8464" s="111"/>
      <c r="D8464" s="111"/>
      <c r="E8464" s="111"/>
      <c r="F8464" s="138"/>
      <c r="G8464" s="111"/>
      <c r="J8464" s="111"/>
      <c r="AD8464" s="111"/>
      <c r="AH8464" s="111"/>
    </row>
    <row r="8465" spans="3:34">
      <c r="C8465" s="111"/>
      <c r="D8465" s="111"/>
      <c r="E8465" s="111"/>
      <c r="F8465" s="138"/>
      <c r="G8465" s="111"/>
      <c r="J8465" s="111"/>
      <c r="AD8465" s="111"/>
      <c r="AH8465" s="111"/>
    </row>
    <row r="8466" spans="3:34">
      <c r="C8466" s="111"/>
      <c r="D8466" s="111"/>
      <c r="E8466" s="111"/>
      <c r="F8466" s="138"/>
      <c r="G8466" s="111"/>
      <c r="J8466" s="111"/>
      <c r="AD8466" s="111"/>
      <c r="AH8466" s="111"/>
    </row>
    <row r="8467" spans="3:34">
      <c r="C8467" s="111"/>
      <c r="D8467" s="111"/>
      <c r="E8467" s="111"/>
      <c r="F8467" s="138"/>
      <c r="G8467" s="111"/>
      <c r="J8467" s="111"/>
      <c r="AD8467" s="111"/>
      <c r="AH8467" s="111"/>
    </row>
    <row r="8468" spans="3:34">
      <c r="C8468" s="111"/>
      <c r="D8468" s="111"/>
      <c r="E8468" s="111"/>
      <c r="F8468" s="138"/>
      <c r="G8468" s="111"/>
      <c r="J8468" s="111"/>
      <c r="AD8468" s="111"/>
      <c r="AH8468" s="111"/>
    </row>
    <row r="8469" spans="3:34">
      <c r="C8469" s="111"/>
      <c r="D8469" s="111"/>
      <c r="E8469" s="111"/>
      <c r="F8469" s="138"/>
      <c r="G8469" s="111"/>
      <c r="J8469" s="111"/>
      <c r="AD8469" s="111"/>
      <c r="AH8469" s="111"/>
    </row>
    <row r="8470" spans="3:34">
      <c r="C8470" s="111"/>
      <c r="D8470" s="111"/>
      <c r="E8470" s="111"/>
      <c r="F8470" s="138"/>
      <c r="G8470" s="111"/>
      <c r="J8470" s="111"/>
      <c r="AD8470" s="111"/>
      <c r="AH8470" s="111"/>
    </row>
    <row r="8471" spans="3:34">
      <c r="C8471" s="111"/>
      <c r="D8471" s="111"/>
      <c r="E8471" s="111"/>
      <c r="F8471" s="138"/>
      <c r="G8471" s="111"/>
      <c r="J8471" s="111"/>
      <c r="AD8471" s="111"/>
      <c r="AH8471" s="111"/>
    </row>
    <row r="8472" spans="3:34">
      <c r="C8472" s="111"/>
      <c r="D8472" s="111"/>
      <c r="E8472" s="111"/>
      <c r="F8472" s="138"/>
      <c r="G8472" s="111"/>
      <c r="J8472" s="111"/>
      <c r="AD8472" s="111"/>
      <c r="AH8472" s="111"/>
    </row>
    <row r="8473" spans="3:34">
      <c r="C8473" s="111"/>
      <c r="D8473" s="111"/>
      <c r="E8473" s="111"/>
      <c r="F8473" s="138"/>
      <c r="G8473" s="111"/>
      <c r="J8473" s="111"/>
      <c r="AD8473" s="111"/>
      <c r="AH8473" s="111"/>
    </row>
    <row r="8474" spans="3:34">
      <c r="C8474" s="111"/>
      <c r="D8474" s="111"/>
      <c r="E8474" s="111"/>
      <c r="F8474" s="138"/>
      <c r="G8474" s="111"/>
      <c r="J8474" s="111"/>
      <c r="AD8474" s="111"/>
      <c r="AH8474" s="111"/>
    </row>
    <row r="8475" spans="3:34">
      <c r="C8475" s="111"/>
      <c r="D8475" s="111"/>
      <c r="E8475" s="111"/>
      <c r="F8475" s="138"/>
      <c r="G8475" s="111"/>
      <c r="J8475" s="111"/>
      <c r="AD8475" s="111"/>
      <c r="AH8475" s="111"/>
    </row>
    <row r="8476" spans="3:34">
      <c r="C8476" s="111"/>
      <c r="D8476" s="111"/>
      <c r="E8476" s="111"/>
      <c r="F8476" s="138"/>
      <c r="G8476" s="111"/>
      <c r="J8476" s="111"/>
      <c r="AD8476" s="111"/>
      <c r="AH8476" s="111"/>
    </row>
    <row r="8477" spans="3:34">
      <c r="C8477" s="111"/>
      <c r="D8477" s="111"/>
      <c r="E8477" s="111"/>
      <c r="F8477" s="138"/>
      <c r="G8477" s="111"/>
      <c r="J8477" s="111"/>
      <c r="AD8477" s="111"/>
      <c r="AH8477" s="111"/>
    </row>
    <row r="8478" spans="3:34">
      <c r="C8478" s="111"/>
      <c r="D8478" s="111"/>
      <c r="E8478" s="111"/>
      <c r="F8478" s="138"/>
      <c r="G8478" s="111"/>
      <c r="J8478" s="111"/>
      <c r="AD8478" s="111"/>
      <c r="AH8478" s="111"/>
    </row>
    <row r="8479" spans="3:34">
      <c r="C8479" s="111"/>
      <c r="D8479" s="111"/>
      <c r="E8479" s="111"/>
      <c r="F8479" s="138"/>
      <c r="G8479" s="111"/>
      <c r="J8479" s="111"/>
      <c r="AD8479" s="111"/>
      <c r="AH8479" s="111"/>
    </row>
    <row r="8480" spans="3:34">
      <c r="C8480" s="111"/>
      <c r="D8480" s="111"/>
      <c r="E8480" s="111"/>
      <c r="F8480" s="138"/>
      <c r="G8480" s="111"/>
      <c r="J8480" s="111"/>
      <c r="AD8480" s="111"/>
      <c r="AH8480" s="111"/>
    </row>
    <row r="8481" spans="3:34">
      <c r="C8481" s="111"/>
      <c r="D8481" s="111"/>
      <c r="E8481" s="111"/>
      <c r="F8481" s="138"/>
      <c r="G8481" s="111"/>
      <c r="J8481" s="111"/>
      <c r="AD8481" s="111"/>
      <c r="AH8481" s="111"/>
    </row>
    <row r="8482" spans="3:34">
      <c r="C8482" s="111"/>
      <c r="D8482" s="111"/>
      <c r="E8482" s="111"/>
      <c r="F8482" s="138"/>
      <c r="G8482" s="111"/>
      <c r="J8482" s="111"/>
      <c r="AD8482" s="111"/>
      <c r="AH8482" s="111"/>
    </row>
    <row r="8483" spans="3:34">
      <c r="C8483" s="111"/>
      <c r="D8483" s="111"/>
      <c r="E8483" s="111"/>
      <c r="F8483" s="138"/>
      <c r="G8483" s="111"/>
      <c r="J8483" s="111"/>
      <c r="AD8483" s="111"/>
      <c r="AH8483" s="111"/>
    </row>
    <row r="8484" spans="3:34">
      <c r="C8484" s="111"/>
      <c r="D8484" s="111"/>
      <c r="E8484" s="111"/>
      <c r="F8484" s="138"/>
      <c r="G8484" s="111"/>
      <c r="J8484" s="111"/>
      <c r="AD8484" s="111"/>
      <c r="AH8484" s="111"/>
    </row>
    <row r="8485" spans="3:34">
      <c r="C8485" s="111"/>
      <c r="D8485" s="111"/>
      <c r="E8485" s="111"/>
      <c r="F8485" s="138"/>
      <c r="G8485" s="111"/>
      <c r="J8485" s="111"/>
      <c r="AD8485" s="111"/>
      <c r="AH8485" s="111"/>
    </row>
    <row r="8486" spans="3:34">
      <c r="C8486" s="111"/>
      <c r="D8486" s="111"/>
      <c r="E8486" s="111"/>
      <c r="F8486" s="138"/>
      <c r="G8486" s="111"/>
      <c r="J8486" s="111"/>
      <c r="AD8486" s="111"/>
      <c r="AH8486" s="111"/>
    </row>
    <row r="8487" spans="3:34">
      <c r="C8487" s="111"/>
      <c r="D8487" s="111"/>
      <c r="E8487" s="111"/>
      <c r="F8487" s="138"/>
      <c r="G8487" s="111"/>
      <c r="J8487" s="111"/>
      <c r="AD8487" s="111"/>
      <c r="AH8487" s="111"/>
    </row>
    <row r="8488" spans="3:34">
      <c r="C8488" s="111"/>
      <c r="D8488" s="111"/>
      <c r="E8488" s="111"/>
      <c r="F8488" s="138"/>
      <c r="G8488" s="111"/>
      <c r="J8488" s="111"/>
      <c r="AD8488" s="111"/>
      <c r="AH8488" s="111"/>
    </row>
    <row r="8489" spans="3:34">
      <c r="C8489" s="111"/>
      <c r="D8489" s="111"/>
      <c r="E8489" s="111"/>
      <c r="F8489" s="138"/>
      <c r="G8489" s="111"/>
      <c r="J8489" s="111"/>
      <c r="AD8489" s="111"/>
      <c r="AH8489" s="111"/>
    </row>
    <row r="8490" spans="3:34">
      <c r="C8490" s="111"/>
      <c r="D8490" s="111"/>
      <c r="E8490" s="111"/>
      <c r="F8490" s="138"/>
      <c r="G8490" s="111"/>
      <c r="J8490" s="111"/>
      <c r="AD8490" s="111"/>
      <c r="AH8490" s="111"/>
    </row>
    <row r="8491" spans="3:34">
      <c r="C8491" s="111"/>
      <c r="D8491" s="111"/>
      <c r="E8491" s="111"/>
      <c r="F8491" s="138"/>
      <c r="G8491" s="111"/>
      <c r="J8491" s="111"/>
      <c r="AD8491" s="111"/>
      <c r="AH8491" s="111"/>
    </row>
    <row r="8492" spans="3:34">
      <c r="C8492" s="111"/>
      <c r="D8492" s="111"/>
      <c r="E8492" s="111"/>
      <c r="F8492" s="138"/>
      <c r="G8492" s="111"/>
      <c r="J8492" s="111"/>
      <c r="AD8492" s="111"/>
      <c r="AH8492" s="111"/>
    </row>
    <row r="8493" spans="3:34">
      <c r="C8493" s="111"/>
      <c r="D8493" s="111"/>
      <c r="E8493" s="111"/>
      <c r="F8493" s="138"/>
      <c r="G8493" s="111"/>
      <c r="J8493" s="111"/>
      <c r="AD8493" s="111"/>
      <c r="AH8493" s="111"/>
    </row>
    <row r="8494" spans="3:34">
      <c r="C8494" s="111"/>
      <c r="D8494" s="111"/>
      <c r="E8494" s="111"/>
      <c r="F8494" s="138"/>
      <c r="G8494" s="111"/>
      <c r="J8494" s="111"/>
      <c r="AD8494" s="111"/>
      <c r="AH8494" s="111"/>
    </row>
    <row r="8495" spans="3:34">
      <c r="C8495" s="111"/>
      <c r="D8495" s="111"/>
      <c r="E8495" s="111"/>
      <c r="F8495" s="138"/>
      <c r="G8495" s="111"/>
      <c r="J8495" s="111"/>
      <c r="AD8495" s="111"/>
      <c r="AH8495" s="111"/>
    </row>
    <row r="8496" spans="3:34">
      <c r="C8496" s="111"/>
      <c r="D8496" s="111"/>
      <c r="E8496" s="111"/>
      <c r="F8496" s="138"/>
      <c r="G8496" s="111"/>
      <c r="J8496" s="111"/>
      <c r="AD8496" s="111"/>
      <c r="AH8496" s="111"/>
    </row>
    <row r="8497" spans="3:34">
      <c r="C8497" s="111"/>
      <c r="D8497" s="111"/>
      <c r="E8497" s="111"/>
      <c r="F8497" s="138"/>
      <c r="G8497" s="111"/>
      <c r="J8497" s="111"/>
      <c r="AD8497" s="111"/>
      <c r="AH8497" s="111"/>
    </row>
    <row r="8498" spans="3:34">
      <c r="C8498" s="111"/>
      <c r="D8498" s="111"/>
      <c r="E8498" s="111"/>
      <c r="F8498" s="138"/>
      <c r="G8498" s="111"/>
      <c r="J8498" s="111"/>
      <c r="AD8498" s="111"/>
      <c r="AH8498" s="111"/>
    </row>
    <row r="8499" spans="3:34">
      <c r="C8499" s="111"/>
      <c r="D8499" s="111"/>
      <c r="E8499" s="111"/>
      <c r="F8499" s="138"/>
      <c r="G8499" s="111"/>
      <c r="J8499" s="111"/>
      <c r="AD8499" s="111"/>
      <c r="AH8499" s="111"/>
    </row>
    <row r="8500" spans="3:34">
      <c r="C8500" s="111"/>
      <c r="D8500" s="111"/>
      <c r="E8500" s="111"/>
      <c r="F8500" s="138"/>
      <c r="G8500" s="111"/>
      <c r="J8500" s="111"/>
      <c r="AD8500" s="111"/>
      <c r="AH8500" s="111"/>
    </row>
    <row r="8501" spans="3:34">
      <c r="C8501" s="111"/>
      <c r="D8501" s="111"/>
      <c r="E8501" s="111"/>
      <c r="F8501" s="138"/>
      <c r="G8501" s="111"/>
      <c r="J8501" s="111"/>
      <c r="AD8501" s="111"/>
      <c r="AH8501" s="111"/>
    </row>
    <row r="8502" spans="3:34">
      <c r="C8502" s="111"/>
      <c r="D8502" s="111"/>
      <c r="E8502" s="111"/>
      <c r="F8502" s="138"/>
      <c r="G8502" s="111"/>
      <c r="J8502" s="111"/>
      <c r="AD8502" s="111"/>
      <c r="AH8502" s="111"/>
    </row>
    <row r="8503" spans="3:34">
      <c r="C8503" s="111"/>
      <c r="D8503" s="111"/>
      <c r="E8503" s="111"/>
      <c r="F8503" s="138"/>
      <c r="G8503" s="111"/>
      <c r="J8503" s="111"/>
      <c r="AD8503" s="111"/>
      <c r="AH8503" s="111"/>
    </row>
    <row r="8504" spans="3:34">
      <c r="C8504" s="111"/>
      <c r="D8504" s="111"/>
      <c r="E8504" s="111"/>
      <c r="F8504" s="138"/>
      <c r="G8504" s="111"/>
      <c r="J8504" s="111"/>
      <c r="AD8504" s="111"/>
      <c r="AH8504" s="111"/>
    </row>
    <row r="8505" spans="3:34">
      <c r="C8505" s="111"/>
      <c r="D8505" s="111"/>
      <c r="E8505" s="111"/>
      <c r="F8505" s="138"/>
      <c r="G8505" s="111"/>
      <c r="J8505" s="111"/>
      <c r="AD8505" s="111"/>
      <c r="AH8505" s="111"/>
    </row>
    <row r="8506" spans="3:34">
      <c r="C8506" s="111"/>
      <c r="D8506" s="111"/>
      <c r="E8506" s="111"/>
      <c r="F8506" s="138"/>
      <c r="G8506" s="111"/>
      <c r="J8506" s="111"/>
      <c r="AD8506" s="111"/>
      <c r="AH8506" s="111"/>
    </row>
    <row r="8507" spans="3:34">
      <c r="C8507" s="111"/>
      <c r="D8507" s="111"/>
      <c r="E8507" s="111"/>
      <c r="F8507" s="138"/>
      <c r="G8507" s="111"/>
      <c r="J8507" s="111"/>
      <c r="AD8507" s="111"/>
      <c r="AH8507" s="111"/>
    </row>
    <row r="8508" spans="3:34">
      <c r="C8508" s="111"/>
      <c r="D8508" s="111"/>
      <c r="E8508" s="111"/>
      <c r="F8508" s="138"/>
      <c r="G8508" s="111"/>
      <c r="J8508" s="111"/>
      <c r="AD8508" s="111"/>
      <c r="AH8508" s="111"/>
    </row>
    <row r="8509" spans="3:34">
      <c r="C8509" s="111"/>
      <c r="D8509" s="111"/>
      <c r="E8509" s="111"/>
      <c r="F8509" s="138"/>
      <c r="G8509" s="111"/>
      <c r="J8509" s="111"/>
      <c r="AD8509" s="111"/>
      <c r="AH8509" s="111"/>
    </row>
    <row r="8510" spans="3:34">
      <c r="C8510" s="111"/>
      <c r="D8510" s="111"/>
      <c r="E8510" s="111"/>
      <c r="F8510" s="138"/>
      <c r="G8510" s="111"/>
      <c r="J8510" s="111"/>
      <c r="AD8510" s="111"/>
      <c r="AH8510" s="111"/>
    </row>
    <row r="8511" spans="3:34">
      <c r="C8511" s="111"/>
      <c r="D8511" s="111"/>
      <c r="E8511" s="111"/>
      <c r="F8511" s="138"/>
      <c r="G8511" s="111"/>
      <c r="J8511" s="111"/>
      <c r="AD8511" s="111"/>
      <c r="AH8511" s="111"/>
    </row>
    <row r="8512" spans="3:34">
      <c r="C8512" s="111"/>
      <c r="D8512" s="111"/>
      <c r="E8512" s="111"/>
      <c r="F8512" s="138"/>
      <c r="G8512" s="111"/>
      <c r="J8512" s="111"/>
      <c r="AD8512" s="111"/>
      <c r="AH8512" s="111"/>
    </row>
    <row r="8513" spans="3:34">
      <c r="C8513" s="111"/>
      <c r="D8513" s="111"/>
      <c r="E8513" s="111"/>
      <c r="F8513" s="138"/>
      <c r="G8513" s="111"/>
      <c r="J8513" s="111"/>
      <c r="AD8513" s="111"/>
      <c r="AH8513" s="111"/>
    </row>
    <row r="8514" spans="3:34">
      <c r="C8514" s="111"/>
      <c r="D8514" s="111"/>
      <c r="E8514" s="111"/>
      <c r="F8514" s="138"/>
      <c r="G8514" s="111"/>
      <c r="J8514" s="111"/>
      <c r="AD8514" s="111"/>
      <c r="AH8514" s="111"/>
    </row>
    <row r="8515" spans="3:34">
      <c r="C8515" s="111"/>
      <c r="D8515" s="111"/>
      <c r="E8515" s="111"/>
      <c r="F8515" s="138"/>
      <c r="G8515" s="111"/>
      <c r="J8515" s="111"/>
      <c r="AD8515" s="111"/>
      <c r="AH8515" s="111"/>
    </row>
    <row r="8516" spans="3:34">
      <c r="C8516" s="111"/>
      <c r="D8516" s="111"/>
      <c r="E8516" s="111"/>
      <c r="F8516" s="138"/>
      <c r="G8516" s="111"/>
      <c r="J8516" s="111"/>
      <c r="AD8516" s="111"/>
      <c r="AH8516" s="111"/>
    </row>
    <row r="8517" spans="3:34">
      <c r="C8517" s="111"/>
      <c r="D8517" s="111"/>
      <c r="E8517" s="111"/>
      <c r="F8517" s="138"/>
      <c r="G8517" s="111"/>
      <c r="J8517" s="111"/>
      <c r="AD8517" s="111"/>
      <c r="AH8517" s="111"/>
    </row>
    <row r="8518" spans="3:34">
      <c r="C8518" s="111"/>
      <c r="D8518" s="111"/>
      <c r="E8518" s="111"/>
      <c r="F8518" s="138"/>
      <c r="G8518" s="111"/>
      <c r="J8518" s="111"/>
      <c r="AD8518" s="111"/>
      <c r="AH8518" s="111"/>
    </row>
    <row r="8519" spans="3:34">
      <c r="C8519" s="111"/>
      <c r="D8519" s="111"/>
      <c r="E8519" s="111"/>
      <c r="F8519" s="138"/>
      <c r="G8519" s="111"/>
      <c r="J8519" s="111"/>
      <c r="AD8519" s="111"/>
      <c r="AH8519" s="111"/>
    </row>
    <row r="8520" spans="3:34">
      <c r="C8520" s="111"/>
      <c r="D8520" s="111"/>
      <c r="E8520" s="111"/>
      <c r="F8520" s="138"/>
      <c r="G8520" s="111"/>
      <c r="J8520" s="111"/>
      <c r="AD8520" s="111"/>
      <c r="AH8520" s="111"/>
    </row>
    <row r="8521" spans="3:34">
      <c r="C8521" s="111"/>
      <c r="D8521" s="111"/>
      <c r="E8521" s="111"/>
      <c r="F8521" s="138"/>
      <c r="G8521" s="111"/>
      <c r="J8521" s="111"/>
      <c r="AD8521" s="111"/>
      <c r="AH8521" s="111"/>
    </row>
    <row r="8522" spans="3:34">
      <c r="C8522" s="111"/>
      <c r="D8522" s="111"/>
      <c r="E8522" s="111"/>
      <c r="F8522" s="138"/>
      <c r="G8522" s="111"/>
      <c r="J8522" s="111"/>
      <c r="AD8522" s="111"/>
      <c r="AH8522" s="111"/>
    </row>
    <row r="8523" spans="3:34">
      <c r="C8523" s="111"/>
      <c r="D8523" s="111"/>
      <c r="E8523" s="111"/>
      <c r="F8523" s="138"/>
      <c r="G8523" s="111"/>
      <c r="J8523" s="111"/>
      <c r="AD8523" s="111"/>
      <c r="AH8523" s="111"/>
    </row>
    <row r="8524" spans="3:34">
      <c r="C8524" s="111"/>
      <c r="D8524" s="111"/>
      <c r="E8524" s="111"/>
      <c r="F8524" s="138"/>
      <c r="G8524" s="111"/>
      <c r="J8524" s="111"/>
      <c r="AD8524" s="111"/>
      <c r="AH8524" s="111"/>
    </row>
    <row r="8525" spans="3:34">
      <c r="C8525" s="111"/>
      <c r="D8525" s="111"/>
      <c r="E8525" s="111"/>
      <c r="F8525" s="138"/>
      <c r="G8525" s="111"/>
      <c r="J8525" s="111"/>
      <c r="AD8525" s="111"/>
      <c r="AH8525" s="111"/>
    </row>
    <row r="8526" spans="3:34">
      <c r="C8526" s="111"/>
      <c r="D8526" s="111"/>
      <c r="E8526" s="111"/>
      <c r="F8526" s="138"/>
      <c r="G8526" s="111"/>
      <c r="J8526" s="111"/>
      <c r="AD8526" s="111"/>
      <c r="AH8526" s="111"/>
    </row>
    <row r="8527" spans="3:34">
      <c r="C8527" s="111"/>
      <c r="D8527" s="111"/>
      <c r="E8527" s="111"/>
      <c r="F8527" s="138"/>
      <c r="G8527" s="111"/>
      <c r="J8527" s="111"/>
      <c r="AD8527" s="111"/>
      <c r="AH8527" s="111"/>
    </row>
    <row r="8528" spans="3:34">
      <c r="C8528" s="111"/>
      <c r="D8528" s="111"/>
      <c r="E8528" s="111"/>
      <c r="F8528" s="138"/>
      <c r="G8528" s="111"/>
      <c r="J8528" s="111"/>
      <c r="AD8528" s="111"/>
      <c r="AH8528" s="111"/>
    </row>
    <row r="8529" spans="3:34">
      <c r="C8529" s="111"/>
      <c r="D8529" s="111"/>
      <c r="E8529" s="111"/>
      <c r="F8529" s="138"/>
      <c r="G8529" s="111"/>
      <c r="J8529" s="111"/>
      <c r="AD8529" s="111"/>
      <c r="AH8529" s="111"/>
    </row>
    <row r="8530" spans="3:34">
      <c r="C8530" s="111"/>
      <c r="D8530" s="111"/>
      <c r="E8530" s="111"/>
      <c r="F8530" s="138"/>
      <c r="G8530" s="111"/>
      <c r="J8530" s="111"/>
      <c r="AD8530" s="111"/>
      <c r="AH8530" s="111"/>
    </row>
    <row r="8531" spans="3:34">
      <c r="C8531" s="111"/>
      <c r="D8531" s="111"/>
      <c r="E8531" s="111"/>
      <c r="F8531" s="138"/>
      <c r="G8531" s="111"/>
      <c r="J8531" s="111"/>
      <c r="AD8531" s="111"/>
      <c r="AH8531" s="111"/>
    </row>
    <row r="8532" spans="3:34">
      <c r="C8532" s="111"/>
      <c r="D8532" s="111"/>
      <c r="E8532" s="111"/>
      <c r="F8532" s="138"/>
      <c r="G8532" s="111"/>
      <c r="J8532" s="111"/>
      <c r="AD8532" s="111"/>
      <c r="AH8532" s="111"/>
    </row>
    <row r="8533" spans="3:34">
      <c r="C8533" s="111"/>
      <c r="D8533" s="111"/>
      <c r="E8533" s="111"/>
      <c r="F8533" s="138"/>
      <c r="G8533" s="111"/>
      <c r="J8533" s="111"/>
      <c r="AD8533" s="111"/>
      <c r="AH8533" s="111"/>
    </row>
    <row r="8534" spans="3:34">
      <c r="C8534" s="111"/>
      <c r="D8534" s="111"/>
      <c r="E8534" s="111"/>
      <c r="F8534" s="138"/>
      <c r="G8534" s="111"/>
      <c r="J8534" s="111"/>
      <c r="AD8534" s="111"/>
      <c r="AH8534" s="111"/>
    </row>
    <row r="8535" spans="3:34">
      <c r="C8535" s="111"/>
      <c r="D8535" s="111"/>
      <c r="E8535" s="111"/>
      <c r="F8535" s="138"/>
      <c r="G8535" s="111"/>
      <c r="J8535" s="111"/>
      <c r="AD8535" s="111"/>
      <c r="AH8535" s="111"/>
    </row>
    <row r="8536" spans="3:34">
      <c r="C8536" s="111"/>
      <c r="D8536" s="111"/>
      <c r="E8536" s="111"/>
      <c r="F8536" s="138"/>
      <c r="G8536" s="111"/>
      <c r="J8536" s="111"/>
      <c r="AD8536" s="111"/>
      <c r="AH8536" s="111"/>
    </row>
    <row r="8537" spans="3:34">
      <c r="C8537" s="111"/>
      <c r="D8537" s="111"/>
      <c r="E8537" s="111"/>
      <c r="F8537" s="138"/>
      <c r="G8537" s="111"/>
      <c r="J8537" s="111"/>
      <c r="AD8537" s="111"/>
      <c r="AH8537" s="111"/>
    </row>
    <row r="8538" spans="3:34">
      <c r="C8538" s="111"/>
      <c r="D8538" s="111"/>
      <c r="E8538" s="111"/>
      <c r="F8538" s="138"/>
      <c r="G8538" s="111"/>
      <c r="J8538" s="111"/>
      <c r="AD8538" s="111"/>
      <c r="AH8538" s="111"/>
    </row>
    <row r="8539" spans="3:34">
      <c r="C8539" s="111"/>
      <c r="D8539" s="111"/>
      <c r="E8539" s="111"/>
      <c r="F8539" s="138"/>
      <c r="G8539" s="111"/>
      <c r="J8539" s="111"/>
      <c r="AD8539" s="111"/>
      <c r="AH8539" s="111"/>
    </row>
    <row r="8540" spans="3:34">
      <c r="C8540" s="111"/>
      <c r="D8540" s="111"/>
      <c r="E8540" s="111"/>
      <c r="F8540" s="138"/>
      <c r="G8540" s="111"/>
      <c r="J8540" s="111"/>
      <c r="AD8540" s="111"/>
      <c r="AH8540" s="111"/>
    </row>
    <row r="8541" spans="3:34">
      <c r="C8541" s="111"/>
      <c r="D8541" s="111"/>
      <c r="E8541" s="111"/>
      <c r="F8541" s="138"/>
      <c r="G8541" s="111"/>
      <c r="J8541" s="111"/>
      <c r="AD8541" s="111"/>
      <c r="AH8541" s="111"/>
    </row>
    <row r="8542" spans="3:34">
      <c r="C8542" s="111"/>
      <c r="D8542" s="111"/>
      <c r="E8542" s="111"/>
      <c r="F8542" s="138"/>
      <c r="G8542" s="111"/>
      <c r="J8542" s="111"/>
      <c r="AD8542" s="111"/>
      <c r="AH8542" s="111"/>
    </row>
    <row r="8543" spans="3:34">
      <c r="C8543" s="111"/>
      <c r="D8543" s="111"/>
      <c r="E8543" s="111"/>
      <c r="F8543" s="138"/>
      <c r="G8543" s="111"/>
      <c r="J8543" s="111"/>
      <c r="AD8543" s="111"/>
      <c r="AH8543" s="111"/>
    </row>
    <row r="8544" spans="3:34">
      <c r="C8544" s="111"/>
      <c r="D8544" s="111"/>
      <c r="E8544" s="111"/>
      <c r="F8544" s="138"/>
      <c r="G8544" s="111"/>
      <c r="J8544" s="111"/>
      <c r="AD8544" s="111"/>
      <c r="AH8544" s="111"/>
    </row>
    <row r="8545" spans="3:34">
      <c r="C8545" s="111"/>
      <c r="D8545" s="111"/>
      <c r="E8545" s="111"/>
      <c r="F8545" s="138"/>
      <c r="G8545" s="111"/>
      <c r="J8545" s="111"/>
      <c r="AD8545" s="111"/>
      <c r="AH8545" s="111"/>
    </row>
    <row r="8546" spans="3:34">
      <c r="C8546" s="111"/>
      <c r="D8546" s="111"/>
      <c r="E8546" s="111"/>
      <c r="F8546" s="138"/>
      <c r="G8546" s="111"/>
      <c r="J8546" s="111"/>
      <c r="AD8546" s="111"/>
      <c r="AH8546" s="111"/>
    </row>
    <row r="8547" spans="3:34">
      <c r="C8547" s="111"/>
      <c r="D8547" s="111"/>
      <c r="E8547" s="111"/>
      <c r="F8547" s="138"/>
      <c r="G8547" s="111"/>
      <c r="J8547" s="111"/>
      <c r="AD8547" s="111"/>
      <c r="AH8547" s="111"/>
    </row>
    <row r="8548" spans="3:34">
      <c r="C8548" s="111"/>
      <c r="D8548" s="111"/>
      <c r="E8548" s="111"/>
      <c r="F8548" s="138"/>
      <c r="G8548" s="111"/>
      <c r="J8548" s="111"/>
      <c r="AD8548" s="111"/>
      <c r="AH8548" s="111"/>
    </row>
    <row r="8549" spans="3:34">
      <c r="C8549" s="111"/>
      <c r="D8549" s="111"/>
      <c r="E8549" s="111"/>
      <c r="F8549" s="138"/>
      <c r="G8549" s="111"/>
      <c r="J8549" s="111"/>
      <c r="AD8549" s="111"/>
      <c r="AH8549" s="111"/>
    </row>
    <row r="8550" spans="3:34">
      <c r="C8550" s="111"/>
      <c r="D8550" s="111"/>
      <c r="E8550" s="111"/>
      <c r="F8550" s="138"/>
      <c r="G8550" s="111"/>
      <c r="J8550" s="111"/>
      <c r="AD8550" s="111"/>
      <c r="AH8550" s="111"/>
    </row>
    <row r="8551" spans="3:34">
      <c r="C8551" s="111"/>
      <c r="D8551" s="111"/>
      <c r="E8551" s="111"/>
      <c r="F8551" s="138"/>
      <c r="G8551" s="111"/>
      <c r="J8551" s="111"/>
      <c r="AD8551" s="111"/>
      <c r="AH8551" s="111"/>
    </row>
    <row r="8552" spans="3:34">
      <c r="C8552" s="111"/>
      <c r="D8552" s="111"/>
      <c r="E8552" s="111"/>
      <c r="F8552" s="138"/>
      <c r="G8552" s="111"/>
      <c r="J8552" s="111"/>
      <c r="AD8552" s="111"/>
      <c r="AH8552" s="111"/>
    </row>
    <row r="8553" spans="3:34">
      <c r="C8553" s="111"/>
      <c r="D8553" s="111"/>
      <c r="E8553" s="111"/>
      <c r="F8553" s="138"/>
      <c r="G8553" s="111"/>
      <c r="J8553" s="111"/>
      <c r="AD8553" s="111"/>
      <c r="AH8553" s="111"/>
    </row>
    <row r="8554" spans="3:34">
      <c r="C8554" s="111"/>
      <c r="D8554" s="111"/>
      <c r="E8554" s="111"/>
      <c r="F8554" s="138"/>
      <c r="G8554" s="111"/>
      <c r="J8554" s="111"/>
      <c r="AD8554" s="111"/>
      <c r="AH8554" s="111"/>
    </row>
    <row r="8555" spans="3:34">
      <c r="C8555" s="111"/>
      <c r="D8555" s="111"/>
      <c r="E8555" s="111"/>
      <c r="F8555" s="138"/>
      <c r="G8555" s="111"/>
      <c r="J8555" s="111"/>
      <c r="AD8555" s="111"/>
      <c r="AH8555" s="111"/>
    </row>
    <row r="8556" spans="3:34">
      <c r="C8556" s="111"/>
      <c r="D8556" s="111"/>
      <c r="E8556" s="111"/>
      <c r="F8556" s="138"/>
      <c r="G8556" s="111"/>
      <c r="J8556" s="111"/>
      <c r="AD8556" s="111"/>
      <c r="AH8556" s="111"/>
    </row>
    <row r="8557" spans="3:34">
      <c r="C8557" s="111"/>
      <c r="D8557" s="111"/>
      <c r="E8557" s="111"/>
      <c r="F8557" s="138"/>
      <c r="G8557" s="111"/>
      <c r="J8557" s="111"/>
      <c r="AD8557" s="111"/>
      <c r="AH8557" s="111"/>
    </row>
    <row r="8558" spans="3:34">
      <c r="C8558" s="111"/>
      <c r="D8558" s="111"/>
      <c r="E8558" s="111"/>
      <c r="F8558" s="138"/>
      <c r="G8558" s="111"/>
      <c r="J8558" s="111"/>
      <c r="AD8558" s="111"/>
      <c r="AH8558" s="111"/>
    </row>
    <row r="8559" spans="3:34">
      <c r="C8559" s="111"/>
      <c r="D8559" s="111"/>
      <c r="E8559" s="111"/>
      <c r="F8559" s="138"/>
      <c r="G8559" s="111"/>
      <c r="J8559" s="111"/>
      <c r="AD8559" s="111"/>
      <c r="AH8559" s="111"/>
    </row>
    <row r="8560" spans="3:34">
      <c r="C8560" s="111"/>
      <c r="D8560" s="111"/>
      <c r="E8560" s="111"/>
      <c r="F8560" s="138"/>
      <c r="G8560" s="111"/>
      <c r="J8560" s="111"/>
      <c r="AD8560" s="111"/>
      <c r="AH8560" s="111"/>
    </row>
    <row r="8561" spans="3:34">
      <c r="C8561" s="111"/>
      <c r="D8561" s="111"/>
      <c r="E8561" s="111"/>
      <c r="F8561" s="138"/>
      <c r="G8561" s="111"/>
      <c r="J8561" s="111"/>
      <c r="AD8561" s="111"/>
      <c r="AH8561" s="111"/>
    </row>
    <row r="8562" spans="3:34">
      <c r="C8562" s="111"/>
      <c r="D8562" s="111"/>
      <c r="E8562" s="111"/>
      <c r="F8562" s="138"/>
      <c r="G8562" s="111"/>
      <c r="J8562" s="111"/>
      <c r="AD8562" s="111"/>
      <c r="AH8562" s="111"/>
    </row>
    <row r="8563" spans="3:34">
      <c r="C8563" s="111"/>
      <c r="D8563" s="111"/>
      <c r="E8563" s="111"/>
      <c r="F8563" s="138"/>
      <c r="G8563" s="111"/>
      <c r="J8563" s="111"/>
      <c r="AD8563" s="111"/>
      <c r="AH8563" s="111"/>
    </row>
    <row r="8564" spans="3:34">
      <c r="C8564" s="111"/>
      <c r="D8564" s="111"/>
      <c r="E8564" s="111"/>
      <c r="F8564" s="138"/>
      <c r="G8564" s="111"/>
      <c r="J8564" s="111"/>
      <c r="AD8564" s="111"/>
      <c r="AH8564" s="111"/>
    </row>
    <row r="8565" spans="3:34">
      <c r="C8565" s="111"/>
      <c r="D8565" s="111"/>
      <c r="E8565" s="111"/>
      <c r="F8565" s="138"/>
      <c r="G8565" s="111"/>
      <c r="J8565" s="111"/>
      <c r="AD8565" s="111"/>
      <c r="AH8565" s="111"/>
    </row>
    <row r="8566" spans="3:34">
      <c r="C8566" s="111"/>
      <c r="D8566" s="111"/>
      <c r="E8566" s="111"/>
      <c r="F8566" s="138"/>
      <c r="G8566" s="111"/>
      <c r="J8566" s="111"/>
      <c r="AD8566" s="111"/>
      <c r="AH8566" s="111"/>
    </row>
    <row r="8567" spans="3:34">
      <c r="C8567" s="111"/>
      <c r="D8567" s="111"/>
      <c r="E8567" s="111"/>
      <c r="F8567" s="138"/>
      <c r="G8567" s="111"/>
      <c r="J8567" s="111"/>
      <c r="AD8567" s="111"/>
      <c r="AH8567" s="111"/>
    </row>
    <row r="8568" spans="3:34">
      <c r="C8568" s="111"/>
      <c r="D8568" s="111"/>
      <c r="E8568" s="111"/>
      <c r="F8568" s="138"/>
      <c r="G8568" s="111"/>
      <c r="J8568" s="111"/>
      <c r="AD8568" s="111"/>
      <c r="AH8568" s="111"/>
    </row>
    <row r="8569" spans="3:34">
      <c r="C8569" s="111"/>
      <c r="D8569" s="111"/>
      <c r="E8569" s="111"/>
      <c r="F8569" s="138"/>
      <c r="G8569" s="111"/>
      <c r="J8569" s="111"/>
      <c r="AD8569" s="111"/>
      <c r="AH8569" s="111"/>
    </row>
    <row r="8570" spans="3:34">
      <c r="C8570" s="111"/>
      <c r="D8570" s="111"/>
      <c r="E8570" s="111"/>
      <c r="F8570" s="138"/>
      <c r="G8570" s="111"/>
      <c r="J8570" s="111"/>
      <c r="AD8570" s="111"/>
      <c r="AH8570" s="111"/>
    </row>
    <row r="8571" spans="3:34">
      <c r="C8571" s="111"/>
      <c r="D8571" s="111"/>
      <c r="E8571" s="111"/>
      <c r="F8571" s="138"/>
      <c r="G8571" s="111"/>
      <c r="J8571" s="111"/>
      <c r="AD8571" s="111"/>
      <c r="AH8571" s="111"/>
    </row>
    <row r="8572" spans="3:34">
      <c r="C8572" s="111"/>
      <c r="D8572" s="111"/>
      <c r="E8572" s="111"/>
      <c r="F8572" s="138"/>
      <c r="G8572" s="111"/>
      <c r="J8572" s="111"/>
      <c r="AD8572" s="111"/>
      <c r="AH8572" s="111"/>
    </row>
    <row r="8573" spans="3:34">
      <c r="C8573" s="111"/>
      <c r="D8573" s="111"/>
      <c r="E8573" s="111"/>
      <c r="F8573" s="138"/>
      <c r="G8573" s="111"/>
      <c r="J8573" s="111"/>
      <c r="AD8573" s="111"/>
      <c r="AH8573" s="111"/>
    </row>
    <row r="8574" spans="3:34">
      <c r="C8574" s="111"/>
      <c r="D8574" s="111"/>
      <c r="E8574" s="111"/>
      <c r="F8574" s="138"/>
      <c r="G8574" s="111"/>
      <c r="J8574" s="111"/>
      <c r="AD8574" s="111"/>
      <c r="AH8574" s="111"/>
    </row>
    <row r="8575" spans="3:34">
      <c r="C8575" s="111"/>
      <c r="D8575" s="111"/>
      <c r="E8575" s="111"/>
      <c r="F8575" s="138"/>
      <c r="G8575" s="111"/>
      <c r="J8575" s="111"/>
      <c r="AD8575" s="111"/>
      <c r="AH8575" s="111"/>
    </row>
    <row r="8576" spans="3:34">
      <c r="C8576" s="111"/>
      <c r="D8576" s="111"/>
      <c r="E8576" s="111"/>
      <c r="F8576" s="138"/>
      <c r="G8576" s="111"/>
      <c r="J8576" s="111"/>
      <c r="AD8576" s="111"/>
      <c r="AH8576" s="111"/>
    </row>
    <row r="8577" spans="3:34">
      <c r="C8577" s="111"/>
      <c r="D8577" s="111"/>
      <c r="E8577" s="111"/>
      <c r="F8577" s="138"/>
      <c r="G8577" s="111"/>
      <c r="J8577" s="111"/>
      <c r="AD8577" s="111"/>
      <c r="AH8577" s="111"/>
    </row>
    <row r="8578" spans="3:34">
      <c r="C8578" s="111"/>
      <c r="D8578" s="111"/>
      <c r="E8578" s="111"/>
      <c r="F8578" s="138"/>
      <c r="G8578" s="111"/>
      <c r="J8578" s="111"/>
      <c r="AD8578" s="111"/>
      <c r="AH8578" s="111"/>
    </row>
    <row r="8579" spans="3:34">
      <c r="C8579" s="111"/>
      <c r="D8579" s="111"/>
      <c r="E8579" s="111"/>
      <c r="F8579" s="138"/>
      <c r="G8579" s="111"/>
      <c r="J8579" s="111"/>
      <c r="AD8579" s="111"/>
      <c r="AH8579" s="111"/>
    </row>
    <row r="8580" spans="3:34">
      <c r="C8580" s="111"/>
      <c r="D8580" s="111"/>
      <c r="E8580" s="111"/>
      <c r="F8580" s="138"/>
      <c r="G8580" s="111"/>
      <c r="J8580" s="111"/>
      <c r="AD8580" s="111"/>
      <c r="AH8580" s="111"/>
    </row>
    <row r="8581" spans="3:34">
      <c r="C8581" s="111"/>
      <c r="D8581" s="111"/>
      <c r="E8581" s="111"/>
      <c r="F8581" s="138"/>
      <c r="G8581" s="111"/>
      <c r="J8581" s="111"/>
      <c r="AD8581" s="111"/>
      <c r="AH8581" s="111"/>
    </row>
    <row r="8582" spans="3:34">
      <c r="C8582" s="111"/>
      <c r="D8582" s="111"/>
      <c r="E8582" s="111"/>
      <c r="F8582" s="138"/>
      <c r="G8582" s="111"/>
      <c r="J8582" s="111"/>
      <c r="AD8582" s="111"/>
      <c r="AH8582" s="111"/>
    </row>
    <row r="8583" spans="3:34">
      <c r="C8583" s="111"/>
      <c r="D8583" s="111"/>
      <c r="E8583" s="111"/>
      <c r="F8583" s="138"/>
      <c r="G8583" s="111"/>
      <c r="J8583" s="111"/>
      <c r="AD8583" s="111"/>
      <c r="AH8583" s="111"/>
    </row>
    <row r="8584" spans="3:34">
      <c r="C8584" s="111"/>
      <c r="D8584" s="111"/>
      <c r="E8584" s="111"/>
      <c r="F8584" s="138"/>
      <c r="G8584" s="111"/>
      <c r="J8584" s="111"/>
      <c r="AD8584" s="111"/>
      <c r="AH8584" s="111"/>
    </row>
    <row r="8585" spans="3:34">
      <c r="C8585" s="111"/>
      <c r="D8585" s="111"/>
      <c r="E8585" s="111"/>
      <c r="F8585" s="138"/>
      <c r="G8585" s="111"/>
      <c r="J8585" s="111"/>
      <c r="AD8585" s="111"/>
      <c r="AH8585" s="111"/>
    </row>
    <row r="8586" spans="3:34">
      <c r="C8586" s="111"/>
      <c r="D8586" s="111"/>
      <c r="E8586" s="111"/>
      <c r="F8586" s="138"/>
      <c r="G8586" s="111"/>
      <c r="J8586" s="111"/>
      <c r="AD8586" s="111"/>
      <c r="AH8586" s="111"/>
    </row>
    <row r="8587" spans="3:34">
      <c r="C8587" s="111"/>
      <c r="D8587" s="111"/>
      <c r="E8587" s="111"/>
      <c r="F8587" s="138"/>
      <c r="G8587" s="111"/>
      <c r="J8587" s="111"/>
      <c r="AD8587" s="111"/>
      <c r="AH8587" s="111"/>
    </row>
    <row r="8588" spans="3:34">
      <c r="C8588" s="111"/>
      <c r="D8588" s="111"/>
      <c r="E8588" s="111"/>
      <c r="F8588" s="138"/>
      <c r="G8588" s="111"/>
      <c r="J8588" s="111"/>
      <c r="AD8588" s="111"/>
      <c r="AH8588" s="111"/>
    </row>
    <row r="8589" spans="3:34">
      <c r="C8589" s="111"/>
      <c r="D8589" s="111"/>
      <c r="E8589" s="111"/>
      <c r="F8589" s="138"/>
      <c r="G8589" s="111"/>
      <c r="J8589" s="111"/>
      <c r="AD8589" s="111"/>
      <c r="AH8589" s="111"/>
    </row>
    <row r="8590" spans="3:34">
      <c r="C8590" s="111"/>
      <c r="D8590" s="111"/>
      <c r="E8590" s="111"/>
      <c r="F8590" s="138"/>
      <c r="G8590" s="111"/>
      <c r="J8590" s="111"/>
      <c r="AD8590" s="111"/>
      <c r="AH8590" s="111"/>
    </row>
    <row r="8591" spans="3:34">
      <c r="C8591" s="111"/>
      <c r="D8591" s="111"/>
      <c r="E8591" s="111"/>
      <c r="F8591" s="138"/>
      <c r="G8591" s="111"/>
      <c r="J8591" s="111"/>
      <c r="AD8591" s="111"/>
      <c r="AH8591" s="111"/>
    </row>
    <row r="8592" spans="3:34">
      <c r="C8592" s="111"/>
      <c r="D8592" s="111"/>
      <c r="E8592" s="111"/>
      <c r="F8592" s="138"/>
      <c r="G8592" s="111"/>
      <c r="J8592" s="111"/>
      <c r="AD8592" s="111"/>
      <c r="AH8592" s="111"/>
    </row>
    <row r="8593" spans="3:34">
      <c r="C8593" s="111"/>
      <c r="D8593" s="111"/>
      <c r="E8593" s="111"/>
      <c r="F8593" s="138"/>
      <c r="G8593" s="111"/>
      <c r="J8593" s="111"/>
      <c r="AD8593" s="111"/>
      <c r="AH8593" s="111"/>
    </row>
    <row r="8594" spans="3:34">
      <c r="C8594" s="111"/>
      <c r="D8594" s="111"/>
      <c r="E8594" s="111"/>
      <c r="F8594" s="138"/>
      <c r="G8594" s="111"/>
      <c r="J8594" s="111"/>
      <c r="AD8594" s="111"/>
      <c r="AH8594" s="111"/>
    </row>
    <row r="8595" spans="3:34">
      <c r="C8595" s="111"/>
      <c r="D8595" s="111"/>
      <c r="E8595" s="111"/>
      <c r="F8595" s="138"/>
      <c r="G8595" s="111"/>
      <c r="J8595" s="111"/>
      <c r="AD8595" s="111"/>
      <c r="AH8595" s="111"/>
    </row>
    <row r="8596" spans="3:34">
      <c r="C8596" s="111"/>
      <c r="D8596" s="111"/>
      <c r="E8596" s="111"/>
      <c r="F8596" s="138"/>
      <c r="G8596" s="111"/>
      <c r="J8596" s="111"/>
      <c r="AD8596" s="111"/>
      <c r="AH8596" s="111"/>
    </row>
    <row r="8597" spans="3:34">
      <c r="C8597" s="111"/>
      <c r="D8597" s="111"/>
      <c r="E8597" s="111"/>
      <c r="F8597" s="138"/>
      <c r="G8597" s="111"/>
      <c r="J8597" s="111"/>
      <c r="AD8597" s="111"/>
      <c r="AH8597" s="111"/>
    </row>
    <row r="8598" spans="3:34">
      <c r="C8598" s="111"/>
      <c r="D8598" s="111"/>
      <c r="E8598" s="111"/>
      <c r="F8598" s="138"/>
      <c r="G8598" s="111"/>
      <c r="J8598" s="111"/>
      <c r="AD8598" s="111"/>
      <c r="AH8598" s="111"/>
    </row>
    <row r="8599" spans="3:34">
      <c r="C8599" s="111"/>
      <c r="D8599" s="111"/>
      <c r="E8599" s="111"/>
      <c r="F8599" s="138"/>
      <c r="G8599" s="111"/>
      <c r="J8599" s="111"/>
      <c r="AD8599" s="111"/>
      <c r="AH8599" s="111"/>
    </row>
    <row r="8600" spans="3:34">
      <c r="C8600" s="111"/>
      <c r="D8600" s="111"/>
      <c r="E8600" s="111"/>
      <c r="F8600" s="138"/>
      <c r="G8600" s="111"/>
      <c r="J8600" s="111"/>
      <c r="AD8600" s="111"/>
      <c r="AH8600" s="111"/>
    </row>
    <row r="8601" spans="3:34">
      <c r="C8601" s="111"/>
      <c r="D8601" s="111"/>
      <c r="E8601" s="111"/>
      <c r="F8601" s="138"/>
      <c r="G8601" s="111"/>
      <c r="J8601" s="111"/>
      <c r="AD8601" s="111"/>
      <c r="AH8601" s="111"/>
    </row>
    <row r="8602" spans="3:34">
      <c r="C8602" s="111"/>
      <c r="D8602" s="111"/>
      <c r="E8602" s="111"/>
      <c r="F8602" s="138"/>
      <c r="G8602" s="111"/>
      <c r="J8602" s="111"/>
      <c r="AD8602" s="111"/>
      <c r="AH8602" s="111"/>
    </row>
    <row r="8603" spans="3:34">
      <c r="C8603" s="111"/>
      <c r="D8603" s="111"/>
      <c r="E8603" s="111"/>
      <c r="F8603" s="138"/>
      <c r="G8603" s="111"/>
      <c r="J8603" s="111"/>
      <c r="AD8603" s="111"/>
      <c r="AH8603" s="111"/>
    </row>
    <row r="8604" spans="3:34">
      <c r="C8604" s="111"/>
      <c r="D8604" s="111"/>
      <c r="E8604" s="111"/>
      <c r="F8604" s="138"/>
      <c r="G8604" s="111"/>
      <c r="J8604" s="111"/>
      <c r="AD8604" s="111"/>
      <c r="AH8604" s="111"/>
    </row>
    <row r="8605" spans="3:34">
      <c r="C8605" s="111"/>
      <c r="D8605" s="111"/>
      <c r="E8605" s="111"/>
      <c r="F8605" s="138"/>
      <c r="G8605" s="111"/>
      <c r="J8605" s="111"/>
      <c r="AD8605" s="111"/>
      <c r="AH8605" s="111"/>
    </row>
    <row r="8606" spans="3:34">
      <c r="C8606" s="111"/>
      <c r="D8606" s="111"/>
      <c r="E8606" s="111"/>
      <c r="F8606" s="138"/>
      <c r="G8606" s="111"/>
      <c r="J8606" s="111"/>
      <c r="AD8606" s="111"/>
      <c r="AH8606" s="111"/>
    </row>
    <row r="8607" spans="3:34">
      <c r="C8607" s="111"/>
      <c r="D8607" s="111"/>
      <c r="E8607" s="111"/>
      <c r="F8607" s="138"/>
      <c r="G8607" s="111"/>
      <c r="J8607" s="111"/>
      <c r="AD8607" s="111"/>
      <c r="AH8607" s="111"/>
    </row>
    <row r="8608" spans="3:34">
      <c r="C8608" s="111"/>
      <c r="D8608" s="111"/>
      <c r="E8608" s="111"/>
      <c r="F8608" s="138"/>
      <c r="G8608" s="111"/>
      <c r="J8608" s="111"/>
      <c r="AD8608" s="111"/>
      <c r="AH8608" s="111"/>
    </row>
    <row r="8609" spans="3:34">
      <c r="C8609" s="111"/>
      <c r="D8609" s="111"/>
      <c r="E8609" s="111"/>
      <c r="F8609" s="138"/>
      <c r="G8609" s="111"/>
      <c r="J8609" s="111"/>
      <c r="AD8609" s="111"/>
      <c r="AH8609" s="111"/>
    </row>
    <row r="8610" spans="3:34">
      <c r="C8610" s="111"/>
      <c r="D8610" s="111"/>
      <c r="E8610" s="111"/>
      <c r="F8610" s="138"/>
      <c r="G8610" s="111"/>
      <c r="J8610" s="111"/>
      <c r="AD8610" s="111"/>
      <c r="AH8610" s="111"/>
    </row>
    <row r="8611" spans="3:34">
      <c r="C8611" s="111"/>
      <c r="D8611" s="111"/>
      <c r="E8611" s="111"/>
      <c r="F8611" s="138"/>
      <c r="G8611" s="111"/>
      <c r="J8611" s="111"/>
      <c r="AD8611" s="111"/>
      <c r="AH8611" s="111"/>
    </row>
    <row r="8612" spans="3:34">
      <c r="C8612" s="111"/>
      <c r="D8612" s="111"/>
      <c r="E8612" s="111"/>
      <c r="F8612" s="138"/>
      <c r="G8612" s="111"/>
      <c r="J8612" s="111"/>
      <c r="AD8612" s="111"/>
      <c r="AH8612" s="111"/>
    </row>
    <row r="8613" spans="3:34">
      <c r="C8613" s="111"/>
      <c r="D8613" s="111"/>
      <c r="E8613" s="111"/>
      <c r="F8613" s="138"/>
      <c r="G8613" s="111"/>
      <c r="J8613" s="111"/>
      <c r="AD8613" s="111"/>
      <c r="AH8613" s="111"/>
    </row>
    <row r="8614" spans="3:34">
      <c r="C8614" s="111"/>
      <c r="D8614" s="111"/>
      <c r="E8614" s="111"/>
      <c r="F8614" s="138"/>
      <c r="G8614" s="111"/>
      <c r="J8614" s="111"/>
      <c r="AD8614" s="111"/>
      <c r="AH8614" s="111"/>
    </row>
    <row r="8615" spans="3:34">
      <c r="C8615" s="111"/>
      <c r="D8615" s="111"/>
      <c r="E8615" s="111"/>
      <c r="F8615" s="138"/>
      <c r="G8615" s="111"/>
      <c r="J8615" s="111"/>
      <c r="AD8615" s="111"/>
      <c r="AH8615" s="111"/>
    </row>
    <row r="8616" spans="3:34">
      <c r="C8616" s="111"/>
      <c r="D8616" s="111"/>
      <c r="E8616" s="111"/>
      <c r="F8616" s="138"/>
      <c r="G8616" s="111"/>
      <c r="J8616" s="111"/>
      <c r="AD8616" s="111"/>
      <c r="AH8616" s="111"/>
    </row>
    <row r="8617" spans="3:34">
      <c r="C8617" s="111"/>
      <c r="D8617" s="111"/>
      <c r="E8617" s="111"/>
      <c r="F8617" s="138"/>
      <c r="G8617" s="111"/>
      <c r="J8617" s="111"/>
      <c r="AD8617" s="111"/>
      <c r="AH8617" s="111"/>
    </row>
    <row r="8618" spans="3:34">
      <c r="C8618" s="111"/>
      <c r="D8618" s="111"/>
      <c r="E8618" s="111"/>
      <c r="F8618" s="138"/>
      <c r="G8618" s="111"/>
      <c r="J8618" s="111"/>
      <c r="AD8618" s="111"/>
      <c r="AH8618" s="111"/>
    </row>
    <row r="8619" spans="3:34">
      <c r="C8619" s="111"/>
      <c r="D8619" s="111"/>
      <c r="E8619" s="111"/>
      <c r="F8619" s="138"/>
      <c r="G8619" s="111"/>
      <c r="J8619" s="111"/>
      <c r="AD8619" s="111"/>
      <c r="AH8619" s="111"/>
    </row>
    <row r="8620" spans="3:34">
      <c r="C8620" s="111"/>
      <c r="D8620" s="111"/>
      <c r="E8620" s="111"/>
      <c r="F8620" s="138"/>
      <c r="G8620" s="111"/>
      <c r="J8620" s="111"/>
      <c r="AD8620" s="111"/>
      <c r="AH8620" s="111"/>
    </row>
    <row r="8621" spans="3:34">
      <c r="C8621" s="111"/>
      <c r="D8621" s="111"/>
      <c r="E8621" s="111"/>
      <c r="F8621" s="138"/>
      <c r="G8621" s="111"/>
      <c r="J8621" s="111"/>
      <c r="AD8621" s="111"/>
      <c r="AH8621" s="111"/>
    </row>
    <row r="8622" spans="3:34">
      <c r="C8622" s="111"/>
      <c r="D8622" s="111"/>
      <c r="E8622" s="111"/>
      <c r="F8622" s="138"/>
      <c r="G8622" s="111"/>
      <c r="J8622" s="111"/>
      <c r="AD8622" s="111"/>
      <c r="AH8622" s="111"/>
    </row>
    <row r="8623" spans="3:34">
      <c r="C8623" s="111"/>
      <c r="D8623" s="111"/>
      <c r="E8623" s="111"/>
      <c r="F8623" s="138"/>
      <c r="G8623" s="111"/>
      <c r="J8623" s="111"/>
      <c r="AD8623" s="111"/>
      <c r="AH8623" s="111"/>
    </row>
    <row r="8624" spans="3:34">
      <c r="C8624" s="111"/>
      <c r="D8624" s="111"/>
      <c r="E8624" s="111"/>
      <c r="F8624" s="138"/>
      <c r="G8624" s="111"/>
      <c r="J8624" s="111"/>
      <c r="AD8624" s="111"/>
      <c r="AH8624" s="111"/>
    </row>
    <row r="8625" spans="3:34">
      <c r="C8625" s="111"/>
      <c r="D8625" s="111"/>
      <c r="E8625" s="111"/>
      <c r="F8625" s="138"/>
      <c r="G8625" s="111"/>
      <c r="J8625" s="111"/>
      <c r="AD8625" s="111"/>
      <c r="AH8625" s="111"/>
    </row>
    <row r="8626" spans="3:34">
      <c r="C8626" s="111"/>
      <c r="D8626" s="111"/>
      <c r="E8626" s="111"/>
      <c r="F8626" s="138"/>
      <c r="G8626" s="111"/>
      <c r="J8626" s="111"/>
      <c r="AD8626" s="111"/>
      <c r="AH8626" s="111"/>
    </row>
    <row r="8627" spans="3:34">
      <c r="C8627" s="111"/>
      <c r="D8627" s="111"/>
      <c r="E8627" s="111"/>
      <c r="F8627" s="138"/>
      <c r="G8627" s="111"/>
      <c r="J8627" s="111"/>
      <c r="AD8627" s="111"/>
      <c r="AH8627" s="111"/>
    </row>
    <row r="8628" spans="3:34">
      <c r="C8628" s="111"/>
      <c r="D8628" s="111"/>
      <c r="E8628" s="111"/>
      <c r="F8628" s="138"/>
      <c r="G8628" s="111"/>
      <c r="J8628" s="111"/>
      <c r="AD8628" s="111"/>
      <c r="AH8628" s="111"/>
    </row>
    <row r="8629" spans="3:34">
      <c r="C8629" s="111"/>
      <c r="D8629" s="111"/>
      <c r="E8629" s="111"/>
      <c r="F8629" s="138"/>
      <c r="G8629" s="111"/>
      <c r="J8629" s="111"/>
      <c r="AD8629" s="111"/>
      <c r="AH8629" s="111"/>
    </row>
    <row r="8630" spans="3:34">
      <c r="C8630" s="111"/>
      <c r="D8630" s="111"/>
      <c r="E8630" s="111"/>
      <c r="F8630" s="138"/>
      <c r="G8630" s="111"/>
      <c r="J8630" s="111"/>
      <c r="AD8630" s="111"/>
      <c r="AH8630" s="111"/>
    </row>
    <row r="8631" spans="3:34">
      <c r="C8631" s="111"/>
      <c r="D8631" s="111"/>
      <c r="E8631" s="111"/>
      <c r="F8631" s="138"/>
      <c r="G8631" s="111"/>
      <c r="J8631" s="111"/>
      <c r="AD8631" s="111"/>
      <c r="AH8631" s="111"/>
    </row>
    <row r="8632" spans="3:34">
      <c r="C8632" s="111"/>
      <c r="D8632" s="111"/>
      <c r="E8632" s="111"/>
      <c r="F8632" s="138"/>
      <c r="G8632" s="111"/>
      <c r="J8632" s="111"/>
      <c r="AD8632" s="111"/>
      <c r="AH8632" s="111"/>
    </row>
    <row r="8633" spans="3:34">
      <c r="C8633" s="111"/>
      <c r="D8633" s="111"/>
      <c r="E8633" s="111"/>
      <c r="F8633" s="138"/>
      <c r="G8633" s="111"/>
      <c r="J8633" s="111"/>
      <c r="AD8633" s="111"/>
      <c r="AH8633" s="111"/>
    </row>
    <row r="8634" spans="3:34">
      <c r="C8634" s="111"/>
      <c r="D8634" s="111"/>
      <c r="E8634" s="111"/>
      <c r="F8634" s="138"/>
      <c r="G8634" s="111"/>
      <c r="J8634" s="111"/>
      <c r="AD8634" s="111"/>
      <c r="AH8634" s="111"/>
    </row>
    <row r="8635" spans="3:34">
      <c r="C8635" s="111"/>
      <c r="D8635" s="111"/>
      <c r="E8635" s="111"/>
      <c r="F8635" s="138"/>
      <c r="G8635" s="111"/>
      <c r="J8635" s="111"/>
      <c r="AD8635" s="111"/>
      <c r="AH8635" s="111"/>
    </row>
    <row r="8636" spans="3:34">
      <c r="C8636" s="111"/>
      <c r="D8636" s="111"/>
      <c r="E8636" s="111"/>
      <c r="F8636" s="138"/>
      <c r="G8636" s="111"/>
      <c r="J8636" s="111"/>
      <c r="AD8636" s="111"/>
      <c r="AH8636" s="111"/>
    </row>
    <row r="8637" spans="3:34">
      <c r="C8637" s="111"/>
      <c r="D8637" s="111"/>
      <c r="E8637" s="111"/>
      <c r="F8637" s="138"/>
      <c r="G8637" s="111"/>
      <c r="J8637" s="111"/>
      <c r="AD8637" s="111"/>
      <c r="AH8637" s="111"/>
    </row>
    <row r="8638" spans="3:34">
      <c r="C8638" s="111"/>
      <c r="D8638" s="111"/>
      <c r="E8638" s="111"/>
      <c r="F8638" s="138"/>
      <c r="G8638" s="111"/>
      <c r="J8638" s="111"/>
      <c r="AD8638" s="111"/>
      <c r="AH8638" s="111"/>
    </row>
    <row r="8639" spans="3:34">
      <c r="C8639" s="111"/>
      <c r="D8639" s="111"/>
      <c r="E8639" s="111"/>
      <c r="F8639" s="138"/>
      <c r="G8639" s="111"/>
      <c r="J8639" s="111"/>
      <c r="AD8639" s="111"/>
      <c r="AH8639" s="111"/>
    </row>
    <row r="8640" spans="3:34">
      <c r="C8640" s="111"/>
      <c r="D8640" s="111"/>
      <c r="E8640" s="111"/>
      <c r="F8640" s="138"/>
      <c r="G8640" s="111"/>
      <c r="J8640" s="111"/>
      <c r="AD8640" s="111"/>
      <c r="AH8640" s="111"/>
    </row>
    <row r="8641" spans="3:34">
      <c r="C8641" s="111"/>
      <c r="D8641" s="111"/>
      <c r="E8641" s="111"/>
      <c r="F8641" s="138"/>
      <c r="G8641" s="111"/>
      <c r="J8641" s="111"/>
      <c r="AD8641" s="111"/>
      <c r="AH8641" s="111"/>
    </row>
    <row r="8642" spans="3:34">
      <c r="C8642" s="111"/>
      <c r="D8642" s="111"/>
      <c r="E8642" s="111"/>
      <c r="F8642" s="138"/>
      <c r="G8642" s="111"/>
      <c r="J8642" s="111"/>
      <c r="AD8642" s="111"/>
      <c r="AH8642" s="111"/>
    </row>
    <row r="8643" spans="3:34">
      <c r="C8643" s="111"/>
      <c r="D8643" s="111"/>
      <c r="E8643" s="111"/>
      <c r="F8643" s="138"/>
      <c r="G8643" s="111"/>
      <c r="J8643" s="111"/>
      <c r="AD8643" s="111"/>
      <c r="AH8643" s="111"/>
    </row>
    <row r="8644" spans="3:34">
      <c r="C8644" s="111"/>
      <c r="D8644" s="111"/>
      <c r="E8644" s="111"/>
      <c r="F8644" s="138"/>
      <c r="G8644" s="111"/>
      <c r="J8644" s="111"/>
      <c r="AD8644" s="111"/>
      <c r="AH8644" s="111"/>
    </row>
    <row r="8645" spans="3:34">
      <c r="C8645" s="111"/>
      <c r="D8645" s="111"/>
      <c r="E8645" s="111"/>
      <c r="F8645" s="138"/>
      <c r="G8645" s="111"/>
      <c r="J8645" s="111"/>
      <c r="AD8645" s="111"/>
      <c r="AH8645" s="111"/>
    </row>
    <row r="8646" spans="3:34">
      <c r="C8646" s="111"/>
      <c r="D8646" s="111"/>
      <c r="E8646" s="111"/>
      <c r="F8646" s="138"/>
      <c r="G8646" s="111"/>
      <c r="J8646" s="111"/>
      <c r="AD8646" s="111"/>
      <c r="AH8646" s="111"/>
    </row>
    <row r="8647" spans="3:34">
      <c r="C8647" s="111"/>
      <c r="D8647" s="111"/>
      <c r="E8647" s="111"/>
      <c r="F8647" s="138"/>
      <c r="G8647" s="111"/>
      <c r="J8647" s="111"/>
      <c r="AD8647" s="111"/>
      <c r="AH8647" s="111"/>
    </row>
    <row r="8648" spans="3:34">
      <c r="C8648" s="111"/>
      <c r="D8648" s="111"/>
      <c r="E8648" s="111"/>
      <c r="F8648" s="138"/>
      <c r="G8648" s="111"/>
      <c r="J8648" s="111"/>
      <c r="AD8648" s="111"/>
      <c r="AH8648" s="111"/>
    </row>
    <row r="8649" spans="3:34">
      <c r="C8649" s="111"/>
      <c r="D8649" s="111"/>
      <c r="E8649" s="111"/>
      <c r="F8649" s="138"/>
      <c r="G8649" s="111"/>
      <c r="J8649" s="111"/>
      <c r="AD8649" s="111"/>
      <c r="AH8649" s="111"/>
    </row>
    <row r="8650" spans="3:34">
      <c r="C8650" s="111"/>
      <c r="D8650" s="111"/>
      <c r="E8650" s="111"/>
      <c r="F8650" s="138"/>
      <c r="G8650" s="111"/>
      <c r="J8650" s="111"/>
      <c r="AD8650" s="111"/>
      <c r="AH8650" s="111"/>
    </row>
    <row r="8651" spans="3:34">
      <c r="C8651" s="111"/>
      <c r="D8651" s="111"/>
      <c r="E8651" s="111"/>
      <c r="F8651" s="138"/>
      <c r="G8651" s="111"/>
      <c r="J8651" s="111"/>
      <c r="AD8651" s="111"/>
      <c r="AH8651" s="111"/>
    </row>
    <row r="8652" spans="3:34">
      <c r="C8652" s="111"/>
      <c r="D8652" s="111"/>
      <c r="E8652" s="111"/>
      <c r="F8652" s="138"/>
      <c r="G8652" s="111"/>
      <c r="J8652" s="111"/>
      <c r="AD8652" s="111"/>
      <c r="AH8652" s="111"/>
    </row>
    <row r="8653" spans="3:34">
      <c r="C8653" s="111"/>
      <c r="D8653" s="111"/>
      <c r="E8653" s="111"/>
      <c r="F8653" s="138"/>
      <c r="G8653" s="111"/>
      <c r="J8653" s="111"/>
      <c r="AD8653" s="111"/>
      <c r="AH8653" s="111"/>
    </row>
    <row r="8654" spans="3:34">
      <c r="C8654" s="111"/>
      <c r="D8654" s="111"/>
      <c r="E8654" s="111"/>
      <c r="F8654" s="138"/>
      <c r="G8654" s="111"/>
      <c r="J8654" s="111"/>
      <c r="AD8654" s="111"/>
      <c r="AH8654" s="111"/>
    </row>
    <row r="8655" spans="3:34">
      <c r="C8655" s="111"/>
      <c r="D8655" s="111"/>
      <c r="E8655" s="111"/>
      <c r="F8655" s="138"/>
      <c r="G8655" s="111"/>
      <c r="J8655" s="111"/>
      <c r="AD8655" s="111"/>
      <c r="AH8655" s="111"/>
    </row>
    <row r="8656" spans="3:34">
      <c r="C8656" s="111"/>
      <c r="D8656" s="111"/>
      <c r="E8656" s="111"/>
      <c r="F8656" s="138"/>
      <c r="G8656" s="111"/>
      <c r="J8656" s="111"/>
      <c r="AD8656" s="111"/>
      <c r="AH8656" s="111"/>
    </row>
    <row r="8657" spans="3:34">
      <c r="C8657" s="111"/>
      <c r="D8657" s="111"/>
      <c r="E8657" s="111"/>
      <c r="F8657" s="138"/>
      <c r="G8657" s="111"/>
      <c r="J8657" s="111"/>
      <c r="AD8657" s="111"/>
      <c r="AH8657" s="111"/>
    </row>
    <row r="8658" spans="3:34">
      <c r="C8658" s="111"/>
      <c r="D8658" s="111"/>
      <c r="E8658" s="111"/>
      <c r="F8658" s="138"/>
      <c r="G8658" s="111"/>
      <c r="J8658" s="111"/>
      <c r="AD8658" s="111"/>
      <c r="AH8658" s="111"/>
    </row>
    <row r="8659" spans="3:34">
      <c r="C8659" s="111"/>
      <c r="D8659" s="111"/>
      <c r="E8659" s="111"/>
      <c r="F8659" s="138"/>
      <c r="G8659" s="111"/>
      <c r="J8659" s="111"/>
      <c r="AD8659" s="111"/>
      <c r="AH8659" s="111"/>
    </row>
    <row r="8660" spans="3:34">
      <c r="C8660" s="111"/>
      <c r="D8660" s="111"/>
      <c r="E8660" s="111"/>
      <c r="F8660" s="138"/>
      <c r="G8660" s="111"/>
      <c r="J8660" s="111"/>
      <c r="AD8660" s="111"/>
      <c r="AH8660" s="111"/>
    </row>
    <row r="8661" spans="3:34">
      <c r="C8661" s="111"/>
      <c r="D8661" s="111"/>
      <c r="E8661" s="111"/>
      <c r="F8661" s="138"/>
      <c r="G8661" s="111"/>
      <c r="J8661" s="111"/>
      <c r="AD8661" s="111"/>
      <c r="AH8661" s="111"/>
    </row>
    <row r="8662" spans="3:34">
      <c r="C8662" s="111"/>
      <c r="D8662" s="111"/>
      <c r="E8662" s="111"/>
      <c r="F8662" s="138"/>
      <c r="G8662" s="111"/>
      <c r="J8662" s="111"/>
      <c r="AD8662" s="111"/>
      <c r="AH8662" s="111"/>
    </row>
    <row r="8663" spans="3:34">
      <c r="C8663" s="111"/>
      <c r="D8663" s="111"/>
      <c r="E8663" s="111"/>
      <c r="F8663" s="138"/>
      <c r="G8663" s="111"/>
      <c r="J8663" s="111"/>
      <c r="AD8663" s="111"/>
      <c r="AH8663" s="111"/>
    </row>
    <row r="8664" spans="3:34">
      <c r="C8664" s="111"/>
      <c r="D8664" s="111"/>
      <c r="E8664" s="111"/>
      <c r="F8664" s="138"/>
      <c r="G8664" s="111"/>
      <c r="J8664" s="111"/>
      <c r="AD8664" s="111"/>
      <c r="AH8664" s="111"/>
    </row>
    <row r="8665" spans="3:34">
      <c r="C8665" s="111"/>
      <c r="D8665" s="111"/>
      <c r="E8665" s="111"/>
      <c r="F8665" s="138"/>
      <c r="G8665" s="111"/>
      <c r="J8665" s="111"/>
      <c r="AD8665" s="111"/>
      <c r="AH8665" s="111"/>
    </row>
    <row r="8666" spans="3:34">
      <c r="C8666" s="111"/>
      <c r="D8666" s="111"/>
      <c r="E8666" s="111"/>
      <c r="F8666" s="138"/>
      <c r="G8666" s="111"/>
      <c r="J8666" s="111"/>
      <c r="AD8666" s="111"/>
      <c r="AH8666" s="111"/>
    </row>
    <row r="8667" spans="3:34">
      <c r="C8667" s="111"/>
      <c r="D8667" s="111"/>
      <c r="E8667" s="111"/>
      <c r="F8667" s="138"/>
      <c r="G8667" s="111"/>
      <c r="J8667" s="111"/>
      <c r="AD8667" s="111"/>
      <c r="AH8667" s="111"/>
    </row>
    <row r="8668" spans="3:34">
      <c r="C8668" s="111"/>
      <c r="D8668" s="111"/>
      <c r="E8668" s="111"/>
      <c r="F8668" s="138"/>
      <c r="G8668" s="111"/>
      <c r="J8668" s="111"/>
      <c r="AD8668" s="111"/>
      <c r="AH8668" s="111"/>
    </row>
    <row r="8669" spans="3:34">
      <c r="C8669" s="111"/>
      <c r="D8669" s="111"/>
      <c r="E8669" s="111"/>
      <c r="F8669" s="138"/>
      <c r="G8669" s="111"/>
      <c r="J8669" s="111"/>
      <c r="AD8669" s="111"/>
      <c r="AH8669" s="111"/>
    </row>
    <row r="8670" spans="3:34">
      <c r="C8670" s="111"/>
      <c r="D8670" s="111"/>
      <c r="E8670" s="111"/>
      <c r="F8670" s="138"/>
      <c r="G8670" s="111"/>
      <c r="J8670" s="111"/>
      <c r="AD8670" s="111"/>
      <c r="AH8670" s="111"/>
    </row>
    <row r="8671" spans="3:34">
      <c r="C8671" s="111"/>
      <c r="D8671" s="111"/>
      <c r="E8671" s="111"/>
      <c r="F8671" s="138"/>
      <c r="G8671" s="111"/>
      <c r="J8671" s="111"/>
      <c r="AD8671" s="111"/>
      <c r="AH8671" s="111"/>
    </row>
    <row r="8672" spans="3:34">
      <c r="C8672" s="111"/>
      <c r="D8672" s="111"/>
      <c r="E8672" s="111"/>
      <c r="F8672" s="138"/>
      <c r="G8672" s="111"/>
      <c r="J8672" s="111"/>
      <c r="AD8672" s="111"/>
      <c r="AH8672" s="111"/>
    </row>
    <row r="8673" spans="3:34">
      <c r="C8673" s="111"/>
      <c r="D8673" s="111"/>
      <c r="E8673" s="111"/>
      <c r="F8673" s="138"/>
      <c r="G8673" s="111"/>
      <c r="J8673" s="111"/>
      <c r="AD8673" s="111"/>
      <c r="AH8673" s="111"/>
    </row>
    <row r="8674" spans="3:34">
      <c r="C8674" s="111"/>
      <c r="D8674" s="111"/>
      <c r="E8674" s="111"/>
      <c r="F8674" s="138"/>
      <c r="G8674" s="111"/>
      <c r="J8674" s="111"/>
      <c r="AD8674" s="111"/>
      <c r="AH8674" s="111"/>
    </row>
    <row r="8675" spans="3:34">
      <c r="C8675" s="111"/>
      <c r="D8675" s="111"/>
      <c r="E8675" s="111"/>
      <c r="F8675" s="138"/>
      <c r="G8675" s="111"/>
      <c r="J8675" s="111"/>
      <c r="AD8675" s="111"/>
      <c r="AH8675" s="111"/>
    </row>
    <row r="8676" spans="3:34">
      <c r="C8676" s="111"/>
      <c r="D8676" s="111"/>
      <c r="E8676" s="111"/>
      <c r="F8676" s="138"/>
      <c r="G8676" s="111"/>
      <c r="J8676" s="111"/>
      <c r="AD8676" s="111"/>
      <c r="AH8676" s="111"/>
    </row>
    <row r="8677" spans="3:34">
      <c r="C8677" s="111"/>
      <c r="D8677" s="111"/>
      <c r="E8677" s="111"/>
      <c r="F8677" s="138"/>
      <c r="G8677" s="111"/>
      <c r="J8677" s="111"/>
      <c r="AD8677" s="111"/>
      <c r="AH8677" s="111"/>
    </row>
    <row r="8678" spans="3:34">
      <c r="C8678" s="111"/>
      <c r="D8678" s="111"/>
      <c r="E8678" s="111"/>
      <c r="F8678" s="138"/>
      <c r="G8678" s="111"/>
      <c r="J8678" s="111"/>
      <c r="AD8678" s="111"/>
      <c r="AH8678" s="111"/>
    </row>
    <row r="8679" spans="3:34">
      <c r="C8679" s="111"/>
      <c r="D8679" s="111"/>
      <c r="E8679" s="111"/>
      <c r="F8679" s="138"/>
      <c r="G8679" s="111"/>
      <c r="J8679" s="111"/>
      <c r="AD8679" s="111"/>
      <c r="AH8679" s="111"/>
    </row>
    <row r="8680" spans="3:34">
      <c r="C8680" s="111"/>
      <c r="D8680" s="111"/>
      <c r="E8680" s="111"/>
      <c r="F8680" s="138"/>
      <c r="G8680" s="111"/>
      <c r="J8680" s="111"/>
      <c r="AD8680" s="111"/>
      <c r="AH8680" s="111"/>
    </row>
    <row r="8681" spans="3:34">
      <c r="C8681" s="111"/>
      <c r="D8681" s="111"/>
      <c r="E8681" s="111"/>
      <c r="F8681" s="138"/>
      <c r="G8681" s="111"/>
      <c r="J8681" s="111"/>
      <c r="AD8681" s="111"/>
      <c r="AH8681" s="111"/>
    </row>
    <row r="8682" spans="3:34">
      <c r="C8682" s="111"/>
      <c r="D8682" s="111"/>
      <c r="E8682" s="111"/>
      <c r="F8682" s="138"/>
      <c r="G8682" s="111"/>
      <c r="J8682" s="111"/>
      <c r="AD8682" s="111"/>
      <c r="AH8682" s="111"/>
    </row>
    <row r="8683" spans="3:34">
      <c r="C8683" s="111"/>
      <c r="D8683" s="111"/>
      <c r="E8683" s="111"/>
      <c r="F8683" s="138"/>
      <c r="G8683" s="111"/>
      <c r="J8683" s="111"/>
      <c r="AD8683" s="111"/>
      <c r="AH8683" s="111"/>
    </row>
    <row r="8684" spans="3:34">
      <c r="C8684" s="111"/>
      <c r="D8684" s="111"/>
      <c r="E8684" s="111"/>
      <c r="F8684" s="138"/>
      <c r="G8684" s="111"/>
      <c r="J8684" s="111"/>
      <c r="AD8684" s="111"/>
      <c r="AH8684" s="111"/>
    </row>
    <row r="8685" spans="3:34">
      <c r="C8685" s="111"/>
      <c r="D8685" s="111"/>
      <c r="E8685" s="111"/>
      <c r="F8685" s="138"/>
      <c r="G8685" s="111"/>
      <c r="J8685" s="111"/>
      <c r="AD8685" s="111"/>
      <c r="AH8685" s="111"/>
    </row>
    <row r="8686" spans="3:34">
      <c r="C8686" s="111"/>
      <c r="D8686" s="111"/>
      <c r="E8686" s="111"/>
      <c r="F8686" s="138"/>
      <c r="G8686" s="111"/>
      <c r="J8686" s="111"/>
      <c r="AD8686" s="111"/>
      <c r="AH8686" s="111"/>
    </row>
    <row r="8687" spans="3:34">
      <c r="C8687" s="111"/>
      <c r="D8687" s="111"/>
      <c r="E8687" s="111"/>
      <c r="F8687" s="138"/>
      <c r="G8687" s="111"/>
      <c r="J8687" s="111"/>
      <c r="AD8687" s="111"/>
      <c r="AH8687" s="111"/>
    </row>
    <row r="8688" spans="3:34">
      <c r="C8688" s="111"/>
      <c r="D8688" s="111"/>
      <c r="E8688" s="111"/>
      <c r="F8688" s="138"/>
      <c r="G8688" s="111"/>
      <c r="J8688" s="111"/>
      <c r="AD8688" s="111"/>
      <c r="AH8688" s="111"/>
    </row>
    <row r="8689" spans="3:34">
      <c r="C8689" s="111"/>
      <c r="D8689" s="111"/>
      <c r="E8689" s="111"/>
      <c r="F8689" s="138"/>
      <c r="G8689" s="111"/>
      <c r="J8689" s="111"/>
      <c r="AD8689" s="111"/>
      <c r="AH8689" s="111"/>
    </row>
    <row r="8690" spans="3:34">
      <c r="C8690" s="111"/>
      <c r="D8690" s="111"/>
      <c r="E8690" s="111"/>
      <c r="F8690" s="138"/>
      <c r="G8690" s="111"/>
      <c r="J8690" s="111"/>
      <c r="AD8690" s="111"/>
      <c r="AH8690" s="111"/>
    </row>
    <row r="8691" spans="3:34">
      <c r="C8691" s="111"/>
      <c r="D8691" s="111"/>
      <c r="E8691" s="111"/>
      <c r="F8691" s="138"/>
      <c r="G8691" s="111"/>
      <c r="J8691" s="111"/>
      <c r="AD8691" s="111"/>
      <c r="AH8691" s="111"/>
    </row>
    <row r="8692" spans="3:34">
      <c r="C8692" s="111"/>
      <c r="D8692" s="111"/>
      <c r="E8692" s="111"/>
      <c r="F8692" s="138"/>
      <c r="G8692" s="111"/>
      <c r="J8692" s="111"/>
      <c r="AD8692" s="111"/>
      <c r="AH8692" s="111"/>
    </row>
    <row r="8693" spans="3:34">
      <c r="C8693" s="111"/>
      <c r="D8693" s="111"/>
      <c r="E8693" s="111"/>
      <c r="F8693" s="138"/>
      <c r="G8693" s="111"/>
      <c r="J8693" s="111"/>
      <c r="AD8693" s="111"/>
      <c r="AH8693" s="111"/>
    </row>
    <row r="8694" spans="3:34">
      <c r="C8694" s="111"/>
      <c r="D8694" s="111"/>
      <c r="E8694" s="111"/>
      <c r="F8694" s="138"/>
      <c r="G8694" s="111"/>
      <c r="J8694" s="111"/>
      <c r="AD8694" s="111"/>
      <c r="AH8694" s="111"/>
    </row>
    <row r="8695" spans="3:34">
      <c r="C8695" s="111"/>
      <c r="D8695" s="111"/>
      <c r="E8695" s="111"/>
      <c r="F8695" s="138"/>
      <c r="G8695" s="111"/>
      <c r="J8695" s="111"/>
      <c r="AD8695" s="111"/>
      <c r="AH8695" s="111"/>
    </row>
    <row r="8696" spans="3:34">
      <c r="C8696" s="111"/>
      <c r="D8696" s="111"/>
      <c r="E8696" s="111"/>
      <c r="F8696" s="138"/>
      <c r="G8696" s="111"/>
      <c r="J8696" s="111"/>
      <c r="AD8696" s="111"/>
      <c r="AH8696" s="111"/>
    </row>
    <row r="8697" spans="3:34">
      <c r="C8697" s="111"/>
      <c r="D8697" s="111"/>
      <c r="E8697" s="111"/>
      <c r="F8697" s="138"/>
      <c r="G8697" s="111"/>
      <c r="J8697" s="111"/>
      <c r="AD8697" s="111"/>
      <c r="AH8697" s="111"/>
    </row>
    <row r="8698" spans="3:34">
      <c r="C8698" s="111"/>
      <c r="D8698" s="111"/>
      <c r="E8698" s="111"/>
      <c r="F8698" s="138"/>
      <c r="G8698" s="111"/>
      <c r="J8698" s="111"/>
      <c r="AD8698" s="111"/>
      <c r="AH8698" s="111"/>
    </row>
    <row r="8699" spans="3:34">
      <c r="C8699" s="111"/>
      <c r="D8699" s="111"/>
      <c r="E8699" s="111"/>
      <c r="F8699" s="138"/>
      <c r="G8699" s="111"/>
      <c r="J8699" s="111"/>
      <c r="AD8699" s="111"/>
      <c r="AH8699" s="111"/>
    </row>
    <row r="8700" spans="3:34">
      <c r="C8700" s="111"/>
      <c r="D8700" s="111"/>
      <c r="E8700" s="111"/>
      <c r="F8700" s="138"/>
      <c r="G8700" s="111"/>
      <c r="J8700" s="111"/>
      <c r="AD8700" s="111"/>
      <c r="AH8700" s="111"/>
    </row>
    <row r="8701" spans="3:34">
      <c r="C8701" s="111"/>
      <c r="D8701" s="111"/>
      <c r="E8701" s="111"/>
      <c r="F8701" s="138"/>
      <c r="G8701" s="111"/>
      <c r="J8701" s="111"/>
      <c r="AD8701" s="111"/>
      <c r="AH8701" s="111"/>
    </row>
    <row r="8702" spans="3:34">
      <c r="C8702" s="111"/>
      <c r="D8702" s="111"/>
      <c r="E8702" s="111"/>
      <c r="F8702" s="138"/>
      <c r="G8702" s="111"/>
      <c r="J8702" s="111"/>
      <c r="AD8702" s="111"/>
      <c r="AH8702" s="111"/>
    </row>
    <row r="8703" spans="3:34">
      <c r="C8703" s="111"/>
      <c r="D8703" s="111"/>
      <c r="E8703" s="111"/>
      <c r="F8703" s="138"/>
      <c r="G8703" s="111"/>
      <c r="J8703" s="111"/>
      <c r="AD8703" s="111"/>
      <c r="AH8703" s="111"/>
    </row>
    <row r="8704" spans="3:34">
      <c r="C8704" s="111"/>
      <c r="D8704" s="111"/>
      <c r="E8704" s="111"/>
      <c r="F8704" s="138"/>
      <c r="G8704" s="111"/>
      <c r="J8704" s="111"/>
      <c r="AD8704" s="111"/>
      <c r="AH8704" s="111"/>
    </row>
    <row r="8705" spans="3:34">
      <c r="C8705" s="111"/>
      <c r="D8705" s="111"/>
      <c r="E8705" s="111"/>
      <c r="F8705" s="138"/>
      <c r="G8705" s="111"/>
      <c r="J8705" s="111"/>
      <c r="AD8705" s="111"/>
      <c r="AH8705" s="111"/>
    </row>
    <row r="8706" spans="3:34">
      <c r="C8706" s="111"/>
      <c r="D8706" s="111"/>
      <c r="E8706" s="111"/>
      <c r="F8706" s="138"/>
      <c r="G8706" s="111"/>
      <c r="J8706" s="111"/>
      <c r="AD8706" s="111"/>
      <c r="AH8706" s="111"/>
    </row>
    <row r="8707" spans="3:34">
      <c r="C8707" s="111"/>
      <c r="D8707" s="111"/>
      <c r="E8707" s="111"/>
      <c r="F8707" s="138"/>
      <c r="G8707" s="111"/>
      <c r="J8707" s="111"/>
      <c r="AD8707" s="111"/>
      <c r="AH8707" s="111"/>
    </row>
    <row r="8708" spans="3:34">
      <c r="C8708" s="111"/>
      <c r="D8708" s="111"/>
      <c r="E8708" s="111"/>
      <c r="F8708" s="138"/>
      <c r="G8708" s="111"/>
      <c r="J8708" s="111"/>
      <c r="AD8708" s="111"/>
      <c r="AH8708" s="111"/>
    </row>
    <row r="8709" spans="3:34">
      <c r="C8709" s="111"/>
      <c r="D8709" s="111"/>
      <c r="E8709" s="111"/>
      <c r="F8709" s="138"/>
      <c r="G8709" s="111"/>
      <c r="J8709" s="111"/>
      <c r="AD8709" s="111"/>
      <c r="AH8709" s="111"/>
    </row>
    <row r="8710" spans="3:34">
      <c r="C8710" s="111"/>
      <c r="D8710" s="111"/>
      <c r="E8710" s="111"/>
      <c r="F8710" s="138"/>
      <c r="G8710" s="111"/>
      <c r="J8710" s="111"/>
      <c r="AD8710" s="111"/>
      <c r="AH8710" s="111"/>
    </row>
    <row r="8711" spans="3:34">
      <c r="C8711" s="111"/>
      <c r="D8711" s="111"/>
      <c r="E8711" s="111"/>
      <c r="F8711" s="138"/>
      <c r="G8711" s="111"/>
      <c r="J8711" s="111"/>
      <c r="AD8711" s="111"/>
      <c r="AH8711" s="111"/>
    </row>
    <row r="8712" spans="3:34">
      <c r="C8712" s="111"/>
      <c r="D8712" s="111"/>
      <c r="E8712" s="111"/>
      <c r="F8712" s="138"/>
      <c r="G8712" s="111"/>
      <c r="J8712" s="111"/>
      <c r="AD8712" s="111"/>
      <c r="AH8712" s="111"/>
    </row>
    <row r="8713" spans="3:34">
      <c r="C8713" s="111"/>
      <c r="D8713" s="111"/>
      <c r="E8713" s="111"/>
      <c r="F8713" s="138"/>
      <c r="G8713" s="111"/>
      <c r="J8713" s="111"/>
      <c r="AD8713" s="111"/>
      <c r="AH8713" s="111"/>
    </row>
    <row r="8714" spans="3:34">
      <c r="C8714" s="111"/>
      <c r="D8714" s="111"/>
      <c r="E8714" s="111"/>
      <c r="F8714" s="138"/>
      <c r="G8714" s="111"/>
      <c r="J8714" s="111"/>
      <c r="AD8714" s="111"/>
      <c r="AH8714" s="111"/>
    </row>
    <row r="8715" spans="3:34">
      <c r="C8715" s="111"/>
      <c r="D8715" s="111"/>
      <c r="E8715" s="111"/>
      <c r="F8715" s="138"/>
      <c r="G8715" s="111"/>
      <c r="J8715" s="111"/>
      <c r="AD8715" s="111"/>
      <c r="AH8715" s="111"/>
    </row>
    <row r="8716" spans="3:34">
      <c r="C8716" s="111"/>
      <c r="D8716" s="111"/>
      <c r="E8716" s="111"/>
      <c r="F8716" s="138"/>
      <c r="G8716" s="111"/>
      <c r="J8716" s="111"/>
      <c r="AD8716" s="111"/>
      <c r="AH8716" s="111"/>
    </row>
    <row r="8717" spans="3:34">
      <c r="C8717" s="111"/>
      <c r="D8717" s="111"/>
      <c r="E8717" s="111"/>
      <c r="F8717" s="138"/>
      <c r="G8717" s="111"/>
      <c r="J8717" s="111"/>
      <c r="AD8717" s="111"/>
      <c r="AH8717" s="111"/>
    </row>
    <row r="8718" spans="3:34">
      <c r="C8718" s="111"/>
      <c r="D8718" s="111"/>
      <c r="E8718" s="111"/>
      <c r="F8718" s="138"/>
      <c r="G8718" s="111"/>
      <c r="J8718" s="111"/>
      <c r="AD8718" s="111"/>
      <c r="AH8718" s="111"/>
    </row>
    <row r="8719" spans="3:34">
      <c r="C8719" s="111"/>
      <c r="D8719" s="111"/>
      <c r="E8719" s="111"/>
      <c r="F8719" s="138"/>
      <c r="G8719" s="111"/>
      <c r="J8719" s="111"/>
      <c r="AD8719" s="111"/>
      <c r="AH8719" s="111"/>
    </row>
    <row r="8720" spans="3:34">
      <c r="C8720" s="111"/>
      <c r="D8720" s="111"/>
      <c r="E8720" s="111"/>
      <c r="F8720" s="138"/>
      <c r="G8720" s="111"/>
      <c r="J8720" s="111"/>
      <c r="AD8720" s="111"/>
      <c r="AH8720" s="111"/>
    </row>
    <row r="8721" spans="3:34">
      <c r="C8721" s="111"/>
      <c r="D8721" s="111"/>
      <c r="E8721" s="111"/>
      <c r="F8721" s="138"/>
      <c r="G8721" s="111"/>
      <c r="J8721" s="111"/>
      <c r="AD8721" s="111"/>
      <c r="AH8721" s="111"/>
    </row>
    <row r="8722" spans="3:34">
      <c r="C8722" s="111"/>
      <c r="D8722" s="111"/>
      <c r="E8722" s="111"/>
      <c r="F8722" s="138"/>
      <c r="G8722" s="111"/>
      <c r="J8722" s="111"/>
      <c r="AD8722" s="111"/>
      <c r="AH8722" s="111"/>
    </row>
    <row r="8723" spans="3:34">
      <c r="C8723" s="111"/>
      <c r="D8723" s="111"/>
      <c r="E8723" s="111"/>
      <c r="F8723" s="138"/>
      <c r="G8723" s="111"/>
      <c r="J8723" s="111"/>
      <c r="AD8723" s="111"/>
      <c r="AH8723" s="111"/>
    </row>
    <row r="8724" spans="3:34">
      <c r="C8724" s="111"/>
      <c r="D8724" s="111"/>
      <c r="E8724" s="111"/>
      <c r="F8724" s="138"/>
      <c r="G8724" s="111"/>
      <c r="J8724" s="111"/>
      <c r="AD8724" s="111"/>
      <c r="AH8724" s="111"/>
    </row>
    <row r="8725" spans="3:34">
      <c r="C8725" s="111"/>
      <c r="D8725" s="111"/>
      <c r="E8725" s="111"/>
      <c r="F8725" s="138"/>
      <c r="G8725" s="111"/>
      <c r="J8725" s="111"/>
      <c r="AD8725" s="111"/>
      <c r="AH8725" s="111"/>
    </row>
    <row r="8726" spans="3:34">
      <c r="C8726" s="111"/>
      <c r="D8726" s="111"/>
      <c r="E8726" s="111"/>
      <c r="F8726" s="138"/>
      <c r="G8726" s="111"/>
      <c r="J8726" s="111"/>
      <c r="AD8726" s="111"/>
      <c r="AH8726" s="111"/>
    </row>
    <row r="8727" spans="3:34">
      <c r="C8727" s="111"/>
      <c r="D8727" s="111"/>
      <c r="E8727" s="111"/>
      <c r="F8727" s="138"/>
      <c r="G8727" s="111"/>
      <c r="J8727" s="111"/>
      <c r="AD8727" s="111"/>
      <c r="AH8727" s="111"/>
    </row>
    <row r="8728" spans="3:34">
      <c r="C8728" s="111"/>
      <c r="D8728" s="111"/>
      <c r="E8728" s="111"/>
      <c r="F8728" s="138"/>
      <c r="G8728" s="111"/>
      <c r="J8728" s="111"/>
      <c r="AD8728" s="111"/>
      <c r="AH8728" s="111"/>
    </row>
    <row r="8729" spans="3:34">
      <c r="C8729" s="111"/>
      <c r="D8729" s="111"/>
      <c r="E8729" s="111"/>
      <c r="F8729" s="138"/>
      <c r="G8729" s="111"/>
      <c r="J8729" s="111"/>
      <c r="AD8729" s="111"/>
      <c r="AH8729" s="111"/>
    </row>
    <row r="8730" spans="3:34">
      <c r="C8730" s="111"/>
      <c r="D8730" s="111"/>
      <c r="E8730" s="111"/>
      <c r="F8730" s="138"/>
      <c r="G8730" s="111"/>
      <c r="J8730" s="111"/>
      <c r="AD8730" s="111"/>
      <c r="AH8730" s="111"/>
    </row>
    <row r="8731" spans="3:34">
      <c r="C8731" s="111"/>
      <c r="D8731" s="111"/>
      <c r="E8731" s="111"/>
      <c r="F8731" s="138"/>
      <c r="G8731" s="111"/>
      <c r="J8731" s="111"/>
      <c r="AD8731" s="111"/>
      <c r="AH8731" s="111"/>
    </row>
    <row r="8732" spans="3:34">
      <c r="C8732" s="111"/>
      <c r="D8732" s="111"/>
      <c r="E8732" s="111"/>
      <c r="F8732" s="138"/>
      <c r="G8732" s="111"/>
      <c r="J8732" s="111"/>
      <c r="AD8732" s="111"/>
      <c r="AH8732" s="111"/>
    </row>
    <row r="8733" spans="3:34">
      <c r="C8733" s="111"/>
      <c r="D8733" s="111"/>
      <c r="E8733" s="111"/>
      <c r="F8733" s="138"/>
      <c r="G8733" s="111"/>
      <c r="J8733" s="111"/>
      <c r="AD8733" s="111"/>
      <c r="AH8733" s="111"/>
    </row>
    <row r="8734" spans="3:34">
      <c r="C8734" s="111"/>
      <c r="D8734" s="111"/>
      <c r="E8734" s="111"/>
      <c r="F8734" s="138"/>
      <c r="G8734" s="111"/>
      <c r="J8734" s="111"/>
      <c r="AD8734" s="111"/>
      <c r="AH8734" s="111"/>
    </row>
    <row r="8735" spans="3:34">
      <c r="C8735" s="111"/>
      <c r="D8735" s="111"/>
      <c r="E8735" s="111"/>
      <c r="F8735" s="138"/>
      <c r="G8735" s="111"/>
      <c r="J8735" s="111"/>
      <c r="AD8735" s="111"/>
      <c r="AH8735" s="111"/>
    </row>
    <row r="8736" spans="3:34">
      <c r="C8736" s="111"/>
      <c r="D8736" s="111"/>
      <c r="E8736" s="111"/>
      <c r="F8736" s="138"/>
      <c r="G8736" s="111"/>
      <c r="J8736" s="111"/>
      <c r="AD8736" s="111"/>
      <c r="AH8736" s="111"/>
    </row>
    <row r="8737" spans="3:34">
      <c r="C8737" s="111"/>
      <c r="D8737" s="111"/>
      <c r="E8737" s="111"/>
      <c r="F8737" s="138"/>
      <c r="G8737" s="111"/>
      <c r="J8737" s="111"/>
      <c r="AD8737" s="111"/>
      <c r="AH8737" s="111"/>
    </row>
    <row r="8738" spans="3:34">
      <c r="C8738" s="111"/>
      <c r="D8738" s="111"/>
      <c r="E8738" s="111"/>
      <c r="F8738" s="138"/>
      <c r="G8738" s="111"/>
      <c r="J8738" s="111"/>
      <c r="AD8738" s="111"/>
      <c r="AH8738" s="111"/>
    </row>
    <row r="8739" spans="3:34">
      <c r="C8739" s="111"/>
      <c r="D8739" s="111"/>
      <c r="E8739" s="111"/>
      <c r="F8739" s="138"/>
      <c r="G8739" s="111"/>
      <c r="J8739" s="111"/>
      <c r="AD8739" s="111"/>
      <c r="AH8739" s="111"/>
    </row>
    <row r="8740" spans="3:34">
      <c r="C8740" s="111"/>
      <c r="D8740" s="111"/>
      <c r="E8740" s="111"/>
      <c r="F8740" s="138"/>
      <c r="G8740" s="111"/>
      <c r="J8740" s="111"/>
      <c r="AD8740" s="111"/>
      <c r="AH8740" s="111"/>
    </row>
    <row r="8741" spans="3:34">
      <c r="C8741" s="111"/>
      <c r="D8741" s="111"/>
      <c r="E8741" s="111"/>
      <c r="F8741" s="138"/>
      <c r="G8741" s="111"/>
      <c r="J8741" s="111"/>
      <c r="AD8741" s="111"/>
      <c r="AH8741" s="111"/>
    </row>
    <row r="8742" spans="3:34">
      <c r="C8742" s="111"/>
      <c r="D8742" s="111"/>
      <c r="E8742" s="111"/>
      <c r="F8742" s="138"/>
      <c r="G8742" s="111"/>
      <c r="J8742" s="111"/>
      <c r="AD8742" s="111"/>
      <c r="AH8742" s="111"/>
    </row>
    <row r="8743" spans="3:34">
      <c r="C8743" s="111"/>
      <c r="D8743" s="111"/>
      <c r="E8743" s="111"/>
      <c r="F8743" s="138"/>
      <c r="G8743" s="111"/>
      <c r="J8743" s="111"/>
      <c r="AD8743" s="111"/>
      <c r="AH8743" s="111"/>
    </row>
    <row r="8744" spans="3:34">
      <c r="C8744" s="111"/>
      <c r="D8744" s="111"/>
      <c r="E8744" s="111"/>
      <c r="F8744" s="138"/>
      <c r="G8744" s="111"/>
      <c r="J8744" s="111"/>
      <c r="AD8744" s="111"/>
      <c r="AH8744" s="111"/>
    </row>
    <row r="8745" spans="3:34">
      <c r="C8745" s="111"/>
      <c r="D8745" s="111"/>
      <c r="E8745" s="111"/>
      <c r="F8745" s="138"/>
      <c r="G8745" s="111"/>
      <c r="J8745" s="111"/>
      <c r="AD8745" s="111"/>
      <c r="AH8745" s="111"/>
    </row>
    <row r="8746" spans="3:34">
      <c r="C8746" s="111"/>
      <c r="D8746" s="111"/>
      <c r="E8746" s="111"/>
      <c r="F8746" s="138"/>
      <c r="G8746" s="111"/>
      <c r="J8746" s="111"/>
      <c r="AD8746" s="111"/>
      <c r="AH8746" s="111"/>
    </row>
    <row r="8747" spans="3:34">
      <c r="C8747" s="111"/>
      <c r="D8747" s="111"/>
      <c r="E8747" s="111"/>
      <c r="F8747" s="138"/>
      <c r="G8747" s="111"/>
      <c r="J8747" s="111"/>
      <c r="AD8747" s="111"/>
      <c r="AH8747" s="111"/>
    </row>
    <row r="8748" spans="3:34">
      <c r="C8748" s="111"/>
      <c r="D8748" s="111"/>
      <c r="E8748" s="111"/>
      <c r="F8748" s="138"/>
      <c r="G8748" s="111"/>
      <c r="J8748" s="111"/>
      <c r="AD8748" s="111"/>
      <c r="AH8748" s="111"/>
    </row>
    <row r="8749" spans="3:34">
      <c r="C8749" s="111"/>
      <c r="D8749" s="111"/>
      <c r="E8749" s="111"/>
      <c r="F8749" s="138"/>
      <c r="G8749" s="111"/>
      <c r="J8749" s="111"/>
      <c r="AD8749" s="111"/>
      <c r="AH8749" s="111"/>
    </row>
    <row r="8750" spans="3:34">
      <c r="C8750" s="111"/>
      <c r="D8750" s="111"/>
      <c r="E8750" s="111"/>
      <c r="F8750" s="138"/>
      <c r="G8750" s="111"/>
      <c r="J8750" s="111"/>
      <c r="AD8750" s="111"/>
      <c r="AH8750" s="111"/>
    </row>
    <row r="8751" spans="3:34">
      <c r="C8751" s="111"/>
      <c r="D8751" s="111"/>
      <c r="E8751" s="111"/>
      <c r="F8751" s="138"/>
      <c r="G8751" s="111"/>
      <c r="J8751" s="111"/>
      <c r="AD8751" s="111"/>
      <c r="AH8751" s="111"/>
    </row>
    <row r="8752" spans="3:34">
      <c r="C8752" s="111"/>
      <c r="D8752" s="111"/>
      <c r="E8752" s="111"/>
      <c r="F8752" s="138"/>
      <c r="G8752" s="111"/>
      <c r="J8752" s="111"/>
      <c r="AD8752" s="111"/>
      <c r="AH8752" s="111"/>
    </row>
    <row r="8753" spans="3:34">
      <c r="C8753" s="111"/>
      <c r="D8753" s="111"/>
      <c r="E8753" s="111"/>
      <c r="F8753" s="138"/>
      <c r="G8753" s="111"/>
      <c r="J8753" s="111"/>
      <c r="AD8753" s="111"/>
      <c r="AH8753" s="111"/>
    </row>
    <row r="8754" spans="3:34">
      <c r="C8754" s="111"/>
      <c r="D8754" s="111"/>
      <c r="E8754" s="111"/>
      <c r="F8754" s="138"/>
      <c r="G8754" s="111"/>
      <c r="J8754" s="111"/>
      <c r="AD8754" s="111"/>
      <c r="AH8754" s="111"/>
    </row>
    <row r="8755" spans="3:34">
      <c r="C8755" s="111"/>
      <c r="D8755" s="111"/>
      <c r="E8755" s="111"/>
      <c r="F8755" s="138"/>
      <c r="G8755" s="111"/>
      <c r="J8755" s="111"/>
      <c r="AD8755" s="111"/>
      <c r="AH8755" s="111"/>
    </row>
    <row r="8756" spans="3:34">
      <c r="C8756" s="111"/>
      <c r="D8756" s="111"/>
      <c r="E8756" s="111"/>
      <c r="F8756" s="138"/>
      <c r="G8756" s="111"/>
      <c r="J8756" s="111"/>
      <c r="AD8756" s="111"/>
      <c r="AH8756" s="111"/>
    </row>
    <row r="8757" spans="3:34">
      <c r="C8757" s="111"/>
      <c r="D8757" s="111"/>
      <c r="E8757" s="111"/>
      <c r="F8757" s="138"/>
      <c r="G8757" s="111"/>
      <c r="J8757" s="111"/>
      <c r="AD8757" s="111"/>
      <c r="AH8757" s="111"/>
    </row>
    <row r="8758" spans="3:34">
      <c r="C8758" s="111"/>
      <c r="D8758" s="111"/>
      <c r="E8758" s="111"/>
      <c r="F8758" s="138"/>
      <c r="G8758" s="111"/>
      <c r="J8758" s="111"/>
      <c r="AD8758" s="111"/>
      <c r="AH8758" s="111"/>
    </row>
    <row r="8759" spans="3:34">
      <c r="C8759" s="111"/>
      <c r="D8759" s="111"/>
      <c r="E8759" s="111"/>
      <c r="F8759" s="138"/>
      <c r="G8759" s="111"/>
      <c r="J8759" s="111"/>
      <c r="AD8759" s="111"/>
      <c r="AH8759" s="111"/>
    </row>
    <row r="8760" spans="3:34">
      <c r="C8760" s="111"/>
      <c r="D8760" s="111"/>
      <c r="E8760" s="111"/>
      <c r="F8760" s="138"/>
      <c r="G8760" s="111"/>
      <c r="J8760" s="111"/>
      <c r="AD8760" s="111"/>
      <c r="AH8760" s="111"/>
    </row>
    <row r="8761" spans="3:34">
      <c r="C8761" s="111"/>
      <c r="D8761" s="111"/>
      <c r="E8761" s="111"/>
      <c r="F8761" s="138"/>
      <c r="G8761" s="111"/>
      <c r="J8761" s="111"/>
      <c r="AD8761" s="111"/>
      <c r="AH8761" s="111"/>
    </row>
    <row r="8762" spans="3:34">
      <c r="C8762" s="111"/>
      <c r="D8762" s="111"/>
      <c r="E8762" s="111"/>
      <c r="F8762" s="138"/>
      <c r="G8762" s="111"/>
      <c r="J8762" s="111"/>
      <c r="AD8762" s="111"/>
      <c r="AH8762" s="111"/>
    </row>
    <row r="8763" spans="3:34">
      <c r="C8763" s="111"/>
      <c r="D8763" s="111"/>
      <c r="E8763" s="111"/>
      <c r="F8763" s="138"/>
      <c r="G8763" s="111"/>
      <c r="J8763" s="111"/>
      <c r="AD8763" s="111"/>
      <c r="AH8763" s="111"/>
    </row>
    <row r="8764" spans="3:34">
      <c r="C8764" s="111"/>
      <c r="D8764" s="111"/>
      <c r="E8764" s="111"/>
      <c r="F8764" s="138"/>
      <c r="G8764" s="111"/>
      <c r="J8764" s="111"/>
      <c r="AD8764" s="111"/>
      <c r="AH8764" s="111"/>
    </row>
    <row r="8765" spans="3:34">
      <c r="C8765" s="111"/>
      <c r="D8765" s="111"/>
      <c r="E8765" s="111"/>
      <c r="F8765" s="138"/>
      <c r="G8765" s="111"/>
      <c r="J8765" s="111"/>
      <c r="AD8765" s="111"/>
      <c r="AH8765" s="111"/>
    </row>
    <row r="8766" spans="3:34">
      <c r="C8766" s="111"/>
      <c r="D8766" s="111"/>
      <c r="E8766" s="111"/>
      <c r="F8766" s="138"/>
      <c r="G8766" s="111"/>
      <c r="J8766" s="111"/>
      <c r="AD8766" s="111"/>
      <c r="AH8766" s="111"/>
    </row>
    <row r="8767" spans="3:34">
      <c r="C8767" s="111"/>
      <c r="D8767" s="111"/>
      <c r="E8767" s="111"/>
      <c r="F8767" s="138"/>
      <c r="G8767" s="111"/>
      <c r="J8767" s="111"/>
      <c r="AD8767" s="111"/>
      <c r="AH8767" s="111"/>
    </row>
    <row r="8768" spans="3:34">
      <c r="C8768" s="111"/>
      <c r="D8768" s="111"/>
      <c r="E8768" s="111"/>
      <c r="F8768" s="138"/>
      <c r="G8768" s="111"/>
      <c r="J8768" s="111"/>
      <c r="AD8768" s="111"/>
      <c r="AH8768" s="111"/>
    </row>
    <row r="8769" spans="3:34">
      <c r="C8769" s="111"/>
      <c r="D8769" s="111"/>
      <c r="E8769" s="111"/>
      <c r="F8769" s="138"/>
      <c r="G8769" s="111"/>
      <c r="J8769" s="111"/>
      <c r="AD8769" s="111"/>
      <c r="AH8769" s="111"/>
    </row>
    <row r="8770" spans="3:34">
      <c r="C8770" s="111"/>
      <c r="D8770" s="111"/>
      <c r="E8770" s="111"/>
      <c r="F8770" s="138"/>
      <c r="G8770" s="111"/>
      <c r="J8770" s="111"/>
      <c r="AD8770" s="111"/>
      <c r="AH8770" s="111"/>
    </row>
    <row r="8771" spans="3:34">
      <c r="C8771" s="111"/>
      <c r="D8771" s="111"/>
      <c r="E8771" s="111"/>
      <c r="F8771" s="138"/>
      <c r="G8771" s="111"/>
      <c r="J8771" s="111"/>
      <c r="AD8771" s="111"/>
      <c r="AH8771" s="111"/>
    </row>
    <row r="8772" spans="3:34">
      <c r="C8772" s="111"/>
      <c r="D8772" s="111"/>
      <c r="E8772" s="111"/>
      <c r="F8772" s="138"/>
      <c r="G8772" s="111"/>
      <c r="J8772" s="111"/>
      <c r="AD8772" s="111"/>
      <c r="AH8772" s="111"/>
    </row>
    <row r="8773" spans="3:34">
      <c r="C8773" s="111"/>
      <c r="D8773" s="111"/>
      <c r="E8773" s="111"/>
      <c r="F8773" s="138"/>
      <c r="G8773" s="111"/>
      <c r="J8773" s="111"/>
      <c r="AD8773" s="111"/>
      <c r="AH8773" s="111"/>
    </row>
    <row r="8774" spans="3:34">
      <c r="C8774" s="111"/>
      <c r="D8774" s="111"/>
      <c r="E8774" s="111"/>
      <c r="F8774" s="138"/>
      <c r="G8774" s="111"/>
      <c r="J8774" s="111"/>
      <c r="AD8774" s="111"/>
      <c r="AH8774" s="111"/>
    </row>
    <row r="8775" spans="3:34">
      <c r="C8775" s="111"/>
      <c r="D8775" s="111"/>
      <c r="E8775" s="111"/>
      <c r="F8775" s="138"/>
      <c r="G8775" s="111"/>
      <c r="J8775" s="111"/>
      <c r="AD8775" s="111"/>
      <c r="AH8775" s="111"/>
    </row>
    <row r="8776" spans="3:34">
      <c r="C8776" s="111"/>
      <c r="D8776" s="111"/>
      <c r="E8776" s="111"/>
      <c r="F8776" s="138"/>
      <c r="G8776" s="111"/>
      <c r="J8776" s="111"/>
      <c r="AD8776" s="111"/>
      <c r="AH8776" s="111"/>
    </row>
    <row r="8777" spans="3:34">
      <c r="C8777" s="111"/>
      <c r="D8777" s="111"/>
      <c r="E8777" s="111"/>
      <c r="F8777" s="138"/>
      <c r="G8777" s="111"/>
      <c r="J8777" s="111"/>
      <c r="AD8777" s="111"/>
      <c r="AH8777" s="111"/>
    </row>
    <row r="8778" spans="3:34">
      <c r="C8778" s="111"/>
      <c r="D8778" s="111"/>
      <c r="E8778" s="111"/>
      <c r="F8778" s="138"/>
      <c r="G8778" s="111"/>
      <c r="J8778" s="111"/>
      <c r="AD8778" s="111"/>
      <c r="AH8778" s="111"/>
    </row>
    <row r="8779" spans="3:34">
      <c r="C8779" s="111"/>
      <c r="D8779" s="111"/>
      <c r="E8779" s="111"/>
      <c r="F8779" s="138"/>
      <c r="G8779" s="111"/>
      <c r="J8779" s="111"/>
      <c r="AD8779" s="111"/>
      <c r="AH8779" s="111"/>
    </row>
    <row r="8780" spans="3:34">
      <c r="C8780" s="111"/>
      <c r="D8780" s="111"/>
      <c r="E8780" s="111"/>
      <c r="F8780" s="138"/>
      <c r="G8780" s="111"/>
      <c r="J8780" s="111"/>
      <c r="AD8780" s="111"/>
      <c r="AH8780" s="111"/>
    </row>
    <row r="8781" spans="3:34">
      <c r="C8781" s="111"/>
      <c r="D8781" s="111"/>
      <c r="E8781" s="111"/>
      <c r="F8781" s="138"/>
      <c r="G8781" s="111"/>
      <c r="J8781" s="111"/>
      <c r="AD8781" s="111"/>
      <c r="AH8781" s="111"/>
    </row>
    <row r="8782" spans="3:34">
      <c r="C8782" s="111"/>
      <c r="D8782" s="111"/>
      <c r="E8782" s="111"/>
      <c r="F8782" s="138"/>
      <c r="G8782" s="111"/>
      <c r="J8782" s="111"/>
      <c r="AD8782" s="111"/>
      <c r="AH8782" s="111"/>
    </row>
    <row r="8783" spans="3:34">
      <c r="C8783" s="111"/>
      <c r="D8783" s="111"/>
      <c r="E8783" s="111"/>
      <c r="F8783" s="138"/>
      <c r="G8783" s="111"/>
      <c r="J8783" s="111"/>
      <c r="AD8783" s="111"/>
      <c r="AH8783" s="111"/>
    </row>
    <row r="8784" spans="3:34">
      <c r="C8784" s="111"/>
      <c r="D8784" s="111"/>
      <c r="E8784" s="111"/>
      <c r="F8784" s="138"/>
      <c r="G8784" s="111"/>
      <c r="J8784" s="111"/>
      <c r="AD8784" s="111"/>
      <c r="AH8784" s="111"/>
    </row>
    <row r="8785" spans="3:34">
      <c r="C8785" s="111"/>
      <c r="D8785" s="111"/>
      <c r="E8785" s="111"/>
      <c r="F8785" s="138"/>
      <c r="G8785" s="111"/>
      <c r="J8785" s="111"/>
      <c r="AD8785" s="111"/>
      <c r="AH8785" s="111"/>
    </row>
    <row r="8786" spans="3:34">
      <c r="C8786" s="111"/>
      <c r="D8786" s="111"/>
      <c r="E8786" s="111"/>
      <c r="F8786" s="138"/>
      <c r="G8786" s="111"/>
      <c r="J8786" s="111"/>
      <c r="AD8786" s="111"/>
      <c r="AH8786" s="111"/>
    </row>
    <row r="8787" spans="3:34">
      <c r="C8787" s="111"/>
      <c r="D8787" s="111"/>
      <c r="E8787" s="111"/>
      <c r="F8787" s="138"/>
      <c r="G8787" s="111"/>
      <c r="J8787" s="111"/>
      <c r="AD8787" s="111"/>
      <c r="AH8787" s="111"/>
    </row>
    <row r="8788" spans="3:34">
      <c r="C8788" s="111"/>
      <c r="D8788" s="111"/>
      <c r="E8788" s="111"/>
      <c r="F8788" s="138"/>
      <c r="G8788" s="111"/>
      <c r="J8788" s="111"/>
      <c r="AD8788" s="111"/>
      <c r="AH8788" s="111"/>
    </row>
    <row r="8789" spans="3:34">
      <c r="C8789" s="111"/>
      <c r="D8789" s="111"/>
      <c r="E8789" s="111"/>
      <c r="F8789" s="138"/>
      <c r="G8789" s="111"/>
      <c r="J8789" s="111"/>
      <c r="AD8789" s="111"/>
      <c r="AH8789" s="111"/>
    </row>
    <row r="8790" spans="3:34">
      <c r="C8790" s="111"/>
      <c r="D8790" s="111"/>
      <c r="E8790" s="111"/>
      <c r="F8790" s="138"/>
      <c r="G8790" s="111"/>
      <c r="J8790" s="111"/>
      <c r="AD8790" s="111"/>
      <c r="AH8790" s="111"/>
    </row>
    <row r="8791" spans="3:34">
      <c r="C8791" s="111"/>
      <c r="D8791" s="111"/>
      <c r="E8791" s="111"/>
      <c r="F8791" s="138"/>
      <c r="G8791" s="111"/>
      <c r="J8791" s="111"/>
      <c r="AD8791" s="111"/>
      <c r="AH8791" s="111"/>
    </row>
    <row r="8792" spans="3:34">
      <c r="C8792" s="111"/>
      <c r="D8792" s="111"/>
      <c r="E8792" s="111"/>
      <c r="F8792" s="138"/>
      <c r="G8792" s="111"/>
      <c r="J8792" s="111"/>
      <c r="AD8792" s="111"/>
      <c r="AH8792" s="111"/>
    </row>
    <row r="8793" spans="3:34">
      <c r="C8793" s="111"/>
      <c r="D8793" s="111"/>
      <c r="E8793" s="111"/>
      <c r="F8793" s="138"/>
      <c r="G8793" s="111"/>
      <c r="J8793" s="111"/>
      <c r="AD8793" s="111"/>
      <c r="AH8793" s="111"/>
    </row>
    <row r="8794" spans="3:34">
      <c r="C8794" s="111"/>
      <c r="D8794" s="111"/>
      <c r="E8794" s="111"/>
      <c r="F8794" s="138"/>
      <c r="G8794" s="111"/>
      <c r="J8794" s="111"/>
      <c r="AD8794" s="111"/>
      <c r="AH8794" s="111"/>
    </row>
    <row r="8795" spans="3:34">
      <c r="C8795" s="111"/>
      <c r="D8795" s="111"/>
      <c r="E8795" s="111"/>
      <c r="F8795" s="138"/>
      <c r="G8795" s="111"/>
      <c r="J8795" s="111"/>
      <c r="AD8795" s="111"/>
      <c r="AH8795" s="111"/>
    </row>
    <row r="8796" spans="3:34">
      <c r="C8796" s="111"/>
      <c r="D8796" s="111"/>
      <c r="E8796" s="111"/>
      <c r="F8796" s="138"/>
      <c r="G8796" s="111"/>
      <c r="J8796" s="111"/>
      <c r="AD8796" s="111"/>
      <c r="AH8796" s="111"/>
    </row>
    <row r="8797" spans="3:34">
      <c r="C8797" s="111"/>
      <c r="D8797" s="111"/>
      <c r="E8797" s="111"/>
      <c r="F8797" s="138"/>
      <c r="G8797" s="111"/>
      <c r="J8797" s="111"/>
      <c r="AD8797" s="111"/>
      <c r="AH8797" s="111"/>
    </row>
    <row r="8798" spans="3:34">
      <c r="C8798" s="111"/>
      <c r="D8798" s="111"/>
      <c r="E8798" s="111"/>
      <c r="F8798" s="138"/>
      <c r="G8798" s="111"/>
      <c r="J8798" s="111"/>
      <c r="AD8798" s="111"/>
      <c r="AH8798" s="111"/>
    </row>
    <row r="8799" spans="3:34">
      <c r="C8799" s="111"/>
      <c r="D8799" s="111"/>
      <c r="E8799" s="111"/>
      <c r="F8799" s="138"/>
      <c r="G8799" s="111"/>
      <c r="J8799" s="111"/>
      <c r="AD8799" s="111"/>
      <c r="AH8799" s="111"/>
    </row>
    <row r="8800" spans="3:34">
      <c r="C8800" s="111"/>
      <c r="D8800" s="111"/>
      <c r="E8800" s="111"/>
      <c r="F8800" s="138"/>
      <c r="G8800" s="111"/>
      <c r="J8800" s="111"/>
      <c r="AD8800" s="111"/>
      <c r="AH8800" s="111"/>
    </row>
    <row r="8801" spans="3:34">
      <c r="C8801" s="111"/>
      <c r="D8801" s="111"/>
      <c r="E8801" s="111"/>
      <c r="F8801" s="138"/>
      <c r="G8801" s="111"/>
      <c r="J8801" s="111"/>
      <c r="AD8801" s="111"/>
      <c r="AH8801" s="111"/>
    </row>
    <row r="8802" spans="3:34">
      <c r="C8802" s="111"/>
      <c r="D8802" s="111"/>
      <c r="E8802" s="111"/>
      <c r="F8802" s="138"/>
      <c r="G8802" s="111"/>
      <c r="J8802" s="111"/>
      <c r="AD8802" s="111"/>
      <c r="AH8802" s="111"/>
    </row>
    <row r="8803" spans="3:34">
      <c r="C8803" s="111"/>
      <c r="D8803" s="111"/>
      <c r="E8803" s="111"/>
      <c r="F8803" s="138"/>
      <c r="G8803" s="111"/>
      <c r="J8803" s="111"/>
      <c r="AD8803" s="111"/>
      <c r="AH8803" s="111"/>
    </row>
    <row r="8804" spans="3:34">
      <c r="C8804" s="111"/>
      <c r="D8804" s="111"/>
      <c r="E8804" s="111"/>
      <c r="F8804" s="138"/>
      <c r="G8804" s="111"/>
      <c r="J8804" s="111"/>
      <c r="AD8804" s="111"/>
      <c r="AH8804" s="111"/>
    </row>
    <row r="8805" spans="3:34">
      <c r="C8805" s="111"/>
      <c r="D8805" s="111"/>
      <c r="E8805" s="111"/>
      <c r="F8805" s="138"/>
      <c r="G8805" s="111"/>
      <c r="J8805" s="111"/>
      <c r="AD8805" s="111"/>
      <c r="AH8805" s="111"/>
    </row>
    <row r="8806" spans="3:34">
      <c r="C8806" s="111"/>
      <c r="D8806" s="111"/>
      <c r="E8806" s="111"/>
      <c r="F8806" s="138"/>
      <c r="G8806" s="111"/>
      <c r="J8806" s="111"/>
      <c r="AD8806" s="111"/>
      <c r="AH8806" s="111"/>
    </row>
    <row r="8807" spans="3:34">
      <c r="C8807" s="111"/>
      <c r="D8807" s="111"/>
      <c r="E8807" s="111"/>
      <c r="F8807" s="138"/>
      <c r="G8807" s="111"/>
      <c r="J8807" s="111"/>
      <c r="AD8807" s="111"/>
      <c r="AH8807" s="111"/>
    </row>
    <row r="8808" spans="3:34">
      <c r="C8808" s="111"/>
      <c r="D8808" s="111"/>
      <c r="E8808" s="111"/>
      <c r="F8808" s="138"/>
      <c r="G8808" s="111"/>
      <c r="J8808" s="111"/>
      <c r="AD8808" s="111"/>
      <c r="AH8808" s="111"/>
    </row>
    <row r="8809" spans="3:34">
      <c r="C8809" s="111"/>
      <c r="D8809" s="111"/>
      <c r="E8809" s="111"/>
      <c r="F8809" s="138"/>
      <c r="G8809" s="111"/>
      <c r="J8809" s="111"/>
      <c r="AD8809" s="111"/>
      <c r="AH8809" s="111"/>
    </row>
    <row r="8810" spans="3:34">
      <c r="C8810" s="111"/>
      <c r="D8810" s="111"/>
      <c r="E8810" s="111"/>
      <c r="F8810" s="138"/>
      <c r="G8810" s="111"/>
      <c r="J8810" s="111"/>
      <c r="AD8810" s="111"/>
      <c r="AH8810" s="111"/>
    </row>
    <row r="8811" spans="3:34">
      <c r="C8811" s="111"/>
      <c r="D8811" s="111"/>
      <c r="E8811" s="111"/>
      <c r="F8811" s="138"/>
      <c r="G8811" s="111"/>
      <c r="J8811" s="111"/>
      <c r="AD8811" s="111"/>
      <c r="AH8811" s="111"/>
    </row>
    <row r="8812" spans="3:34">
      <c r="C8812" s="111"/>
      <c r="D8812" s="111"/>
      <c r="E8812" s="111"/>
      <c r="F8812" s="138"/>
      <c r="G8812" s="111"/>
      <c r="J8812" s="111"/>
      <c r="AD8812" s="111"/>
      <c r="AH8812" s="111"/>
    </row>
    <row r="8813" spans="3:34">
      <c r="C8813" s="111"/>
      <c r="D8813" s="111"/>
      <c r="E8813" s="111"/>
      <c r="F8813" s="138"/>
      <c r="G8813" s="111"/>
      <c r="J8813" s="111"/>
      <c r="AD8813" s="111"/>
      <c r="AH8813" s="111"/>
    </row>
    <row r="8814" spans="3:34">
      <c r="C8814" s="111"/>
      <c r="D8814" s="111"/>
      <c r="E8814" s="111"/>
      <c r="F8814" s="138"/>
      <c r="G8814" s="111"/>
      <c r="J8814" s="111"/>
      <c r="AD8814" s="111"/>
      <c r="AH8814" s="111"/>
    </row>
    <row r="8815" spans="3:34">
      <c r="C8815" s="111"/>
      <c r="D8815" s="111"/>
      <c r="E8815" s="111"/>
      <c r="F8815" s="138"/>
      <c r="G8815" s="111"/>
      <c r="J8815" s="111"/>
      <c r="AD8815" s="111"/>
      <c r="AH8815" s="111"/>
    </row>
    <row r="8816" spans="3:34">
      <c r="C8816" s="111"/>
      <c r="D8816" s="111"/>
      <c r="E8816" s="111"/>
      <c r="F8816" s="138"/>
      <c r="G8816" s="111"/>
      <c r="J8816" s="111"/>
      <c r="AD8816" s="111"/>
      <c r="AH8816" s="111"/>
    </row>
    <row r="8817" spans="3:34">
      <c r="C8817" s="111"/>
      <c r="D8817" s="111"/>
      <c r="E8817" s="111"/>
      <c r="F8817" s="138"/>
      <c r="G8817" s="111"/>
      <c r="J8817" s="111"/>
      <c r="AD8817" s="111"/>
      <c r="AH8817" s="111"/>
    </row>
    <row r="8818" spans="3:34">
      <c r="C8818" s="111"/>
      <c r="D8818" s="111"/>
      <c r="E8818" s="111"/>
      <c r="F8818" s="138"/>
      <c r="G8818" s="111"/>
      <c r="J8818" s="111"/>
      <c r="AD8818" s="111"/>
      <c r="AH8818" s="111"/>
    </row>
    <row r="8819" spans="3:34">
      <c r="C8819" s="111"/>
      <c r="D8819" s="111"/>
      <c r="E8819" s="111"/>
      <c r="F8819" s="138"/>
      <c r="G8819" s="111"/>
      <c r="J8819" s="111"/>
      <c r="AD8819" s="111"/>
      <c r="AH8819" s="111"/>
    </row>
    <row r="8820" spans="3:34">
      <c r="C8820" s="111"/>
      <c r="D8820" s="111"/>
      <c r="E8820" s="111"/>
      <c r="F8820" s="138"/>
      <c r="G8820" s="111"/>
      <c r="J8820" s="111"/>
      <c r="AD8820" s="111"/>
      <c r="AH8820" s="111"/>
    </row>
    <row r="8821" spans="3:34">
      <c r="C8821" s="111"/>
      <c r="D8821" s="111"/>
      <c r="E8821" s="111"/>
      <c r="F8821" s="138"/>
      <c r="G8821" s="111"/>
      <c r="J8821" s="111"/>
      <c r="AD8821" s="111"/>
      <c r="AH8821" s="111"/>
    </row>
    <row r="8822" spans="3:34">
      <c r="C8822" s="111"/>
      <c r="D8822" s="111"/>
      <c r="E8822" s="111"/>
      <c r="F8822" s="138"/>
      <c r="G8822" s="111"/>
      <c r="J8822" s="111"/>
      <c r="AD8822" s="111"/>
      <c r="AH8822" s="111"/>
    </row>
    <row r="8823" spans="3:34">
      <c r="C8823" s="111"/>
      <c r="D8823" s="111"/>
      <c r="E8823" s="111"/>
      <c r="F8823" s="138"/>
      <c r="G8823" s="111"/>
      <c r="J8823" s="111"/>
      <c r="AD8823" s="111"/>
      <c r="AH8823" s="111"/>
    </row>
    <row r="8824" spans="3:34">
      <c r="C8824" s="111"/>
      <c r="D8824" s="111"/>
      <c r="E8824" s="111"/>
      <c r="F8824" s="138"/>
      <c r="G8824" s="111"/>
      <c r="J8824" s="111"/>
      <c r="AD8824" s="111"/>
      <c r="AH8824" s="111"/>
    </row>
    <row r="8825" spans="3:34">
      <c r="C8825" s="111"/>
      <c r="D8825" s="111"/>
      <c r="E8825" s="111"/>
      <c r="F8825" s="138"/>
      <c r="G8825" s="111"/>
      <c r="J8825" s="111"/>
      <c r="AD8825" s="111"/>
      <c r="AH8825" s="111"/>
    </row>
    <row r="8826" spans="3:34">
      <c r="C8826" s="111"/>
      <c r="D8826" s="111"/>
      <c r="E8826" s="111"/>
      <c r="F8826" s="138"/>
      <c r="G8826" s="111"/>
      <c r="J8826" s="111"/>
      <c r="AD8826" s="111"/>
      <c r="AH8826" s="111"/>
    </row>
    <row r="8827" spans="3:34">
      <c r="C8827" s="111"/>
      <c r="D8827" s="111"/>
      <c r="E8827" s="111"/>
      <c r="F8827" s="138"/>
      <c r="G8827" s="111"/>
      <c r="J8827" s="111"/>
      <c r="AD8827" s="111"/>
      <c r="AH8827" s="111"/>
    </row>
    <row r="8828" spans="3:34">
      <c r="C8828" s="111"/>
      <c r="D8828" s="111"/>
      <c r="E8828" s="111"/>
      <c r="F8828" s="138"/>
      <c r="G8828" s="111"/>
      <c r="J8828" s="111"/>
      <c r="AD8828" s="111"/>
      <c r="AH8828" s="111"/>
    </row>
    <row r="8829" spans="3:34">
      <c r="C8829" s="111"/>
      <c r="D8829" s="111"/>
      <c r="E8829" s="111"/>
      <c r="F8829" s="138"/>
      <c r="G8829" s="111"/>
      <c r="J8829" s="111"/>
      <c r="AD8829" s="111"/>
      <c r="AH8829" s="111"/>
    </row>
    <row r="8830" spans="3:34">
      <c r="C8830" s="111"/>
      <c r="D8830" s="111"/>
      <c r="E8830" s="111"/>
      <c r="F8830" s="138"/>
      <c r="G8830" s="111"/>
      <c r="J8830" s="111"/>
      <c r="AD8830" s="111"/>
      <c r="AH8830" s="111"/>
    </row>
    <row r="8831" spans="3:34">
      <c r="C8831" s="111"/>
      <c r="D8831" s="111"/>
      <c r="E8831" s="111"/>
      <c r="F8831" s="138"/>
      <c r="G8831" s="111"/>
      <c r="J8831" s="111"/>
      <c r="AD8831" s="111"/>
      <c r="AH8831" s="111"/>
    </row>
    <row r="8832" spans="3:34">
      <c r="C8832" s="111"/>
      <c r="D8832" s="111"/>
      <c r="E8832" s="111"/>
      <c r="F8832" s="138"/>
      <c r="G8832" s="111"/>
      <c r="J8832" s="111"/>
      <c r="AD8832" s="111"/>
      <c r="AH8832" s="111"/>
    </row>
    <row r="8833" spans="3:34">
      <c r="C8833" s="111"/>
      <c r="D8833" s="111"/>
      <c r="E8833" s="111"/>
      <c r="F8833" s="138"/>
      <c r="G8833" s="111"/>
      <c r="J8833" s="111"/>
      <c r="AD8833" s="111"/>
      <c r="AH8833" s="111"/>
    </row>
    <row r="8834" spans="3:34">
      <c r="C8834" s="111"/>
      <c r="D8834" s="111"/>
      <c r="E8834" s="111"/>
      <c r="F8834" s="138"/>
      <c r="G8834" s="111"/>
      <c r="J8834" s="111"/>
      <c r="AD8834" s="111"/>
      <c r="AH8834" s="111"/>
    </row>
    <row r="8835" spans="3:34">
      <c r="C8835" s="111"/>
      <c r="D8835" s="111"/>
      <c r="E8835" s="111"/>
      <c r="F8835" s="138"/>
      <c r="G8835" s="111"/>
      <c r="J8835" s="111"/>
      <c r="AD8835" s="111"/>
      <c r="AH8835" s="111"/>
    </row>
    <row r="8836" spans="3:34">
      <c r="C8836" s="111"/>
      <c r="D8836" s="111"/>
      <c r="E8836" s="111"/>
      <c r="F8836" s="138"/>
      <c r="G8836" s="111"/>
      <c r="J8836" s="111"/>
      <c r="AD8836" s="111"/>
      <c r="AH8836" s="111"/>
    </row>
    <row r="8837" spans="3:34">
      <c r="C8837" s="111"/>
      <c r="D8837" s="111"/>
      <c r="E8837" s="111"/>
      <c r="F8837" s="138"/>
      <c r="G8837" s="111"/>
      <c r="J8837" s="111"/>
      <c r="AD8837" s="111"/>
      <c r="AH8837" s="111"/>
    </row>
    <row r="8838" spans="3:34">
      <c r="C8838" s="111"/>
      <c r="D8838" s="111"/>
      <c r="E8838" s="111"/>
      <c r="F8838" s="138"/>
      <c r="G8838" s="111"/>
      <c r="J8838" s="111"/>
      <c r="AD8838" s="111"/>
      <c r="AH8838" s="111"/>
    </row>
    <row r="8839" spans="3:34">
      <c r="C8839" s="111"/>
      <c r="D8839" s="111"/>
      <c r="E8839" s="111"/>
      <c r="F8839" s="138"/>
      <c r="G8839" s="111"/>
      <c r="J8839" s="111"/>
      <c r="AD8839" s="111"/>
      <c r="AH8839" s="111"/>
    </row>
    <row r="8840" spans="3:34">
      <c r="C8840" s="111"/>
      <c r="D8840" s="111"/>
      <c r="E8840" s="111"/>
      <c r="F8840" s="138"/>
      <c r="G8840" s="111"/>
      <c r="J8840" s="111"/>
      <c r="AD8840" s="111"/>
      <c r="AH8840" s="111"/>
    </row>
    <row r="8841" spans="3:34">
      <c r="C8841" s="111"/>
      <c r="D8841" s="111"/>
      <c r="E8841" s="111"/>
      <c r="F8841" s="138"/>
      <c r="G8841" s="111"/>
      <c r="J8841" s="111"/>
      <c r="AD8841" s="111"/>
      <c r="AH8841" s="111"/>
    </row>
    <row r="8842" spans="3:34">
      <c r="C8842" s="111"/>
      <c r="D8842" s="111"/>
      <c r="E8842" s="111"/>
      <c r="F8842" s="138"/>
      <c r="G8842" s="111"/>
      <c r="J8842" s="111"/>
      <c r="AD8842" s="111"/>
      <c r="AH8842" s="111"/>
    </row>
    <row r="8843" spans="3:34">
      <c r="C8843" s="111"/>
      <c r="D8843" s="111"/>
      <c r="E8843" s="111"/>
      <c r="F8843" s="138"/>
      <c r="G8843" s="111"/>
      <c r="J8843" s="111"/>
      <c r="AD8843" s="111"/>
      <c r="AH8843" s="111"/>
    </row>
    <row r="8844" spans="3:34">
      <c r="C8844" s="111"/>
      <c r="D8844" s="111"/>
      <c r="E8844" s="111"/>
      <c r="F8844" s="138"/>
      <c r="G8844" s="111"/>
      <c r="J8844" s="111"/>
      <c r="AD8844" s="111"/>
      <c r="AH8844" s="111"/>
    </row>
    <row r="8845" spans="3:34">
      <c r="C8845" s="111"/>
      <c r="D8845" s="111"/>
      <c r="E8845" s="111"/>
      <c r="F8845" s="138"/>
      <c r="G8845" s="111"/>
      <c r="J8845" s="111"/>
      <c r="AD8845" s="111"/>
      <c r="AH8845" s="111"/>
    </row>
    <row r="8846" spans="3:34">
      <c r="C8846" s="111"/>
      <c r="D8846" s="111"/>
      <c r="E8846" s="111"/>
      <c r="F8846" s="138"/>
      <c r="G8846" s="111"/>
      <c r="J8846" s="111"/>
      <c r="AD8846" s="111"/>
      <c r="AH8846" s="111"/>
    </row>
    <row r="8847" spans="3:34">
      <c r="C8847" s="111"/>
      <c r="D8847" s="111"/>
      <c r="E8847" s="111"/>
      <c r="F8847" s="138"/>
      <c r="G8847" s="111"/>
      <c r="J8847" s="111"/>
      <c r="AD8847" s="111"/>
      <c r="AH8847" s="111"/>
    </row>
    <row r="8848" spans="3:34">
      <c r="C8848" s="111"/>
      <c r="D8848" s="111"/>
      <c r="E8848" s="111"/>
      <c r="F8848" s="138"/>
      <c r="G8848" s="111"/>
      <c r="J8848" s="111"/>
      <c r="AD8848" s="111"/>
      <c r="AH8848" s="111"/>
    </row>
    <row r="8849" spans="3:34">
      <c r="C8849" s="111"/>
      <c r="D8849" s="111"/>
      <c r="E8849" s="111"/>
      <c r="F8849" s="138"/>
      <c r="G8849" s="111"/>
      <c r="J8849" s="111"/>
      <c r="AD8849" s="111"/>
      <c r="AH8849" s="111"/>
    </row>
    <row r="8850" spans="3:34">
      <c r="C8850" s="111"/>
      <c r="D8850" s="111"/>
      <c r="E8850" s="111"/>
      <c r="F8850" s="138"/>
      <c r="G8850" s="111"/>
      <c r="J8850" s="111"/>
      <c r="AD8850" s="111"/>
      <c r="AH8850" s="111"/>
    </row>
    <row r="8851" spans="3:34">
      <c r="C8851" s="111"/>
      <c r="D8851" s="111"/>
      <c r="E8851" s="111"/>
      <c r="F8851" s="138"/>
      <c r="G8851" s="111"/>
      <c r="J8851" s="111"/>
      <c r="AD8851" s="111"/>
      <c r="AH8851" s="111"/>
    </row>
    <row r="8852" spans="3:34">
      <c r="C8852" s="111"/>
      <c r="D8852" s="111"/>
      <c r="E8852" s="111"/>
      <c r="F8852" s="138"/>
      <c r="G8852" s="111"/>
      <c r="J8852" s="111"/>
      <c r="AD8852" s="111"/>
      <c r="AH8852" s="111"/>
    </row>
    <row r="8853" spans="3:34">
      <c r="C8853" s="111"/>
      <c r="D8853" s="111"/>
      <c r="E8853" s="111"/>
      <c r="F8853" s="138"/>
      <c r="G8853" s="111"/>
      <c r="J8853" s="111"/>
      <c r="AD8853" s="111"/>
      <c r="AH8853" s="111"/>
    </row>
    <row r="8854" spans="3:34">
      <c r="C8854" s="111"/>
      <c r="D8854" s="111"/>
      <c r="E8854" s="111"/>
      <c r="F8854" s="138"/>
      <c r="G8854" s="111"/>
      <c r="J8854" s="111"/>
      <c r="AD8854" s="111"/>
      <c r="AH8854" s="111"/>
    </row>
    <row r="8855" spans="3:34">
      <c r="C8855" s="111"/>
      <c r="D8855" s="111"/>
      <c r="E8855" s="111"/>
      <c r="F8855" s="138"/>
      <c r="G8855" s="111"/>
      <c r="J8855" s="111"/>
      <c r="AD8855" s="111"/>
      <c r="AH8855" s="111"/>
    </row>
    <row r="8856" spans="3:34">
      <c r="C8856" s="111"/>
      <c r="D8856" s="111"/>
      <c r="E8856" s="111"/>
      <c r="F8856" s="138"/>
      <c r="G8856" s="111"/>
      <c r="J8856" s="111"/>
      <c r="AD8856" s="111"/>
      <c r="AH8856" s="111"/>
    </row>
    <row r="8857" spans="3:34">
      <c r="C8857" s="111"/>
      <c r="D8857" s="111"/>
      <c r="E8857" s="111"/>
      <c r="F8857" s="138"/>
      <c r="G8857" s="111"/>
      <c r="J8857" s="111"/>
      <c r="AD8857" s="111"/>
      <c r="AH8857" s="111"/>
    </row>
    <row r="8858" spans="3:34">
      <c r="C8858" s="111"/>
      <c r="D8858" s="111"/>
      <c r="E8858" s="111"/>
      <c r="F8858" s="138"/>
      <c r="G8858" s="111"/>
      <c r="J8858" s="111"/>
      <c r="AD8858" s="111"/>
      <c r="AH8858" s="111"/>
    </row>
    <row r="8859" spans="3:34">
      <c r="C8859" s="111"/>
      <c r="D8859" s="111"/>
      <c r="E8859" s="111"/>
      <c r="F8859" s="138"/>
      <c r="G8859" s="111"/>
      <c r="J8859" s="111"/>
      <c r="AD8859" s="111"/>
      <c r="AH8859" s="111"/>
    </row>
    <row r="8860" spans="3:34">
      <c r="C8860" s="111"/>
      <c r="D8860" s="111"/>
      <c r="E8860" s="111"/>
      <c r="F8860" s="138"/>
      <c r="G8860" s="111"/>
      <c r="J8860" s="111"/>
      <c r="AD8860" s="111"/>
      <c r="AH8860" s="111"/>
    </row>
    <row r="8861" spans="3:34">
      <c r="C8861" s="111"/>
      <c r="D8861" s="111"/>
      <c r="E8861" s="111"/>
      <c r="F8861" s="138"/>
      <c r="G8861" s="111"/>
      <c r="J8861" s="111"/>
      <c r="AD8861" s="111"/>
      <c r="AH8861" s="111"/>
    </row>
    <row r="8862" spans="3:34">
      <c r="C8862" s="111"/>
      <c r="D8862" s="111"/>
      <c r="E8862" s="111"/>
      <c r="F8862" s="138"/>
      <c r="G8862" s="111"/>
      <c r="J8862" s="111"/>
      <c r="AD8862" s="111"/>
      <c r="AH8862" s="111"/>
    </row>
    <row r="8863" spans="3:34">
      <c r="C8863" s="111"/>
      <c r="D8863" s="111"/>
      <c r="E8863" s="111"/>
      <c r="F8863" s="138"/>
      <c r="G8863" s="111"/>
      <c r="J8863" s="111"/>
      <c r="AD8863" s="111"/>
      <c r="AH8863" s="111"/>
    </row>
    <row r="8864" spans="3:34">
      <c r="C8864" s="111"/>
      <c r="D8864" s="111"/>
      <c r="E8864" s="111"/>
      <c r="F8864" s="138"/>
      <c r="G8864" s="111"/>
      <c r="J8864" s="111"/>
      <c r="AD8864" s="111"/>
      <c r="AH8864" s="111"/>
    </row>
    <row r="8865" spans="3:34">
      <c r="C8865" s="111"/>
      <c r="D8865" s="111"/>
      <c r="E8865" s="111"/>
      <c r="F8865" s="138"/>
      <c r="G8865" s="111"/>
      <c r="J8865" s="111"/>
      <c r="AD8865" s="111"/>
      <c r="AH8865" s="111"/>
    </row>
    <row r="8866" spans="3:34">
      <c r="C8866" s="111"/>
      <c r="D8866" s="111"/>
      <c r="E8866" s="111"/>
      <c r="F8866" s="138"/>
      <c r="G8866" s="111"/>
      <c r="J8866" s="111"/>
      <c r="AD8866" s="111"/>
      <c r="AH8866" s="111"/>
    </row>
    <row r="8867" spans="3:34">
      <c r="C8867" s="111"/>
      <c r="D8867" s="111"/>
      <c r="E8867" s="111"/>
      <c r="F8867" s="138"/>
      <c r="G8867" s="111"/>
      <c r="J8867" s="111"/>
      <c r="AD8867" s="111"/>
      <c r="AH8867" s="111"/>
    </row>
    <row r="8868" spans="3:34">
      <c r="C8868" s="111"/>
      <c r="D8868" s="111"/>
      <c r="E8868" s="111"/>
      <c r="F8868" s="138"/>
      <c r="G8868" s="111"/>
      <c r="J8868" s="111"/>
      <c r="AD8868" s="111"/>
      <c r="AH8868" s="111"/>
    </row>
    <row r="8869" spans="3:34">
      <c r="C8869" s="111"/>
      <c r="D8869" s="111"/>
      <c r="E8869" s="111"/>
      <c r="F8869" s="138"/>
      <c r="G8869" s="111"/>
      <c r="J8869" s="111"/>
      <c r="AD8869" s="111"/>
      <c r="AH8869" s="111"/>
    </row>
    <row r="8870" spans="3:34">
      <c r="C8870" s="111"/>
      <c r="D8870" s="111"/>
      <c r="E8870" s="111"/>
      <c r="F8870" s="138"/>
      <c r="G8870" s="111"/>
      <c r="J8870" s="111"/>
      <c r="AD8870" s="111"/>
      <c r="AH8870" s="111"/>
    </row>
    <row r="8871" spans="3:34">
      <c r="C8871" s="111"/>
      <c r="D8871" s="111"/>
      <c r="E8871" s="111"/>
      <c r="F8871" s="138"/>
      <c r="G8871" s="111"/>
      <c r="J8871" s="111"/>
      <c r="AD8871" s="111"/>
      <c r="AH8871" s="111"/>
    </row>
    <row r="8872" spans="3:34">
      <c r="C8872" s="111"/>
      <c r="D8872" s="111"/>
      <c r="E8872" s="111"/>
      <c r="F8872" s="138"/>
      <c r="G8872" s="111"/>
      <c r="J8872" s="111"/>
      <c r="AD8872" s="111"/>
      <c r="AH8872" s="111"/>
    </row>
    <row r="8873" spans="3:34">
      <c r="C8873" s="111"/>
      <c r="D8873" s="111"/>
      <c r="E8873" s="111"/>
      <c r="F8873" s="138"/>
      <c r="G8873" s="111"/>
      <c r="J8873" s="111"/>
      <c r="AD8873" s="111"/>
      <c r="AH8873" s="111"/>
    </row>
    <row r="8874" spans="3:34">
      <c r="C8874" s="111"/>
      <c r="D8874" s="111"/>
      <c r="E8874" s="111"/>
      <c r="F8874" s="138"/>
      <c r="G8874" s="111"/>
      <c r="J8874" s="111"/>
      <c r="AD8874" s="111"/>
      <c r="AH8874" s="111"/>
    </row>
    <row r="8875" spans="3:34">
      <c r="C8875" s="111"/>
      <c r="D8875" s="111"/>
      <c r="E8875" s="111"/>
      <c r="F8875" s="138"/>
      <c r="G8875" s="111"/>
      <c r="J8875" s="111"/>
      <c r="AD8875" s="111"/>
      <c r="AH8875" s="111"/>
    </row>
    <row r="8876" spans="3:34">
      <c r="C8876" s="111"/>
      <c r="D8876" s="111"/>
      <c r="E8876" s="111"/>
      <c r="F8876" s="138"/>
      <c r="G8876" s="111"/>
      <c r="J8876" s="111"/>
      <c r="AD8876" s="111"/>
      <c r="AH8876" s="111"/>
    </row>
    <row r="8877" spans="3:34">
      <c r="C8877" s="111"/>
      <c r="D8877" s="111"/>
      <c r="E8877" s="111"/>
      <c r="F8877" s="138"/>
      <c r="G8877" s="111"/>
      <c r="J8877" s="111"/>
      <c r="AD8877" s="111"/>
      <c r="AH8877" s="111"/>
    </row>
    <row r="8878" spans="3:34">
      <c r="C8878" s="111"/>
      <c r="D8878" s="111"/>
      <c r="E8878" s="111"/>
      <c r="F8878" s="138"/>
      <c r="G8878" s="111"/>
      <c r="J8878" s="111"/>
      <c r="AD8878" s="111"/>
      <c r="AH8878" s="111"/>
    </row>
    <row r="8879" spans="3:34">
      <c r="C8879" s="111"/>
      <c r="D8879" s="111"/>
      <c r="E8879" s="111"/>
      <c r="F8879" s="138"/>
      <c r="G8879" s="111"/>
      <c r="J8879" s="111"/>
      <c r="AD8879" s="111"/>
      <c r="AH8879" s="111"/>
    </row>
    <row r="8880" spans="3:34">
      <c r="C8880" s="111"/>
      <c r="D8880" s="111"/>
      <c r="E8880" s="111"/>
      <c r="F8880" s="138"/>
      <c r="G8880" s="111"/>
      <c r="J8880" s="111"/>
      <c r="AD8880" s="111"/>
      <c r="AH8880" s="111"/>
    </row>
    <row r="8881" spans="3:34">
      <c r="C8881" s="111"/>
      <c r="D8881" s="111"/>
      <c r="E8881" s="111"/>
      <c r="F8881" s="138"/>
      <c r="G8881" s="111"/>
      <c r="J8881" s="111"/>
      <c r="AD8881" s="111"/>
      <c r="AH8881" s="111"/>
    </row>
    <row r="8882" spans="3:34">
      <c r="C8882" s="111"/>
      <c r="D8882" s="111"/>
      <c r="E8882" s="111"/>
      <c r="F8882" s="138"/>
      <c r="G8882" s="111"/>
      <c r="J8882" s="111"/>
      <c r="AD8882" s="111"/>
      <c r="AH8882" s="111"/>
    </row>
    <row r="8883" spans="3:34">
      <c r="C8883" s="111"/>
      <c r="D8883" s="111"/>
      <c r="E8883" s="111"/>
      <c r="F8883" s="138"/>
      <c r="G8883" s="111"/>
      <c r="J8883" s="111"/>
      <c r="AD8883" s="111"/>
      <c r="AH8883" s="111"/>
    </row>
    <row r="8884" spans="3:34">
      <c r="C8884" s="111"/>
      <c r="D8884" s="111"/>
      <c r="E8884" s="111"/>
      <c r="F8884" s="138"/>
      <c r="G8884" s="111"/>
      <c r="J8884" s="111"/>
      <c r="AD8884" s="111"/>
      <c r="AH8884" s="111"/>
    </row>
    <row r="8885" spans="3:34">
      <c r="C8885" s="111"/>
      <c r="D8885" s="111"/>
      <c r="E8885" s="111"/>
      <c r="F8885" s="138"/>
      <c r="G8885" s="111"/>
      <c r="J8885" s="111"/>
      <c r="AD8885" s="111"/>
      <c r="AH8885" s="111"/>
    </row>
    <row r="8886" spans="3:34">
      <c r="C8886" s="111"/>
      <c r="D8886" s="111"/>
      <c r="E8886" s="111"/>
      <c r="F8886" s="138"/>
      <c r="G8886" s="111"/>
      <c r="J8886" s="111"/>
      <c r="AD8886" s="111"/>
      <c r="AH8886" s="111"/>
    </row>
    <row r="8887" spans="3:34">
      <c r="C8887" s="111"/>
      <c r="D8887" s="111"/>
      <c r="E8887" s="111"/>
      <c r="F8887" s="138"/>
      <c r="G8887" s="111"/>
      <c r="J8887" s="111"/>
      <c r="AD8887" s="111"/>
      <c r="AH8887" s="111"/>
    </row>
    <row r="8888" spans="3:34">
      <c r="C8888" s="111"/>
      <c r="D8888" s="111"/>
      <c r="E8888" s="111"/>
      <c r="F8888" s="138"/>
      <c r="G8888" s="111"/>
      <c r="J8888" s="111"/>
      <c r="AD8888" s="111"/>
      <c r="AH8888" s="111"/>
    </row>
    <row r="8889" spans="3:34">
      <c r="C8889" s="111"/>
      <c r="D8889" s="111"/>
      <c r="E8889" s="111"/>
      <c r="F8889" s="138"/>
      <c r="G8889" s="111"/>
      <c r="J8889" s="111"/>
      <c r="AD8889" s="111"/>
      <c r="AH8889" s="111"/>
    </row>
    <row r="8890" spans="3:34">
      <c r="C8890" s="111"/>
      <c r="D8890" s="111"/>
      <c r="E8890" s="111"/>
      <c r="F8890" s="138"/>
      <c r="G8890" s="111"/>
      <c r="J8890" s="111"/>
      <c r="AD8890" s="111"/>
      <c r="AH8890" s="111"/>
    </row>
    <row r="8891" spans="3:34">
      <c r="C8891" s="111"/>
      <c r="D8891" s="111"/>
      <c r="E8891" s="111"/>
      <c r="F8891" s="138"/>
      <c r="G8891" s="111"/>
      <c r="J8891" s="111"/>
      <c r="AD8891" s="111"/>
      <c r="AH8891" s="111"/>
    </row>
    <row r="8892" spans="3:34">
      <c r="C8892" s="111"/>
      <c r="D8892" s="111"/>
      <c r="E8892" s="111"/>
      <c r="F8892" s="138"/>
      <c r="G8892" s="111"/>
      <c r="J8892" s="111"/>
      <c r="AD8892" s="111"/>
      <c r="AH8892" s="111"/>
    </row>
    <row r="8893" spans="3:34">
      <c r="C8893" s="111"/>
      <c r="D8893" s="111"/>
      <c r="E8893" s="111"/>
      <c r="F8893" s="138"/>
      <c r="G8893" s="111"/>
      <c r="J8893" s="111"/>
      <c r="AD8893" s="111"/>
      <c r="AH8893" s="111"/>
    </row>
    <row r="8894" spans="3:34">
      <c r="C8894" s="111"/>
      <c r="D8894" s="111"/>
      <c r="E8894" s="111"/>
      <c r="F8894" s="138"/>
      <c r="G8894" s="111"/>
      <c r="J8894" s="111"/>
      <c r="AD8894" s="111"/>
      <c r="AH8894" s="111"/>
    </row>
    <row r="8895" spans="3:34">
      <c r="C8895" s="111"/>
      <c r="D8895" s="111"/>
      <c r="E8895" s="111"/>
      <c r="F8895" s="138"/>
      <c r="G8895" s="111"/>
      <c r="J8895" s="111"/>
      <c r="AD8895" s="111"/>
      <c r="AH8895" s="111"/>
    </row>
    <row r="8896" spans="3:34">
      <c r="C8896" s="111"/>
      <c r="D8896" s="111"/>
      <c r="E8896" s="111"/>
      <c r="F8896" s="138"/>
      <c r="G8896" s="111"/>
      <c r="J8896" s="111"/>
      <c r="AD8896" s="111"/>
      <c r="AH8896" s="111"/>
    </row>
    <row r="8897" spans="3:34">
      <c r="C8897" s="111"/>
      <c r="D8897" s="111"/>
      <c r="E8897" s="111"/>
      <c r="F8897" s="138"/>
      <c r="G8897" s="111"/>
      <c r="J8897" s="111"/>
      <c r="AD8897" s="111"/>
      <c r="AH8897" s="111"/>
    </row>
    <row r="8898" spans="3:34">
      <c r="C8898" s="111"/>
      <c r="D8898" s="111"/>
      <c r="E8898" s="111"/>
      <c r="F8898" s="138"/>
      <c r="G8898" s="111"/>
      <c r="J8898" s="111"/>
      <c r="AD8898" s="111"/>
      <c r="AH8898" s="111"/>
    </row>
    <row r="8899" spans="3:34">
      <c r="C8899" s="111"/>
      <c r="D8899" s="111"/>
      <c r="E8899" s="111"/>
      <c r="F8899" s="138"/>
      <c r="G8899" s="111"/>
      <c r="J8899" s="111"/>
      <c r="AD8899" s="111"/>
      <c r="AH8899" s="111"/>
    </row>
    <row r="8900" spans="3:34">
      <c r="C8900" s="111"/>
      <c r="D8900" s="111"/>
      <c r="E8900" s="111"/>
      <c r="F8900" s="138"/>
      <c r="G8900" s="111"/>
      <c r="J8900" s="111"/>
      <c r="AD8900" s="111"/>
      <c r="AH8900" s="111"/>
    </row>
    <row r="8901" spans="3:34">
      <c r="C8901" s="111"/>
      <c r="D8901" s="111"/>
      <c r="E8901" s="111"/>
      <c r="F8901" s="138"/>
      <c r="G8901" s="111"/>
      <c r="J8901" s="111"/>
      <c r="AD8901" s="111"/>
      <c r="AH8901" s="111"/>
    </row>
    <row r="8902" spans="3:34">
      <c r="C8902" s="111"/>
      <c r="D8902" s="111"/>
      <c r="E8902" s="111"/>
      <c r="F8902" s="138"/>
      <c r="G8902" s="111"/>
      <c r="J8902" s="111"/>
      <c r="AD8902" s="111"/>
      <c r="AH8902" s="111"/>
    </row>
    <row r="8903" spans="3:34">
      <c r="C8903" s="111"/>
      <c r="D8903" s="111"/>
      <c r="E8903" s="111"/>
      <c r="F8903" s="138"/>
      <c r="G8903" s="111"/>
      <c r="J8903" s="111"/>
      <c r="AD8903" s="111"/>
      <c r="AH8903" s="111"/>
    </row>
    <row r="8904" spans="3:34">
      <c r="C8904" s="111"/>
      <c r="D8904" s="111"/>
      <c r="E8904" s="111"/>
      <c r="F8904" s="138"/>
      <c r="G8904" s="111"/>
      <c r="J8904" s="111"/>
      <c r="AD8904" s="111"/>
      <c r="AH8904" s="111"/>
    </row>
    <row r="8905" spans="3:34">
      <c r="C8905" s="111"/>
      <c r="D8905" s="111"/>
      <c r="E8905" s="111"/>
      <c r="F8905" s="138"/>
      <c r="G8905" s="111"/>
      <c r="J8905" s="111"/>
      <c r="AD8905" s="111"/>
      <c r="AH8905" s="111"/>
    </row>
    <row r="8906" spans="3:34">
      <c r="C8906" s="111"/>
      <c r="D8906" s="111"/>
      <c r="E8906" s="111"/>
      <c r="F8906" s="138"/>
      <c r="G8906" s="111"/>
      <c r="J8906" s="111"/>
      <c r="AD8906" s="111"/>
      <c r="AH8906" s="111"/>
    </row>
    <row r="8907" spans="3:34">
      <c r="C8907" s="111"/>
      <c r="D8907" s="111"/>
      <c r="E8907" s="111"/>
      <c r="F8907" s="138"/>
      <c r="G8907" s="111"/>
      <c r="J8907" s="111"/>
      <c r="AD8907" s="111"/>
      <c r="AH8907" s="111"/>
    </row>
    <row r="8908" spans="3:34">
      <c r="C8908" s="111"/>
      <c r="D8908" s="111"/>
      <c r="E8908" s="111"/>
      <c r="F8908" s="138"/>
      <c r="G8908" s="111"/>
      <c r="J8908" s="111"/>
      <c r="AD8908" s="111"/>
      <c r="AH8908" s="111"/>
    </row>
    <row r="8909" spans="3:34">
      <c r="C8909" s="111"/>
      <c r="D8909" s="111"/>
      <c r="E8909" s="111"/>
      <c r="F8909" s="138"/>
      <c r="G8909" s="111"/>
      <c r="J8909" s="111"/>
      <c r="AD8909" s="111"/>
      <c r="AH8909" s="111"/>
    </row>
    <row r="8910" spans="3:34">
      <c r="C8910" s="111"/>
      <c r="D8910" s="111"/>
      <c r="E8910" s="111"/>
      <c r="F8910" s="138"/>
      <c r="G8910" s="111"/>
      <c r="J8910" s="111"/>
      <c r="AD8910" s="111"/>
      <c r="AH8910" s="111"/>
    </row>
    <row r="8911" spans="3:34">
      <c r="C8911" s="111"/>
      <c r="D8911" s="111"/>
      <c r="E8911" s="111"/>
      <c r="F8911" s="138"/>
      <c r="G8911" s="111"/>
      <c r="J8911" s="111"/>
      <c r="AD8911" s="111"/>
      <c r="AH8911" s="111"/>
    </row>
    <row r="8912" spans="3:34">
      <c r="C8912" s="111"/>
      <c r="D8912" s="111"/>
      <c r="E8912" s="111"/>
      <c r="F8912" s="138"/>
      <c r="G8912" s="111"/>
      <c r="J8912" s="111"/>
      <c r="AD8912" s="111"/>
      <c r="AH8912" s="111"/>
    </row>
    <row r="8913" spans="3:34">
      <c r="C8913" s="111"/>
      <c r="D8913" s="111"/>
      <c r="E8913" s="111"/>
      <c r="F8913" s="138"/>
      <c r="G8913" s="111"/>
      <c r="J8913" s="111"/>
      <c r="AD8913" s="111"/>
      <c r="AH8913" s="111"/>
    </row>
    <row r="8914" spans="3:34">
      <c r="C8914" s="111"/>
      <c r="D8914" s="111"/>
      <c r="E8914" s="111"/>
      <c r="F8914" s="138"/>
      <c r="G8914" s="111"/>
      <c r="J8914" s="111"/>
      <c r="AD8914" s="111"/>
      <c r="AH8914" s="111"/>
    </row>
    <row r="8915" spans="3:34">
      <c r="C8915" s="111"/>
      <c r="D8915" s="111"/>
      <c r="E8915" s="111"/>
      <c r="F8915" s="138"/>
      <c r="G8915" s="111"/>
      <c r="J8915" s="111"/>
      <c r="AD8915" s="111"/>
      <c r="AH8915" s="111"/>
    </row>
    <row r="8916" spans="3:34">
      <c r="C8916" s="111"/>
      <c r="D8916" s="111"/>
      <c r="E8916" s="111"/>
      <c r="F8916" s="138"/>
      <c r="G8916" s="111"/>
      <c r="J8916" s="111"/>
      <c r="AD8916" s="111"/>
      <c r="AH8916" s="111"/>
    </row>
    <row r="8917" spans="3:34">
      <c r="C8917" s="111"/>
      <c r="D8917" s="111"/>
      <c r="E8917" s="111"/>
      <c r="F8917" s="138"/>
      <c r="G8917" s="111"/>
      <c r="J8917" s="111"/>
      <c r="AD8917" s="111"/>
      <c r="AH8917" s="111"/>
    </row>
    <row r="8918" spans="3:34">
      <c r="C8918" s="111"/>
      <c r="D8918" s="111"/>
      <c r="E8918" s="111"/>
      <c r="F8918" s="138"/>
      <c r="G8918" s="111"/>
      <c r="J8918" s="111"/>
      <c r="AD8918" s="111"/>
      <c r="AH8918" s="111"/>
    </row>
    <row r="8919" spans="3:34">
      <c r="C8919" s="111"/>
      <c r="D8919" s="111"/>
      <c r="E8919" s="111"/>
      <c r="F8919" s="138"/>
      <c r="G8919" s="111"/>
      <c r="J8919" s="111"/>
      <c r="AD8919" s="111"/>
      <c r="AH8919" s="111"/>
    </row>
    <row r="8920" spans="3:34">
      <c r="C8920" s="111"/>
      <c r="D8920" s="111"/>
      <c r="E8920" s="111"/>
      <c r="F8920" s="138"/>
      <c r="G8920" s="111"/>
      <c r="J8920" s="111"/>
      <c r="AD8920" s="111"/>
      <c r="AH8920" s="111"/>
    </row>
    <row r="8921" spans="3:34">
      <c r="C8921" s="111"/>
      <c r="D8921" s="111"/>
      <c r="E8921" s="111"/>
      <c r="F8921" s="138"/>
      <c r="G8921" s="111"/>
      <c r="J8921" s="111"/>
      <c r="AD8921" s="111"/>
      <c r="AH8921" s="111"/>
    </row>
    <row r="8922" spans="3:34">
      <c r="C8922" s="111"/>
      <c r="D8922" s="111"/>
      <c r="E8922" s="111"/>
      <c r="F8922" s="138"/>
      <c r="G8922" s="111"/>
      <c r="J8922" s="111"/>
      <c r="AD8922" s="111"/>
      <c r="AH8922" s="111"/>
    </row>
    <row r="8923" spans="3:34">
      <c r="C8923" s="111"/>
      <c r="D8923" s="111"/>
      <c r="E8923" s="111"/>
      <c r="F8923" s="138"/>
      <c r="G8923" s="111"/>
      <c r="J8923" s="111"/>
      <c r="AD8923" s="111"/>
      <c r="AH8923" s="111"/>
    </row>
    <row r="8924" spans="3:34">
      <c r="C8924" s="111"/>
      <c r="D8924" s="111"/>
      <c r="E8924" s="111"/>
      <c r="F8924" s="138"/>
      <c r="G8924" s="111"/>
      <c r="J8924" s="111"/>
      <c r="AD8924" s="111"/>
      <c r="AH8924" s="111"/>
    </row>
    <row r="8925" spans="3:34">
      <c r="C8925" s="111"/>
      <c r="D8925" s="111"/>
      <c r="E8925" s="111"/>
      <c r="F8925" s="138"/>
      <c r="G8925" s="111"/>
      <c r="J8925" s="111"/>
      <c r="AD8925" s="111"/>
      <c r="AH8925" s="111"/>
    </row>
    <row r="8926" spans="3:34">
      <c r="C8926" s="111"/>
      <c r="D8926" s="111"/>
      <c r="E8926" s="111"/>
      <c r="F8926" s="138"/>
      <c r="G8926" s="111"/>
      <c r="J8926" s="111"/>
      <c r="AD8926" s="111"/>
      <c r="AH8926" s="111"/>
    </row>
    <row r="8927" spans="3:34">
      <c r="C8927" s="111"/>
      <c r="D8927" s="111"/>
      <c r="E8927" s="111"/>
      <c r="F8927" s="138"/>
      <c r="G8927" s="111"/>
      <c r="J8927" s="111"/>
      <c r="AD8927" s="111"/>
      <c r="AH8927" s="111"/>
    </row>
    <row r="8928" spans="3:34">
      <c r="C8928" s="111"/>
      <c r="D8928" s="111"/>
      <c r="E8928" s="111"/>
      <c r="F8928" s="138"/>
      <c r="G8928" s="111"/>
      <c r="J8928" s="111"/>
      <c r="AD8928" s="111"/>
      <c r="AH8928" s="111"/>
    </row>
    <row r="8929" spans="3:34">
      <c r="C8929" s="111"/>
      <c r="D8929" s="111"/>
      <c r="E8929" s="111"/>
      <c r="F8929" s="138"/>
      <c r="G8929" s="111"/>
      <c r="J8929" s="111"/>
      <c r="AD8929" s="111"/>
      <c r="AH8929" s="111"/>
    </row>
    <row r="8930" spans="3:34">
      <c r="C8930" s="111"/>
      <c r="D8930" s="111"/>
      <c r="E8930" s="111"/>
      <c r="F8930" s="138"/>
      <c r="G8930" s="111"/>
      <c r="J8930" s="111"/>
      <c r="AD8930" s="111"/>
      <c r="AH8930" s="111"/>
    </row>
    <row r="8931" spans="3:34">
      <c r="C8931" s="111"/>
      <c r="D8931" s="111"/>
      <c r="E8931" s="111"/>
      <c r="F8931" s="138"/>
      <c r="G8931" s="111"/>
      <c r="J8931" s="111"/>
      <c r="AD8931" s="111"/>
      <c r="AH8931" s="111"/>
    </row>
    <row r="8932" spans="3:34">
      <c r="C8932" s="111"/>
      <c r="D8932" s="111"/>
      <c r="E8932" s="111"/>
      <c r="F8932" s="138"/>
      <c r="G8932" s="111"/>
      <c r="J8932" s="111"/>
      <c r="AD8932" s="111"/>
      <c r="AH8932" s="111"/>
    </row>
    <row r="8933" spans="3:34">
      <c r="C8933" s="111"/>
      <c r="D8933" s="111"/>
      <c r="E8933" s="111"/>
      <c r="F8933" s="138"/>
      <c r="G8933" s="111"/>
      <c r="J8933" s="111"/>
      <c r="AD8933" s="111"/>
      <c r="AH8933" s="111"/>
    </row>
    <row r="8934" spans="3:34">
      <c r="C8934" s="111"/>
      <c r="D8934" s="111"/>
      <c r="E8934" s="111"/>
      <c r="F8934" s="138"/>
      <c r="G8934" s="111"/>
      <c r="J8934" s="111"/>
      <c r="AD8934" s="111"/>
      <c r="AH8934" s="111"/>
    </row>
    <row r="8935" spans="3:34">
      <c r="C8935" s="111"/>
      <c r="D8935" s="111"/>
      <c r="E8935" s="111"/>
      <c r="F8935" s="138"/>
      <c r="G8935" s="111"/>
      <c r="J8935" s="111"/>
      <c r="AD8935" s="111"/>
      <c r="AH8935" s="111"/>
    </row>
    <row r="8936" spans="3:34">
      <c r="C8936" s="111"/>
      <c r="D8936" s="111"/>
      <c r="E8936" s="111"/>
      <c r="F8936" s="138"/>
      <c r="G8936" s="111"/>
      <c r="J8936" s="111"/>
      <c r="AD8936" s="111"/>
      <c r="AH8936" s="111"/>
    </row>
    <row r="8937" spans="3:34">
      <c r="C8937" s="111"/>
      <c r="D8937" s="111"/>
      <c r="E8937" s="111"/>
      <c r="F8937" s="138"/>
      <c r="G8937" s="111"/>
      <c r="J8937" s="111"/>
      <c r="AD8937" s="111"/>
      <c r="AH8937" s="111"/>
    </row>
    <row r="8938" spans="3:34">
      <c r="C8938" s="111"/>
      <c r="D8938" s="111"/>
      <c r="E8938" s="111"/>
      <c r="F8938" s="138"/>
      <c r="G8938" s="111"/>
      <c r="J8938" s="111"/>
      <c r="AD8938" s="111"/>
      <c r="AH8938" s="111"/>
    </row>
    <row r="8939" spans="3:34">
      <c r="C8939" s="111"/>
      <c r="D8939" s="111"/>
      <c r="E8939" s="111"/>
      <c r="F8939" s="138"/>
      <c r="G8939" s="111"/>
      <c r="J8939" s="111"/>
      <c r="AD8939" s="111"/>
      <c r="AH8939" s="111"/>
    </row>
    <row r="8940" spans="3:34">
      <c r="C8940" s="111"/>
      <c r="D8940" s="111"/>
      <c r="E8940" s="111"/>
      <c r="F8940" s="138"/>
      <c r="G8940" s="111"/>
      <c r="J8940" s="111"/>
      <c r="AD8940" s="111"/>
      <c r="AH8940" s="111"/>
    </row>
    <row r="8941" spans="3:34">
      <c r="C8941" s="111"/>
      <c r="D8941" s="111"/>
      <c r="E8941" s="111"/>
      <c r="F8941" s="138"/>
      <c r="G8941" s="111"/>
      <c r="J8941" s="111"/>
      <c r="AD8941" s="111"/>
      <c r="AH8941" s="111"/>
    </row>
    <row r="8942" spans="3:34">
      <c r="C8942" s="111"/>
      <c r="D8942" s="111"/>
      <c r="E8942" s="111"/>
      <c r="F8942" s="138"/>
      <c r="G8942" s="111"/>
      <c r="J8942" s="111"/>
      <c r="AD8942" s="111"/>
      <c r="AH8942" s="111"/>
    </row>
    <row r="8943" spans="3:34">
      <c r="C8943" s="111"/>
      <c r="D8943" s="111"/>
      <c r="E8943" s="111"/>
      <c r="F8943" s="138"/>
      <c r="G8943" s="111"/>
      <c r="J8943" s="111"/>
      <c r="AD8943" s="111"/>
      <c r="AH8943" s="111"/>
    </row>
    <row r="8944" spans="3:34">
      <c r="C8944" s="111"/>
      <c r="D8944" s="111"/>
      <c r="E8944" s="111"/>
      <c r="F8944" s="138"/>
      <c r="G8944" s="111"/>
      <c r="J8944" s="111"/>
      <c r="AD8944" s="111"/>
      <c r="AH8944" s="111"/>
    </row>
    <row r="8945" spans="3:34">
      <c r="C8945" s="111"/>
      <c r="D8945" s="111"/>
      <c r="E8945" s="111"/>
      <c r="F8945" s="138"/>
      <c r="G8945" s="111"/>
      <c r="J8945" s="111"/>
      <c r="AD8945" s="111"/>
      <c r="AH8945" s="111"/>
    </row>
    <row r="8946" spans="3:34">
      <c r="C8946" s="111"/>
      <c r="D8946" s="111"/>
      <c r="E8946" s="111"/>
      <c r="F8946" s="138"/>
      <c r="G8946" s="111"/>
      <c r="J8946" s="111"/>
      <c r="AD8946" s="111"/>
      <c r="AH8946" s="111"/>
    </row>
    <row r="8947" spans="3:34">
      <c r="C8947" s="111"/>
      <c r="D8947" s="111"/>
      <c r="E8947" s="111"/>
      <c r="F8947" s="138"/>
      <c r="G8947" s="111"/>
      <c r="J8947" s="111"/>
      <c r="AD8947" s="111"/>
      <c r="AH8947" s="111"/>
    </row>
    <row r="8948" spans="3:34">
      <c r="C8948" s="111"/>
      <c r="D8948" s="111"/>
      <c r="E8948" s="111"/>
      <c r="F8948" s="138"/>
      <c r="G8948" s="111"/>
      <c r="J8948" s="111"/>
      <c r="AD8948" s="111"/>
      <c r="AH8948" s="111"/>
    </row>
    <row r="8949" spans="3:34">
      <c r="C8949" s="111"/>
      <c r="D8949" s="111"/>
      <c r="E8949" s="111"/>
      <c r="F8949" s="138"/>
      <c r="G8949" s="111"/>
      <c r="J8949" s="111"/>
      <c r="AD8949" s="111"/>
      <c r="AH8949" s="111"/>
    </row>
    <row r="8950" spans="3:34">
      <c r="C8950" s="111"/>
      <c r="D8950" s="111"/>
      <c r="E8950" s="111"/>
      <c r="F8950" s="138"/>
      <c r="G8950" s="111"/>
      <c r="J8950" s="111"/>
      <c r="AD8950" s="111"/>
      <c r="AH8950" s="111"/>
    </row>
    <row r="8951" spans="3:34">
      <c r="C8951" s="111"/>
      <c r="D8951" s="111"/>
      <c r="E8951" s="111"/>
      <c r="F8951" s="138"/>
      <c r="G8951" s="111"/>
      <c r="J8951" s="111"/>
      <c r="AD8951" s="111"/>
      <c r="AH8951" s="111"/>
    </row>
    <row r="8952" spans="3:34">
      <c r="C8952" s="111"/>
      <c r="D8952" s="111"/>
      <c r="E8952" s="111"/>
      <c r="F8952" s="138"/>
      <c r="G8952" s="111"/>
      <c r="J8952" s="111"/>
      <c r="AD8952" s="111"/>
      <c r="AH8952" s="111"/>
    </row>
    <row r="8953" spans="3:34">
      <c r="C8953" s="111"/>
      <c r="D8953" s="111"/>
      <c r="E8953" s="111"/>
      <c r="F8953" s="138"/>
      <c r="G8953" s="111"/>
      <c r="J8953" s="111"/>
      <c r="AD8953" s="111"/>
      <c r="AH8953" s="111"/>
    </row>
    <row r="8954" spans="3:34">
      <c r="C8954" s="111"/>
      <c r="D8954" s="111"/>
      <c r="E8954" s="111"/>
      <c r="F8954" s="138"/>
      <c r="G8954" s="111"/>
      <c r="J8954" s="111"/>
      <c r="AD8954" s="111"/>
      <c r="AH8954" s="111"/>
    </row>
    <row r="8955" spans="3:34">
      <c r="C8955" s="111"/>
      <c r="D8955" s="111"/>
      <c r="E8955" s="111"/>
      <c r="F8955" s="138"/>
      <c r="G8955" s="111"/>
      <c r="J8955" s="111"/>
      <c r="AD8955" s="111"/>
      <c r="AH8955" s="111"/>
    </row>
    <row r="8956" spans="3:34">
      <c r="C8956" s="111"/>
      <c r="D8956" s="111"/>
      <c r="E8956" s="111"/>
      <c r="F8956" s="138"/>
      <c r="G8956" s="111"/>
      <c r="J8956" s="111"/>
      <c r="AD8956" s="111"/>
      <c r="AH8956" s="111"/>
    </row>
    <row r="8957" spans="3:34">
      <c r="C8957" s="111"/>
      <c r="D8957" s="111"/>
      <c r="E8957" s="111"/>
      <c r="F8957" s="138"/>
      <c r="G8957" s="111"/>
      <c r="J8957" s="111"/>
      <c r="AD8957" s="111"/>
      <c r="AH8957" s="111"/>
    </row>
    <row r="8958" spans="3:34">
      <c r="C8958" s="111"/>
      <c r="D8958" s="111"/>
      <c r="E8958" s="111"/>
      <c r="F8958" s="138"/>
      <c r="G8958" s="111"/>
      <c r="J8958" s="111"/>
      <c r="AD8958" s="111"/>
      <c r="AH8958" s="111"/>
    </row>
    <row r="8959" spans="3:34">
      <c r="C8959" s="111"/>
      <c r="D8959" s="111"/>
      <c r="E8959" s="111"/>
      <c r="F8959" s="138"/>
      <c r="G8959" s="111"/>
      <c r="J8959" s="111"/>
      <c r="AD8959" s="111"/>
      <c r="AH8959" s="111"/>
    </row>
    <row r="8960" spans="3:34">
      <c r="C8960" s="111"/>
      <c r="D8960" s="111"/>
      <c r="E8960" s="111"/>
      <c r="F8960" s="138"/>
      <c r="G8960" s="111"/>
      <c r="J8960" s="111"/>
      <c r="AD8960" s="111"/>
      <c r="AH8960" s="111"/>
    </row>
    <row r="8961" spans="3:34">
      <c r="C8961" s="111"/>
      <c r="D8961" s="111"/>
      <c r="E8961" s="111"/>
      <c r="F8961" s="138"/>
      <c r="G8961" s="111"/>
      <c r="J8961" s="111"/>
      <c r="AD8961" s="111"/>
      <c r="AH8961" s="111"/>
    </row>
    <row r="8962" spans="3:34">
      <c r="C8962" s="111"/>
      <c r="D8962" s="111"/>
      <c r="E8962" s="111"/>
      <c r="F8962" s="138"/>
      <c r="G8962" s="111"/>
      <c r="J8962" s="111"/>
      <c r="AD8962" s="111"/>
      <c r="AH8962" s="111"/>
    </row>
    <row r="8963" spans="3:34">
      <c r="C8963" s="111"/>
      <c r="D8963" s="111"/>
      <c r="E8963" s="111"/>
      <c r="F8963" s="138"/>
      <c r="G8963" s="111"/>
      <c r="J8963" s="111"/>
      <c r="AD8963" s="111"/>
      <c r="AH8963" s="111"/>
    </row>
    <row r="8964" spans="3:34">
      <c r="C8964" s="111"/>
      <c r="D8964" s="111"/>
      <c r="E8964" s="111"/>
      <c r="F8964" s="138"/>
      <c r="G8964" s="111"/>
      <c r="J8964" s="111"/>
      <c r="AD8964" s="111"/>
      <c r="AH8964" s="111"/>
    </row>
    <row r="8965" spans="3:34">
      <c r="C8965" s="111"/>
      <c r="D8965" s="111"/>
      <c r="E8965" s="111"/>
      <c r="F8965" s="138"/>
      <c r="G8965" s="111"/>
      <c r="J8965" s="111"/>
      <c r="AD8965" s="111"/>
      <c r="AH8965" s="111"/>
    </row>
    <row r="8966" spans="3:34">
      <c r="C8966" s="111"/>
      <c r="D8966" s="111"/>
      <c r="E8966" s="111"/>
      <c r="F8966" s="138"/>
      <c r="G8966" s="111"/>
      <c r="J8966" s="111"/>
      <c r="AD8966" s="111"/>
      <c r="AH8966" s="111"/>
    </row>
    <row r="8967" spans="3:34">
      <c r="C8967" s="111"/>
      <c r="D8967" s="111"/>
      <c r="E8967" s="111"/>
      <c r="F8967" s="138"/>
      <c r="G8967" s="111"/>
      <c r="J8967" s="111"/>
      <c r="AD8967" s="111"/>
      <c r="AH8967" s="111"/>
    </row>
    <row r="8968" spans="3:34">
      <c r="C8968" s="111"/>
      <c r="D8968" s="111"/>
      <c r="E8968" s="111"/>
      <c r="F8968" s="138"/>
      <c r="G8968" s="111"/>
      <c r="J8968" s="111"/>
      <c r="AD8968" s="111"/>
      <c r="AH8968" s="111"/>
    </row>
    <row r="8969" spans="3:34">
      <c r="C8969" s="111"/>
      <c r="D8969" s="111"/>
      <c r="E8969" s="111"/>
      <c r="F8969" s="138"/>
      <c r="G8969" s="111"/>
      <c r="J8969" s="111"/>
      <c r="AD8969" s="111"/>
      <c r="AH8969" s="111"/>
    </row>
    <row r="8970" spans="3:34">
      <c r="C8970" s="111"/>
      <c r="D8970" s="111"/>
      <c r="E8970" s="111"/>
      <c r="F8970" s="138"/>
      <c r="G8970" s="111"/>
      <c r="J8970" s="111"/>
      <c r="AD8970" s="111"/>
      <c r="AH8970" s="111"/>
    </row>
    <row r="8971" spans="3:34">
      <c r="C8971" s="111"/>
      <c r="D8971" s="111"/>
      <c r="E8971" s="111"/>
      <c r="F8971" s="138"/>
      <c r="G8971" s="111"/>
      <c r="J8971" s="111"/>
      <c r="AD8971" s="111"/>
      <c r="AH8971" s="111"/>
    </row>
    <row r="8972" spans="3:34">
      <c r="C8972" s="111"/>
      <c r="D8972" s="111"/>
      <c r="E8972" s="111"/>
      <c r="F8972" s="138"/>
      <c r="G8972" s="111"/>
      <c r="J8972" s="111"/>
      <c r="AD8972" s="111"/>
      <c r="AH8972" s="111"/>
    </row>
    <row r="8973" spans="3:34">
      <c r="C8973" s="111"/>
      <c r="D8973" s="111"/>
      <c r="E8973" s="111"/>
      <c r="F8973" s="138"/>
      <c r="G8973" s="111"/>
      <c r="J8973" s="111"/>
      <c r="AD8973" s="111"/>
      <c r="AH8973" s="111"/>
    </row>
    <row r="8974" spans="3:34">
      <c r="C8974" s="111"/>
      <c r="D8974" s="111"/>
      <c r="E8974" s="111"/>
      <c r="F8974" s="138"/>
      <c r="G8974" s="111"/>
      <c r="J8974" s="111"/>
      <c r="AD8974" s="111"/>
      <c r="AH8974" s="111"/>
    </row>
    <row r="8975" spans="3:34">
      <c r="C8975" s="111"/>
      <c r="D8975" s="111"/>
      <c r="E8975" s="111"/>
      <c r="F8975" s="138"/>
      <c r="G8975" s="111"/>
      <c r="J8975" s="111"/>
      <c r="AD8975" s="111"/>
      <c r="AH8975" s="111"/>
    </row>
    <row r="8976" spans="3:34">
      <c r="C8976" s="111"/>
      <c r="D8976" s="111"/>
      <c r="E8976" s="111"/>
      <c r="F8976" s="138"/>
      <c r="G8976" s="111"/>
      <c r="J8976" s="111"/>
      <c r="AD8976" s="111"/>
      <c r="AH8976" s="111"/>
    </row>
    <row r="8977" spans="3:34">
      <c r="C8977" s="111"/>
      <c r="D8977" s="111"/>
      <c r="E8977" s="111"/>
      <c r="F8977" s="138"/>
      <c r="G8977" s="111"/>
      <c r="J8977" s="111"/>
      <c r="AD8977" s="111"/>
      <c r="AH8977" s="111"/>
    </row>
    <row r="8978" spans="3:34">
      <c r="C8978" s="111"/>
      <c r="D8978" s="111"/>
      <c r="E8978" s="111"/>
      <c r="F8978" s="138"/>
      <c r="G8978" s="111"/>
      <c r="J8978" s="111"/>
      <c r="AD8978" s="111"/>
      <c r="AH8978" s="111"/>
    </row>
    <row r="8979" spans="3:34">
      <c r="C8979" s="111"/>
      <c r="D8979" s="111"/>
      <c r="E8979" s="111"/>
      <c r="F8979" s="138"/>
      <c r="G8979" s="111"/>
      <c r="J8979" s="111"/>
      <c r="AD8979" s="111"/>
      <c r="AH8979" s="111"/>
    </row>
    <row r="8980" spans="3:34">
      <c r="C8980" s="111"/>
      <c r="D8980" s="111"/>
      <c r="E8980" s="111"/>
      <c r="F8980" s="138"/>
      <c r="G8980" s="111"/>
      <c r="J8980" s="111"/>
      <c r="AD8980" s="111"/>
      <c r="AH8980" s="111"/>
    </row>
    <row r="8981" spans="3:34">
      <c r="C8981" s="111"/>
      <c r="D8981" s="111"/>
      <c r="E8981" s="111"/>
      <c r="F8981" s="138"/>
      <c r="G8981" s="111"/>
      <c r="J8981" s="111"/>
      <c r="AD8981" s="111"/>
      <c r="AH8981" s="111"/>
    </row>
    <row r="8982" spans="3:34">
      <c r="C8982" s="111"/>
      <c r="D8982" s="111"/>
      <c r="E8982" s="111"/>
      <c r="F8982" s="138"/>
      <c r="G8982" s="111"/>
      <c r="J8982" s="111"/>
      <c r="AD8982" s="111"/>
      <c r="AH8982" s="111"/>
    </row>
    <row r="8983" spans="3:34">
      <c r="C8983" s="111"/>
      <c r="D8983" s="111"/>
      <c r="E8983" s="111"/>
      <c r="F8983" s="138"/>
      <c r="G8983" s="111"/>
      <c r="J8983" s="111"/>
      <c r="AD8983" s="111"/>
      <c r="AH8983" s="111"/>
    </row>
    <row r="8984" spans="3:34">
      <c r="C8984" s="111"/>
      <c r="D8984" s="111"/>
      <c r="E8984" s="111"/>
      <c r="F8984" s="138"/>
      <c r="G8984" s="111"/>
      <c r="J8984" s="111"/>
      <c r="AD8984" s="111"/>
      <c r="AH8984" s="111"/>
    </row>
    <row r="8985" spans="3:34">
      <c r="C8985" s="111"/>
      <c r="D8985" s="111"/>
      <c r="E8985" s="111"/>
      <c r="F8985" s="138"/>
      <c r="G8985" s="111"/>
      <c r="J8985" s="111"/>
      <c r="AD8985" s="111"/>
      <c r="AH8985" s="111"/>
    </row>
    <row r="8986" spans="3:34">
      <c r="C8986" s="111"/>
      <c r="D8986" s="111"/>
      <c r="E8986" s="111"/>
      <c r="F8986" s="138"/>
      <c r="G8986" s="111"/>
      <c r="J8986" s="111"/>
      <c r="AD8986" s="111"/>
      <c r="AH8986" s="111"/>
    </row>
    <row r="8987" spans="3:34">
      <c r="C8987" s="111"/>
      <c r="D8987" s="111"/>
      <c r="E8987" s="111"/>
      <c r="F8987" s="138"/>
      <c r="G8987" s="111"/>
      <c r="J8987" s="111"/>
      <c r="AD8987" s="111"/>
      <c r="AH8987" s="111"/>
    </row>
    <row r="8988" spans="3:34">
      <c r="C8988" s="111"/>
      <c r="D8988" s="111"/>
      <c r="E8988" s="111"/>
      <c r="F8988" s="138"/>
      <c r="G8988" s="111"/>
      <c r="J8988" s="111"/>
      <c r="AD8988" s="111"/>
      <c r="AH8988" s="111"/>
    </row>
    <row r="8989" spans="3:34">
      <c r="C8989" s="111"/>
      <c r="D8989" s="111"/>
      <c r="E8989" s="111"/>
      <c r="F8989" s="138"/>
      <c r="G8989" s="111"/>
      <c r="J8989" s="111"/>
      <c r="AD8989" s="111"/>
      <c r="AH8989" s="111"/>
    </row>
    <row r="8990" spans="3:34">
      <c r="C8990" s="111"/>
      <c r="D8990" s="111"/>
      <c r="E8990" s="111"/>
      <c r="F8990" s="138"/>
      <c r="G8990" s="111"/>
      <c r="J8990" s="111"/>
      <c r="AD8990" s="111"/>
      <c r="AH8990" s="111"/>
    </row>
    <row r="8991" spans="3:34">
      <c r="C8991" s="111"/>
      <c r="D8991" s="111"/>
      <c r="E8991" s="111"/>
      <c r="F8991" s="138"/>
      <c r="G8991" s="111"/>
      <c r="J8991" s="111"/>
      <c r="AD8991" s="111"/>
      <c r="AH8991" s="111"/>
    </row>
    <row r="8992" spans="3:34">
      <c r="C8992" s="111"/>
      <c r="D8992" s="111"/>
      <c r="E8992" s="111"/>
      <c r="F8992" s="138"/>
      <c r="G8992" s="111"/>
      <c r="J8992" s="111"/>
      <c r="AD8992" s="111"/>
      <c r="AH8992" s="111"/>
    </row>
    <row r="8993" spans="3:34">
      <c r="C8993" s="111"/>
      <c r="D8993" s="111"/>
      <c r="E8993" s="111"/>
      <c r="F8993" s="138"/>
      <c r="G8993" s="111"/>
      <c r="J8993" s="111"/>
      <c r="AD8993" s="111"/>
      <c r="AH8993" s="111"/>
    </row>
    <row r="8994" spans="3:34">
      <c r="C8994" s="111"/>
      <c r="D8994" s="111"/>
      <c r="E8994" s="111"/>
      <c r="F8994" s="138"/>
      <c r="G8994" s="111"/>
      <c r="J8994" s="111"/>
      <c r="AD8994" s="111"/>
      <c r="AH8994" s="111"/>
    </row>
    <row r="8995" spans="3:34">
      <c r="C8995" s="111"/>
      <c r="D8995" s="111"/>
      <c r="E8995" s="111"/>
      <c r="F8995" s="138"/>
      <c r="G8995" s="111"/>
      <c r="J8995" s="111"/>
      <c r="AD8995" s="111"/>
      <c r="AH8995" s="111"/>
    </row>
    <row r="8996" spans="3:34">
      <c r="C8996" s="111"/>
      <c r="D8996" s="111"/>
      <c r="E8996" s="111"/>
      <c r="F8996" s="138"/>
      <c r="G8996" s="111"/>
      <c r="J8996" s="111"/>
      <c r="AD8996" s="111"/>
      <c r="AH8996" s="111"/>
    </row>
    <row r="8997" spans="3:34">
      <c r="C8997" s="111"/>
      <c r="D8997" s="111"/>
      <c r="E8997" s="111"/>
      <c r="F8997" s="138"/>
      <c r="G8997" s="111"/>
      <c r="J8997" s="111"/>
      <c r="AD8997" s="111"/>
      <c r="AH8997" s="111"/>
    </row>
    <row r="8998" spans="3:34">
      <c r="C8998" s="111"/>
      <c r="D8998" s="111"/>
      <c r="E8998" s="111"/>
      <c r="F8998" s="138"/>
      <c r="G8998" s="111"/>
      <c r="J8998" s="111"/>
      <c r="AD8998" s="111"/>
      <c r="AH8998" s="111"/>
    </row>
    <row r="8999" spans="3:34">
      <c r="C8999" s="111"/>
      <c r="D8999" s="111"/>
      <c r="E8999" s="111"/>
      <c r="F8999" s="138"/>
      <c r="G8999" s="111"/>
      <c r="J8999" s="111"/>
      <c r="AD8999" s="111"/>
      <c r="AH8999" s="111"/>
    </row>
    <row r="9000" spans="3:34">
      <c r="C9000" s="111"/>
      <c r="D9000" s="111"/>
      <c r="E9000" s="111"/>
      <c r="F9000" s="138"/>
      <c r="G9000" s="111"/>
      <c r="J9000" s="111"/>
      <c r="AD9000" s="111"/>
      <c r="AH9000" s="111"/>
    </row>
    <row r="9001" spans="3:34">
      <c r="C9001" s="111"/>
      <c r="D9001" s="111"/>
      <c r="E9001" s="111"/>
      <c r="F9001" s="138"/>
      <c r="G9001" s="111"/>
      <c r="J9001" s="111"/>
      <c r="AD9001" s="111"/>
      <c r="AH9001" s="111"/>
    </row>
    <row r="9002" spans="3:34">
      <c r="C9002" s="111"/>
      <c r="D9002" s="111"/>
      <c r="E9002" s="111"/>
      <c r="F9002" s="138"/>
      <c r="G9002" s="111"/>
      <c r="J9002" s="111"/>
      <c r="AD9002" s="111"/>
      <c r="AH9002" s="111"/>
    </row>
    <row r="9003" spans="3:34">
      <c r="C9003" s="111"/>
      <c r="D9003" s="111"/>
      <c r="E9003" s="111"/>
      <c r="F9003" s="138"/>
      <c r="G9003" s="111"/>
      <c r="J9003" s="111"/>
      <c r="AD9003" s="111"/>
      <c r="AH9003" s="111"/>
    </row>
    <row r="9004" spans="3:34">
      <c r="C9004" s="111"/>
      <c r="D9004" s="111"/>
      <c r="E9004" s="111"/>
      <c r="F9004" s="138"/>
      <c r="G9004" s="111"/>
      <c r="J9004" s="111"/>
      <c r="AD9004" s="111"/>
      <c r="AH9004" s="111"/>
    </row>
    <row r="9005" spans="3:34">
      <c r="C9005" s="111"/>
      <c r="D9005" s="111"/>
      <c r="E9005" s="111"/>
      <c r="F9005" s="138"/>
      <c r="G9005" s="111"/>
      <c r="J9005" s="111"/>
      <c r="AD9005" s="111"/>
      <c r="AH9005" s="111"/>
    </row>
    <row r="9006" spans="3:34">
      <c r="C9006" s="111"/>
      <c r="D9006" s="111"/>
      <c r="E9006" s="111"/>
      <c r="F9006" s="138"/>
      <c r="G9006" s="111"/>
      <c r="J9006" s="111"/>
      <c r="AD9006" s="111"/>
      <c r="AH9006" s="111"/>
    </row>
    <row r="9007" spans="3:34">
      <c r="C9007" s="111"/>
      <c r="D9007" s="111"/>
      <c r="E9007" s="111"/>
      <c r="F9007" s="138"/>
      <c r="G9007" s="111"/>
      <c r="J9007" s="111"/>
      <c r="AD9007" s="111"/>
      <c r="AH9007" s="111"/>
    </row>
    <row r="9008" spans="3:34">
      <c r="C9008" s="111"/>
      <c r="D9008" s="111"/>
      <c r="E9008" s="111"/>
      <c r="F9008" s="138"/>
      <c r="G9008" s="111"/>
      <c r="J9008" s="111"/>
      <c r="AD9008" s="111"/>
      <c r="AH9008" s="111"/>
    </row>
    <row r="9009" spans="3:34">
      <c r="C9009" s="111"/>
      <c r="D9009" s="111"/>
      <c r="E9009" s="111"/>
      <c r="F9009" s="138"/>
      <c r="G9009" s="111"/>
      <c r="J9009" s="111"/>
      <c r="AD9009" s="111"/>
      <c r="AH9009" s="111"/>
    </row>
    <row r="9010" spans="3:34">
      <c r="C9010" s="111"/>
      <c r="D9010" s="111"/>
      <c r="E9010" s="111"/>
      <c r="F9010" s="138"/>
      <c r="G9010" s="111"/>
      <c r="J9010" s="111"/>
      <c r="AD9010" s="111"/>
      <c r="AH9010" s="111"/>
    </row>
    <row r="9011" spans="3:34">
      <c r="C9011" s="111"/>
      <c r="D9011" s="111"/>
      <c r="E9011" s="111"/>
      <c r="F9011" s="138"/>
      <c r="G9011" s="111"/>
      <c r="J9011" s="111"/>
      <c r="AD9011" s="111"/>
      <c r="AH9011" s="111"/>
    </row>
    <row r="9012" spans="3:34">
      <c r="C9012" s="111"/>
      <c r="D9012" s="111"/>
      <c r="E9012" s="111"/>
      <c r="F9012" s="138"/>
      <c r="G9012" s="111"/>
      <c r="J9012" s="111"/>
      <c r="AD9012" s="111"/>
      <c r="AH9012" s="111"/>
    </row>
    <row r="9013" spans="3:34">
      <c r="C9013" s="111"/>
      <c r="D9013" s="111"/>
      <c r="E9013" s="111"/>
      <c r="F9013" s="138"/>
      <c r="G9013" s="111"/>
      <c r="J9013" s="111"/>
      <c r="AD9013" s="111"/>
      <c r="AH9013" s="111"/>
    </row>
    <row r="9014" spans="3:34">
      <c r="C9014" s="111"/>
      <c r="D9014" s="111"/>
      <c r="E9014" s="111"/>
      <c r="F9014" s="138"/>
      <c r="G9014" s="111"/>
      <c r="J9014" s="111"/>
      <c r="AD9014" s="111"/>
      <c r="AH9014" s="111"/>
    </row>
    <row r="9015" spans="3:34">
      <c r="C9015" s="111"/>
      <c r="D9015" s="111"/>
      <c r="E9015" s="111"/>
      <c r="F9015" s="138"/>
      <c r="G9015" s="111"/>
      <c r="J9015" s="111"/>
      <c r="AD9015" s="111"/>
      <c r="AH9015" s="111"/>
    </row>
    <row r="9016" spans="3:34">
      <c r="C9016" s="111"/>
      <c r="D9016" s="111"/>
      <c r="E9016" s="111"/>
      <c r="F9016" s="138"/>
      <c r="G9016" s="111"/>
      <c r="J9016" s="111"/>
      <c r="AD9016" s="111"/>
      <c r="AH9016" s="111"/>
    </row>
    <row r="9017" spans="3:34">
      <c r="C9017" s="111"/>
      <c r="D9017" s="111"/>
      <c r="E9017" s="111"/>
      <c r="F9017" s="138"/>
      <c r="G9017" s="111"/>
      <c r="J9017" s="111"/>
      <c r="AD9017" s="111"/>
      <c r="AH9017" s="111"/>
    </row>
    <row r="9018" spans="3:34">
      <c r="C9018" s="111"/>
      <c r="D9018" s="111"/>
      <c r="E9018" s="111"/>
      <c r="F9018" s="138"/>
      <c r="G9018" s="111"/>
      <c r="J9018" s="111"/>
      <c r="AD9018" s="111"/>
      <c r="AH9018" s="111"/>
    </row>
    <row r="9019" spans="3:34">
      <c r="C9019" s="111"/>
      <c r="D9019" s="111"/>
      <c r="E9019" s="111"/>
      <c r="F9019" s="138"/>
      <c r="G9019" s="111"/>
      <c r="J9019" s="111"/>
      <c r="AD9019" s="111"/>
      <c r="AH9019" s="111"/>
    </row>
    <row r="9020" spans="3:34">
      <c r="C9020" s="111"/>
      <c r="D9020" s="111"/>
      <c r="E9020" s="111"/>
      <c r="F9020" s="138"/>
      <c r="G9020" s="111"/>
      <c r="J9020" s="111"/>
      <c r="AD9020" s="111"/>
      <c r="AH9020" s="111"/>
    </row>
    <row r="9021" spans="3:34">
      <c r="C9021" s="111"/>
      <c r="D9021" s="111"/>
      <c r="E9021" s="111"/>
      <c r="F9021" s="138"/>
      <c r="G9021" s="111"/>
      <c r="J9021" s="111"/>
      <c r="AD9021" s="111"/>
      <c r="AH9021" s="111"/>
    </row>
    <row r="9022" spans="3:34">
      <c r="C9022" s="111"/>
      <c r="D9022" s="111"/>
      <c r="E9022" s="111"/>
      <c r="F9022" s="138"/>
      <c r="G9022" s="111"/>
      <c r="J9022" s="111"/>
      <c r="AD9022" s="111"/>
      <c r="AH9022" s="111"/>
    </row>
    <row r="9023" spans="3:34">
      <c r="C9023" s="111"/>
      <c r="D9023" s="111"/>
      <c r="E9023" s="111"/>
      <c r="F9023" s="138"/>
      <c r="G9023" s="111"/>
      <c r="J9023" s="111"/>
      <c r="AD9023" s="111"/>
      <c r="AH9023" s="111"/>
    </row>
    <row r="9024" spans="3:34">
      <c r="C9024" s="111"/>
      <c r="D9024" s="111"/>
      <c r="E9024" s="111"/>
      <c r="F9024" s="138"/>
      <c r="G9024" s="111"/>
      <c r="J9024" s="111"/>
      <c r="AD9024" s="111"/>
      <c r="AH9024" s="111"/>
    </row>
    <row r="9025" spans="3:34">
      <c r="C9025" s="111"/>
      <c r="D9025" s="111"/>
      <c r="E9025" s="111"/>
      <c r="F9025" s="138"/>
      <c r="G9025" s="111"/>
      <c r="J9025" s="111"/>
      <c r="AD9025" s="111"/>
      <c r="AH9025" s="111"/>
    </row>
    <row r="9026" spans="3:34">
      <c r="C9026" s="111"/>
      <c r="D9026" s="111"/>
      <c r="E9026" s="111"/>
      <c r="F9026" s="138"/>
      <c r="G9026" s="111"/>
      <c r="J9026" s="111"/>
      <c r="AD9026" s="111"/>
      <c r="AH9026" s="111"/>
    </row>
    <row r="9027" spans="3:34">
      <c r="C9027" s="111"/>
      <c r="D9027" s="111"/>
      <c r="E9027" s="111"/>
      <c r="F9027" s="138"/>
      <c r="G9027" s="111"/>
      <c r="J9027" s="111"/>
      <c r="AD9027" s="111"/>
      <c r="AH9027" s="111"/>
    </row>
    <row r="9028" spans="3:34">
      <c r="C9028" s="111"/>
      <c r="D9028" s="111"/>
      <c r="E9028" s="111"/>
      <c r="F9028" s="138"/>
      <c r="G9028" s="111"/>
      <c r="J9028" s="111"/>
      <c r="AD9028" s="111"/>
      <c r="AH9028" s="111"/>
    </row>
    <row r="9029" spans="3:34">
      <c r="C9029" s="111"/>
      <c r="D9029" s="111"/>
      <c r="E9029" s="111"/>
      <c r="F9029" s="138"/>
      <c r="G9029" s="111"/>
      <c r="J9029" s="111"/>
      <c r="AD9029" s="111"/>
      <c r="AH9029" s="111"/>
    </row>
    <row r="9030" spans="3:34">
      <c r="C9030" s="111"/>
      <c r="D9030" s="111"/>
      <c r="E9030" s="111"/>
      <c r="F9030" s="138"/>
      <c r="G9030" s="111"/>
      <c r="J9030" s="111"/>
      <c r="AD9030" s="111"/>
      <c r="AH9030" s="111"/>
    </row>
    <row r="9031" spans="3:34">
      <c r="C9031" s="111"/>
      <c r="D9031" s="111"/>
      <c r="E9031" s="111"/>
      <c r="F9031" s="138"/>
      <c r="G9031" s="111"/>
      <c r="J9031" s="111"/>
      <c r="AD9031" s="111"/>
      <c r="AH9031" s="111"/>
    </row>
    <row r="9032" spans="3:34">
      <c r="C9032" s="111"/>
      <c r="D9032" s="111"/>
      <c r="E9032" s="111"/>
      <c r="F9032" s="138"/>
      <c r="G9032" s="111"/>
      <c r="J9032" s="111"/>
      <c r="AD9032" s="111"/>
      <c r="AH9032" s="111"/>
    </row>
    <row r="9033" spans="3:34">
      <c r="C9033" s="111"/>
      <c r="D9033" s="111"/>
      <c r="E9033" s="111"/>
      <c r="F9033" s="138"/>
      <c r="G9033" s="111"/>
      <c r="J9033" s="111"/>
      <c r="AD9033" s="111"/>
      <c r="AH9033" s="111"/>
    </row>
    <row r="9034" spans="3:34">
      <c r="C9034" s="111"/>
      <c r="D9034" s="111"/>
      <c r="E9034" s="111"/>
      <c r="F9034" s="138"/>
      <c r="G9034" s="111"/>
      <c r="J9034" s="111"/>
      <c r="AD9034" s="111"/>
      <c r="AH9034" s="111"/>
    </row>
    <row r="9035" spans="3:34">
      <c r="C9035" s="111"/>
      <c r="D9035" s="111"/>
      <c r="E9035" s="111"/>
      <c r="F9035" s="138"/>
      <c r="G9035" s="111"/>
      <c r="J9035" s="111"/>
      <c r="AD9035" s="111"/>
      <c r="AH9035" s="111"/>
    </row>
    <row r="9036" spans="3:34">
      <c r="C9036" s="111"/>
      <c r="D9036" s="111"/>
      <c r="E9036" s="111"/>
      <c r="F9036" s="138"/>
      <c r="G9036" s="111"/>
      <c r="J9036" s="111"/>
      <c r="AD9036" s="111"/>
      <c r="AH9036" s="111"/>
    </row>
    <row r="9037" spans="3:34">
      <c r="C9037" s="111"/>
      <c r="D9037" s="111"/>
      <c r="E9037" s="111"/>
      <c r="F9037" s="138"/>
      <c r="G9037" s="111"/>
      <c r="J9037" s="111"/>
      <c r="AD9037" s="111"/>
      <c r="AH9037" s="111"/>
    </row>
    <row r="9038" spans="3:34">
      <c r="C9038" s="111"/>
      <c r="D9038" s="111"/>
      <c r="E9038" s="111"/>
      <c r="F9038" s="138"/>
      <c r="G9038" s="111"/>
      <c r="J9038" s="111"/>
      <c r="AD9038" s="111"/>
      <c r="AH9038" s="111"/>
    </row>
    <row r="9039" spans="3:34">
      <c r="C9039" s="111"/>
      <c r="D9039" s="111"/>
      <c r="E9039" s="111"/>
      <c r="F9039" s="138"/>
      <c r="G9039" s="111"/>
      <c r="J9039" s="111"/>
      <c r="AD9039" s="111"/>
      <c r="AH9039" s="111"/>
    </row>
    <row r="9040" spans="3:34">
      <c r="C9040" s="111"/>
      <c r="D9040" s="111"/>
      <c r="E9040" s="111"/>
      <c r="F9040" s="138"/>
      <c r="G9040" s="111"/>
      <c r="J9040" s="111"/>
      <c r="AD9040" s="111"/>
      <c r="AH9040" s="111"/>
    </row>
    <row r="9041" spans="3:34">
      <c r="C9041" s="111"/>
      <c r="D9041" s="111"/>
      <c r="E9041" s="111"/>
      <c r="F9041" s="138"/>
      <c r="G9041" s="111"/>
      <c r="J9041" s="111"/>
      <c r="AD9041" s="111"/>
      <c r="AH9041" s="111"/>
    </row>
    <row r="9042" spans="3:34">
      <c r="C9042" s="111"/>
      <c r="D9042" s="111"/>
      <c r="E9042" s="111"/>
      <c r="F9042" s="138"/>
      <c r="G9042" s="111"/>
      <c r="J9042" s="111"/>
      <c r="AD9042" s="111"/>
      <c r="AH9042" s="111"/>
    </row>
    <row r="9043" spans="3:34">
      <c r="C9043" s="111"/>
      <c r="D9043" s="111"/>
      <c r="E9043" s="111"/>
      <c r="F9043" s="138"/>
      <c r="G9043" s="111"/>
      <c r="J9043" s="111"/>
      <c r="AD9043" s="111"/>
      <c r="AH9043" s="111"/>
    </row>
    <row r="9044" spans="3:34">
      <c r="C9044" s="111"/>
      <c r="D9044" s="111"/>
      <c r="E9044" s="111"/>
      <c r="F9044" s="138"/>
      <c r="G9044" s="111"/>
      <c r="J9044" s="111"/>
      <c r="AD9044" s="111"/>
      <c r="AH9044" s="111"/>
    </row>
    <row r="9045" spans="3:34">
      <c r="C9045" s="111"/>
      <c r="D9045" s="111"/>
      <c r="E9045" s="111"/>
      <c r="F9045" s="138"/>
      <c r="G9045" s="111"/>
      <c r="J9045" s="111"/>
      <c r="AD9045" s="111"/>
      <c r="AH9045" s="111"/>
    </row>
    <row r="9046" spans="3:34">
      <c r="C9046" s="111"/>
      <c r="D9046" s="111"/>
      <c r="E9046" s="111"/>
      <c r="F9046" s="138"/>
      <c r="G9046" s="111"/>
      <c r="J9046" s="111"/>
      <c r="AD9046" s="111"/>
      <c r="AH9046" s="111"/>
    </row>
    <row r="9047" spans="3:34">
      <c r="C9047" s="111"/>
      <c r="D9047" s="111"/>
      <c r="E9047" s="111"/>
      <c r="F9047" s="138"/>
      <c r="G9047" s="111"/>
      <c r="J9047" s="111"/>
      <c r="AD9047" s="111"/>
      <c r="AH9047" s="111"/>
    </row>
    <row r="9048" spans="3:34">
      <c r="C9048" s="111"/>
      <c r="D9048" s="111"/>
      <c r="E9048" s="111"/>
      <c r="F9048" s="138"/>
      <c r="G9048" s="111"/>
      <c r="J9048" s="111"/>
      <c r="AD9048" s="111"/>
      <c r="AH9048" s="111"/>
    </row>
    <row r="9049" spans="3:34">
      <c r="C9049" s="111"/>
      <c r="D9049" s="111"/>
      <c r="E9049" s="111"/>
      <c r="F9049" s="138"/>
      <c r="G9049" s="111"/>
      <c r="J9049" s="111"/>
      <c r="AD9049" s="111"/>
      <c r="AH9049" s="111"/>
    </row>
    <row r="9050" spans="3:34">
      <c r="C9050" s="111"/>
      <c r="D9050" s="111"/>
      <c r="E9050" s="111"/>
      <c r="F9050" s="138"/>
      <c r="G9050" s="111"/>
      <c r="J9050" s="111"/>
      <c r="AD9050" s="111"/>
      <c r="AH9050" s="111"/>
    </row>
    <row r="9051" spans="3:34">
      <c r="C9051" s="111"/>
      <c r="D9051" s="111"/>
      <c r="E9051" s="111"/>
      <c r="F9051" s="138"/>
      <c r="G9051" s="111"/>
      <c r="J9051" s="111"/>
      <c r="AD9051" s="111"/>
      <c r="AH9051" s="111"/>
    </row>
    <row r="9052" spans="3:34">
      <c r="C9052" s="111"/>
      <c r="D9052" s="111"/>
      <c r="E9052" s="111"/>
      <c r="F9052" s="138"/>
      <c r="G9052" s="111"/>
      <c r="J9052" s="111"/>
      <c r="AD9052" s="111"/>
      <c r="AH9052" s="111"/>
    </row>
    <row r="9053" spans="3:34">
      <c r="C9053" s="111"/>
      <c r="D9053" s="111"/>
      <c r="E9053" s="111"/>
      <c r="F9053" s="138"/>
      <c r="G9053" s="111"/>
      <c r="J9053" s="111"/>
      <c r="AD9053" s="111"/>
      <c r="AH9053" s="111"/>
    </row>
    <row r="9054" spans="3:34">
      <c r="C9054" s="111"/>
      <c r="D9054" s="111"/>
      <c r="E9054" s="111"/>
      <c r="F9054" s="138"/>
      <c r="G9054" s="111"/>
      <c r="J9054" s="111"/>
      <c r="AD9054" s="111"/>
      <c r="AH9054" s="111"/>
    </row>
    <row r="9055" spans="3:34">
      <c r="C9055" s="111"/>
      <c r="D9055" s="111"/>
      <c r="E9055" s="111"/>
      <c r="F9055" s="138"/>
      <c r="G9055" s="111"/>
      <c r="J9055" s="111"/>
      <c r="AD9055" s="111"/>
      <c r="AH9055" s="111"/>
    </row>
    <row r="9056" spans="3:34">
      <c r="C9056" s="111"/>
      <c r="D9056" s="111"/>
      <c r="E9056" s="111"/>
      <c r="F9056" s="138"/>
      <c r="G9056" s="111"/>
      <c r="J9056" s="111"/>
      <c r="AD9056" s="111"/>
      <c r="AH9056" s="111"/>
    </row>
    <row r="9057" spans="3:34">
      <c r="C9057" s="111"/>
      <c r="D9057" s="111"/>
      <c r="E9057" s="111"/>
      <c r="F9057" s="138"/>
      <c r="G9057" s="111"/>
      <c r="J9057" s="111"/>
      <c r="AD9057" s="111"/>
      <c r="AH9057" s="111"/>
    </row>
    <row r="9058" spans="3:34">
      <c r="C9058" s="111"/>
      <c r="D9058" s="111"/>
      <c r="E9058" s="111"/>
      <c r="F9058" s="138"/>
      <c r="G9058" s="111"/>
      <c r="J9058" s="111"/>
      <c r="AD9058" s="111"/>
      <c r="AH9058" s="111"/>
    </row>
    <row r="9059" spans="3:34">
      <c r="C9059" s="111"/>
      <c r="D9059" s="111"/>
      <c r="E9059" s="111"/>
      <c r="F9059" s="138"/>
      <c r="G9059" s="111"/>
      <c r="J9059" s="111"/>
      <c r="AD9059" s="111"/>
      <c r="AH9059" s="111"/>
    </row>
    <row r="9060" spans="3:34">
      <c r="C9060" s="111"/>
      <c r="D9060" s="111"/>
      <c r="E9060" s="111"/>
      <c r="F9060" s="138"/>
      <c r="G9060" s="111"/>
      <c r="J9060" s="111"/>
      <c r="AD9060" s="111"/>
      <c r="AH9060" s="111"/>
    </row>
    <row r="9061" spans="3:34">
      <c r="C9061" s="111"/>
      <c r="D9061" s="111"/>
      <c r="E9061" s="111"/>
      <c r="F9061" s="138"/>
      <c r="G9061" s="111"/>
      <c r="J9061" s="111"/>
      <c r="AD9061" s="111"/>
      <c r="AH9061" s="111"/>
    </row>
    <row r="9062" spans="3:34">
      <c r="C9062" s="111"/>
      <c r="D9062" s="111"/>
      <c r="E9062" s="111"/>
      <c r="F9062" s="138"/>
      <c r="G9062" s="111"/>
      <c r="J9062" s="111"/>
      <c r="AD9062" s="111"/>
      <c r="AH9062" s="111"/>
    </row>
    <row r="9063" spans="3:34">
      <c r="C9063" s="111"/>
      <c r="D9063" s="111"/>
      <c r="E9063" s="111"/>
      <c r="F9063" s="138"/>
      <c r="G9063" s="111"/>
      <c r="J9063" s="111"/>
      <c r="AD9063" s="111"/>
      <c r="AH9063" s="111"/>
    </row>
    <row r="9064" spans="3:34">
      <c r="C9064" s="111"/>
      <c r="D9064" s="111"/>
      <c r="E9064" s="111"/>
      <c r="F9064" s="138"/>
      <c r="G9064" s="111"/>
      <c r="J9064" s="111"/>
      <c r="AD9064" s="111"/>
      <c r="AH9064" s="111"/>
    </row>
    <row r="9065" spans="3:34">
      <c r="C9065" s="111"/>
      <c r="D9065" s="111"/>
      <c r="E9065" s="111"/>
      <c r="F9065" s="138"/>
      <c r="G9065" s="111"/>
      <c r="J9065" s="111"/>
      <c r="AD9065" s="111"/>
      <c r="AH9065" s="111"/>
    </row>
    <row r="9066" spans="3:34">
      <c r="C9066" s="111"/>
      <c r="D9066" s="111"/>
      <c r="E9066" s="111"/>
      <c r="F9066" s="138"/>
      <c r="G9066" s="111"/>
      <c r="J9066" s="111"/>
      <c r="AD9066" s="111"/>
      <c r="AH9066" s="111"/>
    </row>
    <row r="9067" spans="3:34">
      <c r="C9067" s="111"/>
      <c r="D9067" s="111"/>
      <c r="E9067" s="111"/>
      <c r="F9067" s="138"/>
      <c r="G9067" s="111"/>
      <c r="J9067" s="111"/>
      <c r="AD9067" s="111"/>
      <c r="AH9067" s="111"/>
    </row>
    <row r="9068" spans="3:34">
      <c r="C9068" s="111"/>
      <c r="D9068" s="111"/>
      <c r="E9068" s="111"/>
      <c r="F9068" s="138"/>
      <c r="G9068" s="111"/>
      <c r="J9068" s="111"/>
      <c r="AD9068" s="111"/>
      <c r="AH9068" s="111"/>
    </row>
    <row r="9069" spans="3:34">
      <c r="C9069" s="111"/>
      <c r="D9069" s="111"/>
      <c r="E9069" s="111"/>
      <c r="F9069" s="138"/>
      <c r="G9069" s="111"/>
      <c r="J9069" s="111"/>
      <c r="AD9069" s="111"/>
      <c r="AH9069" s="111"/>
    </row>
    <row r="9070" spans="3:34">
      <c r="C9070" s="111"/>
      <c r="D9070" s="111"/>
      <c r="E9070" s="111"/>
      <c r="F9070" s="138"/>
      <c r="G9070" s="111"/>
      <c r="J9070" s="111"/>
      <c r="AD9070" s="111"/>
      <c r="AH9070" s="111"/>
    </row>
    <row r="9071" spans="3:34">
      <c r="C9071" s="111"/>
      <c r="D9071" s="111"/>
      <c r="E9071" s="111"/>
      <c r="F9071" s="138"/>
      <c r="G9071" s="111"/>
      <c r="J9071" s="111"/>
      <c r="AD9071" s="111"/>
      <c r="AH9071" s="111"/>
    </row>
    <row r="9072" spans="3:34">
      <c r="C9072" s="111"/>
      <c r="D9072" s="111"/>
      <c r="E9072" s="111"/>
      <c r="F9072" s="138"/>
      <c r="G9072" s="111"/>
      <c r="J9072" s="111"/>
      <c r="AD9072" s="111"/>
      <c r="AH9072" s="111"/>
    </row>
    <row r="9073" spans="3:34">
      <c r="C9073" s="111"/>
      <c r="D9073" s="111"/>
      <c r="E9073" s="111"/>
      <c r="F9073" s="138"/>
      <c r="G9073" s="111"/>
      <c r="J9073" s="111"/>
      <c r="AD9073" s="111"/>
      <c r="AH9073" s="111"/>
    </row>
    <row r="9074" spans="3:34">
      <c r="C9074" s="111"/>
      <c r="D9074" s="111"/>
      <c r="E9074" s="111"/>
      <c r="F9074" s="138"/>
      <c r="G9074" s="111"/>
      <c r="J9074" s="111"/>
      <c r="AD9074" s="111"/>
      <c r="AH9074" s="111"/>
    </row>
    <row r="9075" spans="3:34">
      <c r="C9075" s="111"/>
      <c r="D9075" s="111"/>
      <c r="E9075" s="111"/>
      <c r="F9075" s="138"/>
      <c r="G9075" s="111"/>
      <c r="J9075" s="111"/>
      <c r="AD9075" s="111"/>
      <c r="AH9075" s="111"/>
    </row>
    <row r="9076" spans="3:34">
      <c r="C9076" s="111"/>
      <c r="D9076" s="111"/>
      <c r="E9076" s="111"/>
      <c r="F9076" s="138"/>
      <c r="G9076" s="111"/>
      <c r="J9076" s="111"/>
      <c r="AD9076" s="111"/>
      <c r="AH9076" s="111"/>
    </row>
    <row r="9077" spans="3:34">
      <c r="C9077" s="111"/>
      <c r="D9077" s="111"/>
      <c r="E9077" s="111"/>
      <c r="F9077" s="138"/>
      <c r="G9077" s="111"/>
      <c r="J9077" s="111"/>
      <c r="AD9077" s="111"/>
      <c r="AH9077" s="111"/>
    </row>
    <row r="9078" spans="3:34">
      <c r="C9078" s="111"/>
      <c r="D9078" s="111"/>
      <c r="E9078" s="111"/>
      <c r="F9078" s="138"/>
      <c r="G9078" s="111"/>
      <c r="J9078" s="111"/>
      <c r="AD9078" s="111"/>
      <c r="AH9078" s="111"/>
    </row>
    <row r="9079" spans="3:34">
      <c r="C9079" s="111"/>
      <c r="D9079" s="111"/>
      <c r="E9079" s="111"/>
      <c r="F9079" s="138"/>
      <c r="G9079" s="111"/>
      <c r="J9079" s="111"/>
      <c r="AD9079" s="111"/>
      <c r="AH9079" s="111"/>
    </row>
    <row r="9080" spans="3:34">
      <c r="C9080" s="111"/>
      <c r="D9080" s="111"/>
      <c r="E9080" s="111"/>
      <c r="F9080" s="138"/>
      <c r="G9080" s="111"/>
      <c r="J9080" s="111"/>
      <c r="AD9080" s="111"/>
      <c r="AH9080" s="111"/>
    </row>
    <row r="9081" spans="3:34">
      <c r="C9081" s="111"/>
      <c r="D9081" s="111"/>
      <c r="E9081" s="111"/>
      <c r="F9081" s="138"/>
      <c r="G9081" s="111"/>
      <c r="J9081" s="111"/>
      <c r="AD9081" s="111"/>
      <c r="AH9081" s="111"/>
    </row>
    <row r="9082" spans="3:34">
      <c r="C9082" s="111"/>
      <c r="D9082" s="111"/>
      <c r="E9082" s="111"/>
      <c r="F9082" s="138"/>
      <c r="G9082" s="111"/>
      <c r="J9082" s="111"/>
      <c r="AD9082" s="111"/>
      <c r="AH9082" s="111"/>
    </row>
    <row r="9083" spans="3:34">
      <c r="C9083" s="111"/>
      <c r="D9083" s="111"/>
      <c r="E9083" s="111"/>
      <c r="F9083" s="138"/>
      <c r="G9083" s="111"/>
      <c r="J9083" s="111"/>
      <c r="AD9083" s="111"/>
      <c r="AH9083" s="111"/>
    </row>
    <row r="9084" spans="3:34">
      <c r="C9084" s="111"/>
      <c r="D9084" s="111"/>
      <c r="E9084" s="111"/>
      <c r="F9084" s="138"/>
      <c r="G9084" s="111"/>
      <c r="J9084" s="111"/>
      <c r="AD9084" s="111"/>
      <c r="AH9084" s="111"/>
    </row>
    <row r="9085" spans="3:34">
      <c r="C9085" s="111"/>
      <c r="D9085" s="111"/>
      <c r="E9085" s="111"/>
      <c r="F9085" s="138"/>
      <c r="G9085" s="111"/>
      <c r="J9085" s="111"/>
      <c r="AD9085" s="111"/>
      <c r="AH9085" s="111"/>
    </row>
    <row r="9086" spans="3:34">
      <c r="C9086" s="111"/>
      <c r="D9086" s="111"/>
      <c r="E9086" s="111"/>
      <c r="F9086" s="138"/>
      <c r="G9086" s="111"/>
      <c r="J9086" s="111"/>
      <c r="AD9086" s="111"/>
      <c r="AH9086" s="111"/>
    </row>
    <row r="9087" spans="3:34">
      <c r="C9087" s="111"/>
      <c r="D9087" s="111"/>
      <c r="E9087" s="111"/>
      <c r="F9087" s="138"/>
      <c r="G9087" s="111"/>
      <c r="J9087" s="111"/>
      <c r="AD9087" s="111"/>
      <c r="AH9087" s="111"/>
    </row>
    <row r="9088" spans="3:34">
      <c r="C9088" s="111"/>
      <c r="D9088" s="111"/>
      <c r="E9088" s="111"/>
      <c r="F9088" s="138"/>
      <c r="G9088" s="111"/>
      <c r="J9088" s="111"/>
      <c r="AD9088" s="111"/>
      <c r="AH9088" s="111"/>
    </row>
    <row r="9089" spans="3:34">
      <c r="C9089" s="111"/>
      <c r="D9089" s="111"/>
      <c r="E9089" s="111"/>
      <c r="F9089" s="138"/>
      <c r="G9089" s="111"/>
      <c r="J9089" s="111"/>
      <c r="AD9089" s="111"/>
      <c r="AH9089" s="111"/>
    </row>
    <row r="9090" spans="3:34">
      <c r="C9090" s="111"/>
      <c r="D9090" s="111"/>
      <c r="E9090" s="111"/>
      <c r="F9090" s="138"/>
      <c r="G9090" s="111"/>
      <c r="J9090" s="111"/>
      <c r="AD9090" s="111"/>
      <c r="AH9090" s="111"/>
    </row>
    <row r="9091" spans="3:34">
      <c r="C9091" s="111"/>
      <c r="D9091" s="111"/>
      <c r="E9091" s="111"/>
      <c r="F9091" s="138"/>
      <c r="G9091" s="111"/>
      <c r="J9091" s="111"/>
      <c r="AD9091" s="111"/>
      <c r="AH9091" s="111"/>
    </row>
    <row r="9092" spans="3:34">
      <c r="C9092" s="111"/>
      <c r="D9092" s="111"/>
      <c r="E9092" s="111"/>
      <c r="F9092" s="138"/>
      <c r="G9092" s="111"/>
      <c r="J9092" s="111"/>
      <c r="AD9092" s="111"/>
      <c r="AH9092" s="111"/>
    </row>
    <row r="9093" spans="3:34">
      <c r="C9093" s="111"/>
      <c r="D9093" s="111"/>
      <c r="E9093" s="111"/>
      <c r="F9093" s="138"/>
      <c r="G9093" s="111"/>
      <c r="J9093" s="111"/>
      <c r="AD9093" s="111"/>
      <c r="AH9093" s="111"/>
    </row>
    <row r="9094" spans="3:34">
      <c r="C9094" s="111"/>
      <c r="D9094" s="111"/>
      <c r="E9094" s="111"/>
      <c r="F9094" s="138"/>
      <c r="G9094" s="111"/>
      <c r="J9094" s="111"/>
      <c r="AD9094" s="111"/>
      <c r="AH9094" s="111"/>
    </row>
    <row r="9095" spans="3:34">
      <c r="C9095" s="111"/>
      <c r="D9095" s="111"/>
      <c r="E9095" s="111"/>
      <c r="F9095" s="138"/>
      <c r="G9095" s="111"/>
      <c r="J9095" s="111"/>
      <c r="AD9095" s="111"/>
      <c r="AH9095" s="111"/>
    </row>
    <row r="9096" spans="3:34">
      <c r="C9096" s="111"/>
      <c r="D9096" s="111"/>
      <c r="E9096" s="111"/>
      <c r="F9096" s="138"/>
      <c r="G9096" s="111"/>
      <c r="J9096" s="111"/>
      <c r="AD9096" s="111"/>
      <c r="AH9096" s="111"/>
    </row>
    <row r="9097" spans="3:34">
      <c r="C9097" s="111"/>
      <c r="D9097" s="111"/>
      <c r="E9097" s="111"/>
      <c r="F9097" s="138"/>
      <c r="G9097" s="111"/>
      <c r="J9097" s="111"/>
      <c r="AD9097" s="111"/>
      <c r="AH9097" s="111"/>
    </row>
    <row r="9098" spans="3:34">
      <c r="C9098" s="111"/>
      <c r="D9098" s="111"/>
      <c r="E9098" s="111"/>
      <c r="F9098" s="138"/>
      <c r="G9098" s="111"/>
      <c r="J9098" s="111"/>
      <c r="AD9098" s="111"/>
      <c r="AH9098" s="111"/>
    </row>
    <row r="9099" spans="3:34">
      <c r="C9099" s="111"/>
      <c r="D9099" s="111"/>
      <c r="E9099" s="111"/>
      <c r="F9099" s="138"/>
      <c r="G9099" s="111"/>
      <c r="J9099" s="111"/>
      <c r="AD9099" s="111"/>
      <c r="AH9099" s="111"/>
    </row>
    <row r="9100" spans="3:34">
      <c r="C9100" s="111"/>
      <c r="D9100" s="111"/>
      <c r="E9100" s="111"/>
      <c r="F9100" s="138"/>
      <c r="G9100" s="111"/>
      <c r="J9100" s="111"/>
      <c r="AD9100" s="111"/>
      <c r="AH9100" s="111"/>
    </row>
    <row r="9101" spans="3:34">
      <c r="C9101" s="111"/>
      <c r="D9101" s="111"/>
      <c r="E9101" s="111"/>
      <c r="F9101" s="138"/>
      <c r="G9101" s="111"/>
      <c r="J9101" s="111"/>
      <c r="AD9101" s="111"/>
      <c r="AH9101" s="111"/>
    </row>
    <row r="9102" spans="3:34">
      <c r="C9102" s="111"/>
      <c r="D9102" s="111"/>
      <c r="E9102" s="111"/>
      <c r="F9102" s="138"/>
      <c r="G9102" s="111"/>
      <c r="J9102" s="111"/>
      <c r="AD9102" s="111"/>
      <c r="AH9102" s="111"/>
    </row>
    <row r="9103" spans="3:34">
      <c r="C9103" s="111"/>
      <c r="D9103" s="111"/>
      <c r="E9103" s="111"/>
      <c r="F9103" s="138"/>
      <c r="G9103" s="111"/>
      <c r="J9103" s="111"/>
      <c r="AD9103" s="111"/>
      <c r="AH9103" s="111"/>
    </row>
    <row r="9104" spans="3:34">
      <c r="C9104" s="111"/>
      <c r="D9104" s="111"/>
      <c r="E9104" s="111"/>
      <c r="F9104" s="138"/>
      <c r="G9104" s="111"/>
      <c r="J9104" s="111"/>
      <c r="AD9104" s="111"/>
      <c r="AH9104" s="111"/>
    </row>
    <row r="9105" spans="3:34">
      <c r="C9105" s="111"/>
      <c r="D9105" s="111"/>
      <c r="E9105" s="111"/>
      <c r="F9105" s="138"/>
      <c r="G9105" s="111"/>
      <c r="J9105" s="111"/>
      <c r="AD9105" s="111"/>
      <c r="AH9105" s="111"/>
    </row>
    <row r="9106" spans="3:34">
      <c r="C9106" s="111"/>
      <c r="D9106" s="111"/>
      <c r="E9106" s="111"/>
      <c r="F9106" s="138"/>
      <c r="G9106" s="111"/>
      <c r="J9106" s="111"/>
      <c r="AD9106" s="111"/>
      <c r="AH9106" s="111"/>
    </row>
    <row r="9107" spans="3:34">
      <c r="C9107" s="111"/>
      <c r="D9107" s="111"/>
      <c r="E9107" s="111"/>
      <c r="F9107" s="138"/>
      <c r="G9107" s="111"/>
      <c r="J9107" s="111"/>
      <c r="AD9107" s="111"/>
      <c r="AH9107" s="111"/>
    </row>
    <row r="9108" spans="3:34">
      <c r="C9108" s="111"/>
      <c r="D9108" s="111"/>
      <c r="E9108" s="111"/>
      <c r="F9108" s="138"/>
      <c r="G9108" s="111"/>
      <c r="J9108" s="111"/>
      <c r="AD9108" s="111"/>
      <c r="AH9108" s="111"/>
    </row>
    <row r="9109" spans="3:34">
      <c r="C9109" s="111"/>
      <c r="D9109" s="111"/>
      <c r="E9109" s="111"/>
      <c r="F9109" s="138"/>
      <c r="G9109" s="111"/>
      <c r="J9109" s="111"/>
      <c r="AD9109" s="111"/>
      <c r="AH9109" s="111"/>
    </row>
    <row r="9110" spans="3:34">
      <c r="C9110" s="111"/>
      <c r="D9110" s="111"/>
      <c r="E9110" s="111"/>
      <c r="F9110" s="138"/>
      <c r="G9110" s="111"/>
      <c r="J9110" s="111"/>
      <c r="AD9110" s="111"/>
      <c r="AH9110" s="111"/>
    </row>
    <row r="9111" spans="3:34">
      <c r="C9111" s="111"/>
      <c r="D9111" s="111"/>
      <c r="E9111" s="111"/>
      <c r="F9111" s="138"/>
      <c r="G9111" s="111"/>
      <c r="J9111" s="111"/>
      <c r="AD9111" s="111"/>
      <c r="AH9111" s="111"/>
    </row>
    <row r="9112" spans="3:34">
      <c r="C9112" s="111"/>
      <c r="D9112" s="111"/>
      <c r="E9112" s="111"/>
      <c r="F9112" s="138"/>
      <c r="G9112" s="111"/>
      <c r="J9112" s="111"/>
      <c r="AD9112" s="111"/>
      <c r="AH9112" s="111"/>
    </row>
    <row r="9113" spans="3:34">
      <c r="C9113" s="111"/>
      <c r="D9113" s="111"/>
      <c r="E9113" s="111"/>
      <c r="F9113" s="138"/>
      <c r="G9113" s="111"/>
      <c r="J9113" s="111"/>
      <c r="AD9113" s="111"/>
      <c r="AH9113" s="111"/>
    </row>
    <row r="9114" spans="3:34">
      <c r="C9114" s="111"/>
      <c r="D9114" s="111"/>
      <c r="E9114" s="111"/>
      <c r="F9114" s="138"/>
      <c r="G9114" s="111"/>
      <c r="J9114" s="111"/>
      <c r="AD9114" s="111"/>
      <c r="AH9114" s="111"/>
    </row>
    <row r="9115" spans="3:34">
      <c r="C9115" s="111"/>
      <c r="D9115" s="111"/>
      <c r="E9115" s="111"/>
      <c r="F9115" s="138"/>
      <c r="G9115" s="111"/>
      <c r="J9115" s="111"/>
      <c r="AD9115" s="111"/>
      <c r="AH9115" s="111"/>
    </row>
    <row r="9116" spans="3:34">
      <c r="C9116" s="111"/>
      <c r="D9116" s="111"/>
      <c r="E9116" s="111"/>
      <c r="F9116" s="138"/>
      <c r="G9116" s="111"/>
      <c r="J9116" s="111"/>
      <c r="AD9116" s="111"/>
      <c r="AH9116" s="111"/>
    </row>
    <row r="9117" spans="3:34">
      <c r="C9117" s="111"/>
      <c r="D9117" s="111"/>
      <c r="E9117" s="111"/>
      <c r="F9117" s="138"/>
      <c r="G9117" s="111"/>
      <c r="J9117" s="111"/>
      <c r="AD9117" s="111"/>
      <c r="AH9117" s="111"/>
    </row>
    <row r="9118" spans="3:34">
      <c r="C9118" s="111"/>
      <c r="D9118" s="111"/>
      <c r="E9118" s="111"/>
      <c r="F9118" s="138"/>
      <c r="G9118" s="111"/>
      <c r="J9118" s="111"/>
      <c r="AD9118" s="111"/>
      <c r="AH9118" s="111"/>
    </row>
    <row r="9119" spans="3:34">
      <c r="C9119" s="111"/>
      <c r="D9119" s="111"/>
      <c r="E9119" s="111"/>
      <c r="F9119" s="138"/>
      <c r="G9119" s="111"/>
      <c r="J9119" s="111"/>
      <c r="AD9119" s="111"/>
      <c r="AH9119" s="111"/>
    </row>
    <row r="9120" spans="3:34">
      <c r="C9120" s="111"/>
      <c r="D9120" s="111"/>
      <c r="E9120" s="111"/>
      <c r="F9120" s="138"/>
      <c r="G9120" s="111"/>
      <c r="J9120" s="111"/>
      <c r="AD9120" s="111"/>
      <c r="AH9120" s="111"/>
    </row>
    <row r="9121" spans="3:34">
      <c r="C9121" s="111"/>
      <c r="D9121" s="111"/>
      <c r="E9121" s="111"/>
      <c r="F9121" s="138"/>
      <c r="G9121" s="111"/>
      <c r="J9121" s="111"/>
      <c r="AD9121" s="111"/>
      <c r="AH9121" s="111"/>
    </row>
    <row r="9122" spans="3:34">
      <c r="C9122" s="111"/>
      <c r="D9122" s="111"/>
      <c r="E9122" s="111"/>
      <c r="F9122" s="138"/>
      <c r="G9122" s="111"/>
      <c r="J9122" s="111"/>
      <c r="AD9122" s="111"/>
      <c r="AH9122" s="111"/>
    </row>
    <row r="9123" spans="3:34">
      <c r="C9123" s="111"/>
      <c r="D9123" s="111"/>
      <c r="E9123" s="111"/>
      <c r="F9123" s="138"/>
      <c r="G9123" s="111"/>
      <c r="J9123" s="111"/>
      <c r="AD9123" s="111"/>
      <c r="AH9123" s="111"/>
    </row>
    <row r="9124" spans="3:34">
      <c r="C9124" s="111"/>
      <c r="D9124" s="111"/>
      <c r="E9124" s="111"/>
      <c r="F9124" s="138"/>
      <c r="G9124" s="111"/>
      <c r="J9124" s="111"/>
      <c r="AD9124" s="111"/>
      <c r="AH9124" s="111"/>
    </row>
    <row r="9125" spans="3:34">
      <c r="C9125" s="111"/>
      <c r="D9125" s="111"/>
      <c r="E9125" s="111"/>
      <c r="F9125" s="138"/>
      <c r="G9125" s="111"/>
      <c r="J9125" s="111"/>
      <c r="AD9125" s="111"/>
      <c r="AH9125" s="111"/>
    </row>
    <row r="9126" spans="3:34">
      <c r="C9126" s="111"/>
      <c r="D9126" s="111"/>
      <c r="E9126" s="111"/>
      <c r="F9126" s="138"/>
      <c r="G9126" s="111"/>
      <c r="J9126" s="111"/>
      <c r="AD9126" s="111"/>
      <c r="AH9126" s="111"/>
    </row>
    <row r="9127" spans="3:34">
      <c r="C9127" s="111"/>
      <c r="D9127" s="111"/>
      <c r="E9127" s="111"/>
      <c r="F9127" s="138"/>
      <c r="G9127" s="111"/>
      <c r="J9127" s="111"/>
      <c r="AD9127" s="111"/>
      <c r="AH9127" s="111"/>
    </row>
    <row r="9128" spans="3:34">
      <c r="C9128" s="111"/>
      <c r="D9128" s="111"/>
      <c r="E9128" s="111"/>
      <c r="F9128" s="138"/>
      <c r="G9128" s="111"/>
      <c r="J9128" s="111"/>
      <c r="AD9128" s="111"/>
      <c r="AH9128" s="111"/>
    </row>
    <row r="9129" spans="3:34">
      <c r="C9129" s="111"/>
      <c r="D9129" s="111"/>
      <c r="E9129" s="111"/>
      <c r="F9129" s="138"/>
      <c r="G9129" s="111"/>
      <c r="J9129" s="111"/>
      <c r="AD9129" s="111"/>
      <c r="AH9129" s="111"/>
    </row>
    <row r="9130" spans="3:34">
      <c r="C9130" s="111"/>
      <c r="D9130" s="111"/>
      <c r="E9130" s="111"/>
      <c r="F9130" s="138"/>
      <c r="G9130" s="111"/>
      <c r="J9130" s="111"/>
      <c r="AD9130" s="111"/>
      <c r="AH9130" s="111"/>
    </row>
    <row r="9131" spans="3:34">
      <c r="C9131" s="111"/>
      <c r="D9131" s="111"/>
      <c r="E9131" s="111"/>
      <c r="F9131" s="138"/>
      <c r="G9131" s="111"/>
      <c r="J9131" s="111"/>
      <c r="AD9131" s="111"/>
      <c r="AH9131" s="111"/>
    </row>
    <row r="9132" spans="3:34">
      <c r="C9132" s="111"/>
      <c r="D9132" s="111"/>
      <c r="E9132" s="111"/>
      <c r="F9132" s="138"/>
      <c r="G9132" s="111"/>
      <c r="J9132" s="111"/>
      <c r="AD9132" s="111"/>
      <c r="AH9132" s="111"/>
    </row>
    <row r="9133" spans="3:34">
      <c r="C9133" s="111"/>
      <c r="D9133" s="111"/>
      <c r="E9133" s="111"/>
      <c r="F9133" s="138"/>
      <c r="G9133" s="111"/>
      <c r="J9133" s="111"/>
      <c r="AD9133" s="111"/>
      <c r="AH9133" s="111"/>
    </row>
    <row r="9134" spans="3:34">
      <c r="C9134" s="111"/>
      <c r="D9134" s="111"/>
      <c r="E9134" s="111"/>
      <c r="F9134" s="138"/>
      <c r="G9134" s="111"/>
      <c r="J9134" s="111"/>
      <c r="AD9134" s="111"/>
      <c r="AH9134" s="111"/>
    </row>
    <row r="9135" spans="3:34">
      <c r="C9135" s="111"/>
      <c r="D9135" s="111"/>
      <c r="E9135" s="111"/>
      <c r="F9135" s="138"/>
      <c r="G9135" s="111"/>
      <c r="J9135" s="111"/>
      <c r="AD9135" s="111"/>
      <c r="AH9135" s="111"/>
    </row>
    <row r="9136" spans="3:34">
      <c r="C9136" s="111"/>
      <c r="D9136" s="111"/>
      <c r="E9136" s="111"/>
      <c r="F9136" s="138"/>
      <c r="G9136" s="111"/>
      <c r="J9136" s="111"/>
      <c r="AD9136" s="111"/>
      <c r="AH9136" s="111"/>
    </row>
    <row r="9137" spans="3:34">
      <c r="C9137" s="111"/>
      <c r="D9137" s="111"/>
      <c r="E9137" s="111"/>
      <c r="F9137" s="138"/>
      <c r="G9137" s="111"/>
      <c r="J9137" s="111"/>
      <c r="AD9137" s="111"/>
      <c r="AH9137" s="111"/>
    </row>
    <row r="9138" spans="3:34">
      <c r="C9138" s="111"/>
      <c r="D9138" s="111"/>
      <c r="E9138" s="111"/>
      <c r="F9138" s="138"/>
      <c r="G9138" s="111"/>
      <c r="J9138" s="111"/>
      <c r="AD9138" s="111"/>
      <c r="AH9138" s="111"/>
    </row>
    <row r="9139" spans="3:34">
      <c r="C9139" s="111"/>
      <c r="D9139" s="111"/>
      <c r="E9139" s="111"/>
      <c r="F9139" s="138"/>
      <c r="G9139" s="111"/>
      <c r="J9139" s="111"/>
      <c r="AD9139" s="111"/>
      <c r="AH9139" s="111"/>
    </row>
    <row r="9140" spans="3:34">
      <c r="C9140" s="111"/>
      <c r="D9140" s="111"/>
      <c r="E9140" s="111"/>
      <c r="F9140" s="138"/>
      <c r="G9140" s="111"/>
      <c r="J9140" s="111"/>
      <c r="AD9140" s="111"/>
      <c r="AH9140" s="111"/>
    </row>
    <row r="9141" spans="3:34">
      <c r="C9141" s="111"/>
      <c r="D9141" s="111"/>
      <c r="E9141" s="111"/>
      <c r="F9141" s="138"/>
      <c r="G9141" s="111"/>
      <c r="J9141" s="111"/>
      <c r="AD9141" s="111"/>
      <c r="AH9141" s="111"/>
    </row>
    <row r="9142" spans="3:34">
      <c r="C9142" s="111"/>
      <c r="D9142" s="111"/>
      <c r="E9142" s="111"/>
      <c r="F9142" s="138"/>
      <c r="G9142" s="111"/>
      <c r="J9142" s="111"/>
      <c r="AD9142" s="111"/>
      <c r="AH9142" s="111"/>
    </row>
    <row r="9143" spans="3:34">
      <c r="C9143" s="111"/>
      <c r="D9143" s="111"/>
      <c r="E9143" s="111"/>
      <c r="F9143" s="138"/>
      <c r="G9143" s="111"/>
      <c r="J9143" s="111"/>
      <c r="AD9143" s="111"/>
      <c r="AH9143" s="111"/>
    </row>
    <row r="9144" spans="3:34">
      <c r="C9144" s="111"/>
      <c r="D9144" s="111"/>
      <c r="E9144" s="111"/>
      <c r="F9144" s="138"/>
      <c r="G9144" s="111"/>
      <c r="J9144" s="111"/>
      <c r="AD9144" s="111"/>
      <c r="AH9144" s="111"/>
    </row>
    <row r="9145" spans="3:34">
      <c r="C9145" s="111"/>
      <c r="D9145" s="111"/>
      <c r="E9145" s="111"/>
      <c r="F9145" s="138"/>
      <c r="G9145" s="111"/>
      <c r="J9145" s="111"/>
      <c r="AD9145" s="111"/>
      <c r="AH9145" s="111"/>
    </row>
    <row r="9146" spans="3:34">
      <c r="C9146" s="111"/>
      <c r="D9146" s="111"/>
      <c r="E9146" s="111"/>
      <c r="F9146" s="138"/>
      <c r="G9146" s="111"/>
      <c r="J9146" s="111"/>
      <c r="AD9146" s="111"/>
      <c r="AH9146" s="111"/>
    </row>
    <row r="9147" spans="3:34">
      <c r="C9147" s="111"/>
      <c r="D9147" s="111"/>
      <c r="E9147" s="111"/>
      <c r="F9147" s="138"/>
      <c r="G9147" s="111"/>
      <c r="J9147" s="111"/>
      <c r="AD9147" s="111"/>
      <c r="AH9147" s="111"/>
    </row>
    <row r="9148" spans="3:34">
      <c r="C9148" s="111"/>
      <c r="D9148" s="111"/>
      <c r="E9148" s="111"/>
      <c r="F9148" s="138"/>
      <c r="G9148" s="111"/>
      <c r="J9148" s="111"/>
      <c r="AD9148" s="111"/>
      <c r="AH9148" s="111"/>
    </row>
    <row r="9149" spans="3:34">
      <c r="C9149" s="111"/>
      <c r="D9149" s="111"/>
      <c r="E9149" s="111"/>
      <c r="F9149" s="138"/>
      <c r="G9149" s="111"/>
      <c r="J9149" s="111"/>
      <c r="AD9149" s="111"/>
      <c r="AH9149" s="111"/>
    </row>
    <row r="9150" spans="3:34">
      <c r="C9150" s="111"/>
      <c r="D9150" s="111"/>
      <c r="E9150" s="111"/>
      <c r="F9150" s="138"/>
      <c r="G9150" s="111"/>
      <c r="J9150" s="111"/>
      <c r="AD9150" s="111"/>
      <c r="AH9150" s="111"/>
    </row>
    <row r="9151" spans="3:34">
      <c r="C9151" s="111"/>
      <c r="D9151" s="111"/>
      <c r="E9151" s="111"/>
      <c r="F9151" s="138"/>
      <c r="G9151" s="111"/>
      <c r="J9151" s="111"/>
      <c r="AD9151" s="111"/>
      <c r="AH9151" s="111"/>
    </row>
    <row r="9152" spans="3:34">
      <c r="C9152" s="111"/>
      <c r="D9152" s="111"/>
      <c r="E9152" s="111"/>
      <c r="F9152" s="138"/>
      <c r="G9152" s="111"/>
      <c r="J9152" s="111"/>
      <c r="AD9152" s="111"/>
      <c r="AH9152" s="111"/>
    </row>
    <row r="9153" spans="3:34">
      <c r="C9153" s="111"/>
      <c r="D9153" s="111"/>
      <c r="E9153" s="111"/>
      <c r="F9153" s="138"/>
      <c r="G9153" s="111"/>
      <c r="J9153" s="111"/>
      <c r="AD9153" s="111"/>
      <c r="AH9153" s="111"/>
    </row>
    <row r="9154" spans="3:34">
      <c r="C9154" s="111"/>
      <c r="D9154" s="111"/>
      <c r="E9154" s="111"/>
      <c r="F9154" s="138"/>
      <c r="G9154" s="111"/>
      <c r="J9154" s="111"/>
      <c r="AD9154" s="111"/>
      <c r="AH9154" s="111"/>
    </row>
    <row r="9155" spans="3:34">
      <c r="C9155" s="111"/>
      <c r="D9155" s="111"/>
      <c r="E9155" s="111"/>
      <c r="F9155" s="138"/>
      <c r="G9155" s="111"/>
      <c r="J9155" s="111"/>
      <c r="AD9155" s="111"/>
      <c r="AH9155" s="111"/>
    </row>
    <row r="9156" spans="3:34">
      <c r="C9156" s="111"/>
      <c r="D9156" s="111"/>
      <c r="E9156" s="111"/>
      <c r="F9156" s="138"/>
      <c r="G9156" s="111"/>
      <c r="J9156" s="111"/>
      <c r="AD9156" s="111"/>
      <c r="AH9156" s="111"/>
    </row>
    <row r="9157" spans="3:34">
      <c r="C9157" s="111"/>
      <c r="D9157" s="111"/>
      <c r="E9157" s="111"/>
      <c r="F9157" s="138"/>
      <c r="G9157" s="111"/>
      <c r="J9157" s="111"/>
      <c r="AD9157" s="111"/>
      <c r="AH9157" s="111"/>
    </row>
    <row r="9158" spans="3:34">
      <c r="C9158" s="111"/>
      <c r="D9158" s="111"/>
      <c r="E9158" s="111"/>
      <c r="F9158" s="138"/>
      <c r="G9158" s="111"/>
      <c r="J9158" s="111"/>
      <c r="AD9158" s="111"/>
      <c r="AH9158" s="111"/>
    </row>
    <row r="9159" spans="3:34">
      <c r="C9159" s="111"/>
      <c r="D9159" s="111"/>
      <c r="E9159" s="111"/>
      <c r="F9159" s="138"/>
      <c r="G9159" s="111"/>
      <c r="J9159" s="111"/>
      <c r="AD9159" s="111"/>
      <c r="AH9159" s="111"/>
    </row>
    <row r="9160" spans="3:34">
      <c r="C9160" s="111"/>
      <c r="D9160" s="111"/>
      <c r="E9160" s="111"/>
      <c r="F9160" s="138"/>
      <c r="G9160" s="111"/>
      <c r="J9160" s="111"/>
      <c r="AD9160" s="111"/>
      <c r="AH9160" s="111"/>
    </row>
    <row r="9161" spans="3:34">
      <c r="C9161" s="111"/>
      <c r="D9161" s="111"/>
      <c r="E9161" s="111"/>
      <c r="F9161" s="138"/>
      <c r="G9161" s="111"/>
      <c r="J9161" s="111"/>
      <c r="AD9161" s="111"/>
      <c r="AH9161" s="111"/>
    </row>
    <row r="9162" spans="3:34">
      <c r="C9162" s="111"/>
      <c r="D9162" s="111"/>
      <c r="E9162" s="111"/>
      <c r="F9162" s="138"/>
      <c r="G9162" s="111"/>
      <c r="J9162" s="111"/>
      <c r="AD9162" s="111"/>
      <c r="AH9162" s="111"/>
    </row>
    <row r="9163" spans="3:34">
      <c r="C9163" s="111"/>
      <c r="D9163" s="111"/>
      <c r="E9163" s="111"/>
      <c r="F9163" s="138"/>
      <c r="G9163" s="111"/>
      <c r="J9163" s="111"/>
      <c r="AD9163" s="111"/>
      <c r="AH9163" s="111"/>
    </row>
    <row r="9164" spans="3:34">
      <c r="C9164" s="111"/>
      <c r="D9164" s="111"/>
      <c r="E9164" s="111"/>
      <c r="F9164" s="138"/>
      <c r="G9164" s="111"/>
      <c r="J9164" s="111"/>
      <c r="AD9164" s="111"/>
      <c r="AH9164" s="111"/>
    </row>
    <row r="9165" spans="3:34">
      <c r="C9165" s="111"/>
      <c r="D9165" s="111"/>
      <c r="E9165" s="111"/>
      <c r="F9165" s="138"/>
      <c r="G9165" s="111"/>
      <c r="J9165" s="111"/>
      <c r="AD9165" s="111"/>
      <c r="AH9165" s="111"/>
    </row>
    <row r="9166" spans="3:34">
      <c r="C9166" s="111"/>
      <c r="D9166" s="111"/>
      <c r="E9166" s="111"/>
      <c r="F9166" s="138"/>
      <c r="G9166" s="111"/>
      <c r="J9166" s="111"/>
      <c r="AD9166" s="111"/>
      <c r="AH9166" s="111"/>
    </row>
    <row r="9167" spans="3:34">
      <c r="C9167" s="111"/>
      <c r="D9167" s="111"/>
      <c r="E9167" s="111"/>
      <c r="F9167" s="138"/>
      <c r="G9167" s="111"/>
      <c r="J9167" s="111"/>
      <c r="AD9167" s="111"/>
      <c r="AH9167" s="111"/>
    </row>
    <row r="9168" spans="3:34">
      <c r="C9168" s="111"/>
      <c r="D9168" s="111"/>
      <c r="E9168" s="111"/>
      <c r="F9168" s="138"/>
      <c r="G9168" s="111"/>
      <c r="J9168" s="111"/>
      <c r="AD9168" s="111"/>
      <c r="AH9168" s="111"/>
    </row>
    <row r="9169" spans="3:34">
      <c r="C9169" s="111"/>
      <c r="D9169" s="111"/>
      <c r="E9169" s="111"/>
      <c r="F9169" s="138"/>
      <c r="G9169" s="111"/>
      <c r="J9169" s="111"/>
      <c r="AD9169" s="111"/>
      <c r="AH9169" s="111"/>
    </row>
    <row r="9170" spans="3:34">
      <c r="C9170" s="111"/>
      <c r="D9170" s="111"/>
      <c r="E9170" s="111"/>
      <c r="F9170" s="138"/>
      <c r="G9170" s="111"/>
      <c r="J9170" s="111"/>
      <c r="AD9170" s="111"/>
      <c r="AH9170" s="111"/>
    </row>
    <row r="9171" spans="3:34">
      <c r="C9171" s="111"/>
      <c r="D9171" s="111"/>
      <c r="E9171" s="111"/>
      <c r="F9171" s="138"/>
      <c r="G9171" s="111"/>
      <c r="J9171" s="111"/>
      <c r="AD9171" s="111"/>
      <c r="AH9171" s="111"/>
    </row>
    <row r="9172" spans="3:34">
      <c r="C9172" s="111"/>
      <c r="D9172" s="111"/>
      <c r="E9172" s="111"/>
      <c r="F9172" s="138"/>
      <c r="G9172" s="111"/>
      <c r="J9172" s="111"/>
      <c r="AD9172" s="111"/>
      <c r="AH9172" s="111"/>
    </row>
    <row r="9173" spans="3:34">
      <c r="C9173" s="111"/>
      <c r="D9173" s="111"/>
      <c r="E9173" s="111"/>
      <c r="F9173" s="138"/>
      <c r="G9173" s="111"/>
      <c r="J9173" s="111"/>
      <c r="AD9173" s="111"/>
      <c r="AH9173" s="111"/>
    </row>
    <row r="9174" spans="3:34">
      <c r="C9174" s="111"/>
      <c r="D9174" s="111"/>
      <c r="E9174" s="111"/>
      <c r="F9174" s="138"/>
      <c r="G9174" s="111"/>
      <c r="J9174" s="111"/>
      <c r="AD9174" s="111"/>
      <c r="AH9174" s="111"/>
    </row>
    <row r="9175" spans="3:34">
      <c r="C9175" s="111"/>
      <c r="D9175" s="111"/>
      <c r="E9175" s="111"/>
      <c r="F9175" s="138"/>
      <c r="G9175" s="111"/>
      <c r="J9175" s="111"/>
      <c r="AD9175" s="111"/>
      <c r="AH9175" s="111"/>
    </row>
    <row r="9176" spans="3:34">
      <c r="C9176" s="111"/>
      <c r="D9176" s="111"/>
      <c r="E9176" s="111"/>
      <c r="F9176" s="138"/>
      <c r="G9176" s="111"/>
      <c r="J9176" s="111"/>
      <c r="AD9176" s="111"/>
      <c r="AH9176" s="111"/>
    </row>
    <row r="9177" spans="3:34">
      <c r="C9177" s="111"/>
      <c r="D9177" s="111"/>
      <c r="E9177" s="111"/>
      <c r="F9177" s="138"/>
      <c r="G9177" s="111"/>
      <c r="J9177" s="111"/>
      <c r="AD9177" s="111"/>
      <c r="AH9177" s="111"/>
    </row>
    <row r="9178" spans="3:34">
      <c r="C9178" s="111"/>
      <c r="D9178" s="111"/>
      <c r="E9178" s="111"/>
      <c r="F9178" s="138"/>
      <c r="G9178" s="111"/>
      <c r="J9178" s="111"/>
      <c r="AD9178" s="111"/>
      <c r="AH9178" s="111"/>
    </row>
    <row r="9179" spans="3:34">
      <c r="C9179" s="111"/>
      <c r="D9179" s="111"/>
      <c r="E9179" s="111"/>
      <c r="F9179" s="138"/>
      <c r="G9179" s="111"/>
      <c r="J9179" s="111"/>
      <c r="AD9179" s="111"/>
      <c r="AH9179" s="111"/>
    </row>
    <row r="9180" spans="3:34">
      <c r="C9180" s="111"/>
      <c r="D9180" s="111"/>
      <c r="E9180" s="111"/>
      <c r="F9180" s="138"/>
      <c r="G9180" s="111"/>
      <c r="J9180" s="111"/>
      <c r="AD9180" s="111"/>
      <c r="AH9180" s="111"/>
    </row>
    <row r="9181" spans="3:34">
      <c r="C9181" s="111"/>
      <c r="D9181" s="111"/>
      <c r="E9181" s="111"/>
      <c r="F9181" s="138"/>
      <c r="G9181" s="111"/>
      <c r="J9181" s="111"/>
      <c r="AD9181" s="111"/>
      <c r="AH9181" s="111"/>
    </row>
    <row r="9182" spans="3:34">
      <c r="C9182" s="111"/>
      <c r="D9182" s="111"/>
      <c r="E9182" s="111"/>
      <c r="F9182" s="138"/>
      <c r="G9182" s="111"/>
      <c r="J9182" s="111"/>
      <c r="AD9182" s="111"/>
      <c r="AH9182" s="111"/>
    </row>
    <row r="9183" spans="3:34">
      <c r="C9183" s="111"/>
      <c r="D9183" s="111"/>
      <c r="E9183" s="111"/>
      <c r="F9183" s="138"/>
      <c r="G9183" s="111"/>
      <c r="J9183" s="111"/>
      <c r="AD9183" s="111"/>
      <c r="AH9183" s="111"/>
    </row>
    <row r="9184" spans="3:34">
      <c r="C9184" s="111"/>
      <c r="D9184" s="111"/>
      <c r="E9184" s="111"/>
      <c r="F9184" s="138"/>
      <c r="G9184" s="111"/>
      <c r="J9184" s="111"/>
      <c r="AD9184" s="111"/>
      <c r="AH9184" s="111"/>
    </row>
    <row r="9185" spans="3:34">
      <c r="C9185" s="111"/>
      <c r="D9185" s="111"/>
      <c r="E9185" s="111"/>
      <c r="F9185" s="138"/>
      <c r="G9185" s="111"/>
      <c r="J9185" s="111"/>
      <c r="AD9185" s="111"/>
      <c r="AH9185" s="111"/>
    </row>
    <row r="9186" spans="3:34">
      <c r="C9186" s="111"/>
      <c r="D9186" s="111"/>
      <c r="E9186" s="111"/>
      <c r="F9186" s="138"/>
      <c r="G9186" s="111"/>
      <c r="J9186" s="111"/>
      <c r="AD9186" s="111"/>
      <c r="AH9186" s="111"/>
    </row>
    <row r="9187" spans="3:34">
      <c r="C9187" s="111"/>
      <c r="D9187" s="111"/>
      <c r="E9187" s="111"/>
      <c r="F9187" s="138"/>
      <c r="G9187" s="111"/>
      <c r="J9187" s="111"/>
      <c r="AD9187" s="111"/>
      <c r="AH9187" s="111"/>
    </row>
    <row r="9188" spans="3:34">
      <c r="C9188" s="111"/>
      <c r="D9188" s="111"/>
      <c r="E9188" s="111"/>
      <c r="F9188" s="138"/>
      <c r="G9188" s="111"/>
      <c r="J9188" s="111"/>
      <c r="AD9188" s="111"/>
      <c r="AH9188" s="111"/>
    </row>
    <row r="9189" spans="3:34">
      <c r="C9189" s="111"/>
      <c r="D9189" s="111"/>
      <c r="E9189" s="111"/>
      <c r="F9189" s="138"/>
      <c r="G9189" s="111"/>
      <c r="J9189" s="111"/>
      <c r="AD9189" s="111"/>
      <c r="AH9189" s="111"/>
    </row>
    <row r="9190" spans="3:34">
      <c r="C9190" s="111"/>
      <c r="D9190" s="111"/>
      <c r="E9190" s="111"/>
      <c r="F9190" s="138"/>
      <c r="G9190" s="111"/>
      <c r="J9190" s="111"/>
      <c r="AD9190" s="111"/>
      <c r="AH9190" s="111"/>
    </row>
    <row r="9191" spans="3:34">
      <c r="C9191" s="111"/>
      <c r="D9191" s="111"/>
      <c r="E9191" s="111"/>
      <c r="F9191" s="138"/>
      <c r="G9191" s="111"/>
      <c r="J9191" s="111"/>
      <c r="AD9191" s="111"/>
      <c r="AH9191" s="111"/>
    </row>
    <row r="9192" spans="3:34">
      <c r="C9192" s="111"/>
      <c r="D9192" s="111"/>
      <c r="E9192" s="111"/>
      <c r="F9192" s="138"/>
      <c r="G9192" s="111"/>
      <c r="J9192" s="111"/>
      <c r="AD9192" s="111"/>
      <c r="AH9192" s="111"/>
    </row>
    <row r="9193" spans="3:34">
      <c r="C9193" s="111"/>
      <c r="D9193" s="111"/>
      <c r="E9193" s="111"/>
      <c r="F9193" s="138"/>
      <c r="G9193" s="111"/>
      <c r="J9193" s="111"/>
      <c r="AD9193" s="111"/>
      <c r="AH9193" s="111"/>
    </row>
    <row r="9194" spans="3:34">
      <c r="C9194" s="111"/>
      <c r="D9194" s="111"/>
      <c r="E9194" s="111"/>
      <c r="F9194" s="138"/>
      <c r="G9194" s="111"/>
      <c r="J9194" s="111"/>
      <c r="AD9194" s="111"/>
      <c r="AH9194" s="111"/>
    </row>
    <row r="9195" spans="3:34">
      <c r="C9195" s="111"/>
      <c r="D9195" s="111"/>
      <c r="E9195" s="111"/>
      <c r="F9195" s="138"/>
      <c r="G9195" s="111"/>
      <c r="J9195" s="111"/>
      <c r="AD9195" s="111"/>
      <c r="AH9195" s="111"/>
    </row>
    <row r="9196" spans="3:34">
      <c r="C9196" s="111"/>
      <c r="D9196" s="111"/>
      <c r="E9196" s="111"/>
      <c r="F9196" s="138"/>
      <c r="G9196" s="111"/>
      <c r="J9196" s="111"/>
      <c r="AD9196" s="111"/>
      <c r="AH9196" s="111"/>
    </row>
    <row r="9197" spans="3:34">
      <c r="C9197" s="111"/>
      <c r="D9197" s="111"/>
      <c r="E9197" s="111"/>
      <c r="F9197" s="138"/>
      <c r="G9197" s="111"/>
      <c r="J9197" s="111"/>
      <c r="AD9197" s="111"/>
      <c r="AH9197" s="111"/>
    </row>
    <row r="9198" spans="3:34">
      <c r="C9198" s="111"/>
      <c r="D9198" s="111"/>
      <c r="E9198" s="111"/>
      <c r="F9198" s="138"/>
      <c r="G9198" s="111"/>
      <c r="J9198" s="111"/>
      <c r="AD9198" s="111"/>
      <c r="AH9198" s="111"/>
    </row>
    <row r="9199" spans="3:34">
      <c r="C9199" s="111"/>
      <c r="D9199" s="111"/>
      <c r="E9199" s="111"/>
      <c r="F9199" s="138"/>
      <c r="G9199" s="111"/>
      <c r="J9199" s="111"/>
      <c r="AD9199" s="111"/>
      <c r="AH9199" s="111"/>
    </row>
    <row r="9200" spans="3:34">
      <c r="C9200" s="111"/>
      <c r="D9200" s="111"/>
      <c r="E9200" s="111"/>
      <c r="F9200" s="138"/>
      <c r="G9200" s="111"/>
      <c r="J9200" s="111"/>
      <c r="AD9200" s="111"/>
      <c r="AH9200" s="111"/>
    </row>
    <row r="9201" spans="3:34">
      <c r="C9201" s="111"/>
      <c r="D9201" s="111"/>
      <c r="E9201" s="111"/>
      <c r="F9201" s="138"/>
      <c r="G9201" s="111"/>
      <c r="J9201" s="111"/>
      <c r="AD9201" s="111"/>
      <c r="AH9201" s="111"/>
    </row>
    <row r="9202" spans="3:34">
      <c r="C9202" s="111"/>
      <c r="D9202" s="111"/>
      <c r="E9202" s="111"/>
      <c r="F9202" s="138"/>
      <c r="G9202" s="111"/>
      <c r="J9202" s="111"/>
      <c r="AD9202" s="111"/>
      <c r="AH9202" s="111"/>
    </row>
    <row r="9203" spans="3:34">
      <c r="C9203" s="111"/>
      <c r="D9203" s="111"/>
      <c r="E9203" s="111"/>
      <c r="F9203" s="138"/>
      <c r="G9203" s="111"/>
      <c r="J9203" s="111"/>
      <c r="AD9203" s="111"/>
      <c r="AH9203" s="111"/>
    </row>
    <row r="9204" spans="3:34">
      <c r="C9204" s="111"/>
      <c r="D9204" s="111"/>
      <c r="E9204" s="111"/>
      <c r="F9204" s="138"/>
      <c r="G9204" s="111"/>
      <c r="J9204" s="111"/>
      <c r="AD9204" s="111"/>
      <c r="AH9204" s="111"/>
    </row>
    <row r="9205" spans="3:34">
      <c r="C9205" s="111"/>
      <c r="D9205" s="111"/>
      <c r="E9205" s="111"/>
      <c r="F9205" s="138"/>
      <c r="G9205" s="111"/>
      <c r="J9205" s="111"/>
      <c r="AD9205" s="111"/>
      <c r="AH9205" s="111"/>
    </row>
    <row r="9206" spans="3:34">
      <c r="C9206" s="111"/>
      <c r="D9206" s="111"/>
      <c r="E9206" s="111"/>
      <c r="F9206" s="138"/>
      <c r="G9206" s="111"/>
      <c r="J9206" s="111"/>
      <c r="AD9206" s="111"/>
      <c r="AH9206" s="111"/>
    </row>
    <row r="9207" spans="3:34">
      <c r="C9207" s="111"/>
      <c r="D9207" s="111"/>
      <c r="E9207" s="111"/>
      <c r="F9207" s="138"/>
      <c r="G9207" s="111"/>
      <c r="J9207" s="111"/>
      <c r="AD9207" s="111"/>
      <c r="AH9207" s="111"/>
    </row>
    <row r="9208" spans="3:34">
      <c r="C9208" s="111"/>
      <c r="D9208" s="111"/>
      <c r="E9208" s="111"/>
      <c r="F9208" s="138"/>
      <c r="G9208" s="111"/>
      <c r="J9208" s="111"/>
      <c r="AD9208" s="111"/>
      <c r="AH9208" s="111"/>
    </row>
    <row r="9209" spans="3:34">
      <c r="C9209" s="111"/>
      <c r="D9209" s="111"/>
      <c r="E9209" s="111"/>
      <c r="F9209" s="138"/>
      <c r="G9209" s="111"/>
      <c r="J9209" s="111"/>
      <c r="AD9209" s="111"/>
      <c r="AH9209" s="111"/>
    </row>
    <row r="9210" spans="3:34">
      <c r="C9210" s="111"/>
      <c r="D9210" s="111"/>
      <c r="E9210" s="111"/>
      <c r="F9210" s="138"/>
      <c r="G9210" s="111"/>
      <c r="J9210" s="111"/>
      <c r="AD9210" s="111"/>
      <c r="AH9210" s="111"/>
    </row>
    <row r="9211" spans="3:34">
      <c r="C9211" s="111"/>
      <c r="D9211" s="111"/>
      <c r="E9211" s="111"/>
      <c r="F9211" s="138"/>
      <c r="G9211" s="111"/>
      <c r="J9211" s="111"/>
      <c r="AD9211" s="111"/>
      <c r="AH9211" s="111"/>
    </row>
    <row r="9212" spans="3:34">
      <c r="C9212" s="111"/>
      <c r="D9212" s="111"/>
      <c r="E9212" s="111"/>
      <c r="F9212" s="138"/>
      <c r="G9212" s="111"/>
      <c r="J9212" s="111"/>
      <c r="AD9212" s="111"/>
      <c r="AH9212" s="111"/>
    </row>
    <row r="9213" spans="3:34">
      <c r="C9213" s="111"/>
      <c r="D9213" s="111"/>
      <c r="E9213" s="111"/>
      <c r="F9213" s="138"/>
      <c r="G9213" s="111"/>
      <c r="J9213" s="111"/>
      <c r="AD9213" s="111"/>
      <c r="AH9213" s="111"/>
    </row>
    <row r="9214" spans="3:34">
      <c r="C9214" s="111"/>
      <c r="D9214" s="111"/>
      <c r="E9214" s="111"/>
      <c r="F9214" s="138"/>
      <c r="G9214" s="111"/>
      <c r="J9214" s="111"/>
      <c r="AD9214" s="111"/>
      <c r="AH9214" s="111"/>
    </row>
    <row r="9215" spans="3:34">
      <c r="C9215" s="111"/>
      <c r="D9215" s="111"/>
      <c r="E9215" s="111"/>
      <c r="F9215" s="138"/>
      <c r="G9215" s="111"/>
      <c r="J9215" s="111"/>
      <c r="AD9215" s="111"/>
      <c r="AH9215" s="111"/>
    </row>
    <row r="9216" spans="3:34">
      <c r="C9216" s="111"/>
      <c r="D9216" s="111"/>
      <c r="E9216" s="111"/>
      <c r="F9216" s="138"/>
      <c r="G9216" s="111"/>
      <c r="J9216" s="111"/>
      <c r="AD9216" s="111"/>
      <c r="AH9216" s="111"/>
    </row>
    <row r="9217" spans="3:34">
      <c r="C9217" s="111"/>
      <c r="D9217" s="111"/>
      <c r="E9217" s="111"/>
      <c r="F9217" s="138"/>
      <c r="G9217" s="111"/>
      <c r="J9217" s="111"/>
      <c r="AD9217" s="111"/>
      <c r="AH9217" s="111"/>
    </row>
    <row r="9218" spans="3:34">
      <c r="C9218" s="111"/>
      <c r="D9218" s="111"/>
      <c r="E9218" s="111"/>
      <c r="F9218" s="138"/>
      <c r="G9218" s="111"/>
      <c r="J9218" s="111"/>
      <c r="AD9218" s="111"/>
      <c r="AH9218" s="111"/>
    </row>
    <row r="9219" spans="3:34">
      <c r="C9219" s="111"/>
      <c r="D9219" s="111"/>
      <c r="E9219" s="111"/>
      <c r="F9219" s="138"/>
      <c r="G9219" s="111"/>
      <c r="J9219" s="111"/>
      <c r="AD9219" s="111"/>
      <c r="AH9219" s="111"/>
    </row>
    <row r="9220" spans="3:34">
      <c r="C9220" s="111"/>
      <c r="D9220" s="111"/>
      <c r="E9220" s="111"/>
      <c r="F9220" s="138"/>
      <c r="G9220" s="111"/>
      <c r="J9220" s="111"/>
      <c r="AD9220" s="111"/>
      <c r="AH9220" s="111"/>
    </row>
    <row r="9221" spans="3:34">
      <c r="C9221" s="111"/>
      <c r="D9221" s="111"/>
      <c r="E9221" s="111"/>
      <c r="F9221" s="138"/>
      <c r="G9221" s="111"/>
      <c r="J9221" s="111"/>
      <c r="AD9221" s="111"/>
      <c r="AH9221" s="111"/>
    </row>
    <row r="9222" spans="3:34">
      <c r="C9222" s="111"/>
      <c r="D9222" s="111"/>
      <c r="E9222" s="111"/>
      <c r="F9222" s="138"/>
      <c r="G9222" s="111"/>
      <c r="J9222" s="111"/>
      <c r="AD9222" s="111"/>
      <c r="AH9222" s="111"/>
    </row>
    <row r="9223" spans="3:34">
      <c r="C9223" s="111"/>
      <c r="D9223" s="111"/>
      <c r="E9223" s="111"/>
      <c r="F9223" s="138"/>
      <c r="G9223" s="111"/>
      <c r="J9223" s="111"/>
      <c r="AD9223" s="111"/>
      <c r="AH9223" s="111"/>
    </row>
    <row r="9224" spans="3:34">
      <c r="C9224" s="111"/>
      <c r="D9224" s="111"/>
      <c r="E9224" s="111"/>
      <c r="F9224" s="138"/>
      <c r="G9224" s="111"/>
      <c r="J9224" s="111"/>
      <c r="AD9224" s="111"/>
      <c r="AH9224" s="111"/>
    </row>
    <row r="9225" spans="3:34">
      <c r="C9225" s="111"/>
      <c r="D9225" s="111"/>
      <c r="E9225" s="111"/>
      <c r="F9225" s="138"/>
      <c r="G9225" s="111"/>
      <c r="J9225" s="111"/>
      <c r="AD9225" s="111"/>
      <c r="AH9225" s="111"/>
    </row>
    <row r="9226" spans="3:34">
      <c r="C9226" s="111"/>
      <c r="D9226" s="111"/>
      <c r="E9226" s="111"/>
      <c r="F9226" s="138"/>
      <c r="G9226" s="111"/>
      <c r="J9226" s="111"/>
      <c r="AD9226" s="111"/>
      <c r="AH9226" s="111"/>
    </row>
    <row r="9227" spans="3:34">
      <c r="C9227" s="111"/>
      <c r="D9227" s="111"/>
      <c r="E9227" s="111"/>
      <c r="F9227" s="138"/>
      <c r="G9227" s="111"/>
      <c r="J9227" s="111"/>
      <c r="AD9227" s="111"/>
      <c r="AH9227" s="111"/>
    </row>
    <row r="9228" spans="3:34">
      <c r="C9228" s="111"/>
      <c r="D9228" s="111"/>
      <c r="E9228" s="111"/>
      <c r="F9228" s="138"/>
      <c r="G9228" s="111"/>
      <c r="J9228" s="111"/>
      <c r="AD9228" s="111"/>
      <c r="AH9228" s="111"/>
    </row>
    <row r="9229" spans="3:34">
      <c r="C9229" s="111"/>
      <c r="D9229" s="111"/>
      <c r="E9229" s="111"/>
      <c r="F9229" s="138"/>
      <c r="G9229" s="111"/>
      <c r="J9229" s="111"/>
      <c r="AD9229" s="111"/>
      <c r="AH9229" s="111"/>
    </row>
    <row r="9230" spans="3:34">
      <c r="C9230" s="111"/>
      <c r="D9230" s="111"/>
      <c r="E9230" s="111"/>
      <c r="F9230" s="138"/>
      <c r="G9230" s="111"/>
      <c r="J9230" s="111"/>
      <c r="AD9230" s="111"/>
      <c r="AH9230" s="111"/>
    </row>
    <row r="9231" spans="3:34">
      <c r="C9231" s="111"/>
      <c r="D9231" s="111"/>
      <c r="E9231" s="111"/>
      <c r="F9231" s="138"/>
      <c r="G9231" s="111"/>
      <c r="J9231" s="111"/>
      <c r="AD9231" s="111"/>
      <c r="AH9231" s="111"/>
    </row>
    <row r="9232" spans="3:34">
      <c r="C9232" s="111"/>
      <c r="D9232" s="111"/>
      <c r="E9232" s="111"/>
      <c r="F9232" s="138"/>
      <c r="G9232" s="111"/>
      <c r="J9232" s="111"/>
      <c r="AD9232" s="111"/>
      <c r="AH9232" s="111"/>
    </row>
    <row r="9233" spans="3:34">
      <c r="C9233" s="111"/>
      <c r="D9233" s="111"/>
      <c r="E9233" s="111"/>
      <c r="F9233" s="138"/>
      <c r="G9233" s="111"/>
      <c r="J9233" s="111"/>
      <c r="AD9233" s="111"/>
      <c r="AH9233" s="111"/>
    </row>
    <row r="9234" spans="3:34">
      <c r="C9234" s="111"/>
      <c r="D9234" s="111"/>
      <c r="E9234" s="111"/>
      <c r="F9234" s="138"/>
      <c r="G9234" s="111"/>
      <c r="J9234" s="111"/>
      <c r="AD9234" s="111"/>
      <c r="AH9234" s="111"/>
    </row>
    <row r="9235" spans="3:34">
      <c r="C9235" s="111"/>
      <c r="D9235" s="111"/>
      <c r="E9235" s="111"/>
      <c r="F9235" s="138"/>
      <c r="G9235" s="111"/>
      <c r="J9235" s="111"/>
      <c r="AD9235" s="111"/>
      <c r="AH9235" s="111"/>
    </row>
    <row r="9236" spans="3:34">
      <c r="C9236" s="111"/>
      <c r="D9236" s="111"/>
      <c r="E9236" s="111"/>
      <c r="F9236" s="138"/>
      <c r="G9236" s="111"/>
      <c r="J9236" s="111"/>
      <c r="AD9236" s="111"/>
      <c r="AH9236" s="111"/>
    </row>
    <row r="9237" spans="3:34">
      <c r="C9237" s="111"/>
      <c r="D9237" s="111"/>
      <c r="E9237" s="111"/>
      <c r="F9237" s="138"/>
      <c r="G9237" s="111"/>
      <c r="J9237" s="111"/>
      <c r="AD9237" s="111"/>
      <c r="AH9237" s="111"/>
    </row>
    <row r="9238" spans="3:34">
      <c r="C9238" s="111"/>
      <c r="D9238" s="111"/>
      <c r="E9238" s="111"/>
      <c r="F9238" s="138"/>
      <c r="G9238" s="111"/>
      <c r="J9238" s="111"/>
      <c r="AD9238" s="111"/>
      <c r="AH9238" s="111"/>
    </row>
    <row r="9239" spans="3:34">
      <c r="C9239" s="111"/>
      <c r="D9239" s="111"/>
      <c r="E9239" s="111"/>
      <c r="F9239" s="138"/>
      <c r="G9239" s="111"/>
      <c r="J9239" s="111"/>
      <c r="AD9239" s="111"/>
      <c r="AH9239" s="111"/>
    </row>
    <row r="9240" spans="3:34">
      <c r="C9240" s="111"/>
      <c r="D9240" s="111"/>
      <c r="E9240" s="111"/>
      <c r="F9240" s="138"/>
      <c r="G9240" s="111"/>
      <c r="J9240" s="111"/>
      <c r="AD9240" s="111"/>
      <c r="AH9240" s="111"/>
    </row>
    <row r="9241" spans="3:34">
      <c r="C9241" s="111"/>
      <c r="D9241" s="111"/>
      <c r="E9241" s="111"/>
      <c r="F9241" s="138"/>
      <c r="G9241" s="111"/>
      <c r="J9241" s="111"/>
      <c r="AD9241" s="111"/>
      <c r="AH9241" s="111"/>
    </row>
    <row r="9242" spans="3:34">
      <c r="C9242" s="111"/>
      <c r="D9242" s="111"/>
      <c r="E9242" s="111"/>
      <c r="F9242" s="138"/>
      <c r="G9242" s="111"/>
      <c r="J9242" s="111"/>
      <c r="AD9242" s="111"/>
      <c r="AH9242" s="111"/>
    </row>
    <row r="9243" spans="3:34">
      <c r="C9243" s="111"/>
      <c r="D9243" s="111"/>
      <c r="E9243" s="111"/>
      <c r="F9243" s="138"/>
      <c r="G9243" s="111"/>
      <c r="J9243" s="111"/>
      <c r="AD9243" s="111"/>
      <c r="AH9243" s="111"/>
    </row>
    <row r="9244" spans="3:34">
      <c r="C9244" s="111"/>
      <c r="D9244" s="111"/>
      <c r="E9244" s="111"/>
      <c r="F9244" s="138"/>
      <c r="G9244" s="111"/>
      <c r="J9244" s="111"/>
      <c r="AD9244" s="111"/>
      <c r="AH9244" s="111"/>
    </row>
    <row r="9245" spans="3:34">
      <c r="C9245" s="111"/>
      <c r="D9245" s="111"/>
      <c r="E9245" s="111"/>
      <c r="F9245" s="138"/>
      <c r="G9245" s="111"/>
      <c r="J9245" s="111"/>
      <c r="AD9245" s="111"/>
      <c r="AH9245" s="111"/>
    </row>
    <row r="9246" spans="3:34">
      <c r="C9246" s="111"/>
      <c r="D9246" s="111"/>
      <c r="E9246" s="111"/>
      <c r="F9246" s="138"/>
      <c r="G9246" s="111"/>
      <c r="J9246" s="111"/>
      <c r="AD9246" s="111"/>
      <c r="AH9246" s="111"/>
    </row>
    <row r="9247" spans="3:34">
      <c r="C9247" s="111"/>
      <c r="D9247" s="111"/>
      <c r="E9247" s="111"/>
      <c r="F9247" s="138"/>
      <c r="G9247" s="111"/>
      <c r="J9247" s="111"/>
      <c r="AD9247" s="111"/>
      <c r="AH9247" s="111"/>
    </row>
    <row r="9248" spans="3:34">
      <c r="C9248" s="111"/>
      <c r="D9248" s="111"/>
      <c r="E9248" s="111"/>
      <c r="F9248" s="138"/>
      <c r="G9248" s="111"/>
      <c r="J9248" s="111"/>
      <c r="AD9248" s="111"/>
      <c r="AH9248" s="111"/>
    </row>
    <row r="9249" spans="3:34">
      <c r="C9249" s="111"/>
      <c r="D9249" s="111"/>
      <c r="E9249" s="111"/>
      <c r="F9249" s="138"/>
      <c r="G9249" s="111"/>
      <c r="J9249" s="111"/>
      <c r="AD9249" s="111"/>
      <c r="AH9249" s="111"/>
    </row>
    <row r="9250" spans="3:34">
      <c r="C9250" s="111"/>
      <c r="D9250" s="111"/>
      <c r="E9250" s="111"/>
      <c r="F9250" s="138"/>
      <c r="G9250" s="111"/>
      <c r="J9250" s="111"/>
      <c r="AD9250" s="111"/>
      <c r="AH9250" s="111"/>
    </row>
    <row r="9251" spans="3:34">
      <c r="C9251" s="111"/>
      <c r="D9251" s="111"/>
      <c r="E9251" s="111"/>
      <c r="F9251" s="138"/>
      <c r="G9251" s="111"/>
      <c r="J9251" s="111"/>
      <c r="AD9251" s="111"/>
      <c r="AH9251" s="111"/>
    </row>
    <row r="9252" spans="3:34">
      <c r="C9252" s="111"/>
      <c r="D9252" s="111"/>
      <c r="E9252" s="111"/>
      <c r="F9252" s="138"/>
      <c r="G9252" s="111"/>
      <c r="J9252" s="111"/>
      <c r="AD9252" s="111"/>
      <c r="AH9252" s="111"/>
    </row>
    <row r="9253" spans="3:34">
      <c r="C9253" s="111"/>
      <c r="D9253" s="111"/>
      <c r="E9253" s="111"/>
      <c r="F9253" s="138"/>
      <c r="G9253" s="111"/>
      <c r="J9253" s="111"/>
      <c r="AD9253" s="111"/>
      <c r="AH9253" s="111"/>
    </row>
    <row r="9254" spans="3:34">
      <c r="C9254" s="111"/>
      <c r="D9254" s="111"/>
      <c r="E9254" s="111"/>
      <c r="F9254" s="138"/>
      <c r="G9254" s="111"/>
      <c r="J9254" s="111"/>
      <c r="AD9254" s="111"/>
      <c r="AH9254" s="111"/>
    </row>
    <row r="9255" spans="3:34">
      <c r="C9255" s="111"/>
      <c r="D9255" s="111"/>
      <c r="E9255" s="111"/>
      <c r="F9255" s="138"/>
      <c r="G9255" s="111"/>
      <c r="J9255" s="111"/>
      <c r="AD9255" s="111"/>
      <c r="AH9255" s="111"/>
    </row>
    <row r="9256" spans="3:34">
      <c r="C9256" s="111"/>
      <c r="D9256" s="111"/>
      <c r="E9256" s="111"/>
      <c r="F9256" s="138"/>
      <c r="G9256" s="111"/>
      <c r="J9256" s="111"/>
      <c r="AD9256" s="111"/>
      <c r="AH9256" s="111"/>
    </row>
    <row r="9257" spans="3:34">
      <c r="C9257" s="111"/>
      <c r="D9257" s="111"/>
      <c r="E9257" s="111"/>
      <c r="F9257" s="138"/>
      <c r="G9257" s="111"/>
      <c r="J9257" s="111"/>
      <c r="AD9257" s="111"/>
      <c r="AH9257" s="111"/>
    </row>
    <row r="9258" spans="3:34">
      <c r="C9258" s="111"/>
      <c r="D9258" s="111"/>
      <c r="E9258" s="111"/>
      <c r="F9258" s="138"/>
      <c r="G9258" s="111"/>
      <c r="J9258" s="111"/>
      <c r="AD9258" s="111"/>
      <c r="AH9258" s="111"/>
    </row>
    <row r="9259" spans="3:34">
      <c r="C9259" s="111"/>
      <c r="D9259" s="111"/>
      <c r="E9259" s="111"/>
      <c r="F9259" s="138"/>
      <c r="G9259" s="111"/>
      <c r="J9259" s="111"/>
      <c r="AD9259" s="111"/>
      <c r="AH9259" s="111"/>
    </row>
    <row r="9260" spans="3:34">
      <c r="C9260" s="111"/>
      <c r="D9260" s="111"/>
      <c r="E9260" s="111"/>
      <c r="F9260" s="138"/>
      <c r="G9260" s="111"/>
      <c r="J9260" s="111"/>
      <c r="AD9260" s="111"/>
      <c r="AH9260" s="111"/>
    </row>
    <row r="9261" spans="3:34">
      <c r="C9261" s="111"/>
      <c r="D9261" s="111"/>
      <c r="E9261" s="111"/>
      <c r="F9261" s="138"/>
      <c r="G9261" s="111"/>
      <c r="J9261" s="111"/>
      <c r="AD9261" s="111"/>
      <c r="AH9261" s="111"/>
    </row>
    <row r="9262" spans="3:34">
      <c r="C9262" s="111"/>
      <c r="D9262" s="111"/>
      <c r="E9262" s="111"/>
      <c r="F9262" s="138"/>
      <c r="G9262" s="111"/>
      <c r="J9262" s="111"/>
      <c r="AD9262" s="111"/>
      <c r="AH9262" s="111"/>
    </row>
    <row r="9263" spans="3:34">
      <c r="C9263" s="111"/>
      <c r="D9263" s="111"/>
      <c r="E9263" s="111"/>
      <c r="F9263" s="138"/>
      <c r="G9263" s="111"/>
      <c r="J9263" s="111"/>
      <c r="AD9263" s="111"/>
      <c r="AH9263" s="111"/>
    </row>
    <row r="9264" spans="3:34">
      <c r="C9264" s="111"/>
      <c r="D9264" s="111"/>
      <c r="E9264" s="111"/>
      <c r="F9264" s="138"/>
      <c r="G9264" s="111"/>
      <c r="J9264" s="111"/>
      <c r="AD9264" s="111"/>
      <c r="AH9264" s="111"/>
    </row>
    <row r="9265" spans="3:34">
      <c r="C9265" s="111"/>
      <c r="D9265" s="111"/>
      <c r="E9265" s="111"/>
      <c r="F9265" s="138"/>
      <c r="G9265" s="111"/>
      <c r="J9265" s="111"/>
      <c r="AD9265" s="111"/>
      <c r="AH9265" s="111"/>
    </row>
    <row r="9266" spans="3:34">
      <c r="C9266" s="111"/>
      <c r="D9266" s="111"/>
      <c r="E9266" s="111"/>
      <c r="F9266" s="138"/>
      <c r="G9266" s="111"/>
      <c r="J9266" s="111"/>
      <c r="AD9266" s="111"/>
      <c r="AH9266" s="111"/>
    </row>
    <row r="9267" spans="3:34">
      <c r="C9267" s="111"/>
      <c r="D9267" s="111"/>
      <c r="E9267" s="111"/>
      <c r="F9267" s="138"/>
      <c r="G9267" s="111"/>
      <c r="J9267" s="111"/>
      <c r="AD9267" s="111"/>
      <c r="AH9267" s="111"/>
    </row>
    <row r="9268" spans="3:34">
      <c r="C9268" s="111"/>
      <c r="D9268" s="111"/>
      <c r="E9268" s="111"/>
      <c r="F9268" s="138"/>
      <c r="G9268" s="111"/>
      <c r="J9268" s="111"/>
      <c r="AD9268" s="111"/>
      <c r="AH9268" s="111"/>
    </row>
    <row r="9269" spans="3:34">
      <c r="C9269" s="111"/>
      <c r="D9269" s="111"/>
      <c r="E9269" s="111"/>
      <c r="F9269" s="138"/>
      <c r="G9269" s="111"/>
      <c r="J9269" s="111"/>
      <c r="AD9269" s="111"/>
      <c r="AH9269" s="111"/>
    </row>
    <row r="9270" spans="3:34">
      <c r="C9270" s="111"/>
      <c r="D9270" s="111"/>
      <c r="E9270" s="111"/>
      <c r="F9270" s="138"/>
      <c r="G9270" s="111"/>
      <c r="J9270" s="111"/>
      <c r="AD9270" s="111"/>
      <c r="AH9270" s="111"/>
    </row>
    <row r="9271" spans="3:34">
      <c r="C9271" s="111"/>
      <c r="D9271" s="111"/>
      <c r="E9271" s="111"/>
      <c r="F9271" s="138"/>
      <c r="G9271" s="111"/>
      <c r="J9271" s="111"/>
      <c r="AD9271" s="111"/>
      <c r="AH9271" s="111"/>
    </row>
    <row r="9272" spans="3:34">
      <c r="C9272" s="111"/>
      <c r="D9272" s="111"/>
      <c r="E9272" s="111"/>
      <c r="F9272" s="138"/>
      <c r="G9272" s="111"/>
      <c r="J9272" s="111"/>
      <c r="AD9272" s="111"/>
      <c r="AH9272" s="111"/>
    </row>
    <row r="9273" spans="3:34">
      <c r="C9273" s="111"/>
      <c r="D9273" s="111"/>
      <c r="E9273" s="111"/>
      <c r="F9273" s="138"/>
      <c r="G9273" s="111"/>
      <c r="J9273" s="111"/>
      <c r="AD9273" s="111"/>
      <c r="AH9273" s="111"/>
    </row>
    <row r="9274" spans="3:34">
      <c r="C9274" s="111"/>
      <c r="D9274" s="111"/>
      <c r="E9274" s="111"/>
      <c r="F9274" s="138"/>
      <c r="G9274" s="111"/>
      <c r="J9274" s="111"/>
      <c r="AD9274" s="111"/>
      <c r="AH9274" s="111"/>
    </row>
    <row r="9275" spans="3:34">
      <c r="C9275" s="111"/>
      <c r="D9275" s="111"/>
      <c r="E9275" s="111"/>
      <c r="F9275" s="138"/>
      <c r="G9275" s="111"/>
      <c r="J9275" s="111"/>
      <c r="AD9275" s="111"/>
      <c r="AH9275" s="111"/>
    </row>
    <row r="9276" spans="3:34">
      <c r="C9276" s="111"/>
      <c r="D9276" s="111"/>
      <c r="E9276" s="111"/>
      <c r="F9276" s="138"/>
      <c r="G9276" s="111"/>
      <c r="J9276" s="111"/>
      <c r="AD9276" s="111"/>
      <c r="AH9276" s="111"/>
    </row>
    <row r="9277" spans="3:34">
      <c r="C9277" s="111"/>
      <c r="D9277" s="111"/>
      <c r="E9277" s="111"/>
      <c r="F9277" s="138"/>
      <c r="G9277" s="111"/>
      <c r="J9277" s="111"/>
      <c r="AD9277" s="111"/>
      <c r="AH9277" s="111"/>
    </row>
    <row r="9278" spans="3:34">
      <c r="C9278" s="111"/>
      <c r="D9278" s="111"/>
      <c r="E9278" s="111"/>
      <c r="F9278" s="138"/>
      <c r="G9278" s="111"/>
      <c r="J9278" s="111"/>
      <c r="AD9278" s="111"/>
      <c r="AH9278" s="111"/>
    </row>
    <row r="9279" spans="3:34">
      <c r="C9279" s="111"/>
      <c r="D9279" s="111"/>
      <c r="E9279" s="111"/>
      <c r="F9279" s="138"/>
      <c r="G9279" s="111"/>
      <c r="J9279" s="111"/>
      <c r="AD9279" s="111"/>
      <c r="AH9279" s="111"/>
    </row>
    <row r="9280" spans="3:34">
      <c r="C9280" s="111"/>
      <c r="D9280" s="111"/>
      <c r="E9280" s="111"/>
      <c r="F9280" s="138"/>
      <c r="G9280" s="111"/>
      <c r="J9280" s="111"/>
      <c r="AD9280" s="111"/>
      <c r="AH9280" s="111"/>
    </row>
    <row r="9281" spans="3:34">
      <c r="C9281" s="111"/>
      <c r="D9281" s="111"/>
      <c r="E9281" s="111"/>
      <c r="F9281" s="138"/>
      <c r="G9281" s="111"/>
      <c r="J9281" s="111"/>
      <c r="AD9281" s="111"/>
      <c r="AH9281" s="111"/>
    </row>
    <row r="9282" spans="3:34">
      <c r="C9282" s="111"/>
      <c r="D9282" s="111"/>
      <c r="E9282" s="111"/>
      <c r="F9282" s="138"/>
      <c r="G9282" s="111"/>
      <c r="J9282" s="111"/>
      <c r="AD9282" s="111"/>
      <c r="AH9282" s="111"/>
    </row>
    <row r="9283" spans="3:34">
      <c r="C9283" s="111"/>
      <c r="D9283" s="111"/>
      <c r="E9283" s="111"/>
      <c r="F9283" s="138"/>
      <c r="G9283" s="111"/>
      <c r="J9283" s="111"/>
      <c r="AD9283" s="111"/>
      <c r="AH9283" s="111"/>
    </row>
    <row r="9284" spans="3:34">
      <c r="C9284" s="111"/>
      <c r="D9284" s="111"/>
      <c r="E9284" s="111"/>
      <c r="F9284" s="138"/>
      <c r="G9284" s="111"/>
      <c r="J9284" s="111"/>
      <c r="AD9284" s="111"/>
      <c r="AH9284" s="111"/>
    </row>
    <row r="9285" spans="3:34">
      <c r="C9285" s="111"/>
      <c r="D9285" s="111"/>
      <c r="E9285" s="111"/>
      <c r="F9285" s="138"/>
      <c r="G9285" s="111"/>
      <c r="J9285" s="111"/>
      <c r="AD9285" s="111"/>
      <c r="AH9285" s="111"/>
    </row>
    <row r="9286" spans="3:34">
      <c r="C9286" s="111"/>
      <c r="D9286" s="111"/>
      <c r="E9286" s="111"/>
      <c r="F9286" s="138"/>
      <c r="G9286" s="111"/>
      <c r="J9286" s="111"/>
      <c r="AD9286" s="111"/>
      <c r="AH9286" s="111"/>
    </row>
    <row r="9287" spans="3:34">
      <c r="C9287" s="111"/>
      <c r="D9287" s="111"/>
      <c r="E9287" s="111"/>
      <c r="F9287" s="138"/>
      <c r="G9287" s="111"/>
      <c r="J9287" s="111"/>
      <c r="AD9287" s="111"/>
      <c r="AH9287" s="111"/>
    </row>
    <row r="9288" spans="3:34">
      <c r="C9288" s="111"/>
      <c r="D9288" s="111"/>
      <c r="E9288" s="111"/>
      <c r="F9288" s="138"/>
      <c r="G9288" s="111"/>
      <c r="J9288" s="111"/>
      <c r="AD9288" s="111"/>
      <c r="AH9288" s="111"/>
    </row>
    <row r="9289" spans="3:34">
      <c r="C9289" s="111"/>
      <c r="D9289" s="111"/>
      <c r="E9289" s="111"/>
      <c r="F9289" s="138"/>
      <c r="G9289" s="111"/>
      <c r="J9289" s="111"/>
      <c r="AD9289" s="111"/>
      <c r="AH9289" s="111"/>
    </row>
    <row r="9290" spans="3:34">
      <c r="C9290" s="111"/>
      <c r="D9290" s="111"/>
      <c r="E9290" s="111"/>
      <c r="F9290" s="138"/>
      <c r="G9290" s="111"/>
      <c r="J9290" s="111"/>
      <c r="AD9290" s="111"/>
      <c r="AH9290" s="111"/>
    </row>
    <row r="9291" spans="3:34">
      <c r="C9291" s="111"/>
      <c r="D9291" s="111"/>
      <c r="E9291" s="111"/>
      <c r="F9291" s="138"/>
      <c r="G9291" s="111"/>
      <c r="J9291" s="111"/>
      <c r="AD9291" s="111"/>
      <c r="AH9291" s="111"/>
    </row>
    <row r="9292" spans="3:34">
      <c r="C9292" s="111"/>
      <c r="D9292" s="111"/>
      <c r="E9292" s="111"/>
      <c r="F9292" s="138"/>
      <c r="G9292" s="111"/>
      <c r="J9292" s="111"/>
      <c r="AD9292" s="111"/>
      <c r="AH9292" s="111"/>
    </row>
    <row r="9293" spans="3:34">
      <c r="C9293" s="111"/>
      <c r="D9293" s="111"/>
      <c r="E9293" s="111"/>
      <c r="F9293" s="138"/>
      <c r="G9293" s="111"/>
      <c r="J9293" s="111"/>
      <c r="AD9293" s="111"/>
      <c r="AH9293" s="111"/>
    </row>
    <row r="9294" spans="3:34">
      <c r="C9294" s="111"/>
      <c r="D9294" s="111"/>
      <c r="E9294" s="111"/>
      <c r="F9294" s="138"/>
      <c r="G9294" s="111"/>
      <c r="J9294" s="111"/>
      <c r="AD9294" s="111"/>
      <c r="AH9294" s="111"/>
    </row>
    <row r="9295" spans="3:34">
      <c r="C9295" s="111"/>
      <c r="D9295" s="111"/>
      <c r="E9295" s="111"/>
      <c r="F9295" s="138"/>
      <c r="G9295" s="111"/>
      <c r="J9295" s="111"/>
      <c r="AD9295" s="111"/>
      <c r="AH9295" s="111"/>
    </row>
    <row r="9296" spans="3:34">
      <c r="C9296" s="111"/>
      <c r="D9296" s="111"/>
      <c r="E9296" s="111"/>
      <c r="F9296" s="138"/>
      <c r="G9296" s="111"/>
      <c r="J9296" s="111"/>
      <c r="AD9296" s="111"/>
      <c r="AH9296" s="111"/>
    </row>
    <row r="9297" spans="3:34">
      <c r="C9297" s="111"/>
      <c r="D9297" s="111"/>
      <c r="E9297" s="111"/>
      <c r="F9297" s="138"/>
      <c r="G9297" s="111"/>
      <c r="J9297" s="111"/>
      <c r="AD9297" s="111"/>
      <c r="AH9297" s="111"/>
    </row>
    <row r="9298" spans="3:34">
      <c r="C9298" s="111"/>
      <c r="D9298" s="111"/>
      <c r="E9298" s="111"/>
      <c r="F9298" s="138"/>
      <c r="G9298" s="111"/>
      <c r="J9298" s="111"/>
      <c r="AD9298" s="111"/>
      <c r="AH9298" s="111"/>
    </row>
    <row r="9299" spans="3:34">
      <c r="C9299" s="111"/>
      <c r="D9299" s="111"/>
      <c r="E9299" s="111"/>
      <c r="F9299" s="138"/>
      <c r="G9299" s="111"/>
      <c r="J9299" s="111"/>
      <c r="AD9299" s="111"/>
      <c r="AH9299" s="111"/>
    </row>
    <row r="9300" spans="3:34">
      <c r="C9300" s="111"/>
      <c r="D9300" s="111"/>
      <c r="E9300" s="111"/>
      <c r="F9300" s="138"/>
      <c r="G9300" s="111"/>
      <c r="J9300" s="111"/>
      <c r="AD9300" s="111"/>
      <c r="AH9300" s="111"/>
    </row>
    <row r="9301" spans="3:34">
      <c r="C9301" s="111"/>
      <c r="D9301" s="111"/>
      <c r="E9301" s="111"/>
      <c r="F9301" s="138"/>
      <c r="G9301" s="111"/>
      <c r="J9301" s="111"/>
      <c r="AD9301" s="111"/>
      <c r="AH9301" s="111"/>
    </row>
    <row r="9302" spans="3:34">
      <c r="C9302" s="111"/>
      <c r="D9302" s="111"/>
      <c r="E9302" s="111"/>
      <c r="F9302" s="138"/>
      <c r="G9302" s="111"/>
      <c r="J9302" s="111"/>
      <c r="AD9302" s="111"/>
      <c r="AH9302" s="111"/>
    </row>
    <row r="9303" spans="3:34">
      <c r="C9303" s="111"/>
      <c r="D9303" s="111"/>
      <c r="E9303" s="111"/>
      <c r="F9303" s="138"/>
      <c r="G9303" s="111"/>
      <c r="J9303" s="111"/>
      <c r="AD9303" s="111"/>
      <c r="AH9303" s="111"/>
    </row>
    <row r="9304" spans="3:34">
      <c r="C9304" s="111"/>
      <c r="D9304" s="111"/>
      <c r="E9304" s="111"/>
      <c r="F9304" s="138"/>
      <c r="G9304" s="111"/>
      <c r="J9304" s="111"/>
      <c r="AD9304" s="111"/>
      <c r="AH9304" s="111"/>
    </row>
    <row r="9305" spans="3:34">
      <c r="C9305" s="111"/>
      <c r="D9305" s="111"/>
      <c r="E9305" s="111"/>
      <c r="F9305" s="138"/>
      <c r="G9305" s="111"/>
      <c r="J9305" s="111"/>
      <c r="AD9305" s="111"/>
      <c r="AH9305" s="111"/>
    </row>
    <row r="9306" spans="3:34">
      <c r="C9306" s="111"/>
      <c r="D9306" s="111"/>
      <c r="E9306" s="111"/>
      <c r="F9306" s="138"/>
      <c r="G9306" s="111"/>
      <c r="J9306" s="111"/>
      <c r="AD9306" s="111"/>
      <c r="AH9306" s="111"/>
    </row>
    <row r="9307" spans="3:34">
      <c r="C9307" s="111"/>
      <c r="D9307" s="111"/>
      <c r="E9307" s="111"/>
      <c r="F9307" s="138"/>
      <c r="G9307" s="111"/>
      <c r="J9307" s="111"/>
      <c r="AD9307" s="111"/>
      <c r="AH9307" s="111"/>
    </row>
    <row r="9308" spans="3:34">
      <c r="C9308" s="111"/>
      <c r="D9308" s="111"/>
      <c r="E9308" s="111"/>
      <c r="F9308" s="138"/>
      <c r="G9308" s="111"/>
      <c r="J9308" s="111"/>
      <c r="AD9308" s="111"/>
      <c r="AH9308" s="111"/>
    </row>
    <row r="9309" spans="3:34">
      <c r="C9309" s="111"/>
      <c r="D9309" s="111"/>
      <c r="E9309" s="111"/>
      <c r="F9309" s="138"/>
      <c r="G9309" s="111"/>
      <c r="J9309" s="111"/>
      <c r="AD9309" s="111"/>
      <c r="AH9309" s="111"/>
    </row>
    <row r="9310" spans="3:34">
      <c r="C9310" s="111"/>
      <c r="D9310" s="111"/>
      <c r="E9310" s="111"/>
      <c r="F9310" s="138"/>
      <c r="G9310" s="111"/>
      <c r="J9310" s="111"/>
      <c r="AD9310" s="111"/>
      <c r="AH9310" s="111"/>
    </row>
    <row r="9311" spans="3:34">
      <c r="C9311" s="111"/>
      <c r="D9311" s="111"/>
      <c r="E9311" s="111"/>
      <c r="F9311" s="138"/>
      <c r="G9311" s="111"/>
      <c r="J9311" s="111"/>
      <c r="AD9311" s="111"/>
      <c r="AH9311" s="111"/>
    </row>
    <row r="9312" spans="3:34">
      <c r="C9312" s="111"/>
      <c r="D9312" s="111"/>
      <c r="E9312" s="111"/>
      <c r="F9312" s="138"/>
      <c r="G9312" s="111"/>
      <c r="J9312" s="111"/>
      <c r="AD9312" s="111"/>
      <c r="AH9312" s="111"/>
    </row>
    <row r="9313" spans="3:34">
      <c r="C9313" s="111"/>
      <c r="D9313" s="111"/>
      <c r="E9313" s="111"/>
      <c r="F9313" s="138"/>
      <c r="G9313" s="111"/>
      <c r="J9313" s="111"/>
      <c r="AD9313" s="111"/>
      <c r="AH9313" s="111"/>
    </row>
    <row r="9314" spans="3:34">
      <c r="C9314" s="111"/>
      <c r="D9314" s="111"/>
      <c r="E9314" s="111"/>
      <c r="F9314" s="138"/>
      <c r="G9314" s="111"/>
      <c r="J9314" s="111"/>
      <c r="AD9314" s="111"/>
      <c r="AH9314" s="111"/>
    </row>
    <row r="9315" spans="3:34">
      <c r="C9315" s="111"/>
      <c r="D9315" s="111"/>
      <c r="E9315" s="111"/>
      <c r="F9315" s="138"/>
      <c r="G9315" s="111"/>
      <c r="J9315" s="111"/>
      <c r="AD9315" s="111"/>
      <c r="AH9315" s="111"/>
    </row>
    <row r="9316" spans="3:34">
      <c r="C9316" s="111"/>
      <c r="D9316" s="111"/>
      <c r="E9316" s="111"/>
      <c r="F9316" s="138"/>
      <c r="G9316" s="111"/>
      <c r="J9316" s="111"/>
      <c r="AD9316" s="111"/>
      <c r="AH9316" s="111"/>
    </row>
    <row r="9317" spans="3:34">
      <c r="C9317" s="111"/>
      <c r="D9317" s="111"/>
      <c r="E9317" s="111"/>
      <c r="F9317" s="138"/>
      <c r="G9317" s="111"/>
      <c r="J9317" s="111"/>
      <c r="AD9317" s="111"/>
      <c r="AH9317" s="111"/>
    </row>
    <row r="9318" spans="3:34">
      <c r="C9318" s="111"/>
      <c r="D9318" s="111"/>
      <c r="E9318" s="111"/>
      <c r="F9318" s="138"/>
      <c r="G9318" s="111"/>
      <c r="J9318" s="111"/>
      <c r="AD9318" s="111"/>
      <c r="AH9318" s="111"/>
    </row>
    <row r="9319" spans="3:34">
      <c r="C9319" s="111"/>
      <c r="D9319" s="111"/>
      <c r="E9319" s="111"/>
      <c r="F9319" s="138"/>
      <c r="G9319" s="111"/>
      <c r="J9319" s="111"/>
      <c r="AD9319" s="111"/>
      <c r="AH9319" s="111"/>
    </row>
    <row r="9320" spans="3:34">
      <c r="C9320" s="111"/>
      <c r="D9320" s="111"/>
      <c r="E9320" s="111"/>
      <c r="F9320" s="138"/>
      <c r="G9320" s="111"/>
      <c r="J9320" s="111"/>
      <c r="AD9320" s="111"/>
      <c r="AH9320" s="111"/>
    </row>
    <row r="9321" spans="3:34">
      <c r="C9321" s="111"/>
      <c r="D9321" s="111"/>
      <c r="E9321" s="111"/>
      <c r="F9321" s="138"/>
      <c r="G9321" s="111"/>
      <c r="J9321" s="111"/>
      <c r="AD9321" s="111"/>
      <c r="AH9321" s="111"/>
    </row>
    <row r="9322" spans="3:34">
      <c r="C9322" s="111"/>
      <c r="D9322" s="111"/>
      <c r="E9322" s="111"/>
      <c r="F9322" s="138"/>
      <c r="G9322" s="111"/>
      <c r="J9322" s="111"/>
      <c r="AD9322" s="111"/>
      <c r="AH9322" s="111"/>
    </row>
    <row r="9323" spans="3:34">
      <c r="C9323" s="111"/>
      <c r="D9323" s="111"/>
      <c r="E9323" s="111"/>
      <c r="F9323" s="138"/>
      <c r="G9323" s="111"/>
      <c r="J9323" s="111"/>
      <c r="AD9323" s="111"/>
      <c r="AH9323" s="111"/>
    </row>
    <row r="9324" spans="3:34">
      <c r="C9324" s="111"/>
      <c r="D9324" s="111"/>
      <c r="E9324" s="111"/>
      <c r="F9324" s="138"/>
      <c r="G9324" s="111"/>
      <c r="J9324" s="111"/>
      <c r="AD9324" s="111"/>
      <c r="AH9324" s="111"/>
    </row>
    <row r="9325" spans="3:34">
      <c r="C9325" s="111"/>
      <c r="D9325" s="111"/>
      <c r="E9325" s="111"/>
      <c r="F9325" s="138"/>
      <c r="G9325" s="111"/>
      <c r="J9325" s="111"/>
      <c r="AD9325" s="111"/>
      <c r="AH9325" s="111"/>
    </row>
    <row r="9326" spans="3:34">
      <c r="C9326" s="111"/>
      <c r="D9326" s="111"/>
      <c r="E9326" s="111"/>
      <c r="F9326" s="138"/>
      <c r="G9326" s="111"/>
      <c r="J9326" s="111"/>
      <c r="AD9326" s="111"/>
      <c r="AH9326" s="111"/>
    </row>
    <row r="9327" spans="3:34">
      <c r="C9327" s="111"/>
      <c r="D9327" s="111"/>
      <c r="E9327" s="111"/>
      <c r="F9327" s="138"/>
      <c r="G9327" s="111"/>
      <c r="J9327" s="111"/>
      <c r="AD9327" s="111"/>
      <c r="AH9327" s="111"/>
    </row>
    <row r="9328" spans="3:34">
      <c r="C9328" s="111"/>
      <c r="D9328" s="111"/>
      <c r="E9328" s="111"/>
      <c r="F9328" s="138"/>
      <c r="G9328" s="111"/>
      <c r="J9328" s="111"/>
      <c r="AD9328" s="111"/>
      <c r="AH9328" s="111"/>
    </row>
    <row r="9329" spans="3:34">
      <c r="C9329" s="111"/>
      <c r="D9329" s="111"/>
      <c r="E9329" s="111"/>
      <c r="F9329" s="138"/>
      <c r="G9329" s="111"/>
      <c r="J9329" s="111"/>
      <c r="AD9329" s="111"/>
      <c r="AH9329" s="111"/>
    </row>
    <row r="9330" spans="3:34">
      <c r="C9330" s="111"/>
      <c r="D9330" s="111"/>
      <c r="E9330" s="111"/>
      <c r="F9330" s="138"/>
      <c r="G9330" s="111"/>
      <c r="J9330" s="111"/>
      <c r="AD9330" s="111"/>
      <c r="AH9330" s="111"/>
    </row>
    <row r="9331" spans="3:34">
      <c r="C9331" s="111"/>
      <c r="D9331" s="111"/>
      <c r="E9331" s="111"/>
      <c r="F9331" s="138"/>
      <c r="G9331" s="111"/>
      <c r="J9331" s="111"/>
      <c r="AD9331" s="111"/>
      <c r="AH9331" s="111"/>
    </row>
    <row r="9332" spans="3:34">
      <c r="C9332" s="111"/>
      <c r="D9332" s="111"/>
      <c r="E9332" s="111"/>
      <c r="F9332" s="138"/>
      <c r="G9332" s="111"/>
      <c r="J9332" s="111"/>
      <c r="AD9332" s="111"/>
      <c r="AH9332" s="111"/>
    </row>
    <row r="9333" spans="3:34">
      <c r="C9333" s="111"/>
      <c r="D9333" s="111"/>
      <c r="E9333" s="111"/>
      <c r="F9333" s="138"/>
      <c r="G9333" s="111"/>
      <c r="J9333" s="111"/>
      <c r="AD9333" s="111"/>
      <c r="AH9333" s="111"/>
    </row>
    <row r="9334" spans="3:34">
      <c r="C9334" s="111"/>
      <c r="D9334" s="111"/>
      <c r="E9334" s="111"/>
      <c r="F9334" s="138"/>
      <c r="G9334" s="111"/>
      <c r="J9334" s="111"/>
      <c r="AD9334" s="111"/>
      <c r="AH9334" s="111"/>
    </row>
    <row r="9335" spans="3:34">
      <c r="C9335" s="111"/>
      <c r="D9335" s="111"/>
      <c r="E9335" s="111"/>
      <c r="F9335" s="138"/>
      <c r="G9335" s="111"/>
      <c r="J9335" s="111"/>
      <c r="AD9335" s="111"/>
      <c r="AH9335" s="111"/>
    </row>
    <row r="9336" spans="3:34">
      <c r="C9336" s="111"/>
      <c r="D9336" s="111"/>
      <c r="E9336" s="111"/>
      <c r="F9336" s="138"/>
      <c r="G9336" s="111"/>
      <c r="J9336" s="111"/>
      <c r="AD9336" s="111"/>
      <c r="AH9336" s="111"/>
    </row>
    <row r="9337" spans="3:34">
      <c r="C9337" s="111"/>
      <c r="D9337" s="111"/>
      <c r="E9337" s="111"/>
      <c r="F9337" s="138"/>
      <c r="G9337" s="111"/>
      <c r="J9337" s="111"/>
      <c r="AD9337" s="111"/>
      <c r="AH9337" s="111"/>
    </row>
    <row r="9338" spans="3:34">
      <c r="C9338" s="111"/>
      <c r="D9338" s="111"/>
      <c r="E9338" s="111"/>
      <c r="F9338" s="138"/>
      <c r="G9338" s="111"/>
      <c r="J9338" s="111"/>
      <c r="AD9338" s="111"/>
      <c r="AH9338" s="111"/>
    </row>
    <row r="9339" spans="3:34">
      <c r="C9339" s="111"/>
      <c r="D9339" s="111"/>
      <c r="E9339" s="111"/>
      <c r="F9339" s="138"/>
      <c r="G9339" s="111"/>
      <c r="J9339" s="111"/>
      <c r="AD9339" s="111"/>
      <c r="AH9339" s="111"/>
    </row>
    <row r="9340" spans="3:34">
      <c r="C9340" s="111"/>
      <c r="D9340" s="111"/>
      <c r="E9340" s="111"/>
      <c r="F9340" s="138"/>
      <c r="G9340" s="111"/>
      <c r="J9340" s="111"/>
      <c r="AD9340" s="111"/>
      <c r="AH9340" s="111"/>
    </row>
    <row r="9341" spans="3:34">
      <c r="C9341" s="111"/>
      <c r="D9341" s="111"/>
      <c r="E9341" s="111"/>
      <c r="F9341" s="138"/>
      <c r="G9341" s="111"/>
      <c r="J9341" s="111"/>
      <c r="AD9341" s="111"/>
      <c r="AH9341" s="111"/>
    </row>
    <row r="9342" spans="3:34">
      <c r="C9342" s="111"/>
      <c r="D9342" s="111"/>
      <c r="E9342" s="111"/>
      <c r="F9342" s="138"/>
      <c r="G9342" s="111"/>
      <c r="J9342" s="111"/>
      <c r="AD9342" s="111"/>
      <c r="AH9342" s="111"/>
    </row>
    <row r="9343" spans="3:34">
      <c r="C9343" s="111"/>
      <c r="D9343" s="111"/>
      <c r="E9343" s="111"/>
      <c r="F9343" s="138"/>
      <c r="G9343" s="111"/>
      <c r="J9343" s="111"/>
      <c r="AD9343" s="111"/>
      <c r="AH9343" s="111"/>
    </row>
    <row r="9344" spans="3:34">
      <c r="C9344" s="111"/>
      <c r="D9344" s="111"/>
      <c r="E9344" s="111"/>
      <c r="F9344" s="138"/>
      <c r="G9344" s="111"/>
      <c r="J9344" s="111"/>
      <c r="AD9344" s="111"/>
      <c r="AH9344" s="111"/>
    </row>
    <row r="9345" spans="3:34">
      <c r="C9345" s="111"/>
      <c r="D9345" s="111"/>
      <c r="E9345" s="111"/>
      <c r="F9345" s="138"/>
      <c r="G9345" s="111"/>
      <c r="J9345" s="111"/>
      <c r="AD9345" s="111"/>
      <c r="AH9345" s="111"/>
    </row>
    <row r="9346" spans="3:34">
      <c r="C9346" s="111"/>
      <c r="D9346" s="111"/>
      <c r="E9346" s="111"/>
      <c r="F9346" s="138"/>
      <c r="G9346" s="111"/>
      <c r="J9346" s="111"/>
      <c r="AD9346" s="111"/>
      <c r="AH9346" s="111"/>
    </row>
    <row r="9347" spans="3:34">
      <c r="C9347" s="111"/>
      <c r="D9347" s="111"/>
      <c r="E9347" s="111"/>
      <c r="F9347" s="138"/>
      <c r="G9347" s="111"/>
      <c r="J9347" s="111"/>
      <c r="AD9347" s="111"/>
      <c r="AH9347" s="111"/>
    </row>
    <row r="9348" spans="3:34">
      <c r="C9348" s="111"/>
      <c r="D9348" s="111"/>
      <c r="E9348" s="111"/>
      <c r="F9348" s="138"/>
      <c r="G9348" s="111"/>
      <c r="J9348" s="111"/>
      <c r="AD9348" s="111"/>
      <c r="AH9348" s="111"/>
    </row>
    <row r="9349" spans="3:34">
      <c r="C9349" s="111"/>
      <c r="D9349" s="111"/>
      <c r="E9349" s="111"/>
      <c r="F9349" s="138"/>
      <c r="G9349" s="111"/>
      <c r="J9349" s="111"/>
      <c r="AD9349" s="111"/>
      <c r="AH9349" s="111"/>
    </row>
    <row r="9350" spans="3:34">
      <c r="C9350" s="111"/>
      <c r="D9350" s="111"/>
      <c r="E9350" s="111"/>
      <c r="F9350" s="138"/>
      <c r="G9350" s="111"/>
      <c r="J9350" s="111"/>
      <c r="AD9350" s="111"/>
      <c r="AH9350" s="111"/>
    </row>
    <row r="9351" spans="3:34">
      <c r="C9351" s="111"/>
      <c r="D9351" s="111"/>
      <c r="E9351" s="111"/>
      <c r="F9351" s="138"/>
      <c r="G9351" s="111"/>
      <c r="J9351" s="111"/>
      <c r="AD9351" s="111"/>
      <c r="AH9351" s="111"/>
    </row>
    <row r="9352" spans="3:34">
      <c r="C9352" s="111"/>
      <c r="D9352" s="111"/>
      <c r="E9352" s="111"/>
      <c r="F9352" s="138"/>
      <c r="G9352" s="111"/>
      <c r="J9352" s="111"/>
      <c r="AD9352" s="111"/>
      <c r="AH9352" s="111"/>
    </row>
    <row r="9353" spans="3:34">
      <c r="C9353" s="111"/>
      <c r="D9353" s="111"/>
      <c r="E9353" s="111"/>
      <c r="F9353" s="138"/>
      <c r="G9353" s="111"/>
      <c r="J9353" s="111"/>
      <c r="AD9353" s="111"/>
      <c r="AH9353" s="111"/>
    </row>
    <row r="9354" spans="3:34">
      <c r="C9354" s="111"/>
      <c r="D9354" s="111"/>
      <c r="E9354" s="111"/>
      <c r="F9354" s="138"/>
      <c r="G9354" s="111"/>
      <c r="J9354" s="111"/>
      <c r="AD9354" s="111"/>
      <c r="AH9354" s="111"/>
    </row>
    <row r="9355" spans="3:34">
      <c r="C9355" s="111"/>
      <c r="D9355" s="111"/>
      <c r="E9355" s="111"/>
      <c r="F9355" s="138"/>
      <c r="G9355" s="111"/>
      <c r="J9355" s="111"/>
      <c r="AD9355" s="111"/>
      <c r="AH9355" s="111"/>
    </row>
    <row r="9356" spans="3:34">
      <c r="C9356" s="111"/>
      <c r="D9356" s="111"/>
      <c r="E9356" s="111"/>
      <c r="F9356" s="138"/>
      <c r="G9356" s="111"/>
      <c r="J9356" s="111"/>
      <c r="AD9356" s="111"/>
      <c r="AH9356" s="111"/>
    </row>
    <row r="9357" spans="3:34">
      <c r="C9357" s="111"/>
      <c r="D9357" s="111"/>
      <c r="E9357" s="111"/>
      <c r="F9357" s="138"/>
      <c r="G9357" s="111"/>
      <c r="J9357" s="111"/>
      <c r="AD9357" s="111"/>
      <c r="AH9357" s="111"/>
    </row>
    <row r="9358" spans="3:34">
      <c r="C9358" s="111"/>
      <c r="D9358" s="111"/>
      <c r="E9358" s="111"/>
      <c r="F9358" s="138"/>
      <c r="G9358" s="111"/>
      <c r="J9358" s="111"/>
      <c r="AD9358" s="111"/>
      <c r="AH9358" s="111"/>
    </row>
    <row r="9359" spans="3:34">
      <c r="C9359" s="111"/>
      <c r="D9359" s="111"/>
      <c r="E9359" s="111"/>
      <c r="F9359" s="138"/>
      <c r="G9359" s="111"/>
      <c r="J9359" s="111"/>
      <c r="AD9359" s="111"/>
      <c r="AH9359" s="111"/>
    </row>
    <row r="9360" spans="3:34">
      <c r="C9360" s="111"/>
      <c r="D9360" s="111"/>
      <c r="E9360" s="111"/>
      <c r="F9360" s="138"/>
      <c r="G9360" s="111"/>
      <c r="J9360" s="111"/>
      <c r="AD9360" s="111"/>
      <c r="AH9360" s="111"/>
    </row>
    <row r="9361" spans="3:34">
      <c r="C9361" s="111"/>
      <c r="D9361" s="111"/>
      <c r="E9361" s="111"/>
      <c r="F9361" s="138"/>
      <c r="G9361" s="111"/>
      <c r="J9361" s="111"/>
      <c r="AD9361" s="111"/>
      <c r="AH9361" s="111"/>
    </row>
    <row r="9362" spans="3:34">
      <c r="C9362" s="111"/>
      <c r="D9362" s="111"/>
      <c r="E9362" s="111"/>
      <c r="F9362" s="138"/>
      <c r="G9362" s="111"/>
      <c r="J9362" s="111"/>
      <c r="AD9362" s="111"/>
      <c r="AH9362" s="111"/>
    </row>
    <row r="9363" spans="3:34">
      <c r="C9363" s="111"/>
      <c r="D9363" s="111"/>
      <c r="E9363" s="111"/>
      <c r="F9363" s="138"/>
      <c r="G9363" s="111"/>
      <c r="J9363" s="111"/>
      <c r="AD9363" s="111"/>
      <c r="AH9363" s="111"/>
    </row>
    <row r="9364" spans="3:34">
      <c r="C9364" s="111"/>
      <c r="D9364" s="111"/>
      <c r="E9364" s="111"/>
      <c r="F9364" s="138"/>
      <c r="G9364" s="111"/>
      <c r="J9364" s="111"/>
      <c r="AD9364" s="111"/>
      <c r="AH9364" s="111"/>
    </row>
    <row r="9365" spans="3:34">
      <c r="C9365" s="111"/>
      <c r="D9365" s="111"/>
      <c r="E9365" s="111"/>
      <c r="F9365" s="138"/>
      <c r="G9365" s="111"/>
      <c r="J9365" s="111"/>
      <c r="AD9365" s="111"/>
      <c r="AH9365" s="111"/>
    </row>
    <row r="9366" spans="3:34">
      <c r="C9366" s="111"/>
      <c r="D9366" s="111"/>
      <c r="E9366" s="111"/>
      <c r="F9366" s="138"/>
      <c r="G9366" s="111"/>
      <c r="J9366" s="111"/>
      <c r="AD9366" s="111"/>
      <c r="AH9366" s="111"/>
    </row>
    <row r="9367" spans="3:34">
      <c r="C9367" s="111"/>
      <c r="D9367" s="111"/>
      <c r="E9367" s="111"/>
      <c r="F9367" s="138"/>
      <c r="G9367" s="111"/>
      <c r="J9367" s="111"/>
      <c r="AD9367" s="111"/>
      <c r="AH9367" s="111"/>
    </row>
    <row r="9368" spans="3:34">
      <c r="C9368" s="111"/>
      <c r="D9368" s="111"/>
      <c r="E9368" s="111"/>
      <c r="F9368" s="138"/>
      <c r="G9368" s="111"/>
      <c r="J9368" s="111"/>
      <c r="AD9368" s="111"/>
      <c r="AH9368" s="111"/>
    </row>
    <row r="9369" spans="3:34">
      <c r="C9369" s="111"/>
      <c r="D9369" s="111"/>
      <c r="E9369" s="111"/>
      <c r="F9369" s="138"/>
      <c r="G9369" s="111"/>
      <c r="J9369" s="111"/>
      <c r="AD9369" s="111"/>
      <c r="AH9369" s="111"/>
    </row>
    <row r="9370" spans="3:34">
      <c r="C9370" s="111"/>
      <c r="D9370" s="111"/>
      <c r="E9370" s="111"/>
      <c r="F9370" s="138"/>
      <c r="G9370" s="111"/>
      <c r="J9370" s="111"/>
      <c r="AD9370" s="111"/>
      <c r="AH9370" s="111"/>
    </row>
    <row r="9371" spans="3:34">
      <c r="C9371" s="111"/>
      <c r="D9371" s="111"/>
      <c r="E9371" s="111"/>
      <c r="F9371" s="138"/>
      <c r="G9371" s="111"/>
      <c r="J9371" s="111"/>
      <c r="AD9371" s="111"/>
      <c r="AH9371" s="111"/>
    </row>
    <row r="9372" spans="3:34">
      <c r="C9372" s="111"/>
      <c r="D9372" s="111"/>
      <c r="E9372" s="111"/>
      <c r="F9372" s="138"/>
      <c r="G9372" s="111"/>
      <c r="J9372" s="111"/>
      <c r="AD9372" s="111"/>
      <c r="AH9372" s="111"/>
    </row>
    <row r="9373" spans="3:34">
      <c r="C9373" s="111"/>
      <c r="D9373" s="111"/>
      <c r="E9373" s="111"/>
      <c r="F9373" s="138"/>
      <c r="G9373" s="111"/>
      <c r="J9373" s="111"/>
      <c r="AD9373" s="111"/>
      <c r="AH9373" s="111"/>
    </row>
    <row r="9374" spans="3:34">
      <c r="C9374" s="111"/>
      <c r="D9374" s="111"/>
      <c r="E9374" s="111"/>
      <c r="F9374" s="138"/>
      <c r="G9374" s="111"/>
      <c r="J9374" s="111"/>
      <c r="AD9374" s="111"/>
      <c r="AH9374" s="111"/>
    </row>
    <row r="9375" spans="3:34">
      <c r="C9375" s="111"/>
      <c r="D9375" s="111"/>
      <c r="E9375" s="111"/>
      <c r="F9375" s="138"/>
      <c r="G9375" s="111"/>
      <c r="J9375" s="111"/>
      <c r="AD9375" s="111"/>
      <c r="AH9375" s="111"/>
    </row>
    <row r="9376" spans="3:34">
      <c r="C9376" s="111"/>
      <c r="D9376" s="111"/>
      <c r="E9376" s="111"/>
      <c r="F9376" s="138"/>
      <c r="G9376" s="111"/>
      <c r="J9376" s="111"/>
      <c r="AD9376" s="111"/>
      <c r="AH9376" s="111"/>
    </row>
    <row r="9377" spans="3:34">
      <c r="C9377" s="111"/>
      <c r="D9377" s="111"/>
      <c r="E9377" s="111"/>
      <c r="F9377" s="138"/>
      <c r="G9377" s="111"/>
      <c r="J9377" s="111"/>
      <c r="AD9377" s="111"/>
      <c r="AH9377" s="111"/>
    </row>
    <row r="9378" spans="3:34">
      <c r="C9378" s="111"/>
      <c r="D9378" s="111"/>
      <c r="E9378" s="111"/>
      <c r="F9378" s="138"/>
      <c r="G9378" s="111"/>
      <c r="J9378" s="111"/>
      <c r="AD9378" s="111"/>
      <c r="AH9378" s="111"/>
    </row>
    <row r="9379" spans="3:34">
      <c r="C9379" s="111"/>
      <c r="D9379" s="111"/>
      <c r="E9379" s="111"/>
      <c r="F9379" s="138"/>
      <c r="G9379" s="111"/>
      <c r="J9379" s="111"/>
      <c r="AD9379" s="111"/>
      <c r="AH9379" s="111"/>
    </row>
    <row r="9380" spans="3:34">
      <c r="C9380" s="111"/>
      <c r="D9380" s="111"/>
      <c r="E9380" s="111"/>
      <c r="F9380" s="138"/>
      <c r="G9380" s="111"/>
      <c r="J9380" s="111"/>
      <c r="AD9380" s="111"/>
      <c r="AH9380" s="111"/>
    </row>
    <row r="9381" spans="3:34">
      <c r="C9381" s="111"/>
      <c r="D9381" s="111"/>
      <c r="E9381" s="111"/>
      <c r="F9381" s="138"/>
      <c r="G9381" s="111"/>
      <c r="J9381" s="111"/>
      <c r="AD9381" s="111"/>
      <c r="AH9381" s="111"/>
    </row>
    <row r="9382" spans="3:34">
      <c r="C9382" s="111"/>
      <c r="D9382" s="111"/>
      <c r="E9382" s="111"/>
      <c r="F9382" s="138"/>
      <c r="G9382" s="111"/>
      <c r="J9382" s="111"/>
      <c r="AD9382" s="111"/>
      <c r="AH9382" s="111"/>
    </row>
    <row r="9383" spans="3:34">
      <c r="C9383" s="111"/>
      <c r="D9383" s="111"/>
      <c r="E9383" s="111"/>
      <c r="F9383" s="138"/>
      <c r="G9383" s="111"/>
      <c r="J9383" s="111"/>
      <c r="AD9383" s="111"/>
      <c r="AH9383" s="111"/>
    </row>
    <row r="9384" spans="3:34">
      <c r="C9384" s="111"/>
      <c r="D9384" s="111"/>
      <c r="E9384" s="111"/>
      <c r="F9384" s="138"/>
      <c r="G9384" s="111"/>
      <c r="J9384" s="111"/>
      <c r="AD9384" s="111"/>
      <c r="AH9384" s="111"/>
    </row>
    <row r="9385" spans="3:34">
      <c r="C9385" s="111"/>
      <c r="D9385" s="111"/>
      <c r="E9385" s="111"/>
      <c r="F9385" s="138"/>
      <c r="G9385" s="111"/>
      <c r="J9385" s="111"/>
      <c r="AD9385" s="111"/>
      <c r="AH9385" s="111"/>
    </row>
    <row r="9386" spans="3:34">
      <c r="C9386" s="111"/>
      <c r="D9386" s="111"/>
      <c r="E9386" s="111"/>
      <c r="F9386" s="138"/>
      <c r="G9386" s="111"/>
      <c r="J9386" s="111"/>
      <c r="AD9386" s="111"/>
      <c r="AH9386" s="111"/>
    </row>
    <row r="9387" spans="3:34">
      <c r="C9387" s="111"/>
      <c r="D9387" s="111"/>
      <c r="E9387" s="111"/>
      <c r="F9387" s="138"/>
      <c r="G9387" s="111"/>
      <c r="J9387" s="111"/>
      <c r="AD9387" s="111"/>
      <c r="AH9387" s="111"/>
    </row>
    <row r="9388" spans="3:34">
      <c r="C9388" s="111"/>
      <c r="D9388" s="111"/>
      <c r="E9388" s="111"/>
      <c r="F9388" s="138"/>
      <c r="G9388" s="111"/>
      <c r="J9388" s="111"/>
      <c r="AD9388" s="111"/>
      <c r="AH9388" s="111"/>
    </row>
    <row r="9389" spans="3:34">
      <c r="C9389" s="111"/>
      <c r="D9389" s="111"/>
      <c r="E9389" s="111"/>
      <c r="F9389" s="138"/>
      <c r="G9389" s="111"/>
      <c r="J9389" s="111"/>
      <c r="AD9389" s="111"/>
      <c r="AH9389" s="111"/>
    </row>
    <row r="9390" spans="3:34">
      <c r="C9390" s="111"/>
      <c r="D9390" s="111"/>
      <c r="E9390" s="111"/>
      <c r="F9390" s="138"/>
      <c r="G9390" s="111"/>
      <c r="J9390" s="111"/>
      <c r="AD9390" s="111"/>
      <c r="AH9390" s="111"/>
    </row>
    <row r="9391" spans="3:34">
      <c r="C9391" s="111"/>
      <c r="D9391" s="111"/>
      <c r="E9391" s="111"/>
      <c r="F9391" s="138"/>
      <c r="G9391" s="111"/>
      <c r="J9391" s="111"/>
      <c r="AD9391" s="111"/>
      <c r="AH9391" s="111"/>
    </row>
    <row r="9392" spans="3:34">
      <c r="C9392" s="111"/>
      <c r="D9392" s="111"/>
      <c r="E9392" s="111"/>
      <c r="F9392" s="138"/>
      <c r="G9392" s="111"/>
      <c r="J9392" s="111"/>
      <c r="AD9392" s="111"/>
      <c r="AH9392" s="111"/>
    </row>
    <row r="9393" spans="3:34">
      <c r="C9393" s="111"/>
      <c r="D9393" s="111"/>
      <c r="E9393" s="111"/>
      <c r="F9393" s="138"/>
      <c r="G9393" s="111"/>
      <c r="J9393" s="111"/>
      <c r="AD9393" s="111"/>
      <c r="AH9393" s="111"/>
    </row>
    <row r="9394" spans="3:34">
      <c r="C9394" s="111"/>
      <c r="D9394" s="111"/>
      <c r="E9394" s="111"/>
      <c r="F9394" s="138"/>
      <c r="G9394" s="111"/>
      <c r="J9394" s="111"/>
      <c r="AD9394" s="111"/>
      <c r="AH9394" s="111"/>
    </row>
    <row r="9395" spans="3:34">
      <c r="C9395" s="111"/>
      <c r="D9395" s="111"/>
      <c r="E9395" s="111"/>
      <c r="F9395" s="138"/>
      <c r="G9395" s="111"/>
      <c r="J9395" s="111"/>
      <c r="AD9395" s="111"/>
      <c r="AH9395" s="111"/>
    </row>
    <row r="9396" spans="3:34">
      <c r="C9396" s="111"/>
      <c r="D9396" s="111"/>
      <c r="E9396" s="111"/>
      <c r="F9396" s="138"/>
      <c r="G9396" s="111"/>
      <c r="J9396" s="111"/>
      <c r="AD9396" s="111"/>
      <c r="AH9396" s="111"/>
    </row>
    <row r="9397" spans="3:34">
      <c r="C9397" s="111"/>
      <c r="D9397" s="111"/>
      <c r="E9397" s="111"/>
      <c r="F9397" s="138"/>
      <c r="G9397" s="111"/>
      <c r="J9397" s="111"/>
      <c r="AD9397" s="111"/>
      <c r="AH9397" s="111"/>
    </row>
    <row r="9398" spans="3:34">
      <c r="C9398" s="111"/>
      <c r="D9398" s="111"/>
      <c r="E9398" s="111"/>
      <c r="F9398" s="138"/>
      <c r="G9398" s="111"/>
      <c r="J9398" s="111"/>
      <c r="AD9398" s="111"/>
      <c r="AH9398" s="111"/>
    </row>
    <row r="9399" spans="3:34">
      <c r="C9399" s="111"/>
      <c r="D9399" s="111"/>
      <c r="E9399" s="111"/>
      <c r="F9399" s="138"/>
      <c r="G9399" s="111"/>
      <c r="J9399" s="111"/>
      <c r="AD9399" s="111"/>
      <c r="AH9399" s="111"/>
    </row>
    <row r="9400" spans="3:34">
      <c r="C9400" s="111"/>
      <c r="D9400" s="111"/>
      <c r="E9400" s="111"/>
      <c r="F9400" s="138"/>
      <c r="G9400" s="111"/>
      <c r="J9400" s="111"/>
      <c r="AD9400" s="111"/>
      <c r="AH9400" s="111"/>
    </row>
    <row r="9401" spans="3:34">
      <c r="C9401" s="111"/>
      <c r="D9401" s="111"/>
      <c r="E9401" s="111"/>
      <c r="F9401" s="138"/>
      <c r="G9401" s="111"/>
      <c r="J9401" s="111"/>
      <c r="AD9401" s="111"/>
      <c r="AH9401" s="111"/>
    </row>
    <row r="9402" spans="3:34">
      <c r="C9402" s="111"/>
      <c r="D9402" s="111"/>
      <c r="E9402" s="111"/>
      <c r="F9402" s="138"/>
      <c r="G9402" s="111"/>
      <c r="J9402" s="111"/>
      <c r="AD9402" s="111"/>
      <c r="AH9402" s="111"/>
    </row>
    <row r="9403" spans="3:34">
      <c r="C9403" s="111"/>
      <c r="D9403" s="111"/>
      <c r="E9403" s="111"/>
      <c r="F9403" s="138"/>
      <c r="G9403" s="111"/>
      <c r="J9403" s="111"/>
      <c r="AD9403" s="111"/>
      <c r="AH9403" s="111"/>
    </row>
    <row r="9404" spans="3:34">
      <c r="C9404" s="111"/>
      <c r="D9404" s="111"/>
      <c r="E9404" s="111"/>
      <c r="F9404" s="138"/>
      <c r="G9404" s="111"/>
      <c r="J9404" s="111"/>
      <c r="AD9404" s="111"/>
      <c r="AH9404" s="111"/>
    </row>
    <row r="9405" spans="3:34">
      <c r="C9405" s="111"/>
      <c r="D9405" s="111"/>
      <c r="E9405" s="111"/>
      <c r="F9405" s="138"/>
      <c r="G9405" s="111"/>
      <c r="J9405" s="111"/>
      <c r="AD9405" s="111"/>
      <c r="AH9405" s="111"/>
    </row>
    <row r="9406" spans="3:34">
      <c r="C9406" s="111"/>
      <c r="D9406" s="111"/>
      <c r="E9406" s="111"/>
      <c r="F9406" s="138"/>
      <c r="G9406" s="111"/>
      <c r="J9406" s="111"/>
      <c r="AD9406" s="111"/>
      <c r="AH9406" s="111"/>
    </row>
    <row r="9407" spans="3:34">
      <c r="C9407" s="111"/>
      <c r="D9407" s="111"/>
      <c r="E9407" s="111"/>
      <c r="F9407" s="138"/>
      <c r="G9407" s="111"/>
      <c r="J9407" s="111"/>
      <c r="AD9407" s="111"/>
      <c r="AH9407" s="111"/>
    </row>
    <row r="9408" spans="3:34">
      <c r="C9408" s="111"/>
      <c r="D9408" s="111"/>
      <c r="E9408" s="111"/>
      <c r="F9408" s="138"/>
      <c r="G9408" s="111"/>
      <c r="J9408" s="111"/>
      <c r="AD9408" s="111"/>
      <c r="AH9408" s="111"/>
    </row>
    <row r="9409" spans="3:34">
      <c r="C9409" s="111"/>
      <c r="D9409" s="111"/>
      <c r="E9409" s="111"/>
      <c r="F9409" s="138"/>
      <c r="G9409" s="111"/>
      <c r="J9409" s="111"/>
      <c r="AD9409" s="111"/>
      <c r="AH9409" s="111"/>
    </row>
    <row r="9410" spans="3:34">
      <c r="C9410" s="111"/>
      <c r="D9410" s="111"/>
      <c r="E9410" s="111"/>
      <c r="F9410" s="138"/>
      <c r="G9410" s="111"/>
      <c r="J9410" s="111"/>
      <c r="AD9410" s="111"/>
      <c r="AH9410" s="111"/>
    </row>
    <row r="9411" spans="3:34">
      <c r="C9411" s="111"/>
      <c r="D9411" s="111"/>
      <c r="E9411" s="111"/>
      <c r="F9411" s="138"/>
      <c r="G9411" s="111"/>
      <c r="J9411" s="111"/>
      <c r="AD9411" s="111"/>
      <c r="AH9411" s="111"/>
    </row>
    <row r="9412" spans="3:34">
      <c r="C9412" s="111"/>
      <c r="D9412" s="111"/>
      <c r="E9412" s="111"/>
      <c r="F9412" s="138"/>
      <c r="G9412" s="111"/>
      <c r="J9412" s="111"/>
      <c r="AD9412" s="111"/>
      <c r="AH9412" s="111"/>
    </row>
    <row r="9413" spans="3:34">
      <c r="C9413" s="111"/>
      <c r="D9413" s="111"/>
      <c r="E9413" s="111"/>
      <c r="F9413" s="138"/>
      <c r="G9413" s="111"/>
      <c r="J9413" s="111"/>
      <c r="AD9413" s="111"/>
      <c r="AH9413" s="111"/>
    </row>
    <row r="9414" spans="3:34">
      <c r="C9414" s="111"/>
      <c r="D9414" s="111"/>
      <c r="E9414" s="111"/>
      <c r="F9414" s="138"/>
      <c r="G9414" s="111"/>
      <c r="J9414" s="111"/>
      <c r="AD9414" s="111"/>
      <c r="AH9414" s="111"/>
    </row>
    <row r="9415" spans="3:34">
      <c r="C9415" s="111"/>
      <c r="D9415" s="111"/>
      <c r="E9415" s="111"/>
      <c r="F9415" s="138"/>
      <c r="G9415" s="111"/>
      <c r="J9415" s="111"/>
      <c r="AD9415" s="111"/>
      <c r="AH9415" s="111"/>
    </row>
    <row r="9416" spans="3:34">
      <c r="C9416" s="111"/>
      <c r="D9416" s="111"/>
      <c r="E9416" s="111"/>
      <c r="F9416" s="138"/>
      <c r="G9416" s="111"/>
      <c r="J9416" s="111"/>
      <c r="AD9416" s="111"/>
      <c r="AH9416" s="111"/>
    </row>
    <row r="9417" spans="3:34">
      <c r="C9417" s="111"/>
      <c r="D9417" s="111"/>
      <c r="E9417" s="111"/>
      <c r="F9417" s="138"/>
      <c r="G9417" s="111"/>
      <c r="J9417" s="111"/>
      <c r="AD9417" s="111"/>
      <c r="AH9417" s="111"/>
    </row>
    <row r="9418" spans="3:34">
      <c r="C9418" s="111"/>
      <c r="D9418" s="111"/>
      <c r="E9418" s="111"/>
      <c r="F9418" s="138"/>
      <c r="G9418" s="111"/>
      <c r="J9418" s="111"/>
      <c r="AD9418" s="111"/>
      <c r="AH9418" s="111"/>
    </row>
    <row r="9419" spans="3:34">
      <c r="C9419" s="111"/>
      <c r="D9419" s="111"/>
      <c r="E9419" s="111"/>
      <c r="F9419" s="138"/>
      <c r="G9419" s="111"/>
      <c r="J9419" s="111"/>
      <c r="AD9419" s="111"/>
      <c r="AH9419" s="111"/>
    </row>
    <row r="9420" spans="3:34">
      <c r="C9420" s="111"/>
      <c r="D9420" s="111"/>
      <c r="E9420" s="111"/>
      <c r="F9420" s="138"/>
      <c r="G9420" s="111"/>
      <c r="J9420" s="111"/>
      <c r="AD9420" s="111"/>
      <c r="AH9420" s="111"/>
    </row>
    <row r="9421" spans="3:34">
      <c r="C9421" s="111"/>
      <c r="D9421" s="111"/>
      <c r="E9421" s="111"/>
      <c r="F9421" s="138"/>
      <c r="G9421" s="111"/>
      <c r="J9421" s="111"/>
      <c r="AD9421" s="111"/>
      <c r="AH9421" s="111"/>
    </row>
    <row r="9422" spans="3:34">
      <c r="C9422" s="111"/>
      <c r="D9422" s="111"/>
      <c r="E9422" s="111"/>
      <c r="F9422" s="138"/>
      <c r="G9422" s="111"/>
      <c r="J9422" s="111"/>
      <c r="AD9422" s="111"/>
      <c r="AH9422" s="111"/>
    </row>
    <row r="9423" spans="3:34">
      <c r="C9423" s="111"/>
      <c r="D9423" s="111"/>
      <c r="E9423" s="111"/>
      <c r="F9423" s="138"/>
      <c r="G9423" s="111"/>
      <c r="J9423" s="111"/>
      <c r="AD9423" s="111"/>
      <c r="AH9423" s="111"/>
    </row>
    <row r="9424" spans="3:34">
      <c r="C9424" s="111"/>
      <c r="D9424" s="111"/>
      <c r="E9424" s="111"/>
      <c r="F9424" s="138"/>
      <c r="G9424" s="111"/>
      <c r="J9424" s="111"/>
      <c r="AD9424" s="111"/>
      <c r="AH9424" s="111"/>
    </row>
    <row r="9425" spans="3:34">
      <c r="C9425" s="111"/>
      <c r="D9425" s="111"/>
      <c r="E9425" s="111"/>
      <c r="F9425" s="138"/>
      <c r="G9425" s="111"/>
      <c r="J9425" s="111"/>
      <c r="AD9425" s="111"/>
      <c r="AH9425" s="111"/>
    </row>
    <row r="9426" spans="3:34">
      <c r="C9426" s="111"/>
      <c r="D9426" s="111"/>
      <c r="E9426" s="111"/>
      <c r="F9426" s="138"/>
      <c r="G9426" s="111"/>
      <c r="J9426" s="111"/>
      <c r="AD9426" s="111"/>
      <c r="AH9426" s="111"/>
    </row>
    <row r="9427" spans="3:34">
      <c r="C9427" s="111"/>
      <c r="D9427" s="111"/>
      <c r="E9427" s="111"/>
      <c r="F9427" s="138"/>
      <c r="G9427" s="111"/>
      <c r="J9427" s="111"/>
      <c r="AD9427" s="111"/>
      <c r="AH9427" s="111"/>
    </row>
    <row r="9428" spans="3:34">
      <c r="C9428" s="111"/>
      <c r="D9428" s="111"/>
      <c r="E9428" s="111"/>
      <c r="F9428" s="138"/>
      <c r="G9428" s="111"/>
      <c r="J9428" s="111"/>
      <c r="AD9428" s="111"/>
      <c r="AH9428" s="111"/>
    </row>
    <row r="9429" spans="3:34">
      <c r="C9429" s="111"/>
      <c r="D9429" s="111"/>
      <c r="E9429" s="111"/>
      <c r="F9429" s="138"/>
      <c r="G9429" s="111"/>
      <c r="J9429" s="111"/>
      <c r="AD9429" s="111"/>
      <c r="AH9429" s="111"/>
    </row>
    <row r="9430" spans="3:34">
      <c r="C9430" s="111"/>
      <c r="D9430" s="111"/>
      <c r="E9430" s="111"/>
      <c r="F9430" s="138"/>
      <c r="G9430" s="111"/>
      <c r="J9430" s="111"/>
      <c r="AD9430" s="111"/>
      <c r="AH9430" s="111"/>
    </row>
    <row r="9431" spans="3:34">
      <c r="C9431" s="111"/>
      <c r="D9431" s="111"/>
      <c r="E9431" s="111"/>
      <c r="F9431" s="138"/>
      <c r="G9431" s="111"/>
      <c r="J9431" s="111"/>
      <c r="AD9431" s="111"/>
      <c r="AH9431" s="111"/>
    </row>
    <row r="9432" spans="3:34">
      <c r="C9432" s="111"/>
      <c r="D9432" s="111"/>
      <c r="E9432" s="111"/>
      <c r="F9432" s="138"/>
      <c r="G9432" s="111"/>
      <c r="J9432" s="111"/>
      <c r="AD9432" s="111"/>
      <c r="AH9432" s="111"/>
    </row>
    <row r="9433" spans="3:34">
      <c r="C9433" s="111"/>
      <c r="D9433" s="111"/>
      <c r="E9433" s="111"/>
      <c r="F9433" s="138"/>
      <c r="G9433" s="111"/>
      <c r="J9433" s="111"/>
      <c r="AD9433" s="111"/>
      <c r="AH9433" s="111"/>
    </row>
    <row r="9434" spans="3:34">
      <c r="C9434" s="111"/>
      <c r="D9434" s="111"/>
      <c r="E9434" s="111"/>
      <c r="F9434" s="138"/>
      <c r="G9434" s="111"/>
      <c r="J9434" s="111"/>
      <c r="AD9434" s="111"/>
      <c r="AH9434" s="111"/>
    </row>
    <row r="9435" spans="3:34">
      <c r="C9435" s="111"/>
      <c r="D9435" s="111"/>
      <c r="E9435" s="111"/>
      <c r="F9435" s="138"/>
      <c r="G9435" s="111"/>
      <c r="J9435" s="111"/>
      <c r="AD9435" s="111"/>
      <c r="AH9435" s="111"/>
    </row>
    <row r="9436" spans="3:34">
      <c r="C9436" s="111"/>
      <c r="D9436" s="111"/>
      <c r="E9436" s="111"/>
      <c r="F9436" s="138"/>
      <c r="G9436" s="111"/>
      <c r="J9436" s="111"/>
      <c r="AD9436" s="111"/>
      <c r="AH9436" s="111"/>
    </row>
    <row r="9437" spans="3:34">
      <c r="C9437" s="111"/>
      <c r="D9437" s="111"/>
      <c r="E9437" s="111"/>
      <c r="F9437" s="138"/>
      <c r="G9437" s="111"/>
      <c r="J9437" s="111"/>
      <c r="AD9437" s="111"/>
      <c r="AH9437" s="111"/>
    </row>
    <row r="9438" spans="3:34">
      <c r="C9438" s="111"/>
      <c r="D9438" s="111"/>
      <c r="E9438" s="111"/>
      <c r="F9438" s="138"/>
      <c r="G9438" s="111"/>
      <c r="J9438" s="111"/>
      <c r="AD9438" s="111"/>
      <c r="AH9438" s="111"/>
    </row>
    <row r="9439" spans="3:34">
      <c r="C9439" s="111"/>
      <c r="D9439" s="111"/>
      <c r="E9439" s="111"/>
      <c r="F9439" s="138"/>
      <c r="G9439" s="111"/>
      <c r="J9439" s="111"/>
      <c r="AD9439" s="111"/>
      <c r="AH9439" s="111"/>
    </row>
    <row r="9440" spans="3:34">
      <c r="C9440" s="111"/>
      <c r="D9440" s="111"/>
      <c r="E9440" s="111"/>
      <c r="F9440" s="138"/>
      <c r="G9440" s="111"/>
      <c r="J9440" s="111"/>
      <c r="AD9440" s="111"/>
      <c r="AH9440" s="111"/>
    </row>
    <row r="9441" spans="3:34">
      <c r="C9441" s="111"/>
      <c r="D9441" s="111"/>
      <c r="E9441" s="111"/>
      <c r="F9441" s="138"/>
      <c r="G9441" s="111"/>
      <c r="J9441" s="111"/>
      <c r="AD9441" s="111"/>
      <c r="AH9441" s="111"/>
    </row>
    <row r="9442" spans="3:34">
      <c r="C9442" s="111"/>
      <c r="D9442" s="111"/>
      <c r="E9442" s="111"/>
      <c r="F9442" s="138"/>
      <c r="G9442" s="111"/>
      <c r="J9442" s="111"/>
      <c r="AD9442" s="111"/>
      <c r="AH9442" s="111"/>
    </row>
    <row r="9443" spans="3:34">
      <c r="C9443" s="111"/>
      <c r="D9443" s="111"/>
      <c r="E9443" s="111"/>
      <c r="F9443" s="138"/>
      <c r="G9443" s="111"/>
      <c r="J9443" s="111"/>
      <c r="AD9443" s="111"/>
      <c r="AH9443" s="111"/>
    </row>
    <row r="9444" spans="3:34">
      <c r="C9444" s="111"/>
      <c r="D9444" s="111"/>
      <c r="E9444" s="111"/>
      <c r="F9444" s="138"/>
      <c r="G9444" s="111"/>
      <c r="J9444" s="111"/>
      <c r="AD9444" s="111"/>
      <c r="AH9444" s="111"/>
    </row>
    <row r="9445" spans="3:34">
      <c r="C9445" s="111"/>
      <c r="D9445" s="111"/>
      <c r="E9445" s="111"/>
      <c r="F9445" s="138"/>
      <c r="G9445" s="111"/>
      <c r="J9445" s="111"/>
      <c r="AD9445" s="111"/>
      <c r="AH9445" s="111"/>
    </row>
    <row r="9446" spans="3:34">
      <c r="C9446" s="111"/>
      <c r="D9446" s="111"/>
      <c r="E9446" s="111"/>
      <c r="F9446" s="138"/>
      <c r="G9446" s="111"/>
      <c r="J9446" s="111"/>
      <c r="AD9446" s="111"/>
      <c r="AH9446" s="111"/>
    </row>
    <row r="9447" spans="3:34">
      <c r="C9447" s="111"/>
      <c r="D9447" s="111"/>
      <c r="E9447" s="111"/>
      <c r="F9447" s="138"/>
      <c r="G9447" s="111"/>
      <c r="J9447" s="111"/>
      <c r="AD9447" s="111"/>
      <c r="AH9447" s="111"/>
    </row>
    <row r="9448" spans="3:34">
      <c r="C9448" s="111"/>
      <c r="D9448" s="111"/>
      <c r="E9448" s="111"/>
      <c r="F9448" s="138"/>
      <c r="G9448" s="111"/>
      <c r="J9448" s="111"/>
      <c r="AD9448" s="111"/>
      <c r="AH9448" s="111"/>
    </row>
    <row r="9449" spans="3:34">
      <c r="C9449" s="111"/>
      <c r="D9449" s="111"/>
      <c r="E9449" s="111"/>
      <c r="F9449" s="138"/>
      <c r="G9449" s="111"/>
      <c r="J9449" s="111"/>
      <c r="AD9449" s="111"/>
      <c r="AH9449" s="111"/>
    </row>
    <row r="9450" spans="3:34">
      <c r="C9450" s="111"/>
      <c r="D9450" s="111"/>
      <c r="E9450" s="111"/>
      <c r="F9450" s="138"/>
      <c r="G9450" s="111"/>
      <c r="J9450" s="111"/>
      <c r="AD9450" s="111"/>
      <c r="AH9450" s="111"/>
    </row>
    <row r="9451" spans="3:34">
      <c r="C9451" s="111"/>
      <c r="D9451" s="111"/>
      <c r="E9451" s="111"/>
      <c r="F9451" s="138"/>
      <c r="G9451" s="111"/>
      <c r="J9451" s="111"/>
      <c r="AD9451" s="111"/>
      <c r="AH9451" s="111"/>
    </row>
    <row r="9452" spans="3:34">
      <c r="C9452" s="111"/>
      <c r="D9452" s="111"/>
      <c r="E9452" s="111"/>
      <c r="F9452" s="138"/>
      <c r="G9452" s="111"/>
      <c r="J9452" s="111"/>
      <c r="AD9452" s="111"/>
      <c r="AH9452" s="111"/>
    </row>
    <row r="9453" spans="3:34">
      <c r="C9453" s="111"/>
      <c r="D9453" s="111"/>
      <c r="E9453" s="111"/>
      <c r="F9453" s="138"/>
      <c r="G9453" s="111"/>
      <c r="J9453" s="111"/>
      <c r="AD9453" s="111"/>
      <c r="AH9453" s="111"/>
    </row>
    <row r="9454" spans="3:34">
      <c r="C9454" s="111"/>
      <c r="D9454" s="111"/>
      <c r="E9454" s="111"/>
      <c r="F9454" s="138"/>
      <c r="G9454" s="111"/>
      <c r="J9454" s="111"/>
      <c r="AD9454" s="111"/>
      <c r="AH9454" s="111"/>
    </row>
    <row r="9455" spans="3:34">
      <c r="C9455" s="111"/>
      <c r="D9455" s="111"/>
      <c r="E9455" s="111"/>
      <c r="F9455" s="138"/>
      <c r="G9455" s="111"/>
      <c r="J9455" s="111"/>
      <c r="AD9455" s="111"/>
      <c r="AH9455" s="111"/>
    </row>
    <row r="9456" spans="3:34">
      <c r="C9456" s="111"/>
      <c r="D9456" s="111"/>
      <c r="E9456" s="111"/>
      <c r="F9456" s="138"/>
      <c r="G9456" s="111"/>
      <c r="J9456" s="111"/>
      <c r="AD9456" s="111"/>
      <c r="AH9456" s="111"/>
    </row>
    <row r="9457" spans="3:34">
      <c r="C9457" s="111"/>
      <c r="D9457" s="111"/>
      <c r="E9457" s="111"/>
      <c r="F9457" s="138"/>
      <c r="G9457" s="111"/>
      <c r="J9457" s="111"/>
      <c r="AD9457" s="111"/>
      <c r="AH9457" s="111"/>
    </row>
    <row r="9458" spans="3:34">
      <c r="C9458" s="111"/>
      <c r="D9458" s="111"/>
      <c r="E9458" s="111"/>
      <c r="F9458" s="138"/>
      <c r="G9458" s="111"/>
      <c r="J9458" s="111"/>
      <c r="AD9458" s="111"/>
      <c r="AH9458" s="111"/>
    </row>
    <row r="9459" spans="3:34">
      <c r="C9459" s="111"/>
      <c r="D9459" s="111"/>
      <c r="E9459" s="111"/>
      <c r="F9459" s="138"/>
      <c r="G9459" s="111"/>
      <c r="J9459" s="111"/>
      <c r="AD9459" s="111"/>
      <c r="AH9459" s="111"/>
    </row>
    <row r="9460" spans="3:34">
      <c r="C9460" s="111"/>
      <c r="D9460" s="111"/>
      <c r="E9460" s="111"/>
      <c r="F9460" s="138"/>
      <c r="G9460" s="111"/>
      <c r="J9460" s="111"/>
      <c r="AD9460" s="111"/>
      <c r="AH9460" s="111"/>
    </row>
    <row r="9461" spans="3:34">
      <c r="C9461" s="111"/>
      <c r="D9461" s="111"/>
      <c r="E9461" s="111"/>
      <c r="F9461" s="138"/>
      <c r="G9461" s="111"/>
      <c r="J9461" s="111"/>
      <c r="AD9461" s="111"/>
      <c r="AH9461" s="111"/>
    </row>
    <row r="9462" spans="3:34">
      <c r="C9462" s="111"/>
      <c r="D9462" s="111"/>
      <c r="E9462" s="111"/>
      <c r="F9462" s="138"/>
      <c r="G9462" s="111"/>
      <c r="J9462" s="111"/>
      <c r="AD9462" s="111"/>
      <c r="AH9462" s="111"/>
    </row>
    <row r="9463" spans="3:34">
      <c r="C9463" s="111"/>
      <c r="D9463" s="111"/>
      <c r="E9463" s="111"/>
      <c r="F9463" s="138"/>
      <c r="G9463" s="111"/>
      <c r="J9463" s="111"/>
      <c r="AD9463" s="111"/>
      <c r="AH9463" s="111"/>
    </row>
    <row r="9464" spans="3:34">
      <c r="C9464" s="111"/>
      <c r="D9464" s="111"/>
      <c r="E9464" s="111"/>
      <c r="F9464" s="138"/>
      <c r="G9464" s="111"/>
      <c r="J9464" s="111"/>
      <c r="AD9464" s="111"/>
      <c r="AH9464" s="111"/>
    </row>
    <row r="9465" spans="3:34">
      <c r="C9465" s="111"/>
      <c r="D9465" s="111"/>
      <c r="E9465" s="111"/>
      <c r="F9465" s="138"/>
      <c r="G9465" s="111"/>
      <c r="J9465" s="111"/>
      <c r="AD9465" s="111"/>
      <c r="AH9465" s="111"/>
    </row>
    <row r="9466" spans="3:34">
      <c r="C9466" s="111"/>
      <c r="D9466" s="111"/>
      <c r="E9466" s="111"/>
      <c r="F9466" s="138"/>
      <c r="G9466" s="111"/>
      <c r="J9466" s="111"/>
      <c r="AD9466" s="111"/>
      <c r="AH9466" s="111"/>
    </row>
    <row r="9467" spans="3:34">
      <c r="C9467" s="111"/>
      <c r="D9467" s="111"/>
      <c r="E9467" s="111"/>
      <c r="F9467" s="138"/>
      <c r="G9467" s="111"/>
      <c r="J9467" s="111"/>
      <c r="AD9467" s="111"/>
      <c r="AH9467" s="111"/>
    </row>
    <row r="9468" spans="3:34">
      <c r="C9468" s="111"/>
      <c r="D9468" s="111"/>
      <c r="E9468" s="111"/>
      <c r="F9468" s="138"/>
      <c r="G9468" s="111"/>
      <c r="J9468" s="111"/>
      <c r="AD9468" s="111"/>
      <c r="AH9468" s="111"/>
    </row>
    <row r="9469" spans="3:34">
      <c r="C9469" s="111"/>
      <c r="D9469" s="111"/>
      <c r="E9469" s="111"/>
      <c r="F9469" s="138"/>
      <c r="G9469" s="111"/>
      <c r="J9469" s="111"/>
      <c r="AD9469" s="111"/>
      <c r="AH9469" s="111"/>
    </row>
    <row r="9470" spans="3:34">
      <c r="C9470" s="111"/>
      <c r="D9470" s="111"/>
      <c r="E9470" s="111"/>
      <c r="F9470" s="138"/>
      <c r="G9470" s="111"/>
      <c r="J9470" s="111"/>
      <c r="AD9470" s="111"/>
      <c r="AH9470" s="111"/>
    </row>
    <row r="9471" spans="3:34">
      <c r="C9471" s="111"/>
      <c r="D9471" s="111"/>
      <c r="E9471" s="111"/>
      <c r="F9471" s="138"/>
      <c r="G9471" s="111"/>
      <c r="J9471" s="111"/>
      <c r="AD9471" s="111"/>
      <c r="AH9471" s="111"/>
    </row>
    <row r="9472" spans="3:34">
      <c r="C9472" s="111"/>
      <c r="D9472" s="111"/>
      <c r="E9472" s="111"/>
      <c r="F9472" s="138"/>
      <c r="G9472" s="111"/>
      <c r="J9472" s="111"/>
      <c r="AD9472" s="111"/>
      <c r="AH9472" s="111"/>
    </row>
    <row r="9473" spans="3:34">
      <c r="C9473" s="111"/>
      <c r="D9473" s="111"/>
      <c r="E9473" s="111"/>
      <c r="F9473" s="138"/>
      <c r="G9473" s="111"/>
      <c r="J9473" s="111"/>
      <c r="AD9473" s="111"/>
      <c r="AH9473" s="111"/>
    </row>
    <row r="9474" spans="3:34">
      <c r="C9474" s="111"/>
      <c r="D9474" s="111"/>
      <c r="E9474" s="111"/>
      <c r="F9474" s="138"/>
      <c r="G9474" s="111"/>
      <c r="J9474" s="111"/>
      <c r="AD9474" s="111"/>
      <c r="AH9474" s="111"/>
    </row>
    <row r="9475" spans="3:34">
      <c r="C9475" s="111"/>
      <c r="D9475" s="111"/>
      <c r="E9475" s="111"/>
      <c r="F9475" s="138"/>
      <c r="G9475" s="111"/>
      <c r="J9475" s="111"/>
      <c r="AD9475" s="111"/>
      <c r="AH9475" s="111"/>
    </row>
    <row r="9476" spans="3:34">
      <c r="C9476" s="111"/>
      <c r="D9476" s="111"/>
      <c r="E9476" s="111"/>
      <c r="F9476" s="138"/>
      <c r="G9476" s="111"/>
      <c r="J9476" s="111"/>
      <c r="AD9476" s="111"/>
      <c r="AH9476" s="111"/>
    </row>
    <row r="9477" spans="3:34">
      <c r="C9477" s="111"/>
      <c r="D9477" s="111"/>
      <c r="E9477" s="111"/>
      <c r="F9477" s="138"/>
      <c r="G9477" s="111"/>
      <c r="J9477" s="111"/>
      <c r="AD9477" s="111"/>
      <c r="AH9477" s="111"/>
    </row>
    <row r="9478" spans="3:34">
      <c r="C9478" s="111"/>
      <c r="D9478" s="111"/>
      <c r="E9478" s="111"/>
      <c r="F9478" s="138"/>
      <c r="G9478" s="111"/>
      <c r="J9478" s="111"/>
      <c r="AD9478" s="111"/>
      <c r="AH9478" s="111"/>
    </row>
    <row r="9479" spans="3:34">
      <c r="C9479" s="111"/>
      <c r="D9479" s="111"/>
      <c r="E9479" s="111"/>
      <c r="F9479" s="138"/>
      <c r="G9479" s="111"/>
      <c r="J9479" s="111"/>
      <c r="AD9479" s="111"/>
      <c r="AH9479" s="111"/>
    </row>
    <row r="9480" spans="3:34">
      <c r="C9480" s="111"/>
      <c r="D9480" s="111"/>
      <c r="E9480" s="111"/>
      <c r="F9480" s="138"/>
      <c r="G9480" s="111"/>
      <c r="J9480" s="111"/>
      <c r="AD9480" s="111"/>
      <c r="AH9480" s="111"/>
    </row>
    <row r="9481" spans="3:34">
      <c r="C9481" s="111"/>
      <c r="D9481" s="111"/>
      <c r="E9481" s="111"/>
      <c r="F9481" s="138"/>
      <c r="G9481" s="111"/>
      <c r="J9481" s="111"/>
      <c r="AD9481" s="111"/>
      <c r="AH9481" s="111"/>
    </row>
    <row r="9482" spans="3:34">
      <c r="C9482" s="111"/>
      <c r="D9482" s="111"/>
      <c r="E9482" s="111"/>
      <c r="F9482" s="138"/>
      <c r="G9482" s="111"/>
      <c r="J9482" s="111"/>
      <c r="AD9482" s="111"/>
      <c r="AH9482" s="111"/>
    </row>
    <row r="9483" spans="3:34">
      <c r="C9483" s="111"/>
      <c r="D9483" s="111"/>
      <c r="E9483" s="111"/>
      <c r="F9483" s="138"/>
      <c r="G9483" s="111"/>
      <c r="J9483" s="111"/>
      <c r="AD9483" s="111"/>
      <c r="AH9483" s="111"/>
    </row>
    <row r="9484" spans="3:34">
      <c r="C9484" s="111"/>
      <c r="D9484" s="111"/>
      <c r="E9484" s="111"/>
      <c r="F9484" s="138"/>
      <c r="G9484" s="111"/>
      <c r="J9484" s="111"/>
      <c r="AD9484" s="111"/>
      <c r="AH9484" s="111"/>
    </row>
    <row r="9485" spans="3:34">
      <c r="C9485" s="111"/>
      <c r="D9485" s="111"/>
      <c r="E9485" s="111"/>
      <c r="F9485" s="138"/>
      <c r="G9485" s="111"/>
      <c r="J9485" s="111"/>
      <c r="AD9485" s="111"/>
      <c r="AH9485" s="111"/>
    </row>
    <row r="9486" spans="3:34">
      <c r="C9486" s="111"/>
      <c r="D9486" s="111"/>
      <c r="E9486" s="111"/>
      <c r="F9486" s="138"/>
      <c r="G9486" s="111"/>
      <c r="J9486" s="111"/>
      <c r="AD9486" s="111"/>
      <c r="AH9486" s="111"/>
    </row>
    <row r="9487" spans="3:34">
      <c r="C9487" s="111"/>
      <c r="D9487" s="111"/>
      <c r="E9487" s="111"/>
      <c r="F9487" s="138"/>
      <c r="G9487" s="111"/>
      <c r="J9487" s="111"/>
      <c r="AD9487" s="111"/>
      <c r="AH9487" s="111"/>
    </row>
    <row r="9488" spans="3:34">
      <c r="C9488" s="111"/>
      <c r="D9488" s="111"/>
      <c r="E9488" s="111"/>
      <c r="F9488" s="138"/>
      <c r="G9488" s="111"/>
      <c r="J9488" s="111"/>
      <c r="AD9488" s="111"/>
      <c r="AH9488" s="111"/>
    </row>
    <row r="9489" spans="3:34">
      <c r="C9489" s="111"/>
      <c r="D9489" s="111"/>
      <c r="E9489" s="111"/>
      <c r="F9489" s="138"/>
      <c r="G9489" s="111"/>
      <c r="J9489" s="111"/>
      <c r="AD9489" s="111"/>
      <c r="AH9489" s="111"/>
    </row>
    <row r="9490" spans="3:34">
      <c r="C9490" s="111"/>
      <c r="D9490" s="111"/>
      <c r="E9490" s="111"/>
      <c r="F9490" s="138"/>
      <c r="G9490" s="111"/>
      <c r="J9490" s="111"/>
      <c r="AD9490" s="111"/>
      <c r="AH9490" s="111"/>
    </row>
    <row r="9491" spans="3:34">
      <c r="C9491" s="111"/>
      <c r="D9491" s="111"/>
      <c r="E9491" s="111"/>
      <c r="F9491" s="138"/>
      <c r="G9491" s="111"/>
      <c r="J9491" s="111"/>
      <c r="AD9491" s="111"/>
      <c r="AH9491" s="111"/>
    </row>
    <row r="9492" spans="3:34">
      <c r="C9492" s="111"/>
      <c r="D9492" s="111"/>
      <c r="E9492" s="111"/>
      <c r="F9492" s="138"/>
      <c r="G9492" s="111"/>
      <c r="J9492" s="111"/>
      <c r="AD9492" s="111"/>
      <c r="AH9492" s="111"/>
    </row>
    <row r="9493" spans="3:34">
      <c r="C9493" s="111"/>
      <c r="D9493" s="111"/>
      <c r="E9493" s="111"/>
      <c r="F9493" s="138"/>
      <c r="G9493" s="111"/>
      <c r="J9493" s="111"/>
      <c r="AD9493" s="111"/>
      <c r="AH9493" s="111"/>
    </row>
    <row r="9494" spans="3:34">
      <c r="C9494" s="111"/>
      <c r="D9494" s="111"/>
      <c r="E9494" s="111"/>
      <c r="F9494" s="138"/>
      <c r="G9494" s="111"/>
      <c r="J9494" s="111"/>
      <c r="AD9494" s="111"/>
      <c r="AH9494" s="111"/>
    </row>
    <row r="9495" spans="3:34">
      <c r="C9495" s="111"/>
      <c r="D9495" s="111"/>
      <c r="E9495" s="111"/>
      <c r="F9495" s="138"/>
      <c r="G9495" s="111"/>
      <c r="J9495" s="111"/>
      <c r="AD9495" s="111"/>
      <c r="AH9495" s="111"/>
    </row>
    <row r="9496" spans="3:34">
      <c r="C9496" s="111"/>
      <c r="D9496" s="111"/>
      <c r="E9496" s="111"/>
      <c r="F9496" s="138"/>
      <c r="G9496" s="111"/>
      <c r="J9496" s="111"/>
      <c r="AD9496" s="111"/>
      <c r="AH9496" s="111"/>
    </row>
    <row r="9497" spans="3:34">
      <c r="C9497" s="111"/>
      <c r="D9497" s="111"/>
      <c r="E9497" s="111"/>
      <c r="F9497" s="138"/>
      <c r="G9497" s="111"/>
      <c r="J9497" s="111"/>
      <c r="AD9497" s="111"/>
      <c r="AH9497" s="111"/>
    </row>
    <row r="9498" spans="3:34">
      <c r="C9498" s="111"/>
      <c r="D9498" s="111"/>
      <c r="E9498" s="111"/>
      <c r="F9498" s="138"/>
      <c r="G9498" s="111"/>
      <c r="J9498" s="111"/>
      <c r="AD9498" s="111"/>
      <c r="AH9498" s="111"/>
    </row>
    <row r="9499" spans="3:34">
      <c r="C9499" s="111"/>
      <c r="D9499" s="111"/>
      <c r="E9499" s="111"/>
      <c r="F9499" s="138"/>
      <c r="G9499" s="111"/>
      <c r="J9499" s="111"/>
      <c r="AD9499" s="111"/>
      <c r="AH9499" s="111"/>
    </row>
    <row r="9500" spans="3:34">
      <c r="C9500" s="111"/>
      <c r="D9500" s="111"/>
      <c r="E9500" s="111"/>
      <c r="F9500" s="138"/>
      <c r="G9500" s="111"/>
      <c r="J9500" s="111"/>
      <c r="AD9500" s="111"/>
      <c r="AH9500" s="111"/>
    </row>
    <row r="9501" spans="3:34">
      <c r="C9501" s="111"/>
      <c r="D9501" s="111"/>
      <c r="E9501" s="111"/>
      <c r="F9501" s="138"/>
      <c r="G9501" s="111"/>
      <c r="J9501" s="111"/>
      <c r="AD9501" s="111"/>
      <c r="AH9501" s="111"/>
    </row>
    <row r="9502" spans="3:34">
      <c r="C9502" s="111"/>
      <c r="D9502" s="111"/>
      <c r="E9502" s="111"/>
      <c r="F9502" s="138"/>
      <c r="G9502" s="111"/>
      <c r="J9502" s="111"/>
      <c r="AD9502" s="111"/>
      <c r="AH9502" s="111"/>
    </row>
    <row r="9503" spans="3:34">
      <c r="C9503" s="111"/>
      <c r="D9503" s="111"/>
      <c r="E9503" s="111"/>
      <c r="F9503" s="138"/>
      <c r="G9503" s="111"/>
      <c r="J9503" s="111"/>
      <c r="AD9503" s="111"/>
      <c r="AH9503" s="111"/>
    </row>
    <row r="9504" spans="3:34">
      <c r="C9504" s="111"/>
      <c r="D9504" s="111"/>
      <c r="E9504" s="111"/>
      <c r="F9504" s="138"/>
      <c r="G9504" s="111"/>
      <c r="J9504" s="111"/>
      <c r="AD9504" s="111"/>
      <c r="AH9504" s="111"/>
    </row>
    <row r="9505" spans="3:34">
      <c r="C9505" s="111"/>
      <c r="D9505" s="111"/>
      <c r="E9505" s="111"/>
      <c r="F9505" s="138"/>
      <c r="G9505" s="111"/>
      <c r="J9505" s="111"/>
      <c r="AD9505" s="111"/>
      <c r="AH9505" s="111"/>
    </row>
    <row r="9506" spans="3:34">
      <c r="C9506" s="111"/>
      <c r="D9506" s="111"/>
      <c r="E9506" s="111"/>
      <c r="F9506" s="138"/>
      <c r="G9506" s="111"/>
      <c r="J9506" s="111"/>
      <c r="AD9506" s="111"/>
      <c r="AH9506" s="111"/>
    </row>
    <row r="9507" spans="3:34">
      <c r="C9507" s="111"/>
      <c r="D9507" s="111"/>
      <c r="E9507" s="111"/>
      <c r="F9507" s="138"/>
      <c r="G9507" s="111"/>
      <c r="J9507" s="111"/>
      <c r="AD9507" s="111"/>
      <c r="AH9507" s="111"/>
    </row>
    <row r="9508" spans="3:34">
      <c r="C9508" s="111"/>
      <c r="D9508" s="111"/>
      <c r="E9508" s="111"/>
      <c r="F9508" s="138"/>
      <c r="G9508" s="111"/>
      <c r="J9508" s="111"/>
      <c r="AD9508" s="111"/>
      <c r="AH9508" s="111"/>
    </row>
    <row r="9509" spans="3:34">
      <c r="C9509" s="111"/>
      <c r="D9509" s="111"/>
      <c r="E9509" s="111"/>
      <c r="F9509" s="138"/>
      <c r="G9509" s="111"/>
      <c r="J9509" s="111"/>
      <c r="AD9509" s="111"/>
      <c r="AH9509" s="111"/>
    </row>
    <row r="9510" spans="3:34">
      <c r="C9510" s="111"/>
      <c r="D9510" s="111"/>
      <c r="E9510" s="111"/>
      <c r="F9510" s="138"/>
      <c r="G9510" s="111"/>
      <c r="J9510" s="111"/>
      <c r="AD9510" s="111"/>
      <c r="AH9510" s="111"/>
    </row>
    <row r="9511" spans="3:34">
      <c r="C9511" s="111"/>
      <c r="D9511" s="111"/>
      <c r="E9511" s="111"/>
      <c r="F9511" s="138"/>
      <c r="G9511" s="111"/>
      <c r="J9511" s="111"/>
      <c r="AD9511" s="111"/>
      <c r="AH9511" s="111"/>
    </row>
    <row r="9512" spans="3:34">
      <c r="C9512" s="111"/>
      <c r="D9512" s="111"/>
      <c r="E9512" s="111"/>
      <c r="F9512" s="138"/>
      <c r="G9512" s="111"/>
      <c r="J9512" s="111"/>
      <c r="AD9512" s="111"/>
      <c r="AH9512" s="111"/>
    </row>
    <row r="9513" spans="3:34">
      <c r="C9513" s="111"/>
      <c r="D9513" s="111"/>
      <c r="E9513" s="111"/>
      <c r="F9513" s="138"/>
      <c r="G9513" s="111"/>
      <c r="J9513" s="111"/>
      <c r="AD9513" s="111"/>
      <c r="AH9513" s="111"/>
    </row>
    <row r="9514" spans="3:34">
      <c r="C9514" s="111"/>
      <c r="D9514" s="111"/>
      <c r="E9514" s="111"/>
      <c r="F9514" s="138"/>
      <c r="G9514" s="111"/>
      <c r="J9514" s="111"/>
      <c r="AD9514" s="111"/>
      <c r="AH9514" s="111"/>
    </row>
    <row r="9515" spans="3:34">
      <c r="C9515" s="111"/>
      <c r="D9515" s="111"/>
      <c r="E9515" s="111"/>
      <c r="F9515" s="138"/>
      <c r="G9515" s="111"/>
      <c r="J9515" s="111"/>
      <c r="AD9515" s="111"/>
      <c r="AH9515" s="111"/>
    </row>
    <row r="9516" spans="3:34">
      <c r="C9516" s="111"/>
      <c r="D9516" s="111"/>
      <c r="E9516" s="111"/>
      <c r="F9516" s="138"/>
      <c r="G9516" s="111"/>
      <c r="J9516" s="111"/>
      <c r="AD9516" s="111"/>
      <c r="AH9516" s="111"/>
    </row>
    <row r="9517" spans="3:34">
      <c r="C9517" s="111"/>
      <c r="D9517" s="111"/>
      <c r="E9517" s="111"/>
      <c r="F9517" s="138"/>
      <c r="G9517" s="111"/>
      <c r="J9517" s="111"/>
      <c r="AD9517" s="111"/>
      <c r="AH9517" s="111"/>
    </row>
    <row r="9518" spans="3:34">
      <c r="C9518" s="111"/>
      <c r="D9518" s="111"/>
      <c r="E9518" s="111"/>
      <c r="F9518" s="138"/>
      <c r="G9518" s="111"/>
      <c r="J9518" s="111"/>
      <c r="AD9518" s="111"/>
      <c r="AH9518" s="111"/>
    </row>
    <row r="9519" spans="3:34">
      <c r="C9519" s="111"/>
      <c r="D9519" s="111"/>
      <c r="E9519" s="111"/>
      <c r="F9519" s="138"/>
      <c r="G9519" s="111"/>
      <c r="J9519" s="111"/>
      <c r="AD9519" s="111"/>
      <c r="AH9519" s="111"/>
    </row>
    <row r="9520" spans="3:34">
      <c r="C9520" s="111"/>
      <c r="D9520" s="111"/>
      <c r="E9520" s="111"/>
      <c r="F9520" s="138"/>
      <c r="G9520" s="111"/>
      <c r="J9520" s="111"/>
      <c r="AD9520" s="111"/>
      <c r="AH9520" s="111"/>
    </row>
    <row r="9521" spans="3:34">
      <c r="C9521" s="111"/>
      <c r="D9521" s="111"/>
      <c r="E9521" s="111"/>
      <c r="F9521" s="138"/>
      <c r="G9521" s="111"/>
      <c r="J9521" s="111"/>
      <c r="AD9521" s="111"/>
      <c r="AH9521" s="111"/>
    </row>
    <row r="9522" spans="3:34">
      <c r="C9522" s="111"/>
      <c r="D9522" s="111"/>
      <c r="E9522" s="111"/>
      <c r="F9522" s="138"/>
      <c r="G9522" s="111"/>
      <c r="J9522" s="111"/>
      <c r="AD9522" s="111"/>
      <c r="AH9522" s="111"/>
    </row>
    <row r="9523" spans="3:34">
      <c r="C9523" s="111"/>
      <c r="D9523" s="111"/>
      <c r="E9523" s="111"/>
      <c r="F9523" s="138"/>
      <c r="G9523" s="111"/>
      <c r="J9523" s="111"/>
      <c r="AD9523" s="111"/>
      <c r="AH9523" s="111"/>
    </row>
    <row r="9524" spans="3:34">
      <c r="C9524" s="111"/>
      <c r="D9524" s="111"/>
      <c r="E9524" s="111"/>
      <c r="F9524" s="138"/>
      <c r="G9524" s="111"/>
      <c r="J9524" s="111"/>
      <c r="AD9524" s="111"/>
      <c r="AH9524" s="111"/>
    </row>
    <row r="9525" spans="3:34">
      <c r="C9525" s="111"/>
      <c r="D9525" s="111"/>
      <c r="E9525" s="111"/>
      <c r="F9525" s="138"/>
      <c r="G9525" s="111"/>
      <c r="J9525" s="111"/>
      <c r="AD9525" s="111"/>
      <c r="AH9525" s="111"/>
    </row>
    <row r="9526" spans="3:34">
      <c r="C9526" s="111"/>
      <c r="D9526" s="111"/>
      <c r="E9526" s="111"/>
      <c r="F9526" s="138"/>
      <c r="G9526" s="111"/>
      <c r="J9526" s="111"/>
      <c r="AD9526" s="111"/>
      <c r="AH9526" s="111"/>
    </row>
    <row r="9527" spans="3:34">
      <c r="C9527" s="111"/>
      <c r="D9527" s="111"/>
      <c r="E9527" s="111"/>
      <c r="F9527" s="138"/>
      <c r="G9527" s="111"/>
      <c r="J9527" s="111"/>
      <c r="AD9527" s="111"/>
      <c r="AH9527" s="111"/>
    </row>
    <row r="9528" spans="3:34">
      <c r="C9528" s="111"/>
      <c r="D9528" s="111"/>
      <c r="E9528" s="111"/>
      <c r="F9528" s="138"/>
      <c r="G9528" s="111"/>
      <c r="J9528" s="111"/>
      <c r="AD9528" s="111"/>
      <c r="AH9528" s="111"/>
    </row>
    <row r="9529" spans="3:34">
      <c r="C9529" s="111"/>
      <c r="D9529" s="111"/>
      <c r="E9529" s="111"/>
      <c r="F9529" s="138"/>
      <c r="G9529" s="111"/>
      <c r="J9529" s="111"/>
      <c r="AD9529" s="111"/>
      <c r="AH9529" s="111"/>
    </row>
    <row r="9530" spans="3:34">
      <c r="C9530" s="111"/>
      <c r="D9530" s="111"/>
      <c r="E9530" s="111"/>
      <c r="F9530" s="138"/>
      <c r="G9530" s="111"/>
      <c r="J9530" s="111"/>
      <c r="AD9530" s="111"/>
      <c r="AH9530" s="111"/>
    </row>
    <row r="9531" spans="3:34">
      <c r="C9531" s="111"/>
      <c r="D9531" s="111"/>
      <c r="E9531" s="111"/>
      <c r="F9531" s="138"/>
      <c r="G9531" s="111"/>
      <c r="J9531" s="111"/>
      <c r="AD9531" s="111"/>
      <c r="AH9531" s="111"/>
    </row>
    <row r="9532" spans="3:34">
      <c r="C9532" s="111"/>
      <c r="D9532" s="111"/>
      <c r="E9532" s="111"/>
      <c r="F9532" s="138"/>
      <c r="G9532" s="111"/>
      <c r="J9532" s="111"/>
      <c r="AD9532" s="111"/>
      <c r="AH9532" s="111"/>
    </row>
    <row r="9533" spans="3:34">
      <c r="C9533" s="111"/>
      <c r="D9533" s="111"/>
      <c r="E9533" s="111"/>
      <c r="F9533" s="138"/>
      <c r="G9533" s="111"/>
      <c r="J9533" s="111"/>
      <c r="AD9533" s="111"/>
      <c r="AH9533" s="111"/>
    </row>
    <row r="9534" spans="3:34">
      <c r="C9534" s="111"/>
      <c r="D9534" s="111"/>
      <c r="E9534" s="111"/>
      <c r="F9534" s="138"/>
      <c r="G9534" s="111"/>
      <c r="J9534" s="111"/>
      <c r="AD9534" s="111"/>
      <c r="AH9534" s="111"/>
    </row>
    <row r="9535" spans="3:34">
      <c r="C9535" s="111"/>
      <c r="D9535" s="111"/>
      <c r="E9535" s="111"/>
      <c r="F9535" s="138"/>
      <c r="G9535" s="111"/>
      <c r="J9535" s="111"/>
      <c r="AD9535" s="111"/>
      <c r="AH9535" s="111"/>
    </row>
    <row r="9536" spans="3:34">
      <c r="C9536" s="111"/>
      <c r="D9536" s="111"/>
      <c r="E9536" s="111"/>
      <c r="F9536" s="138"/>
      <c r="G9536" s="111"/>
      <c r="J9536" s="111"/>
      <c r="AD9536" s="111"/>
      <c r="AH9536" s="111"/>
    </row>
    <row r="9537" spans="3:34">
      <c r="C9537" s="111"/>
      <c r="D9537" s="111"/>
      <c r="E9537" s="111"/>
      <c r="F9537" s="138"/>
      <c r="G9537" s="111"/>
      <c r="J9537" s="111"/>
      <c r="AD9537" s="111"/>
      <c r="AH9537" s="111"/>
    </row>
    <row r="9538" spans="3:34">
      <c r="C9538" s="111"/>
      <c r="D9538" s="111"/>
      <c r="E9538" s="111"/>
      <c r="F9538" s="138"/>
      <c r="G9538" s="111"/>
      <c r="J9538" s="111"/>
      <c r="AD9538" s="111"/>
      <c r="AH9538" s="111"/>
    </row>
    <row r="9539" spans="3:34">
      <c r="C9539" s="111"/>
      <c r="D9539" s="111"/>
      <c r="E9539" s="111"/>
      <c r="F9539" s="138"/>
      <c r="G9539" s="111"/>
      <c r="J9539" s="111"/>
      <c r="AD9539" s="111"/>
      <c r="AH9539" s="111"/>
    </row>
    <row r="9540" spans="3:34">
      <c r="C9540" s="111"/>
      <c r="D9540" s="111"/>
      <c r="E9540" s="111"/>
      <c r="F9540" s="138"/>
      <c r="G9540" s="111"/>
      <c r="J9540" s="111"/>
      <c r="AD9540" s="111"/>
      <c r="AH9540" s="111"/>
    </row>
    <row r="9541" spans="3:34">
      <c r="C9541" s="111"/>
      <c r="D9541" s="111"/>
      <c r="E9541" s="111"/>
      <c r="F9541" s="138"/>
      <c r="G9541" s="111"/>
      <c r="J9541" s="111"/>
      <c r="AD9541" s="111"/>
      <c r="AH9541" s="111"/>
    </row>
    <row r="9542" spans="3:34">
      <c r="C9542" s="111"/>
      <c r="D9542" s="111"/>
      <c r="E9542" s="111"/>
      <c r="F9542" s="138"/>
      <c r="G9542" s="111"/>
      <c r="J9542" s="111"/>
      <c r="AD9542" s="111"/>
      <c r="AH9542" s="111"/>
    </row>
    <row r="9543" spans="3:34">
      <c r="C9543" s="111"/>
      <c r="D9543" s="111"/>
      <c r="E9543" s="111"/>
      <c r="F9543" s="138"/>
      <c r="G9543" s="111"/>
      <c r="J9543" s="111"/>
      <c r="AD9543" s="111"/>
      <c r="AH9543" s="111"/>
    </row>
    <row r="9544" spans="3:34">
      <c r="C9544" s="111"/>
      <c r="D9544" s="111"/>
      <c r="E9544" s="111"/>
      <c r="F9544" s="138"/>
      <c r="G9544" s="111"/>
      <c r="J9544" s="111"/>
      <c r="AD9544" s="111"/>
      <c r="AH9544" s="111"/>
    </row>
    <row r="9545" spans="3:34">
      <c r="C9545" s="111"/>
      <c r="D9545" s="111"/>
      <c r="E9545" s="111"/>
      <c r="F9545" s="138"/>
      <c r="G9545" s="111"/>
      <c r="J9545" s="111"/>
      <c r="AD9545" s="111"/>
      <c r="AH9545" s="111"/>
    </row>
    <row r="9546" spans="3:34">
      <c r="C9546" s="111"/>
      <c r="D9546" s="111"/>
      <c r="E9546" s="111"/>
      <c r="F9546" s="138"/>
      <c r="G9546" s="111"/>
      <c r="J9546" s="111"/>
      <c r="AD9546" s="111"/>
      <c r="AH9546" s="111"/>
    </row>
    <row r="9547" spans="3:34">
      <c r="C9547" s="111"/>
      <c r="D9547" s="111"/>
      <c r="E9547" s="111"/>
      <c r="F9547" s="138"/>
      <c r="G9547" s="111"/>
      <c r="J9547" s="111"/>
      <c r="AD9547" s="111"/>
      <c r="AH9547" s="111"/>
    </row>
    <row r="9548" spans="3:34">
      <c r="C9548" s="111"/>
      <c r="D9548" s="111"/>
      <c r="E9548" s="111"/>
      <c r="F9548" s="138"/>
      <c r="G9548" s="111"/>
      <c r="J9548" s="111"/>
      <c r="AD9548" s="111"/>
      <c r="AH9548" s="111"/>
    </row>
    <row r="9549" spans="3:34">
      <c r="C9549" s="111"/>
      <c r="D9549" s="111"/>
      <c r="E9549" s="111"/>
      <c r="F9549" s="138"/>
      <c r="G9549" s="111"/>
      <c r="J9549" s="111"/>
      <c r="AD9549" s="111"/>
      <c r="AH9549" s="111"/>
    </row>
    <row r="9550" spans="3:34">
      <c r="C9550" s="111"/>
      <c r="D9550" s="111"/>
      <c r="E9550" s="111"/>
      <c r="F9550" s="138"/>
      <c r="G9550" s="111"/>
      <c r="J9550" s="111"/>
      <c r="AD9550" s="111"/>
      <c r="AH9550" s="111"/>
    </row>
    <row r="9551" spans="3:34">
      <c r="C9551" s="111"/>
      <c r="D9551" s="111"/>
      <c r="E9551" s="111"/>
      <c r="F9551" s="138"/>
      <c r="G9551" s="111"/>
      <c r="J9551" s="111"/>
      <c r="AD9551" s="111"/>
      <c r="AH9551" s="111"/>
    </row>
    <row r="9552" spans="3:34">
      <c r="C9552" s="111"/>
      <c r="D9552" s="111"/>
      <c r="E9552" s="111"/>
      <c r="F9552" s="138"/>
      <c r="G9552" s="111"/>
      <c r="J9552" s="111"/>
      <c r="AD9552" s="111"/>
      <c r="AH9552" s="111"/>
    </row>
    <row r="9553" spans="3:34">
      <c r="C9553" s="111"/>
      <c r="D9553" s="111"/>
      <c r="E9553" s="111"/>
      <c r="F9553" s="138"/>
      <c r="G9553" s="111"/>
      <c r="J9553" s="111"/>
      <c r="AD9553" s="111"/>
      <c r="AH9553" s="111"/>
    </row>
    <row r="9554" spans="3:34">
      <c r="C9554" s="111"/>
      <c r="D9554" s="111"/>
      <c r="E9554" s="111"/>
      <c r="F9554" s="138"/>
      <c r="G9554" s="111"/>
      <c r="J9554" s="111"/>
      <c r="AD9554" s="111"/>
      <c r="AH9554" s="111"/>
    </row>
    <row r="9555" spans="3:34">
      <c r="C9555" s="111"/>
      <c r="D9555" s="111"/>
      <c r="E9555" s="111"/>
      <c r="F9555" s="138"/>
      <c r="G9555" s="111"/>
      <c r="J9555" s="111"/>
      <c r="AD9555" s="111"/>
      <c r="AH9555" s="111"/>
    </row>
    <row r="9556" spans="3:34">
      <c r="C9556" s="111"/>
      <c r="D9556" s="111"/>
      <c r="E9556" s="111"/>
      <c r="F9556" s="138"/>
      <c r="G9556" s="111"/>
      <c r="J9556" s="111"/>
      <c r="AD9556" s="111"/>
      <c r="AH9556" s="111"/>
    </row>
    <row r="9557" spans="3:34">
      <c r="C9557" s="111"/>
      <c r="D9557" s="111"/>
      <c r="E9557" s="111"/>
      <c r="F9557" s="138"/>
      <c r="G9557" s="111"/>
      <c r="J9557" s="111"/>
      <c r="AD9557" s="111"/>
      <c r="AH9557" s="111"/>
    </row>
    <row r="9558" spans="3:34">
      <c r="C9558" s="111"/>
      <c r="D9558" s="111"/>
      <c r="E9558" s="111"/>
      <c r="F9558" s="138"/>
      <c r="G9558" s="111"/>
      <c r="J9558" s="111"/>
      <c r="AD9558" s="111"/>
      <c r="AH9558" s="111"/>
    </row>
    <row r="9559" spans="3:34">
      <c r="C9559" s="111"/>
      <c r="D9559" s="111"/>
      <c r="E9559" s="111"/>
      <c r="F9559" s="138"/>
      <c r="G9559" s="111"/>
      <c r="J9559" s="111"/>
      <c r="AD9559" s="111"/>
      <c r="AH9559" s="111"/>
    </row>
    <row r="9560" spans="3:34">
      <c r="C9560" s="111"/>
      <c r="D9560" s="111"/>
      <c r="E9560" s="111"/>
      <c r="F9560" s="138"/>
      <c r="G9560" s="111"/>
      <c r="J9560" s="111"/>
      <c r="AD9560" s="111"/>
      <c r="AH9560" s="111"/>
    </row>
    <row r="9561" spans="3:34">
      <c r="C9561" s="111"/>
      <c r="D9561" s="111"/>
      <c r="E9561" s="111"/>
      <c r="F9561" s="138"/>
      <c r="G9561" s="111"/>
      <c r="J9561" s="111"/>
      <c r="AD9561" s="111"/>
      <c r="AH9561" s="111"/>
    </row>
    <row r="9562" spans="3:34">
      <c r="C9562" s="111"/>
      <c r="D9562" s="111"/>
      <c r="E9562" s="111"/>
      <c r="F9562" s="138"/>
      <c r="G9562" s="111"/>
      <c r="J9562" s="111"/>
      <c r="AD9562" s="111"/>
      <c r="AH9562" s="111"/>
    </row>
    <row r="9563" spans="3:34">
      <c r="C9563" s="111"/>
      <c r="D9563" s="111"/>
      <c r="E9563" s="111"/>
      <c r="F9563" s="138"/>
      <c r="G9563" s="111"/>
      <c r="J9563" s="111"/>
      <c r="AD9563" s="111"/>
      <c r="AH9563" s="111"/>
    </row>
    <row r="9564" spans="3:34">
      <c r="C9564" s="111"/>
      <c r="D9564" s="111"/>
      <c r="E9564" s="111"/>
      <c r="F9564" s="138"/>
      <c r="G9564" s="111"/>
      <c r="J9564" s="111"/>
      <c r="AD9564" s="111"/>
      <c r="AH9564" s="111"/>
    </row>
    <row r="9565" spans="3:34">
      <c r="C9565" s="111"/>
      <c r="D9565" s="111"/>
      <c r="E9565" s="111"/>
      <c r="F9565" s="138"/>
      <c r="G9565" s="111"/>
      <c r="J9565" s="111"/>
      <c r="AD9565" s="111"/>
      <c r="AH9565" s="111"/>
    </row>
    <row r="9566" spans="3:34">
      <c r="C9566" s="111"/>
      <c r="D9566" s="111"/>
      <c r="E9566" s="111"/>
      <c r="F9566" s="138"/>
      <c r="G9566" s="111"/>
      <c r="J9566" s="111"/>
      <c r="AD9566" s="111"/>
      <c r="AH9566" s="111"/>
    </row>
    <row r="9567" spans="3:34">
      <c r="C9567" s="111"/>
      <c r="D9567" s="111"/>
      <c r="E9567" s="111"/>
      <c r="F9567" s="138"/>
      <c r="G9567" s="111"/>
      <c r="J9567" s="111"/>
      <c r="AD9567" s="111"/>
      <c r="AH9567" s="111"/>
    </row>
    <row r="9568" spans="3:34">
      <c r="C9568" s="111"/>
      <c r="D9568" s="111"/>
      <c r="E9568" s="111"/>
      <c r="F9568" s="138"/>
      <c r="G9568" s="111"/>
      <c r="J9568" s="111"/>
      <c r="AD9568" s="111"/>
      <c r="AH9568" s="111"/>
    </row>
    <row r="9569" spans="3:34">
      <c r="C9569" s="111"/>
      <c r="D9569" s="111"/>
      <c r="E9569" s="111"/>
      <c r="F9569" s="138"/>
      <c r="G9569" s="111"/>
      <c r="J9569" s="111"/>
      <c r="AD9569" s="111"/>
      <c r="AH9569" s="111"/>
    </row>
    <row r="9570" spans="3:34">
      <c r="C9570" s="111"/>
      <c r="D9570" s="111"/>
      <c r="E9570" s="111"/>
      <c r="F9570" s="138"/>
      <c r="G9570" s="111"/>
      <c r="J9570" s="111"/>
      <c r="AD9570" s="111"/>
      <c r="AH9570" s="111"/>
    </row>
    <row r="9571" spans="3:34">
      <c r="C9571" s="111"/>
      <c r="D9571" s="111"/>
      <c r="E9571" s="111"/>
      <c r="F9571" s="138"/>
      <c r="G9571" s="111"/>
      <c r="J9571" s="111"/>
      <c r="AD9571" s="111"/>
      <c r="AH9571" s="111"/>
    </row>
    <row r="9572" spans="3:34">
      <c r="C9572" s="111"/>
      <c r="D9572" s="111"/>
      <c r="E9572" s="111"/>
      <c r="F9572" s="138"/>
      <c r="G9572" s="111"/>
      <c r="J9572" s="111"/>
      <c r="AD9572" s="111"/>
      <c r="AH9572" s="111"/>
    </row>
    <row r="9573" spans="3:34">
      <c r="C9573" s="111"/>
      <c r="D9573" s="111"/>
      <c r="E9573" s="111"/>
      <c r="F9573" s="138"/>
      <c r="G9573" s="111"/>
      <c r="J9573" s="111"/>
      <c r="AD9573" s="111"/>
      <c r="AH9573" s="111"/>
    </row>
    <row r="9574" spans="3:34">
      <c r="C9574" s="111"/>
      <c r="D9574" s="111"/>
      <c r="E9574" s="111"/>
      <c r="F9574" s="138"/>
      <c r="G9574" s="111"/>
      <c r="J9574" s="111"/>
      <c r="AD9574" s="111"/>
      <c r="AH9574" s="111"/>
    </row>
    <row r="9575" spans="3:34">
      <c r="C9575" s="111"/>
      <c r="D9575" s="111"/>
      <c r="E9575" s="111"/>
      <c r="F9575" s="138"/>
      <c r="G9575" s="111"/>
      <c r="J9575" s="111"/>
      <c r="AD9575" s="111"/>
      <c r="AH9575" s="111"/>
    </row>
    <row r="9576" spans="3:34">
      <c r="C9576" s="111"/>
      <c r="D9576" s="111"/>
      <c r="E9576" s="111"/>
      <c r="F9576" s="138"/>
      <c r="G9576" s="111"/>
      <c r="J9576" s="111"/>
      <c r="AD9576" s="111"/>
      <c r="AH9576" s="111"/>
    </row>
    <row r="9577" spans="3:34">
      <c r="C9577" s="111"/>
      <c r="D9577" s="111"/>
      <c r="E9577" s="111"/>
      <c r="F9577" s="138"/>
      <c r="G9577" s="111"/>
      <c r="J9577" s="111"/>
      <c r="AD9577" s="111"/>
      <c r="AH9577" s="111"/>
    </row>
    <row r="9578" spans="3:34">
      <c r="C9578" s="111"/>
      <c r="D9578" s="111"/>
      <c r="E9578" s="111"/>
      <c r="F9578" s="138"/>
      <c r="G9578" s="111"/>
      <c r="J9578" s="111"/>
      <c r="AD9578" s="111"/>
      <c r="AH9578" s="111"/>
    </row>
    <row r="9579" spans="3:34">
      <c r="C9579" s="111"/>
      <c r="D9579" s="111"/>
      <c r="E9579" s="111"/>
      <c r="F9579" s="138"/>
      <c r="G9579" s="111"/>
      <c r="J9579" s="111"/>
      <c r="AD9579" s="111"/>
      <c r="AH9579" s="111"/>
    </row>
    <row r="9580" spans="3:34">
      <c r="C9580" s="111"/>
      <c r="D9580" s="111"/>
      <c r="E9580" s="111"/>
      <c r="F9580" s="138"/>
      <c r="G9580" s="111"/>
      <c r="J9580" s="111"/>
      <c r="AD9580" s="111"/>
      <c r="AH9580" s="111"/>
    </row>
    <row r="9581" spans="3:34">
      <c r="C9581" s="111"/>
      <c r="D9581" s="111"/>
      <c r="E9581" s="111"/>
      <c r="F9581" s="138"/>
      <c r="G9581" s="111"/>
      <c r="J9581" s="111"/>
      <c r="AD9581" s="111"/>
      <c r="AH9581" s="111"/>
    </row>
    <row r="9582" spans="3:34">
      <c r="C9582" s="111"/>
      <c r="D9582" s="111"/>
      <c r="E9582" s="111"/>
      <c r="F9582" s="138"/>
      <c r="G9582" s="111"/>
      <c r="J9582" s="111"/>
      <c r="AD9582" s="111"/>
      <c r="AH9582" s="111"/>
    </row>
    <row r="9583" spans="3:34">
      <c r="C9583" s="111"/>
      <c r="D9583" s="111"/>
      <c r="E9583" s="111"/>
      <c r="F9583" s="138"/>
      <c r="G9583" s="111"/>
      <c r="J9583" s="111"/>
      <c r="AD9583" s="111"/>
      <c r="AH9583" s="111"/>
    </row>
    <row r="9584" spans="3:34">
      <c r="C9584" s="111"/>
      <c r="D9584" s="111"/>
      <c r="E9584" s="111"/>
      <c r="F9584" s="138"/>
      <c r="G9584" s="111"/>
      <c r="J9584" s="111"/>
      <c r="AD9584" s="111"/>
      <c r="AH9584" s="111"/>
    </row>
    <row r="9585" spans="3:34">
      <c r="C9585" s="111"/>
      <c r="D9585" s="111"/>
      <c r="E9585" s="111"/>
      <c r="F9585" s="138"/>
      <c r="G9585" s="111"/>
      <c r="J9585" s="111"/>
      <c r="AD9585" s="111"/>
      <c r="AH9585" s="111"/>
    </row>
    <row r="9586" spans="3:34">
      <c r="C9586" s="111"/>
      <c r="D9586" s="111"/>
      <c r="E9586" s="111"/>
      <c r="F9586" s="138"/>
      <c r="G9586" s="111"/>
      <c r="J9586" s="111"/>
      <c r="AD9586" s="111"/>
      <c r="AH9586" s="111"/>
    </row>
    <row r="9587" spans="3:34">
      <c r="C9587" s="111"/>
      <c r="D9587" s="111"/>
      <c r="E9587" s="111"/>
      <c r="F9587" s="138"/>
      <c r="G9587" s="111"/>
      <c r="J9587" s="111"/>
      <c r="AD9587" s="111"/>
      <c r="AH9587" s="111"/>
    </row>
    <row r="9588" spans="3:34">
      <c r="C9588" s="111"/>
      <c r="D9588" s="111"/>
      <c r="E9588" s="111"/>
      <c r="F9588" s="138"/>
      <c r="G9588" s="111"/>
      <c r="J9588" s="111"/>
      <c r="AD9588" s="111"/>
      <c r="AH9588" s="111"/>
    </row>
    <row r="9589" spans="3:34">
      <c r="C9589" s="111"/>
      <c r="D9589" s="111"/>
      <c r="E9589" s="111"/>
      <c r="F9589" s="138"/>
      <c r="G9589" s="111"/>
      <c r="J9589" s="111"/>
      <c r="AD9589" s="111"/>
      <c r="AH9589" s="111"/>
    </row>
    <row r="9590" spans="3:34">
      <c r="C9590" s="111"/>
      <c r="D9590" s="111"/>
      <c r="E9590" s="111"/>
      <c r="F9590" s="138"/>
      <c r="G9590" s="111"/>
      <c r="J9590" s="111"/>
      <c r="AD9590" s="111"/>
      <c r="AH9590" s="111"/>
    </row>
    <row r="9591" spans="3:34">
      <c r="C9591" s="111"/>
      <c r="D9591" s="111"/>
      <c r="E9591" s="111"/>
      <c r="F9591" s="138"/>
      <c r="G9591" s="111"/>
      <c r="J9591" s="111"/>
      <c r="AD9591" s="111"/>
      <c r="AH9591" s="111"/>
    </row>
    <row r="9592" spans="3:34">
      <c r="C9592" s="111"/>
      <c r="D9592" s="111"/>
      <c r="E9592" s="111"/>
      <c r="F9592" s="138"/>
      <c r="G9592" s="111"/>
      <c r="J9592" s="111"/>
      <c r="AD9592" s="111"/>
      <c r="AH9592" s="111"/>
    </row>
    <row r="9593" spans="3:34">
      <c r="C9593" s="111"/>
      <c r="D9593" s="111"/>
      <c r="E9593" s="111"/>
      <c r="F9593" s="138"/>
      <c r="G9593" s="111"/>
      <c r="J9593" s="111"/>
      <c r="AD9593" s="111"/>
      <c r="AH9593" s="111"/>
    </row>
    <row r="9594" spans="3:34">
      <c r="C9594" s="111"/>
      <c r="D9594" s="111"/>
      <c r="E9594" s="111"/>
      <c r="F9594" s="138"/>
      <c r="G9594" s="111"/>
      <c r="J9594" s="111"/>
      <c r="AD9594" s="111"/>
      <c r="AH9594" s="111"/>
    </row>
    <row r="9595" spans="3:34">
      <c r="C9595" s="111"/>
      <c r="D9595" s="111"/>
      <c r="E9595" s="111"/>
      <c r="F9595" s="138"/>
      <c r="G9595" s="111"/>
      <c r="J9595" s="111"/>
      <c r="AD9595" s="111"/>
      <c r="AH9595" s="111"/>
    </row>
    <row r="9596" spans="3:34">
      <c r="C9596" s="111"/>
      <c r="D9596" s="111"/>
      <c r="E9596" s="111"/>
      <c r="F9596" s="138"/>
      <c r="G9596" s="111"/>
      <c r="J9596" s="111"/>
      <c r="AD9596" s="111"/>
      <c r="AH9596" s="111"/>
    </row>
    <row r="9597" spans="3:34">
      <c r="C9597" s="111"/>
      <c r="D9597" s="111"/>
      <c r="E9597" s="111"/>
      <c r="F9597" s="138"/>
      <c r="G9597" s="111"/>
      <c r="J9597" s="111"/>
      <c r="AD9597" s="111"/>
      <c r="AH9597" s="111"/>
    </row>
    <row r="9598" spans="3:34">
      <c r="C9598" s="111"/>
      <c r="D9598" s="111"/>
      <c r="E9598" s="111"/>
      <c r="F9598" s="138"/>
      <c r="G9598" s="111"/>
      <c r="J9598" s="111"/>
      <c r="AD9598" s="111"/>
      <c r="AH9598" s="111"/>
    </row>
    <row r="9599" spans="3:34">
      <c r="C9599" s="111"/>
      <c r="D9599" s="111"/>
      <c r="E9599" s="111"/>
      <c r="F9599" s="138"/>
      <c r="G9599" s="111"/>
      <c r="J9599" s="111"/>
      <c r="AD9599" s="111"/>
      <c r="AH9599" s="111"/>
    </row>
    <row r="9600" spans="3:34">
      <c r="C9600" s="111"/>
      <c r="D9600" s="111"/>
      <c r="E9600" s="111"/>
      <c r="F9600" s="138"/>
      <c r="G9600" s="111"/>
      <c r="J9600" s="111"/>
      <c r="AD9600" s="111"/>
      <c r="AH9600" s="111"/>
    </row>
    <row r="9601" spans="3:34">
      <c r="C9601" s="111"/>
      <c r="D9601" s="111"/>
      <c r="E9601" s="111"/>
      <c r="F9601" s="138"/>
      <c r="G9601" s="111"/>
      <c r="J9601" s="111"/>
      <c r="AD9601" s="111"/>
      <c r="AH9601" s="111"/>
    </row>
    <row r="9602" spans="3:34">
      <c r="C9602" s="111"/>
      <c r="D9602" s="111"/>
      <c r="E9602" s="111"/>
      <c r="F9602" s="138"/>
      <c r="G9602" s="111"/>
      <c r="J9602" s="111"/>
      <c r="AD9602" s="111"/>
      <c r="AH9602" s="111"/>
    </row>
    <row r="9603" spans="3:34">
      <c r="C9603" s="111"/>
      <c r="D9603" s="111"/>
      <c r="E9603" s="111"/>
      <c r="F9603" s="138"/>
      <c r="G9603" s="111"/>
      <c r="J9603" s="111"/>
      <c r="AD9603" s="111"/>
      <c r="AH9603" s="111"/>
    </row>
    <row r="9604" spans="3:34">
      <c r="C9604" s="111"/>
      <c r="D9604" s="111"/>
      <c r="E9604" s="111"/>
      <c r="F9604" s="138"/>
      <c r="G9604" s="111"/>
      <c r="J9604" s="111"/>
      <c r="AD9604" s="111"/>
      <c r="AH9604" s="111"/>
    </row>
    <row r="9605" spans="3:34">
      <c r="C9605" s="111"/>
      <c r="D9605" s="111"/>
      <c r="E9605" s="111"/>
      <c r="F9605" s="138"/>
      <c r="G9605" s="111"/>
      <c r="J9605" s="111"/>
      <c r="AD9605" s="111"/>
      <c r="AH9605" s="111"/>
    </row>
    <row r="9606" spans="3:34">
      <c r="C9606" s="111"/>
      <c r="D9606" s="111"/>
      <c r="E9606" s="111"/>
      <c r="F9606" s="138"/>
      <c r="G9606" s="111"/>
      <c r="J9606" s="111"/>
      <c r="AD9606" s="111"/>
      <c r="AH9606" s="111"/>
    </row>
    <row r="9607" spans="3:34">
      <c r="C9607" s="111"/>
      <c r="D9607" s="111"/>
      <c r="E9607" s="111"/>
      <c r="F9607" s="138"/>
      <c r="G9607" s="111"/>
      <c r="J9607" s="111"/>
      <c r="AD9607" s="111"/>
      <c r="AH9607" s="111"/>
    </row>
    <row r="9608" spans="3:34">
      <c r="C9608" s="111"/>
      <c r="D9608" s="111"/>
      <c r="E9608" s="111"/>
      <c r="F9608" s="138"/>
      <c r="G9608" s="111"/>
      <c r="J9608" s="111"/>
      <c r="AD9608" s="111"/>
      <c r="AH9608" s="111"/>
    </row>
    <row r="9609" spans="3:34">
      <c r="C9609" s="111"/>
      <c r="D9609" s="111"/>
      <c r="E9609" s="111"/>
      <c r="F9609" s="138"/>
      <c r="G9609" s="111"/>
      <c r="J9609" s="111"/>
      <c r="AD9609" s="111"/>
      <c r="AH9609" s="111"/>
    </row>
    <row r="9610" spans="3:34">
      <c r="C9610" s="111"/>
      <c r="D9610" s="111"/>
      <c r="E9610" s="111"/>
      <c r="F9610" s="138"/>
      <c r="G9610" s="111"/>
      <c r="J9610" s="111"/>
      <c r="AD9610" s="111"/>
      <c r="AH9610" s="111"/>
    </row>
    <row r="9611" spans="3:34">
      <c r="C9611" s="111"/>
      <c r="D9611" s="111"/>
      <c r="E9611" s="111"/>
      <c r="F9611" s="138"/>
      <c r="G9611" s="111"/>
      <c r="J9611" s="111"/>
      <c r="AD9611" s="111"/>
      <c r="AH9611" s="111"/>
    </row>
    <row r="9612" spans="3:34">
      <c r="C9612" s="111"/>
      <c r="D9612" s="111"/>
      <c r="E9612" s="111"/>
      <c r="F9612" s="138"/>
      <c r="G9612" s="111"/>
      <c r="J9612" s="111"/>
      <c r="AD9612" s="111"/>
      <c r="AH9612" s="111"/>
    </row>
    <row r="9613" spans="3:34">
      <c r="C9613" s="111"/>
      <c r="D9613" s="111"/>
      <c r="E9613" s="111"/>
      <c r="F9613" s="138"/>
      <c r="G9613" s="111"/>
      <c r="J9613" s="111"/>
      <c r="AD9613" s="111"/>
      <c r="AH9613" s="111"/>
    </row>
    <row r="9614" spans="3:34">
      <c r="C9614" s="111"/>
      <c r="D9614" s="111"/>
      <c r="E9614" s="111"/>
      <c r="F9614" s="138"/>
      <c r="G9614" s="111"/>
      <c r="J9614" s="111"/>
      <c r="AD9614" s="111"/>
      <c r="AH9614" s="111"/>
    </row>
    <row r="9615" spans="3:34">
      <c r="C9615" s="111"/>
      <c r="D9615" s="111"/>
      <c r="E9615" s="111"/>
      <c r="F9615" s="138"/>
      <c r="G9615" s="111"/>
      <c r="J9615" s="111"/>
      <c r="AD9615" s="111"/>
      <c r="AH9615" s="111"/>
    </row>
    <row r="9616" spans="3:34">
      <c r="C9616" s="111"/>
      <c r="D9616" s="111"/>
      <c r="E9616" s="111"/>
      <c r="F9616" s="138"/>
      <c r="G9616" s="111"/>
      <c r="J9616" s="111"/>
      <c r="AD9616" s="111"/>
      <c r="AH9616" s="111"/>
    </row>
    <row r="9617" spans="3:34">
      <c r="C9617" s="111"/>
      <c r="D9617" s="111"/>
      <c r="E9617" s="111"/>
      <c r="F9617" s="138"/>
      <c r="G9617" s="111"/>
      <c r="J9617" s="111"/>
      <c r="AD9617" s="111"/>
      <c r="AH9617" s="111"/>
    </row>
    <row r="9618" spans="3:34">
      <c r="C9618" s="111"/>
      <c r="D9618" s="111"/>
      <c r="E9618" s="111"/>
      <c r="F9618" s="138"/>
      <c r="G9618" s="111"/>
      <c r="J9618" s="111"/>
      <c r="AD9618" s="111"/>
      <c r="AH9618" s="111"/>
    </row>
    <row r="9619" spans="3:34">
      <c r="C9619" s="111"/>
      <c r="D9619" s="111"/>
      <c r="E9619" s="111"/>
      <c r="F9619" s="138"/>
      <c r="G9619" s="111"/>
      <c r="J9619" s="111"/>
      <c r="AD9619" s="111"/>
      <c r="AH9619" s="111"/>
    </row>
    <row r="9620" spans="3:34">
      <c r="C9620" s="111"/>
      <c r="D9620" s="111"/>
      <c r="E9620" s="111"/>
      <c r="F9620" s="138"/>
      <c r="G9620" s="111"/>
      <c r="J9620" s="111"/>
      <c r="AD9620" s="111"/>
      <c r="AH9620" s="111"/>
    </row>
    <row r="9621" spans="3:34">
      <c r="C9621" s="111"/>
      <c r="D9621" s="111"/>
      <c r="E9621" s="111"/>
      <c r="F9621" s="138"/>
      <c r="G9621" s="111"/>
      <c r="J9621" s="111"/>
      <c r="AD9621" s="111"/>
      <c r="AH9621" s="111"/>
    </row>
    <row r="9622" spans="3:34">
      <c r="C9622" s="111"/>
      <c r="D9622" s="111"/>
      <c r="E9622" s="111"/>
      <c r="F9622" s="138"/>
      <c r="G9622" s="111"/>
      <c r="J9622" s="111"/>
      <c r="AD9622" s="111"/>
      <c r="AH9622" s="111"/>
    </row>
    <row r="9623" spans="3:34">
      <c r="C9623" s="111"/>
      <c r="D9623" s="111"/>
      <c r="E9623" s="111"/>
      <c r="F9623" s="138"/>
      <c r="G9623" s="111"/>
      <c r="J9623" s="111"/>
      <c r="AD9623" s="111"/>
      <c r="AH9623" s="111"/>
    </row>
    <row r="9624" spans="3:34">
      <c r="C9624" s="111"/>
      <c r="D9624" s="111"/>
      <c r="E9624" s="111"/>
      <c r="F9624" s="138"/>
      <c r="G9624" s="111"/>
      <c r="J9624" s="111"/>
      <c r="AD9624" s="111"/>
      <c r="AH9624" s="111"/>
    </row>
    <row r="9625" spans="3:34">
      <c r="C9625" s="111"/>
      <c r="D9625" s="111"/>
      <c r="E9625" s="111"/>
      <c r="F9625" s="138"/>
      <c r="G9625" s="111"/>
      <c r="J9625" s="111"/>
      <c r="AD9625" s="111"/>
      <c r="AH9625" s="111"/>
    </row>
    <row r="9626" spans="3:34">
      <c r="C9626" s="111"/>
      <c r="D9626" s="111"/>
      <c r="E9626" s="111"/>
      <c r="F9626" s="138"/>
      <c r="G9626" s="111"/>
      <c r="J9626" s="111"/>
      <c r="AD9626" s="111"/>
      <c r="AH9626" s="111"/>
    </row>
    <row r="9627" spans="3:34">
      <c r="C9627" s="111"/>
      <c r="D9627" s="111"/>
      <c r="E9627" s="111"/>
      <c r="F9627" s="138"/>
      <c r="G9627" s="111"/>
      <c r="J9627" s="111"/>
      <c r="AD9627" s="111"/>
      <c r="AH9627" s="111"/>
    </row>
    <row r="9628" spans="3:34">
      <c r="C9628" s="111"/>
      <c r="D9628" s="111"/>
      <c r="E9628" s="111"/>
      <c r="F9628" s="138"/>
      <c r="G9628" s="111"/>
      <c r="J9628" s="111"/>
      <c r="AD9628" s="111"/>
      <c r="AH9628" s="111"/>
    </row>
    <row r="9629" spans="3:34">
      <c r="C9629" s="111"/>
      <c r="D9629" s="111"/>
      <c r="E9629" s="111"/>
      <c r="F9629" s="138"/>
      <c r="G9629" s="111"/>
      <c r="J9629" s="111"/>
      <c r="AD9629" s="111"/>
      <c r="AH9629" s="111"/>
    </row>
    <row r="9630" spans="3:34">
      <c r="C9630" s="111"/>
      <c r="D9630" s="111"/>
      <c r="E9630" s="111"/>
      <c r="F9630" s="138"/>
      <c r="G9630" s="111"/>
      <c r="J9630" s="111"/>
      <c r="AD9630" s="111"/>
      <c r="AH9630" s="111"/>
    </row>
    <row r="9631" spans="3:34">
      <c r="C9631" s="111"/>
      <c r="D9631" s="111"/>
      <c r="E9631" s="111"/>
      <c r="F9631" s="138"/>
      <c r="G9631" s="111"/>
      <c r="J9631" s="111"/>
      <c r="AD9631" s="111"/>
      <c r="AH9631" s="111"/>
    </row>
    <row r="9632" spans="3:34">
      <c r="C9632" s="111"/>
      <c r="D9632" s="111"/>
      <c r="E9632" s="111"/>
      <c r="F9632" s="138"/>
      <c r="G9632" s="111"/>
      <c r="J9632" s="111"/>
      <c r="AD9632" s="111"/>
      <c r="AH9632" s="111"/>
    </row>
    <row r="9633" spans="3:34">
      <c r="C9633" s="111"/>
      <c r="D9633" s="111"/>
      <c r="E9633" s="111"/>
      <c r="F9633" s="138"/>
      <c r="G9633" s="111"/>
      <c r="J9633" s="111"/>
      <c r="AD9633" s="111"/>
      <c r="AH9633" s="111"/>
    </row>
    <row r="9634" spans="3:34">
      <c r="C9634" s="111"/>
      <c r="D9634" s="111"/>
      <c r="E9634" s="111"/>
      <c r="F9634" s="138"/>
      <c r="G9634" s="111"/>
      <c r="J9634" s="111"/>
      <c r="AD9634" s="111"/>
      <c r="AH9634" s="111"/>
    </row>
    <row r="9635" spans="3:34">
      <c r="C9635" s="111"/>
      <c r="D9635" s="111"/>
      <c r="E9635" s="111"/>
      <c r="F9635" s="138"/>
      <c r="G9635" s="111"/>
      <c r="J9635" s="111"/>
      <c r="AD9635" s="111"/>
      <c r="AH9635" s="111"/>
    </row>
    <row r="9636" spans="3:34">
      <c r="C9636" s="111"/>
      <c r="D9636" s="111"/>
      <c r="E9636" s="111"/>
      <c r="F9636" s="138"/>
      <c r="G9636" s="111"/>
      <c r="J9636" s="111"/>
      <c r="AD9636" s="111"/>
      <c r="AH9636" s="111"/>
    </row>
    <row r="9637" spans="3:34">
      <c r="C9637" s="111"/>
      <c r="D9637" s="111"/>
      <c r="E9637" s="111"/>
      <c r="F9637" s="138"/>
      <c r="G9637" s="111"/>
      <c r="J9637" s="111"/>
      <c r="AD9637" s="111"/>
      <c r="AH9637" s="111"/>
    </row>
    <row r="9638" spans="3:34">
      <c r="C9638" s="111"/>
      <c r="D9638" s="111"/>
      <c r="E9638" s="111"/>
      <c r="F9638" s="138"/>
      <c r="G9638" s="111"/>
      <c r="J9638" s="111"/>
      <c r="AD9638" s="111"/>
      <c r="AH9638" s="111"/>
    </row>
    <row r="9639" spans="3:34">
      <c r="C9639" s="111"/>
      <c r="D9639" s="111"/>
      <c r="E9639" s="111"/>
      <c r="F9639" s="138"/>
      <c r="G9639" s="111"/>
      <c r="J9639" s="111"/>
      <c r="AD9639" s="111"/>
      <c r="AH9639" s="111"/>
    </row>
    <row r="9640" spans="3:34">
      <c r="C9640" s="111"/>
      <c r="D9640" s="111"/>
      <c r="E9640" s="111"/>
      <c r="F9640" s="138"/>
      <c r="G9640" s="111"/>
      <c r="J9640" s="111"/>
      <c r="AD9640" s="111"/>
      <c r="AH9640" s="111"/>
    </row>
    <row r="9641" spans="3:34">
      <c r="C9641" s="111"/>
      <c r="D9641" s="111"/>
      <c r="E9641" s="111"/>
      <c r="F9641" s="138"/>
      <c r="G9641" s="111"/>
      <c r="J9641" s="111"/>
      <c r="AD9641" s="111"/>
      <c r="AH9641" s="111"/>
    </row>
    <row r="9642" spans="3:34">
      <c r="C9642" s="111"/>
      <c r="D9642" s="111"/>
      <c r="E9642" s="111"/>
      <c r="F9642" s="138"/>
      <c r="G9642" s="111"/>
      <c r="J9642" s="111"/>
      <c r="AD9642" s="111"/>
      <c r="AH9642" s="111"/>
    </row>
    <row r="9643" spans="3:34">
      <c r="C9643" s="111"/>
      <c r="D9643" s="111"/>
      <c r="E9643" s="111"/>
      <c r="F9643" s="138"/>
      <c r="G9643" s="111"/>
      <c r="J9643" s="111"/>
      <c r="AD9643" s="111"/>
      <c r="AH9643" s="111"/>
    </row>
    <row r="9644" spans="3:34">
      <c r="C9644" s="111"/>
      <c r="D9644" s="111"/>
      <c r="E9644" s="111"/>
      <c r="F9644" s="138"/>
      <c r="G9644" s="111"/>
      <c r="J9644" s="111"/>
      <c r="AD9644" s="111"/>
      <c r="AH9644" s="111"/>
    </row>
    <row r="9645" spans="3:34">
      <c r="C9645" s="111"/>
      <c r="D9645" s="111"/>
      <c r="E9645" s="111"/>
      <c r="F9645" s="138"/>
      <c r="G9645" s="111"/>
      <c r="J9645" s="111"/>
      <c r="AD9645" s="111"/>
      <c r="AH9645" s="111"/>
    </row>
    <row r="9646" spans="3:34">
      <c r="C9646" s="111"/>
      <c r="D9646" s="111"/>
      <c r="E9646" s="111"/>
      <c r="F9646" s="138"/>
      <c r="G9646" s="111"/>
      <c r="J9646" s="111"/>
      <c r="AD9646" s="111"/>
      <c r="AH9646" s="111"/>
    </row>
    <row r="9647" spans="3:34">
      <c r="C9647" s="111"/>
      <c r="D9647" s="111"/>
      <c r="E9647" s="111"/>
      <c r="F9647" s="138"/>
      <c r="G9647" s="111"/>
      <c r="J9647" s="111"/>
      <c r="AD9647" s="111"/>
      <c r="AH9647" s="111"/>
    </row>
    <row r="9648" spans="3:34">
      <c r="C9648" s="111"/>
      <c r="D9648" s="111"/>
      <c r="E9648" s="111"/>
      <c r="F9648" s="138"/>
      <c r="G9648" s="111"/>
      <c r="J9648" s="111"/>
      <c r="AD9648" s="111"/>
      <c r="AH9648" s="111"/>
    </row>
    <row r="9649" spans="3:34">
      <c r="C9649" s="111"/>
      <c r="D9649" s="111"/>
      <c r="E9649" s="111"/>
      <c r="F9649" s="138"/>
      <c r="G9649" s="111"/>
      <c r="J9649" s="111"/>
      <c r="AD9649" s="111"/>
      <c r="AH9649" s="111"/>
    </row>
    <row r="9650" spans="3:34">
      <c r="C9650" s="111"/>
      <c r="D9650" s="111"/>
      <c r="E9650" s="111"/>
      <c r="F9650" s="138"/>
      <c r="G9650" s="111"/>
      <c r="J9650" s="111"/>
      <c r="AD9650" s="111"/>
      <c r="AH9650" s="111"/>
    </row>
    <row r="9651" spans="3:34">
      <c r="C9651" s="111"/>
      <c r="D9651" s="111"/>
      <c r="E9651" s="111"/>
      <c r="F9651" s="138"/>
      <c r="G9651" s="111"/>
      <c r="J9651" s="111"/>
      <c r="AD9651" s="111"/>
      <c r="AH9651" s="111"/>
    </row>
    <row r="9652" spans="3:34">
      <c r="C9652" s="111"/>
      <c r="D9652" s="111"/>
      <c r="E9652" s="111"/>
      <c r="F9652" s="138"/>
      <c r="G9652" s="111"/>
      <c r="J9652" s="111"/>
      <c r="AD9652" s="111"/>
      <c r="AH9652" s="111"/>
    </row>
    <row r="9653" spans="3:34">
      <c r="C9653" s="111"/>
      <c r="D9653" s="111"/>
      <c r="E9653" s="111"/>
      <c r="F9653" s="138"/>
      <c r="G9653" s="111"/>
      <c r="J9653" s="111"/>
      <c r="AD9653" s="111"/>
      <c r="AH9653" s="111"/>
    </row>
    <row r="9654" spans="3:34">
      <c r="C9654" s="111"/>
      <c r="D9654" s="111"/>
      <c r="E9654" s="111"/>
      <c r="F9654" s="138"/>
      <c r="G9654" s="111"/>
      <c r="J9654" s="111"/>
      <c r="AD9654" s="111"/>
      <c r="AH9654" s="111"/>
    </row>
    <row r="9655" spans="3:34">
      <c r="C9655" s="111"/>
      <c r="D9655" s="111"/>
      <c r="E9655" s="111"/>
      <c r="F9655" s="138"/>
      <c r="G9655" s="111"/>
      <c r="J9655" s="111"/>
      <c r="AD9655" s="111"/>
      <c r="AH9655" s="111"/>
    </row>
    <row r="9656" spans="3:34">
      <c r="C9656" s="111"/>
      <c r="D9656" s="111"/>
      <c r="E9656" s="111"/>
      <c r="F9656" s="138"/>
      <c r="G9656" s="111"/>
      <c r="J9656" s="111"/>
      <c r="AD9656" s="111"/>
      <c r="AH9656" s="111"/>
    </row>
    <row r="9657" spans="3:34">
      <c r="C9657" s="111"/>
      <c r="D9657" s="111"/>
      <c r="E9657" s="111"/>
      <c r="F9657" s="138"/>
      <c r="G9657" s="111"/>
      <c r="J9657" s="111"/>
      <c r="AD9657" s="111"/>
      <c r="AH9657" s="111"/>
    </row>
    <row r="9658" spans="3:34">
      <c r="C9658" s="111"/>
      <c r="D9658" s="111"/>
      <c r="E9658" s="111"/>
      <c r="F9658" s="138"/>
      <c r="G9658" s="111"/>
      <c r="J9658" s="111"/>
      <c r="AD9658" s="111"/>
      <c r="AH9658" s="111"/>
    </row>
    <row r="9659" spans="3:34">
      <c r="C9659" s="111"/>
      <c r="D9659" s="111"/>
      <c r="E9659" s="111"/>
      <c r="F9659" s="138"/>
      <c r="G9659" s="111"/>
      <c r="J9659" s="111"/>
      <c r="AD9659" s="111"/>
      <c r="AH9659" s="111"/>
    </row>
    <row r="9660" spans="3:34">
      <c r="C9660" s="111"/>
      <c r="D9660" s="111"/>
      <c r="E9660" s="111"/>
      <c r="F9660" s="138"/>
      <c r="G9660" s="111"/>
      <c r="J9660" s="111"/>
      <c r="AD9660" s="111"/>
      <c r="AH9660" s="111"/>
    </row>
    <row r="9661" spans="3:34">
      <c r="C9661" s="111"/>
      <c r="D9661" s="111"/>
      <c r="E9661" s="111"/>
      <c r="F9661" s="138"/>
      <c r="G9661" s="111"/>
      <c r="J9661" s="111"/>
      <c r="AD9661" s="111"/>
      <c r="AH9661" s="111"/>
    </row>
    <row r="9662" spans="3:34">
      <c r="C9662" s="111"/>
      <c r="D9662" s="111"/>
      <c r="E9662" s="111"/>
      <c r="F9662" s="138"/>
      <c r="G9662" s="111"/>
      <c r="J9662" s="111"/>
      <c r="AD9662" s="111"/>
      <c r="AH9662" s="111"/>
    </row>
    <row r="9663" spans="3:34">
      <c r="C9663" s="111"/>
      <c r="D9663" s="111"/>
      <c r="E9663" s="111"/>
      <c r="F9663" s="138"/>
      <c r="G9663" s="111"/>
      <c r="J9663" s="111"/>
      <c r="AD9663" s="111"/>
      <c r="AH9663" s="111"/>
    </row>
    <row r="9664" spans="3:34">
      <c r="C9664" s="111"/>
      <c r="D9664" s="111"/>
      <c r="E9664" s="111"/>
      <c r="F9664" s="138"/>
      <c r="G9664" s="111"/>
      <c r="J9664" s="111"/>
      <c r="AD9664" s="111"/>
      <c r="AH9664" s="111"/>
    </row>
    <row r="9665" spans="3:34">
      <c r="C9665" s="111"/>
      <c r="D9665" s="111"/>
      <c r="E9665" s="111"/>
      <c r="F9665" s="138"/>
      <c r="G9665" s="111"/>
      <c r="J9665" s="111"/>
      <c r="AD9665" s="111"/>
      <c r="AH9665" s="111"/>
    </row>
    <row r="9666" spans="3:34">
      <c r="C9666" s="111"/>
      <c r="D9666" s="111"/>
      <c r="E9666" s="111"/>
      <c r="F9666" s="138"/>
      <c r="G9666" s="111"/>
      <c r="J9666" s="111"/>
      <c r="AD9666" s="111"/>
      <c r="AH9666" s="111"/>
    </row>
    <row r="9667" spans="3:34">
      <c r="C9667" s="111"/>
      <c r="D9667" s="111"/>
      <c r="E9667" s="111"/>
      <c r="F9667" s="138"/>
      <c r="G9667" s="111"/>
      <c r="J9667" s="111"/>
      <c r="AD9667" s="111"/>
      <c r="AH9667" s="111"/>
    </row>
    <row r="9668" spans="3:34">
      <c r="C9668" s="111"/>
      <c r="D9668" s="111"/>
      <c r="E9668" s="111"/>
      <c r="F9668" s="138"/>
      <c r="G9668" s="111"/>
      <c r="J9668" s="111"/>
      <c r="AD9668" s="111"/>
      <c r="AH9668" s="111"/>
    </row>
    <row r="9669" spans="3:34">
      <c r="C9669" s="111"/>
      <c r="D9669" s="111"/>
      <c r="E9669" s="111"/>
      <c r="F9669" s="138"/>
      <c r="G9669" s="111"/>
      <c r="J9669" s="111"/>
      <c r="AD9669" s="111"/>
      <c r="AH9669" s="111"/>
    </row>
    <row r="9670" spans="3:34">
      <c r="C9670" s="111"/>
      <c r="D9670" s="111"/>
      <c r="E9670" s="111"/>
      <c r="F9670" s="138"/>
      <c r="G9670" s="111"/>
      <c r="J9670" s="111"/>
      <c r="AD9670" s="111"/>
      <c r="AH9670" s="111"/>
    </row>
    <row r="9671" spans="3:34">
      <c r="C9671" s="111"/>
      <c r="D9671" s="111"/>
      <c r="E9671" s="111"/>
      <c r="F9671" s="138"/>
      <c r="G9671" s="111"/>
      <c r="J9671" s="111"/>
      <c r="AD9671" s="111"/>
      <c r="AH9671" s="111"/>
    </row>
    <row r="9672" spans="3:34">
      <c r="C9672" s="111"/>
      <c r="D9672" s="111"/>
      <c r="E9672" s="111"/>
      <c r="F9672" s="138"/>
      <c r="G9672" s="111"/>
      <c r="J9672" s="111"/>
      <c r="AD9672" s="111"/>
      <c r="AH9672" s="111"/>
    </row>
    <row r="9673" spans="3:34">
      <c r="C9673" s="111"/>
      <c r="D9673" s="111"/>
      <c r="E9673" s="111"/>
      <c r="F9673" s="138"/>
      <c r="G9673" s="111"/>
      <c r="J9673" s="111"/>
      <c r="AD9673" s="111"/>
      <c r="AH9673" s="111"/>
    </row>
    <row r="9674" spans="3:34">
      <c r="C9674" s="111"/>
      <c r="D9674" s="111"/>
      <c r="E9674" s="111"/>
      <c r="F9674" s="138"/>
      <c r="G9674" s="111"/>
      <c r="J9674" s="111"/>
      <c r="AD9674" s="111"/>
      <c r="AH9674" s="111"/>
    </row>
    <row r="9675" spans="3:34">
      <c r="C9675" s="111"/>
      <c r="D9675" s="111"/>
      <c r="E9675" s="111"/>
      <c r="F9675" s="138"/>
      <c r="G9675" s="111"/>
      <c r="J9675" s="111"/>
      <c r="AD9675" s="111"/>
      <c r="AH9675" s="111"/>
    </row>
    <row r="9676" spans="3:34">
      <c r="C9676" s="111"/>
      <c r="D9676" s="111"/>
      <c r="E9676" s="111"/>
      <c r="F9676" s="138"/>
      <c r="G9676" s="111"/>
      <c r="J9676" s="111"/>
      <c r="AD9676" s="111"/>
      <c r="AH9676" s="111"/>
    </row>
    <row r="9677" spans="3:34">
      <c r="C9677" s="111"/>
      <c r="D9677" s="111"/>
      <c r="E9677" s="111"/>
      <c r="F9677" s="138"/>
      <c r="G9677" s="111"/>
      <c r="J9677" s="111"/>
      <c r="AD9677" s="111"/>
      <c r="AH9677" s="111"/>
    </row>
    <row r="9678" spans="3:34">
      <c r="C9678" s="111"/>
      <c r="D9678" s="111"/>
      <c r="E9678" s="111"/>
      <c r="F9678" s="138"/>
      <c r="G9678" s="111"/>
      <c r="J9678" s="111"/>
      <c r="AD9678" s="111"/>
      <c r="AH9678" s="111"/>
    </row>
    <row r="9679" spans="3:34">
      <c r="C9679" s="111"/>
      <c r="D9679" s="111"/>
      <c r="E9679" s="111"/>
      <c r="F9679" s="138"/>
      <c r="G9679" s="111"/>
      <c r="J9679" s="111"/>
      <c r="AD9679" s="111"/>
      <c r="AH9679" s="111"/>
    </row>
    <row r="9680" spans="3:34">
      <c r="C9680" s="111"/>
      <c r="D9680" s="111"/>
      <c r="E9680" s="111"/>
      <c r="F9680" s="138"/>
      <c r="G9680" s="111"/>
      <c r="J9680" s="111"/>
      <c r="AD9680" s="111"/>
      <c r="AH9680" s="111"/>
    </row>
    <row r="9681" spans="3:34">
      <c r="C9681" s="111"/>
      <c r="D9681" s="111"/>
      <c r="E9681" s="111"/>
      <c r="F9681" s="138"/>
      <c r="G9681" s="111"/>
      <c r="J9681" s="111"/>
      <c r="AD9681" s="111"/>
      <c r="AH9681" s="111"/>
    </row>
    <row r="9682" spans="3:34">
      <c r="C9682" s="111"/>
      <c r="D9682" s="111"/>
      <c r="E9682" s="111"/>
      <c r="F9682" s="138"/>
      <c r="G9682" s="111"/>
      <c r="J9682" s="111"/>
      <c r="AD9682" s="111"/>
      <c r="AH9682" s="111"/>
    </row>
    <row r="9683" spans="3:34">
      <c r="C9683" s="111"/>
      <c r="D9683" s="111"/>
      <c r="E9683" s="111"/>
      <c r="F9683" s="138"/>
      <c r="G9683" s="111"/>
      <c r="J9683" s="111"/>
      <c r="AD9683" s="111"/>
      <c r="AH9683" s="111"/>
    </row>
    <row r="9684" spans="3:34">
      <c r="C9684" s="111"/>
      <c r="D9684" s="111"/>
      <c r="E9684" s="111"/>
      <c r="F9684" s="138"/>
      <c r="G9684" s="111"/>
      <c r="J9684" s="111"/>
      <c r="AD9684" s="111"/>
      <c r="AH9684" s="111"/>
    </row>
    <row r="9685" spans="3:34">
      <c r="C9685" s="111"/>
      <c r="D9685" s="111"/>
      <c r="E9685" s="111"/>
      <c r="F9685" s="138"/>
      <c r="G9685" s="111"/>
      <c r="J9685" s="111"/>
      <c r="AD9685" s="111"/>
      <c r="AH9685" s="111"/>
    </row>
    <row r="9686" spans="3:34">
      <c r="C9686" s="111"/>
      <c r="D9686" s="111"/>
      <c r="E9686" s="111"/>
      <c r="F9686" s="138"/>
      <c r="G9686" s="111"/>
      <c r="J9686" s="111"/>
      <c r="AD9686" s="111"/>
      <c r="AH9686" s="111"/>
    </row>
    <row r="9687" spans="3:34">
      <c r="C9687" s="111"/>
      <c r="D9687" s="111"/>
      <c r="E9687" s="111"/>
      <c r="F9687" s="138"/>
      <c r="G9687" s="111"/>
      <c r="J9687" s="111"/>
      <c r="AD9687" s="111"/>
      <c r="AH9687" s="111"/>
    </row>
    <row r="9688" spans="3:34">
      <c r="C9688" s="111"/>
      <c r="D9688" s="111"/>
      <c r="E9688" s="111"/>
      <c r="F9688" s="138"/>
      <c r="G9688" s="111"/>
      <c r="J9688" s="111"/>
      <c r="AD9688" s="111"/>
      <c r="AH9688" s="111"/>
    </row>
    <row r="9689" spans="3:34">
      <c r="C9689" s="111"/>
      <c r="D9689" s="111"/>
      <c r="E9689" s="111"/>
      <c r="F9689" s="138"/>
      <c r="G9689" s="111"/>
      <c r="J9689" s="111"/>
      <c r="AD9689" s="111"/>
      <c r="AH9689" s="111"/>
    </row>
    <row r="9690" spans="3:34">
      <c r="C9690" s="111"/>
      <c r="D9690" s="111"/>
      <c r="E9690" s="111"/>
      <c r="F9690" s="138"/>
      <c r="G9690" s="111"/>
      <c r="J9690" s="111"/>
      <c r="AD9690" s="111"/>
      <c r="AH9690" s="111"/>
    </row>
    <row r="9691" spans="3:34">
      <c r="C9691" s="111"/>
      <c r="D9691" s="111"/>
      <c r="E9691" s="111"/>
      <c r="F9691" s="138"/>
      <c r="G9691" s="111"/>
      <c r="J9691" s="111"/>
      <c r="AD9691" s="111"/>
      <c r="AH9691" s="111"/>
    </row>
    <row r="9692" spans="3:34">
      <c r="C9692" s="111"/>
      <c r="D9692" s="111"/>
      <c r="E9692" s="111"/>
      <c r="F9692" s="138"/>
      <c r="G9692" s="111"/>
      <c r="J9692" s="111"/>
      <c r="AD9692" s="111"/>
      <c r="AH9692" s="111"/>
    </row>
    <row r="9693" spans="3:34">
      <c r="C9693" s="111"/>
      <c r="D9693" s="111"/>
      <c r="E9693" s="111"/>
      <c r="F9693" s="138"/>
      <c r="G9693" s="111"/>
      <c r="J9693" s="111"/>
      <c r="AD9693" s="111"/>
      <c r="AH9693" s="111"/>
    </row>
    <row r="9694" spans="3:34">
      <c r="C9694" s="111"/>
      <c r="D9694" s="111"/>
      <c r="E9694" s="111"/>
      <c r="F9694" s="138"/>
      <c r="G9694" s="111"/>
      <c r="J9694" s="111"/>
      <c r="AD9694" s="111"/>
      <c r="AH9694" s="111"/>
    </row>
    <row r="9695" spans="3:34">
      <c r="C9695" s="111"/>
      <c r="D9695" s="111"/>
      <c r="E9695" s="111"/>
      <c r="F9695" s="138"/>
      <c r="G9695" s="111"/>
      <c r="J9695" s="111"/>
      <c r="AD9695" s="111"/>
      <c r="AH9695" s="111"/>
    </row>
    <row r="9696" spans="3:34">
      <c r="C9696" s="111"/>
      <c r="D9696" s="111"/>
      <c r="E9696" s="111"/>
      <c r="F9696" s="138"/>
      <c r="G9696" s="111"/>
      <c r="J9696" s="111"/>
      <c r="AD9696" s="111"/>
      <c r="AH9696" s="111"/>
    </row>
    <row r="9697" spans="3:34">
      <c r="C9697" s="111"/>
      <c r="D9697" s="111"/>
      <c r="E9697" s="111"/>
      <c r="F9697" s="138"/>
      <c r="G9697" s="111"/>
      <c r="J9697" s="111"/>
      <c r="AD9697" s="111"/>
      <c r="AH9697" s="111"/>
    </row>
    <row r="9698" spans="3:34">
      <c r="C9698" s="111"/>
      <c r="D9698" s="111"/>
      <c r="E9698" s="111"/>
      <c r="F9698" s="138"/>
      <c r="G9698" s="111"/>
      <c r="J9698" s="111"/>
      <c r="AD9698" s="111"/>
      <c r="AH9698" s="111"/>
    </row>
    <row r="9699" spans="3:34">
      <c r="C9699" s="111"/>
      <c r="D9699" s="111"/>
      <c r="E9699" s="111"/>
      <c r="F9699" s="138"/>
      <c r="G9699" s="111"/>
      <c r="J9699" s="111"/>
      <c r="AD9699" s="111"/>
      <c r="AH9699" s="111"/>
    </row>
    <row r="9700" spans="3:34">
      <c r="C9700" s="111"/>
      <c r="D9700" s="111"/>
      <c r="E9700" s="111"/>
      <c r="F9700" s="138"/>
      <c r="G9700" s="111"/>
      <c r="J9700" s="111"/>
      <c r="AD9700" s="111"/>
      <c r="AH9700" s="111"/>
    </row>
    <row r="9701" spans="3:34">
      <c r="C9701" s="111"/>
      <c r="D9701" s="111"/>
      <c r="E9701" s="111"/>
      <c r="F9701" s="138"/>
      <c r="G9701" s="111"/>
      <c r="J9701" s="111"/>
      <c r="AD9701" s="111"/>
      <c r="AH9701" s="111"/>
    </row>
    <row r="9702" spans="3:34">
      <c r="C9702" s="111"/>
      <c r="D9702" s="111"/>
      <c r="E9702" s="111"/>
      <c r="F9702" s="138"/>
      <c r="G9702" s="111"/>
      <c r="J9702" s="111"/>
      <c r="AD9702" s="111"/>
      <c r="AH9702" s="111"/>
    </row>
    <row r="9703" spans="3:34">
      <c r="C9703" s="111"/>
      <c r="D9703" s="111"/>
      <c r="E9703" s="111"/>
      <c r="F9703" s="138"/>
      <c r="G9703" s="111"/>
      <c r="J9703" s="111"/>
      <c r="AD9703" s="111"/>
      <c r="AH9703" s="111"/>
    </row>
    <row r="9704" spans="3:34">
      <c r="C9704" s="111"/>
      <c r="D9704" s="111"/>
      <c r="E9704" s="111"/>
      <c r="F9704" s="138"/>
      <c r="G9704" s="111"/>
      <c r="J9704" s="111"/>
      <c r="AD9704" s="111"/>
      <c r="AH9704" s="111"/>
    </row>
    <row r="9705" spans="3:34">
      <c r="C9705" s="111"/>
      <c r="D9705" s="111"/>
      <c r="E9705" s="111"/>
      <c r="F9705" s="138"/>
      <c r="G9705" s="111"/>
      <c r="J9705" s="111"/>
      <c r="AD9705" s="111"/>
      <c r="AH9705" s="111"/>
    </row>
    <row r="9706" spans="3:34">
      <c r="C9706" s="111"/>
      <c r="D9706" s="111"/>
      <c r="E9706" s="111"/>
      <c r="F9706" s="138"/>
      <c r="G9706" s="111"/>
      <c r="J9706" s="111"/>
      <c r="AD9706" s="111"/>
      <c r="AH9706" s="111"/>
    </row>
    <row r="9707" spans="3:34">
      <c r="C9707" s="111"/>
      <c r="D9707" s="111"/>
      <c r="E9707" s="111"/>
      <c r="F9707" s="138"/>
      <c r="G9707" s="111"/>
      <c r="J9707" s="111"/>
      <c r="AD9707" s="111"/>
      <c r="AH9707" s="111"/>
    </row>
    <row r="9708" spans="3:34">
      <c r="C9708" s="111"/>
      <c r="D9708" s="111"/>
      <c r="E9708" s="111"/>
      <c r="F9708" s="138"/>
      <c r="G9708" s="111"/>
      <c r="J9708" s="111"/>
      <c r="AD9708" s="111"/>
      <c r="AH9708" s="111"/>
    </row>
    <row r="9709" spans="3:34">
      <c r="C9709" s="111"/>
      <c r="D9709" s="111"/>
      <c r="E9709" s="111"/>
      <c r="F9709" s="138"/>
      <c r="G9709" s="111"/>
      <c r="J9709" s="111"/>
      <c r="AD9709" s="111"/>
      <c r="AH9709" s="111"/>
    </row>
    <row r="9710" spans="3:34">
      <c r="C9710" s="111"/>
      <c r="D9710" s="111"/>
      <c r="E9710" s="111"/>
      <c r="F9710" s="138"/>
      <c r="G9710" s="111"/>
      <c r="J9710" s="111"/>
      <c r="AD9710" s="111"/>
      <c r="AH9710" s="111"/>
    </row>
    <row r="9711" spans="3:34">
      <c r="C9711" s="111"/>
      <c r="D9711" s="111"/>
      <c r="E9711" s="111"/>
      <c r="F9711" s="138"/>
      <c r="G9711" s="111"/>
      <c r="J9711" s="111"/>
      <c r="AD9711" s="111"/>
      <c r="AH9711" s="111"/>
    </row>
    <row r="9712" spans="3:34">
      <c r="C9712" s="111"/>
      <c r="D9712" s="111"/>
      <c r="E9712" s="111"/>
      <c r="F9712" s="138"/>
      <c r="G9712" s="111"/>
      <c r="J9712" s="111"/>
      <c r="AD9712" s="111"/>
      <c r="AH9712" s="111"/>
    </row>
    <row r="9713" spans="3:34">
      <c r="C9713" s="111"/>
      <c r="D9713" s="111"/>
      <c r="E9713" s="111"/>
      <c r="F9713" s="138"/>
      <c r="G9713" s="111"/>
      <c r="J9713" s="111"/>
      <c r="AD9713" s="111"/>
      <c r="AH9713" s="111"/>
    </row>
    <row r="9714" spans="3:34">
      <c r="C9714" s="111"/>
      <c r="D9714" s="111"/>
      <c r="E9714" s="111"/>
      <c r="F9714" s="138"/>
      <c r="G9714" s="111"/>
      <c r="J9714" s="111"/>
      <c r="AD9714" s="111"/>
      <c r="AH9714" s="111"/>
    </row>
    <row r="9715" spans="3:34">
      <c r="C9715" s="111"/>
      <c r="D9715" s="111"/>
      <c r="E9715" s="111"/>
      <c r="F9715" s="138"/>
      <c r="G9715" s="111"/>
      <c r="J9715" s="111"/>
      <c r="AD9715" s="111"/>
      <c r="AH9715" s="111"/>
    </row>
    <row r="9716" spans="3:34">
      <c r="C9716" s="111"/>
      <c r="D9716" s="111"/>
      <c r="E9716" s="111"/>
      <c r="F9716" s="138"/>
      <c r="G9716" s="111"/>
      <c r="J9716" s="111"/>
      <c r="AD9716" s="111"/>
      <c r="AH9716" s="111"/>
    </row>
    <row r="9717" spans="3:34">
      <c r="C9717" s="111"/>
      <c r="D9717" s="111"/>
      <c r="E9717" s="111"/>
      <c r="F9717" s="138"/>
      <c r="G9717" s="111"/>
      <c r="J9717" s="111"/>
      <c r="AD9717" s="111"/>
      <c r="AH9717" s="111"/>
    </row>
    <row r="9718" spans="3:34">
      <c r="C9718" s="111"/>
      <c r="D9718" s="111"/>
      <c r="E9718" s="111"/>
      <c r="F9718" s="138"/>
      <c r="G9718" s="111"/>
      <c r="J9718" s="111"/>
      <c r="AD9718" s="111"/>
      <c r="AH9718" s="111"/>
    </row>
    <row r="9719" spans="3:34">
      <c r="C9719" s="111"/>
      <c r="D9719" s="111"/>
      <c r="E9719" s="111"/>
      <c r="F9719" s="138"/>
      <c r="G9719" s="111"/>
      <c r="J9719" s="111"/>
      <c r="AD9719" s="111"/>
      <c r="AH9719" s="111"/>
    </row>
    <row r="9720" spans="3:34">
      <c r="C9720" s="111"/>
      <c r="D9720" s="111"/>
      <c r="E9720" s="111"/>
      <c r="F9720" s="138"/>
      <c r="G9720" s="111"/>
      <c r="J9720" s="111"/>
      <c r="AD9720" s="111"/>
      <c r="AH9720" s="111"/>
    </row>
    <row r="9721" spans="3:34">
      <c r="C9721" s="111"/>
      <c r="D9721" s="111"/>
      <c r="E9721" s="111"/>
      <c r="F9721" s="138"/>
      <c r="G9721" s="111"/>
      <c r="J9721" s="111"/>
      <c r="AD9721" s="111"/>
      <c r="AH9721" s="111"/>
    </row>
    <row r="9722" spans="3:34">
      <c r="C9722" s="111"/>
      <c r="D9722" s="111"/>
      <c r="E9722" s="111"/>
      <c r="F9722" s="138"/>
      <c r="G9722" s="111"/>
      <c r="J9722" s="111"/>
      <c r="AD9722" s="111"/>
      <c r="AH9722" s="111"/>
    </row>
    <row r="9723" spans="3:34">
      <c r="C9723" s="111"/>
      <c r="D9723" s="111"/>
      <c r="E9723" s="111"/>
      <c r="F9723" s="138"/>
      <c r="G9723" s="111"/>
      <c r="J9723" s="111"/>
      <c r="AD9723" s="111"/>
      <c r="AH9723" s="111"/>
    </row>
    <row r="9724" spans="3:34">
      <c r="C9724" s="111"/>
      <c r="D9724" s="111"/>
      <c r="E9724" s="111"/>
      <c r="F9724" s="138"/>
      <c r="G9724" s="111"/>
      <c r="J9724" s="111"/>
      <c r="AD9724" s="111"/>
      <c r="AH9724" s="111"/>
    </row>
    <row r="9725" spans="3:34">
      <c r="C9725" s="111"/>
      <c r="D9725" s="111"/>
      <c r="E9725" s="111"/>
      <c r="F9725" s="138"/>
      <c r="G9725" s="111"/>
      <c r="J9725" s="111"/>
      <c r="AD9725" s="111"/>
      <c r="AH9725" s="111"/>
    </row>
    <row r="9726" spans="3:34">
      <c r="C9726" s="111"/>
      <c r="D9726" s="111"/>
      <c r="E9726" s="111"/>
      <c r="F9726" s="138"/>
      <c r="G9726" s="111"/>
      <c r="J9726" s="111"/>
      <c r="AD9726" s="111"/>
      <c r="AH9726" s="111"/>
    </row>
    <row r="9727" spans="3:34">
      <c r="C9727" s="111"/>
      <c r="D9727" s="111"/>
      <c r="E9727" s="111"/>
      <c r="F9727" s="138"/>
      <c r="G9727" s="111"/>
      <c r="J9727" s="111"/>
      <c r="AD9727" s="111"/>
      <c r="AH9727" s="111"/>
    </row>
    <row r="9728" spans="3:34">
      <c r="C9728" s="111"/>
      <c r="D9728" s="111"/>
      <c r="E9728" s="111"/>
      <c r="F9728" s="138"/>
      <c r="G9728" s="111"/>
      <c r="J9728" s="111"/>
      <c r="AD9728" s="111"/>
      <c r="AH9728" s="111"/>
    </row>
    <row r="9729" spans="3:34">
      <c r="C9729" s="111"/>
      <c r="D9729" s="111"/>
      <c r="E9729" s="111"/>
      <c r="F9729" s="138"/>
      <c r="G9729" s="111"/>
      <c r="J9729" s="111"/>
      <c r="AD9729" s="111"/>
      <c r="AH9729" s="111"/>
    </row>
    <row r="9730" spans="3:34">
      <c r="C9730" s="111"/>
      <c r="D9730" s="111"/>
      <c r="E9730" s="111"/>
      <c r="F9730" s="138"/>
      <c r="G9730" s="111"/>
      <c r="J9730" s="111"/>
      <c r="AD9730" s="111"/>
      <c r="AH9730" s="111"/>
    </row>
    <row r="9731" spans="3:34">
      <c r="C9731" s="111"/>
      <c r="D9731" s="111"/>
      <c r="E9731" s="111"/>
      <c r="F9731" s="138"/>
      <c r="G9731" s="111"/>
      <c r="J9731" s="111"/>
      <c r="AD9731" s="111"/>
      <c r="AH9731" s="111"/>
    </row>
    <row r="9732" spans="3:34">
      <c r="C9732" s="111"/>
      <c r="D9732" s="111"/>
      <c r="E9732" s="111"/>
      <c r="F9732" s="138"/>
      <c r="G9732" s="111"/>
      <c r="J9732" s="111"/>
      <c r="AD9732" s="111"/>
      <c r="AH9732" s="111"/>
    </row>
    <row r="9733" spans="3:34">
      <c r="C9733" s="111"/>
      <c r="D9733" s="111"/>
      <c r="E9733" s="111"/>
      <c r="F9733" s="138"/>
      <c r="G9733" s="111"/>
      <c r="J9733" s="111"/>
      <c r="AD9733" s="111"/>
      <c r="AH9733" s="111"/>
    </row>
    <row r="9734" spans="3:34">
      <c r="C9734" s="111"/>
      <c r="D9734" s="111"/>
      <c r="E9734" s="111"/>
      <c r="F9734" s="138"/>
      <c r="G9734" s="111"/>
      <c r="J9734" s="111"/>
      <c r="AD9734" s="111"/>
      <c r="AH9734" s="111"/>
    </row>
    <row r="9735" spans="3:34">
      <c r="C9735" s="111"/>
      <c r="D9735" s="111"/>
      <c r="E9735" s="111"/>
      <c r="F9735" s="138"/>
      <c r="G9735" s="111"/>
      <c r="J9735" s="111"/>
      <c r="AD9735" s="111"/>
      <c r="AH9735" s="111"/>
    </row>
    <row r="9736" spans="3:34">
      <c r="C9736" s="111"/>
      <c r="D9736" s="111"/>
      <c r="E9736" s="111"/>
      <c r="F9736" s="138"/>
      <c r="G9736" s="111"/>
      <c r="J9736" s="111"/>
      <c r="AD9736" s="111"/>
      <c r="AH9736" s="111"/>
    </row>
    <row r="9737" spans="3:34">
      <c r="C9737" s="111"/>
      <c r="D9737" s="111"/>
      <c r="E9737" s="111"/>
      <c r="F9737" s="138"/>
      <c r="G9737" s="111"/>
      <c r="J9737" s="111"/>
      <c r="AD9737" s="111"/>
      <c r="AH9737" s="111"/>
    </row>
    <row r="9738" spans="3:34">
      <c r="C9738" s="111"/>
      <c r="D9738" s="111"/>
      <c r="E9738" s="111"/>
      <c r="F9738" s="138"/>
      <c r="G9738" s="111"/>
      <c r="J9738" s="111"/>
      <c r="AD9738" s="111"/>
      <c r="AH9738" s="111"/>
    </row>
    <row r="9739" spans="3:34">
      <c r="C9739" s="111"/>
      <c r="D9739" s="111"/>
      <c r="E9739" s="111"/>
      <c r="F9739" s="138"/>
      <c r="G9739" s="111"/>
      <c r="J9739" s="111"/>
      <c r="AD9739" s="111"/>
      <c r="AH9739" s="111"/>
    </row>
    <row r="9740" spans="3:34">
      <c r="C9740" s="111"/>
      <c r="D9740" s="111"/>
      <c r="E9740" s="111"/>
      <c r="F9740" s="138"/>
      <c r="G9740" s="111"/>
      <c r="J9740" s="111"/>
      <c r="AD9740" s="111"/>
      <c r="AH9740" s="111"/>
    </row>
    <row r="9741" spans="3:34">
      <c r="C9741" s="111"/>
      <c r="D9741" s="111"/>
      <c r="E9741" s="111"/>
      <c r="F9741" s="138"/>
      <c r="G9741" s="111"/>
      <c r="J9741" s="111"/>
      <c r="AD9741" s="111"/>
      <c r="AH9741" s="111"/>
    </row>
    <row r="9742" spans="3:34">
      <c r="C9742" s="111"/>
      <c r="D9742" s="111"/>
      <c r="E9742" s="111"/>
      <c r="F9742" s="138"/>
      <c r="G9742" s="111"/>
      <c r="J9742" s="111"/>
      <c r="AD9742" s="111"/>
      <c r="AH9742" s="111"/>
    </row>
    <row r="9743" spans="3:34">
      <c r="C9743" s="111"/>
      <c r="D9743" s="111"/>
      <c r="E9743" s="111"/>
      <c r="F9743" s="138"/>
      <c r="G9743" s="111"/>
      <c r="J9743" s="111"/>
      <c r="AD9743" s="111"/>
      <c r="AH9743" s="111"/>
    </row>
    <row r="9744" spans="3:34">
      <c r="C9744" s="111"/>
      <c r="D9744" s="111"/>
      <c r="E9744" s="111"/>
      <c r="F9744" s="138"/>
      <c r="G9744" s="111"/>
      <c r="J9744" s="111"/>
      <c r="AD9744" s="111"/>
      <c r="AH9744" s="111"/>
    </row>
    <row r="9745" spans="3:34">
      <c r="C9745" s="111"/>
      <c r="D9745" s="111"/>
      <c r="E9745" s="111"/>
      <c r="F9745" s="138"/>
      <c r="G9745" s="111"/>
      <c r="J9745" s="111"/>
      <c r="AD9745" s="111"/>
      <c r="AH9745" s="111"/>
    </row>
    <row r="9746" spans="3:34">
      <c r="C9746" s="111"/>
      <c r="D9746" s="111"/>
      <c r="E9746" s="111"/>
      <c r="F9746" s="138"/>
      <c r="G9746" s="111"/>
      <c r="J9746" s="111"/>
      <c r="AD9746" s="111"/>
      <c r="AH9746" s="111"/>
    </row>
    <row r="9747" spans="3:34">
      <c r="C9747" s="111"/>
      <c r="D9747" s="111"/>
      <c r="E9747" s="111"/>
      <c r="F9747" s="138"/>
      <c r="G9747" s="111"/>
      <c r="J9747" s="111"/>
      <c r="AD9747" s="111"/>
      <c r="AH9747" s="111"/>
    </row>
    <row r="9748" spans="3:34">
      <c r="C9748" s="111"/>
      <c r="D9748" s="111"/>
      <c r="E9748" s="111"/>
      <c r="F9748" s="138"/>
      <c r="G9748" s="111"/>
      <c r="J9748" s="111"/>
      <c r="AD9748" s="111"/>
      <c r="AH9748" s="111"/>
    </row>
    <row r="9749" spans="3:34">
      <c r="C9749" s="111"/>
      <c r="D9749" s="111"/>
      <c r="E9749" s="111"/>
      <c r="F9749" s="138"/>
      <c r="G9749" s="111"/>
      <c r="J9749" s="111"/>
      <c r="AD9749" s="111"/>
      <c r="AH9749" s="111"/>
    </row>
    <row r="9750" spans="3:34">
      <c r="C9750" s="111"/>
      <c r="D9750" s="111"/>
      <c r="E9750" s="111"/>
      <c r="F9750" s="138"/>
      <c r="G9750" s="111"/>
      <c r="J9750" s="111"/>
      <c r="AD9750" s="111"/>
      <c r="AH9750" s="111"/>
    </row>
    <row r="9751" spans="3:34">
      <c r="C9751" s="111"/>
      <c r="D9751" s="111"/>
      <c r="E9751" s="111"/>
      <c r="F9751" s="138"/>
      <c r="G9751" s="111"/>
      <c r="J9751" s="111"/>
      <c r="AD9751" s="111"/>
      <c r="AH9751" s="111"/>
    </row>
    <row r="9752" spans="3:34">
      <c r="C9752" s="111"/>
      <c r="D9752" s="111"/>
      <c r="E9752" s="111"/>
      <c r="F9752" s="138"/>
      <c r="G9752" s="111"/>
      <c r="J9752" s="111"/>
      <c r="AD9752" s="111"/>
      <c r="AH9752" s="111"/>
    </row>
    <row r="9753" spans="3:34">
      <c r="C9753" s="111"/>
      <c r="D9753" s="111"/>
      <c r="E9753" s="111"/>
      <c r="F9753" s="138"/>
      <c r="G9753" s="111"/>
      <c r="J9753" s="111"/>
      <c r="AD9753" s="111"/>
      <c r="AH9753" s="111"/>
    </row>
    <row r="9754" spans="3:34">
      <c r="C9754" s="111"/>
      <c r="D9754" s="111"/>
      <c r="E9754" s="111"/>
      <c r="F9754" s="138"/>
      <c r="G9754" s="111"/>
      <c r="J9754" s="111"/>
      <c r="AD9754" s="111"/>
      <c r="AH9754" s="111"/>
    </row>
    <row r="9755" spans="3:34">
      <c r="C9755" s="111"/>
      <c r="D9755" s="111"/>
      <c r="E9755" s="111"/>
      <c r="F9755" s="138"/>
      <c r="G9755" s="111"/>
      <c r="J9755" s="111"/>
      <c r="AD9755" s="111"/>
      <c r="AH9755" s="111"/>
    </row>
    <row r="9756" spans="3:34">
      <c r="C9756" s="111"/>
      <c r="D9756" s="111"/>
      <c r="E9756" s="111"/>
      <c r="F9756" s="138"/>
      <c r="G9756" s="111"/>
      <c r="J9756" s="111"/>
      <c r="AD9756" s="111"/>
      <c r="AH9756" s="111"/>
    </row>
    <row r="9757" spans="3:34">
      <c r="C9757" s="111"/>
      <c r="D9757" s="111"/>
      <c r="E9757" s="111"/>
      <c r="F9757" s="138"/>
      <c r="G9757" s="111"/>
      <c r="J9757" s="111"/>
      <c r="AD9757" s="111"/>
      <c r="AH9757" s="111"/>
    </row>
    <row r="9758" spans="3:34">
      <c r="C9758" s="111"/>
      <c r="D9758" s="111"/>
      <c r="E9758" s="111"/>
      <c r="F9758" s="138"/>
      <c r="G9758" s="111"/>
      <c r="J9758" s="111"/>
      <c r="AD9758" s="111"/>
      <c r="AH9758" s="111"/>
    </row>
    <row r="9759" spans="3:34">
      <c r="C9759" s="111"/>
      <c r="D9759" s="111"/>
      <c r="E9759" s="111"/>
      <c r="F9759" s="138"/>
      <c r="G9759" s="111"/>
      <c r="J9759" s="111"/>
      <c r="AD9759" s="111"/>
      <c r="AH9759" s="111"/>
    </row>
    <row r="9760" spans="3:34">
      <c r="C9760" s="111"/>
      <c r="D9760" s="111"/>
      <c r="E9760" s="111"/>
      <c r="F9760" s="138"/>
      <c r="G9760" s="111"/>
      <c r="J9760" s="111"/>
      <c r="AD9760" s="111"/>
      <c r="AH9760" s="111"/>
    </row>
    <row r="9761" spans="3:34">
      <c r="C9761" s="111"/>
      <c r="D9761" s="111"/>
      <c r="E9761" s="111"/>
      <c r="F9761" s="138"/>
      <c r="G9761" s="111"/>
      <c r="J9761" s="111"/>
      <c r="AD9761" s="111"/>
      <c r="AH9761" s="111"/>
    </row>
    <row r="9762" spans="3:34">
      <c r="C9762" s="111"/>
      <c r="D9762" s="111"/>
      <c r="E9762" s="111"/>
      <c r="F9762" s="138"/>
      <c r="G9762" s="111"/>
      <c r="J9762" s="111"/>
      <c r="AD9762" s="111"/>
      <c r="AH9762" s="111"/>
    </row>
    <row r="9763" spans="3:34">
      <c r="C9763" s="111"/>
      <c r="D9763" s="111"/>
      <c r="E9763" s="111"/>
      <c r="F9763" s="138"/>
      <c r="G9763" s="111"/>
      <c r="J9763" s="111"/>
      <c r="AD9763" s="111"/>
      <c r="AH9763" s="111"/>
    </row>
    <row r="9764" spans="3:34">
      <c r="C9764" s="111"/>
      <c r="D9764" s="111"/>
      <c r="E9764" s="111"/>
      <c r="F9764" s="138"/>
      <c r="G9764" s="111"/>
      <c r="J9764" s="111"/>
      <c r="AD9764" s="111"/>
      <c r="AH9764" s="111"/>
    </row>
    <row r="9765" spans="3:34">
      <c r="C9765" s="111"/>
      <c r="D9765" s="111"/>
      <c r="E9765" s="111"/>
      <c r="F9765" s="138"/>
      <c r="G9765" s="111"/>
      <c r="J9765" s="111"/>
      <c r="AD9765" s="111"/>
      <c r="AH9765" s="111"/>
    </row>
    <row r="9766" spans="3:34">
      <c r="C9766" s="111"/>
      <c r="D9766" s="111"/>
      <c r="E9766" s="111"/>
      <c r="F9766" s="138"/>
      <c r="G9766" s="111"/>
      <c r="J9766" s="111"/>
      <c r="AD9766" s="111"/>
      <c r="AH9766" s="111"/>
    </row>
    <row r="9767" spans="3:34">
      <c r="C9767" s="111"/>
      <c r="D9767" s="111"/>
      <c r="E9767" s="111"/>
      <c r="F9767" s="138"/>
      <c r="G9767" s="111"/>
      <c r="J9767" s="111"/>
      <c r="AD9767" s="111"/>
      <c r="AH9767" s="111"/>
    </row>
    <row r="9768" spans="3:34">
      <c r="C9768" s="111"/>
      <c r="D9768" s="111"/>
      <c r="E9768" s="111"/>
      <c r="F9768" s="138"/>
      <c r="G9768" s="111"/>
      <c r="J9768" s="111"/>
      <c r="AD9768" s="111"/>
      <c r="AH9768" s="111"/>
    </row>
    <row r="9769" spans="3:34">
      <c r="C9769" s="111"/>
      <c r="D9769" s="111"/>
      <c r="E9769" s="111"/>
      <c r="F9769" s="138"/>
      <c r="G9769" s="111"/>
      <c r="J9769" s="111"/>
      <c r="AD9769" s="111"/>
      <c r="AH9769" s="111"/>
    </row>
    <row r="9770" spans="3:34">
      <c r="C9770" s="111"/>
      <c r="D9770" s="111"/>
      <c r="E9770" s="111"/>
      <c r="F9770" s="138"/>
      <c r="G9770" s="111"/>
      <c r="J9770" s="111"/>
      <c r="AD9770" s="111"/>
      <c r="AH9770" s="111"/>
    </row>
    <row r="9771" spans="3:34">
      <c r="C9771" s="111"/>
      <c r="D9771" s="111"/>
      <c r="E9771" s="111"/>
      <c r="F9771" s="138"/>
      <c r="G9771" s="111"/>
      <c r="J9771" s="111"/>
      <c r="AD9771" s="111"/>
      <c r="AH9771" s="111"/>
    </row>
    <row r="9772" spans="3:34">
      <c r="C9772" s="111"/>
      <c r="D9772" s="111"/>
      <c r="E9772" s="111"/>
      <c r="F9772" s="138"/>
      <c r="G9772" s="111"/>
      <c r="J9772" s="111"/>
      <c r="AD9772" s="111"/>
      <c r="AH9772" s="111"/>
    </row>
    <row r="9773" spans="3:34">
      <c r="C9773" s="111"/>
      <c r="D9773" s="111"/>
      <c r="E9773" s="111"/>
      <c r="F9773" s="138"/>
      <c r="G9773" s="111"/>
      <c r="J9773" s="111"/>
      <c r="AD9773" s="111"/>
      <c r="AH9773" s="111"/>
    </row>
    <row r="9774" spans="3:34">
      <c r="C9774" s="111"/>
      <c r="D9774" s="111"/>
      <c r="E9774" s="111"/>
      <c r="F9774" s="138"/>
      <c r="G9774" s="111"/>
      <c r="J9774" s="111"/>
      <c r="AD9774" s="111"/>
      <c r="AH9774" s="111"/>
    </row>
    <row r="9775" spans="3:34">
      <c r="C9775" s="111"/>
      <c r="D9775" s="111"/>
      <c r="E9775" s="111"/>
      <c r="F9775" s="138"/>
      <c r="G9775" s="111"/>
      <c r="J9775" s="111"/>
      <c r="AD9775" s="111"/>
      <c r="AH9775" s="111"/>
    </row>
    <row r="9776" spans="3:34">
      <c r="C9776" s="111"/>
      <c r="D9776" s="111"/>
      <c r="E9776" s="111"/>
      <c r="F9776" s="138"/>
      <c r="G9776" s="111"/>
      <c r="J9776" s="111"/>
      <c r="AD9776" s="111"/>
      <c r="AH9776" s="111"/>
    </row>
    <row r="9777" spans="3:34">
      <c r="C9777" s="111"/>
      <c r="D9777" s="111"/>
      <c r="E9777" s="111"/>
      <c r="F9777" s="138"/>
      <c r="G9777" s="111"/>
      <c r="J9777" s="111"/>
      <c r="AD9777" s="111"/>
      <c r="AH9777" s="111"/>
    </row>
    <row r="9778" spans="3:34">
      <c r="C9778" s="111"/>
      <c r="D9778" s="111"/>
      <c r="E9778" s="111"/>
      <c r="F9778" s="138"/>
      <c r="G9778" s="111"/>
      <c r="J9778" s="111"/>
      <c r="AD9778" s="111"/>
      <c r="AH9778" s="111"/>
    </row>
    <row r="9779" spans="3:34">
      <c r="C9779" s="111"/>
      <c r="D9779" s="111"/>
      <c r="E9779" s="111"/>
      <c r="F9779" s="138"/>
      <c r="G9779" s="111"/>
      <c r="J9779" s="111"/>
      <c r="AD9779" s="111"/>
      <c r="AH9779" s="111"/>
    </row>
    <row r="9780" spans="3:34">
      <c r="C9780" s="111"/>
      <c r="D9780" s="111"/>
      <c r="E9780" s="111"/>
      <c r="F9780" s="138"/>
      <c r="G9780" s="111"/>
      <c r="J9780" s="111"/>
      <c r="AD9780" s="111"/>
      <c r="AH9780" s="111"/>
    </row>
    <row r="9781" spans="3:34">
      <c r="C9781" s="111"/>
      <c r="D9781" s="111"/>
      <c r="E9781" s="111"/>
      <c r="F9781" s="138"/>
      <c r="G9781" s="111"/>
      <c r="J9781" s="111"/>
      <c r="AD9781" s="111"/>
      <c r="AH9781" s="111"/>
    </row>
    <row r="9782" spans="3:34">
      <c r="C9782" s="111"/>
      <c r="D9782" s="111"/>
      <c r="E9782" s="111"/>
      <c r="F9782" s="138"/>
      <c r="G9782" s="111"/>
      <c r="J9782" s="111"/>
      <c r="AD9782" s="111"/>
      <c r="AH9782" s="111"/>
    </row>
    <row r="9783" spans="3:34">
      <c r="C9783" s="111"/>
      <c r="D9783" s="111"/>
      <c r="E9783" s="111"/>
      <c r="F9783" s="138"/>
      <c r="G9783" s="111"/>
      <c r="J9783" s="111"/>
      <c r="AD9783" s="111"/>
      <c r="AH9783" s="111"/>
    </row>
    <row r="9784" spans="3:34">
      <c r="C9784" s="111"/>
      <c r="D9784" s="111"/>
      <c r="E9784" s="111"/>
      <c r="F9784" s="138"/>
      <c r="G9784" s="111"/>
      <c r="J9784" s="111"/>
      <c r="AD9784" s="111"/>
      <c r="AH9784" s="111"/>
    </row>
    <row r="9785" spans="3:34">
      <c r="C9785" s="111"/>
      <c r="D9785" s="111"/>
      <c r="E9785" s="111"/>
      <c r="F9785" s="138"/>
      <c r="G9785" s="111"/>
      <c r="J9785" s="111"/>
      <c r="AD9785" s="111"/>
      <c r="AH9785" s="111"/>
    </row>
    <row r="9786" spans="3:34">
      <c r="C9786" s="111"/>
      <c r="D9786" s="111"/>
      <c r="E9786" s="111"/>
      <c r="F9786" s="138"/>
      <c r="G9786" s="111"/>
      <c r="J9786" s="111"/>
      <c r="AD9786" s="111"/>
      <c r="AH9786" s="111"/>
    </row>
    <row r="9787" spans="3:34">
      <c r="C9787" s="111"/>
      <c r="D9787" s="111"/>
      <c r="E9787" s="111"/>
      <c r="F9787" s="138"/>
      <c r="G9787" s="111"/>
      <c r="J9787" s="111"/>
      <c r="AD9787" s="111"/>
      <c r="AH9787" s="111"/>
    </row>
    <row r="9788" spans="3:34">
      <c r="C9788" s="111"/>
      <c r="D9788" s="111"/>
      <c r="E9788" s="111"/>
      <c r="F9788" s="138"/>
      <c r="G9788" s="111"/>
      <c r="J9788" s="111"/>
      <c r="AD9788" s="111"/>
      <c r="AH9788" s="111"/>
    </row>
    <row r="9789" spans="3:34">
      <c r="C9789" s="111"/>
      <c r="D9789" s="111"/>
      <c r="E9789" s="111"/>
      <c r="F9789" s="138"/>
      <c r="G9789" s="111"/>
      <c r="J9789" s="111"/>
      <c r="AD9789" s="111"/>
      <c r="AH9789" s="111"/>
    </row>
    <row r="9790" spans="3:34">
      <c r="C9790" s="111"/>
      <c r="D9790" s="111"/>
      <c r="E9790" s="111"/>
      <c r="F9790" s="138"/>
      <c r="G9790" s="111"/>
      <c r="J9790" s="111"/>
      <c r="AD9790" s="111"/>
      <c r="AH9790" s="111"/>
    </row>
    <row r="9791" spans="3:34">
      <c r="C9791" s="111"/>
      <c r="D9791" s="111"/>
      <c r="E9791" s="111"/>
      <c r="F9791" s="138"/>
      <c r="G9791" s="111"/>
      <c r="J9791" s="111"/>
      <c r="AD9791" s="111"/>
      <c r="AH9791" s="111"/>
    </row>
    <row r="9792" spans="3:34">
      <c r="C9792" s="111"/>
      <c r="D9792" s="111"/>
      <c r="E9792" s="111"/>
      <c r="F9792" s="138"/>
      <c r="G9792" s="111"/>
      <c r="J9792" s="111"/>
      <c r="AD9792" s="111"/>
      <c r="AH9792" s="111"/>
    </row>
    <row r="9793" spans="3:34">
      <c r="C9793" s="111"/>
      <c r="D9793" s="111"/>
      <c r="E9793" s="111"/>
      <c r="F9793" s="138"/>
      <c r="G9793" s="111"/>
      <c r="J9793" s="111"/>
      <c r="AD9793" s="111"/>
      <c r="AH9793" s="111"/>
    </row>
    <row r="9794" spans="3:34">
      <c r="C9794" s="111"/>
      <c r="D9794" s="111"/>
      <c r="E9794" s="111"/>
      <c r="F9794" s="138"/>
      <c r="G9794" s="111"/>
      <c r="J9794" s="111"/>
      <c r="AD9794" s="111"/>
      <c r="AH9794" s="111"/>
    </row>
    <row r="9795" spans="3:34">
      <c r="C9795" s="111"/>
      <c r="D9795" s="111"/>
      <c r="E9795" s="111"/>
      <c r="F9795" s="138"/>
      <c r="G9795" s="111"/>
      <c r="J9795" s="111"/>
      <c r="AD9795" s="111"/>
      <c r="AH9795" s="111"/>
    </row>
    <row r="9796" spans="3:34">
      <c r="C9796" s="111"/>
      <c r="D9796" s="111"/>
      <c r="E9796" s="111"/>
      <c r="F9796" s="138"/>
      <c r="G9796" s="111"/>
      <c r="J9796" s="111"/>
      <c r="AD9796" s="111"/>
      <c r="AH9796" s="111"/>
    </row>
    <row r="9797" spans="3:34">
      <c r="C9797" s="111"/>
      <c r="D9797" s="111"/>
      <c r="E9797" s="111"/>
      <c r="F9797" s="138"/>
      <c r="G9797" s="111"/>
      <c r="J9797" s="111"/>
      <c r="AD9797" s="111"/>
      <c r="AH9797" s="111"/>
    </row>
    <row r="9798" spans="3:34">
      <c r="C9798" s="111"/>
      <c r="D9798" s="111"/>
      <c r="E9798" s="111"/>
      <c r="F9798" s="138"/>
      <c r="G9798" s="111"/>
      <c r="J9798" s="111"/>
      <c r="AD9798" s="111"/>
      <c r="AH9798" s="111"/>
    </row>
    <row r="9799" spans="3:34">
      <c r="C9799" s="111"/>
      <c r="D9799" s="111"/>
      <c r="E9799" s="111"/>
      <c r="F9799" s="138"/>
      <c r="G9799" s="111"/>
      <c r="J9799" s="111"/>
      <c r="AD9799" s="111"/>
      <c r="AH9799" s="111"/>
    </row>
    <row r="9800" spans="3:34">
      <c r="C9800" s="111"/>
      <c r="D9800" s="111"/>
      <c r="E9800" s="111"/>
      <c r="F9800" s="138"/>
      <c r="G9800" s="111"/>
      <c r="J9800" s="111"/>
      <c r="AD9800" s="111"/>
      <c r="AH9800" s="111"/>
    </row>
    <row r="9801" spans="3:34">
      <c r="C9801" s="111"/>
      <c r="D9801" s="111"/>
      <c r="E9801" s="111"/>
      <c r="F9801" s="138"/>
      <c r="G9801" s="111"/>
      <c r="J9801" s="111"/>
      <c r="AD9801" s="111"/>
      <c r="AH9801" s="111"/>
    </row>
    <row r="9802" spans="3:34">
      <c r="C9802" s="111"/>
      <c r="D9802" s="111"/>
      <c r="E9802" s="111"/>
      <c r="F9802" s="138"/>
      <c r="G9802" s="111"/>
      <c r="J9802" s="111"/>
      <c r="AD9802" s="111"/>
      <c r="AH9802" s="111"/>
    </row>
    <row r="9803" spans="3:34">
      <c r="C9803" s="111"/>
      <c r="D9803" s="111"/>
      <c r="E9803" s="111"/>
      <c r="F9803" s="138"/>
      <c r="G9803" s="111"/>
      <c r="J9803" s="111"/>
      <c r="AD9803" s="111"/>
      <c r="AH9803" s="111"/>
    </row>
    <row r="9804" spans="3:34">
      <c r="C9804" s="111"/>
      <c r="D9804" s="111"/>
      <c r="E9804" s="111"/>
      <c r="F9804" s="138"/>
      <c r="G9804" s="111"/>
      <c r="J9804" s="111"/>
      <c r="AD9804" s="111"/>
      <c r="AH9804" s="111"/>
    </row>
    <row r="9805" spans="3:34">
      <c r="C9805" s="111"/>
      <c r="D9805" s="111"/>
      <c r="E9805" s="111"/>
      <c r="F9805" s="138"/>
      <c r="G9805" s="111"/>
      <c r="J9805" s="111"/>
      <c r="AD9805" s="111"/>
      <c r="AH9805" s="111"/>
    </row>
    <row r="9806" spans="3:34">
      <c r="C9806" s="111"/>
      <c r="D9806" s="111"/>
      <c r="E9806" s="111"/>
      <c r="F9806" s="138"/>
      <c r="G9806" s="111"/>
      <c r="J9806" s="111"/>
      <c r="AD9806" s="111"/>
      <c r="AH9806" s="111"/>
    </row>
    <row r="9807" spans="3:34">
      <c r="C9807" s="111"/>
      <c r="D9807" s="111"/>
      <c r="E9807" s="111"/>
      <c r="F9807" s="138"/>
      <c r="G9807" s="111"/>
      <c r="J9807" s="111"/>
      <c r="AD9807" s="111"/>
      <c r="AH9807" s="111"/>
    </row>
    <row r="9808" spans="3:34">
      <c r="C9808" s="111"/>
      <c r="D9808" s="111"/>
      <c r="E9808" s="111"/>
      <c r="F9808" s="138"/>
      <c r="G9808" s="111"/>
      <c r="J9808" s="111"/>
      <c r="AD9808" s="111"/>
      <c r="AH9808" s="111"/>
    </row>
    <row r="9809" spans="3:34">
      <c r="C9809" s="111"/>
      <c r="D9809" s="111"/>
      <c r="E9809" s="111"/>
      <c r="F9809" s="138"/>
      <c r="G9809" s="111"/>
      <c r="J9809" s="111"/>
      <c r="AD9809" s="111"/>
      <c r="AH9809" s="111"/>
    </row>
    <row r="9810" spans="3:34">
      <c r="C9810" s="111"/>
      <c r="D9810" s="111"/>
      <c r="E9810" s="111"/>
      <c r="F9810" s="138"/>
      <c r="G9810" s="111"/>
      <c r="J9810" s="111"/>
      <c r="AD9810" s="111"/>
      <c r="AH9810" s="111"/>
    </row>
    <row r="9811" spans="3:34">
      <c r="C9811" s="111"/>
      <c r="D9811" s="111"/>
      <c r="E9811" s="111"/>
      <c r="F9811" s="138"/>
      <c r="G9811" s="111"/>
      <c r="J9811" s="111"/>
      <c r="AD9811" s="111"/>
      <c r="AH9811" s="111"/>
    </row>
    <row r="9812" spans="3:34">
      <c r="C9812" s="111"/>
      <c r="D9812" s="111"/>
      <c r="E9812" s="111"/>
      <c r="F9812" s="138"/>
      <c r="G9812" s="111"/>
      <c r="J9812" s="111"/>
      <c r="AD9812" s="111"/>
      <c r="AH9812" s="111"/>
    </row>
    <row r="9813" spans="3:34">
      <c r="C9813" s="111"/>
      <c r="D9813" s="111"/>
      <c r="E9813" s="111"/>
      <c r="F9813" s="138"/>
      <c r="G9813" s="111"/>
      <c r="J9813" s="111"/>
      <c r="AD9813" s="111"/>
      <c r="AH9813" s="111"/>
    </row>
    <row r="9814" spans="3:34">
      <c r="C9814" s="111"/>
      <c r="D9814" s="111"/>
      <c r="E9814" s="111"/>
      <c r="F9814" s="138"/>
      <c r="G9814" s="111"/>
      <c r="J9814" s="111"/>
      <c r="AD9814" s="111"/>
      <c r="AH9814" s="111"/>
    </row>
    <row r="9815" spans="3:34">
      <c r="C9815" s="111"/>
      <c r="D9815" s="111"/>
      <c r="E9815" s="111"/>
      <c r="F9815" s="138"/>
      <c r="G9815" s="111"/>
      <c r="J9815" s="111"/>
      <c r="AD9815" s="111"/>
      <c r="AH9815" s="111"/>
    </row>
    <row r="9816" spans="3:34">
      <c r="C9816" s="111"/>
      <c r="D9816" s="111"/>
      <c r="E9816" s="111"/>
      <c r="F9816" s="138"/>
      <c r="G9816" s="111"/>
      <c r="J9816" s="111"/>
      <c r="AD9816" s="111"/>
      <c r="AH9816" s="111"/>
    </row>
    <row r="9817" spans="3:34">
      <c r="C9817" s="111"/>
      <c r="D9817" s="111"/>
      <c r="E9817" s="111"/>
      <c r="F9817" s="138"/>
      <c r="G9817" s="111"/>
      <c r="J9817" s="111"/>
      <c r="AD9817" s="111"/>
      <c r="AH9817" s="111"/>
    </row>
    <row r="9818" spans="3:34">
      <c r="C9818" s="111"/>
      <c r="D9818" s="111"/>
      <c r="E9818" s="111"/>
      <c r="F9818" s="138"/>
      <c r="G9818" s="111"/>
      <c r="J9818" s="111"/>
      <c r="AD9818" s="111"/>
      <c r="AH9818" s="111"/>
    </row>
    <row r="9819" spans="3:34">
      <c r="C9819" s="111"/>
      <c r="D9819" s="111"/>
      <c r="E9819" s="111"/>
      <c r="F9819" s="138"/>
      <c r="G9819" s="111"/>
      <c r="J9819" s="111"/>
      <c r="AD9819" s="111"/>
      <c r="AH9819" s="111"/>
    </row>
    <row r="9820" spans="3:34">
      <c r="C9820" s="111"/>
      <c r="D9820" s="111"/>
      <c r="E9820" s="111"/>
      <c r="F9820" s="138"/>
      <c r="G9820" s="111"/>
      <c r="J9820" s="111"/>
      <c r="AD9820" s="111"/>
      <c r="AH9820" s="111"/>
    </row>
    <row r="9821" spans="3:34">
      <c r="C9821" s="111"/>
      <c r="D9821" s="111"/>
      <c r="E9821" s="111"/>
      <c r="F9821" s="138"/>
      <c r="G9821" s="111"/>
      <c r="J9821" s="111"/>
      <c r="AD9821" s="111"/>
      <c r="AH9821" s="111"/>
    </row>
    <row r="9822" spans="3:34">
      <c r="C9822" s="111"/>
      <c r="D9822" s="111"/>
      <c r="E9822" s="111"/>
      <c r="F9822" s="138"/>
      <c r="G9822" s="111"/>
      <c r="J9822" s="111"/>
      <c r="AD9822" s="111"/>
      <c r="AH9822" s="111"/>
    </row>
    <row r="9823" spans="3:34">
      <c r="C9823" s="111"/>
      <c r="D9823" s="111"/>
      <c r="E9823" s="111"/>
      <c r="F9823" s="138"/>
      <c r="G9823" s="111"/>
      <c r="J9823" s="111"/>
      <c r="AD9823" s="111"/>
      <c r="AH9823" s="111"/>
    </row>
    <row r="9824" spans="3:34">
      <c r="C9824" s="111"/>
      <c r="D9824" s="111"/>
      <c r="E9824" s="111"/>
      <c r="F9824" s="138"/>
      <c r="G9824" s="111"/>
      <c r="J9824" s="111"/>
      <c r="AD9824" s="111"/>
      <c r="AH9824" s="111"/>
    </row>
    <row r="9825" spans="3:34">
      <c r="C9825" s="111"/>
      <c r="D9825" s="111"/>
      <c r="E9825" s="111"/>
      <c r="F9825" s="138"/>
      <c r="G9825" s="111"/>
      <c r="J9825" s="111"/>
      <c r="AD9825" s="111"/>
      <c r="AH9825" s="111"/>
    </row>
    <row r="9826" spans="3:34">
      <c r="C9826" s="111"/>
      <c r="D9826" s="111"/>
      <c r="E9826" s="111"/>
      <c r="F9826" s="138"/>
      <c r="G9826" s="111"/>
      <c r="J9826" s="111"/>
      <c r="AD9826" s="111"/>
      <c r="AH9826" s="111"/>
    </row>
    <row r="9827" spans="3:34">
      <c r="C9827" s="111"/>
      <c r="D9827" s="111"/>
      <c r="E9827" s="111"/>
      <c r="F9827" s="138"/>
      <c r="G9827" s="111"/>
      <c r="J9827" s="111"/>
      <c r="AD9827" s="111"/>
      <c r="AH9827" s="111"/>
    </row>
    <row r="9828" spans="3:34">
      <c r="C9828" s="111"/>
      <c r="D9828" s="111"/>
      <c r="E9828" s="111"/>
      <c r="F9828" s="138"/>
      <c r="G9828" s="111"/>
      <c r="J9828" s="111"/>
      <c r="AD9828" s="111"/>
      <c r="AH9828" s="111"/>
    </row>
    <row r="9829" spans="3:34">
      <c r="C9829" s="111"/>
      <c r="D9829" s="111"/>
      <c r="E9829" s="111"/>
      <c r="F9829" s="138"/>
      <c r="G9829" s="111"/>
      <c r="J9829" s="111"/>
      <c r="AD9829" s="111"/>
      <c r="AH9829" s="111"/>
    </row>
    <row r="9830" spans="3:34">
      <c r="C9830" s="111"/>
      <c r="D9830" s="111"/>
      <c r="E9830" s="111"/>
      <c r="F9830" s="138"/>
      <c r="G9830" s="111"/>
      <c r="J9830" s="111"/>
      <c r="AD9830" s="111"/>
      <c r="AH9830" s="111"/>
    </row>
    <row r="9831" spans="3:34">
      <c r="C9831" s="111"/>
      <c r="D9831" s="111"/>
      <c r="E9831" s="111"/>
      <c r="F9831" s="138"/>
      <c r="G9831" s="111"/>
      <c r="J9831" s="111"/>
      <c r="AD9831" s="111"/>
      <c r="AH9831" s="111"/>
    </row>
    <row r="9832" spans="3:34">
      <c r="C9832" s="111"/>
      <c r="D9832" s="111"/>
      <c r="E9832" s="111"/>
      <c r="F9832" s="138"/>
      <c r="G9832" s="111"/>
      <c r="J9832" s="111"/>
      <c r="AD9832" s="111"/>
      <c r="AH9832" s="111"/>
    </row>
    <row r="9833" spans="3:34">
      <c r="C9833" s="111"/>
      <c r="D9833" s="111"/>
      <c r="E9833" s="111"/>
      <c r="F9833" s="138"/>
      <c r="G9833" s="111"/>
      <c r="J9833" s="111"/>
      <c r="AD9833" s="111"/>
      <c r="AH9833" s="111"/>
    </row>
    <row r="9834" spans="3:34">
      <c r="C9834" s="111"/>
      <c r="D9834" s="111"/>
      <c r="E9834" s="111"/>
      <c r="F9834" s="138"/>
      <c r="G9834" s="111"/>
      <c r="J9834" s="111"/>
      <c r="AD9834" s="111"/>
      <c r="AH9834" s="111"/>
    </row>
    <row r="9835" spans="3:34">
      <c r="C9835" s="111"/>
      <c r="D9835" s="111"/>
      <c r="E9835" s="111"/>
      <c r="F9835" s="138"/>
      <c r="G9835" s="111"/>
      <c r="J9835" s="111"/>
      <c r="AD9835" s="111"/>
      <c r="AH9835" s="111"/>
    </row>
    <row r="9836" spans="3:34">
      <c r="C9836" s="111"/>
      <c r="D9836" s="111"/>
      <c r="E9836" s="111"/>
      <c r="F9836" s="138"/>
      <c r="G9836" s="111"/>
      <c r="J9836" s="111"/>
      <c r="AD9836" s="111"/>
      <c r="AH9836" s="111"/>
    </row>
    <row r="9837" spans="3:34">
      <c r="C9837" s="111"/>
      <c r="D9837" s="111"/>
      <c r="E9837" s="111"/>
      <c r="F9837" s="138"/>
      <c r="G9837" s="111"/>
      <c r="J9837" s="111"/>
      <c r="AD9837" s="111"/>
      <c r="AH9837" s="111"/>
    </row>
    <row r="9838" spans="3:34">
      <c r="C9838" s="111"/>
      <c r="D9838" s="111"/>
      <c r="E9838" s="111"/>
      <c r="F9838" s="138"/>
      <c r="G9838" s="111"/>
      <c r="J9838" s="111"/>
      <c r="AD9838" s="111"/>
      <c r="AH9838" s="111"/>
    </row>
    <row r="9839" spans="3:34">
      <c r="C9839" s="111"/>
      <c r="D9839" s="111"/>
      <c r="E9839" s="111"/>
      <c r="F9839" s="138"/>
      <c r="G9839" s="111"/>
      <c r="J9839" s="111"/>
      <c r="AD9839" s="111"/>
      <c r="AH9839" s="111"/>
    </row>
    <row r="9840" spans="3:34">
      <c r="C9840" s="111"/>
      <c r="D9840" s="111"/>
      <c r="E9840" s="111"/>
      <c r="F9840" s="138"/>
      <c r="G9840" s="111"/>
      <c r="J9840" s="111"/>
      <c r="AD9840" s="111"/>
      <c r="AH9840" s="111"/>
    </row>
    <row r="9841" spans="3:34">
      <c r="C9841" s="111"/>
      <c r="D9841" s="111"/>
      <c r="E9841" s="111"/>
      <c r="F9841" s="138"/>
      <c r="G9841" s="111"/>
      <c r="J9841" s="111"/>
      <c r="AD9841" s="111"/>
      <c r="AH9841" s="111"/>
    </row>
    <row r="9842" spans="3:34">
      <c r="C9842" s="111"/>
      <c r="D9842" s="111"/>
      <c r="E9842" s="111"/>
      <c r="F9842" s="138"/>
      <c r="G9842" s="111"/>
      <c r="J9842" s="111"/>
      <c r="AD9842" s="111"/>
      <c r="AH9842" s="111"/>
    </row>
    <row r="9843" spans="3:34">
      <c r="C9843" s="111"/>
      <c r="D9843" s="111"/>
      <c r="E9843" s="111"/>
      <c r="F9843" s="138"/>
      <c r="G9843" s="111"/>
      <c r="J9843" s="111"/>
      <c r="AD9843" s="111"/>
      <c r="AH9843" s="111"/>
    </row>
    <row r="9844" spans="3:34">
      <c r="C9844" s="111"/>
      <c r="D9844" s="111"/>
      <c r="E9844" s="111"/>
      <c r="F9844" s="138"/>
      <c r="G9844" s="111"/>
      <c r="J9844" s="111"/>
      <c r="AD9844" s="111"/>
      <c r="AH9844" s="111"/>
    </row>
    <row r="9845" spans="3:34">
      <c r="C9845" s="111"/>
      <c r="D9845" s="111"/>
      <c r="E9845" s="111"/>
      <c r="F9845" s="138"/>
      <c r="G9845" s="111"/>
      <c r="J9845" s="111"/>
      <c r="AD9845" s="111"/>
      <c r="AH9845" s="111"/>
    </row>
    <row r="9846" spans="3:34">
      <c r="C9846" s="111"/>
      <c r="D9846" s="111"/>
      <c r="E9846" s="111"/>
      <c r="F9846" s="138"/>
      <c r="G9846" s="111"/>
      <c r="J9846" s="111"/>
      <c r="AD9846" s="111"/>
      <c r="AH9846" s="111"/>
    </row>
    <row r="9847" spans="3:34">
      <c r="C9847" s="111"/>
      <c r="D9847" s="111"/>
      <c r="E9847" s="111"/>
      <c r="F9847" s="138"/>
      <c r="G9847" s="111"/>
      <c r="J9847" s="111"/>
      <c r="AD9847" s="111"/>
      <c r="AH9847" s="111"/>
    </row>
    <row r="9848" spans="3:34">
      <c r="C9848" s="111"/>
      <c r="D9848" s="111"/>
      <c r="E9848" s="111"/>
      <c r="F9848" s="138"/>
      <c r="G9848" s="111"/>
      <c r="J9848" s="111"/>
      <c r="AD9848" s="111"/>
      <c r="AH9848" s="111"/>
    </row>
    <row r="9849" spans="3:34">
      <c r="C9849" s="111"/>
      <c r="D9849" s="111"/>
      <c r="E9849" s="111"/>
      <c r="F9849" s="138"/>
      <c r="G9849" s="111"/>
      <c r="J9849" s="111"/>
      <c r="AD9849" s="111"/>
      <c r="AH9849" s="111"/>
    </row>
    <row r="9850" spans="3:34">
      <c r="C9850" s="111"/>
      <c r="D9850" s="111"/>
      <c r="E9850" s="111"/>
      <c r="F9850" s="138"/>
      <c r="G9850" s="111"/>
      <c r="J9850" s="111"/>
      <c r="AD9850" s="111"/>
      <c r="AH9850" s="111"/>
    </row>
    <row r="9851" spans="3:34">
      <c r="C9851" s="111"/>
      <c r="D9851" s="111"/>
      <c r="E9851" s="111"/>
      <c r="F9851" s="138"/>
      <c r="G9851" s="111"/>
      <c r="J9851" s="111"/>
      <c r="AD9851" s="111"/>
      <c r="AH9851" s="111"/>
    </row>
    <row r="9852" spans="3:34">
      <c r="C9852" s="111"/>
      <c r="D9852" s="111"/>
      <c r="E9852" s="111"/>
      <c r="F9852" s="138"/>
      <c r="G9852" s="111"/>
      <c r="J9852" s="111"/>
      <c r="AD9852" s="111"/>
      <c r="AH9852" s="111"/>
    </row>
    <row r="9853" spans="3:34">
      <c r="C9853" s="111"/>
      <c r="D9853" s="111"/>
      <c r="E9853" s="111"/>
      <c r="F9853" s="138"/>
      <c r="G9853" s="111"/>
      <c r="J9853" s="111"/>
      <c r="AD9853" s="111"/>
      <c r="AH9853" s="111"/>
    </row>
    <row r="9854" spans="3:34">
      <c r="C9854" s="111"/>
      <c r="D9854" s="111"/>
      <c r="E9854" s="111"/>
      <c r="F9854" s="138"/>
      <c r="G9854" s="111"/>
      <c r="J9854" s="111"/>
      <c r="AD9854" s="111"/>
      <c r="AH9854" s="111"/>
    </row>
    <row r="9855" spans="3:34">
      <c r="C9855" s="111"/>
      <c r="D9855" s="111"/>
      <c r="E9855" s="111"/>
      <c r="F9855" s="138"/>
      <c r="G9855" s="111"/>
      <c r="J9855" s="111"/>
      <c r="AD9855" s="111"/>
      <c r="AH9855" s="111"/>
    </row>
    <row r="9856" spans="3:34">
      <c r="C9856" s="111"/>
      <c r="D9856" s="111"/>
      <c r="E9856" s="111"/>
      <c r="F9856" s="138"/>
      <c r="G9856" s="111"/>
      <c r="J9856" s="111"/>
      <c r="AD9856" s="111"/>
      <c r="AH9856" s="111"/>
    </row>
    <row r="9857" spans="3:34">
      <c r="C9857" s="111"/>
      <c r="D9857" s="111"/>
      <c r="E9857" s="111"/>
      <c r="F9857" s="138"/>
      <c r="G9857" s="111"/>
      <c r="J9857" s="111"/>
      <c r="AD9857" s="111"/>
      <c r="AH9857" s="111"/>
    </row>
    <row r="9858" spans="3:34">
      <c r="C9858" s="111"/>
      <c r="D9858" s="111"/>
      <c r="E9858" s="111"/>
      <c r="F9858" s="138"/>
      <c r="G9858" s="111"/>
      <c r="J9858" s="111"/>
      <c r="AD9858" s="111"/>
      <c r="AH9858" s="111"/>
    </row>
    <row r="9859" spans="3:34">
      <c r="C9859" s="111"/>
      <c r="D9859" s="111"/>
      <c r="E9859" s="111"/>
      <c r="F9859" s="138"/>
      <c r="G9859" s="111"/>
      <c r="J9859" s="111"/>
      <c r="AD9859" s="111"/>
      <c r="AH9859" s="111"/>
    </row>
    <row r="9860" spans="3:34">
      <c r="C9860" s="111"/>
      <c r="D9860" s="111"/>
      <c r="E9860" s="111"/>
      <c r="F9860" s="138"/>
      <c r="G9860" s="111"/>
      <c r="J9860" s="111"/>
      <c r="AD9860" s="111"/>
      <c r="AH9860" s="111"/>
    </row>
    <row r="9861" spans="3:34">
      <c r="C9861" s="111"/>
      <c r="D9861" s="111"/>
      <c r="E9861" s="111"/>
      <c r="F9861" s="138"/>
      <c r="G9861" s="111"/>
      <c r="J9861" s="111"/>
      <c r="AD9861" s="111"/>
      <c r="AH9861" s="111"/>
    </row>
    <row r="9862" spans="3:34">
      <c r="C9862" s="111"/>
      <c r="D9862" s="111"/>
      <c r="E9862" s="111"/>
      <c r="F9862" s="138"/>
      <c r="G9862" s="111"/>
      <c r="J9862" s="111"/>
      <c r="AD9862" s="111"/>
      <c r="AH9862" s="111"/>
    </row>
    <row r="9863" spans="3:34">
      <c r="C9863" s="111"/>
      <c r="D9863" s="111"/>
      <c r="E9863" s="111"/>
      <c r="F9863" s="138"/>
      <c r="G9863" s="111"/>
      <c r="J9863" s="111"/>
      <c r="AD9863" s="111"/>
      <c r="AH9863" s="111"/>
    </row>
    <row r="9864" spans="3:34">
      <c r="C9864" s="111"/>
      <c r="D9864" s="111"/>
      <c r="E9864" s="111"/>
      <c r="F9864" s="138"/>
      <c r="G9864" s="111"/>
      <c r="J9864" s="111"/>
      <c r="AD9864" s="111"/>
      <c r="AH9864" s="111"/>
    </row>
    <row r="9865" spans="3:34">
      <c r="C9865" s="111"/>
      <c r="D9865" s="111"/>
      <c r="E9865" s="111"/>
      <c r="F9865" s="138"/>
      <c r="G9865" s="111"/>
      <c r="J9865" s="111"/>
      <c r="AD9865" s="111"/>
      <c r="AH9865" s="111"/>
    </row>
    <row r="9866" spans="3:34">
      <c r="C9866" s="111"/>
      <c r="D9866" s="111"/>
      <c r="E9866" s="111"/>
      <c r="F9866" s="138"/>
      <c r="G9866" s="111"/>
      <c r="J9866" s="111"/>
      <c r="AD9866" s="111"/>
      <c r="AH9866" s="111"/>
    </row>
    <row r="9867" spans="3:34">
      <c r="C9867" s="111"/>
      <c r="D9867" s="111"/>
      <c r="E9867" s="111"/>
      <c r="F9867" s="138"/>
      <c r="G9867" s="111"/>
      <c r="J9867" s="111"/>
      <c r="AD9867" s="111"/>
      <c r="AH9867" s="111"/>
    </row>
    <row r="9868" spans="3:34">
      <c r="C9868" s="111"/>
      <c r="D9868" s="111"/>
      <c r="E9868" s="111"/>
      <c r="F9868" s="138"/>
      <c r="G9868" s="111"/>
      <c r="J9868" s="111"/>
      <c r="AD9868" s="111"/>
      <c r="AH9868" s="111"/>
    </row>
    <row r="9869" spans="3:34">
      <c r="C9869" s="111"/>
      <c r="D9869" s="111"/>
      <c r="E9869" s="111"/>
      <c r="F9869" s="138"/>
      <c r="G9869" s="111"/>
      <c r="J9869" s="111"/>
      <c r="AD9869" s="111"/>
      <c r="AH9869" s="111"/>
    </row>
    <row r="9870" spans="3:34">
      <c r="C9870" s="111"/>
      <c r="D9870" s="111"/>
      <c r="E9870" s="111"/>
      <c r="F9870" s="138"/>
      <c r="G9870" s="111"/>
      <c r="J9870" s="111"/>
      <c r="AD9870" s="111"/>
      <c r="AH9870" s="111"/>
    </row>
    <row r="9871" spans="3:34">
      <c r="C9871" s="111"/>
      <c r="D9871" s="111"/>
      <c r="E9871" s="111"/>
      <c r="F9871" s="138"/>
      <c r="G9871" s="111"/>
      <c r="J9871" s="111"/>
      <c r="AD9871" s="111"/>
      <c r="AH9871" s="111"/>
    </row>
    <row r="9872" spans="3:34">
      <c r="C9872" s="111"/>
      <c r="D9872" s="111"/>
      <c r="E9872" s="111"/>
      <c r="F9872" s="138"/>
      <c r="G9872" s="111"/>
      <c r="J9872" s="111"/>
      <c r="AD9872" s="111"/>
      <c r="AH9872" s="111"/>
    </row>
    <row r="9873" spans="3:34">
      <c r="C9873" s="111"/>
      <c r="D9873" s="111"/>
      <c r="E9873" s="111"/>
      <c r="F9873" s="138"/>
      <c r="G9873" s="111"/>
      <c r="J9873" s="111"/>
      <c r="AD9873" s="111"/>
      <c r="AH9873" s="111"/>
    </row>
    <row r="9874" spans="3:34">
      <c r="C9874" s="111"/>
      <c r="D9874" s="111"/>
      <c r="E9874" s="111"/>
      <c r="F9874" s="138"/>
      <c r="G9874" s="111"/>
      <c r="J9874" s="111"/>
      <c r="AD9874" s="111"/>
      <c r="AH9874" s="111"/>
    </row>
    <row r="9875" spans="3:34">
      <c r="C9875" s="111"/>
      <c r="D9875" s="111"/>
      <c r="E9875" s="111"/>
      <c r="F9875" s="138"/>
      <c r="G9875" s="111"/>
      <c r="J9875" s="111"/>
      <c r="AD9875" s="111"/>
      <c r="AH9875" s="111"/>
    </row>
    <row r="9876" spans="3:34">
      <c r="C9876" s="111"/>
      <c r="D9876" s="111"/>
      <c r="E9876" s="111"/>
      <c r="F9876" s="138"/>
      <c r="G9876" s="111"/>
      <c r="J9876" s="111"/>
      <c r="AD9876" s="111"/>
      <c r="AH9876" s="111"/>
    </row>
    <row r="9877" spans="3:34">
      <c r="C9877" s="111"/>
      <c r="D9877" s="111"/>
      <c r="E9877" s="111"/>
      <c r="F9877" s="138"/>
      <c r="G9877" s="111"/>
      <c r="J9877" s="111"/>
      <c r="AD9877" s="111"/>
      <c r="AH9877" s="111"/>
    </row>
    <row r="9878" spans="3:34">
      <c r="C9878" s="111"/>
      <c r="D9878" s="111"/>
      <c r="E9878" s="111"/>
      <c r="F9878" s="138"/>
      <c r="G9878" s="111"/>
      <c r="J9878" s="111"/>
      <c r="AD9878" s="111"/>
      <c r="AH9878" s="111"/>
    </row>
    <row r="9879" spans="3:34">
      <c r="C9879" s="111"/>
      <c r="D9879" s="111"/>
      <c r="E9879" s="111"/>
      <c r="F9879" s="138"/>
      <c r="G9879" s="111"/>
      <c r="J9879" s="111"/>
      <c r="AD9879" s="111"/>
      <c r="AH9879" s="111"/>
    </row>
    <row r="9880" spans="3:34">
      <c r="C9880" s="111"/>
      <c r="D9880" s="111"/>
      <c r="E9880" s="111"/>
      <c r="F9880" s="138"/>
      <c r="G9880" s="111"/>
      <c r="J9880" s="111"/>
      <c r="AD9880" s="111"/>
      <c r="AH9880" s="111"/>
    </row>
    <row r="9881" spans="3:34">
      <c r="C9881" s="111"/>
      <c r="D9881" s="111"/>
      <c r="E9881" s="111"/>
      <c r="F9881" s="138"/>
      <c r="G9881" s="111"/>
      <c r="J9881" s="111"/>
      <c r="AD9881" s="111"/>
      <c r="AH9881" s="111"/>
    </row>
    <row r="9882" spans="3:34">
      <c r="C9882" s="111"/>
      <c r="D9882" s="111"/>
      <c r="E9882" s="111"/>
      <c r="F9882" s="138"/>
      <c r="G9882" s="111"/>
      <c r="J9882" s="111"/>
      <c r="AD9882" s="111"/>
      <c r="AH9882" s="111"/>
    </row>
    <row r="9883" spans="3:34">
      <c r="C9883" s="111"/>
      <c r="D9883" s="111"/>
      <c r="E9883" s="111"/>
      <c r="F9883" s="138"/>
      <c r="G9883" s="111"/>
      <c r="J9883" s="111"/>
      <c r="AD9883" s="111"/>
      <c r="AH9883" s="111"/>
    </row>
    <row r="9884" spans="3:34">
      <c r="C9884" s="111"/>
      <c r="D9884" s="111"/>
      <c r="E9884" s="111"/>
      <c r="F9884" s="138"/>
      <c r="G9884" s="111"/>
      <c r="J9884" s="111"/>
      <c r="AD9884" s="111"/>
      <c r="AH9884" s="111"/>
    </row>
    <row r="9885" spans="3:34">
      <c r="C9885" s="111"/>
      <c r="D9885" s="111"/>
      <c r="E9885" s="111"/>
      <c r="F9885" s="138"/>
      <c r="G9885" s="111"/>
      <c r="J9885" s="111"/>
      <c r="AD9885" s="111"/>
      <c r="AH9885" s="111"/>
    </row>
    <row r="9886" spans="3:34">
      <c r="C9886" s="111"/>
      <c r="D9886" s="111"/>
      <c r="E9886" s="111"/>
      <c r="F9886" s="138"/>
      <c r="G9886" s="111"/>
      <c r="J9886" s="111"/>
      <c r="AD9886" s="111"/>
      <c r="AH9886" s="111"/>
    </row>
    <row r="9887" spans="3:34">
      <c r="C9887" s="111"/>
      <c r="D9887" s="111"/>
      <c r="E9887" s="111"/>
      <c r="F9887" s="138"/>
      <c r="G9887" s="111"/>
      <c r="J9887" s="111"/>
      <c r="AD9887" s="111"/>
      <c r="AH9887" s="111"/>
    </row>
    <row r="9888" spans="3:34">
      <c r="C9888" s="111"/>
      <c r="D9888" s="111"/>
      <c r="E9888" s="111"/>
      <c r="F9888" s="138"/>
      <c r="G9888" s="111"/>
      <c r="J9888" s="111"/>
      <c r="AD9888" s="111"/>
      <c r="AH9888" s="111"/>
    </row>
    <row r="9889" spans="3:34">
      <c r="C9889" s="111"/>
      <c r="D9889" s="111"/>
      <c r="E9889" s="111"/>
      <c r="F9889" s="138"/>
      <c r="G9889" s="111"/>
      <c r="J9889" s="111"/>
      <c r="AD9889" s="111"/>
      <c r="AH9889" s="111"/>
    </row>
    <row r="9890" spans="3:34">
      <c r="C9890" s="111"/>
      <c r="D9890" s="111"/>
      <c r="E9890" s="111"/>
      <c r="F9890" s="138"/>
      <c r="G9890" s="111"/>
      <c r="J9890" s="111"/>
      <c r="AD9890" s="111"/>
      <c r="AH9890" s="111"/>
    </row>
    <row r="9891" spans="3:34">
      <c r="C9891" s="111"/>
      <c r="D9891" s="111"/>
      <c r="E9891" s="111"/>
      <c r="F9891" s="138"/>
      <c r="G9891" s="111"/>
      <c r="J9891" s="111"/>
      <c r="AD9891" s="111"/>
      <c r="AH9891" s="111"/>
    </row>
    <row r="9892" spans="3:34">
      <c r="C9892" s="111"/>
      <c r="D9892" s="111"/>
      <c r="E9892" s="111"/>
      <c r="F9892" s="138"/>
      <c r="G9892" s="111"/>
      <c r="J9892" s="111"/>
      <c r="AD9892" s="111"/>
      <c r="AH9892" s="111"/>
    </row>
    <row r="9893" spans="3:34">
      <c r="C9893" s="111"/>
      <c r="D9893" s="111"/>
      <c r="E9893" s="111"/>
      <c r="F9893" s="138"/>
      <c r="G9893" s="111"/>
      <c r="J9893" s="111"/>
      <c r="AD9893" s="111"/>
      <c r="AH9893" s="111"/>
    </row>
    <row r="9894" spans="3:34">
      <c r="C9894" s="111"/>
      <c r="D9894" s="111"/>
      <c r="E9894" s="111"/>
      <c r="F9894" s="138"/>
      <c r="G9894" s="111"/>
      <c r="J9894" s="111"/>
      <c r="AD9894" s="111"/>
      <c r="AH9894" s="111"/>
    </row>
    <row r="9895" spans="3:34">
      <c r="C9895" s="111"/>
      <c r="D9895" s="111"/>
      <c r="E9895" s="111"/>
      <c r="F9895" s="138"/>
      <c r="G9895" s="111"/>
      <c r="J9895" s="111"/>
      <c r="AD9895" s="111"/>
      <c r="AH9895" s="111"/>
    </row>
    <row r="9896" spans="3:34">
      <c r="C9896" s="111"/>
      <c r="D9896" s="111"/>
      <c r="E9896" s="111"/>
      <c r="F9896" s="138"/>
      <c r="G9896" s="111"/>
      <c r="J9896" s="111"/>
      <c r="AD9896" s="111"/>
      <c r="AH9896" s="111"/>
    </row>
    <row r="9897" spans="3:34">
      <c r="C9897" s="111"/>
      <c r="D9897" s="111"/>
      <c r="E9897" s="111"/>
      <c r="F9897" s="138"/>
      <c r="G9897" s="111"/>
      <c r="J9897" s="111"/>
      <c r="AD9897" s="111"/>
      <c r="AH9897" s="111"/>
    </row>
    <row r="9898" spans="3:34">
      <c r="C9898" s="111"/>
      <c r="D9898" s="111"/>
      <c r="E9898" s="111"/>
      <c r="F9898" s="138"/>
      <c r="G9898" s="111"/>
      <c r="J9898" s="111"/>
      <c r="AD9898" s="111"/>
      <c r="AH9898" s="111"/>
    </row>
    <row r="9899" spans="3:34">
      <c r="C9899" s="111"/>
      <c r="D9899" s="111"/>
      <c r="E9899" s="111"/>
      <c r="F9899" s="138"/>
      <c r="G9899" s="111"/>
      <c r="J9899" s="111"/>
      <c r="AD9899" s="111"/>
      <c r="AH9899" s="111"/>
    </row>
    <row r="9900" spans="3:34">
      <c r="C9900" s="111"/>
      <c r="D9900" s="111"/>
      <c r="E9900" s="111"/>
      <c r="F9900" s="138"/>
      <c r="G9900" s="111"/>
      <c r="J9900" s="111"/>
      <c r="AD9900" s="111"/>
      <c r="AH9900" s="111"/>
    </row>
    <row r="9901" spans="3:34">
      <c r="C9901" s="111"/>
      <c r="D9901" s="111"/>
      <c r="E9901" s="111"/>
      <c r="F9901" s="138"/>
      <c r="G9901" s="111"/>
      <c r="J9901" s="111"/>
      <c r="AD9901" s="111"/>
      <c r="AH9901" s="111"/>
    </row>
    <row r="9902" spans="3:34">
      <c r="C9902" s="111"/>
      <c r="D9902" s="111"/>
      <c r="E9902" s="111"/>
      <c r="F9902" s="138"/>
      <c r="G9902" s="111"/>
      <c r="J9902" s="111"/>
      <c r="AD9902" s="111"/>
      <c r="AH9902" s="111"/>
    </row>
    <row r="9903" spans="3:34">
      <c r="C9903" s="111"/>
      <c r="D9903" s="111"/>
      <c r="E9903" s="111"/>
      <c r="F9903" s="138"/>
      <c r="G9903" s="111"/>
      <c r="J9903" s="111"/>
      <c r="AD9903" s="111"/>
      <c r="AH9903" s="111"/>
    </row>
    <row r="9904" spans="3:34">
      <c r="C9904" s="111"/>
      <c r="D9904" s="111"/>
      <c r="E9904" s="111"/>
      <c r="F9904" s="138"/>
      <c r="G9904" s="111"/>
      <c r="J9904" s="111"/>
      <c r="AD9904" s="111"/>
      <c r="AH9904" s="111"/>
    </row>
    <row r="9905" spans="3:34">
      <c r="C9905" s="111"/>
      <c r="D9905" s="111"/>
      <c r="E9905" s="111"/>
      <c r="F9905" s="138"/>
      <c r="G9905" s="111"/>
      <c r="J9905" s="111"/>
      <c r="AD9905" s="111"/>
      <c r="AH9905" s="111"/>
    </row>
    <row r="9906" spans="3:34">
      <c r="C9906" s="111"/>
      <c r="D9906" s="111"/>
      <c r="E9906" s="111"/>
      <c r="F9906" s="138"/>
      <c r="G9906" s="111"/>
      <c r="J9906" s="111"/>
      <c r="AD9906" s="111"/>
      <c r="AH9906" s="111"/>
    </row>
    <row r="9907" spans="3:34">
      <c r="C9907" s="111"/>
      <c r="D9907" s="111"/>
      <c r="E9907" s="111"/>
      <c r="F9907" s="138"/>
      <c r="G9907" s="111"/>
      <c r="J9907" s="111"/>
      <c r="AD9907" s="111"/>
      <c r="AH9907" s="111"/>
    </row>
    <row r="9908" spans="3:34">
      <c r="C9908" s="111"/>
      <c r="D9908" s="111"/>
      <c r="E9908" s="111"/>
      <c r="F9908" s="138"/>
      <c r="G9908" s="111"/>
      <c r="J9908" s="111"/>
      <c r="AD9908" s="111"/>
      <c r="AH9908" s="111"/>
    </row>
    <row r="9909" spans="3:34">
      <c r="C9909" s="111"/>
      <c r="D9909" s="111"/>
      <c r="E9909" s="111"/>
      <c r="F9909" s="138"/>
      <c r="G9909" s="111"/>
      <c r="J9909" s="111"/>
      <c r="AD9909" s="111"/>
      <c r="AH9909" s="111"/>
    </row>
    <row r="9910" spans="3:34">
      <c r="C9910" s="111"/>
      <c r="D9910" s="111"/>
      <c r="E9910" s="111"/>
      <c r="F9910" s="138"/>
      <c r="G9910" s="111"/>
      <c r="J9910" s="111"/>
      <c r="AD9910" s="111"/>
      <c r="AH9910" s="111"/>
    </row>
    <row r="9911" spans="3:34">
      <c r="C9911" s="111"/>
      <c r="D9911" s="111"/>
      <c r="E9911" s="111"/>
      <c r="F9911" s="138"/>
      <c r="G9911" s="111"/>
      <c r="J9911" s="111"/>
      <c r="AD9911" s="111"/>
      <c r="AH9911" s="111"/>
    </row>
    <row r="9912" spans="3:34">
      <c r="C9912" s="111"/>
      <c r="D9912" s="111"/>
      <c r="E9912" s="111"/>
      <c r="F9912" s="138"/>
      <c r="G9912" s="111"/>
      <c r="J9912" s="111"/>
      <c r="AD9912" s="111"/>
      <c r="AH9912" s="111"/>
    </row>
    <row r="9913" spans="3:34">
      <c r="C9913" s="111"/>
      <c r="D9913" s="111"/>
      <c r="E9913" s="111"/>
      <c r="F9913" s="138"/>
      <c r="G9913" s="111"/>
      <c r="J9913" s="111"/>
      <c r="AD9913" s="111"/>
      <c r="AH9913" s="111"/>
    </row>
    <row r="9914" spans="3:34">
      <c r="C9914" s="111"/>
      <c r="D9914" s="111"/>
      <c r="E9914" s="111"/>
      <c r="F9914" s="138"/>
      <c r="G9914" s="111"/>
      <c r="J9914" s="111"/>
      <c r="AD9914" s="111"/>
      <c r="AH9914" s="111"/>
    </row>
    <row r="9915" spans="3:34">
      <c r="C9915" s="111"/>
      <c r="D9915" s="111"/>
      <c r="E9915" s="111"/>
      <c r="F9915" s="138"/>
      <c r="G9915" s="111"/>
      <c r="J9915" s="111"/>
      <c r="AD9915" s="111"/>
      <c r="AH9915" s="111"/>
    </row>
    <row r="9916" spans="3:34">
      <c r="C9916" s="111"/>
      <c r="D9916" s="111"/>
      <c r="E9916" s="111"/>
      <c r="F9916" s="138"/>
      <c r="G9916" s="111"/>
      <c r="J9916" s="111"/>
      <c r="AD9916" s="111"/>
      <c r="AH9916" s="111"/>
    </row>
    <row r="9917" spans="3:34">
      <c r="C9917" s="111"/>
      <c r="D9917" s="111"/>
      <c r="E9917" s="111"/>
      <c r="F9917" s="138"/>
      <c r="G9917" s="111"/>
      <c r="J9917" s="111"/>
      <c r="AD9917" s="111"/>
      <c r="AH9917" s="111"/>
    </row>
    <row r="9918" spans="3:34">
      <c r="C9918" s="111"/>
      <c r="D9918" s="111"/>
      <c r="E9918" s="111"/>
      <c r="F9918" s="138"/>
      <c r="G9918" s="111"/>
      <c r="J9918" s="111"/>
      <c r="AD9918" s="111"/>
      <c r="AH9918" s="111"/>
    </row>
    <row r="9919" spans="3:34">
      <c r="C9919" s="111"/>
      <c r="D9919" s="111"/>
      <c r="E9919" s="111"/>
      <c r="F9919" s="138"/>
      <c r="G9919" s="111"/>
      <c r="J9919" s="111"/>
      <c r="AD9919" s="111"/>
      <c r="AH9919" s="111"/>
    </row>
    <row r="9920" spans="3:34">
      <c r="C9920" s="111"/>
      <c r="D9920" s="111"/>
      <c r="E9920" s="111"/>
      <c r="F9920" s="138"/>
      <c r="G9920" s="111"/>
      <c r="J9920" s="111"/>
      <c r="AD9920" s="111"/>
      <c r="AH9920" s="111"/>
    </row>
    <row r="9921" spans="3:34">
      <c r="C9921" s="111"/>
      <c r="D9921" s="111"/>
      <c r="E9921" s="111"/>
      <c r="F9921" s="138"/>
      <c r="G9921" s="111"/>
      <c r="J9921" s="111"/>
      <c r="AD9921" s="111"/>
      <c r="AH9921" s="111"/>
    </row>
    <row r="9922" spans="3:34">
      <c r="C9922" s="111"/>
      <c r="D9922" s="111"/>
      <c r="E9922" s="111"/>
      <c r="F9922" s="138"/>
      <c r="G9922" s="111"/>
      <c r="J9922" s="111"/>
      <c r="AD9922" s="111"/>
      <c r="AH9922" s="111"/>
    </row>
    <row r="9923" spans="3:34">
      <c r="C9923" s="111"/>
      <c r="D9923" s="111"/>
      <c r="E9923" s="111"/>
      <c r="F9923" s="138"/>
      <c r="G9923" s="111"/>
      <c r="J9923" s="111"/>
      <c r="AD9923" s="111"/>
      <c r="AH9923" s="111"/>
    </row>
    <row r="9924" spans="3:34">
      <c r="C9924" s="111"/>
      <c r="D9924" s="111"/>
      <c r="E9924" s="111"/>
      <c r="F9924" s="138"/>
      <c r="G9924" s="111"/>
      <c r="J9924" s="111"/>
      <c r="AD9924" s="111"/>
      <c r="AH9924" s="111"/>
    </row>
    <row r="9925" spans="3:34">
      <c r="C9925" s="111"/>
      <c r="D9925" s="111"/>
      <c r="E9925" s="111"/>
      <c r="F9925" s="138"/>
      <c r="G9925" s="111"/>
      <c r="J9925" s="111"/>
      <c r="AD9925" s="111"/>
      <c r="AH9925" s="111"/>
    </row>
    <row r="9926" spans="3:34">
      <c r="C9926" s="111"/>
      <c r="D9926" s="111"/>
      <c r="E9926" s="111"/>
      <c r="F9926" s="138"/>
      <c r="G9926" s="111"/>
      <c r="J9926" s="111"/>
      <c r="AD9926" s="111"/>
      <c r="AH9926" s="111"/>
    </row>
    <row r="9927" spans="3:34">
      <c r="C9927" s="111"/>
      <c r="D9927" s="111"/>
      <c r="E9927" s="111"/>
      <c r="F9927" s="138"/>
      <c r="G9927" s="111"/>
      <c r="J9927" s="111"/>
      <c r="AD9927" s="111"/>
      <c r="AH9927" s="111"/>
    </row>
    <row r="9928" spans="3:34">
      <c r="C9928" s="111"/>
      <c r="D9928" s="111"/>
      <c r="E9928" s="111"/>
      <c r="F9928" s="138"/>
      <c r="G9928" s="111"/>
      <c r="J9928" s="111"/>
      <c r="AD9928" s="111"/>
      <c r="AH9928" s="111"/>
    </row>
    <row r="9929" spans="3:34">
      <c r="C9929" s="111"/>
      <c r="D9929" s="111"/>
      <c r="E9929" s="111"/>
      <c r="F9929" s="138"/>
      <c r="G9929" s="111"/>
      <c r="J9929" s="111"/>
      <c r="AD9929" s="111"/>
      <c r="AH9929" s="111"/>
    </row>
    <row r="9930" spans="3:34">
      <c r="C9930" s="111"/>
      <c r="D9930" s="111"/>
      <c r="E9930" s="111"/>
      <c r="F9930" s="138"/>
      <c r="G9930" s="111"/>
      <c r="J9930" s="111"/>
      <c r="AD9930" s="111"/>
      <c r="AH9930" s="111"/>
    </row>
    <row r="9931" spans="3:34">
      <c r="C9931" s="111"/>
      <c r="D9931" s="111"/>
      <c r="E9931" s="111"/>
      <c r="F9931" s="138"/>
      <c r="G9931" s="111"/>
      <c r="J9931" s="111"/>
      <c r="AD9931" s="111"/>
      <c r="AH9931" s="111"/>
    </row>
    <row r="9932" spans="3:34">
      <c r="C9932" s="111"/>
      <c r="D9932" s="111"/>
      <c r="E9932" s="111"/>
      <c r="F9932" s="138"/>
      <c r="G9932" s="111"/>
      <c r="J9932" s="111"/>
      <c r="AD9932" s="111"/>
      <c r="AH9932" s="111"/>
    </row>
    <row r="9933" spans="3:34">
      <c r="C9933" s="111"/>
      <c r="D9933" s="111"/>
      <c r="E9933" s="111"/>
      <c r="F9933" s="138"/>
      <c r="G9933" s="111"/>
      <c r="J9933" s="111"/>
      <c r="AD9933" s="111"/>
      <c r="AH9933" s="111"/>
    </row>
    <row r="9934" spans="3:34">
      <c r="C9934" s="111"/>
      <c r="D9934" s="111"/>
      <c r="E9934" s="111"/>
      <c r="F9934" s="138"/>
      <c r="G9934" s="111"/>
      <c r="J9934" s="111"/>
      <c r="AD9934" s="111"/>
      <c r="AH9934" s="111"/>
    </row>
    <row r="9935" spans="3:34">
      <c r="C9935" s="111"/>
      <c r="D9935" s="111"/>
      <c r="E9935" s="111"/>
      <c r="F9935" s="138"/>
      <c r="G9935" s="111"/>
      <c r="J9935" s="111"/>
      <c r="AD9935" s="111"/>
      <c r="AH9935" s="111"/>
    </row>
    <row r="9936" spans="3:34">
      <c r="C9936" s="111"/>
      <c r="D9936" s="111"/>
      <c r="E9936" s="111"/>
      <c r="F9936" s="138"/>
      <c r="G9936" s="111"/>
      <c r="J9936" s="111"/>
      <c r="AD9936" s="111"/>
      <c r="AH9936" s="111"/>
    </row>
    <row r="9937" spans="3:34">
      <c r="C9937" s="111"/>
      <c r="D9937" s="111"/>
      <c r="E9937" s="111"/>
      <c r="F9937" s="138"/>
      <c r="G9937" s="111"/>
      <c r="J9937" s="111"/>
      <c r="AD9937" s="111"/>
      <c r="AH9937" s="111"/>
    </row>
    <row r="9938" spans="3:34">
      <c r="C9938" s="111"/>
      <c r="D9938" s="111"/>
      <c r="E9938" s="111"/>
      <c r="F9938" s="138"/>
      <c r="G9938" s="111"/>
      <c r="J9938" s="111"/>
      <c r="AD9938" s="111"/>
      <c r="AH9938" s="111"/>
    </row>
    <row r="9939" spans="3:34">
      <c r="C9939" s="111"/>
      <c r="D9939" s="111"/>
      <c r="E9939" s="111"/>
      <c r="F9939" s="138"/>
      <c r="G9939" s="111"/>
      <c r="J9939" s="111"/>
      <c r="AD9939" s="111"/>
      <c r="AH9939" s="111"/>
    </row>
    <row r="9940" spans="3:34">
      <c r="C9940" s="111"/>
      <c r="D9940" s="111"/>
      <c r="E9940" s="111"/>
      <c r="F9940" s="138"/>
      <c r="G9940" s="111"/>
      <c r="J9940" s="111"/>
      <c r="AD9940" s="111"/>
      <c r="AH9940" s="111"/>
    </row>
    <row r="9941" spans="3:34">
      <c r="C9941" s="111"/>
      <c r="D9941" s="111"/>
      <c r="E9941" s="111"/>
      <c r="F9941" s="138"/>
      <c r="G9941" s="111"/>
      <c r="J9941" s="111"/>
      <c r="AD9941" s="111"/>
      <c r="AH9941" s="111"/>
    </row>
    <row r="9942" spans="3:34">
      <c r="C9942" s="111"/>
      <c r="D9942" s="111"/>
      <c r="E9942" s="111"/>
      <c r="F9942" s="138"/>
      <c r="G9942" s="111"/>
      <c r="J9942" s="111"/>
      <c r="AD9942" s="111"/>
      <c r="AH9942" s="111"/>
    </row>
    <row r="9943" spans="3:34">
      <c r="C9943" s="111"/>
      <c r="D9943" s="111"/>
      <c r="E9943" s="111"/>
      <c r="F9943" s="138"/>
      <c r="G9943" s="111"/>
      <c r="J9943" s="111"/>
      <c r="AD9943" s="111"/>
      <c r="AH9943" s="111"/>
    </row>
    <row r="9944" spans="3:34">
      <c r="C9944" s="111"/>
      <c r="D9944" s="111"/>
      <c r="E9944" s="111"/>
      <c r="F9944" s="138"/>
      <c r="G9944" s="111"/>
      <c r="J9944" s="111"/>
      <c r="AD9944" s="111"/>
      <c r="AH9944" s="111"/>
    </row>
    <row r="9945" spans="3:34">
      <c r="C9945" s="111"/>
      <c r="D9945" s="111"/>
      <c r="E9945" s="111"/>
      <c r="F9945" s="138"/>
      <c r="G9945" s="111"/>
      <c r="J9945" s="111"/>
      <c r="AD9945" s="111"/>
      <c r="AH9945" s="111"/>
    </row>
    <row r="9946" spans="3:34">
      <c r="C9946" s="111"/>
      <c r="D9946" s="111"/>
      <c r="E9946" s="111"/>
      <c r="F9946" s="138"/>
      <c r="G9946" s="111"/>
      <c r="J9946" s="111"/>
      <c r="AD9946" s="111"/>
      <c r="AH9946" s="111"/>
    </row>
    <row r="9947" spans="3:34">
      <c r="C9947" s="111"/>
      <c r="D9947" s="111"/>
      <c r="E9947" s="111"/>
      <c r="F9947" s="138"/>
      <c r="G9947" s="111"/>
      <c r="J9947" s="111"/>
      <c r="AD9947" s="111"/>
      <c r="AH9947" s="111"/>
    </row>
    <row r="9948" spans="3:34">
      <c r="C9948" s="111"/>
      <c r="D9948" s="111"/>
      <c r="E9948" s="111"/>
      <c r="F9948" s="138"/>
      <c r="G9948" s="111"/>
      <c r="J9948" s="111"/>
      <c r="AD9948" s="111"/>
      <c r="AH9948" s="111"/>
    </row>
    <row r="9949" spans="3:34">
      <c r="C9949" s="111"/>
      <c r="D9949" s="111"/>
      <c r="E9949" s="111"/>
      <c r="F9949" s="138"/>
      <c r="G9949" s="111"/>
      <c r="J9949" s="111"/>
      <c r="AD9949" s="111"/>
      <c r="AH9949" s="111"/>
    </row>
    <row r="9950" spans="3:34">
      <c r="C9950" s="111"/>
      <c r="D9950" s="111"/>
      <c r="E9950" s="111"/>
      <c r="F9950" s="138"/>
      <c r="G9950" s="111"/>
      <c r="J9950" s="111"/>
      <c r="AD9950" s="111"/>
      <c r="AH9950" s="111"/>
    </row>
    <row r="9951" spans="3:34">
      <c r="C9951" s="111"/>
      <c r="D9951" s="111"/>
      <c r="E9951" s="111"/>
      <c r="F9951" s="138"/>
      <c r="G9951" s="111"/>
      <c r="J9951" s="111"/>
      <c r="AD9951" s="111"/>
      <c r="AH9951" s="111"/>
    </row>
    <row r="9952" spans="3:34">
      <c r="C9952" s="111"/>
      <c r="D9952" s="111"/>
      <c r="E9952" s="111"/>
      <c r="F9952" s="138"/>
      <c r="G9952" s="111"/>
      <c r="J9952" s="111"/>
      <c r="AD9952" s="111"/>
      <c r="AH9952" s="111"/>
    </row>
    <row r="9953" spans="3:34">
      <c r="C9953" s="111"/>
      <c r="D9953" s="111"/>
      <c r="E9953" s="111"/>
      <c r="F9953" s="138"/>
      <c r="G9953" s="111"/>
      <c r="J9953" s="111"/>
      <c r="AD9953" s="111"/>
      <c r="AH9953" s="111"/>
    </row>
    <row r="9954" spans="3:34">
      <c r="C9954" s="111"/>
      <c r="D9954" s="111"/>
      <c r="E9954" s="111"/>
      <c r="F9954" s="138"/>
      <c r="G9954" s="111"/>
      <c r="J9954" s="111"/>
      <c r="AD9954" s="111"/>
      <c r="AH9954" s="111"/>
    </row>
    <row r="9955" spans="3:34">
      <c r="C9955" s="111"/>
      <c r="D9955" s="111"/>
      <c r="E9955" s="111"/>
      <c r="F9955" s="138"/>
      <c r="G9955" s="111"/>
      <c r="J9955" s="111"/>
      <c r="AD9955" s="111"/>
      <c r="AH9955" s="111"/>
    </row>
    <row r="9956" spans="3:34">
      <c r="C9956" s="111"/>
      <c r="D9956" s="111"/>
      <c r="E9956" s="111"/>
      <c r="F9956" s="138"/>
      <c r="G9956" s="111"/>
      <c r="J9956" s="111"/>
      <c r="AD9956" s="111"/>
      <c r="AH9956" s="111"/>
    </row>
    <row r="9957" spans="3:34">
      <c r="C9957" s="111"/>
      <c r="D9957" s="111"/>
      <c r="E9957" s="111"/>
      <c r="F9957" s="138"/>
      <c r="G9957" s="111"/>
      <c r="J9957" s="111"/>
      <c r="AD9957" s="111"/>
      <c r="AH9957" s="111"/>
    </row>
    <row r="9958" spans="3:34">
      <c r="C9958" s="111"/>
      <c r="D9958" s="111"/>
      <c r="E9958" s="111"/>
      <c r="F9958" s="138"/>
      <c r="G9958" s="111"/>
      <c r="J9958" s="111"/>
      <c r="AD9958" s="111"/>
      <c r="AH9958" s="111"/>
    </row>
    <row r="9959" spans="3:34">
      <c r="C9959" s="111"/>
      <c r="D9959" s="111"/>
      <c r="E9959" s="111"/>
      <c r="F9959" s="138"/>
      <c r="G9959" s="111"/>
      <c r="J9959" s="111"/>
      <c r="AD9959" s="111"/>
      <c r="AH9959" s="111"/>
    </row>
    <row r="9960" spans="3:34">
      <c r="C9960" s="111"/>
      <c r="D9960" s="111"/>
      <c r="E9960" s="111"/>
      <c r="F9960" s="138"/>
      <c r="G9960" s="111"/>
      <c r="J9960" s="111"/>
      <c r="AD9960" s="111"/>
      <c r="AH9960" s="111"/>
    </row>
    <row r="9961" spans="3:34">
      <c r="C9961" s="111"/>
      <c r="D9961" s="111"/>
      <c r="E9961" s="111"/>
      <c r="F9961" s="138"/>
      <c r="G9961" s="111"/>
      <c r="J9961" s="111"/>
      <c r="AD9961" s="111"/>
      <c r="AH9961" s="111"/>
    </row>
    <row r="9962" spans="3:34">
      <c r="C9962" s="111"/>
      <c r="D9962" s="111"/>
      <c r="E9962" s="111"/>
      <c r="F9962" s="138"/>
      <c r="G9962" s="111"/>
      <c r="J9962" s="111"/>
      <c r="AD9962" s="111"/>
      <c r="AH9962" s="111"/>
    </row>
    <row r="9963" spans="3:34">
      <c r="C9963" s="111"/>
      <c r="D9963" s="111"/>
      <c r="E9963" s="111"/>
      <c r="F9963" s="138"/>
      <c r="G9963" s="111"/>
      <c r="J9963" s="111"/>
      <c r="AD9963" s="111"/>
      <c r="AH9963" s="111"/>
    </row>
    <row r="9964" spans="3:34">
      <c r="C9964" s="111"/>
      <c r="D9964" s="111"/>
      <c r="E9964" s="111"/>
      <c r="F9964" s="138"/>
      <c r="G9964" s="111"/>
      <c r="J9964" s="111"/>
      <c r="AD9964" s="111"/>
      <c r="AH9964" s="111"/>
    </row>
    <row r="9965" spans="3:34">
      <c r="C9965" s="111"/>
      <c r="D9965" s="111"/>
      <c r="E9965" s="111"/>
      <c r="F9965" s="138"/>
      <c r="G9965" s="111"/>
      <c r="J9965" s="111"/>
      <c r="AD9965" s="111"/>
      <c r="AH9965" s="111"/>
    </row>
    <row r="9966" spans="3:34">
      <c r="C9966" s="111"/>
      <c r="D9966" s="111"/>
      <c r="E9966" s="111"/>
      <c r="F9966" s="138"/>
      <c r="G9966" s="111"/>
      <c r="J9966" s="111"/>
      <c r="AD9966" s="111"/>
      <c r="AH9966" s="111"/>
    </row>
    <row r="9967" spans="3:34">
      <c r="C9967" s="111"/>
      <c r="D9967" s="111"/>
      <c r="E9967" s="111"/>
      <c r="F9967" s="138"/>
      <c r="G9967" s="111"/>
      <c r="J9967" s="111"/>
      <c r="AD9967" s="111"/>
      <c r="AH9967" s="111"/>
    </row>
    <row r="9968" spans="3:34">
      <c r="C9968" s="111"/>
      <c r="D9968" s="111"/>
      <c r="E9968" s="111"/>
      <c r="F9968" s="138"/>
      <c r="G9968" s="111"/>
      <c r="J9968" s="111"/>
      <c r="AD9968" s="111"/>
      <c r="AH9968" s="111"/>
    </row>
    <row r="9969" spans="3:34">
      <c r="C9969" s="111"/>
      <c r="D9969" s="111"/>
      <c r="E9969" s="111"/>
      <c r="F9969" s="138"/>
      <c r="G9969" s="111"/>
      <c r="J9969" s="111"/>
      <c r="AD9969" s="111"/>
      <c r="AH9969" s="111"/>
    </row>
    <row r="9970" spans="3:34">
      <c r="C9970" s="111"/>
      <c r="D9970" s="111"/>
      <c r="E9970" s="111"/>
      <c r="F9970" s="138"/>
      <c r="G9970" s="111"/>
      <c r="J9970" s="111"/>
      <c r="AD9970" s="111"/>
      <c r="AH9970" s="111"/>
    </row>
    <row r="9971" spans="3:34">
      <c r="C9971" s="111"/>
      <c r="D9971" s="111"/>
      <c r="E9971" s="111"/>
      <c r="F9971" s="138"/>
      <c r="G9971" s="111"/>
      <c r="J9971" s="111"/>
      <c r="AD9971" s="111"/>
      <c r="AH9971" s="111"/>
    </row>
    <row r="9972" spans="3:34">
      <c r="C9972" s="111"/>
      <c r="D9972" s="111"/>
      <c r="E9972" s="111"/>
      <c r="F9972" s="138"/>
      <c r="G9972" s="111"/>
      <c r="J9972" s="111"/>
      <c r="AD9972" s="111"/>
      <c r="AH9972" s="111"/>
    </row>
    <row r="9973" spans="3:34">
      <c r="C9973" s="111"/>
      <c r="D9973" s="111"/>
      <c r="E9973" s="111"/>
      <c r="F9973" s="138"/>
      <c r="G9973" s="111"/>
      <c r="J9973" s="111"/>
      <c r="AD9973" s="111"/>
      <c r="AH9973" s="111"/>
    </row>
    <row r="9974" spans="3:34">
      <c r="C9974" s="111"/>
      <c r="D9974" s="111"/>
      <c r="E9974" s="111"/>
      <c r="F9974" s="138"/>
      <c r="G9974" s="111"/>
      <c r="J9974" s="111"/>
      <c r="AD9974" s="111"/>
      <c r="AH9974" s="111"/>
    </row>
    <row r="9975" spans="3:34">
      <c r="C9975" s="111"/>
      <c r="D9975" s="111"/>
      <c r="E9975" s="111"/>
      <c r="F9975" s="138"/>
      <c r="G9975" s="111"/>
      <c r="J9975" s="111"/>
      <c r="AD9975" s="111"/>
      <c r="AH9975" s="111"/>
    </row>
    <row r="9976" spans="3:34">
      <c r="C9976" s="111"/>
      <c r="D9976" s="111"/>
      <c r="E9976" s="111"/>
      <c r="F9976" s="138"/>
      <c r="G9976" s="111"/>
      <c r="J9976" s="111"/>
      <c r="AD9976" s="111"/>
      <c r="AH9976" s="111"/>
    </row>
    <row r="9977" spans="3:34">
      <c r="C9977" s="111"/>
      <c r="D9977" s="111"/>
      <c r="E9977" s="111"/>
      <c r="F9977" s="138"/>
      <c r="G9977" s="111"/>
      <c r="J9977" s="111"/>
      <c r="AD9977" s="111"/>
      <c r="AH9977" s="111"/>
    </row>
    <row r="9978" spans="3:34">
      <c r="C9978" s="111"/>
      <c r="D9978" s="111"/>
      <c r="E9978" s="111"/>
      <c r="F9978" s="138"/>
      <c r="G9978" s="111"/>
      <c r="J9978" s="111"/>
      <c r="AD9978" s="111"/>
      <c r="AH9978" s="111"/>
    </row>
    <row r="9979" spans="3:34">
      <c r="C9979" s="111"/>
      <c r="D9979" s="111"/>
      <c r="E9979" s="111"/>
      <c r="F9979" s="138"/>
      <c r="G9979" s="111"/>
      <c r="J9979" s="111"/>
      <c r="AD9979" s="111"/>
      <c r="AH9979" s="111"/>
    </row>
    <row r="9980" spans="3:34">
      <c r="C9980" s="111"/>
      <c r="D9980" s="111"/>
      <c r="E9980" s="111"/>
      <c r="F9980" s="138"/>
      <c r="G9980" s="111"/>
      <c r="J9980" s="111"/>
      <c r="AD9980" s="111"/>
      <c r="AH9980" s="111"/>
    </row>
    <row r="9981" spans="3:34">
      <c r="C9981" s="111"/>
      <c r="D9981" s="111"/>
      <c r="E9981" s="111"/>
      <c r="F9981" s="138"/>
      <c r="G9981" s="111"/>
      <c r="J9981" s="111"/>
      <c r="AD9981" s="111"/>
      <c r="AH9981" s="111"/>
    </row>
    <row r="9982" spans="3:34">
      <c r="C9982" s="111"/>
      <c r="D9982" s="111"/>
      <c r="E9982" s="111"/>
      <c r="F9982" s="138"/>
      <c r="G9982" s="111"/>
      <c r="J9982" s="111"/>
      <c r="AD9982" s="111"/>
      <c r="AH9982" s="111"/>
    </row>
    <row r="9983" spans="3:34">
      <c r="C9983" s="111"/>
      <c r="D9983" s="111"/>
      <c r="E9983" s="111"/>
      <c r="F9983" s="138"/>
      <c r="G9983" s="111"/>
      <c r="J9983" s="111"/>
      <c r="AD9983" s="111"/>
      <c r="AH9983" s="111"/>
    </row>
    <row r="9984" spans="3:34">
      <c r="C9984" s="111"/>
      <c r="D9984" s="111"/>
      <c r="E9984" s="111"/>
      <c r="F9984" s="138"/>
      <c r="G9984" s="111"/>
      <c r="J9984" s="111"/>
      <c r="AD9984" s="111"/>
      <c r="AH9984" s="111"/>
    </row>
    <row r="9985" spans="3:34">
      <c r="C9985" s="111"/>
      <c r="D9985" s="111"/>
      <c r="E9985" s="111"/>
      <c r="F9985" s="138"/>
      <c r="G9985" s="111"/>
      <c r="J9985" s="111"/>
      <c r="AD9985" s="111"/>
      <c r="AH9985" s="111"/>
    </row>
    <row r="9986" spans="3:34">
      <c r="C9986" s="111"/>
      <c r="D9986" s="111"/>
      <c r="E9986" s="111"/>
      <c r="F9986" s="138"/>
      <c r="G9986" s="111"/>
      <c r="J9986" s="111"/>
      <c r="AD9986" s="111"/>
      <c r="AH9986" s="111"/>
    </row>
    <row r="9987" spans="3:34">
      <c r="C9987" s="111"/>
      <c r="D9987" s="111"/>
      <c r="E9987" s="111"/>
      <c r="F9987" s="138"/>
      <c r="G9987" s="111"/>
      <c r="J9987" s="111"/>
      <c r="AD9987" s="111"/>
      <c r="AH9987" s="111"/>
    </row>
    <row r="9988" spans="3:34">
      <c r="C9988" s="111"/>
      <c r="D9988" s="111"/>
      <c r="E9988" s="111"/>
      <c r="F9988" s="138"/>
      <c r="G9988" s="111"/>
      <c r="J9988" s="111"/>
      <c r="AD9988" s="111"/>
      <c r="AH9988" s="111"/>
    </row>
    <row r="9989" spans="3:34">
      <c r="C9989" s="111"/>
      <c r="D9989" s="111"/>
      <c r="E9989" s="111"/>
      <c r="F9989" s="138"/>
      <c r="G9989" s="111"/>
      <c r="J9989" s="111"/>
      <c r="AD9989" s="111"/>
      <c r="AH9989" s="111"/>
    </row>
    <row r="9990" spans="3:34">
      <c r="C9990" s="111"/>
      <c r="D9990" s="111"/>
      <c r="E9990" s="111"/>
      <c r="F9990" s="138"/>
      <c r="G9990" s="111"/>
      <c r="J9990" s="111"/>
      <c r="AD9990" s="111"/>
      <c r="AH9990" s="111"/>
    </row>
    <row r="9991" spans="3:34">
      <c r="C9991" s="111"/>
      <c r="D9991" s="111"/>
      <c r="E9991" s="111"/>
      <c r="F9991" s="138"/>
      <c r="G9991" s="111"/>
      <c r="J9991" s="111"/>
      <c r="AD9991" s="111"/>
      <c r="AH9991" s="111"/>
    </row>
    <row r="9992" spans="3:34">
      <c r="C9992" s="111"/>
      <c r="D9992" s="111"/>
      <c r="E9992" s="111"/>
      <c r="F9992" s="138"/>
      <c r="G9992" s="111"/>
      <c r="J9992" s="111"/>
      <c r="AD9992" s="111"/>
      <c r="AH9992" s="111"/>
    </row>
    <row r="9993" spans="3:34">
      <c r="C9993" s="111"/>
      <c r="D9993" s="111"/>
      <c r="E9993" s="111"/>
      <c r="F9993" s="138"/>
      <c r="G9993" s="111"/>
      <c r="J9993" s="111"/>
      <c r="AD9993" s="111"/>
      <c r="AH9993" s="111"/>
    </row>
    <row r="9994" spans="3:34">
      <c r="C9994" s="111"/>
      <c r="D9994" s="111"/>
      <c r="E9994" s="111"/>
      <c r="F9994" s="138"/>
      <c r="G9994" s="111"/>
      <c r="J9994" s="111"/>
      <c r="AD9994" s="111"/>
      <c r="AH9994" s="111"/>
    </row>
    <row r="9995" spans="3:34">
      <c r="C9995" s="111"/>
      <c r="D9995" s="111"/>
      <c r="E9995" s="111"/>
      <c r="F9995" s="138"/>
      <c r="G9995" s="111"/>
      <c r="J9995" s="111"/>
      <c r="AD9995" s="111"/>
      <c r="AH9995" s="111"/>
    </row>
    <row r="9996" spans="3:34">
      <c r="C9996" s="111"/>
      <c r="D9996" s="111"/>
      <c r="E9996" s="111"/>
      <c r="F9996" s="138"/>
      <c r="G9996" s="111"/>
      <c r="J9996" s="111"/>
      <c r="AD9996" s="111"/>
      <c r="AH9996" s="111"/>
    </row>
    <row r="9997" spans="3:34">
      <c r="C9997" s="111"/>
      <c r="D9997" s="111"/>
      <c r="E9997" s="111"/>
      <c r="F9997" s="138"/>
      <c r="G9997" s="111"/>
      <c r="J9997" s="111"/>
      <c r="AD9997" s="111"/>
      <c r="AH9997" s="111"/>
    </row>
    <row r="9998" spans="3:34">
      <c r="C9998" s="111"/>
      <c r="D9998" s="111"/>
      <c r="E9998" s="111"/>
      <c r="F9998" s="138"/>
      <c r="G9998" s="111"/>
      <c r="J9998" s="111"/>
      <c r="AD9998" s="111"/>
      <c r="AH9998" s="111"/>
    </row>
    <row r="9999" spans="3:34">
      <c r="C9999" s="111"/>
      <c r="D9999" s="111"/>
      <c r="E9999" s="111"/>
      <c r="F9999" s="138"/>
      <c r="G9999" s="111"/>
      <c r="J9999" s="111"/>
      <c r="AD9999" s="111"/>
      <c r="AH9999" s="111"/>
    </row>
    <row r="10000" spans="3:34">
      <c r="C10000" s="111"/>
      <c r="D10000" s="111"/>
      <c r="E10000" s="111"/>
      <c r="F10000" s="138"/>
      <c r="G10000" s="111"/>
      <c r="J10000" s="111"/>
      <c r="AD10000" s="111"/>
      <c r="AH10000" s="111"/>
    </row>
    <row r="10001" spans="3:34">
      <c r="C10001" s="111"/>
      <c r="D10001" s="111"/>
      <c r="E10001" s="111"/>
      <c r="F10001" s="138"/>
      <c r="G10001" s="111"/>
      <c r="J10001" s="111"/>
      <c r="AD10001" s="111"/>
      <c r="AH10001" s="111"/>
    </row>
    <row r="10002" spans="3:34">
      <c r="C10002" s="111"/>
      <c r="D10002" s="111"/>
      <c r="E10002" s="111"/>
      <c r="F10002" s="138"/>
      <c r="G10002" s="111"/>
      <c r="J10002" s="111"/>
      <c r="AD10002" s="111"/>
      <c r="AH10002" s="111"/>
    </row>
    <row r="10003" spans="3:34">
      <c r="C10003" s="111"/>
      <c r="D10003" s="111"/>
      <c r="E10003" s="111"/>
      <c r="F10003" s="138"/>
      <c r="G10003" s="111"/>
      <c r="J10003" s="111"/>
      <c r="AD10003" s="111"/>
      <c r="AH10003" s="111"/>
    </row>
    <row r="10004" spans="3:34">
      <c r="C10004" s="111"/>
      <c r="D10004" s="111"/>
      <c r="E10004" s="111"/>
      <c r="F10004" s="138"/>
      <c r="G10004" s="111"/>
      <c r="J10004" s="111"/>
      <c r="AD10004" s="111"/>
      <c r="AH10004" s="111"/>
    </row>
    <row r="10005" spans="3:34">
      <c r="C10005" s="111"/>
      <c r="D10005" s="111"/>
      <c r="E10005" s="111"/>
      <c r="F10005" s="138"/>
      <c r="G10005" s="111"/>
      <c r="J10005" s="111"/>
      <c r="AD10005" s="111"/>
      <c r="AH10005" s="111"/>
    </row>
    <row r="10006" spans="3:34">
      <c r="C10006" s="111"/>
      <c r="D10006" s="111"/>
      <c r="E10006" s="111"/>
      <c r="F10006" s="138"/>
      <c r="G10006" s="111"/>
      <c r="J10006" s="111"/>
      <c r="AD10006" s="111"/>
      <c r="AH10006" s="111"/>
    </row>
    <row r="10007" spans="3:34">
      <c r="C10007" s="111"/>
      <c r="D10007" s="111"/>
      <c r="E10007" s="111"/>
      <c r="F10007" s="138"/>
      <c r="G10007" s="111"/>
      <c r="J10007" s="111"/>
      <c r="AD10007" s="111"/>
      <c r="AH10007" s="111"/>
    </row>
    <row r="10008" spans="3:34">
      <c r="C10008" s="111"/>
      <c r="D10008" s="111"/>
      <c r="E10008" s="111"/>
      <c r="F10008" s="138"/>
      <c r="G10008" s="111"/>
      <c r="J10008" s="111"/>
      <c r="AD10008" s="111"/>
      <c r="AH10008" s="111"/>
    </row>
    <row r="10009" spans="3:34">
      <c r="C10009" s="111"/>
      <c r="D10009" s="111"/>
      <c r="E10009" s="111"/>
      <c r="F10009" s="138"/>
      <c r="G10009" s="111"/>
      <c r="J10009" s="111"/>
      <c r="AD10009" s="111"/>
      <c r="AH10009" s="111"/>
    </row>
    <row r="10010" spans="3:34">
      <c r="C10010" s="111"/>
      <c r="D10010" s="111"/>
      <c r="E10010" s="111"/>
      <c r="F10010" s="138"/>
      <c r="G10010" s="111"/>
      <c r="J10010" s="111"/>
      <c r="AD10010" s="111"/>
      <c r="AH10010" s="111"/>
    </row>
    <row r="10011" spans="3:34">
      <c r="C10011" s="111"/>
      <c r="D10011" s="111"/>
      <c r="E10011" s="111"/>
      <c r="F10011" s="138"/>
      <c r="G10011" s="111"/>
      <c r="J10011" s="111"/>
      <c r="AD10011" s="111"/>
      <c r="AH10011" s="111"/>
    </row>
    <row r="10012" spans="3:34">
      <c r="C10012" s="111"/>
      <c r="D10012" s="111"/>
      <c r="E10012" s="111"/>
      <c r="F10012" s="138"/>
      <c r="G10012" s="111"/>
      <c r="J10012" s="111"/>
      <c r="AD10012" s="111"/>
      <c r="AH10012" s="111"/>
    </row>
    <row r="10013" spans="3:34">
      <c r="C10013" s="111"/>
      <c r="D10013" s="111"/>
      <c r="E10013" s="111"/>
      <c r="F10013" s="138"/>
      <c r="G10013" s="111"/>
      <c r="J10013" s="111"/>
      <c r="AD10013" s="111"/>
      <c r="AH10013" s="111"/>
    </row>
    <row r="10014" spans="3:34">
      <c r="C10014" s="111"/>
      <c r="D10014" s="111"/>
      <c r="E10014" s="111"/>
      <c r="F10014" s="138"/>
      <c r="G10014" s="111"/>
      <c r="J10014" s="111"/>
      <c r="AD10014" s="111"/>
      <c r="AH10014" s="111"/>
    </row>
    <row r="10015" spans="3:34">
      <c r="C10015" s="111"/>
      <c r="D10015" s="111"/>
      <c r="E10015" s="111"/>
      <c r="F10015" s="138"/>
      <c r="G10015" s="111"/>
      <c r="J10015" s="111"/>
      <c r="AD10015" s="111"/>
      <c r="AH10015" s="111"/>
    </row>
    <row r="10016" spans="3:34">
      <c r="C10016" s="111"/>
      <c r="D10016" s="111"/>
      <c r="E10016" s="111"/>
      <c r="F10016" s="138"/>
      <c r="G10016" s="111"/>
      <c r="J10016" s="111"/>
      <c r="AD10016" s="111"/>
      <c r="AH10016" s="111"/>
    </row>
    <row r="10017" spans="3:34">
      <c r="C10017" s="111"/>
      <c r="D10017" s="111"/>
      <c r="E10017" s="111"/>
      <c r="F10017" s="138"/>
      <c r="G10017" s="111"/>
      <c r="J10017" s="111"/>
      <c r="AD10017" s="111"/>
      <c r="AH10017" s="111"/>
    </row>
    <row r="10018" spans="3:34">
      <c r="C10018" s="111"/>
      <c r="D10018" s="111"/>
      <c r="E10018" s="111"/>
      <c r="F10018" s="138"/>
      <c r="G10018" s="111"/>
      <c r="J10018" s="111"/>
      <c r="AD10018" s="111"/>
      <c r="AH10018" s="111"/>
    </row>
    <row r="10019" spans="3:34">
      <c r="C10019" s="111"/>
      <c r="D10019" s="111"/>
      <c r="E10019" s="111"/>
      <c r="F10019" s="138"/>
      <c r="G10019" s="111"/>
      <c r="J10019" s="111"/>
      <c r="AD10019" s="111"/>
      <c r="AH10019" s="111"/>
    </row>
    <row r="10020" spans="3:34">
      <c r="C10020" s="111"/>
      <c r="D10020" s="111"/>
      <c r="E10020" s="111"/>
      <c r="F10020" s="138"/>
      <c r="G10020" s="111"/>
      <c r="J10020" s="111"/>
      <c r="AD10020" s="111"/>
      <c r="AH10020" s="111"/>
    </row>
    <row r="10021" spans="3:34">
      <c r="C10021" s="111"/>
      <c r="D10021" s="111"/>
      <c r="E10021" s="111"/>
      <c r="F10021" s="138"/>
      <c r="G10021" s="111"/>
      <c r="J10021" s="111"/>
      <c r="AD10021" s="111"/>
      <c r="AH10021" s="111"/>
    </row>
    <row r="10022" spans="3:34">
      <c r="C10022" s="111"/>
      <c r="D10022" s="111"/>
      <c r="E10022" s="111"/>
      <c r="F10022" s="138"/>
      <c r="G10022" s="111"/>
      <c r="J10022" s="111"/>
      <c r="AD10022" s="111"/>
      <c r="AH10022" s="111"/>
    </row>
    <row r="10023" spans="3:34">
      <c r="C10023" s="111"/>
      <c r="D10023" s="111"/>
      <c r="E10023" s="111"/>
      <c r="F10023" s="138"/>
      <c r="G10023" s="111"/>
      <c r="J10023" s="111"/>
      <c r="AD10023" s="111"/>
      <c r="AH10023" s="111"/>
    </row>
    <row r="10024" spans="3:34">
      <c r="C10024" s="111"/>
      <c r="D10024" s="111"/>
      <c r="E10024" s="111"/>
      <c r="F10024" s="138"/>
      <c r="G10024" s="111"/>
      <c r="J10024" s="111"/>
      <c r="AD10024" s="111"/>
      <c r="AH10024" s="111"/>
    </row>
    <row r="10025" spans="3:34">
      <c r="C10025" s="111"/>
      <c r="D10025" s="111"/>
      <c r="E10025" s="111"/>
      <c r="F10025" s="138"/>
      <c r="G10025" s="111"/>
      <c r="J10025" s="111"/>
      <c r="AD10025" s="111"/>
      <c r="AH10025" s="111"/>
    </row>
    <row r="10026" spans="3:34">
      <c r="C10026" s="111"/>
      <c r="D10026" s="111"/>
      <c r="E10026" s="111"/>
      <c r="F10026" s="138"/>
      <c r="G10026" s="111"/>
      <c r="J10026" s="111"/>
      <c r="AD10026" s="111"/>
      <c r="AH10026" s="111"/>
    </row>
    <row r="10027" spans="3:34">
      <c r="C10027" s="111"/>
      <c r="D10027" s="111"/>
      <c r="E10027" s="111"/>
      <c r="F10027" s="138"/>
      <c r="G10027" s="111"/>
      <c r="J10027" s="111"/>
      <c r="AD10027" s="111"/>
      <c r="AH10027" s="111"/>
    </row>
    <row r="10028" spans="3:34">
      <c r="C10028" s="111"/>
      <c r="D10028" s="111"/>
      <c r="E10028" s="111"/>
      <c r="F10028" s="138"/>
      <c r="G10028" s="111"/>
      <c r="J10028" s="111"/>
      <c r="AD10028" s="111"/>
      <c r="AH10028" s="111"/>
    </row>
    <row r="10029" spans="3:34">
      <c r="C10029" s="111"/>
      <c r="D10029" s="111"/>
      <c r="E10029" s="111"/>
      <c r="F10029" s="138"/>
      <c r="G10029" s="111"/>
      <c r="J10029" s="111"/>
      <c r="AD10029" s="111"/>
      <c r="AH10029" s="111"/>
    </row>
    <row r="10030" spans="3:34">
      <c r="C10030" s="111"/>
      <c r="D10030" s="111"/>
      <c r="E10030" s="111"/>
      <c r="F10030" s="138"/>
      <c r="G10030" s="111"/>
      <c r="J10030" s="111"/>
      <c r="AD10030" s="111"/>
      <c r="AH10030" s="111"/>
    </row>
    <row r="10031" spans="3:34">
      <c r="C10031" s="111"/>
      <c r="D10031" s="111"/>
      <c r="E10031" s="111"/>
      <c r="F10031" s="138"/>
      <c r="G10031" s="111"/>
      <c r="J10031" s="111"/>
      <c r="AD10031" s="111"/>
      <c r="AH10031" s="111"/>
    </row>
    <row r="10032" spans="3:34">
      <c r="C10032" s="111"/>
      <c r="D10032" s="111"/>
      <c r="E10032" s="111"/>
      <c r="F10032" s="138"/>
      <c r="G10032" s="111"/>
      <c r="J10032" s="111"/>
      <c r="AD10032" s="111"/>
      <c r="AH10032" s="111"/>
    </row>
    <row r="10033" spans="3:34">
      <c r="C10033" s="111"/>
      <c r="D10033" s="111"/>
      <c r="E10033" s="111"/>
      <c r="F10033" s="138"/>
      <c r="G10033" s="111"/>
      <c r="J10033" s="111"/>
      <c r="AD10033" s="111"/>
      <c r="AH10033" s="111"/>
    </row>
    <row r="10034" spans="3:34">
      <c r="C10034" s="111"/>
      <c r="D10034" s="111"/>
      <c r="E10034" s="111"/>
      <c r="F10034" s="138"/>
      <c r="G10034" s="111"/>
      <c r="J10034" s="111"/>
      <c r="AD10034" s="111"/>
      <c r="AH10034" s="111"/>
    </row>
    <row r="10035" spans="3:34">
      <c r="C10035" s="111"/>
      <c r="D10035" s="111"/>
      <c r="E10035" s="111"/>
      <c r="F10035" s="138"/>
      <c r="G10035" s="111"/>
      <c r="J10035" s="111"/>
      <c r="AD10035" s="111"/>
      <c r="AH10035" s="111"/>
    </row>
    <row r="10036" spans="3:34">
      <c r="C10036" s="111"/>
      <c r="D10036" s="111"/>
      <c r="E10036" s="111"/>
      <c r="F10036" s="138"/>
      <c r="G10036" s="111"/>
      <c r="J10036" s="111"/>
      <c r="AD10036" s="111"/>
      <c r="AH10036" s="111"/>
    </row>
    <row r="10037" spans="3:34">
      <c r="C10037" s="111"/>
      <c r="D10037" s="111"/>
      <c r="E10037" s="111"/>
      <c r="F10037" s="138"/>
      <c r="G10037" s="111"/>
      <c r="J10037" s="111"/>
      <c r="AD10037" s="111"/>
      <c r="AH10037" s="111"/>
    </row>
    <row r="10038" spans="3:34">
      <c r="C10038" s="111"/>
      <c r="D10038" s="111"/>
      <c r="E10038" s="111"/>
      <c r="F10038" s="138"/>
      <c r="G10038" s="111"/>
      <c r="J10038" s="111"/>
      <c r="AD10038" s="111"/>
      <c r="AH10038" s="111"/>
    </row>
    <row r="10039" spans="3:34">
      <c r="C10039" s="111"/>
      <c r="D10039" s="111"/>
      <c r="E10039" s="111"/>
      <c r="F10039" s="138"/>
      <c r="G10039" s="111"/>
      <c r="J10039" s="111"/>
      <c r="AD10039" s="111"/>
      <c r="AH10039" s="111"/>
    </row>
    <row r="10040" spans="3:34">
      <c r="C10040" s="111"/>
      <c r="D10040" s="111"/>
      <c r="E10040" s="111"/>
      <c r="F10040" s="138"/>
      <c r="G10040" s="111"/>
      <c r="J10040" s="111"/>
      <c r="AD10040" s="111"/>
      <c r="AH10040" s="111"/>
    </row>
    <row r="10041" spans="3:34">
      <c r="C10041" s="111"/>
      <c r="D10041" s="111"/>
      <c r="E10041" s="111"/>
      <c r="F10041" s="138"/>
      <c r="G10041" s="111"/>
      <c r="J10041" s="111"/>
      <c r="AD10041" s="111"/>
      <c r="AH10041" s="111"/>
    </row>
    <row r="10042" spans="3:34">
      <c r="C10042" s="111"/>
      <c r="D10042" s="111"/>
      <c r="E10042" s="111"/>
      <c r="F10042" s="138"/>
      <c r="G10042" s="111"/>
      <c r="J10042" s="111"/>
      <c r="AD10042" s="111"/>
      <c r="AH10042" s="111"/>
    </row>
    <row r="10043" spans="3:34">
      <c r="C10043" s="111"/>
      <c r="D10043" s="111"/>
      <c r="E10043" s="111"/>
      <c r="F10043" s="138"/>
      <c r="G10043" s="111"/>
      <c r="J10043" s="111"/>
      <c r="AD10043" s="111"/>
      <c r="AH10043" s="111"/>
    </row>
    <row r="10044" spans="3:34">
      <c r="C10044" s="111"/>
      <c r="D10044" s="111"/>
      <c r="E10044" s="111"/>
      <c r="F10044" s="138"/>
      <c r="G10044" s="111"/>
      <c r="J10044" s="111"/>
      <c r="AD10044" s="111"/>
      <c r="AH10044" s="111"/>
    </row>
    <row r="10045" spans="3:34">
      <c r="C10045" s="111"/>
      <c r="D10045" s="111"/>
      <c r="E10045" s="111"/>
      <c r="F10045" s="138"/>
      <c r="G10045" s="111"/>
      <c r="J10045" s="111"/>
      <c r="AD10045" s="111"/>
      <c r="AH10045" s="111"/>
    </row>
    <row r="10046" spans="3:34">
      <c r="C10046" s="111"/>
      <c r="D10046" s="111"/>
      <c r="E10046" s="111"/>
      <c r="F10046" s="138"/>
      <c r="G10046" s="111"/>
      <c r="J10046" s="111"/>
      <c r="AD10046" s="111"/>
      <c r="AH10046" s="111"/>
    </row>
    <row r="10047" spans="3:34">
      <c r="C10047" s="111"/>
      <c r="D10047" s="111"/>
      <c r="E10047" s="111"/>
      <c r="F10047" s="138"/>
      <c r="G10047" s="111"/>
      <c r="J10047" s="111"/>
      <c r="AD10047" s="111"/>
      <c r="AH10047" s="111"/>
    </row>
    <row r="10048" spans="3:34">
      <c r="C10048" s="111"/>
      <c r="D10048" s="111"/>
      <c r="E10048" s="111"/>
      <c r="F10048" s="138"/>
      <c r="G10048" s="111"/>
      <c r="J10048" s="111"/>
      <c r="AD10048" s="111"/>
      <c r="AH10048" s="111"/>
    </row>
    <row r="10049" spans="3:34">
      <c r="C10049" s="111"/>
      <c r="D10049" s="111"/>
      <c r="E10049" s="111"/>
      <c r="F10049" s="138"/>
      <c r="G10049" s="111"/>
      <c r="J10049" s="111"/>
      <c r="AD10049" s="111"/>
      <c r="AH10049" s="111"/>
    </row>
    <row r="10050" spans="3:34">
      <c r="C10050" s="111"/>
      <c r="D10050" s="111"/>
      <c r="E10050" s="111"/>
      <c r="F10050" s="138"/>
      <c r="G10050" s="111"/>
      <c r="J10050" s="111"/>
      <c r="AD10050" s="111"/>
      <c r="AH10050" s="111"/>
    </row>
    <row r="10051" spans="3:34">
      <c r="C10051" s="111"/>
      <c r="D10051" s="111"/>
      <c r="E10051" s="111"/>
      <c r="F10051" s="138"/>
      <c r="G10051" s="111"/>
      <c r="J10051" s="111"/>
      <c r="AD10051" s="111"/>
      <c r="AH10051" s="111"/>
    </row>
    <row r="10052" spans="3:34">
      <c r="C10052" s="111"/>
      <c r="D10052" s="111"/>
      <c r="E10052" s="111"/>
      <c r="F10052" s="138"/>
      <c r="G10052" s="111"/>
      <c r="J10052" s="111"/>
      <c r="AD10052" s="111"/>
      <c r="AH10052" s="111"/>
    </row>
    <row r="10053" spans="3:34">
      <c r="C10053" s="111"/>
      <c r="D10053" s="111"/>
      <c r="E10053" s="111"/>
      <c r="F10053" s="138"/>
      <c r="G10053" s="111"/>
      <c r="J10053" s="111"/>
      <c r="AD10053" s="111"/>
      <c r="AH10053" s="111"/>
    </row>
    <row r="10054" spans="3:34">
      <c r="C10054" s="111"/>
      <c r="D10054" s="111"/>
      <c r="E10054" s="111"/>
      <c r="F10054" s="138"/>
      <c r="G10054" s="111"/>
      <c r="J10054" s="111"/>
      <c r="AD10054" s="111"/>
      <c r="AH10054" s="111"/>
    </row>
    <row r="10055" spans="3:34">
      <c r="C10055" s="111"/>
      <c r="D10055" s="111"/>
      <c r="E10055" s="111"/>
      <c r="F10055" s="138"/>
      <c r="G10055" s="111"/>
      <c r="J10055" s="111"/>
      <c r="AD10055" s="111"/>
      <c r="AH10055" s="111"/>
    </row>
    <row r="10056" spans="3:34">
      <c r="C10056" s="111"/>
      <c r="D10056" s="111"/>
      <c r="E10056" s="111"/>
      <c r="F10056" s="138"/>
      <c r="G10056" s="111"/>
      <c r="J10056" s="111"/>
      <c r="AD10056" s="111"/>
      <c r="AH10056" s="111"/>
    </row>
    <row r="10057" spans="3:34">
      <c r="C10057" s="111"/>
      <c r="D10057" s="111"/>
      <c r="E10057" s="111"/>
      <c r="F10057" s="138"/>
      <c r="G10057" s="111"/>
      <c r="J10057" s="111"/>
      <c r="AD10057" s="111"/>
      <c r="AH10057" s="111"/>
    </row>
    <row r="10058" spans="3:34">
      <c r="C10058" s="111"/>
      <c r="D10058" s="111"/>
      <c r="E10058" s="111"/>
      <c r="F10058" s="138"/>
      <c r="G10058" s="111"/>
      <c r="J10058" s="111"/>
      <c r="AD10058" s="111"/>
      <c r="AH10058" s="111"/>
    </row>
    <row r="10059" spans="3:34">
      <c r="C10059" s="111"/>
      <c r="D10059" s="111"/>
      <c r="E10059" s="111"/>
      <c r="F10059" s="138"/>
      <c r="G10059" s="111"/>
      <c r="J10059" s="111"/>
      <c r="AD10059" s="111"/>
      <c r="AH10059" s="111"/>
    </row>
    <row r="10060" spans="3:34">
      <c r="C10060" s="111"/>
      <c r="D10060" s="111"/>
      <c r="E10060" s="111"/>
      <c r="F10060" s="138"/>
      <c r="G10060" s="111"/>
      <c r="J10060" s="111"/>
      <c r="AD10060" s="111"/>
      <c r="AH10060" s="111"/>
    </row>
    <row r="10061" spans="3:34">
      <c r="C10061" s="111"/>
      <c r="D10061" s="111"/>
      <c r="E10061" s="111"/>
      <c r="F10061" s="138"/>
      <c r="G10061" s="111"/>
      <c r="J10061" s="111"/>
      <c r="AD10061" s="111"/>
      <c r="AH10061" s="111"/>
    </row>
    <row r="10062" spans="3:34">
      <c r="C10062" s="111"/>
      <c r="D10062" s="111"/>
      <c r="E10062" s="111"/>
      <c r="F10062" s="138"/>
      <c r="G10062" s="111"/>
      <c r="J10062" s="111"/>
      <c r="AD10062" s="111"/>
      <c r="AH10062" s="111"/>
    </row>
    <row r="10063" spans="3:34">
      <c r="C10063" s="111"/>
      <c r="D10063" s="111"/>
      <c r="E10063" s="111"/>
      <c r="F10063" s="138"/>
      <c r="G10063" s="111"/>
      <c r="J10063" s="111"/>
      <c r="AD10063" s="111"/>
      <c r="AH10063" s="111"/>
    </row>
    <row r="10064" spans="3:34">
      <c r="C10064" s="111"/>
      <c r="D10064" s="111"/>
      <c r="E10064" s="111"/>
      <c r="F10064" s="138"/>
      <c r="G10064" s="111"/>
      <c r="J10064" s="111"/>
      <c r="AD10064" s="111"/>
      <c r="AH10064" s="111"/>
    </row>
    <row r="10065" spans="3:34">
      <c r="C10065" s="111"/>
      <c r="D10065" s="111"/>
      <c r="E10065" s="111"/>
      <c r="F10065" s="138"/>
      <c r="G10065" s="111"/>
      <c r="J10065" s="111"/>
      <c r="AD10065" s="111"/>
      <c r="AH10065" s="111"/>
    </row>
    <row r="10066" spans="3:34">
      <c r="C10066" s="111"/>
      <c r="D10066" s="111"/>
      <c r="E10066" s="111"/>
      <c r="F10066" s="138"/>
      <c r="G10066" s="111"/>
      <c r="J10066" s="111"/>
      <c r="AD10066" s="111"/>
      <c r="AH10066" s="111"/>
    </row>
    <row r="10067" spans="3:34">
      <c r="C10067" s="111"/>
      <c r="D10067" s="111"/>
      <c r="E10067" s="111"/>
      <c r="F10067" s="138"/>
      <c r="G10067" s="111"/>
      <c r="J10067" s="111"/>
      <c r="AD10067" s="111"/>
      <c r="AH10067" s="111"/>
    </row>
    <row r="10068" spans="3:34">
      <c r="C10068" s="111"/>
      <c r="D10068" s="111"/>
      <c r="E10068" s="111"/>
      <c r="F10068" s="138"/>
      <c r="G10068" s="111"/>
      <c r="J10068" s="111"/>
      <c r="AD10068" s="111"/>
      <c r="AH10068" s="111"/>
    </row>
    <row r="10069" spans="3:34">
      <c r="C10069" s="111"/>
      <c r="D10069" s="111"/>
      <c r="E10069" s="111"/>
      <c r="F10069" s="138"/>
      <c r="G10069" s="111"/>
      <c r="J10069" s="111"/>
      <c r="AD10069" s="111"/>
      <c r="AH10069" s="111"/>
    </row>
    <row r="10070" spans="3:34">
      <c r="C10070" s="111"/>
      <c r="D10070" s="111"/>
      <c r="E10070" s="111"/>
      <c r="F10070" s="138"/>
      <c r="G10070" s="111"/>
      <c r="J10070" s="111"/>
      <c r="AD10070" s="111"/>
      <c r="AH10070" s="111"/>
    </row>
    <row r="10071" spans="3:34">
      <c r="C10071" s="111"/>
      <c r="D10071" s="111"/>
      <c r="E10071" s="111"/>
      <c r="F10071" s="138"/>
      <c r="G10071" s="111"/>
      <c r="J10071" s="111"/>
      <c r="AD10071" s="111"/>
      <c r="AH10071" s="111"/>
    </row>
    <row r="10072" spans="3:34">
      <c r="C10072" s="111"/>
      <c r="D10072" s="111"/>
      <c r="E10072" s="111"/>
      <c r="F10072" s="138"/>
      <c r="G10072" s="111"/>
      <c r="J10072" s="111"/>
      <c r="AD10072" s="111"/>
      <c r="AH10072" s="111"/>
    </row>
    <row r="10073" spans="3:34">
      <c r="C10073" s="111"/>
      <c r="D10073" s="111"/>
      <c r="E10073" s="111"/>
      <c r="F10073" s="138"/>
      <c r="G10073" s="111"/>
      <c r="J10073" s="111"/>
      <c r="AD10073" s="111"/>
      <c r="AH10073" s="111"/>
    </row>
    <row r="10074" spans="3:34">
      <c r="C10074" s="111"/>
      <c r="D10074" s="111"/>
      <c r="E10074" s="111"/>
      <c r="F10074" s="138"/>
      <c r="G10074" s="111"/>
      <c r="J10074" s="111"/>
      <c r="AD10074" s="111"/>
      <c r="AH10074" s="111"/>
    </row>
    <row r="10075" spans="3:34">
      <c r="C10075" s="111"/>
      <c r="D10075" s="111"/>
      <c r="E10075" s="111"/>
      <c r="F10075" s="138"/>
      <c r="G10075" s="111"/>
      <c r="J10075" s="111"/>
      <c r="AD10075" s="111"/>
      <c r="AH10075" s="111"/>
    </row>
    <row r="10076" spans="3:34">
      <c r="C10076" s="111"/>
      <c r="D10076" s="111"/>
      <c r="E10076" s="111"/>
      <c r="F10076" s="138"/>
      <c r="G10076" s="111"/>
      <c r="J10076" s="111"/>
      <c r="AD10076" s="111"/>
      <c r="AH10076" s="111"/>
    </row>
    <row r="10077" spans="3:34">
      <c r="C10077" s="111"/>
      <c r="D10077" s="111"/>
      <c r="E10077" s="111"/>
      <c r="F10077" s="138"/>
      <c r="G10077" s="111"/>
      <c r="J10077" s="111"/>
      <c r="AD10077" s="111"/>
      <c r="AH10077" s="111"/>
    </row>
    <row r="10078" spans="3:34">
      <c r="C10078" s="111"/>
      <c r="D10078" s="111"/>
      <c r="E10078" s="111"/>
      <c r="F10078" s="138"/>
      <c r="G10078" s="111"/>
      <c r="J10078" s="111"/>
      <c r="AD10078" s="111"/>
      <c r="AH10078" s="111"/>
    </row>
    <row r="10079" spans="3:34">
      <c r="C10079" s="111"/>
      <c r="D10079" s="111"/>
      <c r="E10079" s="111"/>
      <c r="F10079" s="138"/>
      <c r="G10079" s="111"/>
      <c r="J10079" s="111"/>
      <c r="AD10079" s="111"/>
      <c r="AH10079" s="111"/>
    </row>
    <row r="10080" spans="3:34">
      <c r="C10080" s="111"/>
      <c r="D10080" s="111"/>
      <c r="E10080" s="111"/>
      <c r="F10080" s="138"/>
      <c r="G10080" s="111"/>
      <c r="J10080" s="111"/>
      <c r="AD10080" s="111"/>
      <c r="AH10080" s="111"/>
    </row>
    <row r="10081" spans="3:34">
      <c r="C10081" s="111"/>
      <c r="D10081" s="111"/>
      <c r="E10081" s="111"/>
      <c r="F10081" s="138"/>
      <c r="G10081" s="111"/>
      <c r="J10081" s="111"/>
      <c r="AD10081" s="111"/>
      <c r="AH10081" s="111"/>
    </row>
    <row r="10082" spans="3:34">
      <c r="C10082" s="111"/>
      <c r="D10082" s="111"/>
      <c r="E10082" s="111"/>
      <c r="F10082" s="138"/>
      <c r="G10082" s="111"/>
      <c r="J10082" s="111"/>
      <c r="AD10082" s="111"/>
      <c r="AH10082" s="111"/>
    </row>
    <row r="10083" spans="3:34">
      <c r="C10083" s="111"/>
      <c r="D10083" s="111"/>
      <c r="E10083" s="111"/>
      <c r="F10083" s="138"/>
      <c r="G10083" s="111"/>
      <c r="J10083" s="111"/>
      <c r="AD10083" s="111"/>
      <c r="AH10083" s="111"/>
    </row>
    <row r="10084" spans="3:34">
      <c r="C10084" s="111"/>
      <c r="D10084" s="111"/>
      <c r="E10084" s="111"/>
      <c r="F10084" s="138"/>
      <c r="G10084" s="111"/>
      <c r="J10084" s="111"/>
      <c r="AD10084" s="111"/>
      <c r="AH10084" s="111"/>
    </row>
    <row r="10085" spans="3:34">
      <c r="C10085" s="111"/>
      <c r="D10085" s="111"/>
      <c r="E10085" s="111"/>
      <c r="F10085" s="138"/>
      <c r="G10085" s="111"/>
      <c r="J10085" s="111"/>
      <c r="AD10085" s="111"/>
      <c r="AH10085" s="111"/>
    </row>
    <row r="10086" spans="3:34">
      <c r="C10086" s="111"/>
      <c r="D10086" s="111"/>
      <c r="E10086" s="111"/>
      <c r="F10086" s="138"/>
      <c r="G10086" s="111"/>
      <c r="J10086" s="111"/>
      <c r="AD10086" s="111"/>
      <c r="AH10086" s="111"/>
    </row>
    <row r="10087" spans="3:34">
      <c r="C10087" s="111"/>
      <c r="D10087" s="111"/>
      <c r="E10087" s="111"/>
      <c r="F10087" s="138"/>
      <c r="G10087" s="111"/>
      <c r="J10087" s="111"/>
      <c r="AD10087" s="111"/>
      <c r="AH10087" s="111"/>
    </row>
    <row r="10088" spans="3:34">
      <c r="C10088" s="111"/>
      <c r="D10088" s="111"/>
      <c r="E10088" s="111"/>
      <c r="F10088" s="138"/>
      <c r="G10088" s="111"/>
      <c r="J10088" s="111"/>
      <c r="AD10088" s="111"/>
      <c r="AH10088" s="111"/>
    </row>
    <row r="10089" spans="3:34">
      <c r="C10089" s="111"/>
      <c r="D10089" s="111"/>
      <c r="E10089" s="111"/>
      <c r="F10089" s="138"/>
      <c r="G10089" s="111"/>
      <c r="J10089" s="111"/>
      <c r="AD10089" s="111"/>
      <c r="AH10089" s="111"/>
    </row>
    <row r="10090" spans="3:34">
      <c r="C10090" s="111"/>
      <c r="D10090" s="111"/>
      <c r="E10090" s="111"/>
      <c r="F10090" s="138"/>
      <c r="G10090" s="111"/>
      <c r="J10090" s="111"/>
      <c r="AD10090" s="111"/>
      <c r="AH10090" s="111"/>
    </row>
    <row r="10091" spans="3:34">
      <c r="C10091" s="111"/>
      <c r="D10091" s="111"/>
      <c r="E10091" s="111"/>
      <c r="F10091" s="138"/>
      <c r="G10091" s="111"/>
      <c r="J10091" s="111"/>
      <c r="AD10091" s="111"/>
      <c r="AH10091" s="111"/>
    </row>
    <row r="10092" spans="3:34">
      <c r="C10092" s="111"/>
      <c r="D10092" s="111"/>
      <c r="E10092" s="111"/>
      <c r="F10092" s="138"/>
      <c r="G10092" s="111"/>
      <c r="J10092" s="111"/>
      <c r="AD10092" s="111"/>
      <c r="AH10092" s="111"/>
    </row>
    <row r="10093" spans="3:34">
      <c r="C10093" s="111"/>
      <c r="D10093" s="111"/>
      <c r="E10093" s="111"/>
      <c r="F10093" s="138"/>
      <c r="G10093" s="111"/>
      <c r="J10093" s="111"/>
      <c r="AD10093" s="111"/>
      <c r="AH10093" s="111"/>
    </row>
    <row r="10094" spans="3:34">
      <c r="C10094" s="111"/>
      <c r="D10094" s="111"/>
      <c r="E10094" s="111"/>
      <c r="F10094" s="138"/>
      <c r="G10094" s="111"/>
      <c r="J10094" s="111"/>
      <c r="AD10094" s="111"/>
      <c r="AH10094" s="111"/>
    </row>
    <row r="10095" spans="3:34">
      <c r="C10095" s="111"/>
      <c r="D10095" s="111"/>
      <c r="E10095" s="111"/>
      <c r="F10095" s="138"/>
      <c r="G10095" s="111"/>
      <c r="J10095" s="111"/>
      <c r="AD10095" s="111"/>
      <c r="AH10095" s="111"/>
    </row>
    <row r="10096" spans="3:34">
      <c r="C10096" s="111"/>
      <c r="D10096" s="111"/>
      <c r="E10096" s="111"/>
      <c r="F10096" s="138"/>
      <c r="G10096" s="111"/>
      <c r="J10096" s="111"/>
      <c r="AD10096" s="111"/>
      <c r="AH10096" s="111"/>
    </row>
    <row r="10097" spans="3:34">
      <c r="C10097" s="111"/>
      <c r="D10097" s="111"/>
      <c r="E10097" s="111"/>
      <c r="F10097" s="138"/>
      <c r="G10097" s="111"/>
      <c r="J10097" s="111"/>
      <c r="AD10097" s="111"/>
      <c r="AH10097" s="111"/>
    </row>
    <row r="10098" spans="3:34">
      <c r="C10098" s="111"/>
      <c r="D10098" s="111"/>
      <c r="E10098" s="111"/>
      <c r="F10098" s="138"/>
      <c r="G10098" s="111"/>
      <c r="J10098" s="111"/>
      <c r="AD10098" s="111"/>
      <c r="AH10098" s="111"/>
    </row>
    <row r="10099" spans="3:34">
      <c r="C10099" s="111"/>
      <c r="D10099" s="111"/>
      <c r="E10099" s="111"/>
      <c r="F10099" s="138"/>
      <c r="G10099" s="111"/>
      <c r="J10099" s="111"/>
      <c r="AD10099" s="111"/>
      <c r="AH10099" s="111"/>
    </row>
    <row r="10100" spans="3:34">
      <c r="C10100" s="111"/>
      <c r="D10100" s="111"/>
      <c r="E10100" s="111"/>
      <c r="F10100" s="138"/>
      <c r="G10100" s="111"/>
      <c r="J10100" s="111"/>
      <c r="AD10100" s="111"/>
      <c r="AH10100" s="111"/>
    </row>
    <row r="10101" spans="3:34">
      <c r="C10101" s="111"/>
      <c r="D10101" s="111"/>
      <c r="E10101" s="111"/>
      <c r="F10101" s="138"/>
      <c r="G10101" s="111"/>
      <c r="J10101" s="111"/>
      <c r="AD10101" s="111"/>
      <c r="AH10101" s="111"/>
    </row>
    <row r="10102" spans="3:34">
      <c r="C10102" s="111"/>
      <c r="D10102" s="111"/>
      <c r="E10102" s="111"/>
      <c r="F10102" s="138"/>
      <c r="G10102" s="111"/>
      <c r="J10102" s="111"/>
      <c r="AD10102" s="111"/>
      <c r="AH10102" s="111"/>
    </row>
    <row r="10103" spans="3:34">
      <c r="C10103" s="111"/>
      <c r="D10103" s="111"/>
      <c r="E10103" s="111"/>
      <c r="F10103" s="138"/>
      <c r="G10103" s="111"/>
      <c r="J10103" s="111"/>
      <c r="AD10103" s="111"/>
      <c r="AH10103" s="111"/>
    </row>
    <row r="10104" spans="3:34">
      <c r="C10104" s="111"/>
      <c r="D10104" s="111"/>
      <c r="E10104" s="111"/>
      <c r="F10104" s="138"/>
      <c r="G10104" s="111"/>
      <c r="J10104" s="111"/>
      <c r="AD10104" s="111"/>
      <c r="AH10104" s="111"/>
    </row>
    <row r="10105" spans="3:34">
      <c r="C10105" s="111"/>
      <c r="D10105" s="111"/>
      <c r="E10105" s="111"/>
      <c r="F10105" s="138"/>
      <c r="G10105" s="111"/>
      <c r="J10105" s="111"/>
      <c r="AD10105" s="111"/>
      <c r="AH10105" s="111"/>
    </row>
    <row r="10106" spans="3:34">
      <c r="C10106" s="111"/>
      <c r="D10106" s="111"/>
      <c r="E10106" s="111"/>
      <c r="F10106" s="138"/>
      <c r="G10106" s="111"/>
      <c r="J10106" s="111"/>
      <c r="AD10106" s="111"/>
      <c r="AH10106" s="111"/>
    </row>
    <row r="10107" spans="3:34">
      <c r="C10107" s="111"/>
      <c r="D10107" s="111"/>
      <c r="E10107" s="111"/>
      <c r="F10107" s="138"/>
      <c r="G10107" s="111"/>
      <c r="J10107" s="111"/>
      <c r="AD10107" s="111"/>
      <c r="AH10107" s="111"/>
    </row>
    <row r="10108" spans="3:34">
      <c r="C10108" s="111"/>
      <c r="D10108" s="111"/>
      <c r="E10108" s="111"/>
      <c r="F10108" s="138"/>
      <c r="G10108" s="111"/>
      <c r="J10108" s="111"/>
      <c r="AD10108" s="111"/>
      <c r="AH10108" s="111"/>
    </row>
    <row r="10109" spans="3:34">
      <c r="C10109" s="111"/>
      <c r="D10109" s="111"/>
      <c r="E10109" s="111"/>
      <c r="F10109" s="138"/>
      <c r="G10109" s="111"/>
      <c r="J10109" s="111"/>
      <c r="AD10109" s="111"/>
      <c r="AH10109" s="111"/>
    </row>
    <row r="10110" spans="3:34">
      <c r="C10110" s="111"/>
      <c r="D10110" s="111"/>
      <c r="E10110" s="111"/>
      <c r="F10110" s="138"/>
      <c r="G10110" s="111"/>
      <c r="J10110" s="111"/>
      <c r="AD10110" s="111"/>
      <c r="AH10110" s="111"/>
    </row>
    <row r="10111" spans="3:34">
      <c r="C10111" s="111"/>
      <c r="D10111" s="111"/>
      <c r="E10111" s="111"/>
      <c r="F10111" s="138"/>
      <c r="G10111" s="111"/>
      <c r="J10111" s="111"/>
      <c r="AD10111" s="111"/>
      <c r="AH10111" s="111"/>
    </row>
    <row r="10112" spans="3:34">
      <c r="C10112" s="111"/>
      <c r="D10112" s="111"/>
      <c r="E10112" s="111"/>
      <c r="F10112" s="138"/>
      <c r="G10112" s="111"/>
      <c r="J10112" s="111"/>
      <c r="AD10112" s="111"/>
      <c r="AH10112" s="111"/>
    </row>
    <row r="10113" spans="3:34">
      <c r="C10113" s="111"/>
      <c r="D10113" s="111"/>
      <c r="E10113" s="111"/>
      <c r="F10113" s="138"/>
      <c r="G10113" s="111"/>
      <c r="J10113" s="111"/>
      <c r="AD10113" s="111"/>
      <c r="AH10113" s="111"/>
    </row>
    <row r="10114" spans="3:34">
      <c r="C10114" s="111"/>
      <c r="D10114" s="111"/>
      <c r="E10114" s="111"/>
      <c r="F10114" s="138"/>
      <c r="G10114" s="111"/>
      <c r="J10114" s="111"/>
      <c r="AD10114" s="111"/>
      <c r="AH10114" s="111"/>
    </row>
    <row r="10115" spans="3:34">
      <c r="C10115" s="111"/>
      <c r="D10115" s="111"/>
      <c r="E10115" s="111"/>
      <c r="F10115" s="138"/>
      <c r="G10115" s="111"/>
      <c r="J10115" s="111"/>
      <c r="AD10115" s="111"/>
      <c r="AH10115" s="111"/>
    </row>
    <row r="10116" spans="3:34">
      <c r="C10116" s="111"/>
      <c r="D10116" s="111"/>
      <c r="E10116" s="111"/>
      <c r="F10116" s="138"/>
      <c r="G10116" s="111"/>
      <c r="J10116" s="111"/>
      <c r="AD10116" s="111"/>
      <c r="AH10116" s="111"/>
    </row>
    <row r="10117" spans="3:34">
      <c r="C10117" s="111"/>
      <c r="D10117" s="111"/>
      <c r="E10117" s="111"/>
      <c r="F10117" s="138"/>
      <c r="G10117" s="111"/>
      <c r="J10117" s="111"/>
      <c r="AD10117" s="111"/>
      <c r="AH10117" s="111"/>
    </row>
    <row r="10118" spans="3:34">
      <c r="C10118" s="111"/>
      <c r="D10118" s="111"/>
      <c r="E10118" s="111"/>
      <c r="F10118" s="138"/>
      <c r="G10118" s="111"/>
      <c r="J10118" s="111"/>
      <c r="AD10118" s="111"/>
      <c r="AH10118" s="111"/>
    </row>
    <row r="10119" spans="3:34">
      <c r="C10119" s="111"/>
      <c r="D10119" s="111"/>
      <c r="E10119" s="111"/>
      <c r="F10119" s="138"/>
      <c r="G10119" s="111"/>
      <c r="J10119" s="111"/>
      <c r="AD10119" s="111"/>
      <c r="AH10119" s="111"/>
    </row>
    <row r="10120" spans="3:34">
      <c r="C10120" s="111"/>
      <c r="D10120" s="111"/>
      <c r="E10120" s="111"/>
      <c r="F10120" s="138"/>
      <c r="G10120" s="111"/>
      <c r="J10120" s="111"/>
      <c r="AD10120" s="111"/>
      <c r="AH10120" s="111"/>
    </row>
    <row r="10121" spans="3:34">
      <c r="C10121" s="111"/>
      <c r="D10121" s="111"/>
      <c r="E10121" s="111"/>
      <c r="F10121" s="138"/>
      <c r="G10121" s="111"/>
      <c r="J10121" s="111"/>
      <c r="AD10121" s="111"/>
      <c r="AH10121" s="111"/>
    </row>
    <row r="10122" spans="3:34">
      <c r="C10122" s="111"/>
      <c r="D10122" s="111"/>
      <c r="E10122" s="111"/>
      <c r="F10122" s="138"/>
      <c r="G10122" s="111"/>
      <c r="J10122" s="111"/>
      <c r="AD10122" s="111"/>
      <c r="AH10122" s="111"/>
    </row>
    <row r="10123" spans="3:34">
      <c r="C10123" s="111"/>
      <c r="D10123" s="111"/>
      <c r="E10123" s="111"/>
      <c r="F10123" s="138"/>
      <c r="G10123" s="111"/>
      <c r="J10123" s="111"/>
      <c r="AD10123" s="111"/>
      <c r="AH10123" s="111"/>
    </row>
    <row r="10124" spans="3:34">
      <c r="C10124" s="111"/>
      <c r="D10124" s="111"/>
      <c r="E10124" s="111"/>
      <c r="F10124" s="138"/>
      <c r="G10124" s="111"/>
      <c r="J10124" s="111"/>
      <c r="AD10124" s="111"/>
      <c r="AH10124" s="111"/>
    </row>
    <row r="10125" spans="3:34">
      <c r="C10125" s="111"/>
      <c r="D10125" s="111"/>
      <c r="E10125" s="111"/>
      <c r="F10125" s="138"/>
      <c r="G10125" s="111"/>
      <c r="J10125" s="111"/>
      <c r="AD10125" s="111"/>
      <c r="AH10125" s="111"/>
    </row>
    <row r="10126" spans="3:34">
      <c r="C10126" s="111"/>
      <c r="D10126" s="111"/>
      <c r="E10126" s="111"/>
      <c r="F10126" s="138"/>
      <c r="G10126" s="111"/>
      <c r="J10126" s="111"/>
      <c r="AD10126" s="111"/>
      <c r="AH10126" s="111"/>
    </row>
    <row r="10127" spans="3:34">
      <c r="C10127" s="111"/>
      <c r="D10127" s="111"/>
      <c r="E10127" s="111"/>
      <c r="F10127" s="138"/>
      <c r="G10127" s="111"/>
      <c r="J10127" s="111"/>
      <c r="AD10127" s="111"/>
      <c r="AH10127" s="111"/>
    </row>
    <row r="10128" spans="3:34">
      <c r="C10128" s="111"/>
      <c r="D10128" s="111"/>
      <c r="E10128" s="111"/>
      <c r="F10128" s="138"/>
      <c r="G10128" s="111"/>
      <c r="J10128" s="111"/>
      <c r="AD10128" s="111"/>
      <c r="AH10128" s="111"/>
    </row>
    <row r="10129" spans="3:34">
      <c r="C10129" s="111"/>
      <c r="D10129" s="111"/>
      <c r="E10129" s="111"/>
      <c r="F10129" s="138"/>
      <c r="G10129" s="111"/>
      <c r="J10129" s="111"/>
      <c r="AD10129" s="111"/>
      <c r="AH10129" s="111"/>
    </row>
    <row r="10130" spans="3:34">
      <c r="C10130" s="111"/>
      <c r="D10130" s="111"/>
      <c r="E10130" s="111"/>
      <c r="F10130" s="138"/>
      <c r="G10130" s="111"/>
      <c r="J10130" s="111"/>
      <c r="AD10130" s="111"/>
      <c r="AH10130" s="111"/>
    </row>
    <row r="10131" spans="3:34">
      <c r="C10131" s="111"/>
      <c r="D10131" s="111"/>
      <c r="E10131" s="111"/>
      <c r="F10131" s="138"/>
      <c r="G10131" s="111"/>
      <c r="J10131" s="111"/>
      <c r="AD10131" s="111"/>
      <c r="AH10131" s="111"/>
    </row>
    <row r="10132" spans="3:34">
      <c r="C10132" s="111"/>
      <c r="D10132" s="111"/>
      <c r="E10132" s="111"/>
      <c r="F10132" s="138"/>
      <c r="G10132" s="111"/>
      <c r="J10132" s="111"/>
      <c r="AD10132" s="111"/>
      <c r="AH10132" s="111"/>
    </row>
    <row r="10133" spans="3:34">
      <c r="C10133" s="111"/>
      <c r="D10133" s="111"/>
      <c r="E10133" s="111"/>
      <c r="F10133" s="138"/>
      <c r="G10133" s="111"/>
      <c r="J10133" s="111"/>
      <c r="AD10133" s="111"/>
      <c r="AH10133" s="111"/>
    </row>
    <row r="10134" spans="3:34">
      <c r="C10134" s="111"/>
      <c r="D10134" s="111"/>
      <c r="E10134" s="111"/>
      <c r="F10134" s="138"/>
      <c r="G10134" s="111"/>
      <c r="J10134" s="111"/>
      <c r="AD10134" s="111"/>
      <c r="AH10134" s="111"/>
    </row>
    <row r="10135" spans="3:34">
      <c r="C10135" s="111"/>
      <c r="D10135" s="111"/>
      <c r="E10135" s="111"/>
      <c r="F10135" s="138"/>
      <c r="G10135" s="111"/>
      <c r="J10135" s="111"/>
      <c r="AD10135" s="111"/>
      <c r="AH10135" s="111"/>
    </row>
    <row r="10136" spans="3:34">
      <c r="C10136" s="111"/>
      <c r="D10136" s="111"/>
      <c r="E10136" s="111"/>
      <c r="F10136" s="138"/>
      <c r="G10136" s="111"/>
      <c r="J10136" s="111"/>
      <c r="AD10136" s="111"/>
      <c r="AH10136" s="111"/>
    </row>
    <row r="10137" spans="3:34">
      <c r="C10137" s="111"/>
      <c r="D10137" s="111"/>
      <c r="E10137" s="111"/>
      <c r="F10137" s="138"/>
      <c r="G10137" s="111"/>
      <c r="J10137" s="111"/>
      <c r="AD10137" s="111"/>
      <c r="AH10137" s="111"/>
    </row>
    <row r="10138" spans="3:34">
      <c r="C10138" s="111"/>
      <c r="D10138" s="111"/>
      <c r="E10138" s="111"/>
      <c r="F10138" s="138"/>
      <c r="G10138" s="111"/>
      <c r="J10138" s="111"/>
      <c r="AD10138" s="111"/>
      <c r="AH10138" s="111"/>
    </row>
    <row r="10139" spans="3:34">
      <c r="C10139" s="111"/>
      <c r="D10139" s="111"/>
      <c r="E10139" s="111"/>
      <c r="F10139" s="138"/>
      <c r="G10139" s="111"/>
      <c r="J10139" s="111"/>
      <c r="AD10139" s="111"/>
      <c r="AH10139" s="111"/>
    </row>
    <row r="10140" spans="3:34">
      <c r="C10140" s="111"/>
      <c r="D10140" s="111"/>
      <c r="E10140" s="111"/>
      <c r="F10140" s="138"/>
      <c r="G10140" s="111"/>
      <c r="J10140" s="111"/>
      <c r="AD10140" s="111"/>
      <c r="AH10140" s="111"/>
    </row>
    <row r="10141" spans="3:34">
      <c r="C10141" s="111"/>
      <c r="D10141" s="111"/>
      <c r="E10141" s="111"/>
      <c r="F10141" s="138"/>
      <c r="G10141" s="111"/>
      <c r="J10141" s="111"/>
      <c r="AD10141" s="111"/>
      <c r="AH10141" s="111"/>
    </row>
    <row r="10142" spans="3:34">
      <c r="C10142" s="111"/>
      <c r="D10142" s="111"/>
      <c r="E10142" s="111"/>
      <c r="F10142" s="138"/>
      <c r="G10142" s="111"/>
      <c r="J10142" s="111"/>
      <c r="AD10142" s="111"/>
      <c r="AH10142" s="111"/>
    </row>
    <row r="10143" spans="3:34">
      <c r="C10143" s="111"/>
      <c r="D10143" s="111"/>
      <c r="E10143" s="111"/>
      <c r="F10143" s="138"/>
      <c r="G10143" s="111"/>
      <c r="J10143" s="111"/>
      <c r="AD10143" s="111"/>
      <c r="AH10143" s="111"/>
    </row>
    <row r="10144" spans="3:34">
      <c r="C10144" s="111"/>
      <c r="D10144" s="111"/>
      <c r="E10144" s="111"/>
      <c r="F10144" s="138"/>
      <c r="G10144" s="111"/>
      <c r="J10144" s="111"/>
      <c r="AD10144" s="111"/>
      <c r="AH10144" s="111"/>
    </row>
    <row r="10145" spans="3:34">
      <c r="C10145" s="111"/>
      <c r="D10145" s="111"/>
      <c r="E10145" s="111"/>
      <c r="F10145" s="138"/>
      <c r="G10145" s="111"/>
      <c r="J10145" s="111"/>
      <c r="AD10145" s="111"/>
      <c r="AH10145" s="111"/>
    </row>
    <row r="10146" spans="3:34">
      <c r="C10146" s="111"/>
      <c r="D10146" s="111"/>
      <c r="E10146" s="111"/>
      <c r="F10146" s="138"/>
      <c r="G10146" s="111"/>
      <c r="J10146" s="111"/>
      <c r="AD10146" s="111"/>
      <c r="AH10146" s="111"/>
    </row>
    <row r="10147" spans="3:34">
      <c r="C10147" s="111"/>
      <c r="D10147" s="111"/>
      <c r="E10147" s="111"/>
      <c r="F10147" s="138"/>
      <c r="G10147" s="111"/>
      <c r="J10147" s="111"/>
      <c r="AD10147" s="111"/>
      <c r="AH10147" s="111"/>
    </row>
    <row r="10148" spans="3:34">
      <c r="C10148" s="111"/>
      <c r="D10148" s="111"/>
      <c r="E10148" s="111"/>
      <c r="F10148" s="138"/>
      <c r="G10148" s="111"/>
      <c r="J10148" s="111"/>
      <c r="AD10148" s="111"/>
      <c r="AH10148" s="111"/>
    </row>
    <row r="10149" spans="3:34">
      <c r="C10149" s="111"/>
      <c r="D10149" s="111"/>
      <c r="E10149" s="111"/>
      <c r="F10149" s="138"/>
      <c r="G10149" s="111"/>
      <c r="J10149" s="111"/>
      <c r="AD10149" s="111"/>
      <c r="AH10149" s="111"/>
    </row>
    <row r="10150" spans="3:34">
      <c r="C10150" s="111"/>
      <c r="D10150" s="111"/>
      <c r="E10150" s="111"/>
      <c r="F10150" s="138"/>
      <c r="G10150" s="111"/>
      <c r="J10150" s="111"/>
      <c r="AD10150" s="111"/>
      <c r="AH10150" s="111"/>
    </row>
    <row r="10151" spans="3:34">
      <c r="C10151" s="111"/>
      <c r="D10151" s="111"/>
      <c r="E10151" s="111"/>
      <c r="F10151" s="138"/>
      <c r="G10151" s="111"/>
      <c r="J10151" s="111"/>
      <c r="AD10151" s="111"/>
      <c r="AH10151" s="111"/>
    </row>
    <row r="10152" spans="3:34">
      <c r="C10152" s="111"/>
      <c r="D10152" s="111"/>
      <c r="E10152" s="111"/>
      <c r="F10152" s="138"/>
      <c r="G10152" s="111"/>
      <c r="J10152" s="111"/>
      <c r="AD10152" s="111"/>
      <c r="AH10152" s="111"/>
    </row>
    <row r="10153" spans="3:34">
      <c r="C10153" s="111"/>
      <c r="D10153" s="111"/>
      <c r="E10153" s="111"/>
      <c r="F10153" s="138"/>
      <c r="G10153" s="111"/>
      <c r="J10153" s="111"/>
      <c r="AD10153" s="111"/>
      <c r="AH10153" s="111"/>
    </row>
    <row r="10154" spans="3:34">
      <c r="C10154" s="111"/>
      <c r="D10154" s="111"/>
      <c r="E10154" s="111"/>
      <c r="F10154" s="138"/>
      <c r="G10154" s="111"/>
      <c r="J10154" s="111"/>
      <c r="AD10154" s="111"/>
      <c r="AH10154" s="111"/>
    </row>
    <row r="10155" spans="3:34">
      <c r="C10155" s="111"/>
      <c r="D10155" s="111"/>
      <c r="E10155" s="111"/>
      <c r="F10155" s="138"/>
      <c r="G10155" s="111"/>
      <c r="J10155" s="111"/>
      <c r="AD10155" s="111"/>
      <c r="AH10155" s="111"/>
    </row>
    <row r="10156" spans="3:34">
      <c r="C10156" s="111"/>
      <c r="D10156" s="111"/>
      <c r="E10156" s="111"/>
      <c r="F10156" s="138"/>
      <c r="G10156" s="111"/>
      <c r="J10156" s="111"/>
      <c r="AD10156" s="111"/>
      <c r="AH10156" s="111"/>
    </row>
    <row r="10157" spans="3:34">
      <c r="C10157" s="111"/>
      <c r="D10157" s="111"/>
      <c r="E10157" s="111"/>
      <c r="F10157" s="138"/>
      <c r="G10157" s="111"/>
      <c r="J10157" s="111"/>
      <c r="AD10157" s="111"/>
      <c r="AH10157" s="111"/>
    </row>
    <row r="10158" spans="3:34">
      <c r="C10158" s="111"/>
      <c r="D10158" s="111"/>
      <c r="E10158" s="111"/>
      <c r="F10158" s="138"/>
      <c r="G10158" s="111"/>
      <c r="J10158" s="111"/>
      <c r="AD10158" s="111"/>
      <c r="AH10158" s="111"/>
    </row>
    <row r="10159" spans="3:34">
      <c r="C10159" s="111"/>
      <c r="D10159" s="111"/>
      <c r="E10159" s="111"/>
      <c r="F10159" s="138"/>
      <c r="G10159" s="111"/>
      <c r="J10159" s="111"/>
      <c r="AD10159" s="111"/>
      <c r="AH10159" s="111"/>
    </row>
    <row r="10160" spans="3:34">
      <c r="C10160" s="111"/>
      <c r="D10160" s="111"/>
      <c r="E10160" s="111"/>
      <c r="F10160" s="138"/>
      <c r="G10160" s="111"/>
      <c r="J10160" s="111"/>
      <c r="AD10160" s="111"/>
      <c r="AH10160" s="111"/>
    </row>
    <row r="10161" spans="3:34">
      <c r="C10161" s="111"/>
      <c r="D10161" s="111"/>
      <c r="E10161" s="111"/>
      <c r="F10161" s="138"/>
      <c r="G10161" s="111"/>
      <c r="J10161" s="111"/>
      <c r="AD10161" s="111"/>
      <c r="AH10161" s="111"/>
    </row>
    <row r="10162" spans="3:34">
      <c r="C10162" s="111"/>
      <c r="D10162" s="111"/>
      <c r="E10162" s="111"/>
      <c r="F10162" s="138"/>
      <c r="G10162" s="111"/>
      <c r="J10162" s="111"/>
      <c r="AD10162" s="111"/>
      <c r="AH10162" s="111"/>
    </row>
    <row r="10163" spans="3:34">
      <c r="C10163" s="111"/>
      <c r="D10163" s="111"/>
      <c r="E10163" s="111"/>
      <c r="F10163" s="138"/>
      <c r="G10163" s="111"/>
      <c r="J10163" s="111"/>
      <c r="AD10163" s="111"/>
      <c r="AH10163" s="111"/>
    </row>
    <row r="10164" spans="3:34">
      <c r="C10164" s="111"/>
      <c r="D10164" s="111"/>
      <c r="E10164" s="111"/>
      <c r="F10164" s="138"/>
      <c r="G10164" s="111"/>
      <c r="J10164" s="111"/>
      <c r="AD10164" s="111"/>
      <c r="AH10164" s="111"/>
    </row>
    <row r="10165" spans="3:34">
      <c r="C10165" s="111"/>
      <c r="D10165" s="111"/>
      <c r="E10165" s="111"/>
      <c r="F10165" s="138"/>
      <c r="G10165" s="111"/>
      <c r="J10165" s="111"/>
      <c r="AD10165" s="111"/>
      <c r="AH10165" s="111"/>
    </row>
    <row r="10166" spans="3:34">
      <c r="C10166" s="111"/>
      <c r="D10166" s="111"/>
      <c r="E10166" s="111"/>
      <c r="F10166" s="138"/>
      <c r="G10166" s="111"/>
      <c r="J10166" s="111"/>
      <c r="AD10166" s="111"/>
      <c r="AH10166" s="111"/>
    </row>
    <row r="10167" spans="3:34">
      <c r="C10167" s="111"/>
      <c r="D10167" s="111"/>
      <c r="E10167" s="111"/>
      <c r="F10167" s="138"/>
      <c r="G10167" s="111"/>
      <c r="J10167" s="111"/>
      <c r="AD10167" s="111"/>
      <c r="AH10167" s="111"/>
    </row>
    <row r="10168" spans="3:34">
      <c r="C10168" s="111"/>
      <c r="D10168" s="111"/>
      <c r="E10168" s="111"/>
      <c r="F10168" s="138"/>
      <c r="G10168" s="111"/>
      <c r="J10168" s="111"/>
      <c r="AD10168" s="111"/>
      <c r="AH10168" s="111"/>
    </row>
    <row r="10169" spans="3:34">
      <c r="C10169" s="111"/>
      <c r="D10169" s="111"/>
      <c r="E10169" s="111"/>
      <c r="F10169" s="138"/>
      <c r="G10169" s="111"/>
      <c r="J10169" s="111"/>
      <c r="AD10169" s="111"/>
      <c r="AH10169" s="111"/>
    </row>
    <row r="10170" spans="3:34">
      <c r="C10170" s="111"/>
      <c r="D10170" s="111"/>
      <c r="E10170" s="111"/>
      <c r="F10170" s="138"/>
      <c r="G10170" s="111"/>
      <c r="J10170" s="111"/>
      <c r="AD10170" s="111"/>
      <c r="AH10170" s="111"/>
    </row>
    <row r="10171" spans="3:34">
      <c r="C10171" s="111"/>
      <c r="D10171" s="111"/>
      <c r="E10171" s="111"/>
      <c r="F10171" s="138"/>
      <c r="G10171" s="111"/>
      <c r="J10171" s="111"/>
      <c r="AD10171" s="111"/>
      <c r="AH10171" s="111"/>
    </row>
    <row r="10172" spans="3:34">
      <c r="C10172" s="111"/>
      <c r="D10172" s="111"/>
      <c r="E10172" s="111"/>
      <c r="F10172" s="138"/>
      <c r="G10172" s="111"/>
      <c r="J10172" s="111"/>
      <c r="AD10172" s="111"/>
      <c r="AH10172" s="111"/>
    </row>
    <row r="10173" spans="3:34">
      <c r="C10173" s="111"/>
      <c r="D10173" s="111"/>
      <c r="E10173" s="111"/>
      <c r="F10173" s="138"/>
      <c r="G10173" s="111"/>
      <c r="J10173" s="111"/>
      <c r="AD10173" s="111"/>
      <c r="AH10173" s="111"/>
    </row>
    <row r="10174" spans="3:34">
      <c r="C10174" s="111"/>
      <c r="D10174" s="111"/>
      <c r="E10174" s="111"/>
      <c r="F10174" s="138"/>
      <c r="G10174" s="111"/>
      <c r="J10174" s="111"/>
      <c r="AD10174" s="111"/>
      <c r="AH10174" s="111"/>
    </row>
    <row r="10175" spans="3:34">
      <c r="C10175" s="111"/>
      <c r="D10175" s="111"/>
      <c r="E10175" s="111"/>
      <c r="F10175" s="138"/>
      <c r="G10175" s="111"/>
      <c r="J10175" s="111"/>
      <c r="AD10175" s="111"/>
      <c r="AH10175" s="111"/>
    </row>
    <row r="10176" spans="3:34">
      <c r="C10176" s="111"/>
      <c r="D10176" s="111"/>
      <c r="E10176" s="111"/>
      <c r="F10176" s="138"/>
      <c r="G10176" s="111"/>
      <c r="J10176" s="111"/>
      <c r="AD10176" s="111"/>
      <c r="AH10176" s="111"/>
    </row>
    <row r="10177" spans="3:34">
      <c r="C10177" s="111"/>
      <c r="D10177" s="111"/>
      <c r="E10177" s="111"/>
      <c r="F10177" s="138"/>
      <c r="G10177" s="111"/>
      <c r="J10177" s="111"/>
      <c r="AD10177" s="111"/>
      <c r="AH10177" s="111"/>
    </row>
    <row r="10178" spans="3:34">
      <c r="C10178" s="111"/>
      <c r="D10178" s="111"/>
      <c r="E10178" s="111"/>
      <c r="F10178" s="138"/>
      <c r="G10178" s="111"/>
      <c r="J10178" s="111"/>
      <c r="AD10178" s="111"/>
      <c r="AH10178" s="111"/>
    </row>
    <row r="10179" spans="3:34">
      <c r="C10179" s="111"/>
      <c r="D10179" s="111"/>
      <c r="E10179" s="111"/>
      <c r="F10179" s="138"/>
      <c r="G10179" s="111"/>
      <c r="J10179" s="111"/>
      <c r="AD10179" s="111"/>
      <c r="AH10179" s="111"/>
    </row>
    <row r="10180" spans="3:34">
      <c r="C10180" s="111"/>
      <c r="D10180" s="111"/>
      <c r="E10180" s="111"/>
      <c r="F10180" s="138"/>
      <c r="G10180" s="111"/>
      <c r="J10180" s="111"/>
      <c r="AD10180" s="111"/>
      <c r="AH10180" s="111"/>
    </row>
    <row r="10181" spans="3:34">
      <c r="C10181" s="111"/>
      <c r="D10181" s="111"/>
      <c r="E10181" s="111"/>
      <c r="F10181" s="138"/>
      <c r="G10181" s="111"/>
      <c r="J10181" s="111"/>
      <c r="AD10181" s="111"/>
      <c r="AH10181" s="111"/>
    </row>
    <row r="10182" spans="3:34">
      <c r="C10182" s="111"/>
      <c r="D10182" s="111"/>
      <c r="E10182" s="111"/>
      <c r="F10182" s="138"/>
      <c r="G10182" s="111"/>
      <c r="J10182" s="111"/>
      <c r="AD10182" s="111"/>
      <c r="AH10182" s="111"/>
    </row>
    <row r="10183" spans="3:34">
      <c r="C10183" s="111"/>
      <c r="D10183" s="111"/>
      <c r="E10183" s="111"/>
      <c r="F10183" s="138"/>
      <c r="G10183" s="111"/>
      <c r="J10183" s="111"/>
      <c r="AD10183" s="111"/>
      <c r="AH10183" s="111"/>
    </row>
    <row r="10184" spans="3:34">
      <c r="C10184" s="111"/>
      <c r="D10184" s="111"/>
      <c r="E10184" s="111"/>
      <c r="F10184" s="138"/>
      <c r="G10184" s="111"/>
      <c r="J10184" s="111"/>
      <c r="AD10184" s="111"/>
      <c r="AH10184" s="111"/>
    </row>
    <row r="10185" spans="3:34">
      <c r="C10185" s="111"/>
      <c r="D10185" s="111"/>
      <c r="E10185" s="111"/>
      <c r="F10185" s="138"/>
      <c r="G10185" s="111"/>
      <c r="J10185" s="111"/>
      <c r="AD10185" s="111"/>
      <c r="AH10185" s="111"/>
    </row>
    <row r="10186" spans="3:34">
      <c r="C10186" s="111"/>
      <c r="D10186" s="111"/>
      <c r="E10186" s="111"/>
      <c r="F10186" s="138"/>
      <c r="G10186" s="111"/>
      <c r="J10186" s="111"/>
      <c r="AD10186" s="111"/>
      <c r="AH10186" s="111"/>
    </row>
    <row r="10187" spans="3:34">
      <c r="C10187" s="111"/>
      <c r="D10187" s="111"/>
      <c r="E10187" s="111"/>
      <c r="F10187" s="138"/>
      <c r="G10187" s="111"/>
      <c r="J10187" s="111"/>
      <c r="AD10187" s="111"/>
      <c r="AH10187" s="111"/>
    </row>
    <row r="10188" spans="3:34">
      <c r="C10188" s="111"/>
      <c r="D10188" s="111"/>
      <c r="E10188" s="111"/>
      <c r="F10188" s="138"/>
      <c r="G10188" s="111"/>
      <c r="J10188" s="111"/>
      <c r="AD10188" s="111"/>
      <c r="AH10188" s="111"/>
    </row>
    <row r="10189" spans="3:34">
      <c r="C10189" s="111"/>
      <c r="D10189" s="111"/>
      <c r="E10189" s="111"/>
      <c r="F10189" s="138"/>
      <c r="G10189" s="111"/>
      <c r="J10189" s="111"/>
      <c r="AD10189" s="111"/>
      <c r="AH10189" s="111"/>
    </row>
    <row r="10190" spans="3:34">
      <c r="C10190" s="111"/>
      <c r="D10190" s="111"/>
      <c r="E10190" s="111"/>
      <c r="F10190" s="138"/>
      <c r="G10190" s="111"/>
      <c r="J10190" s="111"/>
      <c r="AD10190" s="111"/>
      <c r="AH10190" s="111"/>
    </row>
    <row r="10191" spans="3:34">
      <c r="C10191" s="111"/>
      <c r="D10191" s="111"/>
      <c r="E10191" s="111"/>
      <c r="F10191" s="138"/>
      <c r="G10191" s="111"/>
      <c r="J10191" s="111"/>
      <c r="AD10191" s="111"/>
      <c r="AH10191" s="111"/>
    </row>
    <row r="10192" spans="3:34">
      <c r="C10192" s="111"/>
      <c r="D10192" s="111"/>
      <c r="E10192" s="111"/>
      <c r="F10192" s="138"/>
      <c r="G10192" s="111"/>
      <c r="J10192" s="111"/>
      <c r="AD10192" s="111"/>
      <c r="AH10192" s="111"/>
    </row>
    <row r="10193" spans="3:34">
      <c r="C10193" s="111"/>
      <c r="D10193" s="111"/>
      <c r="E10193" s="111"/>
      <c r="F10193" s="138"/>
      <c r="G10193" s="111"/>
      <c r="J10193" s="111"/>
      <c r="AD10193" s="111"/>
      <c r="AH10193" s="111"/>
    </row>
    <row r="10194" spans="3:34">
      <c r="C10194" s="111"/>
      <c r="D10194" s="111"/>
      <c r="E10194" s="111"/>
      <c r="F10194" s="138"/>
      <c r="G10194" s="111"/>
      <c r="J10194" s="111"/>
      <c r="AD10194" s="111"/>
      <c r="AH10194" s="111"/>
    </row>
    <row r="10195" spans="3:34">
      <c r="C10195" s="111"/>
      <c r="D10195" s="111"/>
      <c r="E10195" s="111"/>
      <c r="F10195" s="138"/>
      <c r="G10195" s="111"/>
      <c r="J10195" s="111"/>
      <c r="AD10195" s="111"/>
      <c r="AH10195" s="111"/>
    </row>
    <row r="10196" spans="3:34">
      <c r="C10196" s="111"/>
      <c r="D10196" s="111"/>
      <c r="E10196" s="111"/>
      <c r="F10196" s="138"/>
      <c r="G10196" s="111"/>
      <c r="J10196" s="111"/>
      <c r="AD10196" s="111"/>
      <c r="AH10196" s="111"/>
    </row>
    <row r="10197" spans="3:34">
      <c r="C10197" s="111"/>
      <c r="D10197" s="111"/>
      <c r="E10197" s="111"/>
      <c r="F10197" s="138"/>
      <c r="G10197" s="111"/>
      <c r="J10197" s="111"/>
      <c r="AD10197" s="111"/>
      <c r="AH10197" s="111"/>
    </row>
    <row r="10198" spans="3:34">
      <c r="C10198" s="111"/>
      <c r="D10198" s="111"/>
      <c r="E10198" s="111"/>
      <c r="F10198" s="138"/>
      <c r="G10198" s="111"/>
      <c r="J10198" s="111"/>
      <c r="AD10198" s="111"/>
      <c r="AH10198" s="111"/>
    </row>
    <row r="10199" spans="3:34">
      <c r="C10199" s="111"/>
      <c r="D10199" s="111"/>
      <c r="E10199" s="111"/>
      <c r="F10199" s="138"/>
      <c r="G10199" s="111"/>
      <c r="J10199" s="111"/>
      <c r="AD10199" s="111"/>
      <c r="AH10199" s="111"/>
    </row>
    <row r="10200" spans="3:34">
      <c r="C10200" s="111"/>
      <c r="D10200" s="111"/>
      <c r="E10200" s="111"/>
      <c r="F10200" s="138"/>
      <c r="G10200" s="111"/>
      <c r="J10200" s="111"/>
      <c r="AD10200" s="111"/>
      <c r="AH10200" s="111"/>
    </row>
    <row r="10201" spans="3:34">
      <c r="C10201" s="111"/>
      <c r="D10201" s="111"/>
      <c r="E10201" s="111"/>
      <c r="F10201" s="138"/>
      <c r="G10201" s="111"/>
      <c r="J10201" s="111"/>
      <c r="AD10201" s="111"/>
      <c r="AH10201" s="111"/>
    </row>
    <row r="10202" spans="3:34">
      <c r="C10202" s="111"/>
      <c r="D10202" s="111"/>
      <c r="E10202" s="111"/>
      <c r="F10202" s="138"/>
      <c r="G10202" s="111"/>
      <c r="J10202" s="111"/>
      <c r="AD10202" s="111"/>
      <c r="AH10202" s="111"/>
    </row>
    <row r="10203" spans="3:34">
      <c r="C10203" s="111"/>
      <c r="D10203" s="111"/>
      <c r="E10203" s="111"/>
      <c r="F10203" s="138"/>
      <c r="G10203" s="111"/>
      <c r="J10203" s="111"/>
      <c r="AD10203" s="111"/>
      <c r="AH10203" s="111"/>
    </row>
    <row r="10204" spans="3:34">
      <c r="C10204" s="111"/>
      <c r="D10204" s="111"/>
      <c r="E10204" s="111"/>
      <c r="F10204" s="138"/>
      <c r="G10204" s="111"/>
      <c r="J10204" s="111"/>
      <c r="AD10204" s="111"/>
      <c r="AH10204" s="111"/>
    </row>
    <row r="10205" spans="3:34">
      <c r="C10205" s="111"/>
      <c r="D10205" s="111"/>
      <c r="E10205" s="111"/>
      <c r="F10205" s="138"/>
      <c r="G10205" s="111"/>
      <c r="J10205" s="111"/>
      <c r="AD10205" s="111"/>
      <c r="AH10205" s="111"/>
    </row>
    <row r="10206" spans="3:34">
      <c r="C10206" s="111"/>
      <c r="D10206" s="111"/>
      <c r="E10206" s="111"/>
      <c r="F10206" s="138"/>
      <c r="G10206" s="111"/>
      <c r="J10206" s="111"/>
      <c r="AD10206" s="111"/>
      <c r="AH10206" s="111"/>
    </row>
    <row r="10207" spans="3:34">
      <c r="C10207" s="111"/>
      <c r="D10207" s="111"/>
      <c r="E10207" s="111"/>
      <c r="F10207" s="138"/>
      <c r="G10207" s="111"/>
      <c r="J10207" s="111"/>
      <c r="AD10207" s="111"/>
      <c r="AH10207" s="111"/>
    </row>
    <row r="10208" spans="3:34">
      <c r="C10208" s="111"/>
      <c r="D10208" s="111"/>
      <c r="E10208" s="111"/>
      <c r="F10208" s="138"/>
      <c r="G10208" s="111"/>
      <c r="J10208" s="111"/>
      <c r="AD10208" s="111"/>
      <c r="AH10208" s="111"/>
    </row>
    <row r="10209" spans="3:34">
      <c r="C10209" s="111"/>
      <c r="D10209" s="111"/>
      <c r="E10209" s="111"/>
      <c r="F10209" s="138"/>
      <c r="G10209" s="111"/>
      <c r="J10209" s="111"/>
      <c r="AD10209" s="111"/>
      <c r="AH10209" s="111"/>
    </row>
    <row r="10210" spans="3:34">
      <c r="C10210" s="111"/>
      <c r="D10210" s="111"/>
      <c r="E10210" s="111"/>
      <c r="F10210" s="138"/>
      <c r="G10210" s="111"/>
      <c r="J10210" s="111"/>
      <c r="AD10210" s="111"/>
      <c r="AH10210" s="111"/>
    </row>
    <row r="10211" spans="3:34">
      <c r="C10211" s="111"/>
      <c r="D10211" s="111"/>
      <c r="E10211" s="111"/>
      <c r="F10211" s="138"/>
      <c r="G10211" s="111"/>
      <c r="J10211" s="111"/>
      <c r="AD10211" s="111"/>
      <c r="AH10211" s="111"/>
    </row>
    <row r="10212" spans="3:34">
      <c r="C10212" s="111"/>
      <c r="D10212" s="111"/>
      <c r="E10212" s="111"/>
      <c r="F10212" s="138"/>
      <c r="G10212" s="111"/>
      <c r="J10212" s="111"/>
      <c r="AD10212" s="111"/>
      <c r="AH10212" s="111"/>
    </row>
    <row r="10213" spans="3:34">
      <c r="C10213" s="111"/>
      <c r="D10213" s="111"/>
      <c r="E10213" s="111"/>
      <c r="F10213" s="138"/>
      <c r="G10213" s="111"/>
      <c r="J10213" s="111"/>
      <c r="AD10213" s="111"/>
      <c r="AH10213" s="111"/>
    </row>
    <row r="10214" spans="3:34">
      <c r="C10214" s="111"/>
      <c r="D10214" s="111"/>
      <c r="E10214" s="111"/>
      <c r="F10214" s="138"/>
      <c r="G10214" s="111"/>
      <c r="J10214" s="111"/>
      <c r="AD10214" s="111"/>
      <c r="AH10214" s="111"/>
    </row>
    <row r="10215" spans="3:34">
      <c r="C10215" s="111"/>
      <c r="D10215" s="111"/>
      <c r="E10215" s="111"/>
      <c r="F10215" s="138"/>
      <c r="G10215" s="111"/>
      <c r="J10215" s="111"/>
      <c r="AD10215" s="111"/>
      <c r="AH10215" s="111"/>
    </row>
    <row r="10216" spans="3:34">
      <c r="C10216" s="111"/>
      <c r="D10216" s="111"/>
      <c r="E10216" s="111"/>
      <c r="F10216" s="138"/>
      <c r="G10216" s="111"/>
      <c r="J10216" s="111"/>
      <c r="AD10216" s="111"/>
      <c r="AH10216" s="111"/>
    </row>
    <row r="10217" spans="3:34">
      <c r="C10217" s="111"/>
      <c r="D10217" s="111"/>
      <c r="E10217" s="111"/>
      <c r="F10217" s="138"/>
      <c r="G10217" s="111"/>
      <c r="J10217" s="111"/>
      <c r="AD10217" s="111"/>
      <c r="AH10217" s="111"/>
    </row>
    <row r="10218" spans="3:34">
      <c r="C10218" s="111"/>
      <c r="D10218" s="111"/>
      <c r="E10218" s="111"/>
      <c r="F10218" s="138"/>
      <c r="G10218" s="111"/>
      <c r="J10218" s="111"/>
      <c r="AD10218" s="111"/>
      <c r="AH10218" s="111"/>
    </row>
    <row r="10219" spans="3:34">
      <c r="C10219" s="111"/>
      <c r="D10219" s="111"/>
      <c r="E10219" s="111"/>
      <c r="F10219" s="138"/>
      <c r="G10219" s="111"/>
      <c r="J10219" s="111"/>
      <c r="AD10219" s="111"/>
      <c r="AH10219" s="111"/>
    </row>
    <row r="10220" spans="3:34">
      <c r="C10220" s="111"/>
      <c r="D10220" s="111"/>
      <c r="E10220" s="111"/>
      <c r="F10220" s="138"/>
      <c r="G10220" s="111"/>
      <c r="J10220" s="111"/>
      <c r="AD10220" s="111"/>
      <c r="AH10220" s="111"/>
    </row>
    <row r="10221" spans="3:34">
      <c r="C10221" s="111"/>
      <c r="D10221" s="111"/>
      <c r="E10221" s="111"/>
      <c r="F10221" s="138"/>
      <c r="G10221" s="111"/>
      <c r="J10221" s="111"/>
      <c r="AD10221" s="111"/>
      <c r="AH10221" s="111"/>
    </row>
    <row r="10222" spans="3:34">
      <c r="C10222" s="111"/>
      <c r="D10222" s="111"/>
      <c r="E10222" s="111"/>
      <c r="F10222" s="138"/>
      <c r="G10222" s="111"/>
      <c r="J10222" s="111"/>
      <c r="AD10222" s="111"/>
      <c r="AH10222" s="111"/>
    </row>
    <row r="10223" spans="3:34">
      <c r="C10223" s="111"/>
      <c r="D10223" s="111"/>
      <c r="E10223" s="111"/>
      <c r="F10223" s="138"/>
      <c r="G10223" s="111"/>
      <c r="J10223" s="111"/>
      <c r="AD10223" s="111"/>
      <c r="AH10223" s="111"/>
    </row>
    <row r="10224" spans="3:34">
      <c r="C10224" s="111"/>
      <c r="D10224" s="111"/>
      <c r="E10224" s="111"/>
      <c r="F10224" s="138"/>
      <c r="G10224" s="111"/>
      <c r="J10224" s="111"/>
      <c r="AD10224" s="111"/>
      <c r="AH10224" s="111"/>
    </row>
    <row r="10225" spans="3:34">
      <c r="C10225" s="111"/>
      <c r="D10225" s="111"/>
      <c r="E10225" s="111"/>
      <c r="F10225" s="138"/>
      <c r="G10225" s="111"/>
      <c r="J10225" s="111"/>
      <c r="AD10225" s="111"/>
      <c r="AH10225" s="111"/>
    </row>
    <row r="10226" spans="3:34">
      <c r="C10226" s="111"/>
      <c r="D10226" s="111"/>
      <c r="E10226" s="111"/>
      <c r="F10226" s="138"/>
      <c r="G10226" s="111"/>
      <c r="J10226" s="111"/>
      <c r="AD10226" s="111"/>
      <c r="AH10226" s="111"/>
    </row>
    <row r="10227" spans="3:34">
      <c r="C10227" s="111"/>
      <c r="D10227" s="111"/>
      <c r="E10227" s="111"/>
      <c r="F10227" s="138"/>
      <c r="G10227" s="111"/>
      <c r="J10227" s="111"/>
      <c r="AD10227" s="111"/>
      <c r="AH10227" s="111"/>
    </row>
    <row r="10228" spans="3:34">
      <c r="C10228" s="111"/>
      <c r="D10228" s="111"/>
      <c r="E10228" s="111"/>
      <c r="F10228" s="138"/>
      <c r="G10228" s="111"/>
      <c r="J10228" s="111"/>
      <c r="AD10228" s="111"/>
      <c r="AH10228" s="111"/>
    </row>
    <row r="10229" spans="3:34">
      <c r="C10229" s="111"/>
      <c r="D10229" s="111"/>
      <c r="E10229" s="111"/>
      <c r="F10229" s="138"/>
      <c r="G10229" s="111"/>
      <c r="J10229" s="111"/>
      <c r="AD10229" s="111"/>
      <c r="AH10229" s="111"/>
    </row>
    <row r="10230" spans="3:34">
      <c r="C10230" s="111"/>
      <c r="D10230" s="111"/>
      <c r="E10230" s="111"/>
      <c r="F10230" s="138"/>
      <c r="G10230" s="111"/>
      <c r="J10230" s="111"/>
      <c r="AD10230" s="111"/>
      <c r="AH10230" s="111"/>
    </row>
    <row r="10231" spans="3:34">
      <c r="C10231" s="111"/>
      <c r="D10231" s="111"/>
      <c r="E10231" s="111"/>
      <c r="F10231" s="138"/>
      <c r="G10231" s="111"/>
      <c r="J10231" s="111"/>
      <c r="AD10231" s="111"/>
      <c r="AH10231" s="111"/>
    </row>
    <row r="10232" spans="3:34">
      <c r="C10232" s="111"/>
      <c r="D10232" s="111"/>
      <c r="E10232" s="111"/>
      <c r="F10232" s="138"/>
      <c r="G10232" s="111"/>
      <c r="J10232" s="111"/>
      <c r="AD10232" s="111"/>
      <c r="AH10232" s="111"/>
    </row>
    <row r="10233" spans="3:34">
      <c r="C10233" s="111"/>
      <c r="D10233" s="111"/>
      <c r="E10233" s="111"/>
      <c r="F10233" s="138"/>
      <c r="G10233" s="111"/>
      <c r="J10233" s="111"/>
      <c r="AD10233" s="111"/>
      <c r="AH10233" s="111"/>
    </row>
    <row r="10234" spans="3:34">
      <c r="C10234" s="111"/>
      <c r="D10234" s="111"/>
      <c r="E10234" s="111"/>
      <c r="F10234" s="138"/>
      <c r="G10234" s="111"/>
      <c r="J10234" s="111"/>
      <c r="AD10234" s="111"/>
      <c r="AH10234" s="111"/>
    </row>
    <row r="10235" spans="3:34">
      <c r="C10235" s="111"/>
      <c r="D10235" s="111"/>
      <c r="E10235" s="111"/>
      <c r="F10235" s="138"/>
      <c r="G10235" s="111"/>
      <c r="J10235" s="111"/>
      <c r="AD10235" s="111"/>
      <c r="AH10235" s="111"/>
    </row>
    <row r="10236" spans="3:34">
      <c r="C10236" s="111"/>
      <c r="D10236" s="111"/>
      <c r="E10236" s="111"/>
      <c r="F10236" s="138"/>
      <c r="G10236" s="111"/>
      <c r="J10236" s="111"/>
      <c r="AD10236" s="111"/>
      <c r="AH10236" s="111"/>
    </row>
    <row r="10237" spans="3:34">
      <c r="C10237" s="111"/>
      <c r="D10237" s="111"/>
      <c r="E10237" s="111"/>
      <c r="F10237" s="138"/>
      <c r="G10237" s="111"/>
      <c r="J10237" s="111"/>
      <c r="AD10237" s="111"/>
      <c r="AH10237" s="111"/>
    </row>
    <row r="10238" spans="3:34">
      <c r="C10238" s="111"/>
      <c r="D10238" s="111"/>
      <c r="E10238" s="111"/>
      <c r="F10238" s="138"/>
      <c r="G10238" s="111"/>
      <c r="J10238" s="111"/>
      <c r="AD10238" s="111"/>
      <c r="AH10238" s="111"/>
    </row>
    <row r="10239" spans="3:34">
      <c r="C10239" s="111"/>
      <c r="D10239" s="111"/>
      <c r="E10239" s="111"/>
      <c r="F10239" s="138"/>
      <c r="G10239" s="111"/>
      <c r="J10239" s="111"/>
      <c r="AD10239" s="111"/>
      <c r="AH10239" s="111"/>
    </row>
    <row r="10240" spans="3:34">
      <c r="C10240" s="111"/>
      <c r="D10240" s="111"/>
      <c r="E10240" s="111"/>
      <c r="F10240" s="138"/>
      <c r="G10240" s="111"/>
      <c r="J10240" s="111"/>
      <c r="AD10240" s="111"/>
      <c r="AH10240" s="111"/>
    </row>
    <row r="10241" spans="3:34">
      <c r="C10241" s="111"/>
      <c r="D10241" s="111"/>
      <c r="E10241" s="111"/>
      <c r="F10241" s="138"/>
      <c r="G10241" s="111"/>
      <c r="J10241" s="111"/>
      <c r="AD10241" s="111"/>
      <c r="AH10241" s="111"/>
    </row>
    <row r="10242" spans="3:34">
      <c r="C10242" s="111"/>
      <c r="D10242" s="111"/>
      <c r="E10242" s="111"/>
      <c r="F10242" s="138"/>
      <c r="G10242" s="111"/>
      <c r="J10242" s="111"/>
      <c r="AD10242" s="111"/>
      <c r="AH10242" s="111"/>
    </row>
    <row r="10243" spans="3:34">
      <c r="C10243" s="111"/>
      <c r="D10243" s="111"/>
      <c r="E10243" s="111"/>
      <c r="F10243" s="138"/>
      <c r="G10243" s="111"/>
      <c r="J10243" s="111"/>
      <c r="AD10243" s="111"/>
      <c r="AH10243" s="111"/>
    </row>
    <row r="10244" spans="3:34">
      <c r="C10244" s="111"/>
      <c r="D10244" s="111"/>
      <c r="E10244" s="111"/>
      <c r="F10244" s="138"/>
      <c r="G10244" s="111"/>
      <c r="J10244" s="111"/>
      <c r="AD10244" s="111"/>
      <c r="AH10244" s="111"/>
    </row>
    <row r="10245" spans="3:34">
      <c r="C10245" s="111"/>
      <c r="D10245" s="111"/>
      <c r="E10245" s="111"/>
      <c r="F10245" s="138"/>
      <c r="G10245" s="111"/>
      <c r="J10245" s="111"/>
      <c r="AD10245" s="111"/>
      <c r="AH10245" s="111"/>
    </row>
    <row r="10246" spans="3:34">
      <c r="C10246" s="111"/>
      <c r="D10246" s="111"/>
      <c r="E10246" s="111"/>
      <c r="F10246" s="138"/>
      <c r="G10246" s="111"/>
      <c r="J10246" s="111"/>
      <c r="AD10246" s="111"/>
      <c r="AH10246" s="111"/>
    </row>
    <row r="10247" spans="3:34">
      <c r="C10247" s="111"/>
      <c r="D10247" s="111"/>
      <c r="E10247" s="111"/>
      <c r="F10247" s="138"/>
      <c r="G10247" s="111"/>
      <c r="J10247" s="111"/>
      <c r="AD10247" s="111"/>
      <c r="AH10247" s="111"/>
    </row>
    <row r="10248" spans="3:34">
      <c r="C10248" s="111"/>
      <c r="D10248" s="111"/>
      <c r="E10248" s="111"/>
      <c r="F10248" s="138"/>
      <c r="G10248" s="111"/>
      <c r="J10248" s="111"/>
      <c r="AD10248" s="111"/>
      <c r="AH10248" s="111"/>
    </row>
    <row r="10249" spans="3:34">
      <c r="C10249" s="111"/>
      <c r="D10249" s="111"/>
      <c r="E10249" s="111"/>
      <c r="F10249" s="138"/>
      <c r="G10249" s="111"/>
      <c r="J10249" s="111"/>
      <c r="AD10249" s="111"/>
      <c r="AH10249" s="111"/>
    </row>
    <row r="10250" spans="3:34">
      <c r="C10250" s="111"/>
      <c r="D10250" s="111"/>
      <c r="E10250" s="111"/>
      <c r="F10250" s="138"/>
      <c r="G10250" s="111"/>
      <c r="J10250" s="111"/>
      <c r="AD10250" s="111"/>
      <c r="AH10250" s="111"/>
    </row>
    <row r="10251" spans="3:34">
      <c r="C10251" s="111"/>
      <c r="D10251" s="111"/>
      <c r="E10251" s="111"/>
      <c r="F10251" s="138"/>
      <c r="G10251" s="111"/>
      <c r="J10251" s="111"/>
      <c r="AD10251" s="111"/>
      <c r="AH10251" s="111"/>
    </row>
    <row r="10252" spans="3:34">
      <c r="C10252" s="111"/>
      <c r="D10252" s="111"/>
      <c r="E10252" s="111"/>
      <c r="F10252" s="138"/>
      <c r="G10252" s="111"/>
      <c r="J10252" s="111"/>
      <c r="AD10252" s="111"/>
      <c r="AH10252" s="111"/>
    </row>
    <row r="10253" spans="3:34">
      <c r="C10253" s="111"/>
      <c r="D10253" s="111"/>
      <c r="E10253" s="111"/>
      <c r="F10253" s="138"/>
      <c r="G10253" s="111"/>
      <c r="J10253" s="111"/>
      <c r="AD10253" s="111"/>
      <c r="AH10253" s="111"/>
    </row>
    <row r="10254" spans="3:34">
      <c r="C10254" s="111"/>
      <c r="D10254" s="111"/>
      <c r="E10254" s="111"/>
      <c r="F10254" s="138"/>
      <c r="G10254" s="111"/>
      <c r="J10254" s="111"/>
      <c r="AD10254" s="111"/>
      <c r="AH10254" s="111"/>
    </row>
    <row r="10255" spans="3:34">
      <c r="C10255" s="111"/>
      <c r="D10255" s="111"/>
      <c r="E10255" s="111"/>
      <c r="F10255" s="138"/>
      <c r="G10255" s="111"/>
      <c r="J10255" s="111"/>
      <c r="AD10255" s="111"/>
      <c r="AH10255" s="111"/>
    </row>
    <row r="10256" spans="3:34">
      <c r="C10256" s="111"/>
      <c r="D10256" s="111"/>
      <c r="E10256" s="111"/>
      <c r="F10256" s="138"/>
      <c r="G10256" s="111"/>
      <c r="J10256" s="111"/>
      <c r="AD10256" s="111"/>
      <c r="AH10256" s="111"/>
    </row>
    <row r="10257" spans="3:34">
      <c r="C10257" s="111"/>
      <c r="D10257" s="111"/>
      <c r="E10257" s="111"/>
      <c r="F10257" s="138"/>
      <c r="G10257" s="111"/>
      <c r="J10257" s="111"/>
      <c r="AD10257" s="111"/>
      <c r="AH10257" s="111"/>
    </row>
    <row r="10258" spans="3:34">
      <c r="C10258" s="111"/>
      <c r="D10258" s="111"/>
      <c r="E10258" s="111"/>
      <c r="F10258" s="138"/>
      <c r="G10258" s="111"/>
      <c r="J10258" s="111"/>
      <c r="AD10258" s="111"/>
      <c r="AH10258" s="111"/>
    </row>
    <row r="10259" spans="3:34">
      <c r="C10259" s="111"/>
      <c r="D10259" s="111"/>
      <c r="E10259" s="111"/>
      <c r="F10259" s="138"/>
      <c r="G10259" s="111"/>
      <c r="J10259" s="111"/>
      <c r="AD10259" s="111"/>
      <c r="AH10259" s="111"/>
    </row>
    <row r="10260" spans="3:34">
      <c r="C10260" s="111"/>
      <c r="D10260" s="111"/>
      <c r="E10260" s="111"/>
      <c r="F10260" s="138"/>
      <c r="G10260" s="111"/>
      <c r="J10260" s="111"/>
      <c r="AD10260" s="111"/>
      <c r="AH10260" s="111"/>
    </row>
    <row r="10261" spans="3:34">
      <c r="C10261" s="111"/>
      <c r="D10261" s="111"/>
      <c r="E10261" s="111"/>
      <c r="F10261" s="138"/>
      <c r="G10261" s="111"/>
      <c r="J10261" s="111"/>
      <c r="AD10261" s="111"/>
      <c r="AH10261" s="111"/>
    </row>
    <row r="10262" spans="3:34">
      <c r="C10262" s="111"/>
      <c r="D10262" s="111"/>
      <c r="E10262" s="111"/>
      <c r="F10262" s="138"/>
      <c r="G10262" s="111"/>
      <c r="J10262" s="111"/>
      <c r="AD10262" s="111"/>
      <c r="AH10262" s="111"/>
    </row>
    <row r="10263" spans="3:34">
      <c r="C10263" s="111"/>
      <c r="D10263" s="111"/>
      <c r="E10263" s="111"/>
      <c r="F10263" s="138"/>
      <c r="G10263" s="111"/>
      <c r="J10263" s="111"/>
      <c r="AD10263" s="111"/>
      <c r="AH10263" s="111"/>
    </row>
    <row r="10264" spans="3:34">
      <c r="C10264" s="111"/>
      <c r="D10264" s="111"/>
      <c r="E10264" s="111"/>
      <c r="F10264" s="138"/>
      <c r="G10264" s="111"/>
      <c r="J10264" s="111"/>
      <c r="AD10264" s="111"/>
      <c r="AH10264" s="111"/>
    </row>
    <row r="10265" spans="3:34">
      <c r="C10265" s="111"/>
      <c r="D10265" s="111"/>
      <c r="E10265" s="111"/>
      <c r="F10265" s="138"/>
      <c r="G10265" s="111"/>
      <c r="J10265" s="111"/>
      <c r="AD10265" s="111"/>
      <c r="AH10265" s="111"/>
    </row>
    <row r="10266" spans="3:34">
      <c r="C10266" s="111"/>
      <c r="D10266" s="111"/>
      <c r="E10266" s="111"/>
      <c r="F10266" s="138"/>
      <c r="G10266" s="111"/>
      <c r="J10266" s="111"/>
      <c r="AD10266" s="111"/>
      <c r="AH10266" s="111"/>
    </row>
    <row r="10267" spans="3:34">
      <c r="C10267" s="111"/>
      <c r="D10267" s="111"/>
      <c r="E10267" s="111"/>
      <c r="F10267" s="138"/>
      <c r="G10267" s="111"/>
      <c r="J10267" s="111"/>
      <c r="AD10267" s="111"/>
      <c r="AH10267" s="111"/>
    </row>
    <row r="10268" spans="3:34">
      <c r="C10268" s="111"/>
      <c r="D10268" s="111"/>
      <c r="E10268" s="111"/>
      <c r="F10268" s="138"/>
      <c r="G10268" s="111"/>
      <c r="J10268" s="111"/>
      <c r="AD10268" s="111"/>
      <c r="AH10268" s="111"/>
    </row>
    <row r="10269" spans="3:34">
      <c r="C10269" s="111"/>
      <c r="D10269" s="111"/>
      <c r="E10269" s="111"/>
      <c r="F10269" s="138"/>
      <c r="G10269" s="111"/>
      <c r="J10269" s="111"/>
      <c r="AD10269" s="111"/>
      <c r="AH10269" s="111"/>
    </row>
    <row r="10270" spans="3:34">
      <c r="C10270" s="111"/>
      <c r="D10270" s="111"/>
      <c r="E10270" s="111"/>
      <c r="F10270" s="138"/>
      <c r="G10270" s="111"/>
      <c r="J10270" s="111"/>
      <c r="AD10270" s="111"/>
      <c r="AH10270" s="111"/>
    </row>
    <row r="10271" spans="3:34">
      <c r="C10271" s="111"/>
      <c r="D10271" s="111"/>
      <c r="E10271" s="111"/>
      <c r="F10271" s="138"/>
      <c r="G10271" s="111"/>
      <c r="J10271" s="111"/>
      <c r="AD10271" s="111"/>
      <c r="AH10271" s="111"/>
    </row>
    <row r="10272" spans="3:34">
      <c r="C10272" s="111"/>
      <c r="D10272" s="111"/>
      <c r="E10272" s="111"/>
      <c r="F10272" s="138"/>
      <c r="G10272" s="111"/>
      <c r="J10272" s="111"/>
      <c r="AD10272" s="111"/>
      <c r="AH10272" s="111"/>
    </row>
    <row r="10273" spans="3:34">
      <c r="C10273" s="111"/>
      <c r="D10273" s="111"/>
      <c r="E10273" s="111"/>
      <c r="F10273" s="138"/>
      <c r="G10273" s="111"/>
      <c r="J10273" s="111"/>
      <c r="AD10273" s="111"/>
      <c r="AH10273" s="111"/>
    </row>
    <row r="10274" spans="3:34">
      <c r="C10274" s="111"/>
      <c r="D10274" s="111"/>
      <c r="E10274" s="111"/>
      <c r="F10274" s="138"/>
      <c r="G10274" s="111"/>
      <c r="J10274" s="111"/>
      <c r="AD10274" s="111"/>
      <c r="AH10274" s="111"/>
    </row>
    <row r="10275" spans="3:34">
      <c r="C10275" s="111"/>
      <c r="D10275" s="111"/>
      <c r="E10275" s="111"/>
      <c r="F10275" s="138"/>
      <c r="G10275" s="111"/>
      <c r="J10275" s="111"/>
      <c r="AD10275" s="111"/>
      <c r="AH10275" s="111"/>
    </row>
    <row r="10276" spans="3:34">
      <c r="C10276" s="111"/>
      <c r="D10276" s="111"/>
      <c r="E10276" s="111"/>
      <c r="F10276" s="138"/>
      <c r="G10276" s="111"/>
      <c r="J10276" s="111"/>
      <c r="AD10276" s="111"/>
      <c r="AH10276" s="111"/>
    </row>
    <row r="10277" spans="3:34">
      <c r="C10277" s="111"/>
      <c r="D10277" s="111"/>
      <c r="E10277" s="111"/>
      <c r="F10277" s="138"/>
      <c r="G10277" s="111"/>
      <c r="J10277" s="111"/>
      <c r="AD10277" s="111"/>
      <c r="AH10277" s="111"/>
    </row>
    <row r="10278" spans="3:34">
      <c r="C10278" s="111"/>
      <c r="D10278" s="111"/>
      <c r="E10278" s="111"/>
      <c r="F10278" s="138"/>
      <c r="G10278" s="111"/>
      <c r="J10278" s="111"/>
      <c r="AD10278" s="111"/>
      <c r="AH10278" s="111"/>
    </row>
    <row r="10279" spans="3:34">
      <c r="C10279" s="111"/>
      <c r="D10279" s="111"/>
      <c r="E10279" s="111"/>
      <c r="F10279" s="138"/>
      <c r="G10279" s="111"/>
      <c r="J10279" s="111"/>
      <c r="AD10279" s="111"/>
      <c r="AH10279" s="111"/>
    </row>
    <row r="10280" spans="3:34">
      <c r="C10280" s="111"/>
      <c r="D10280" s="111"/>
      <c r="E10280" s="111"/>
      <c r="F10280" s="138"/>
      <c r="G10280" s="111"/>
      <c r="J10280" s="111"/>
      <c r="AD10280" s="111"/>
      <c r="AH10280" s="111"/>
    </row>
    <row r="10281" spans="3:34">
      <c r="C10281" s="111"/>
      <c r="D10281" s="111"/>
      <c r="E10281" s="111"/>
      <c r="F10281" s="138"/>
      <c r="G10281" s="111"/>
      <c r="J10281" s="111"/>
      <c r="AD10281" s="111"/>
      <c r="AH10281" s="111"/>
    </row>
    <row r="10282" spans="3:34">
      <c r="C10282" s="111"/>
      <c r="D10282" s="111"/>
      <c r="E10282" s="111"/>
      <c r="F10282" s="138"/>
      <c r="G10282" s="111"/>
      <c r="J10282" s="111"/>
      <c r="AD10282" s="111"/>
      <c r="AH10282" s="111"/>
    </row>
    <row r="10283" spans="3:34">
      <c r="C10283" s="111"/>
      <c r="D10283" s="111"/>
      <c r="E10283" s="111"/>
      <c r="F10283" s="138"/>
      <c r="G10283" s="111"/>
      <c r="J10283" s="111"/>
      <c r="AD10283" s="111"/>
      <c r="AH10283" s="111"/>
    </row>
    <row r="10284" spans="3:34">
      <c r="C10284" s="111"/>
      <c r="D10284" s="111"/>
      <c r="E10284" s="111"/>
      <c r="F10284" s="138"/>
      <c r="G10284" s="111"/>
      <c r="J10284" s="111"/>
      <c r="AD10284" s="111"/>
      <c r="AH10284" s="111"/>
    </row>
    <row r="10285" spans="3:34">
      <c r="C10285" s="111"/>
      <c r="D10285" s="111"/>
      <c r="E10285" s="111"/>
      <c r="F10285" s="138"/>
      <c r="G10285" s="111"/>
      <c r="J10285" s="111"/>
      <c r="AD10285" s="111"/>
      <c r="AH10285" s="111"/>
    </row>
    <row r="10286" spans="3:34">
      <c r="C10286" s="111"/>
      <c r="D10286" s="111"/>
      <c r="E10286" s="111"/>
      <c r="F10286" s="138"/>
      <c r="G10286" s="111"/>
      <c r="J10286" s="111"/>
      <c r="AD10286" s="111"/>
      <c r="AH10286" s="111"/>
    </row>
    <row r="10287" spans="3:34">
      <c r="C10287" s="111"/>
      <c r="D10287" s="111"/>
      <c r="E10287" s="111"/>
      <c r="F10287" s="138"/>
      <c r="G10287" s="111"/>
      <c r="J10287" s="111"/>
      <c r="AD10287" s="111"/>
      <c r="AH10287" s="111"/>
    </row>
    <row r="10288" spans="3:34">
      <c r="C10288" s="111"/>
      <c r="D10288" s="111"/>
      <c r="E10288" s="111"/>
      <c r="F10288" s="138"/>
      <c r="G10288" s="111"/>
      <c r="J10288" s="111"/>
      <c r="AD10288" s="111"/>
      <c r="AH10288" s="111"/>
    </row>
    <row r="10289" spans="3:34">
      <c r="C10289" s="111"/>
      <c r="D10289" s="111"/>
      <c r="E10289" s="111"/>
      <c r="F10289" s="138"/>
      <c r="G10289" s="111"/>
      <c r="J10289" s="111"/>
      <c r="AD10289" s="111"/>
      <c r="AH10289" s="111"/>
    </row>
    <row r="10290" spans="3:34">
      <c r="C10290" s="111"/>
      <c r="D10290" s="111"/>
      <c r="E10290" s="111"/>
      <c r="F10290" s="138"/>
      <c r="G10290" s="111"/>
      <c r="J10290" s="111"/>
      <c r="AD10290" s="111"/>
      <c r="AH10290" s="111"/>
    </row>
    <row r="10291" spans="3:34">
      <c r="C10291" s="111"/>
      <c r="D10291" s="111"/>
      <c r="E10291" s="111"/>
      <c r="F10291" s="138"/>
      <c r="G10291" s="111"/>
      <c r="J10291" s="111"/>
      <c r="AD10291" s="111"/>
      <c r="AH10291" s="111"/>
    </row>
    <row r="10292" spans="3:34">
      <c r="C10292" s="111"/>
      <c r="D10292" s="111"/>
      <c r="E10292" s="111"/>
      <c r="F10292" s="138"/>
      <c r="G10292" s="111"/>
      <c r="J10292" s="111"/>
      <c r="AD10292" s="111"/>
      <c r="AH10292" s="111"/>
    </row>
    <row r="10293" spans="3:34">
      <c r="C10293" s="111"/>
      <c r="D10293" s="111"/>
      <c r="E10293" s="111"/>
      <c r="F10293" s="138"/>
      <c r="G10293" s="111"/>
      <c r="J10293" s="111"/>
      <c r="AD10293" s="111"/>
      <c r="AH10293" s="111"/>
    </row>
    <row r="10294" spans="3:34">
      <c r="C10294" s="111"/>
      <c r="D10294" s="111"/>
      <c r="E10294" s="111"/>
      <c r="F10294" s="138"/>
      <c r="G10294" s="111"/>
      <c r="J10294" s="111"/>
      <c r="AD10294" s="111"/>
      <c r="AH10294" s="111"/>
    </row>
    <row r="10295" spans="3:34">
      <c r="C10295" s="111"/>
      <c r="D10295" s="111"/>
      <c r="E10295" s="111"/>
      <c r="F10295" s="138"/>
      <c r="G10295" s="111"/>
      <c r="J10295" s="111"/>
      <c r="AD10295" s="111"/>
      <c r="AH10295" s="111"/>
    </row>
    <row r="10296" spans="3:34">
      <c r="C10296" s="111"/>
      <c r="D10296" s="111"/>
      <c r="E10296" s="111"/>
      <c r="F10296" s="138"/>
      <c r="G10296" s="111"/>
      <c r="J10296" s="111"/>
      <c r="AD10296" s="111"/>
      <c r="AH10296" s="111"/>
    </row>
    <row r="10297" spans="3:34">
      <c r="C10297" s="111"/>
      <c r="D10297" s="111"/>
      <c r="E10297" s="111"/>
      <c r="F10297" s="138"/>
      <c r="G10297" s="111"/>
      <c r="J10297" s="111"/>
      <c r="AD10297" s="111"/>
      <c r="AH10297" s="111"/>
    </row>
    <row r="10298" spans="3:34">
      <c r="C10298" s="111"/>
      <c r="D10298" s="111"/>
      <c r="E10298" s="111"/>
      <c r="F10298" s="138"/>
      <c r="G10298" s="111"/>
      <c r="J10298" s="111"/>
      <c r="AD10298" s="111"/>
      <c r="AH10298" s="111"/>
    </row>
    <row r="10299" spans="3:34">
      <c r="C10299" s="111"/>
      <c r="D10299" s="111"/>
      <c r="E10299" s="111"/>
      <c r="F10299" s="138"/>
      <c r="G10299" s="111"/>
      <c r="J10299" s="111"/>
      <c r="AD10299" s="111"/>
      <c r="AH10299" s="111"/>
    </row>
    <row r="10300" spans="3:34">
      <c r="C10300" s="111"/>
      <c r="D10300" s="111"/>
      <c r="E10300" s="111"/>
      <c r="F10300" s="138"/>
      <c r="G10300" s="111"/>
      <c r="J10300" s="111"/>
      <c r="AD10300" s="111"/>
      <c r="AH10300" s="111"/>
    </row>
    <row r="10301" spans="3:34">
      <c r="C10301" s="111"/>
      <c r="D10301" s="111"/>
      <c r="E10301" s="111"/>
      <c r="F10301" s="138"/>
      <c r="G10301" s="111"/>
      <c r="J10301" s="111"/>
      <c r="AD10301" s="111"/>
      <c r="AH10301" s="111"/>
    </row>
    <row r="10302" spans="3:34">
      <c r="C10302" s="111"/>
      <c r="D10302" s="111"/>
      <c r="E10302" s="111"/>
      <c r="F10302" s="138"/>
      <c r="G10302" s="111"/>
      <c r="J10302" s="111"/>
      <c r="AD10302" s="111"/>
      <c r="AH10302" s="111"/>
    </row>
    <row r="10303" spans="3:34">
      <c r="C10303" s="111"/>
      <c r="D10303" s="111"/>
      <c r="E10303" s="111"/>
      <c r="F10303" s="138"/>
      <c r="G10303" s="111"/>
      <c r="J10303" s="111"/>
      <c r="AD10303" s="111"/>
      <c r="AH10303" s="111"/>
    </row>
    <row r="10304" spans="3:34">
      <c r="C10304" s="111"/>
      <c r="D10304" s="111"/>
      <c r="E10304" s="111"/>
      <c r="F10304" s="138"/>
      <c r="G10304" s="111"/>
      <c r="J10304" s="111"/>
      <c r="AD10304" s="111"/>
      <c r="AH10304" s="111"/>
    </row>
    <row r="10305" spans="3:34">
      <c r="C10305" s="111"/>
      <c r="D10305" s="111"/>
      <c r="E10305" s="111"/>
      <c r="F10305" s="138"/>
      <c r="G10305" s="111"/>
      <c r="J10305" s="111"/>
      <c r="AD10305" s="111"/>
      <c r="AH10305" s="111"/>
    </row>
    <row r="10306" spans="3:34">
      <c r="C10306" s="111"/>
      <c r="D10306" s="111"/>
      <c r="E10306" s="111"/>
      <c r="F10306" s="138"/>
      <c r="G10306" s="111"/>
      <c r="J10306" s="111"/>
      <c r="AD10306" s="111"/>
      <c r="AH10306" s="111"/>
    </row>
    <row r="10307" spans="3:34">
      <c r="C10307" s="111"/>
      <c r="D10307" s="111"/>
      <c r="E10307" s="111"/>
      <c r="F10307" s="138"/>
      <c r="G10307" s="111"/>
      <c r="J10307" s="111"/>
      <c r="AD10307" s="111"/>
      <c r="AH10307" s="111"/>
    </row>
    <row r="10308" spans="3:34">
      <c r="C10308" s="111"/>
      <c r="D10308" s="111"/>
      <c r="E10308" s="111"/>
      <c r="F10308" s="138"/>
      <c r="G10308" s="111"/>
      <c r="J10308" s="111"/>
      <c r="AD10308" s="111"/>
      <c r="AH10308" s="111"/>
    </row>
    <row r="10309" spans="3:34">
      <c r="C10309" s="111"/>
      <c r="D10309" s="111"/>
      <c r="E10309" s="111"/>
      <c r="F10309" s="138"/>
      <c r="G10309" s="111"/>
      <c r="J10309" s="111"/>
      <c r="AD10309" s="111"/>
      <c r="AH10309" s="111"/>
    </row>
    <row r="10310" spans="3:34">
      <c r="C10310" s="111"/>
      <c r="D10310" s="111"/>
      <c r="E10310" s="111"/>
      <c r="F10310" s="138"/>
      <c r="G10310" s="111"/>
      <c r="J10310" s="111"/>
      <c r="AD10310" s="111"/>
      <c r="AH10310" s="111"/>
    </row>
    <row r="10311" spans="3:34">
      <c r="C10311" s="111"/>
      <c r="D10311" s="111"/>
      <c r="E10311" s="111"/>
      <c r="F10311" s="138"/>
      <c r="G10311" s="111"/>
      <c r="J10311" s="111"/>
      <c r="AD10311" s="111"/>
      <c r="AH10311" s="111"/>
    </row>
    <row r="10312" spans="3:34">
      <c r="C10312" s="111"/>
      <c r="D10312" s="111"/>
      <c r="E10312" s="111"/>
      <c r="F10312" s="138"/>
      <c r="G10312" s="111"/>
      <c r="J10312" s="111"/>
      <c r="AD10312" s="111"/>
      <c r="AH10312" s="111"/>
    </row>
    <row r="10313" spans="3:34">
      <c r="C10313" s="111"/>
      <c r="D10313" s="111"/>
      <c r="E10313" s="111"/>
      <c r="F10313" s="138"/>
      <c r="G10313" s="111"/>
      <c r="J10313" s="111"/>
      <c r="AD10313" s="111"/>
      <c r="AH10313" s="111"/>
    </row>
    <row r="10314" spans="3:34">
      <c r="C10314" s="111"/>
      <c r="D10314" s="111"/>
      <c r="E10314" s="111"/>
      <c r="F10314" s="138"/>
      <c r="G10314" s="111"/>
      <c r="J10314" s="111"/>
      <c r="AD10314" s="111"/>
      <c r="AH10314" s="111"/>
    </row>
    <row r="10315" spans="3:34">
      <c r="C10315" s="111"/>
      <c r="D10315" s="111"/>
      <c r="E10315" s="111"/>
      <c r="F10315" s="138"/>
      <c r="G10315" s="111"/>
      <c r="J10315" s="111"/>
      <c r="AD10315" s="111"/>
      <c r="AH10315" s="111"/>
    </row>
    <row r="10316" spans="3:34">
      <c r="C10316" s="111"/>
      <c r="D10316" s="111"/>
      <c r="E10316" s="111"/>
      <c r="F10316" s="138"/>
      <c r="G10316" s="111"/>
      <c r="J10316" s="111"/>
      <c r="AD10316" s="111"/>
      <c r="AH10316" s="111"/>
    </row>
    <row r="10317" spans="3:34">
      <c r="C10317" s="111"/>
      <c r="D10317" s="111"/>
      <c r="E10317" s="111"/>
      <c r="F10317" s="138"/>
      <c r="G10317" s="111"/>
      <c r="J10317" s="111"/>
      <c r="AD10317" s="111"/>
      <c r="AH10317" s="111"/>
    </row>
    <row r="10318" spans="3:34">
      <c r="C10318" s="111"/>
      <c r="D10318" s="111"/>
      <c r="E10318" s="111"/>
      <c r="F10318" s="138"/>
      <c r="G10318" s="111"/>
      <c r="J10318" s="111"/>
      <c r="AD10318" s="111"/>
      <c r="AH10318" s="111"/>
    </row>
    <row r="10319" spans="3:34">
      <c r="C10319" s="111"/>
      <c r="D10319" s="111"/>
      <c r="E10319" s="111"/>
      <c r="F10319" s="138"/>
      <c r="G10319" s="111"/>
      <c r="J10319" s="111"/>
      <c r="AD10319" s="111"/>
      <c r="AH10319" s="111"/>
    </row>
    <row r="10320" spans="3:34">
      <c r="C10320" s="111"/>
      <c r="D10320" s="111"/>
      <c r="E10320" s="111"/>
      <c r="F10320" s="138"/>
      <c r="G10320" s="111"/>
      <c r="J10320" s="111"/>
      <c r="AD10320" s="111"/>
      <c r="AH10320" s="111"/>
    </row>
    <row r="10321" spans="3:34">
      <c r="C10321" s="111"/>
      <c r="D10321" s="111"/>
      <c r="E10321" s="111"/>
      <c r="F10321" s="138"/>
      <c r="G10321" s="111"/>
      <c r="J10321" s="111"/>
      <c r="AD10321" s="111"/>
      <c r="AH10321" s="111"/>
    </row>
    <row r="10322" spans="3:34">
      <c r="C10322" s="111"/>
      <c r="D10322" s="111"/>
      <c r="E10322" s="111"/>
      <c r="F10322" s="138"/>
      <c r="G10322" s="111"/>
      <c r="J10322" s="111"/>
      <c r="AD10322" s="111"/>
      <c r="AH10322" s="111"/>
    </row>
    <row r="10323" spans="3:34">
      <c r="C10323" s="111"/>
      <c r="D10323" s="111"/>
      <c r="E10323" s="111"/>
      <c r="F10323" s="138"/>
      <c r="G10323" s="111"/>
      <c r="J10323" s="111"/>
      <c r="AD10323" s="111"/>
      <c r="AH10323" s="111"/>
    </row>
    <row r="10324" spans="3:34">
      <c r="C10324" s="111"/>
      <c r="D10324" s="111"/>
      <c r="E10324" s="111"/>
      <c r="F10324" s="138"/>
      <c r="G10324" s="111"/>
      <c r="J10324" s="111"/>
      <c r="AD10324" s="111"/>
      <c r="AH10324" s="111"/>
    </row>
    <row r="10325" spans="3:34">
      <c r="C10325" s="111"/>
      <c r="D10325" s="111"/>
      <c r="E10325" s="111"/>
      <c r="F10325" s="138"/>
      <c r="G10325" s="111"/>
      <c r="J10325" s="111"/>
      <c r="AD10325" s="111"/>
      <c r="AH10325" s="111"/>
    </row>
    <row r="10326" spans="3:34">
      <c r="C10326" s="111"/>
      <c r="D10326" s="111"/>
      <c r="E10326" s="111"/>
      <c r="F10326" s="138"/>
      <c r="G10326" s="111"/>
      <c r="J10326" s="111"/>
      <c r="AD10326" s="111"/>
      <c r="AH10326" s="111"/>
    </row>
    <row r="10327" spans="3:34">
      <c r="C10327" s="111"/>
      <c r="D10327" s="111"/>
      <c r="E10327" s="111"/>
      <c r="F10327" s="138"/>
      <c r="G10327" s="111"/>
      <c r="J10327" s="111"/>
      <c r="AD10327" s="111"/>
      <c r="AH10327" s="111"/>
    </row>
    <row r="10328" spans="3:34">
      <c r="C10328" s="111"/>
      <c r="D10328" s="111"/>
      <c r="E10328" s="111"/>
      <c r="F10328" s="138"/>
      <c r="G10328" s="111"/>
      <c r="J10328" s="111"/>
      <c r="AD10328" s="111"/>
      <c r="AH10328" s="111"/>
    </row>
    <row r="10329" spans="3:34">
      <c r="C10329" s="111"/>
      <c r="D10329" s="111"/>
      <c r="E10329" s="111"/>
      <c r="F10329" s="138"/>
      <c r="G10329" s="111"/>
      <c r="J10329" s="111"/>
      <c r="AD10329" s="111"/>
      <c r="AH10329" s="111"/>
    </row>
    <row r="10330" spans="3:34">
      <c r="C10330" s="111"/>
      <c r="D10330" s="111"/>
      <c r="E10330" s="111"/>
      <c r="F10330" s="138"/>
      <c r="G10330" s="111"/>
      <c r="J10330" s="111"/>
      <c r="AD10330" s="111"/>
      <c r="AH10330" s="111"/>
    </row>
    <row r="10331" spans="3:34">
      <c r="C10331" s="111"/>
      <c r="D10331" s="111"/>
      <c r="E10331" s="111"/>
      <c r="F10331" s="138"/>
      <c r="G10331" s="111"/>
      <c r="J10331" s="111"/>
      <c r="AD10331" s="111"/>
      <c r="AH10331" s="111"/>
    </row>
    <row r="10332" spans="3:34">
      <c r="C10332" s="111"/>
      <c r="D10332" s="111"/>
      <c r="E10332" s="111"/>
      <c r="F10332" s="138"/>
      <c r="G10332" s="111"/>
      <c r="J10332" s="111"/>
      <c r="AD10332" s="111"/>
      <c r="AH10332" s="111"/>
    </row>
    <row r="10333" spans="3:34">
      <c r="C10333" s="111"/>
      <c r="D10333" s="111"/>
      <c r="E10333" s="111"/>
      <c r="F10333" s="138"/>
      <c r="G10333" s="111"/>
      <c r="J10333" s="111"/>
      <c r="AD10333" s="111"/>
      <c r="AH10333" s="111"/>
    </row>
    <row r="10334" spans="3:34">
      <c r="C10334" s="111"/>
      <c r="D10334" s="111"/>
      <c r="E10334" s="111"/>
      <c r="F10334" s="138"/>
      <c r="G10334" s="111"/>
      <c r="J10334" s="111"/>
      <c r="AD10334" s="111"/>
      <c r="AH10334" s="111"/>
    </row>
    <row r="10335" spans="3:34">
      <c r="C10335" s="111"/>
      <c r="D10335" s="111"/>
      <c r="E10335" s="111"/>
      <c r="F10335" s="138"/>
      <c r="G10335" s="111"/>
      <c r="J10335" s="111"/>
      <c r="AD10335" s="111"/>
      <c r="AH10335" s="111"/>
    </row>
    <row r="10336" spans="3:34">
      <c r="C10336" s="111"/>
      <c r="D10336" s="111"/>
      <c r="E10336" s="111"/>
      <c r="F10336" s="138"/>
      <c r="G10336" s="111"/>
      <c r="J10336" s="111"/>
      <c r="AD10336" s="111"/>
      <c r="AH10336" s="111"/>
    </row>
    <row r="10337" spans="3:34">
      <c r="C10337" s="111"/>
      <c r="D10337" s="111"/>
      <c r="E10337" s="111"/>
      <c r="F10337" s="138"/>
      <c r="G10337" s="111"/>
      <c r="J10337" s="111"/>
      <c r="AD10337" s="111"/>
      <c r="AH10337" s="111"/>
    </row>
    <row r="10338" spans="3:34">
      <c r="C10338" s="111"/>
      <c r="D10338" s="111"/>
      <c r="E10338" s="111"/>
      <c r="F10338" s="138"/>
      <c r="G10338" s="111"/>
      <c r="J10338" s="111"/>
      <c r="AD10338" s="111"/>
      <c r="AH10338" s="111"/>
    </row>
    <row r="10339" spans="3:34">
      <c r="C10339" s="111"/>
      <c r="D10339" s="111"/>
      <c r="E10339" s="111"/>
      <c r="F10339" s="138"/>
      <c r="G10339" s="111"/>
      <c r="J10339" s="111"/>
      <c r="AD10339" s="111"/>
      <c r="AH10339" s="111"/>
    </row>
    <row r="10340" spans="3:34">
      <c r="C10340" s="111"/>
      <c r="D10340" s="111"/>
      <c r="E10340" s="111"/>
      <c r="F10340" s="138"/>
      <c r="G10340" s="111"/>
      <c r="J10340" s="111"/>
      <c r="AD10340" s="111"/>
      <c r="AH10340" s="111"/>
    </row>
    <row r="10341" spans="3:34">
      <c r="C10341" s="111"/>
      <c r="D10341" s="111"/>
      <c r="E10341" s="111"/>
      <c r="F10341" s="138"/>
      <c r="G10341" s="111"/>
      <c r="J10341" s="111"/>
      <c r="AD10341" s="111"/>
      <c r="AH10341" s="111"/>
    </row>
    <row r="10342" spans="3:34">
      <c r="C10342" s="111"/>
      <c r="D10342" s="111"/>
      <c r="E10342" s="111"/>
      <c r="F10342" s="138"/>
      <c r="G10342" s="111"/>
      <c r="J10342" s="111"/>
      <c r="AD10342" s="111"/>
      <c r="AH10342" s="111"/>
    </row>
    <row r="10343" spans="3:34">
      <c r="C10343" s="111"/>
      <c r="D10343" s="111"/>
      <c r="E10343" s="111"/>
      <c r="F10343" s="138"/>
      <c r="G10343" s="111"/>
      <c r="J10343" s="111"/>
      <c r="AD10343" s="111"/>
      <c r="AH10343" s="111"/>
    </row>
    <row r="10344" spans="3:34">
      <c r="C10344" s="111"/>
      <c r="D10344" s="111"/>
      <c r="E10344" s="111"/>
      <c r="F10344" s="138"/>
      <c r="G10344" s="111"/>
      <c r="J10344" s="111"/>
      <c r="AD10344" s="111"/>
      <c r="AH10344" s="111"/>
    </row>
    <row r="10345" spans="3:34">
      <c r="C10345" s="111"/>
      <c r="D10345" s="111"/>
      <c r="E10345" s="111"/>
      <c r="F10345" s="138"/>
      <c r="G10345" s="111"/>
      <c r="J10345" s="111"/>
      <c r="AD10345" s="111"/>
      <c r="AH10345" s="111"/>
    </row>
    <row r="10346" spans="3:34">
      <c r="C10346" s="111"/>
      <c r="D10346" s="111"/>
      <c r="E10346" s="111"/>
      <c r="F10346" s="138"/>
      <c r="G10346" s="111"/>
      <c r="J10346" s="111"/>
      <c r="AD10346" s="111"/>
      <c r="AH10346" s="111"/>
    </row>
    <row r="10347" spans="3:34">
      <c r="C10347" s="111"/>
      <c r="D10347" s="111"/>
      <c r="E10347" s="111"/>
      <c r="F10347" s="138"/>
      <c r="G10347" s="111"/>
      <c r="J10347" s="111"/>
      <c r="AD10347" s="111"/>
      <c r="AH10347" s="111"/>
    </row>
    <row r="10348" spans="3:34">
      <c r="C10348" s="111"/>
      <c r="D10348" s="111"/>
      <c r="E10348" s="111"/>
      <c r="F10348" s="138"/>
      <c r="G10348" s="111"/>
      <c r="J10348" s="111"/>
      <c r="AD10348" s="111"/>
      <c r="AH10348" s="111"/>
    </row>
    <row r="10349" spans="3:34">
      <c r="C10349" s="111"/>
      <c r="D10349" s="111"/>
      <c r="E10349" s="111"/>
      <c r="F10349" s="138"/>
      <c r="G10349" s="111"/>
      <c r="J10349" s="111"/>
      <c r="AD10349" s="111"/>
      <c r="AH10349" s="111"/>
    </row>
    <row r="10350" spans="3:34">
      <c r="C10350" s="111"/>
      <c r="D10350" s="111"/>
      <c r="E10350" s="111"/>
      <c r="F10350" s="138"/>
      <c r="G10350" s="111"/>
      <c r="J10350" s="111"/>
      <c r="AD10350" s="111"/>
      <c r="AH10350" s="111"/>
    </row>
    <row r="10351" spans="3:34">
      <c r="C10351" s="111"/>
      <c r="D10351" s="111"/>
      <c r="E10351" s="111"/>
      <c r="F10351" s="138"/>
      <c r="G10351" s="111"/>
      <c r="J10351" s="111"/>
      <c r="AD10351" s="111"/>
      <c r="AH10351" s="111"/>
    </row>
    <row r="10352" spans="3:34">
      <c r="C10352" s="111"/>
      <c r="D10352" s="111"/>
      <c r="E10352" s="111"/>
      <c r="F10352" s="138"/>
      <c r="G10352" s="111"/>
      <c r="J10352" s="111"/>
      <c r="AD10352" s="111"/>
      <c r="AH10352" s="111"/>
    </row>
    <row r="10353" spans="3:34">
      <c r="C10353" s="111"/>
      <c r="D10353" s="111"/>
      <c r="E10353" s="111"/>
      <c r="F10353" s="138"/>
      <c r="G10353" s="111"/>
      <c r="J10353" s="111"/>
      <c r="AD10353" s="111"/>
      <c r="AH10353" s="111"/>
    </row>
    <row r="10354" spans="3:34">
      <c r="C10354" s="111"/>
      <c r="D10354" s="111"/>
      <c r="E10354" s="111"/>
      <c r="F10354" s="138"/>
      <c r="G10354" s="111"/>
      <c r="J10354" s="111"/>
      <c r="AD10354" s="111"/>
      <c r="AH10354" s="111"/>
    </row>
    <row r="10355" spans="3:34">
      <c r="C10355" s="111"/>
      <c r="D10355" s="111"/>
      <c r="E10355" s="111"/>
      <c r="F10355" s="138"/>
      <c r="G10355" s="111"/>
      <c r="J10355" s="111"/>
      <c r="AD10355" s="111"/>
      <c r="AH10355" s="111"/>
    </row>
    <row r="10356" spans="3:34">
      <c r="C10356" s="111"/>
      <c r="D10356" s="111"/>
      <c r="E10356" s="111"/>
      <c r="F10356" s="138"/>
      <c r="G10356" s="111"/>
      <c r="J10356" s="111"/>
      <c r="AD10356" s="111"/>
      <c r="AH10356" s="111"/>
    </row>
    <row r="10357" spans="3:34">
      <c r="C10357" s="111"/>
      <c r="D10357" s="111"/>
      <c r="E10357" s="111"/>
      <c r="F10357" s="138"/>
      <c r="G10357" s="111"/>
      <c r="J10357" s="111"/>
      <c r="AD10357" s="111"/>
      <c r="AH10357" s="111"/>
    </row>
    <row r="10358" spans="3:34">
      <c r="C10358" s="111"/>
      <c r="D10358" s="111"/>
      <c r="E10358" s="111"/>
      <c r="F10358" s="138"/>
      <c r="G10358" s="111"/>
      <c r="J10358" s="111"/>
      <c r="AD10358" s="111"/>
      <c r="AH10358" s="111"/>
    </row>
    <row r="10359" spans="3:34">
      <c r="C10359" s="111"/>
      <c r="D10359" s="111"/>
      <c r="E10359" s="111"/>
      <c r="F10359" s="138"/>
      <c r="G10359" s="111"/>
      <c r="J10359" s="111"/>
      <c r="AD10359" s="111"/>
      <c r="AH10359" s="111"/>
    </row>
    <row r="10360" spans="3:34">
      <c r="C10360" s="111"/>
      <c r="D10360" s="111"/>
      <c r="E10360" s="111"/>
      <c r="F10360" s="138"/>
      <c r="G10360" s="111"/>
      <c r="J10360" s="111"/>
      <c r="AD10360" s="111"/>
      <c r="AH10360" s="111"/>
    </row>
    <row r="10361" spans="3:34">
      <c r="C10361" s="111"/>
      <c r="D10361" s="111"/>
      <c r="E10361" s="111"/>
      <c r="F10361" s="138"/>
      <c r="G10361" s="111"/>
      <c r="J10361" s="111"/>
      <c r="AD10361" s="111"/>
      <c r="AH10361" s="111"/>
    </row>
    <row r="10362" spans="3:34">
      <c r="C10362" s="111"/>
      <c r="D10362" s="111"/>
      <c r="E10362" s="111"/>
      <c r="F10362" s="138"/>
      <c r="G10362" s="111"/>
      <c r="J10362" s="111"/>
      <c r="AD10362" s="111"/>
      <c r="AH10362" s="111"/>
    </row>
    <row r="10363" spans="3:34">
      <c r="C10363" s="111"/>
      <c r="D10363" s="111"/>
      <c r="E10363" s="111"/>
      <c r="F10363" s="138"/>
      <c r="G10363" s="111"/>
      <c r="J10363" s="111"/>
      <c r="AD10363" s="111"/>
      <c r="AH10363" s="111"/>
    </row>
    <row r="10364" spans="3:34">
      <c r="C10364" s="111"/>
      <c r="D10364" s="111"/>
      <c r="E10364" s="111"/>
      <c r="F10364" s="138"/>
      <c r="G10364" s="111"/>
      <c r="J10364" s="111"/>
      <c r="AD10364" s="111"/>
      <c r="AH10364" s="111"/>
    </row>
    <row r="10365" spans="3:34">
      <c r="C10365" s="111"/>
      <c r="D10365" s="111"/>
      <c r="E10365" s="111"/>
      <c r="F10365" s="138"/>
      <c r="G10365" s="111"/>
      <c r="J10365" s="111"/>
      <c r="AD10365" s="111"/>
      <c r="AH10365" s="111"/>
    </row>
    <row r="10366" spans="3:34">
      <c r="C10366" s="111"/>
      <c r="D10366" s="111"/>
      <c r="E10366" s="111"/>
      <c r="F10366" s="138"/>
      <c r="G10366" s="111"/>
      <c r="J10366" s="111"/>
      <c r="AD10366" s="111"/>
      <c r="AH10366" s="111"/>
    </row>
    <row r="10367" spans="3:34">
      <c r="C10367" s="111"/>
      <c r="D10367" s="111"/>
      <c r="E10367" s="111"/>
      <c r="F10367" s="138"/>
      <c r="G10367" s="111"/>
      <c r="J10367" s="111"/>
      <c r="AD10367" s="111"/>
      <c r="AH10367" s="111"/>
    </row>
    <row r="10368" spans="3:34">
      <c r="C10368" s="111"/>
      <c r="D10368" s="111"/>
      <c r="E10368" s="111"/>
      <c r="F10368" s="138"/>
      <c r="G10368" s="111"/>
      <c r="J10368" s="111"/>
      <c r="AD10368" s="111"/>
      <c r="AH10368" s="111"/>
    </row>
    <row r="10369" spans="3:34">
      <c r="C10369" s="111"/>
      <c r="D10369" s="111"/>
      <c r="E10369" s="111"/>
      <c r="F10369" s="138"/>
      <c r="G10369" s="111"/>
      <c r="J10369" s="111"/>
      <c r="AD10369" s="111"/>
      <c r="AH10369" s="111"/>
    </row>
    <row r="10370" spans="3:34">
      <c r="C10370" s="111"/>
      <c r="D10370" s="111"/>
      <c r="E10370" s="111"/>
      <c r="F10370" s="138"/>
      <c r="G10370" s="111"/>
      <c r="J10370" s="111"/>
      <c r="AD10370" s="111"/>
      <c r="AH10370" s="111"/>
    </row>
    <row r="10371" spans="3:34">
      <c r="C10371" s="111"/>
      <c r="D10371" s="111"/>
      <c r="E10371" s="111"/>
      <c r="F10371" s="138"/>
      <c r="G10371" s="111"/>
      <c r="J10371" s="111"/>
      <c r="AD10371" s="111"/>
      <c r="AH10371" s="111"/>
    </row>
    <row r="10372" spans="3:34">
      <c r="C10372" s="111"/>
      <c r="D10372" s="111"/>
      <c r="E10372" s="111"/>
      <c r="F10372" s="138"/>
      <c r="G10372" s="111"/>
      <c r="J10372" s="111"/>
      <c r="AD10372" s="111"/>
      <c r="AH10372" s="111"/>
    </row>
    <row r="10373" spans="3:34">
      <c r="C10373" s="111"/>
      <c r="D10373" s="111"/>
      <c r="E10373" s="111"/>
      <c r="F10373" s="138"/>
      <c r="G10373" s="111"/>
      <c r="J10373" s="111"/>
      <c r="AD10373" s="111"/>
      <c r="AH10373" s="111"/>
    </row>
    <row r="10374" spans="3:34">
      <c r="C10374" s="111"/>
      <c r="D10374" s="111"/>
      <c r="E10374" s="111"/>
      <c r="F10374" s="138"/>
      <c r="G10374" s="111"/>
      <c r="J10374" s="111"/>
      <c r="AD10374" s="111"/>
      <c r="AH10374" s="111"/>
    </row>
    <row r="10375" spans="3:34">
      <c r="C10375" s="111"/>
      <c r="D10375" s="111"/>
      <c r="E10375" s="111"/>
      <c r="F10375" s="138"/>
      <c r="G10375" s="111"/>
      <c r="J10375" s="111"/>
      <c r="AD10375" s="111"/>
      <c r="AH10375" s="111"/>
    </row>
    <row r="10376" spans="3:34">
      <c r="C10376" s="111"/>
      <c r="D10376" s="111"/>
      <c r="E10376" s="111"/>
      <c r="F10376" s="138"/>
      <c r="G10376" s="111"/>
      <c r="J10376" s="111"/>
      <c r="AD10376" s="111"/>
      <c r="AH10376" s="111"/>
    </row>
    <row r="10377" spans="3:34">
      <c r="C10377" s="111"/>
      <c r="D10377" s="111"/>
      <c r="E10377" s="111"/>
      <c r="F10377" s="138"/>
      <c r="G10377" s="111"/>
      <c r="J10377" s="111"/>
      <c r="AD10377" s="111"/>
      <c r="AH10377" s="111"/>
    </row>
    <row r="10378" spans="3:34">
      <c r="C10378" s="111"/>
      <c r="D10378" s="111"/>
      <c r="E10378" s="111"/>
      <c r="F10378" s="138"/>
      <c r="G10378" s="111"/>
      <c r="J10378" s="111"/>
      <c r="AD10378" s="111"/>
      <c r="AH10378" s="111"/>
    </row>
    <row r="10379" spans="3:34">
      <c r="C10379" s="111"/>
      <c r="D10379" s="111"/>
      <c r="E10379" s="111"/>
      <c r="F10379" s="138"/>
      <c r="G10379" s="111"/>
      <c r="J10379" s="111"/>
      <c r="AD10379" s="111"/>
      <c r="AH10379" s="111"/>
    </row>
    <row r="10380" spans="3:34">
      <c r="C10380" s="111"/>
      <c r="D10380" s="111"/>
      <c r="E10380" s="111"/>
      <c r="F10380" s="138"/>
      <c r="G10380" s="111"/>
      <c r="J10380" s="111"/>
      <c r="AD10380" s="111"/>
      <c r="AH10380" s="111"/>
    </row>
    <row r="10381" spans="3:34">
      <c r="C10381" s="111"/>
      <c r="D10381" s="111"/>
      <c r="E10381" s="111"/>
      <c r="F10381" s="138"/>
      <c r="G10381" s="111"/>
      <c r="J10381" s="111"/>
      <c r="AD10381" s="111"/>
      <c r="AH10381" s="111"/>
    </row>
    <row r="10382" spans="3:34">
      <c r="C10382" s="111"/>
      <c r="D10382" s="111"/>
      <c r="E10382" s="111"/>
      <c r="F10382" s="138"/>
      <c r="G10382" s="111"/>
      <c r="J10382" s="111"/>
      <c r="AD10382" s="111"/>
      <c r="AH10382" s="111"/>
    </row>
    <row r="10383" spans="3:34">
      <c r="C10383" s="111"/>
      <c r="D10383" s="111"/>
      <c r="E10383" s="111"/>
      <c r="F10383" s="138"/>
      <c r="G10383" s="111"/>
      <c r="J10383" s="111"/>
      <c r="AD10383" s="111"/>
      <c r="AH10383" s="111"/>
    </row>
    <row r="10384" spans="3:34">
      <c r="C10384" s="111"/>
      <c r="D10384" s="111"/>
      <c r="E10384" s="111"/>
      <c r="F10384" s="138"/>
      <c r="G10384" s="111"/>
      <c r="J10384" s="111"/>
      <c r="AD10384" s="111"/>
      <c r="AH10384" s="111"/>
    </row>
    <row r="10385" spans="3:34">
      <c r="C10385" s="111"/>
      <c r="D10385" s="111"/>
      <c r="E10385" s="111"/>
      <c r="F10385" s="138"/>
      <c r="G10385" s="111"/>
      <c r="J10385" s="111"/>
      <c r="AD10385" s="111"/>
      <c r="AH10385" s="111"/>
    </row>
    <row r="10386" spans="3:34">
      <c r="C10386" s="111"/>
      <c r="D10386" s="111"/>
      <c r="E10386" s="111"/>
      <c r="F10386" s="138"/>
      <c r="G10386" s="111"/>
      <c r="J10386" s="111"/>
      <c r="AD10386" s="111"/>
      <c r="AH10386" s="111"/>
    </row>
    <row r="10387" spans="3:34">
      <c r="C10387" s="111"/>
      <c r="D10387" s="111"/>
      <c r="E10387" s="111"/>
      <c r="F10387" s="138"/>
      <c r="G10387" s="111"/>
      <c r="J10387" s="111"/>
      <c r="AD10387" s="111"/>
      <c r="AH10387" s="111"/>
    </row>
    <row r="10388" spans="3:34">
      <c r="C10388" s="111"/>
      <c r="D10388" s="111"/>
      <c r="E10388" s="111"/>
      <c r="F10388" s="138"/>
      <c r="G10388" s="111"/>
      <c r="J10388" s="111"/>
      <c r="AD10388" s="111"/>
      <c r="AH10388" s="111"/>
    </row>
    <row r="10389" spans="3:34">
      <c r="C10389" s="111"/>
      <c r="D10389" s="111"/>
      <c r="E10389" s="111"/>
      <c r="F10389" s="138"/>
      <c r="G10389" s="111"/>
      <c r="J10389" s="111"/>
      <c r="AD10389" s="111"/>
      <c r="AH10389" s="111"/>
    </row>
    <row r="10390" spans="3:34">
      <c r="C10390" s="111"/>
      <c r="D10390" s="111"/>
      <c r="E10390" s="111"/>
      <c r="F10390" s="138"/>
      <c r="G10390" s="111"/>
      <c r="J10390" s="111"/>
      <c r="AD10390" s="111"/>
      <c r="AH10390" s="111"/>
    </row>
    <row r="10391" spans="3:34">
      <c r="C10391" s="111"/>
      <c r="D10391" s="111"/>
      <c r="E10391" s="111"/>
      <c r="F10391" s="138"/>
      <c r="G10391" s="111"/>
      <c r="J10391" s="111"/>
      <c r="AD10391" s="111"/>
      <c r="AH10391" s="111"/>
    </row>
    <row r="10392" spans="3:34">
      <c r="C10392" s="111"/>
      <c r="D10392" s="111"/>
      <c r="E10392" s="111"/>
      <c r="F10392" s="138"/>
      <c r="G10392" s="111"/>
      <c r="J10392" s="111"/>
      <c r="AD10392" s="111"/>
      <c r="AH10392" s="111"/>
    </row>
    <row r="10393" spans="3:34">
      <c r="C10393" s="111"/>
      <c r="D10393" s="111"/>
      <c r="E10393" s="111"/>
      <c r="F10393" s="138"/>
      <c r="G10393" s="111"/>
      <c r="J10393" s="111"/>
      <c r="AD10393" s="111"/>
      <c r="AH10393" s="111"/>
    </row>
    <row r="10394" spans="3:34">
      <c r="C10394" s="111"/>
      <c r="D10394" s="111"/>
      <c r="E10394" s="111"/>
      <c r="F10394" s="138"/>
      <c r="G10394" s="111"/>
      <c r="J10394" s="111"/>
      <c r="AD10394" s="111"/>
      <c r="AH10394" s="111"/>
    </row>
    <row r="10395" spans="3:34">
      <c r="C10395" s="111"/>
      <c r="D10395" s="111"/>
      <c r="E10395" s="111"/>
      <c r="F10395" s="138"/>
      <c r="G10395" s="111"/>
      <c r="J10395" s="111"/>
      <c r="AD10395" s="111"/>
      <c r="AH10395" s="111"/>
    </row>
    <row r="10396" spans="3:34">
      <c r="C10396" s="111"/>
      <c r="D10396" s="111"/>
      <c r="E10396" s="111"/>
      <c r="F10396" s="138"/>
      <c r="G10396" s="111"/>
      <c r="J10396" s="111"/>
      <c r="AD10396" s="111"/>
      <c r="AH10396" s="111"/>
    </row>
    <row r="10397" spans="3:34">
      <c r="C10397" s="111"/>
      <c r="D10397" s="111"/>
      <c r="E10397" s="111"/>
      <c r="F10397" s="138"/>
      <c r="G10397" s="111"/>
      <c r="J10397" s="111"/>
      <c r="AD10397" s="111"/>
      <c r="AH10397" s="111"/>
    </row>
    <row r="10398" spans="3:34">
      <c r="C10398" s="111"/>
      <c r="D10398" s="111"/>
      <c r="E10398" s="111"/>
      <c r="F10398" s="138"/>
      <c r="G10398" s="111"/>
      <c r="J10398" s="111"/>
      <c r="AD10398" s="111"/>
      <c r="AH10398" s="111"/>
    </row>
    <row r="10399" spans="3:34">
      <c r="C10399" s="111"/>
      <c r="D10399" s="111"/>
      <c r="E10399" s="111"/>
      <c r="F10399" s="138"/>
      <c r="G10399" s="111"/>
      <c r="J10399" s="111"/>
      <c r="AD10399" s="111"/>
      <c r="AH10399" s="111"/>
    </row>
    <row r="10400" spans="3:34">
      <c r="C10400" s="111"/>
      <c r="D10400" s="111"/>
      <c r="E10400" s="111"/>
      <c r="F10400" s="138"/>
      <c r="G10400" s="111"/>
      <c r="J10400" s="111"/>
      <c r="AD10400" s="111"/>
      <c r="AH10400" s="111"/>
    </row>
    <row r="10401" spans="3:34">
      <c r="C10401" s="111"/>
      <c r="D10401" s="111"/>
      <c r="E10401" s="111"/>
      <c r="F10401" s="138"/>
      <c r="G10401" s="111"/>
      <c r="J10401" s="111"/>
      <c r="AD10401" s="111"/>
      <c r="AH10401" s="111"/>
    </row>
    <row r="10402" spans="3:34">
      <c r="C10402" s="111"/>
      <c r="D10402" s="111"/>
      <c r="E10402" s="111"/>
      <c r="F10402" s="138"/>
      <c r="G10402" s="111"/>
      <c r="J10402" s="111"/>
      <c r="AD10402" s="111"/>
      <c r="AH10402" s="111"/>
    </row>
    <row r="10403" spans="3:34">
      <c r="C10403" s="111"/>
      <c r="D10403" s="111"/>
      <c r="E10403" s="111"/>
      <c r="F10403" s="138"/>
      <c r="G10403" s="111"/>
      <c r="J10403" s="111"/>
      <c r="AD10403" s="111"/>
      <c r="AH10403" s="111"/>
    </row>
    <row r="10404" spans="3:34">
      <c r="C10404" s="111"/>
      <c r="D10404" s="111"/>
      <c r="E10404" s="111"/>
      <c r="F10404" s="138"/>
      <c r="G10404" s="111"/>
      <c r="J10404" s="111"/>
      <c r="AD10404" s="111"/>
      <c r="AH10404" s="111"/>
    </row>
    <row r="10405" spans="3:34">
      <c r="C10405" s="111"/>
      <c r="D10405" s="111"/>
      <c r="E10405" s="111"/>
      <c r="F10405" s="138"/>
      <c r="G10405" s="111"/>
      <c r="J10405" s="111"/>
      <c r="AD10405" s="111"/>
      <c r="AH10405" s="111"/>
    </row>
    <row r="10406" spans="3:34">
      <c r="C10406" s="111"/>
      <c r="D10406" s="111"/>
      <c r="E10406" s="111"/>
      <c r="F10406" s="138"/>
      <c r="G10406" s="111"/>
      <c r="J10406" s="111"/>
      <c r="AD10406" s="111"/>
      <c r="AH10406" s="111"/>
    </row>
    <row r="10407" spans="3:34">
      <c r="C10407" s="111"/>
      <c r="D10407" s="111"/>
      <c r="E10407" s="111"/>
      <c r="F10407" s="138"/>
      <c r="G10407" s="111"/>
      <c r="J10407" s="111"/>
      <c r="AD10407" s="111"/>
      <c r="AH10407" s="111"/>
    </row>
    <row r="10408" spans="3:34">
      <c r="C10408" s="111"/>
      <c r="D10408" s="111"/>
      <c r="E10408" s="111"/>
      <c r="F10408" s="138"/>
      <c r="G10408" s="111"/>
      <c r="J10408" s="111"/>
      <c r="AD10408" s="111"/>
      <c r="AH10408" s="111"/>
    </row>
    <row r="10409" spans="3:34">
      <c r="C10409" s="111"/>
      <c r="D10409" s="111"/>
      <c r="E10409" s="111"/>
      <c r="F10409" s="138"/>
      <c r="G10409" s="111"/>
      <c r="J10409" s="111"/>
      <c r="AD10409" s="111"/>
      <c r="AH10409" s="111"/>
    </row>
    <row r="10410" spans="3:34">
      <c r="C10410" s="111"/>
      <c r="D10410" s="111"/>
      <c r="E10410" s="111"/>
      <c r="F10410" s="138"/>
      <c r="G10410" s="111"/>
      <c r="J10410" s="111"/>
      <c r="AD10410" s="111"/>
      <c r="AH10410" s="111"/>
    </row>
    <row r="10411" spans="3:34">
      <c r="C10411" s="111"/>
      <c r="D10411" s="111"/>
      <c r="E10411" s="111"/>
      <c r="F10411" s="138"/>
      <c r="G10411" s="111"/>
      <c r="J10411" s="111"/>
      <c r="AD10411" s="111"/>
      <c r="AH10411" s="111"/>
    </row>
    <row r="10412" spans="3:34">
      <c r="C10412" s="111"/>
      <c r="D10412" s="111"/>
      <c r="E10412" s="111"/>
      <c r="F10412" s="138"/>
      <c r="G10412" s="111"/>
      <c r="J10412" s="111"/>
      <c r="AD10412" s="111"/>
      <c r="AH10412" s="111"/>
    </row>
    <row r="10413" spans="3:34">
      <c r="C10413" s="111"/>
      <c r="D10413" s="111"/>
      <c r="E10413" s="111"/>
      <c r="F10413" s="138"/>
      <c r="G10413" s="111"/>
      <c r="J10413" s="111"/>
      <c r="AD10413" s="111"/>
      <c r="AH10413" s="111"/>
    </row>
    <row r="10414" spans="3:34">
      <c r="C10414" s="111"/>
      <c r="D10414" s="111"/>
      <c r="E10414" s="111"/>
      <c r="F10414" s="138"/>
      <c r="G10414" s="111"/>
      <c r="J10414" s="111"/>
      <c r="AD10414" s="111"/>
      <c r="AH10414" s="111"/>
    </row>
    <row r="10415" spans="3:34">
      <c r="C10415" s="111"/>
      <c r="D10415" s="111"/>
      <c r="E10415" s="111"/>
      <c r="F10415" s="138"/>
      <c r="G10415" s="111"/>
      <c r="J10415" s="111"/>
      <c r="AD10415" s="111"/>
      <c r="AH10415" s="111"/>
    </row>
    <row r="10416" spans="3:34">
      <c r="C10416" s="111"/>
      <c r="D10416" s="111"/>
      <c r="E10416" s="111"/>
      <c r="F10416" s="138"/>
      <c r="G10416" s="111"/>
      <c r="J10416" s="111"/>
      <c r="AD10416" s="111"/>
      <c r="AH10416" s="111"/>
    </row>
    <row r="10417" spans="3:34">
      <c r="C10417" s="111"/>
      <c r="D10417" s="111"/>
      <c r="E10417" s="111"/>
      <c r="F10417" s="138"/>
      <c r="G10417" s="111"/>
      <c r="J10417" s="111"/>
      <c r="AD10417" s="111"/>
      <c r="AH10417" s="111"/>
    </row>
    <row r="10418" spans="3:34">
      <c r="C10418" s="111"/>
      <c r="D10418" s="111"/>
      <c r="E10418" s="111"/>
      <c r="F10418" s="138"/>
      <c r="G10418" s="111"/>
      <c r="J10418" s="111"/>
      <c r="AD10418" s="111"/>
      <c r="AH10418" s="111"/>
    </row>
    <row r="10419" spans="3:34">
      <c r="C10419" s="111"/>
      <c r="D10419" s="111"/>
      <c r="E10419" s="111"/>
      <c r="F10419" s="138"/>
      <c r="G10419" s="111"/>
      <c r="J10419" s="111"/>
      <c r="AD10419" s="111"/>
      <c r="AH10419" s="111"/>
    </row>
    <row r="10420" spans="3:34">
      <c r="C10420" s="111"/>
      <c r="D10420" s="111"/>
      <c r="E10420" s="111"/>
      <c r="F10420" s="138"/>
      <c r="G10420" s="111"/>
      <c r="J10420" s="111"/>
      <c r="AD10420" s="111"/>
      <c r="AH10420" s="111"/>
    </row>
    <row r="10421" spans="3:34">
      <c r="C10421" s="111"/>
      <c r="D10421" s="111"/>
      <c r="E10421" s="111"/>
      <c r="F10421" s="138"/>
      <c r="G10421" s="111"/>
      <c r="J10421" s="111"/>
      <c r="AD10421" s="111"/>
      <c r="AH10421" s="111"/>
    </row>
    <row r="10422" spans="3:34">
      <c r="C10422" s="111"/>
      <c r="D10422" s="111"/>
      <c r="E10422" s="111"/>
      <c r="F10422" s="138"/>
      <c r="G10422" s="111"/>
      <c r="J10422" s="111"/>
      <c r="AD10422" s="111"/>
      <c r="AH10422" s="111"/>
    </row>
    <row r="10423" spans="3:34">
      <c r="C10423" s="111"/>
      <c r="D10423" s="111"/>
      <c r="E10423" s="111"/>
      <c r="F10423" s="138"/>
      <c r="G10423" s="111"/>
      <c r="J10423" s="111"/>
      <c r="AD10423" s="111"/>
      <c r="AH10423" s="111"/>
    </row>
    <row r="10424" spans="3:34">
      <c r="C10424" s="111"/>
      <c r="D10424" s="111"/>
      <c r="E10424" s="111"/>
      <c r="F10424" s="138"/>
      <c r="G10424" s="111"/>
      <c r="J10424" s="111"/>
      <c r="AD10424" s="111"/>
      <c r="AH10424" s="111"/>
    </row>
    <row r="10425" spans="3:34">
      <c r="C10425" s="111"/>
      <c r="D10425" s="111"/>
      <c r="E10425" s="111"/>
      <c r="F10425" s="138"/>
      <c r="G10425" s="111"/>
      <c r="J10425" s="111"/>
      <c r="AD10425" s="111"/>
      <c r="AH10425" s="111"/>
    </row>
    <row r="10426" spans="3:34">
      <c r="C10426" s="111"/>
      <c r="D10426" s="111"/>
      <c r="E10426" s="111"/>
      <c r="F10426" s="138"/>
      <c r="G10426" s="111"/>
      <c r="J10426" s="111"/>
      <c r="AD10426" s="111"/>
      <c r="AH10426" s="111"/>
    </row>
    <row r="10427" spans="3:34">
      <c r="C10427" s="111"/>
      <c r="D10427" s="111"/>
      <c r="E10427" s="111"/>
      <c r="F10427" s="138"/>
      <c r="G10427" s="111"/>
      <c r="J10427" s="111"/>
      <c r="AD10427" s="111"/>
      <c r="AH10427" s="111"/>
    </row>
    <row r="10428" spans="3:34">
      <c r="C10428" s="111"/>
      <c r="D10428" s="111"/>
      <c r="E10428" s="111"/>
      <c r="F10428" s="138"/>
      <c r="G10428" s="111"/>
      <c r="J10428" s="111"/>
      <c r="AD10428" s="111"/>
      <c r="AH10428" s="111"/>
    </row>
    <row r="10429" spans="3:34">
      <c r="C10429" s="111"/>
      <c r="D10429" s="111"/>
      <c r="E10429" s="111"/>
      <c r="F10429" s="138"/>
      <c r="G10429" s="111"/>
      <c r="J10429" s="111"/>
      <c r="AD10429" s="111"/>
      <c r="AH10429" s="111"/>
    </row>
    <row r="10430" spans="3:34">
      <c r="C10430" s="111"/>
      <c r="D10430" s="111"/>
      <c r="E10430" s="111"/>
      <c r="F10430" s="138"/>
      <c r="G10430" s="111"/>
      <c r="J10430" s="111"/>
      <c r="AD10430" s="111"/>
      <c r="AH10430" s="111"/>
    </row>
    <row r="10431" spans="3:34">
      <c r="C10431" s="111"/>
      <c r="D10431" s="111"/>
      <c r="E10431" s="111"/>
      <c r="F10431" s="138"/>
      <c r="G10431" s="111"/>
      <c r="J10431" s="111"/>
      <c r="AD10431" s="111"/>
      <c r="AH10431" s="111"/>
    </row>
    <row r="10432" spans="3:34">
      <c r="C10432" s="111"/>
      <c r="D10432" s="111"/>
      <c r="E10432" s="111"/>
      <c r="F10432" s="138"/>
      <c r="G10432" s="111"/>
      <c r="J10432" s="111"/>
      <c r="AD10432" s="111"/>
      <c r="AH10432" s="111"/>
    </row>
    <row r="10433" spans="3:34">
      <c r="C10433" s="111"/>
      <c r="D10433" s="111"/>
      <c r="E10433" s="111"/>
      <c r="F10433" s="138"/>
      <c r="G10433" s="111"/>
      <c r="J10433" s="111"/>
      <c r="AD10433" s="111"/>
      <c r="AH10433" s="111"/>
    </row>
    <row r="10434" spans="3:34">
      <c r="C10434" s="111"/>
      <c r="D10434" s="111"/>
      <c r="E10434" s="111"/>
      <c r="F10434" s="138"/>
      <c r="G10434" s="111"/>
      <c r="J10434" s="111"/>
      <c r="AD10434" s="111"/>
      <c r="AH10434" s="111"/>
    </row>
    <row r="10435" spans="3:34">
      <c r="C10435" s="111"/>
      <c r="D10435" s="111"/>
      <c r="E10435" s="111"/>
      <c r="F10435" s="138"/>
      <c r="G10435" s="111"/>
      <c r="J10435" s="111"/>
      <c r="AD10435" s="111"/>
      <c r="AH10435" s="111"/>
    </row>
    <row r="10436" spans="3:34">
      <c r="C10436" s="111"/>
      <c r="D10436" s="111"/>
      <c r="E10436" s="111"/>
      <c r="F10436" s="138"/>
      <c r="G10436" s="111"/>
      <c r="J10436" s="111"/>
      <c r="AD10436" s="111"/>
      <c r="AH10436" s="111"/>
    </row>
    <row r="10437" spans="3:34">
      <c r="C10437" s="111"/>
      <c r="D10437" s="111"/>
      <c r="E10437" s="111"/>
      <c r="F10437" s="138"/>
      <c r="G10437" s="111"/>
      <c r="J10437" s="111"/>
      <c r="AD10437" s="111"/>
      <c r="AH10437" s="111"/>
    </row>
    <row r="10438" spans="3:34">
      <c r="C10438" s="111"/>
      <c r="D10438" s="111"/>
      <c r="E10438" s="111"/>
      <c r="F10438" s="138"/>
      <c r="G10438" s="111"/>
      <c r="J10438" s="111"/>
      <c r="AD10438" s="111"/>
      <c r="AH10438" s="111"/>
    </row>
    <row r="10439" spans="3:34">
      <c r="C10439" s="111"/>
      <c r="D10439" s="111"/>
      <c r="E10439" s="111"/>
      <c r="F10439" s="138"/>
      <c r="G10439" s="111"/>
      <c r="J10439" s="111"/>
      <c r="AD10439" s="111"/>
      <c r="AH10439" s="111"/>
    </row>
    <row r="10440" spans="3:34">
      <c r="C10440" s="111"/>
      <c r="D10440" s="111"/>
      <c r="E10440" s="111"/>
      <c r="F10440" s="138"/>
      <c r="G10440" s="111"/>
      <c r="J10440" s="111"/>
      <c r="AD10440" s="111"/>
      <c r="AH10440" s="111"/>
    </row>
    <row r="10441" spans="3:34">
      <c r="C10441" s="111"/>
      <c r="D10441" s="111"/>
      <c r="E10441" s="111"/>
      <c r="F10441" s="138"/>
      <c r="G10441" s="111"/>
      <c r="J10441" s="111"/>
      <c r="AD10441" s="111"/>
      <c r="AH10441" s="111"/>
    </row>
    <row r="10442" spans="3:34">
      <c r="C10442" s="111"/>
      <c r="D10442" s="111"/>
      <c r="E10442" s="111"/>
      <c r="F10442" s="138"/>
      <c r="G10442" s="111"/>
      <c r="J10442" s="111"/>
      <c r="AD10442" s="111"/>
      <c r="AH10442" s="111"/>
    </row>
    <row r="10443" spans="3:34">
      <c r="C10443" s="111"/>
      <c r="D10443" s="111"/>
      <c r="E10443" s="111"/>
      <c r="F10443" s="138"/>
      <c r="G10443" s="111"/>
      <c r="J10443" s="111"/>
      <c r="AD10443" s="111"/>
      <c r="AH10443" s="111"/>
    </row>
    <row r="10444" spans="3:34">
      <c r="C10444" s="111"/>
      <c r="D10444" s="111"/>
      <c r="E10444" s="111"/>
      <c r="F10444" s="138"/>
      <c r="G10444" s="111"/>
      <c r="J10444" s="111"/>
      <c r="AD10444" s="111"/>
      <c r="AH10444" s="111"/>
    </row>
    <row r="10445" spans="3:34">
      <c r="C10445" s="111"/>
      <c r="D10445" s="111"/>
      <c r="E10445" s="111"/>
      <c r="F10445" s="138"/>
      <c r="G10445" s="111"/>
      <c r="J10445" s="111"/>
      <c r="AD10445" s="111"/>
      <c r="AH10445" s="111"/>
    </row>
    <row r="10446" spans="3:34">
      <c r="C10446" s="111"/>
      <c r="D10446" s="111"/>
      <c r="E10446" s="111"/>
      <c r="F10446" s="138"/>
      <c r="G10446" s="111"/>
      <c r="J10446" s="111"/>
      <c r="AD10446" s="111"/>
      <c r="AH10446" s="111"/>
    </row>
    <row r="10447" spans="3:34">
      <c r="C10447" s="111"/>
      <c r="D10447" s="111"/>
      <c r="E10447" s="111"/>
      <c r="F10447" s="138"/>
      <c r="G10447" s="111"/>
      <c r="J10447" s="111"/>
      <c r="AD10447" s="111"/>
      <c r="AH10447" s="111"/>
    </row>
    <row r="10448" spans="3:34">
      <c r="C10448" s="111"/>
      <c r="D10448" s="111"/>
      <c r="E10448" s="111"/>
      <c r="F10448" s="138"/>
      <c r="G10448" s="111"/>
      <c r="J10448" s="111"/>
      <c r="AD10448" s="111"/>
      <c r="AH10448" s="111"/>
    </row>
    <row r="10449" spans="3:34">
      <c r="C10449" s="111"/>
      <c r="D10449" s="111"/>
      <c r="E10449" s="111"/>
      <c r="F10449" s="138"/>
      <c r="G10449" s="111"/>
      <c r="J10449" s="111"/>
      <c r="AD10449" s="111"/>
      <c r="AH10449" s="111"/>
    </row>
    <row r="10450" spans="3:34">
      <c r="C10450" s="111"/>
      <c r="D10450" s="111"/>
      <c r="E10450" s="111"/>
      <c r="F10450" s="138"/>
      <c r="G10450" s="111"/>
      <c r="J10450" s="111"/>
      <c r="AD10450" s="111"/>
      <c r="AH10450" s="111"/>
    </row>
    <row r="10451" spans="3:34">
      <c r="C10451" s="111"/>
      <c r="D10451" s="111"/>
      <c r="E10451" s="111"/>
      <c r="F10451" s="138"/>
      <c r="G10451" s="111"/>
      <c r="J10451" s="111"/>
      <c r="AD10451" s="111"/>
      <c r="AH10451" s="111"/>
    </row>
    <row r="10452" spans="3:34">
      <c r="C10452" s="111"/>
      <c r="D10452" s="111"/>
      <c r="E10452" s="111"/>
      <c r="F10452" s="138"/>
      <c r="G10452" s="111"/>
      <c r="J10452" s="111"/>
      <c r="AD10452" s="111"/>
      <c r="AH10452" s="111"/>
    </row>
    <row r="10453" spans="3:34">
      <c r="C10453" s="111"/>
      <c r="D10453" s="111"/>
      <c r="E10453" s="111"/>
      <c r="F10453" s="138"/>
      <c r="G10453" s="111"/>
      <c r="J10453" s="111"/>
      <c r="AD10453" s="111"/>
      <c r="AH10453" s="111"/>
    </row>
    <row r="10454" spans="3:34">
      <c r="C10454" s="111"/>
      <c r="D10454" s="111"/>
      <c r="E10454" s="111"/>
      <c r="F10454" s="138"/>
      <c r="G10454" s="111"/>
      <c r="J10454" s="111"/>
      <c r="AD10454" s="111"/>
      <c r="AH10454" s="111"/>
    </row>
    <row r="10455" spans="3:34">
      <c r="C10455" s="111"/>
      <c r="D10455" s="111"/>
      <c r="E10455" s="111"/>
      <c r="F10455" s="138"/>
      <c r="G10455" s="111"/>
      <c r="J10455" s="111"/>
      <c r="AD10455" s="111"/>
      <c r="AH10455" s="111"/>
    </row>
    <row r="10456" spans="3:34">
      <c r="C10456" s="111"/>
      <c r="D10456" s="111"/>
      <c r="E10456" s="111"/>
      <c r="F10456" s="138"/>
      <c r="G10456" s="111"/>
      <c r="J10456" s="111"/>
      <c r="AD10456" s="111"/>
      <c r="AH10456" s="111"/>
    </row>
    <row r="10457" spans="3:34">
      <c r="C10457" s="111"/>
      <c r="D10457" s="111"/>
      <c r="E10457" s="111"/>
      <c r="F10457" s="138"/>
      <c r="G10457" s="111"/>
      <c r="J10457" s="111"/>
      <c r="AD10457" s="111"/>
      <c r="AH10457" s="111"/>
    </row>
    <row r="10458" spans="3:34">
      <c r="C10458" s="111"/>
      <c r="D10458" s="111"/>
      <c r="E10458" s="111"/>
      <c r="F10458" s="138"/>
      <c r="G10458" s="111"/>
      <c r="J10458" s="111"/>
      <c r="AD10458" s="111"/>
      <c r="AH10458" s="111"/>
    </row>
    <row r="10459" spans="3:34">
      <c r="C10459" s="111"/>
      <c r="D10459" s="111"/>
      <c r="E10459" s="111"/>
      <c r="F10459" s="138"/>
      <c r="G10459" s="111"/>
      <c r="J10459" s="111"/>
      <c r="AD10459" s="111"/>
      <c r="AH10459" s="111"/>
    </row>
    <row r="10460" spans="3:34">
      <c r="C10460" s="111"/>
      <c r="D10460" s="111"/>
      <c r="E10460" s="111"/>
      <c r="F10460" s="138"/>
      <c r="G10460" s="111"/>
      <c r="J10460" s="111"/>
      <c r="AD10460" s="111"/>
      <c r="AH10460" s="111"/>
    </row>
    <row r="10461" spans="3:34">
      <c r="C10461" s="111"/>
      <c r="D10461" s="111"/>
      <c r="E10461" s="111"/>
      <c r="F10461" s="138"/>
      <c r="G10461" s="111"/>
      <c r="J10461" s="111"/>
      <c r="AD10461" s="111"/>
      <c r="AH10461" s="111"/>
    </row>
    <row r="10462" spans="3:34">
      <c r="C10462" s="111"/>
      <c r="D10462" s="111"/>
      <c r="E10462" s="111"/>
      <c r="F10462" s="138"/>
      <c r="G10462" s="111"/>
      <c r="J10462" s="111"/>
      <c r="AD10462" s="111"/>
      <c r="AH10462" s="111"/>
    </row>
    <row r="10463" spans="3:34">
      <c r="C10463" s="111"/>
      <c r="D10463" s="111"/>
      <c r="E10463" s="111"/>
      <c r="F10463" s="138"/>
      <c r="G10463" s="111"/>
      <c r="J10463" s="111"/>
      <c r="AD10463" s="111"/>
      <c r="AH10463" s="111"/>
    </row>
    <row r="10464" spans="3:34">
      <c r="C10464" s="111"/>
      <c r="D10464" s="111"/>
      <c r="E10464" s="111"/>
      <c r="F10464" s="138"/>
      <c r="G10464" s="111"/>
      <c r="J10464" s="111"/>
      <c r="AD10464" s="111"/>
      <c r="AH10464" s="111"/>
    </row>
    <row r="10465" spans="3:34">
      <c r="C10465" s="111"/>
      <c r="D10465" s="111"/>
      <c r="E10465" s="111"/>
      <c r="F10465" s="138"/>
      <c r="G10465" s="111"/>
      <c r="J10465" s="111"/>
      <c r="AD10465" s="111"/>
      <c r="AH10465" s="111"/>
    </row>
    <row r="10466" spans="3:34">
      <c r="C10466" s="111"/>
      <c r="D10466" s="111"/>
      <c r="E10466" s="111"/>
      <c r="F10466" s="138"/>
      <c r="G10466" s="111"/>
      <c r="J10466" s="111"/>
      <c r="AD10466" s="111"/>
      <c r="AH10466" s="111"/>
    </row>
    <row r="10467" spans="3:34">
      <c r="C10467" s="111"/>
      <c r="D10467" s="111"/>
      <c r="E10467" s="111"/>
      <c r="F10467" s="138"/>
      <c r="G10467" s="111"/>
      <c r="J10467" s="111"/>
      <c r="AD10467" s="111"/>
      <c r="AH10467" s="111"/>
    </row>
    <row r="10468" spans="3:34">
      <c r="C10468" s="111"/>
      <c r="D10468" s="111"/>
      <c r="E10468" s="111"/>
      <c r="F10468" s="138"/>
      <c r="G10468" s="111"/>
      <c r="J10468" s="111"/>
      <c r="AD10468" s="111"/>
      <c r="AH10468" s="111"/>
    </row>
    <row r="10469" spans="3:34">
      <c r="C10469" s="111"/>
      <c r="D10469" s="111"/>
      <c r="E10469" s="111"/>
      <c r="F10469" s="138"/>
      <c r="G10469" s="111"/>
      <c r="J10469" s="111"/>
      <c r="AD10469" s="111"/>
      <c r="AH10469" s="111"/>
    </row>
    <row r="10470" spans="3:34">
      <c r="C10470" s="111"/>
      <c r="D10470" s="111"/>
      <c r="E10470" s="111"/>
      <c r="F10470" s="138"/>
      <c r="G10470" s="111"/>
      <c r="J10470" s="111"/>
      <c r="AD10470" s="111"/>
      <c r="AH10470" s="111"/>
    </row>
    <row r="10471" spans="3:34">
      <c r="C10471" s="111"/>
      <c r="D10471" s="111"/>
      <c r="E10471" s="111"/>
      <c r="F10471" s="138"/>
      <c r="G10471" s="111"/>
      <c r="J10471" s="111"/>
      <c r="AD10471" s="111"/>
      <c r="AH10471" s="111"/>
    </row>
    <row r="10472" spans="3:34">
      <c r="C10472" s="111"/>
      <c r="D10472" s="111"/>
      <c r="E10472" s="111"/>
      <c r="F10472" s="138"/>
      <c r="G10472" s="111"/>
      <c r="J10472" s="111"/>
      <c r="AD10472" s="111"/>
      <c r="AH10472" s="111"/>
    </row>
    <row r="10473" spans="3:34">
      <c r="C10473" s="111"/>
      <c r="D10473" s="111"/>
      <c r="E10473" s="111"/>
      <c r="F10473" s="138"/>
      <c r="G10473" s="111"/>
      <c r="J10473" s="111"/>
      <c r="AD10473" s="111"/>
      <c r="AH10473" s="111"/>
    </row>
    <row r="10474" spans="3:34">
      <c r="C10474" s="111"/>
      <c r="D10474" s="111"/>
      <c r="E10474" s="111"/>
      <c r="F10474" s="138"/>
      <c r="G10474" s="111"/>
      <c r="J10474" s="111"/>
      <c r="AD10474" s="111"/>
      <c r="AH10474" s="111"/>
    </row>
    <row r="10475" spans="3:34">
      <c r="C10475" s="111"/>
      <c r="D10475" s="111"/>
      <c r="E10475" s="111"/>
      <c r="F10475" s="138"/>
      <c r="G10475" s="111"/>
      <c r="J10475" s="111"/>
      <c r="AD10475" s="111"/>
      <c r="AH10475" s="111"/>
    </row>
    <row r="10476" spans="3:34">
      <c r="C10476" s="111"/>
      <c r="D10476" s="111"/>
      <c r="E10476" s="111"/>
      <c r="F10476" s="138"/>
      <c r="G10476" s="111"/>
      <c r="J10476" s="111"/>
      <c r="AD10476" s="111"/>
      <c r="AH10476" s="111"/>
    </row>
    <row r="10477" spans="3:34">
      <c r="C10477" s="111"/>
      <c r="D10477" s="111"/>
      <c r="E10477" s="111"/>
      <c r="F10477" s="138"/>
      <c r="G10477" s="111"/>
      <c r="J10477" s="111"/>
      <c r="AD10477" s="111"/>
      <c r="AH10477" s="111"/>
    </row>
    <row r="10478" spans="3:34">
      <c r="C10478" s="111"/>
      <c r="D10478" s="111"/>
      <c r="E10478" s="111"/>
      <c r="F10478" s="138"/>
      <c r="G10478" s="111"/>
      <c r="J10478" s="111"/>
      <c r="AD10478" s="111"/>
      <c r="AH10478" s="111"/>
    </row>
    <row r="10479" spans="3:34">
      <c r="C10479" s="111"/>
      <c r="D10479" s="111"/>
      <c r="E10479" s="111"/>
      <c r="F10479" s="138"/>
      <c r="G10479" s="111"/>
      <c r="J10479" s="111"/>
      <c r="AD10479" s="111"/>
      <c r="AH10479" s="111"/>
    </row>
    <row r="10480" spans="3:34">
      <c r="C10480" s="111"/>
      <c r="D10480" s="111"/>
      <c r="E10480" s="111"/>
      <c r="F10480" s="138"/>
      <c r="G10480" s="111"/>
      <c r="J10480" s="111"/>
      <c r="AD10480" s="111"/>
      <c r="AH10480" s="111"/>
    </row>
    <row r="10481" spans="3:34">
      <c r="C10481" s="111"/>
      <c r="D10481" s="111"/>
      <c r="E10481" s="111"/>
      <c r="F10481" s="138"/>
      <c r="G10481" s="111"/>
      <c r="J10481" s="111"/>
      <c r="AD10481" s="111"/>
      <c r="AH10481" s="111"/>
    </row>
    <row r="10482" spans="3:34">
      <c r="C10482" s="111"/>
      <c r="D10482" s="111"/>
      <c r="E10482" s="111"/>
      <c r="F10482" s="138"/>
      <c r="G10482" s="111"/>
      <c r="J10482" s="111"/>
      <c r="AD10482" s="111"/>
      <c r="AH10482" s="111"/>
    </row>
    <row r="10483" spans="3:34">
      <c r="C10483" s="111"/>
      <c r="D10483" s="111"/>
      <c r="E10483" s="111"/>
      <c r="F10483" s="138"/>
      <c r="G10483" s="111"/>
      <c r="J10483" s="111"/>
      <c r="AD10483" s="111"/>
      <c r="AH10483" s="111"/>
    </row>
    <row r="10484" spans="3:34">
      <c r="C10484" s="111"/>
      <c r="D10484" s="111"/>
      <c r="E10484" s="111"/>
      <c r="F10484" s="138"/>
      <c r="G10484" s="111"/>
      <c r="J10484" s="111"/>
      <c r="AD10484" s="111"/>
      <c r="AH10484" s="111"/>
    </row>
    <row r="10485" spans="3:34">
      <c r="C10485" s="111"/>
      <c r="D10485" s="111"/>
      <c r="E10485" s="111"/>
      <c r="F10485" s="138"/>
      <c r="G10485" s="111"/>
      <c r="J10485" s="111"/>
      <c r="AD10485" s="111"/>
      <c r="AH10485" s="111"/>
    </row>
    <row r="10486" spans="3:34">
      <c r="C10486" s="111"/>
      <c r="D10486" s="111"/>
      <c r="E10486" s="111"/>
      <c r="F10486" s="138"/>
      <c r="G10486" s="111"/>
      <c r="J10486" s="111"/>
      <c r="AD10486" s="111"/>
      <c r="AH10486" s="111"/>
    </row>
    <row r="10487" spans="3:34">
      <c r="C10487" s="111"/>
      <c r="D10487" s="111"/>
      <c r="E10487" s="111"/>
      <c r="F10487" s="138"/>
      <c r="G10487" s="111"/>
      <c r="J10487" s="111"/>
      <c r="AD10487" s="111"/>
      <c r="AH10487" s="111"/>
    </row>
    <row r="10488" spans="3:34">
      <c r="C10488" s="111"/>
      <c r="D10488" s="111"/>
      <c r="E10488" s="111"/>
      <c r="F10488" s="138"/>
      <c r="G10488" s="111"/>
      <c r="J10488" s="111"/>
      <c r="AD10488" s="111"/>
      <c r="AH10488" s="111"/>
    </row>
    <row r="10489" spans="3:34">
      <c r="C10489" s="111"/>
      <c r="D10489" s="111"/>
      <c r="E10489" s="111"/>
      <c r="F10489" s="138"/>
      <c r="G10489" s="111"/>
      <c r="J10489" s="111"/>
      <c r="AD10489" s="111"/>
      <c r="AH10489" s="111"/>
    </row>
    <row r="10490" spans="3:34">
      <c r="C10490" s="111"/>
      <c r="D10490" s="111"/>
      <c r="E10490" s="111"/>
      <c r="F10490" s="138"/>
      <c r="G10490" s="111"/>
      <c r="J10490" s="111"/>
      <c r="AD10490" s="111"/>
      <c r="AH10490" s="111"/>
    </row>
    <row r="10491" spans="3:34">
      <c r="C10491" s="111"/>
      <c r="D10491" s="111"/>
      <c r="E10491" s="111"/>
      <c r="F10491" s="138"/>
      <c r="G10491" s="111"/>
      <c r="J10491" s="111"/>
      <c r="AD10491" s="111"/>
      <c r="AH10491" s="111"/>
    </row>
    <row r="10492" spans="3:34">
      <c r="C10492" s="111"/>
      <c r="D10492" s="111"/>
      <c r="E10492" s="111"/>
      <c r="F10492" s="138"/>
      <c r="G10492" s="111"/>
      <c r="J10492" s="111"/>
      <c r="AD10492" s="111"/>
      <c r="AH10492" s="111"/>
    </row>
    <row r="10493" spans="3:34">
      <c r="C10493" s="111"/>
      <c r="D10493" s="111"/>
      <c r="E10493" s="111"/>
      <c r="F10493" s="138"/>
      <c r="G10493" s="111"/>
      <c r="J10493" s="111"/>
      <c r="AD10493" s="111"/>
      <c r="AH10493" s="111"/>
    </row>
    <row r="10494" spans="3:34">
      <c r="C10494" s="111"/>
      <c r="D10494" s="111"/>
      <c r="E10494" s="111"/>
      <c r="F10494" s="138"/>
      <c r="G10494" s="111"/>
      <c r="J10494" s="111"/>
      <c r="AD10494" s="111"/>
      <c r="AH10494" s="111"/>
    </row>
    <row r="10495" spans="3:34">
      <c r="C10495" s="111"/>
      <c r="D10495" s="111"/>
      <c r="E10495" s="111"/>
      <c r="F10495" s="138"/>
      <c r="G10495" s="111"/>
      <c r="J10495" s="111"/>
      <c r="AD10495" s="111"/>
      <c r="AH10495" s="111"/>
    </row>
    <row r="10496" spans="3:34">
      <c r="C10496" s="111"/>
      <c r="D10496" s="111"/>
      <c r="E10496" s="111"/>
      <c r="F10496" s="138"/>
      <c r="G10496" s="111"/>
      <c r="J10496" s="111"/>
      <c r="AD10496" s="111"/>
      <c r="AH10496" s="111"/>
    </row>
    <row r="10497" spans="3:34">
      <c r="C10497" s="111"/>
      <c r="D10497" s="111"/>
      <c r="E10497" s="111"/>
      <c r="F10497" s="138"/>
      <c r="G10497" s="111"/>
      <c r="J10497" s="111"/>
      <c r="AD10497" s="111"/>
      <c r="AH10497" s="111"/>
    </row>
    <row r="10498" spans="3:34">
      <c r="C10498" s="111"/>
      <c r="D10498" s="111"/>
      <c r="E10498" s="111"/>
      <c r="F10498" s="138"/>
      <c r="G10498" s="111"/>
      <c r="J10498" s="111"/>
      <c r="AD10498" s="111"/>
      <c r="AH10498" s="111"/>
    </row>
    <row r="10499" spans="3:34">
      <c r="C10499" s="111"/>
      <c r="D10499" s="111"/>
      <c r="E10499" s="111"/>
      <c r="F10499" s="138"/>
      <c r="G10499" s="111"/>
      <c r="J10499" s="111"/>
      <c r="AD10499" s="111"/>
      <c r="AH10499" s="111"/>
    </row>
    <row r="10500" spans="3:34">
      <c r="C10500" s="111"/>
      <c r="D10500" s="111"/>
      <c r="E10500" s="111"/>
      <c r="F10500" s="138"/>
      <c r="G10500" s="111"/>
      <c r="J10500" s="111"/>
      <c r="AD10500" s="111"/>
      <c r="AH10500" s="111"/>
    </row>
    <row r="10501" spans="3:34">
      <c r="C10501" s="111"/>
      <c r="D10501" s="111"/>
      <c r="E10501" s="111"/>
      <c r="F10501" s="138"/>
      <c r="G10501" s="111"/>
      <c r="J10501" s="111"/>
      <c r="AD10501" s="111"/>
      <c r="AH10501" s="111"/>
    </row>
    <row r="10502" spans="3:34">
      <c r="C10502" s="111"/>
      <c r="D10502" s="111"/>
      <c r="E10502" s="111"/>
      <c r="F10502" s="138"/>
      <c r="G10502" s="111"/>
      <c r="J10502" s="111"/>
      <c r="AD10502" s="111"/>
      <c r="AH10502" s="111"/>
    </row>
    <row r="10503" spans="3:34">
      <c r="C10503" s="111"/>
      <c r="D10503" s="111"/>
      <c r="E10503" s="111"/>
      <c r="F10503" s="138"/>
      <c r="G10503" s="111"/>
      <c r="J10503" s="111"/>
      <c r="AD10503" s="111"/>
      <c r="AH10503" s="111"/>
    </row>
    <row r="10504" spans="3:34">
      <c r="C10504" s="111"/>
      <c r="D10504" s="111"/>
      <c r="E10504" s="111"/>
      <c r="F10504" s="138"/>
      <c r="G10504" s="111"/>
      <c r="J10504" s="111"/>
      <c r="AD10504" s="111"/>
      <c r="AH10504" s="111"/>
    </row>
    <row r="10505" spans="3:34">
      <c r="C10505" s="111"/>
      <c r="D10505" s="111"/>
      <c r="E10505" s="111"/>
      <c r="F10505" s="138"/>
      <c r="G10505" s="111"/>
      <c r="J10505" s="111"/>
      <c r="AD10505" s="111"/>
      <c r="AH10505" s="111"/>
    </row>
    <row r="10506" spans="3:34">
      <c r="C10506" s="111"/>
      <c r="D10506" s="111"/>
      <c r="E10506" s="111"/>
      <c r="F10506" s="138"/>
      <c r="G10506" s="111"/>
      <c r="J10506" s="111"/>
      <c r="AD10506" s="111"/>
      <c r="AH10506" s="111"/>
    </row>
    <row r="10507" spans="3:34">
      <c r="C10507" s="111"/>
      <c r="D10507" s="111"/>
      <c r="E10507" s="111"/>
      <c r="F10507" s="138"/>
      <c r="G10507" s="111"/>
      <c r="J10507" s="111"/>
      <c r="AD10507" s="111"/>
      <c r="AH10507" s="111"/>
    </row>
    <row r="10508" spans="3:34">
      <c r="C10508" s="111"/>
      <c r="D10508" s="111"/>
      <c r="E10508" s="111"/>
      <c r="F10508" s="138"/>
      <c r="G10508" s="111"/>
      <c r="J10508" s="111"/>
      <c r="AD10508" s="111"/>
      <c r="AH10508" s="111"/>
    </row>
    <row r="10509" spans="3:34">
      <c r="C10509" s="111"/>
      <c r="D10509" s="111"/>
      <c r="E10509" s="111"/>
      <c r="F10509" s="138"/>
      <c r="G10509" s="111"/>
      <c r="J10509" s="111"/>
      <c r="AD10509" s="111"/>
      <c r="AH10509" s="111"/>
    </row>
    <row r="10510" spans="3:34">
      <c r="C10510" s="111"/>
      <c r="D10510" s="111"/>
      <c r="E10510" s="111"/>
      <c r="F10510" s="138"/>
      <c r="G10510" s="111"/>
      <c r="J10510" s="111"/>
      <c r="AD10510" s="111"/>
      <c r="AH10510" s="111"/>
    </row>
    <row r="10511" spans="3:34">
      <c r="C10511" s="111"/>
      <c r="D10511" s="111"/>
      <c r="E10511" s="111"/>
      <c r="F10511" s="138"/>
      <c r="G10511" s="111"/>
      <c r="J10511" s="111"/>
      <c r="AD10511" s="111"/>
      <c r="AH10511" s="111"/>
    </row>
    <row r="10512" spans="3:34">
      <c r="C10512" s="111"/>
      <c r="D10512" s="111"/>
      <c r="E10512" s="111"/>
      <c r="F10512" s="138"/>
      <c r="G10512" s="111"/>
      <c r="J10512" s="111"/>
      <c r="AD10512" s="111"/>
      <c r="AH10512" s="111"/>
    </row>
    <row r="10513" spans="3:34">
      <c r="C10513" s="111"/>
      <c r="D10513" s="111"/>
      <c r="E10513" s="111"/>
      <c r="F10513" s="138"/>
      <c r="G10513" s="111"/>
      <c r="J10513" s="111"/>
      <c r="AD10513" s="111"/>
      <c r="AH10513" s="111"/>
    </row>
    <row r="10514" spans="3:34">
      <c r="C10514" s="111"/>
      <c r="D10514" s="111"/>
      <c r="E10514" s="111"/>
      <c r="F10514" s="138"/>
      <c r="G10514" s="111"/>
      <c r="J10514" s="111"/>
      <c r="AD10514" s="111"/>
      <c r="AH10514" s="111"/>
    </row>
    <row r="10515" spans="3:34">
      <c r="C10515" s="111"/>
      <c r="D10515" s="111"/>
      <c r="E10515" s="111"/>
      <c r="F10515" s="138"/>
      <c r="G10515" s="111"/>
      <c r="J10515" s="111"/>
      <c r="AD10515" s="111"/>
      <c r="AH10515" s="111"/>
    </row>
    <row r="10516" spans="3:34">
      <c r="C10516" s="111"/>
      <c r="D10516" s="111"/>
      <c r="E10516" s="111"/>
      <c r="F10516" s="138"/>
      <c r="G10516" s="111"/>
      <c r="J10516" s="111"/>
      <c r="AD10516" s="111"/>
      <c r="AH10516" s="111"/>
    </row>
    <row r="10517" spans="3:34">
      <c r="C10517" s="111"/>
      <c r="D10517" s="111"/>
      <c r="E10517" s="111"/>
      <c r="F10517" s="138"/>
      <c r="G10517" s="111"/>
      <c r="J10517" s="111"/>
      <c r="AD10517" s="111"/>
      <c r="AH10517" s="111"/>
    </row>
    <row r="10518" spans="3:34">
      <c r="C10518" s="111"/>
      <c r="D10518" s="111"/>
      <c r="E10518" s="111"/>
      <c r="F10518" s="138"/>
      <c r="G10518" s="111"/>
      <c r="J10518" s="111"/>
      <c r="AD10518" s="111"/>
      <c r="AH10518" s="111"/>
    </row>
    <row r="10519" spans="3:34">
      <c r="C10519" s="111"/>
      <c r="D10519" s="111"/>
      <c r="E10519" s="111"/>
      <c r="F10519" s="138"/>
      <c r="G10519" s="111"/>
      <c r="J10519" s="111"/>
      <c r="AD10519" s="111"/>
      <c r="AH10519" s="111"/>
    </row>
    <row r="10520" spans="3:34">
      <c r="C10520" s="111"/>
      <c r="D10520" s="111"/>
      <c r="E10520" s="111"/>
      <c r="F10520" s="138"/>
      <c r="G10520" s="111"/>
      <c r="J10520" s="111"/>
      <c r="AD10520" s="111"/>
      <c r="AH10520" s="111"/>
    </row>
    <row r="10521" spans="3:34">
      <c r="C10521" s="111"/>
      <c r="D10521" s="111"/>
      <c r="E10521" s="111"/>
      <c r="F10521" s="138"/>
      <c r="G10521" s="111"/>
      <c r="J10521" s="111"/>
      <c r="AD10521" s="111"/>
      <c r="AH10521" s="111"/>
    </row>
    <row r="10522" spans="3:34">
      <c r="C10522" s="111"/>
      <c r="D10522" s="111"/>
      <c r="E10522" s="111"/>
      <c r="F10522" s="138"/>
      <c r="G10522" s="111"/>
      <c r="J10522" s="111"/>
      <c r="AD10522" s="111"/>
      <c r="AH10522" s="111"/>
    </row>
    <row r="10523" spans="3:34">
      <c r="C10523" s="111"/>
      <c r="D10523" s="111"/>
      <c r="E10523" s="111"/>
      <c r="F10523" s="138"/>
      <c r="G10523" s="111"/>
      <c r="J10523" s="111"/>
      <c r="AD10523" s="111"/>
      <c r="AH10523" s="111"/>
    </row>
    <row r="10524" spans="3:34">
      <c r="C10524" s="111"/>
      <c r="D10524" s="111"/>
      <c r="E10524" s="111"/>
      <c r="F10524" s="138"/>
      <c r="G10524" s="111"/>
      <c r="J10524" s="111"/>
      <c r="AD10524" s="111"/>
      <c r="AH10524" s="111"/>
    </row>
    <row r="10525" spans="3:34">
      <c r="C10525" s="111"/>
      <c r="D10525" s="111"/>
      <c r="E10525" s="111"/>
      <c r="F10525" s="138"/>
      <c r="G10525" s="111"/>
      <c r="J10525" s="111"/>
      <c r="AD10525" s="111"/>
      <c r="AH10525" s="111"/>
    </row>
    <row r="10526" spans="3:34">
      <c r="C10526" s="111"/>
      <c r="D10526" s="111"/>
      <c r="E10526" s="111"/>
      <c r="F10526" s="138"/>
      <c r="G10526" s="111"/>
      <c r="J10526" s="111"/>
      <c r="AD10526" s="111"/>
      <c r="AH10526" s="111"/>
    </row>
    <row r="10527" spans="3:34">
      <c r="C10527" s="111"/>
      <c r="D10527" s="111"/>
      <c r="E10527" s="111"/>
      <c r="F10527" s="138"/>
      <c r="G10527" s="111"/>
      <c r="J10527" s="111"/>
      <c r="AD10527" s="111"/>
      <c r="AH10527" s="111"/>
    </row>
    <row r="10528" spans="3:34">
      <c r="C10528" s="111"/>
      <c r="D10528" s="111"/>
      <c r="E10528" s="111"/>
      <c r="F10528" s="138"/>
      <c r="G10528" s="111"/>
      <c r="J10528" s="111"/>
      <c r="AD10528" s="111"/>
      <c r="AH10528" s="111"/>
    </row>
    <row r="10529" spans="3:34">
      <c r="C10529" s="111"/>
      <c r="D10529" s="111"/>
      <c r="E10529" s="111"/>
      <c r="F10529" s="138"/>
      <c r="G10529" s="111"/>
      <c r="J10529" s="111"/>
      <c r="AD10529" s="111"/>
      <c r="AH10529" s="111"/>
    </row>
    <row r="10530" spans="3:34">
      <c r="C10530" s="111"/>
      <c r="D10530" s="111"/>
      <c r="E10530" s="111"/>
      <c r="F10530" s="138"/>
      <c r="G10530" s="111"/>
      <c r="J10530" s="111"/>
      <c r="AD10530" s="111"/>
      <c r="AH10530" s="111"/>
    </row>
    <row r="10531" spans="3:34">
      <c r="C10531" s="111"/>
      <c r="D10531" s="111"/>
      <c r="E10531" s="111"/>
      <c r="F10531" s="138"/>
      <c r="G10531" s="111"/>
      <c r="J10531" s="111"/>
      <c r="AD10531" s="111"/>
      <c r="AH10531" s="111"/>
    </row>
    <row r="10532" spans="3:34">
      <c r="C10532" s="111"/>
      <c r="D10532" s="111"/>
      <c r="E10532" s="111"/>
      <c r="F10532" s="138"/>
      <c r="G10532" s="111"/>
      <c r="J10532" s="111"/>
      <c r="AD10532" s="111"/>
      <c r="AH10532" s="111"/>
    </row>
    <row r="10533" spans="3:34">
      <c r="C10533" s="111"/>
      <c r="D10533" s="111"/>
      <c r="E10533" s="111"/>
      <c r="F10533" s="138"/>
      <c r="G10533" s="111"/>
      <c r="J10533" s="111"/>
      <c r="AD10533" s="111"/>
      <c r="AH10533" s="111"/>
    </row>
    <row r="10534" spans="3:34">
      <c r="C10534" s="111"/>
      <c r="D10534" s="111"/>
      <c r="E10534" s="111"/>
      <c r="F10534" s="138"/>
      <c r="G10534" s="111"/>
      <c r="J10534" s="111"/>
      <c r="AD10534" s="111"/>
      <c r="AH10534" s="111"/>
    </row>
    <row r="10535" spans="3:34">
      <c r="C10535" s="111"/>
      <c r="D10535" s="111"/>
      <c r="E10535" s="111"/>
      <c r="F10535" s="138"/>
      <c r="G10535" s="111"/>
      <c r="J10535" s="111"/>
      <c r="AD10535" s="111"/>
      <c r="AH10535" s="111"/>
    </row>
    <row r="10536" spans="3:34">
      <c r="C10536" s="111"/>
      <c r="D10536" s="111"/>
      <c r="E10536" s="111"/>
      <c r="F10536" s="138"/>
      <c r="G10536" s="111"/>
      <c r="J10536" s="111"/>
      <c r="AD10536" s="111"/>
      <c r="AH10536" s="111"/>
    </row>
    <row r="10537" spans="3:34">
      <c r="C10537" s="111"/>
      <c r="D10537" s="111"/>
      <c r="E10537" s="111"/>
      <c r="F10537" s="138"/>
      <c r="G10537" s="111"/>
      <c r="J10537" s="111"/>
      <c r="AD10537" s="111"/>
      <c r="AH10537" s="111"/>
    </row>
    <row r="10538" spans="3:34">
      <c r="C10538" s="111"/>
      <c r="D10538" s="111"/>
      <c r="E10538" s="111"/>
      <c r="F10538" s="138"/>
      <c r="G10538" s="111"/>
      <c r="J10538" s="111"/>
      <c r="AD10538" s="111"/>
      <c r="AH10538" s="111"/>
    </row>
    <row r="10539" spans="3:34">
      <c r="C10539" s="111"/>
      <c r="D10539" s="111"/>
      <c r="E10539" s="111"/>
      <c r="F10539" s="138"/>
      <c r="G10539" s="111"/>
      <c r="J10539" s="111"/>
      <c r="AD10539" s="111"/>
      <c r="AH10539" s="111"/>
    </row>
    <row r="10540" spans="3:34">
      <c r="C10540" s="111"/>
      <c r="D10540" s="111"/>
      <c r="E10540" s="111"/>
      <c r="F10540" s="138"/>
      <c r="G10540" s="111"/>
      <c r="J10540" s="111"/>
      <c r="AD10540" s="111"/>
      <c r="AH10540" s="111"/>
    </row>
    <row r="10541" spans="3:34">
      <c r="C10541" s="111"/>
      <c r="D10541" s="111"/>
      <c r="E10541" s="111"/>
      <c r="F10541" s="138"/>
      <c r="G10541" s="111"/>
      <c r="J10541" s="111"/>
      <c r="AD10541" s="111"/>
      <c r="AH10541" s="111"/>
    </row>
    <row r="10542" spans="3:34">
      <c r="C10542" s="111"/>
      <c r="D10542" s="111"/>
      <c r="E10542" s="111"/>
      <c r="F10542" s="138"/>
      <c r="G10542" s="111"/>
      <c r="J10542" s="111"/>
      <c r="AD10542" s="111"/>
      <c r="AH10542" s="111"/>
    </row>
    <row r="10543" spans="3:34">
      <c r="C10543" s="111"/>
      <c r="D10543" s="111"/>
      <c r="E10543" s="111"/>
      <c r="F10543" s="138"/>
      <c r="G10543" s="111"/>
      <c r="J10543" s="111"/>
      <c r="AD10543" s="111"/>
      <c r="AH10543" s="111"/>
    </row>
    <row r="10544" spans="3:34">
      <c r="C10544" s="111"/>
      <c r="D10544" s="111"/>
      <c r="E10544" s="111"/>
      <c r="F10544" s="138"/>
      <c r="G10544" s="111"/>
      <c r="J10544" s="111"/>
      <c r="AD10544" s="111"/>
      <c r="AH10544" s="111"/>
    </row>
    <row r="10545" spans="3:34">
      <c r="C10545" s="111"/>
      <c r="D10545" s="111"/>
      <c r="E10545" s="111"/>
      <c r="F10545" s="138"/>
      <c r="G10545" s="111"/>
      <c r="J10545" s="111"/>
      <c r="AD10545" s="111"/>
      <c r="AH10545" s="111"/>
    </row>
    <row r="10546" spans="3:34">
      <c r="C10546" s="111"/>
      <c r="D10546" s="111"/>
      <c r="E10546" s="111"/>
      <c r="F10546" s="138"/>
      <c r="G10546" s="111"/>
      <c r="J10546" s="111"/>
      <c r="AD10546" s="111"/>
      <c r="AH10546" s="111"/>
    </row>
    <row r="10547" spans="3:34">
      <c r="C10547" s="111"/>
      <c r="D10547" s="111"/>
      <c r="E10547" s="111"/>
      <c r="F10547" s="138"/>
      <c r="G10547" s="111"/>
      <c r="J10547" s="111"/>
      <c r="AD10547" s="111"/>
      <c r="AH10547" s="111"/>
    </row>
    <row r="10548" spans="3:34">
      <c r="C10548" s="111"/>
      <c r="D10548" s="111"/>
      <c r="E10548" s="111"/>
      <c r="F10548" s="138"/>
      <c r="G10548" s="111"/>
      <c r="J10548" s="111"/>
      <c r="AD10548" s="111"/>
      <c r="AH10548" s="111"/>
    </row>
    <row r="10549" spans="3:34">
      <c r="C10549" s="111"/>
      <c r="D10549" s="111"/>
      <c r="E10549" s="111"/>
      <c r="F10549" s="138"/>
      <c r="G10549" s="111"/>
      <c r="J10549" s="111"/>
      <c r="AD10549" s="111"/>
      <c r="AH10549" s="111"/>
    </row>
    <row r="10550" spans="3:34">
      <c r="C10550" s="111"/>
      <c r="D10550" s="111"/>
      <c r="E10550" s="111"/>
      <c r="F10550" s="138"/>
      <c r="G10550" s="111"/>
      <c r="J10550" s="111"/>
      <c r="AD10550" s="111"/>
      <c r="AH10550" s="111"/>
    </row>
    <row r="10551" spans="3:34">
      <c r="C10551" s="111"/>
      <c r="D10551" s="111"/>
      <c r="E10551" s="111"/>
      <c r="F10551" s="138"/>
      <c r="G10551" s="111"/>
      <c r="J10551" s="111"/>
      <c r="AD10551" s="111"/>
      <c r="AH10551" s="111"/>
    </row>
    <row r="10552" spans="3:34">
      <c r="C10552" s="111"/>
      <c r="D10552" s="111"/>
      <c r="E10552" s="111"/>
      <c r="F10552" s="138"/>
      <c r="G10552" s="111"/>
      <c r="J10552" s="111"/>
      <c r="AD10552" s="111"/>
      <c r="AH10552" s="111"/>
    </row>
    <row r="10553" spans="3:34">
      <c r="C10553" s="111"/>
      <c r="D10553" s="111"/>
      <c r="E10553" s="111"/>
      <c r="F10553" s="138"/>
      <c r="G10553" s="111"/>
      <c r="J10553" s="111"/>
      <c r="AD10553" s="111"/>
      <c r="AH10553" s="111"/>
    </row>
    <row r="10554" spans="3:34">
      <c r="C10554" s="111"/>
      <c r="D10554" s="111"/>
      <c r="E10554" s="111"/>
      <c r="F10554" s="138"/>
      <c r="G10554" s="111"/>
      <c r="J10554" s="111"/>
      <c r="AD10554" s="111"/>
      <c r="AH10554" s="111"/>
    </row>
    <row r="10555" spans="3:34">
      <c r="C10555" s="111"/>
      <c r="D10555" s="111"/>
      <c r="E10555" s="111"/>
      <c r="F10555" s="138"/>
      <c r="G10555" s="111"/>
      <c r="J10555" s="111"/>
      <c r="AD10555" s="111"/>
      <c r="AH10555" s="111"/>
    </row>
    <row r="10556" spans="3:34">
      <c r="C10556" s="111"/>
      <c r="D10556" s="111"/>
      <c r="E10556" s="111"/>
      <c r="F10556" s="138"/>
      <c r="G10556" s="111"/>
      <c r="J10556" s="111"/>
      <c r="AD10556" s="111"/>
      <c r="AH10556" s="111"/>
    </row>
    <row r="10557" spans="3:34">
      <c r="C10557" s="111"/>
      <c r="D10557" s="111"/>
      <c r="E10557" s="111"/>
      <c r="F10557" s="138"/>
      <c r="G10557" s="111"/>
      <c r="J10557" s="111"/>
      <c r="AD10557" s="111"/>
      <c r="AH10557" s="111"/>
    </row>
    <row r="10558" spans="3:34">
      <c r="C10558" s="111"/>
      <c r="D10558" s="111"/>
      <c r="E10558" s="111"/>
      <c r="F10558" s="138"/>
      <c r="G10558" s="111"/>
      <c r="J10558" s="111"/>
      <c r="AD10558" s="111"/>
      <c r="AH10558" s="111"/>
    </row>
    <row r="10559" spans="3:34">
      <c r="C10559" s="111"/>
      <c r="D10559" s="111"/>
      <c r="E10559" s="111"/>
      <c r="F10559" s="138"/>
      <c r="G10559" s="111"/>
      <c r="J10559" s="111"/>
      <c r="AD10559" s="111"/>
      <c r="AH10559" s="111"/>
    </row>
    <row r="10560" spans="3:34">
      <c r="C10560" s="111"/>
      <c r="D10560" s="111"/>
      <c r="E10560" s="111"/>
      <c r="F10560" s="138"/>
      <c r="G10560" s="111"/>
      <c r="J10560" s="111"/>
      <c r="AD10560" s="111"/>
      <c r="AH10560" s="111"/>
    </row>
    <row r="10561" spans="3:34">
      <c r="C10561" s="111"/>
      <c r="D10561" s="111"/>
      <c r="E10561" s="111"/>
      <c r="F10561" s="138"/>
      <c r="G10561" s="111"/>
      <c r="J10561" s="111"/>
      <c r="AD10561" s="111"/>
      <c r="AH10561" s="111"/>
    </row>
    <row r="10562" spans="3:34">
      <c r="C10562" s="111"/>
      <c r="D10562" s="111"/>
      <c r="E10562" s="111"/>
      <c r="F10562" s="138"/>
      <c r="G10562" s="111"/>
      <c r="J10562" s="111"/>
      <c r="AD10562" s="111"/>
      <c r="AH10562" s="111"/>
    </row>
    <row r="10563" spans="3:34">
      <c r="C10563" s="111"/>
      <c r="D10563" s="111"/>
      <c r="E10563" s="111"/>
      <c r="F10563" s="138"/>
      <c r="G10563" s="111"/>
      <c r="J10563" s="111"/>
      <c r="AD10563" s="111"/>
      <c r="AH10563" s="111"/>
    </row>
    <row r="10564" spans="3:34">
      <c r="C10564" s="111"/>
      <c r="D10564" s="111"/>
      <c r="E10564" s="111"/>
      <c r="F10564" s="138"/>
      <c r="G10564" s="111"/>
      <c r="J10564" s="111"/>
      <c r="AD10564" s="111"/>
      <c r="AH10564" s="111"/>
    </row>
    <row r="10565" spans="3:34">
      <c r="C10565" s="111"/>
      <c r="D10565" s="111"/>
      <c r="E10565" s="111"/>
      <c r="F10565" s="138"/>
      <c r="G10565" s="111"/>
      <c r="J10565" s="111"/>
      <c r="AD10565" s="111"/>
      <c r="AH10565" s="111"/>
    </row>
    <row r="10566" spans="3:34">
      <c r="C10566" s="111"/>
      <c r="D10566" s="111"/>
      <c r="E10566" s="111"/>
      <c r="F10566" s="138"/>
      <c r="G10566" s="111"/>
      <c r="J10566" s="111"/>
      <c r="AD10566" s="111"/>
      <c r="AH10566" s="111"/>
    </row>
    <row r="10567" spans="3:34">
      <c r="C10567" s="111"/>
      <c r="D10567" s="111"/>
      <c r="E10567" s="111"/>
      <c r="F10567" s="138"/>
      <c r="G10567" s="111"/>
      <c r="J10567" s="111"/>
      <c r="AD10567" s="111"/>
      <c r="AH10567" s="111"/>
    </row>
    <row r="10568" spans="3:34">
      <c r="C10568" s="111"/>
      <c r="D10568" s="111"/>
      <c r="E10568" s="111"/>
      <c r="F10568" s="138"/>
      <c r="G10568" s="111"/>
      <c r="J10568" s="111"/>
      <c r="AD10568" s="111"/>
      <c r="AH10568" s="111"/>
    </row>
    <row r="10569" spans="3:34">
      <c r="C10569" s="111"/>
      <c r="D10569" s="111"/>
      <c r="E10569" s="111"/>
      <c r="F10569" s="138"/>
      <c r="G10569" s="111"/>
      <c r="J10569" s="111"/>
      <c r="AD10569" s="111"/>
      <c r="AH10569" s="111"/>
    </row>
    <row r="10570" spans="3:34">
      <c r="C10570" s="111"/>
      <c r="D10570" s="111"/>
      <c r="E10570" s="111"/>
      <c r="F10570" s="138"/>
      <c r="G10570" s="111"/>
      <c r="J10570" s="111"/>
      <c r="AD10570" s="111"/>
      <c r="AH10570" s="111"/>
    </row>
    <row r="10571" spans="3:34">
      <c r="C10571" s="111"/>
      <c r="D10571" s="111"/>
      <c r="E10571" s="111"/>
      <c r="F10571" s="138"/>
      <c r="G10571" s="111"/>
      <c r="J10571" s="111"/>
      <c r="AD10571" s="111"/>
      <c r="AH10571" s="111"/>
    </row>
    <row r="10572" spans="3:34">
      <c r="C10572" s="111"/>
      <c r="D10572" s="111"/>
      <c r="E10572" s="111"/>
      <c r="F10572" s="138"/>
      <c r="G10572" s="111"/>
      <c r="J10572" s="111"/>
      <c r="AD10572" s="111"/>
      <c r="AH10572" s="111"/>
    </row>
    <row r="10573" spans="3:34">
      <c r="C10573" s="111"/>
      <c r="D10573" s="111"/>
      <c r="E10573" s="111"/>
      <c r="F10573" s="138"/>
      <c r="G10573" s="111"/>
      <c r="J10573" s="111"/>
      <c r="AD10573" s="111"/>
      <c r="AH10573" s="111"/>
    </row>
    <row r="10574" spans="3:34">
      <c r="C10574" s="111"/>
      <c r="D10574" s="111"/>
      <c r="E10574" s="111"/>
      <c r="F10574" s="138"/>
      <c r="G10574" s="111"/>
      <c r="J10574" s="111"/>
      <c r="AD10574" s="111"/>
      <c r="AH10574" s="111"/>
    </row>
    <row r="10575" spans="3:34">
      <c r="C10575" s="111"/>
      <c r="D10575" s="111"/>
      <c r="E10575" s="111"/>
      <c r="F10575" s="138"/>
      <c r="G10575" s="111"/>
      <c r="J10575" s="111"/>
      <c r="AD10575" s="111"/>
      <c r="AH10575" s="111"/>
    </row>
    <row r="10576" spans="3:34">
      <c r="C10576" s="111"/>
      <c r="D10576" s="111"/>
      <c r="E10576" s="111"/>
      <c r="F10576" s="138"/>
      <c r="G10576" s="111"/>
      <c r="J10576" s="111"/>
      <c r="AD10576" s="111"/>
      <c r="AH10576" s="111"/>
    </row>
    <row r="10577" spans="3:34">
      <c r="C10577" s="111"/>
      <c r="D10577" s="111"/>
      <c r="E10577" s="111"/>
      <c r="F10577" s="138"/>
      <c r="G10577" s="111"/>
      <c r="J10577" s="111"/>
      <c r="AD10577" s="111"/>
      <c r="AH10577" s="111"/>
    </row>
    <row r="10578" spans="3:34">
      <c r="C10578" s="111"/>
      <c r="D10578" s="111"/>
      <c r="E10578" s="111"/>
      <c r="F10578" s="138"/>
      <c r="G10578" s="111"/>
      <c r="J10578" s="111"/>
      <c r="AD10578" s="111"/>
      <c r="AH10578" s="111"/>
    </row>
    <row r="10579" spans="3:34">
      <c r="C10579" s="111"/>
      <c r="D10579" s="111"/>
      <c r="E10579" s="111"/>
      <c r="F10579" s="138"/>
      <c r="G10579" s="111"/>
      <c r="J10579" s="111"/>
      <c r="AD10579" s="111"/>
      <c r="AH10579" s="111"/>
    </row>
    <row r="10580" spans="3:34">
      <c r="C10580" s="111"/>
      <c r="D10580" s="111"/>
      <c r="E10580" s="111"/>
      <c r="F10580" s="138"/>
      <c r="G10580" s="111"/>
      <c r="J10580" s="111"/>
      <c r="AD10580" s="111"/>
      <c r="AH10580" s="111"/>
    </row>
    <row r="10581" spans="3:34">
      <c r="C10581" s="111"/>
      <c r="D10581" s="111"/>
      <c r="E10581" s="111"/>
      <c r="F10581" s="138"/>
      <c r="G10581" s="111"/>
      <c r="J10581" s="111"/>
      <c r="AD10581" s="111"/>
      <c r="AH10581" s="111"/>
    </row>
    <row r="10582" spans="3:34">
      <c r="C10582" s="111"/>
      <c r="D10582" s="111"/>
      <c r="E10582" s="111"/>
      <c r="F10582" s="138"/>
      <c r="G10582" s="111"/>
      <c r="J10582" s="111"/>
      <c r="AD10582" s="111"/>
      <c r="AH10582" s="111"/>
    </row>
    <row r="10583" spans="3:34">
      <c r="C10583" s="111"/>
      <c r="D10583" s="111"/>
      <c r="E10583" s="111"/>
      <c r="F10583" s="138"/>
      <c r="G10583" s="111"/>
      <c r="J10583" s="111"/>
      <c r="AD10583" s="111"/>
      <c r="AH10583" s="111"/>
    </row>
    <row r="10584" spans="3:34">
      <c r="C10584" s="111"/>
      <c r="D10584" s="111"/>
      <c r="E10584" s="111"/>
      <c r="F10584" s="138"/>
      <c r="G10584" s="111"/>
      <c r="J10584" s="111"/>
      <c r="AD10584" s="111"/>
      <c r="AH10584" s="111"/>
    </row>
    <row r="10585" spans="3:34">
      <c r="C10585" s="111"/>
      <c r="D10585" s="111"/>
      <c r="E10585" s="111"/>
      <c r="F10585" s="138"/>
      <c r="G10585" s="111"/>
      <c r="J10585" s="111"/>
      <c r="AD10585" s="111"/>
      <c r="AH10585" s="111"/>
    </row>
    <row r="10586" spans="3:34">
      <c r="C10586" s="111"/>
      <c r="D10586" s="111"/>
      <c r="E10586" s="111"/>
      <c r="F10586" s="138"/>
      <c r="G10586" s="111"/>
      <c r="J10586" s="111"/>
      <c r="AD10586" s="111"/>
      <c r="AH10586" s="111"/>
    </row>
    <row r="10587" spans="3:34">
      <c r="C10587" s="111"/>
      <c r="D10587" s="111"/>
      <c r="E10587" s="111"/>
      <c r="F10587" s="138"/>
      <c r="G10587" s="111"/>
      <c r="J10587" s="111"/>
      <c r="AD10587" s="111"/>
      <c r="AH10587" s="111"/>
    </row>
    <row r="10588" spans="3:34">
      <c r="C10588" s="111"/>
      <c r="D10588" s="111"/>
      <c r="E10588" s="111"/>
      <c r="F10588" s="138"/>
      <c r="G10588" s="111"/>
      <c r="J10588" s="111"/>
      <c r="AD10588" s="111"/>
      <c r="AH10588" s="111"/>
    </row>
    <row r="10589" spans="3:34">
      <c r="C10589" s="111"/>
      <c r="D10589" s="111"/>
      <c r="E10589" s="111"/>
      <c r="F10589" s="138"/>
      <c r="G10589" s="111"/>
      <c r="J10589" s="111"/>
      <c r="AD10589" s="111"/>
      <c r="AH10589" s="111"/>
    </row>
    <row r="10590" spans="3:34">
      <c r="C10590" s="111"/>
      <c r="D10590" s="111"/>
      <c r="E10590" s="111"/>
      <c r="F10590" s="138"/>
      <c r="G10590" s="111"/>
      <c r="J10590" s="111"/>
      <c r="AD10590" s="111"/>
      <c r="AH10590" s="111"/>
    </row>
    <row r="10591" spans="3:34">
      <c r="C10591" s="111"/>
      <c r="D10591" s="111"/>
      <c r="E10591" s="111"/>
      <c r="F10591" s="138"/>
      <c r="G10591" s="111"/>
      <c r="J10591" s="111"/>
      <c r="AD10591" s="111"/>
      <c r="AH10591" s="111"/>
    </row>
    <row r="10592" spans="3:34">
      <c r="C10592" s="111"/>
      <c r="D10592" s="111"/>
      <c r="E10592" s="111"/>
      <c r="F10592" s="138"/>
      <c r="G10592" s="111"/>
      <c r="J10592" s="111"/>
      <c r="AD10592" s="111"/>
      <c r="AH10592" s="111"/>
    </row>
    <row r="10593" spans="3:34">
      <c r="C10593" s="111"/>
      <c r="D10593" s="111"/>
      <c r="E10593" s="111"/>
      <c r="F10593" s="138"/>
      <c r="G10593" s="111"/>
      <c r="J10593" s="111"/>
      <c r="AD10593" s="111"/>
      <c r="AH10593" s="111"/>
    </row>
    <row r="10594" spans="3:34">
      <c r="C10594" s="111"/>
      <c r="D10594" s="111"/>
      <c r="E10594" s="111"/>
      <c r="F10594" s="138"/>
      <c r="G10594" s="111"/>
      <c r="J10594" s="111"/>
      <c r="AD10594" s="111"/>
      <c r="AH10594" s="111"/>
    </row>
    <row r="10595" spans="3:34">
      <c r="C10595" s="111"/>
      <c r="D10595" s="111"/>
      <c r="E10595" s="111"/>
      <c r="F10595" s="138"/>
      <c r="G10595" s="111"/>
      <c r="J10595" s="111"/>
      <c r="AD10595" s="111"/>
      <c r="AH10595" s="111"/>
    </row>
    <row r="10596" spans="3:34">
      <c r="C10596" s="111"/>
      <c r="D10596" s="111"/>
      <c r="E10596" s="111"/>
      <c r="F10596" s="138"/>
      <c r="G10596" s="111"/>
      <c r="J10596" s="111"/>
      <c r="AD10596" s="111"/>
      <c r="AH10596" s="111"/>
    </row>
    <row r="10597" spans="3:34">
      <c r="C10597" s="111"/>
      <c r="D10597" s="111"/>
      <c r="E10597" s="111"/>
      <c r="F10597" s="138"/>
      <c r="G10597" s="111"/>
      <c r="J10597" s="111"/>
      <c r="AD10597" s="111"/>
      <c r="AH10597" s="111"/>
    </row>
    <row r="10598" spans="3:34">
      <c r="C10598" s="111"/>
      <c r="D10598" s="111"/>
      <c r="E10598" s="111"/>
      <c r="F10598" s="138"/>
      <c r="G10598" s="111"/>
      <c r="J10598" s="111"/>
      <c r="AD10598" s="111"/>
      <c r="AH10598" s="111"/>
    </row>
    <row r="10599" spans="3:34">
      <c r="C10599" s="111"/>
      <c r="D10599" s="111"/>
      <c r="E10599" s="111"/>
      <c r="F10599" s="138"/>
      <c r="G10599" s="111"/>
      <c r="J10599" s="111"/>
      <c r="AD10599" s="111"/>
      <c r="AH10599" s="111"/>
    </row>
    <row r="10600" spans="3:34">
      <c r="C10600" s="111"/>
      <c r="D10600" s="111"/>
      <c r="E10600" s="111"/>
      <c r="F10600" s="138"/>
      <c r="G10600" s="111"/>
      <c r="J10600" s="111"/>
      <c r="AD10600" s="111"/>
      <c r="AH10600" s="111"/>
    </row>
    <row r="10601" spans="3:34">
      <c r="C10601" s="111"/>
      <c r="D10601" s="111"/>
      <c r="E10601" s="111"/>
      <c r="F10601" s="138"/>
      <c r="G10601" s="111"/>
      <c r="J10601" s="111"/>
      <c r="AD10601" s="111"/>
      <c r="AH10601" s="111"/>
    </row>
    <row r="10602" spans="3:34">
      <c r="C10602" s="111"/>
      <c r="D10602" s="111"/>
      <c r="E10602" s="111"/>
      <c r="F10602" s="138"/>
      <c r="G10602" s="111"/>
      <c r="J10602" s="111"/>
      <c r="AD10602" s="111"/>
      <c r="AH10602" s="111"/>
    </row>
    <row r="10603" spans="3:34">
      <c r="C10603" s="111"/>
      <c r="D10603" s="111"/>
      <c r="E10603" s="111"/>
      <c r="F10603" s="138"/>
      <c r="G10603" s="111"/>
      <c r="J10603" s="111"/>
      <c r="AD10603" s="111"/>
      <c r="AH10603" s="111"/>
    </row>
    <row r="10604" spans="3:34">
      <c r="C10604" s="111"/>
      <c r="D10604" s="111"/>
      <c r="E10604" s="111"/>
      <c r="F10604" s="138"/>
      <c r="G10604" s="111"/>
      <c r="J10604" s="111"/>
      <c r="AD10604" s="111"/>
      <c r="AH10604" s="111"/>
    </row>
    <row r="10605" spans="3:34">
      <c r="C10605" s="111"/>
      <c r="D10605" s="111"/>
      <c r="E10605" s="111"/>
      <c r="F10605" s="138"/>
      <c r="G10605" s="111"/>
      <c r="J10605" s="111"/>
      <c r="AD10605" s="111"/>
      <c r="AH10605" s="111"/>
    </row>
    <row r="10606" spans="3:34">
      <c r="C10606" s="111"/>
      <c r="D10606" s="111"/>
      <c r="E10606" s="111"/>
      <c r="F10606" s="138"/>
      <c r="G10606" s="111"/>
      <c r="J10606" s="111"/>
      <c r="AD10606" s="111"/>
      <c r="AH10606" s="111"/>
    </row>
    <row r="10607" spans="3:34">
      <c r="C10607" s="111"/>
      <c r="D10607" s="111"/>
      <c r="E10607" s="111"/>
      <c r="F10607" s="138"/>
      <c r="G10607" s="111"/>
      <c r="J10607" s="111"/>
      <c r="AD10607" s="111"/>
      <c r="AH10607" s="111"/>
    </row>
    <row r="10608" spans="3:34">
      <c r="C10608" s="111"/>
      <c r="D10608" s="111"/>
      <c r="E10608" s="111"/>
      <c r="F10608" s="138"/>
      <c r="G10608" s="111"/>
      <c r="J10608" s="111"/>
      <c r="AD10608" s="111"/>
      <c r="AH10608" s="111"/>
    </row>
    <row r="10609" spans="3:34">
      <c r="C10609" s="111"/>
      <c r="D10609" s="111"/>
      <c r="E10609" s="111"/>
      <c r="F10609" s="138"/>
      <c r="G10609" s="111"/>
      <c r="J10609" s="111"/>
      <c r="AD10609" s="111"/>
      <c r="AH10609" s="111"/>
    </row>
    <row r="10610" spans="3:34">
      <c r="C10610" s="111"/>
      <c r="D10610" s="111"/>
      <c r="E10610" s="111"/>
      <c r="F10610" s="138"/>
      <c r="G10610" s="111"/>
      <c r="J10610" s="111"/>
      <c r="AD10610" s="111"/>
      <c r="AH10610" s="111"/>
    </row>
    <row r="10611" spans="3:34">
      <c r="C10611" s="111"/>
      <c r="D10611" s="111"/>
      <c r="E10611" s="111"/>
      <c r="F10611" s="138"/>
      <c r="G10611" s="111"/>
      <c r="J10611" s="111"/>
      <c r="AD10611" s="111"/>
      <c r="AH10611" s="111"/>
    </row>
    <row r="10612" spans="3:34">
      <c r="C10612" s="111"/>
      <c r="D10612" s="111"/>
      <c r="E10612" s="111"/>
      <c r="F10612" s="138"/>
      <c r="G10612" s="111"/>
      <c r="J10612" s="111"/>
      <c r="AD10612" s="111"/>
      <c r="AH10612" s="111"/>
    </row>
    <row r="10613" spans="3:34">
      <c r="C10613" s="111"/>
      <c r="D10613" s="111"/>
      <c r="E10613" s="111"/>
      <c r="F10613" s="138"/>
      <c r="G10613" s="111"/>
      <c r="J10613" s="111"/>
      <c r="AD10613" s="111"/>
      <c r="AH10613" s="111"/>
    </row>
    <row r="10614" spans="3:34">
      <c r="C10614" s="111"/>
      <c r="D10614" s="111"/>
      <c r="E10614" s="111"/>
      <c r="F10614" s="138"/>
      <c r="G10614" s="111"/>
      <c r="J10614" s="111"/>
      <c r="AD10614" s="111"/>
      <c r="AH10614" s="111"/>
    </row>
    <row r="10615" spans="3:34">
      <c r="C10615" s="111"/>
      <c r="D10615" s="111"/>
      <c r="E10615" s="111"/>
      <c r="F10615" s="138"/>
      <c r="G10615" s="111"/>
      <c r="J10615" s="111"/>
      <c r="AD10615" s="111"/>
      <c r="AH10615" s="111"/>
    </row>
    <row r="10616" spans="3:34">
      <c r="C10616" s="111"/>
      <c r="D10616" s="111"/>
      <c r="E10616" s="111"/>
      <c r="F10616" s="138"/>
      <c r="G10616" s="111"/>
      <c r="J10616" s="111"/>
      <c r="AD10616" s="111"/>
      <c r="AH10616" s="111"/>
    </row>
    <row r="10617" spans="3:34">
      <c r="C10617" s="111"/>
      <c r="D10617" s="111"/>
      <c r="E10617" s="111"/>
      <c r="F10617" s="138"/>
      <c r="G10617" s="111"/>
      <c r="J10617" s="111"/>
      <c r="AD10617" s="111"/>
      <c r="AH10617" s="111"/>
    </row>
    <row r="10618" spans="3:34">
      <c r="C10618" s="111"/>
      <c r="D10618" s="111"/>
      <c r="E10618" s="111"/>
      <c r="F10618" s="138"/>
      <c r="G10618" s="111"/>
      <c r="J10618" s="111"/>
      <c r="AD10618" s="111"/>
      <c r="AH10618" s="111"/>
    </row>
    <row r="10619" spans="3:34">
      <c r="C10619" s="111"/>
      <c r="D10619" s="111"/>
      <c r="E10619" s="111"/>
      <c r="F10619" s="138"/>
      <c r="G10619" s="111"/>
      <c r="J10619" s="111"/>
      <c r="AD10619" s="111"/>
      <c r="AH10619" s="111"/>
    </row>
    <row r="10620" spans="3:34">
      <c r="C10620" s="111"/>
      <c r="D10620" s="111"/>
      <c r="E10620" s="111"/>
      <c r="F10620" s="138"/>
      <c r="G10620" s="111"/>
      <c r="J10620" s="111"/>
      <c r="AD10620" s="111"/>
      <c r="AH10620" s="111"/>
    </row>
    <row r="10621" spans="3:34">
      <c r="C10621" s="111"/>
      <c r="D10621" s="111"/>
      <c r="E10621" s="111"/>
      <c r="F10621" s="138"/>
      <c r="G10621" s="111"/>
      <c r="J10621" s="111"/>
      <c r="AD10621" s="111"/>
      <c r="AH10621" s="111"/>
    </row>
    <row r="10622" spans="3:34">
      <c r="C10622" s="111"/>
      <c r="D10622" s="111"/>
      <c r="E10622" s="111"/>
      <c r="F10622" s="138"/>
      <c r="G10622" s="111"/>
      <c r="J10622" s="111"/>
      <c r="AD10622" s="111"/>
      <c r="AH10622" s="111"/>
    </row>
    <row r="10623" spans="3:34">
      <c r="C10623" s="111"/>
      <c r="D10623" s="111"/>
      <c r="E10623" s="111"/>
      <c r="F10623" s="138"/>
      <c r="G10623" s="111"/>
      <c r="J10623" s="111"/>
      <c r="AD10623" s="111"/>
      <c r="AH10623" s="111"/>
    </row>
    <row r="10624" spans="3:34">
      <c r="C10624" s="111"/>
      <c r="D10624" s="111"/>
      <c r="E10624" s="111"/>
      <c r="F10624" s="138"/>
      <c r="G10624" s="111"/>
      <c r="J10624" s="111"/>
      <c r="AD10624" s="111"/>
      <c r="AH10624" s="111"/>
    </row>
    <row r="10625" spans="3:34">
      <c r="C10625" s="111"/>
      <c r="D10625" s="111"/>
      <c r="E10625" s="111"/>
      <c r="F10625" s="138"/>
      <c r="G10625" s="111"/>
      <c r="J10625" s="111"/>
      <c r="AD10625" s="111"/>
      <c r="AH10625" s="111"/>
    </row>
    <row r="10626" spans="3:34">
      <c r="C10626" s="111"/>
      <c r="D10626" s="111"/>
      <c r="E10626" s="111"/>
      <c r="F10626" s="138"/>
      <c r="G10626" s="111"/>
      <c r="J10626" s="111"/>
      <c r="AD10626" s="111"/>
      <c r="AH10626" s="111"/>
    </row>
    <row r="10627" spans="3:34">
      <c r="C10627" s="111"/>
      <c r="D10627" s="111"/>
      <c r="E10627" s="111"/>
      <c r="F10627" s="138"/>
      <c r="G10627" s="111"/>
      <c r="J10627" s="111"/>
      <c r="AD10627" s="111"/>
      <c r="AH10627" s="111"/>
    </row>
    <row r="10628" spans="3:34">
      <c r="C10628" s="111"/>
      <c r="D10628" s="111"/>
      <c r="E10628" s="111"/>
      <c r="F10628" s="138"/>
      <c r="G10628" s="111"/>
      <c r="J10628" s="111"/>
      <c r="AD10628" s="111"/>
      <c r="AH10628" s="111"/>
    </row>
    <row r="10629" spans="3:34">
      <c r="C10629" s="111"/>
      <c r="D10629" s="111"/>
      <c r="E10629" s="111"/>
      <c r="F10629" s="138"/>
      <c r="G10629" s="111"/>
      <c r="J10629" s="111"/>
      <c r="AD10629" s="111"/>
      <c r="AH10629" s="111"/>
    </row>
    <row r="10630" spans="3:34">
      <c r="C10630" s="111"/>
      <c r="D10630" s="111"/>
      <c r="E10630" s="111"/>
      <c r="F10630" s="138"/>
      <c r="G10630" s="111"/>
      <c r="J10630" s="111"/>
      <c r="AD10630" s="111"/>
      <c r="AH10630" s="111"/>
    </row>
    <row r="10631" spans="3:34">
      <c r="C10631" s="111"/>
      <c r="D10631" s="111"/>
      <c r="E10631" s="111"/>
      <c r="F10631" s="138"/>
      <c r="G10631" s="111"/>
      <c r="J10631" s="111"/>
      <c r="AD10631" s="111"/>
      <c r="AH10631" s="111"/>
    </row>
    <row r="10632" spans="3:34">
      <c r="C10632" s="111"/>
      <c r="D10632" s="111"/>
      <c r="E10632" s="111"/>
      <c r="F10632" s="138"/>
      <c r="G10632" s="111"/>
      <c r="J10632" s="111"/>
      <c r="AD10632" s="111"/>
      <c r="AH10632" s="111"/>
    </row>
    <row r="10633" spans="3:34">
      <c r="C10633" s="111"/>
      <c r="D10633" s="111"/>
      <c r="E10633" s="111"/>
      <c r="F10633" s="138"/>
      <c r="G10633" s="111"/>
      <c r="J10633" s="111"/>
      <c r="AD10633" s="111"/>
      <c r="AH10633" s="111"/>
    </row>
    <row r="10634" spans="3:34">
      <c r="C10634" s="111"/>
      <c r="D10634" s="111"/>
      <c r="E10634" s="111"/>
      <c r="F10634" s="138"/>
      <c r="G10634" s="111"/>
      <c r="J10634" s="111"/>
      <c r="AD10634" s="111"/>
      <c r="AH10634" s="111"/>
    </row>
    <row r="10635" spans="3:34">
      <c r="C10635" s="111"/>
      <c r="D10635" s="111"/>
      <c r="E10635" s="111"/>
      <c r="F10635" s="138"/>
      <c r="G10635" s="111"/>
      <c r="J10635" s="111"/>
      <c r="AD10635" s="111"/>
      <c r="AH10635" s="111"/>
    </row>
    <row r="10636" spans="3:34">
      <c r="C10636" s="111"/>
      <c r="D10636" s="111"/>
      <c r="E10636" s="111"/>
      <c r="F10636" s="138"/>
      <c r="G10636" s="111"/>
      <c r="J10636" s="111"/>
      <c r="AD10636" s="111"/>
      <c r="AH10636" s="111"/>
    </row>
    <row r="10637" spans="3:34">
      <c r="C10637" s="111"/>
      <c r="D10637" s="111"/>
      <c r="E10637" s="111"/>
      <c r="F10637" s="138"/>
      <c r="G10637" s="111"/>
      <c r="J10637" s="111"/>
      <c r="AD10637" s="111"/>
      <c r="AH10637" s="111"/>
    </row>
    <row r="10638" spans="3:34">
      <c r="C10638" s="111"/>
      <c r="D10638" s="111"/>
      <c r="E10638" s="111"/>
      <c r="F10638" s="138"/>
      <c r="G10638" s="111"/>
      <c r="J10638" s="111"/>
      <c r="AD10638" s="111"/>
      <c r="AH10638" s="111"/>
    </row>
    <row r="10639" spans="3:34">
      <c r="C10639" s="111"/>
      <c r="D10639" s="111"/>
      <c r="E10639" s="111"/>
      <c r="F10639" s="138"/>
      <c r="G10639" s="111"/>
      <c r="J10639" s="111"/>
      <c r="AD10639" s="111"/>
      <c r="AH10639" s="111"/>
    </row>
    <row r="10640" spans="3:34">
      <c r="C10640" s="111"/>
      <c r="D10640" s="111"/>
      <c r="E10640" s="111"/>
      <c r="F10640" s="138"/>
      <c r="G10640" s="111"/>
      <c r="J10640" s="111"/>
      <c r="AD10640" s="111"/>
      <c r="AH10640" s="111"/>
    </row>
    <row r="10641" spans="3:34">
      <c r="C10641" s="111"/>
      <c r="D10641" s="111"/>
      <c r="E10641" s="111"/>
      <c r="F10641" s="138"/>
      <c r="G10641" s="111"/>
      <c r="J10641" s="111"/>
      <c r="AD10641" s="111"/>
      <c r="AH10641" s="111"/>
    </row>
    <row r="10642" spans="3:34">
      <c r="C10642" s="111"/>
      <c r="D10642" s="111"/>
      <c r="E10642" s="111"/>
      <c r="F10642" s="138"/>
      <c r="G10642" s="111"/>
      <c r="J10642" s="111"/>
      <c r="AD10642" s="111"/>
      <c r="AH10642" s="111"/>
    </row>
    <row r="10643" spans="3:34">
      <c r="C10643" s="111"/>
      <c r="D10643" s="111"/>
      <c r="E10643" s="111"/>
      <c r="F10643" s="138"/>
      <c r="G10643" s="111"/>
      <c r="J10643" s="111"/>
      <c r="AD10643" s="111"/>
      <c r="AH10643" s="111"/>
    </row>
    <row r="10644" spans="3:34">
      <c r="C10644" s="111"/>
      <c r="D10644" s="111"/>
      <c r="E10644" s="111"/>
      <c r="F10644" s="138"/>
      <c r="G10644" s="111"/>
      <c r="J10644" s="111"/>
      <c r="AD10644" s="111"/>
      <c r="AH10644" s="111"/>
    </row>
    <row r="10645" spans="3:34">
      <c r="C10645" s="111"/>
      <c r="D10645" s="111"/>
      <c r="E10645" s="111"/>
      <c r="F10645" s="138"/>
      <c r="G10645" s="111"/>
      <c r="J10645" s="111"/>
      <c r="AD10645" s="111"/>
      <c r="AH10645" s="111"/>
    </row>
    <row r="10646" spans="3:34">
      <c r="C10646" s="111"/>
      <c r="D10646" s="111"/>
      <c r="E10646" s="111"/>
      <c r="F10646" s="138"/>
      <c r="G10646" s="111"/>
      <c r="J10646" s="111"/>
      <c r="AD10646" s="111"/>
      <c r="AH10646" s="111"/>
    </row>
    <row r="10647" spans="3:34">
      <c r="C10647" s="111"/>
      <c r="D10647" s="111"/>
      <c r="E10647" s="111"/>
      <c r="F10647" s="138"/>
      <c r="G10647" s="111"/>
      <c r="J10647" s="111"/>
      <c r="AD10647" s="111"/>
      <c r="AH10647" s="111"/>
    </row>
    <row r="10648" spans="3:34">
      <c r="C10648" s="111"/>
      <c r="D10648" s="111"/>
      <c r="E10648" s="111"/>
      <c r="F10648" s="138"/>
      <c r="G10648" s="111"/>
      <c r="J10648" s="111"/>
      <c r="AD10648" s="111"/>
      <c r="AH10648" s="111"/>
    </row>
    <row r="10649" spans="3:34">
      <c r="C10649" s="111"/>
      <c r="D10649" s="111"/>
      <c r="E10649" s="111"/>
      <c r="F10649" s="138"/>
      <c r="G10649" s="111"/>
      <c r="J10649" s="111"/>
      <c r="AD10649" s="111"/>
      <c r="AH10649" s="111"/>
    </row>
    <row r="10650" spans="3:34">
      <c r="C10650" s="111"/>
      <c r="D10650" s="111"/>
      <c r="E10650" s="111"/>
      <c r="F10650" s="138"/>
      <c r="G10650" s="111"/>
      <c r="J10650" s="111"/>
      <c r="AD10650" s="111"/>
      <c r="AH10650" s="111"/>
    </row>
    <row r="10651" spans="3:34">
      <c r="C10651" s="111"/>
      <c r="D10651" s="111"/>
      <c r="E10651" s="111"/>
      <c r="F10651" s="138"/>
      <c r="G10651" s="111"/>
      <c r="J10651" s="111"/>
      <c r="AD10651" s="111"/>
      <c r="AH10651" s="111"/>
    </row>
    <row r="10652" spans="3:34">
      <c r="C10652" s="111"/>
      <c r="D10652" s="111"/>
      <c r="E10652" s="111"/>
      <c r="F10652" s="138"/>
      <c r="G10652" s="111"/>
      <c r="J10652" s="111"/>
      <c r="AD10652" s="111"/>
      <c r="AH10652" s="111"/>
    </row>
    <row r="10653" spans="3:34">
      <c r="C10653" s="111"/>
      <c r="D10653" s="111"/>
      <c r="E10653" s="111"/>
      <c r="F10653" s="138"/>
      <c r="G10653" s="111"/>
      <c r="J10653" s="111"/>
      <c r="AD10653" s="111"/>
      <c r="AH10653" s="111"/>
    </row>
    <row r="10654" spans="3:34">
      <c r="C10654" s="111"/>
      <c r="D10654" s="111"/>
      <c r="E10654" s="111"/>
      <c r="F10654" s="138"/>
      <c r="G10654" s="111"/>
      <c r="J10654" s="111"/>
      <c r="AD10654" s="111"/>
      <c r="AH10654" s="111"/>
    </row>
    <row r="10655" spans="3:34">
      <c r="C10655" s="111"/>
      <c r="D10655" s="111"/>
      <c r="E10655" s="111"/>
      <c r="F10655" s="138"/>
      <c r="G10655" s="111"/>
      <c r="J10655" s="111"/>
      <c r="AD10655" s="111"/>
      <c r="AH10655" s="111"/>
    </row>
    <row r="10656" spans="3:34">
      <c r="C10656" s="111"/>
      <c r="D10656" s="111"/>
      <c r="E10656" s="111"/>
      <c r="F10656" s="138"/>
      <c r="G10656" s="111"/>
      <c r="J10656" s="111"/>
      <c r="AD10656" s="111"/>
      <c r="AH10656" s="111"/>
    </row>
    <row r="10657" spans="3:34">
      <c r="C10657" s="111"/>
      <c r="D10657" s="111"/>
      <c r="E10657" s="111"/>
      <c r="F10657" s="138"/>
      <c r="G10657" s="111"/>
      <c r="J10657" s="111"/>
      <c r="AD10657" s="111"/>
      <c r="AH10657" s="111"/>
    </row>
    <row r="10658" spans="3:34">
      <c r="C10658" s="111"/>
      <c r="D10658" s="111"/>
      <c r="E10658" s="111"/>
      <c r="F10658" s="138"/>
      <c r="G10658" s="111"/>
      <c r="J10658" s="111"/>
      <c r="AD10658" s="111"/>
      <c r="AH10658" s="111"/>
    </row>
    <row r="10659" spans="3:34">
      <c r="C10659" s="111"/>
      <c r="D10659" s="111"/>
      <c r="E10659" s="111"/>
      <c r="F10659" s="138"/>
      <c r="G10659" s="111"/>
      <c r="J10659" s="111"/>
      <c r="AD10659" s="111"/>
      <c r="AH10659" s="111"/>
    </row>
    <row r="10660" spans="3:34">
      <c r="C10660" s="111"/>
      <c r="D10660" s="111"/>
      <c r="E10660" s="111"/>
      <c r="F10660" s="138"/>
      <c r="G10660" s="111"/>
      <c r="J10660" s="111"/>
      <c r="AD10660" s="111"/>
      <c r="AH10660" s="111"/>
    </row>
    <row r="10661" spans="3:34">
      <c r="C10661" s="111"/>
      <c r="D10661" s="111"/>
      <c r="E10661" s="111"/>
      <c r="F10661" s="138"/>
      <c r="G10661" s="111"/>
      <c r="J10661" s="111"/>
      <c r="AD10661" s="111"/>
      <c r="AH10661" s="111"/>
    </row>
    <row r="10662" spans="3:34">
      <c r="C10662" s="111"/>
      <c r="D10662" s="111"/>
      <c r="E10662" s="111"/>
      <c r="F10662" s="138"/>
      <c r="G10662" s="111"/>
      <c r="J10662" s="111"/>
      <c r="AD10662" s="111"/>
      <c r="AH10662" s="111"/>
    </row>
    <row r="10663" spans="3:34">
      <c r="C10663" s="111"/>
      <c r="D10663" s="111"/>
      <c r="E10663" s="111"/>
      <c r="F10663" s="138"/>
      <c r="G10663" s="111"/>
      <c r="J10663" s="111"/>
      <c r="AD10663" s="111"/>
      <c r="AH10663" s="111"/>
    </row>
    <row r="10664" spans="3:34">
      <c r="C10664" s="111"/>
      <c r="D10664" s="111"/>
      <c r="E10664" s="111"/>
      <c r="F10664" s="138"/>
      <c r="G10664" s="111"/>
      <c r="J10664" s="111"/>
      <c r="AD10664" s="111"/>
      <c r="AH10664" s="111"/>
    </row>
    <row r="10665" spans="3:34">
      <c r="C10665" s="111"/>
      <c r="D10665" s="111"/>
      <c r="E10665" s="111"/>
      <c r="F10665" s="138"/>
      <c r="G10665" s="111"/>
      <c r="J10665" s="111"/>
      <c r="AD10665" s="111"/>
      <c r="AH10665" s="111"/>
    </row>
    <row r="10666" spans="3:34">
      <c r="C10666" s="111"/>
      <c r="D10666" s="111"/>
      <c r="E10666" s="111"/>
      <c r="F10666" s="138"/>
      <c r="G10666" s="111"/>
      <c r="J10666" s="111"/>
      <c r="AD10666" s="111"/>
      <c r="AH10666" s="111"/>
    </row>
    <row r="10667" spans="3:34">
      <c r="C10667" s="111"/>
      <c r="D10667" s="111"/>
      <c r="E10667" s="111"/>
      <c r="F10667" s="138"/>
      <c r="G10667" s="111"/>
      <c r="J10667" s="111"/>
      <c r="AD10667" s="111"/>
      <c r="AH10667" s="111"/>
    </row>
    <row r="10668" spans="3:34">
      <c r="C10668" s="111"/>
      <c r="D10668" s="111"/>
      <c r="E10668" s="111"/>
      <c r="F10668" s="138"/>
      <c r="G10668" s="111"/>
      <c r="J10668" s="111"/>
      <c r="AD10668" s="111"/>
      <c r="AH10668" s="111"/>
    </row>
    <row r="10669" spans="3:34">
      <c r="C10669" s="111"/>
      <c r="D10669" s="111"/>
      <c r="E10669" s="111"/>
      <c r="F10669" s="138"/>
      <c r="G10669" s="111"/>
      <c r="J10669" s="111"/>
      <c r="AD10669" s="111"/>
      <c r="AH10669" s="111"/>
    </row>
    <row r="10670" spans="3:34">
      <c r="C10670" s="111"/>
      <c r="D10670" s="111"/>
      <c r="E10670" s="111"/>
      <c r="F10670" s="138"/>
      <c r="G10670" s="111"/>
      <c r="J10670" s="111"/>
      <c r="AD10670" s="111"/>
      <c r="AH10670" s="111"/>
    </row>
    <row r="10671" spans="3:34">
      <c r="C10671" s="111"/>
      <c r="D10671" s="111"/>
      <c r="E10671" s="111"/>
      <c r="F10671" s="138"/>
      <c r="G10671" s="111"/>
      <c r="J10671" s="111"/>
      <c r="AD10671" s="111"/>
      <c r="AH10671" s="111"/>
    </row>
    <row r="10672" spans="3:34">
      <c r="C10672" s="111"/>
      <c r="D10672" s="111"/>
      <c r="E10672" s="111"/>
      <c r="F10672" s="138"/>
      <c r="G10672" s="111"/>
      <c r="J10672" s="111"/>
      <c r="AD10672" s="111"/>
      <c r="AH10672" s="111"/>
    </row>
    <row r="10673" spans="3:34">
      <c r="C10673" s="111"/>
      <c r="D10673" s="111"/>
      <c r="E10673" s="111"/>
      <c r="F10673" s="138"/>
      <c r="G10673" s="111"/>
      <c r="J10673" s="111"/>
      <c r="AD10673" s="111"/>
      <c r="AH10673" s="111"/>
    </row>
    <row r="10674" spans="3:34">
      <c r="C10674" s="111"/>
      <c r="D10674" s="111"/>
      <c r="E10674" s="111"/>
      <c r="F10674" s="138"/>
      <c r="G10674" s="111"/>
      <c r="J10674" s="111"/>
      <c r="AD10674" s="111"/>
      <c r="AH10674" s="111"/>
    </row>
    <row r="10675" spans="3:34">
      <c r="C10675" s="111"/>
      <c r="D10675" s="111"/>
      <c r="E10675" s="111"/>
      <c r="F10675" s="138"/>
      <c r="G10675" s="111"/>
      <c r="J10675" s="111"/>
      <c r="AD10675" s="111"/>
      <c r="AH10675" s="111"/>
    </row>
    <row r="10676" spans="3:34">
      <c r="C10676" s="111"/>
      <c r="D10676" s="111"/>
      <c r="E10676" s="111"/>
      <c r="F10676" s="138"/>
      <c r="G10676" s="111"/>
      <c r="J10676" s="111"/>
      <c r="AD10676" s="111"/>
      <c r="AH10676" s="111"/>
    </row>
    <row r="10677" spans="3:34">
      <c r="C10677" s="111"/>
      <c r="D10677" s="111"/>
      <c r="E10677" s="111"/>
      <c r="F10677" s="138"/>
      <c r="G10677" s="111"/>
      <c r="J10677" s="111"/>
      <c r="AD10677" s="111"/>
      <c r="AH10677" s="111"/>
    </row>
    <row r="10678" spans="3:34">
      <c r="C10678" s="111"/>
      <c r="D10678" s="111"/>
      <c r="E10678" s="111"/>
      <c r="F10678" s="138"/>
      <c r="G10678" s="111"/>
      <c r="J10678" s="111"/>
      <c r="AD10678" s="111"/>
      <c r="AH10678" s="111"/>
    </row>
    <row r="10679" spans="3:34">
      <c r="C10679" s="111"/>
      <c r="D10679" s="111"/>
      <c r="E10679" s="111"/>
      <c r="F10679" s="138"/>
      <c r="G10679" s="111"/>
      <c r="J10679" s="111"/>
      <c r="AD10679" s="111"/>
      <c r="AH10679" s="111"/>
    </row>
    <row r="10680" spans="3:34">
      <c r="C10680" s="111"/>
      <c r="D10680" s="111"/>
      <c r="E10680" s="111"/>
      <c r="F10680" s="138"/>
      <c r="G10680" s="111"/>
      <c r="J10680" s="111"/>
      <c r="AD10680" s="111"/>
      <c r="AH10680" s="111"/>
    </row>
    <row r="10681" spans="3:34">
      <c r="C10681" s="111"/>
      <c r="D10681" s="111"/>
      <c r="E10681" s="111"/>
      <c r="F10681" s="138"/>
      <c r="G10681" s="111"/>
      <c r="J10681" s="111"/>
      <c r="AD10681" s="111"/>
      <c r="AH10681" s="111"/>
    </row>
    <row r="10682" spans="3:34">
      <c r="C10682" s="111"/>
      <c r="D10682" s="111"/>
      <c r="E10682" s="111"/>
      <c r="F10682" s="138"/>
      <c r="G10682" s="111"/>
      <c r="J10682" s="111"/>
      <c r="AD10682" s="111"/>
      <c r="AH10682" s="111"/>
    </row>
    <row r="10683" spans="3:34">
      <c r="C10683" s="111"/>
      <c r="D10683" s="111"/>
      <c r="E10683" s="111"/>
      <c r="F10683" s="138"/>
      <c r="G10683" s="111"/>
      <c r="J10683" s="111"/>
      <c r="AD10683" s="111"/>
      <c r="AH10683" s="111"/>
    </row>
    <row r="10684" spans="3:34">
      <c r="C10684" s="111"/>
      <c r="D10684" s="111"/>
      <c r="E10684" s="111"/>
      <c r="F10684" s="138"/>
      <c r="G10684" s="111"/>
      <c r="J10684" s="111"/>
      <c r="AD10684" s="111"/>
      <c r="AH10684" s="111"/>
    </row>
    <row r="10685" spans="3:34">
      <c r="C10685" s="111"/>
      <c r="D10685" s="111"/>
      <c r="E10685" s="111"/>
      <c r="F10685" s="138"/>
      <c r="G10685" s="111"/>
      <c r="J10685" s="111"/>
      <c r="AD10685" s="111"/>
      <c r="AH10685" s="111"/>
    </row>
    <row r="10686" spans="3:34">
      <c r="C10686" s="111"/>
      <c r="D10686" s="111"/>
      <c r="E10686" s="111"/>
      <c r="F10686" s="138"/>
      <c r="G10686" s="111"/>
      <c r="J10686" s="111"/>
      <c r="AD10686" s="111"/>
      <c r="AH10686" s="111"/>
    </row>
    <row r="10687" spans="3:34">
      <c r="C10687" s="111"/>
      <c r="D10687" s="111"/>
      <c r="E10687" s="111"/>
      <c r="F10687" s="138"/>
      <c r="G10687" s="111"/>
      <c r="J10687" s="111"/>
      <c r="AD10687" s="111"/>
      <c r="AH10687" s="111"/>
    </row>
    <row r="10688" spans="3:34">
      <c r="C10688" s="111"/>
      <c r="D10688" s="111"/>
      <c r="E10688" s="111"/>
      <c r="F10688" s="138"/>
      <c r="G10688" s="111"/>
      <c r="J10688" s="111"/>
      <c r="AD10688" s="111"/>
      <c r="AH10688" s="111"/>
    </row>
    <row r="10689" spans="3:34">
      <c r="C10689" s="111"/>
      <c r="D10689" s="111"/>
      <c r="E10689" s="111"/>
      <c r="F10689" s="138"/>
      <c r="G10689" s="111"/>
      <c r="J10689" s="111"/>
      <c r="AD10689" s="111"/>
      <c r="AH10689" s="111"/>
    </row>
    <row r="10690" spans="3:34">
      <c r="C10690" s="111"/>
      <c r="D10690" s="111"/>
      <c r="E10690" s="111"/>
      <c r="F10690" s="138"/>
      <c r="G10690" s="111"/>
      <c r="J10690" s="111"/>
      <c r="AD10690" s="111"/>
      <c r="AH10690" s="111"/>
    </row>
    <row r="10691" spans="3:34">
      <c r="C10691" s="111"/>
      <c r="D10691" s="111"/>
      <c r="E10691" s="111"/>
      <c r="F10691" s="138"/>
      <c r="G10691" s="111"/>
      <c r="J10691" s="111"/>
      <c r="AD10691" s="111"/>
      <c r="AH10691" s="111"/>
    </row>
    <row r="10692" spans="3:34">
      <c r="C10692" s="111"/>
      <c r="D10692" s="111"/>
      <c r="E10692" s="111"/>
      <c r="F10692" s="138"/>
      <c r="G10692" s="111"/>
      <c r="J10692" s="111"/>
      <c r="AD10692" s="111"/>
      <c r="AH10692" s="111"/>
    </row>
    <row r="10693" spans="3:34">
      <c r="C10693" s="111"/>
      <c r="D10693" s="111"/>
      <c r="E10693" s="111"/>
      <c r="F10693" s="138"/>
      <c r="G10693" s="111"/>
      <c r="J10693" s="111"/>
      <c r="AD10693" s="111"/>
      <c r="AH10693" s="111"/>
    </row>
    <row r="10694" spans="3:34">
      <c r="C10694" s="111"/>
      <c r="D10694" s="111"/>
      <c r="E10694" s="111"/>
      <c r="F10694" s="138"/>
      <c r="G10694" s="111"/>
      <c r="J10694" s="111"/>
      <c r="AD10694" s="111"/>
      <c r="AH10694" s="111"/>
    </row>
    <row r="10695" spans="3:34">
      <c r="C10695" s="111"/>
      <c r="D10695" s="111"/>
      <c r="E10695" s="111"/>
      <c r="F10695" s="138"/>
      <c r="G10695" s="111"/>
      <c r="J10695" s="111"/>
      <c r="AD10695" s="111"/>
      <c r="AH10695" s="111"/>
    </row>
    <row r="10696" spans="3:34">
      <c r="C10696" s="111"/>
      <c r="D10696" s="111"/>
      <c r="E10696" s="111"/>
      <c r="F10696" s="138"/>
      <c r="G10696" s="111"/>
      <c r="J10696" s="111"/>
      <c r="AD10696" s="111"/>
      <c r="AH10696" s="111"/>
    </row>
    <row r="10697" spans="3:34">
      <c r="C10697" s="111"/>
      <c r="D10697" s="111"/>
      <c r="E10697" s="111"/>
      <c r="F10697" s="138"/>
      <c r="G10697" s="111"/>
      <c r="J10697" s="111"/>
      <c r="AD10697" s="111"/>
      <c r="AH10697" s="111"/>
    </row>
    <row r="10698" spans="3:34">
      <c r="C10698" s="111"/>
      <c r="D10698" s="111"/>
      <c r="E10698" s="111"/>
      <c r="F10698" s="138"/>
      <c r="G10698" s="111"/>
      <c r="J10698" s="111"/>
      <c r="AD10698" s="111"/>
      <c r="AH10698" s="111"/>
    </row>
    <row r="10699" spans="3:34">
      <c r="C10699" s="111"/>
      <c r="D10699" s="111"/>
      <c r="E10699" s="111"/>
      <c r="F10699" s="138"/>
      <c r="G10699" s="111"/>
      <c r="J10699" s="111"/>
      <c r="AD10699" s="111"/>
      <c r="AH10699" s="111"/>
    </row>
    <row r="10700" spans="3:34">
      <c r="C10700" s="111"/>
      <c r="D10700" s="111"/>
      <c r="E10700" s="111"/>
      <c r="F10700" s="138"/>
      <c r="G10700" s="111"/>
      <c r="J10700" s="111"/>
      <c r="AD10700" s="111"/>
      <c r="AH10700" s="111"/>
    </row>
    <row r="10701" spans="3:34">
      <c r="C10701" s="111"/>
      <c r="D10701" s="111"/>
      <c r="E10701" s="111"/>
      <c r="F10701" s="138"/>
      <c r="G10701" s="111"/>
      <c r="J10701" s="111"/>
      <c r="AD10701" s="111"/>
      <c r="AH10701" s="111"/>
    </row>
    <row r="10702" spans="3:34">
      <c r="C10702" s="111"/>
      <c r="D10702" s="111"/>
      <c r="E10702" s="111"/>
      <c r="F10702" s="138"/>
      <c r="G10702" s="111"/>
      <c r="J10702" s="111"/>
      <c r="AD10702" s="111"/>
      <c r="AH10702" s="111"/>
    </row>
    <row r="10703" spans="3:34">
      <c r="C10703" s="111"/>
      <c r="D10703" s="111"/>
      <c r="E10703" s="111"/>
      <c r="F10703" s="138"/>
      <c r="G10703" s="111"/>
      <c r="J10703" s="111"/>
      <c r="AD10703" s="111"/>
      <c r="AH10703" s="111"/>
    </row>
    <row r="10704" spans="3:34">
      <c r="C10704" s="111"/>
      <c r="D10704" s="111"/>
      <c r="E10704" s="111"/>
      <c r="F10704" s="138"/>
      <c r="G10704" s="111"/>
      <c r="J10704" s="111"/>
      <c r="AD10704" s="111"/>
      <c r="AH10704" s="111"/>
    </row>
    <row r="10705" spans="3:34">
      <c r="C10705" s="111"/>
      <c r="D10705" s="111"/>
      <c r="E10705" s="111"/>
      <c r="F10705" s="138"/>
      <c r="G10705" s="111"/>
      <c r="J10705" s="111"/>
      <c r="AD10705" s="111"/>
      <c r="AH10705" s="111"/>
    </row>
    <row r="10706" spans="3:34">
      <c r="C10706" s="111"/>
      <c r="D10706" s="111"/>
      <c r="E10706" s="111"/>
      <c r="F10706" s="138"/>
      <c r="G10706" s="111"/>
      <c r="J10706" s="111"/>
      <c r="AD10706" s="111"/>
      <c r="AH10706" s="111"/>
    </row>
    <row r="10707" spans="3:34">
      <c r="C10707" s="111"/>
      <c r="D10707" s="111"/>
      <c r="E10707" s="111"/>
      <c r="F10707" s="138"/>
      <c r="G10707" s="111"/>
      <c r="J10707" s="111"/>
      <c r="AD10707" s="111"/>
      <c r="AH10707" s="111"/>
    </row>
    <row r="10708" spans="3:34">
      <c r="C10708" s="111"/>
      <c r="D10708" s="111"/>
      <c r="E10708" s="111"/>
      <c r="F10708" s="138"/>
      <c r="G10708" s="111"/>
      <c r="J10708" s="111"/>
      <c r="AD10708" s="111"/>
      <c r="AH10708" s="111"/>
    </row>
    <row r="10709" spans="3:34">
      <c r="C10709" s="111"/>
      <c r="D10709" s="111"/>
      <c r="E10709" s="111"/>
      <c r="F10709" s="138"/>
      <c r="G10709" s="111"/>
      <c r="J10709" s="111"/>
      <c r="AD10709" s="111"/>
      <c r="AH10709" s="111"/>
    </row>
    <row r="10710" spans="3:34">
      <c r="C10710" s="111"/>
      <c r="D10710" s="111"/>
      <c r="E10710" s="111"/>
      <c r="F10710" s="138"/>
      <c r="G10710" s="111"/>
      <c r="J10710" s="111"/>
      <c r="AD10710" s="111"/>
      <c r="AH10710" s="111"/>
    </row>
    <row r="10711" spans="3:34">
      <c r="C10711" s="111"/>
      <c r="D10711" s="111"/>
      <c r="E10711" s="111"/>
      <c r="F10711" s="138"/>
      <c r="G10711" s="111"/>
      <c r="J10711" s="111"/>
      <c r="AD10711" s="111"/>
      <c r="AH10711" s="111"/>
    </row>
    <row r="10712" spans="3:34">
      <c r="C10712" s="111"/>
      <c r="D10712" s="111"/>
      <c r="E10712" s="111"/>
      <c r="F10712" s="138"/>
      <c r="G10712" s="111"/>
      <c r="J10712" s="111"/>
      <c r="AD10712" s="111"/>
      <c r="AH10712" s="111"/>
    </row>
    <row r="10713" spans="3:34">
      <c r="C10713" s="111"/>
      <c r="D10713" s="111"/>
      <c r="E10713" s="111"/>
      <c r="F10713" s="138"/>
      <c r="G10713" s="111"/>
      <c r="J10713" s="111"/>
      <c r="AD10713" s="111"/>
      <c r="AH10713" s="111"/>
    </row>
    <row r="10714" spans="3:34">
      <c r="C10714" s="111"/>
      <c r="D10714" s="111"/>
      <c r="E10714" s="111"/>
      <c r="F10714" s="138"/>
      <c r="G10714" s="111"/>
      <c r="J10714" s="111"/>
      <c r="AD10714" s="111"/>
      <c r="AH10714" s="111"/>
    </row>
    <row r="10715" spans="3:34">
      <c r="C10715" s="111"/>
      <c r="D10715" s="111"/>
      <c r="E10715" s="111"/>
      <c r="F10715" s="138"/>
      <c r="G10715" s="111"/>
      <c r="J10715" s="111"/>
      <c r="AD10715" s="111"/>
      <c r="AH10715" s="111"/>
    </row>
    <row r="10716" spans="3:34">
      <c r="C10716" s="111"/>
      <c r="D10716" s="111"/>
      <c r="E10716" s="111"/>
      <c r="F10716" s="138"/>
      <c r="G10716" s="111"/>
      <c r="J10716" s="111"/>
      <c r="AD10716" s="111"/>
      <c r="AH10716" s="111"/>
    </row>
    <row r="10717" spans="3:34">
      <c r="C10717" s="111"/>
      <c r="D10717" s="111"/>
      <c r="E10717" s="111"/>
      <c r="F10717" s="138"/>
      <c r="G10717" s="111"/>
      <c r="J10717" s="111"/>
      <c r="AD10717" s="111"/>
      <c r="AH10717" s="111"/>
    </row>
    <row r="10718" spans="3:34">
      <c r="C10718" s="111"/>
      <c r="D10718" s="111"/>
      <c r="E10718" s="111"/>
      <c r="F10718" s="138"/>
      <c r="G10718" s="111"/>
      <c r="J10718" s="111"/>
      <c r="AD10718" s="111"/>
      <c r="AH10718" s="111"/>
    </row>
    <row r="10719" spans="3:34">
      <c r="C10719" s="111"/>
      <c r="D10719" s="111"/>
      <c r="E10719" s="111"/>
      <c r="F10719" s="138"/>
      <c r="G10719" s="111"/>
      <c r="J10719" s="111"/>
      <c r="AD10719" s="111"/>
      <c r="AH10719" s="111"/>
    </row>
    <row r="10720" spans="3:34">
      <c r="C10720" s="111"/>
      <c r="D10720" s="111"/>
      <c r="E10720" s="111"/>
      <c r="F10720" s="138"/>
      <c r="G10720" s="111"/>
      <c r="J10720" s="111"/>
      <c r="AD10720" s="111"/>
      <c r="AH10720" s="111"/>
    </row>
    <row r="10721" spans="3:34">
      <c r="C10721" s="111"/>
      <c r="D10721" s="111"/>
      <c r="E10721" s="111"/>
      <c r="F10721" s="138"/>
      <c r="G10721" s="111"/>
      <c r="J10721" s="111"/>
      <c r="AD10721" s="111"/>
      <c r="AH10721" s="111"/>
    </row>
    <row r="10722" spans="3:34">
      <c r="C10722" s="111"/>
      <c r="D10722" s="111"/>
      <c r="E10722" s="111"/>
      <c r="F10722" s="138"/>
      <c r="G10722" s="111"/>
      <c r="J10722" s="111"/>
      <c r="AD10722" s="111"/>
      <c r="AH10722" s="111"/>
    </row>
    <row r="10723" spans="3:34">
      <c r="C10723" s="111"/>
      <c r="D10723" s="111"/>
      <c r="E10723" s="111"/>
      <c r="F10723" s="138"/>
      <c r="G10723" s="111"/>
      <c r="J10723" s="111"/>
      <c r="AD10723" s="111"/>
      <c r="AH10723" s="111"/>
    </row>
    <row r="10724" spans="3:34">
      <c r="C10724" s="111"/>
      <c r="D10724" s="111"/>
      <c r="E10724" s="111"/>
      <c r="F10724" s="138"/>
      <c r="G10724" s="111"/>
      <c r="J10724" s="111"/>
      <c r="AD10724" s="111"/>
      <c r="AH10724" s="111"/>
    </row>
    <row r="10725" spans="3:34">
      <c r="C10725" s="111"/>
      <c r="D10725" s="111"/>
      <c r="E10725" s="111"/>
      <c r="F10725" s="138"/>
      <c r="G10725" s="111"/>
      <c r="J10725" s="111"/>
      <c r="AD10725" s="111"/>
      <c r="AH10725" s="111"/>
    </row>
    <row r="10726" spans="3:34">
      <c r="C10726" s="111"/>
      <c r="D10726" s="111"/>
      <c r="E10726" s="111"/>
      <c r="F10726" s="138"/>
      <c r="G10726" s="111"/>
      <c r="J10726" s="111"/>
      <c r="AD10726" s="111"/>
      <c r="AH10726" s="111"/>
    </row>
    <row r="10727" spans="3:34">
      <c r="C10727" s="111"/>
      <c r="D10727" s="111"/>
      <c r="E10727" s="111"/>
      <c r="F10727" s="138"/>
      <c r="G10727" s="111"/>
      <c r="J10727" s="111"/>
      <c r="AD10727" s="111"/>
      <c r="AH10727" s="111"/>
    </row>
    <row r="10728" spans="3:34">
      <c r="C10728" s="111"/>
      <c r="D10728" s="111"/>
      <c r="E10728" s="111"/>
      <c r="F10728" s="138"/>
      <c r="G10728" s="111"/>
      <c r="J10728" s="111"/>
      <c r="AD10728" s="111"/>
      <c r="AH10728" s="111"/>
    </row>
    <row r="10729" spans="3:34">
      <c r="C10729" s="111"/>
      <c r="D10729" s="111"/>
      <c r="E10729" s="111"/>
      <c r="F10729" s="138"/>
      <c r="G10729" s="111"/>
      <c r="J10729" s="111"/>
      <c r="AD10729" s="111"/>
      <c r="AH10729" s="111"/>
    </row>
    <row r="10730" spans="3:34">
      <c r="C10730" s="111"/>
      <c r="D10730" s="111"/>
      <c r="E10730" s="111"/>
      <c r="F10730" s="138"/>
      <c r="G10730" s="111"/>
      <c r="J10730" s="111"/>
      <c r="AD10730" s="111"/>
      <c r="AH10730" s="111"/>
    </row>
    <row r="10731" spans="3:34">
      <c r="C10731" s="111"/>
      <c r="D10731" s="111"/>
      <c r="E10731" s="111"/>
      <c r="F10731" s="138"/>
      <c r="G10731" s="111"/>
      <c r="J10731" s="111"/>
      <c r="AD10731" s="111"/>
      <c r="AH10731" s="111"/>
    </row>
    <row r="10732" spans="3:34">
      <c r="C10732" s="111"/>
      <c r="D10732" s="111"/>
      <c r="E10732" s="111"/>
      <c r="F10732" s="138"/>
      <c r="G10732" s="111"/>
      <c r="J10732" s="111"/>
      <c r="AD10732" s="111"/>
      <c r="AH10732" s="111"/>
    </row>
    <row r="10733" spans="3:34">
      <c r="C10733" s="111"/>
      <c r="D10733" s="111"/>
      <c r="E10733" s="111"/>
      <c r="F10733" s="138"/>
      <c r="G10733" s="111"/>
      <c r="J10733" s="111"/>
      <c r="AD10733" s="111"/>
      <c r="AH10733" s="111"/>
    </row>
    <row r="10734" spans="3:34">
      <c r="C10734" s="111"/>
      <c r="D10734" s="111"/>
      <c r="E10734" s="111"/>
      <c r="F10734" s="138"/>
      <c r="G10734" s="111"/>
      <c r="J10734" s="111"/>
      <c r="AD10734" s="111"/>
      <c r="AH10734" s="111"/>
    </row>
    <row r="10735" spans="3:34">
      <c r="C10735" s="111"/>
      <c r="D10735" s="111"/>
      <c r="E10735" s="111"/>
      <c r="F10735" s="138"/>
      <c r="G10735" s="111"/>
      <c r="J10735" s="111"/>
      <c r="AD10735" s="111"/>
      <c r="AH10735" s="111"/>
    </row>
    <row r="10736" spans="3:34">
      <c r="C10736" s="111"/>
      <c r="D10736" s="111"/>
      <c r="E10736" s="111"/>
      <c r="F10736" s="138"/>
      <c r="G10736" s="111"/>
      <c r="J10736" s="111"/>
      <c r="AD10736" s="111"/>
      <c r="AH10736" s="111"/>
    </row>
    <row r="10737" spans="3:34">
      <c r="C10737" s="111"/>
      <c r="D10737" s="111"/>
      <c r="E10737" s="111"/>
      <c r="F10737" s="138"/>
      <c r="G10737" s="111"/>
      <c r="J10737" s="111"/>
      <c r="AD10737" s="111"/>
      <c r="AH10737" s="111"/>
    </row>
    <row r="10738" spans="3:34">
      <c r="C10738" s="111"/>
      <c r="D10738" s="111"/>
      <c r="E10738" s="111"/>
      <c r="F10738" s="138"/>
      <c r="G10738" s="111"/>
      <c r="J10738" s="111"/>
      <c r="AD10738" s="111"/>
      <c r="AH10738" s="111"/>
    </row>
    <row r="10739" spans="3:34">
      <c r="C10739" s="111"/>
      <c r="D10739" s="111"/>
      <c r="E10739" s="111"/>
      <c r="F10739" s="138"/>
      <c r="G10739" s="111"/>
      <c r="J10739" s="111"/>
      <c r="AD10739" s="111"/>
      <c r="AH10739" s="111"/>
    </row>
    <row r="10740" spans="3:34">
      <c r="C10740" s="111"/>
      <c r="D10740" s="111"/>
      <c r="E10740" s="111"/>
      <c r="F10740" s="138"/>
      <c r="G10740" s="111"/>
      <c r="J10740" s="111"/>
      <c r="AD10740" s="111"/>
      <c r="AH10740" s="111"/>
    </row>
    <row r="10741" spans="3:34">
      <c r="C10741" s="111"/>
      <c r="D10741" s="111"/>
      <c r="E10741" s="111"/>
      <c r="F10741" s="138"/>
      <c r="G10741" s="111"/>
      <c r="J10741" s="111"/>
      <c r="AD10741" s="111"/>
      <c r="AH10741" s="111"/>
    </row>
    <row r="10742" spans="3:34">
      <c r="C10742" s="111"/>
      <c r="D10742" s="111"/>
      <c r="E10742" s="111"/>
      <c r="F10742" s="138"/>
      <c r="G10742" s="111"/>
      <c r="J10742" s="111"/>
      <c r="AD10742" s="111"/>
      <c r="AH10742" s="111"/>
    </row>
    <row r="10743" spans="3:34">
      <c r="C10743" s="111"/>
      <c r="D10743" s="111"/>
      <c r="E10743" s="111"/>
      <c r="F10743" s="138"/>
      <c r="G10743" s="111"/>
      <c r="J10743" s="111"/>
      <c r="AD10743" s="111"/>
      <c r="AH10743" s="111"/>
    </row>
    <row r="10744" spans="3:34">
      <c r="C10744" s="111"/>
      <c r="D10744" s="111"/>
      <c r="E10744" s="111"/>
      <c r="F10744" s="138"/>
      <c r="G10744" s="111"/>
      <c r="J10744" s="111"/>
      <c r="AD10744" s="111"/>
      <c r="AH10744" s="111"/>
    </row>
    <row r="10745" spans="3:34">
      <c r="C10745" s="111"/>
      <c r="D10745" s="111"/>
      <c r="E10745" s="111"/>
      <c r="F10745" s="138"/>
      <c r="G10745" s="111"/>
      <c r="J10745" s="111"/>
      <c r="AD10745" s="111"/>
      <c r="AH10745" s="111"/>
    </row>
    <row r="10746" spans="3:34">
      <c r="C10746" s="111"/>
      <c r="D10746" s="111"/>
      <c r="E10746" s="111"/>
      <c r="F10746" s="138"/>
      <c r="G10746" s="111"/>
      <c r="J10746" s="111"/>
      <c r="AD10746" s="111"/>
      <c r="AH10746" s="111"/>
    </row>
    <row r="10747" spans="3:34">
      <c r="C10747" s="111"/>
      <c r="D10747" s="111"/>
      <c r="E10747" s="111"/>
      <c r="F10747" s="138"/>
      <c r="G10747" s="111"/>
      <c r="J10747" s="111"/>
      <c r="AD10747" s="111"/>
      <c r="AH10747" s="111"/>
    </row>
    <row r="10748" spans="3:34">
      <c r="C10748" s="111"/>
      <c r="D10748" s="111"/>
      <c r="E10748" s="111"/>
      <c r="F10748" s="138"/>
      <c r="G10748" s="111"/>
      <c r="J10748" s="111"/>
      <c r="AD10748" s="111"/>
      <c r="AH10748" s="111"/>
    </row>
    <row r="10749" spans="3:34">
      <c r="C10749" s="111"/>
      <c r="D10749" s="111"/>
      <c r="E10749" s="111"/>
      <c r="F10749" s="138"/>
      <c r="G10749" s="111"/>
      <c r="J10749" s="111"/>
      <c r="AD10749" s="111"/>
      <c r="AH10749" s="111"/>
    </row>
    <row r="10750" spans="3:34">
      <c r="C10750" s="111"/>
      <c r="D10750" s="111"/>
      <c r="E10750" s="111"/>
      <c r="F10750" s="138"/>
      <c r="G10750" s="111"/>
      <c r="J10750" s="111"/>
      <c r="AD10750" s="111"/>
      <c r="AH10750" s="111"/>
    </row>
    <row r="10751" spans="3:34">
      <c r="C10751" s="111"/>
      <c r="D10751" s="111"/>
      <c r="E10751" s="111"/>
      <c r="F10751" s="138"/>
      <c r="G10751" s="111"/>
      <c r="J10751" s="111"/>
      <c r="AD10751" s="111"/>
      <c r="AH10751" s="111"/>
    </row>
    <row r="10752" spans="3:34">
      <c r="C10752" s="111"/>
      <c r="D10752" s="111"/>
      <c r="E10752" s="111"/>
      <c r="F10752" s="138"/>
      <c r="G10752" s="111"/>
      <c r="J10752" s="111"/>
      <c r="AD10752" s="111"/>
      <c r="AH10752" s="111"/>
    </row>
    <row r="10753" spans="3:34">
      <c r="C10753" s="111"/>
      <c r="D10753" s="111"/>
      <c r="E10753" s="111"/>
      <c r="F10753" s="138"/>
      <c r="G10753" s="111"/>
      <c r="J10753" s="111"/>
      <c r="AD10753" s="111"/>
      <c r="AH10753" s="111"/>
    </row>
    <row r="10754" spans="3:34">
      <c r="C10754" s="111"/>
      <c r="D10754" s="111"/>
      <c r="E10754" s="111"/>
      <c r="F10754" s="138"/>
      <c r="G10754" s="111"/>
      <c r="J10754" s="111"/>
      <c r="AD10754" s="111"/>
      <c r="AH10754" s="111"/>
    </row>
    <row r="10755" spans="3:34">
      <c r="C10755" s="111"/>
      <c r="D10755" s="111"/>
      <c r="E10755" s="111"/>
      <c r="F10755" s="138"/>
      <c r="G10755" s="111"/>
      <c r="J10755" s="111"/>
      <c r="AD10755" s="111"/>
      <c r="AH10755" s="111"/>
    </row>
    <row r="10756" spans="3:34">
      <c r="C10756" s="111"/>
      <c r="D10756" s="111"/>
      <c r="E10756" s="111"/>
      <c r="F10756" s="138"/>
      <c r="G10756" s="111"/>
      <c r="J10756" s="111"/>
      <c r="AD10756" s="111"/>
      <c r="AH10756" s="111"/>
    </row>
    <row r="10757" spans="3:34">
      <c r="C10757" s="111"/>
      <c r="D10757" s="111"/>
      <c r="E10757" s="111"/>
      <c r="F10757" s="138"/>
      <c r="G10757" s="111"/>
      <c r="J10757" s="111"/>
      <c r="AD10757" s="111"/>
      <c r="AH10757" s="111"/>
    </row>
    <row r="10758" spans="3:34">
      <c r="C10758" s="111"/>
      <c r="D10758" s="111"/>
      <c r="E10758" s="111"/>
      <c r="F10758" s="138"/>
      <c r="G10758" s="111"/>
      <c r="J10758" s="111"/>
      <c r="AD10758" s="111"/>
      <c r="AH10758" s="111"/>
    </row>
    <row r="10759" spans="3:34">
      <c r="C10759" s="111"/>
      <c r="D10759" s="111"/>
      <c r="E10759" s="111"/>
      <c r="F10759" s="138"/>
      <c r="G10759" s="111"/>
      <c r="J10759" s="111"/>
      <c r="AD10759" s="111"/>
      <c r="AH10759" s="111"/>
    </row>
    <row r="10760" spans="3:34">
      <c r="C10760" s="111"/>
      <c r="D10760" s="111"/>
      <c r="E10760" s="111"/>
      <c r="F10760" s="138"/>
      <c r="G10760" s="111"/>
      <c r="J10760" s="111"/>
      <c r="AD10760" s="111"/>
      <c r="AH10760" s="111"/>
    </row>
    <row r="10761" spans="3:34">
      <c r="C10761" s="111"/>
      <c r="D10761" s="111"/>
      <c r="E10761" s="111"/>
      <c r="F10761" s="138"/>
      <c r="G10761" s="111"/>
      <c r="J10761" s="111"/>
      <c r="AD10761" s="111"/>
      <c r="AH10761" s="111"/>
    </row>
    <row r="10762" spans="3:34">
      <c r="C10762" s="111"/>
      <c r="D10762" s="111"/>
      <c r="E10762" s="111"/>
      <c r="F10762" s="138"/>
      <c r="G10762" s="111"/>
      <c r="J10762" s="111"/>
      <c r="AD10762" s="111"/>
      <c r="AH10762" s="111"/>
    </row>
    <row r="10763" spans="3:34">
      <c r="C10763" s="111"/>
      <c r="D10763" s="111"/>
      <c r="E10763" s="111"/>
      <c r="F10763" s="138"/>
      <c r="G10763" s="111"/>
      <c r="J10763" s="111"/>
      <c r="AD10763" s="111"/>
      <c r="AH10763" s="111"/>
    </row>
    <row r="10764" spans="3:34">
      <c r="C10764" s="111"/>
      <c r="D10764" s="111"/>
      <c r="E10764" s="111"/>
      <c r="F10764" s="138"/>
      <c r="G10764" s="111"/>
      <c r="J10764" s="111"/>
      <c r="AD10764" s="111"/>
      <c r="AH10764" s="111"/>
    </row>
    <row r="10765" spans="3:34">
      <c r="C10765" s="111"/>
      <c r="D10765" s="111"/>
      <c r="E10765" s="111"/>
      <c r="F10765" s="138"/>
      <c r="G10765" s="111"/>
      <c r="J10765" s="111"/>
      <c r="AD10765" s="111"/>
      <c r="AH10765" s="111"/>
    </row>
    <row r="10766" spans="3:34">
      <c r="C10766" s="111"/>
      <c r="D10766" s="111"/>
      <c r="E10766" s="111"/>
      <c r="F10766" s="138"/>
      <c r="G10766" s="111"/>
      <c r="J10766" s="111"/>
      <c r="AD10766" s="111"/>
      <c r="AH10766" s="111"/>
    </row>
    <row r="10767" spans="3:34">
      <c r="C10767" s="111"/>
      <c r="D10767" s="111"/>
      <c r="E10767" s="111"/>
      <c r="F10767" s="138"/>
      <c r="G10767" s="111"/>
      <c r="J10767" s="111"/>
      <c r="AD10767" s="111"/>
      <c r="AH10767" s="111"/>
    </row>
    <row r="10768" spans="3:34">
      <c r="C10768" s="111"/>
      <c r="D10768" s="111"/>
      <c r="E10768" s="111"/>
      <c r="F10768" s="138"/>
      <c r="G10768" s="111"/>
      <c r="J10768" s="111"/>
      <c r="AD10768" s="111"/>
      <c r="AH10768" s="111"/>
    </row>
    <row r="10769" spans="3:34">
      <c r="C10769" s="111"/>
      <c r="D10769" s="111"/>
      <c r="E10769" s="111"/>
      <c r="F10769" s="138"/>
      <c r="G10769" s="111"/>
      <c r="J10769" s="111"/>
      <c r="AD10769" s="111"/>
      <c r="AH10769" s="111"/>
    </row>
    <row r="10770" spans="3:34">
      <c r="C10770" s="111"/>
      <c r="D10770" s="111"/>
      <c r="E10770" s="111"/>
      <c r="F10770" s="138"/>
      <c r="G10770" s="111"/>
      <c r="J10770" s="111"/>
      <c r="AD10770" s="111"/>
      <c r="AH10770" s="111"/>
    </row>
    <row r="10771" spans="3:34">
      <c r="C10771" s="111"/>
      <c r="D10771" s="111"/>
      <c r="E10771" s="111"/>
      <c r="F10771" s="138"/>
      <c r="G10771" s="111"/>
      <c r="J10771" s="111"/>
      <c r="AD10771" s="111"/>
      <c r="AH10771" s="111"/>
    </row>
    <row r="10772" spans="3:34">
      <c r="C10772" s="111"/>
      <c r="D10772" s="111"/>
      <c r="E10772" s="111"/>
      <c r="F10772" s="138"/>
      <c r="G10772" s="111"/>
      <c r="J10772" s="111"/>
      <c r="AD10772" s="111"/>
      <c r="AH10772" s="111"/>
    </row>
    <row r="10773" spans="3:34">
      <c r="C10773" s="111"/>
      <c r="D10773" s="111"/>
      <c r="E10773" s="111"/>
      <c r="F10773" s="138"/>
      <c r="G10773" s="111"/>
      <c r="J10773" s="111"/>
      <c r="AD10773" s="111"/>
      <c r="AH10773" s="111"/>
    </row>
    <row r="10774" spans="3:34">
      <c r="C10774" s="111"/>
      <c r="D10774" s="111"/>
      <c r="E10774" s="111"/>
      <c r="F10774" s="138"/>
      <c r="G10774" s="111"/>
      <c r="J10774" s="111"/>
      <c r="AD10774" s="111"/>
      <c r="AH10774" s="111"/>
    </row>
    <row r="10775" spans="3:34">
      <c r="C10775" s="111"/>
      <c r="D10775" s="111"/>
      <c r="E10775" s="111"/>
      <c r="F10775" s="138"/>
      <c r="G10775" s="111"/>
      <c r="J10775" s="111"/>
      <c r="AD10775" s="111"/>
      <c r="AH10775" s="111"/>
    </row>
    <row r="10776" spans="3:34">
      <c r="C10776" s="111"/>
      <c r="D10776" s="111"/>
      <c r="E10776" s="111"/>
      <c r="F10776" s="138"/>
      <c r="G10776" s="111"/>
      <c r="J10776" s="111"/>
      <c r="AD10776" s="111"/>
      <c r="AH10776" s="111"/>
    </row>
    <row r="10777" spans="3:34">
      <c r="C10777" s="111"/>
      <c r="D10777" s="111"/>
      <c r="E10777" s="111"/>
      <c r="F10777" s="138"/>
      <c r="G10777" s="111"/>
      <c r="J10777" s="111"/>
      <c r="AD10777" s="111"/>
      <c r="AH10777" s="111"/>
    </row>
    <row r="10778" spans="3:34">
      <c r="C10778" s="111"/>
      <c r="D10778" s="111"/>
      <c r="E10778" s="111"/>
      <c r="F10778" s="138"/>
      <c r="G10778" s="111"/>
      <c r="J10778" s="111"/>
      <c r="AD10778" s="111"/>
      <c r="AH10778" s="111"/>
    </row>
    <row r="10779" spans="3:34">
      <c r="C10779" s="111"/>
      <c r="D10779" s="111"/>
      <c r="E10779" s="111"/>
      <c r="F10779" s="138"/>
      <c r="G10779" s="111"/>
      <c r="J10779" s="111"/>
      <c r="AD10779" s="111"/>
      <c r="AH10779" s="111"/>
    </row>
    <row r="10780" spans="3:34">
      <c r="C10780" s="111"/>
      <c r="D10780" s="111"/>
      <c r="E10780" s="111"/>
      <c r="F10780" s="138"/>
      <c r="G10780" s="111"/>
      <c r="J10780" s="111"/>
      <c r="AD10780" s="111"/>
      <c r="AH10780" s="111"/>
    </row>
    <row r="10781" spans="3:34">
      <c r="C10781" s="111"/>
      <c r="D10781" s="111"/>
      <c r="E10781" s="111"/>
      <c r="F10781" s="138"/>
      <c r="G10781" s="111"/>
      <c r="J10781" s="111"/>
      <c r="AD10781" s="111"/>
      <c r="AH10781" s="111"/>
    </row>
    <row r="10782" spans="3:34">
      <c r="C10782" s="111"/>
      <c r="D10782" s="111"/>
      <c r="E10782" s="111"/>
      <c r="F10782" s="138"/>
      <c r="G10782" s="111"/>
      <c r="J10782" s="111"/>
      <c r="AD10782" s="111"/>
      <c r="AH10782" s="111"/>
    </row>
    <row r="10783" spans="3:34">
      <c r="C10783" s="111"/>
      <c r="D10783" s="111"/>
      <c r="E10783" s="111"/>
      <c r="F10783" s="138"/>
      <c r="G10783" s="111"/>
      <c r="J10783" s="111"/>
      <c r="AD10783" s="111"/>
      <c r="AH10783" s="111"/>
    </row>
    <row r="10784" spans="3:34">
      <c r="C10784" s="111"/>
      <c r="D10784" s="111"/>
      <c r="E10784" s="111"/>
      <c r="F10784" s="138"/>
      <c r="G10784" s="111"/>
      <c r="J10784" s="111"/>
      <c r="AD10784" s="111"/>
      <c r="AH10784" s="111"/>
    </row>
    <row r="10785" spans="3:34">
      <c r="C10785" s="111"/>
      <c r="D10785" s="111"/>
      <c r="E10785" s="111"/>
      <c r="F10785" s="138"/>
      <c r="G10785" s="111"/>
      <c r="J10785" s="111"/>
      <c r="AD10785" s="111"/>
      <c r="AH10785" s="111"/>
    </row>
    <row r="10786" spans="3:34">
      <c r="C10786" s="111"/>
      <c r="D10786" s="111"/>
      <c r="E10786" s="111"/>
      <c r="F10786" s="138"/>
      <c r="G10786" s="111"/>
      <c r="J10786" s="111"/>
      <c r="AD10786" s="111"/>
      <c r="AH10786" s="111"/>
    </row>
    <row r="10787" spans="3:34">
      <c r="C10787" s="111"/>
      <c r="D10787" s="111"/>
      <c r="E10787" s="111"/>
      <c r="F10787" s="138"/>
      <c r="G10787" s="111"/>
      <c r="J10787" s="111"/>
      <c r="AD10787" s="111"/>
      <c r="AH10787" s="111"/>
    </row>
    <row r="10788" spans="3:34">
      <c r="C10788" s="111"/>
      <c r="D10788" s="111"/>
      <c r="E10788" s="111"/>
      <c r="F10788" s="138"/>
      <c r="G10788" s="111"/>
      <c r="J10788" s="111"/>
      <c r="AD10788" s="111"/>
      <c r="AH10788" s="111"/>
    </row>
    <row r="10789" spans="3:34">
      <c r="C10789" s="111"/>
      <c r="D10789" s="111"/>
      <c r="E10789" s="111"/>
      <c r="F10789" s="138"/>
      <c r="G10789" s="111"/>
      <c r="J10789" s="111"/>
      <c r="AD10789" s="111"/>
      <c r="AH10789" s="111"/>
    </row>
    <row r="10790" spans="3:34">
      <c r="C10790" s="111"/>
      <c r="D10790" s="111"/>
      <c r="E10790" s="111"/>
      <c r="F10790" s="138"/>
      <c r="G10790" s="111"/>
      <c r="J10790" s="111"/>
      <c r="AD10790" s="111"/>
      <c r="AH10790" s="111"/>
    </row>
    <row r="10791" spans="3:34">
      <c r="C10791" s="111"/>
      <c r="D10791" s="111"/>
      <c r="E10791" s="111"/>
      <c r="F10791" s="138"/>
      <c r="G10791" s="111"/>
      <c r="J10791" s="111"/>
      <c r="AD10791" s="111"/>
      <c r="AH10791" s="111"/>
    </row>
    <row r="10792" spans="3:34">
      <c r="C10792" s="111"/>
      <c r="D10792" s="111"/>
      <c r="E10792" s="111"/>
      <c r="F10792" s="138"/>
      <c r="G10792" s="111"/>
      <c r="J10792" s="111"/>
      <c r="AD10792" s="111"/>
      <c r="AH10792" s="111"/>
    </row>
    <row r="10793" spans="3:34">
      <c r="C10793" s="111"/>
      <c r="D10793" s="111"/>
      <c r="E10793" s="111"/>
      <c r="F10793" s="138"/>
      <c r="G10793" s="111"/>
      <c r="J10793" s="111"/>
      <c r="AD10793" s="111"/>
      <c r="AH10793" s="111"/>
    </row>
    <row r="10794" spans="3:34">
      <c r="C10794" s="111"/>
      <c r="D10794" s="111"/>
      <c r="E10794" s="111"/>
      <c r="F10794" s="138"/>
      <c r="G10794" s="111"/>
      <c r="J10794" s="111"/>
      <c r="AD10794" s="111"/>
      <c r="AH10794" s="111"/>
    </row>
    <row r="10795" spans="3:34">
      <c r="C10795" s="111"/>
      <c r="D10795" s="111"/>
      <c r="E10795" s="111"/>
      <c r="F10795" s="138"/>
      <c r="G10795" s="111"/>
      <c r="J10795" s="111"/>
      <c r="AD10795" s="111"/>
      <c r="AH10795" s="111"/>
    </row>
    <row r="10796" spans="3:34">
      <c r="C10796" s="111"/>
      <c r="D10796" s="111"/>
      <c r="E10796" s="111"/>
      <c r="F10796" s="138"/>
      <c r="G10796" s="111"/>
      <c r="J10796" s="111"/>
      <c r="AD10796" s="111"/>
      <c r="AH10796" s="111"/>
    </row>
    <row r="10797" spans="3:34">
      <c r="C10797" s="111"/>
      <c r="D10797" s="111"/>
      <c r="E10797" s="111"/>
      <c r="F10797" s="138"/>
      <c r="G10797" s="111"/>
      <c r="J10797" s="111"/>
      <c r="AD10797" s="111"/>
      <c r="AH10797" s="111"/>
    </row>
    <row r="10798" spans="3:34">
      <c r="C10798" s="111"/>
      <c r="D10798" s="111"/>
      <c r="E10798" s="111"/>
      <c r="F10798" s="138"/>
      <c r="G10798" s="111"/>
      <c r="J10798" s="111"/>
      <c r="AD10798" s="111"/>
      <c r="AH10798" s="111"/>
    </row>
    <row r="10799" spans="3:34">
      <c r="C10799" s="111"/>
      <c r="D10799" s="111"/>
      <c r="E10799" s="111"/>
      <c r="F10799" s="138"/>
      <c r="G10799" s="111"/>
      <c r="J10799" s="111"/>
      <c r="AD10799" s="111"/>
      <c r="AH10799" s="111"/>
    </row>
    <row r="10800" spans="3:34">
      <c r="C10800" s="111"/>
      <c r="D10800" s="111"/>
      <c r="E10800" s="111"/>
      <c r="F10800" s="138"/>
      <c r="G10800" s="111"/>
      <c r="J10800" s="111"/>
      <c r="AD10800" s="111"/>
      <c r="AH10800" s="111"/>
    </row>
    <row r="10801" spans="3:34">
      <c r="C10801" s="111"/>
      <c r="D10801" s="111"/>
      <c r="E10801" s="111"/>
      <c r="F10801" s="138"/>
      <c r="G10801" s="111"/>
      <c r="J10801" s="111"/>
      <c r="AD10801" s="111"/>
      <c r="AH10801" s="111"/>
    </row>
    <row r="10802" spans="3:34">
      <c r="C10802" s="111"/>
      <c r="D10802" s="111"/>
      <c r="E10802" s="111"/>
      <c r="F10802" s="138"/>
      <c r="G10802" s="111"/>
      <c r="J10802" s="111"/>
      <c r="AD10802" s="111"/>
      <c r="AH10802" s="111"/>
    </row>
    <row r="10803" spans="3:34">
      <c r="C10803" s="111"/>
      <c r="D10803" s="111"/>
      <c r="E10803" s="111"/>
      <c r="F10803" s="138"/>
      <c r="G10803" s="111"/>
      <c r="J10803" s="111"/>
      <c r="AD10803" s="111"/>
      <c r="AH10803" s="111"/>
    </row>
    <row r="10804" spans="3:34">
      <c r="C10804" s="111"/>
      <c r="D10804" s="111"/>
      <c r="E10804" s="111"/>
      <c r="F10804" s="138"/>
      <c r="G10804" s="111"/>
      <c r="J10804" s="111"/>
      <c r="AD10804" s="111"/>
      <c r="AH10804" s="111"/>
    </row>
    <row r="10805" spans="3:34">
      <c r="C10805" s="111"/>
      <c r="D10805" s="111"/>
      <c r="E10805" s="111"/>
      <c r="F10805" s="138"/>
      <c r="G10805" s="111"/>
      <c r="J10805" s="111"/>
      <c r="AD10805" s="111"/>
      <c r="AH10805" s="111"/>
    </row>
    <row r="10806" spans="3:34">
      <c r="C10806" s="111"/>
      <c r="D10806" s="111"/>
      <c r="E10806" s="111"/>
      <c r="F10806" s="138"/>
      <c r="G10806" s="111"/>
      <c r="J10806" s="111"/>
      <c r="AD10806" s="111"/>
      <c r="AH10806" s="111"/>
    </row>
    <row r="10807" spans="3:34">
      <c r="C10807" s="111"/>
      <c r="D10807" s="111"/>
      <c r="E10807" s="111"/>
      <c r="F10807" s="138"/>
      <c r="G10807" s="111"/>
      <c r="J10807" s="111"/>
      <c r="AD10807" s="111"/>
      <c r="AH10807" s="111"/>
    </row>
    <row r="10808" spans="3:34">
      <c r="C10808" s="111"/>
      <c r="D10808" s="111"/>
      <c r="E10808" s="111"/>
      <c r="F10808" s="138"/>
      <c r="G10808" s="111"/>
      <c r="J10808" s="111"/>
      <c r="AD10808" s="111"/>
      <c r="AH10808" s="111"/>
    </row>
    <row r="10809" spans="3:34">
      <c r="C10809" s="111"/>
      <c r="D10809" s="111"/>
      <c r="E10809" s="111"/>
      <c r="F10809" s="138"/>
      <c r="G10809" s="111"/>
      <c r="J10809" s="111"/>
      <c r="AD10809" s="111"/>
      <c r="AH10809" s="111"/>
    </row>
    <row r="10810" spans="3:34">
      <c r="C10810" s="111"/>
      <c r="D10810" s="111"/>
      <c r="E10810" s="111"/>
      <c r="F10810" s="138"/>
      <c r="G10810" s="111"/>
      <c r="J10810" s="111"/>
      <c r="AD10810" s="111"/>
      <c r="AH10810" s="111"/>
    </row>
    <row r="10811" spans="3:34">
      <c r="C10811" s="111"/>
      <c r="D10811" s="111"/>
      <c r="E10811" s="111"/>
      <c r="F10811" s="138"/>
      <c r="G10811" s="111"/>
      <c r="J10811" s="111"/>
      <c r="AD10811" s="111"/>
      <c r="AH10811" s="111"/>
    </row>
    <row r="10812" spans="3:34">
      <c r="C10812" s="111"/>
      <c r="D10812" s="111"/>
      <c r="E10812" s="111"/>
      <c r="F10812" s="138"/>
      <c r="G10812" s="111"/>
      <c r="J10812" s="111"/>
      <c r="AD10812" s="111"/>
      <c r="AH10812" s="111"/>
    </row>
    <row r="10813" spans="3:34">
      <c r="C10813" s="111"/>
      <c r="D10813" s="111"/>
      <c r="E10813" s="111"/>
      <c r="F10813" s="138"/>
      <c r="G10813" s="111"/>
      <c r="J10813" s="111"/>
      <c r="AD10813" s="111"/>
      <c r="AH10813" s="111"/>
    </row>
    <row r="10814" spans="3:34">
      <c r="C10814" s="111"/>
      <c r="D10814" s="111"/>
      <c r="E10814" s="111"/>
      <c r="F10814" s="138"/>
      <c r="G10814" s="111"/>
      <c r="J10814" s="111"/>
      <c r="AD10814" s="111"/>
      <c r="AH10814" s="111"/>
    </row>
    <row r="10815" spans="3:34">
      <c r="C10815" s="111"/>
      <c r="D10815" s="111"/>
      <c r="E10815" s="111"/>
      <c r="F10815" s="138"/>
      <c r="G10815" s="111"/>
      <c r="J10815" s="111"/>
      <c r="AD10815" s="111"/>
      <c r="AH10815" s="111"/>
    </row>
    <row r="10816" spans="3:34">
      <c r="C10816" s="111"/>
      <c r="D10816" s="111"/>
      <c r="E10816" s="111"/>
      <c r="F10816" s="138"/>
      <c r="G10816" s="111"/>
      <c r="J10816" s="111"/>
      <c r="AD10816" s="111"/>
      <c r="AH10816" s="111"/>
    </row>
    <row r="10817" spans="3:34">
      <c r="C10817" s="111"/>
      <c r="D10817" s="111"/>
      <c r="E10817" s="111"/>
      <c r="F10817" s="138"/>
      <c r="G10817" s="111"/>
      <c r="J10817" s="111"/>
      <c r="AD10817" s="111"/>
      <c r="AH10817" s="111"/>
    </row>
    <row r="10818" spans="3:34">
      <c r="C10818" s="111"/>
      <c r="D10818" s="111"/>
      <c r="E10818" s="111"/>
      <c r="F10818" s="138"/>
      <c r="G10818" s="111"/>
      <c r="J10818" s="111"/>
      <c r="AD10818" s="111"/>
      <c r="AH10818" s="111"/>
    </row>
    <row r="10819" spans="3:34">
      <c r="C10819" s="111"/>
      <c r="D10819" s="111"/>
      <c r="E10819" s="111"/>
      <c r="F10819" s="138"/>
      <c r="G10819" s="111"/>
      <c r="J10819" s="111"/>
      <c r="AD10819" s="111"/>
      <c r="AH10819" s="111"/>
    </row>
    <row r="10820" spans="3:34">
      <c r="C10820" s="111"/>
      <c r="D10820" s="111"/>
      <c r="E10820" s="111"/>
      <c r="F10820" s="138"/>
      <c r="G10820" s="111"/>
      <c r="J10820" s="111"/>
      <c r="AD10820" s="111"/>
      <c r="AH10820" s="111"/>
    </row>
    <row r="10821" spans="3:34">
      <c r="C10821" s="111"/>
      <c r="D10821" s="111"/>
      <c r="E10821" s="111"/>
      <c r="F10821" s="138"/>
      <c r="G10821" s="111"/>
      <c r="J10821" s="111"/>
      <c r="AD10821" s="111"/>
      <c r="AH10821" s="111"/>
    </row>
    <row r="10822" spans="3:34">
      <c r="C10822" s="111"/>
      <c r="D10822" s="111"/>
      <c r="E10822" s="111"/>
      <c r="F10822" s="138"/>
      <c r="G10822" s="111"/>
      <c r="J10822" s="111"/>
      <c r="AD10822" s="111"/>
      <c r="AH10822" s="111"/>
    </row>
    <row r="10823" spans="3:34">
      <c r="C10823" s="111"/>
      <c r="D10823" s="111"/>
      <c r="E10823" s="111"/>
      <c r="F10823" s="138"/>
      <c r="G10823" s="111"/>
      <c r="J10823" s="111"/>
      <c r="AD10823" s="111"/>
      <c r="AH10823" s="111"/>
    </row>
    <row r="10824" spans="3:34">
      <c r="C10824" s="111"/>
      <c r="D10824" s="111"/>
      <c r="E10824" s="111"/>
      <c r="F10824" s="138"/>
      <c r="G10824" s="111"/>
      <c r="J10824" s="111"/>
      <c r="AD10824" s="111"/>
      <c r="AH10824" s="111"/>
    </row>
    <row r="10825" spans="3:34">
      <c r="C10825" s="111"/>
      <c r="D10825" s="111"/>
      <c r="E10825" s="111"/>
      <c r="F10825" s="138"/>
      <c r="G10825" s="111"/>
      <c r="J10825" s="111"/>
      <c r="AD10825" s="111"/>
      <c r="AH10825" s="111"/>
    </row>
    <row r="10826" spans="3:34">
      <c r="C10826" s="111"/>
      <c r="D10826" s="111"/>
      <c r="E10826" s="111"/>
      <c r="F10826" s="138"/>
      <c r="G10826" s="111"/>
      <c r="J10826" s="111"/>
      <c r="AD10826" s="111"/>
      <c r="AH10826" s="111"/>
    </row>
    <row r="10827" spans="3:34">
      <c r="C10827" s="111"/>
      <c r="D10827" s="111"/>
      <c r="E10827" s="111"/>
      <c r="F10827" s="138"/>
      <c r="G10827" s="111"/>
      <c r="J10827" s="111"/>
      <c r="AD10827" s="111"/>
      <c r="AH10827" s="111"/>
    </row>
    <row r="10828" spans="3:34">
      <c r="C10828" s="111"/>
      <c r="D10828" s="111"/>
      <c r="E10828" s="111"/>
      <c r="F10828" s="138"/>
      <c r="G10828" s="111"/>
      <c r="J10828" s="111"/>
      <c r="AD10828" s="111"/>
      <c r="AH10828" s="111"/>
    </row>
    <row r="10829" spans="3:34">
      <c r="C10829" s="111"/>
      <c r="D10829" s="111"/>
      <c r="E10829" s="111"/>
      <c r="F10829" s="138"/>
      <c r="G10829" s="111"/>
      <c r="J10829" s="111"/>
      <c r="AD10829" s="111"/>
      <c r="AH10829" s="111"/>
    </row>
    <row r="10830" spans="3:34">
      <c r="C10830" s="111"/>
      <c r="D10830" s="111"/>
      <c r="E10830" s="111"/>
      <c r="F10830" s="138"/>
      <c r="G10830" s="111"/>
      <c r="J10830" s="111"/>
      <c r="AD10830" s="111"/>
      <c r="AH10830" s="111"/>
    </row>
    <row r="10831" spans="3:34">
      <c r="C10831" s="111"/>
      <c r="D10831" s="111"/>
      <c r="E10831" s="111"/>
      <c r="F10831" s="138"/>
      <c r="G10831" s="111"/>
      <c r="J10831" s="111"/>
      <c r="AD10831" s="111"/>
      <c r="AH10831" s="111"/>
    </row>
    <row r="10832" spans="3:34">
      <c r="C10832" s="111"/>
      <c r="D10832" s="111"/>
      <c r="E10832" s="111"/>
      <c r="F10832" s="138"/>
      <c r="G10832" s="111"/>
      <c r="J10832" s="111"/>
      <c r="AD10832" s="111"/>
      <c r="AH10832" s="111"/>
    </row>
    <row r="10833" spans="3:34">
      <c r="C10833" s="111"/>
      <c r="D10833" s="111"/>
      <c r="E10833" s="111"/>
      <c r="F10833" s="138"/>
      <c r="G10833" s="111"/>
      <c r="J10833" s="111"/>
      <c r="AD10833" s="111"/>
      <c r="AH10833" s="111"/>
    </row>
    <row r="10834" spans="3:34">
      <c r="C10834" s="111"/>
      <c r="D10834" s="111"/>
      <c r="E10834" s="111"/>
      <c r="F10834" s="138"/>
      <c r="G10834" s="111"/>
      <c r="J10834" s="111"/>
      <c r="AD10834" s="111"/>
      <c r="AH10834" s="111"/>
    </row>
    <row r="10835" spans="3:34">
      <c r="C10835" s="111"/>
      <c r="D10835" s="111"/>
      <c r="E10835" s="111"/>
      <c r="F10835" s="138"/>
      <c r="G10835" s="111"/>
      <c r="J10835" s="111"/>
      <c r="AD10835" s="111"/>
      <c r="AH10835" s="111"/>
    </row>
    <row r="10836" spans="3:34">
      <c r="C10836" s="111"/>
      <c r="D10836" s="111"/>
      <c r="E10836" s="111"/>
      <c r="F10836" s="138"/>
      <c r="G10836" s="111"/>
      <c r="J10836" s="111"/>
      <c r="AD10836" s="111"/>
      <c r="AH10836" s="111"/>
    </row>
    <row r="10837" spans="3:34">
      <c r="C10837" s="111"/>
      <c r="D10837" s="111"/>
      <c r="E10837" s="111"/>
      <c r="F10837" s="138"/>
      <c r="G10837" s="111"/>
      <c r="J10837" s="111"/>
      <c r="AD10837" s="111"/>
      <c r="AH10837" s="111"/>
    </row>
    <row r="10838" spans="3:34">
      <c r="C10838" s="111"/>
      <c r="D10838" s="111"/>
      <c r="E10838" s="111"/>
      <c r="F10838" s="138"/>
      <c r="G10838" s="111"/>
      <c r="J10838" s="111"/>
      <c r="AD10838" s="111"/>
      <c r="AH10838" s="111"/>
    </row>
    <row r="10839" spans="3:34">
      <c r="C10839" s="111"/>
      <c r="D10839" s="111"/>
      <c r="E10839" s="111"/>
      <c r="F10839" s="138"/>
      <c r="G10839" s="111"/>
      <c r="J10839" s="111"/>
      <c r="AD10839" s="111"/>
      <c r="AH10839" s="111"/>
    </row>
    <row r="10840" spans="3:34">
      <c r="C10840" s="111"/>
      <c r="D10840" s="111"/>
      <c r="E10840" s="111"/>
      <c r="F10840" s="138"/>
      <c r="G10840" s="111"/>
      <c r="J10840" s="111"/>
      <c r="AD10840" s="111"/>
      <c r="AH10840" s="111"/>
    </row>
    <row r="10841" spans="3:34">
      <c r="C10841" s="111"/>
      <c r="D10841" s="111"/>
      <c r="E10841" s="111"/>
      <c r="F10841" s="138"/>
      <c r="G10841" s="111"/>
      <c r="J10841" s="111"/>
      <c r="AD10841" s="111"/>
      <c r="AH10841" s="111"/>
    </row>
    <row r="10842" spans="3:34">
      <c r="C10842" s="111"/>
      <c r="D10842" s="111"/>
      <c r="E10842" s="111"/>
      <c r="F10842" s="138"/>
      <c r="G10842" s="111"/>
      <c r="J10842" s="111"/>
      <c r="AD10842" s="111"/>
      <c r="AH10842" s="111"/>
    </row>
    <row r="10843" spans="3:34">
      <c r="C10843" s="111"/>
      <c r="D10843" s="111"/>
      <c r="E10843" s="111"/>
      <c r="F10843" s="138"/>
      <c r="G10843" s="111"/>
      <c r="J10843" s="111"/>
      <c r="AD10843" s="111"/>
      <c r="AH10843" s="111"/>
    </row>
    <row r="10844" spans="3:34">
      <c r="C10844" s="111"/>
      <c r="D10844" s="111"/>
      <c r="E10844" s="111"/>
      <c r="F10844" s="138"/>
      <c r="G10844" s="111"/>
      <c r="J10844" s="111"/>
      <c r="AD10844" s="111"/>
      <c r="AH10844" s="111"/>
    </row>
    <row r="10845" spans="3:34">
      <c r="C10845" s="111"/>
      <c r="D10845" s="111"/>
      <c r="E10845" s="111"/>
      <c r="F10845" s="138"/>
      <c r="G10845" s="111"/>
      <c r="J10845" s="111"/>
      <c r="AD10845" s="111"/>
      <c r="AH10845" s="111"/>
    </row>
    <row r="10846" spans="3:34">
      <c r="C10846" s="111"/>
      <c r="D10846" s="111"/>
      <c r="E10846" s="111"/>
      <c r="F10846" s="138"/>
      <c r="G10846" s="111"/>
      <c r="J10846" s="111"/>
      <c r="AD10846" s="111"/>
      <c r="AH10846" s="111"/>
    </row>
    <row r="10847" spans="3:34">
      <c r="C10847" s="111"/>
      <c r="D10847" s="111"/>
      <c r="E10847" s="111"/>
      <c r="F10847" s="138"/>
      <c r="G10847" s="111"/>
      <c r="J10847" s="111"/>
      <c r="AD10847" s="111"/>
      <c r="AH10847" s="111"/>
    </row>
    <row r="10848" spans="3:34">
      <c r="C10848" s="111"/>
      <c r="D10848" s="111"/>
      <c r="E10848" s="111"/>
      <c r="F10848" s="138"/>
      <c r="G10848" s="111"/>
      <c r="J10848" s="111"/>
      <c r="AD10848" s="111"/>
      <c r="AH10848" s="111"/>
    </row>
    <row r="10849" spans="3:34">
      <c r="C10849" s="111"/>
      <c r="D10849" s="111"/>
      <c r="E10849" s="111"/>
      <c r="F10849" s="138"/>
      <c r="G10849" s="111"/>
      <c r="J10849" s="111"/>
      <c r="AD10849" s="111"/>
      <c r="AH10849" s="111"/>
    </row>
    <row r="10850" spans="3:34">
      <c r="C10850" s="111"/>
      <c r="D10850" s="111"/>
      <c r="E10850" s="111"/>
      <c r="F10850" s="138"/>
      <c r="G10850" s="111"/>
      <c r="J10850" s="111"/>
      <c r="AD10850" s="111"/>
      <c r="AH10850" s="111"/>
    </row>
    <row r="10851" spans="3:34">
      <c r="C10851" s="111"/>
      <c r="D10851" s="111"/>
      <c r="E10851" s="111"/>
      <c r="F10851" s="138"/>
      <c r="G10851" s="111"/>
      <c r="J10851" s="111"/>
      <c r="AD10851" s="111"/>
      <c r="AH10851" s="111"/>
    </row>
    <row r="10852" spans="3:34">
      <c r="C10852" s="111"/>
      <c r="D10852" s="111"/>
      <c r="E10852" s="111"/>
      <c r="F10852" s="138"/>
      <c r="G10852" s="111"/>
      <c r="J10852" s="111"/>
      <c r="AD10852" s="111"/>
      <c r="AH10852" s="111"/>
    </row>
    <row r="10853" spans="3:34">
      <c r="C10853" s="111"/>
      <c r="D10853" s="111"/>
      <c r="E10853" s="111"/>
      <c r="F10853" s="138"/>
      <c r="G10853" s="111"/>
      <c r="J10853" s="111"/>
      <c r="AD10853" s="111"/>
      <c r="AH10853" s="111"/>
    </row>
    <row r="10854" spans="3:34">
      <c r="C10854" s="111"/>
      <c r="D10854" s="111"/>
      <c r="E10854" s="111"/>
      <c r="F10854" s="138"/>
      <c r="G10854" s="111"/>
      <c r="J10854" s="111"/>
      <c r="AD10854" s="111"/>
      <c r="AH10854" s="111"/>
    </row>
    <row r="10855" spans="3:34">
      <c r="C10855" s="111"/>
      <c r="D10855" s="111"/>
      <c r="E10855" s="111"/>
      <c r="F10855" s="138"/>
      <c r="G10855" s="111"/>
      <c r="J10855" s="111"/>
      <c r="AD10855" s="111"/>
      <c r="AH10855" s="111"/>
    </row>
    <row r="10856" spans="3:34">
      <c r="C10856" s="111"/>
      <c r="D10856" s="111"/>
      <c r="E10856" s="111"/>
      <c r="F10856" s="138"/>
      <c r="G10856" s="111"/>
      <c r="J10856" s="111"/>
      <c r="AD10856" s="111"/>
      <c r="AH10856" s="111"/>
    </row>
    <row r="10857" spans="3:34">
      <c r="C10857" s="111"/>
      <c r="D10857" s="111"/>
      <c r="E10857" s="111"/>
      <c r="F10857" s="138"/>
      <c r="G10857" s="111"/>
      <c r="J10857" s="111"/>
      <c r="AD10857" s="111"/>
      <c r="AH10857" s="111"/>
    </row>
    <row r="10858" spans="3:34">
      <c r="C10858" s="111"/>
      <c r="D10858" s="111"/>
      <c r="E10858" s="111"/>
      <c r="F10858" s="138"/>
      <c r="G10858" s="111"/>
      <c r="J10858" s="111"/>
      <c r="AD10858" s="111"/>
      <c r="AH10858" s="111"/>
    </row>
    <row r="10859" spans="3:34">
      <c r="C10859" s="111"/>
      <c r="D10859" s="111"/>
      <c r="E10859" s="111"/>
      <c r="F10859" s="138"/>
      <c r="G10859" s="111"/>
      <c r="J10859" s="111"/>
      <c r="AD10859" s="111"/>
      <c r="AH10859" s="111"/>
    </row>
    <row r="10860" spans="3:34">
      <c r="C10860" s="111"/>
      <c r="D10860" s="111"/>
      <c r="E10860" s="111"/>
      <c r="F10860" s="138"/>
      <c r="G10860" s="111"/>
      <c r="J10860" s="111"/>
      <c r="AD10860" s="111"/>
      <c r="AH10860" s="111"/>
    </row>
    <row r="10861" spans="3:34">
      <c r="C10861" s="111"/>
      <c r="D10861" s="111"/>
      <c r="E10861" s="111"/>
      <c r="F10861" s="138"/>
      <c r="G10861" s="111"/>
      <c r="J10861" s="111"/>
      <c r="AD10861" s="111"/>
      <c r="AH10861" s="111"/>
    </row>
    <row r="10862" spans="3:34">
      <c r="C10862" s="111"/>
      <c r="D10862" s="111"/>
      <c r="E10862" s="111"/>
      <c r="F10862" s="138"/>
      <c r="G10862" s="111"/>
      <c r="J10862" s="111"/>
      <c r="AD10862" s="111"/>
      <c r="AH10862" s="111"/>
    </row>
    <row r="10863" spans="3:34">
      <c r="C10863" s="111"/>
      <c r="D10863" s="111"/>
      <c r="E10863" s="111"/>
      <c r="F10863" s="138"/>
      <c r="G10863" s="111"/>
      <c r="J10863" s="111"/>
      <c r="AD10863" s="111"/>
      <c r="AH10863" s="111"/>
    </row>
    <row r="10864" spans="3:34">
      <c r="C10864" s="111"/>
      <c r="D10864" s="111"/>
      <c r="E10864" s="111"/>
      <c r="F10864" s="138"/>
      <c r="G10864" s="111"/>
      <c r="J10864" s="111"/>
      <c r="AD10864" s="111"/>
      <c r="AH10864" s="111"/>
    </row>
    <row r="10865" spans="3:34">
      <c r="C10865" s="111"/>
      <c r="D10865" s="111"/>
      <c r="E10865" s="111"/>
      <c r="F10865" s="138"/>
      <c r="G10865" s="111"/>
      <c r="J10865" s="111"/>
      <c r="AD10865" s="111"/>
      <c r="AH10865" s="111"/>
    </row>
    <row r="10866" spans="3:34">
      <c r="C10866" s="111"/>
      <c r="D10866" s="111"/>
      <c r="E10866" s="111"/>
      <c r="F10866" s="138"/>
      <c r="G10866" s="111"/>
      <c r="J10866" s="111"/>
      <c r="AD10866" s="111"/>
      <c r="AH10866" s="111"/>
    </row>
    <row r="10867" spans="3:34">
      <c r="C10867" s="111"/>
      <c r="D10867" s="111"/>
      <c r="E10867" s="111"/>
      <c r="F10867" s="138"/>
      <c r="G10867" s="111"/>
      <c r="J10867" s="111"/>
      <c r="AD10867" s="111"/>
      <c r="AH10867" s="111"/>
    </row>
    <row r="10868" spans="3:34">
      <c r="C10868" s="111"/>
      <c r="D10868" s="111"/>
      <c r="E10868" s="111"/>
      <c r="F10868" s="138"/>
      <c r="G10868" s="111"/>
      <c r="J10868" s="111"/>
      <c r="AD10868" s="111"/>
      <c r="AH10868" s="111"/>
    </row>
    <row r="10869" spans="3:34">
      <c r="C10869" s="111"/>
      <c r="D10869" s="111"/>
      <c r="E10869" s="111"/>
      <c r="F10869" s="138"/>
      <c r="G10869" s="111"/>
      <c r="J10869" s="111"/>
      <c r="AD10869" s="111"/>
      <c r="AH10869" s="111"/>
    </row>
    <row r="10870" spans="3:34">
      <c r="C10870" s="111"/>
      <c r="D10870" s="111"/>
      <c r="E10870" s="111"/>
      <c r="F10870" s="138"/>
      <c r="G10870" s="111"/>
      <c r="J10870" s="111"/>
      <c r="AD10870" s="111"/>
      <c r="AH10870" s="111"/>
    </row>
    <row r="10871" spans="3:34">
      <c r="C10871" s="111"/>
      <c r="D10871" s="111"/>
      <c r="E10871" s="111"/>
      <c r="F10871" s="138"/>
      <c r="G10871" s="111"/>
      <c r="J10871" s="111"/>
      <c r="AD10871" s="111"/>
      <c r="AH10871" s="111"/>
    </row>
    <row r="10872" spans="3:34">
      <c r="C10872" s="111"/>
      <c r="D10872" s="111"/>
      <c r="E10872" s="111"/>
      <c r="F10872" s="138"/>
      <c r="G10872" s="111"/>
      <c r="J10872" s="111"/>
      <c r="AD10872" s="111"/>
      <c r="AH10872" s="111"/>
    </row>
    <row r="10873" spans="3:34">
      <c r="C10873" s="111"/>
      <c r="D10873" s="111"/>
      <c r="E10873" s="111"/>
      <c r="F10873" s="138"/>
      <c r="G10873" s="111"/>
      <c r="J10873" s="111"/>
      <c r="AD10873" s="111"/>
      <c r="AH10873" s="111"/>
    </row>
    <row r="10874" spans="3:34">
      <c r="C10874" s="111"/>
      <c r="D10874" s="111"/>
      <c r="E10874" s="111"/>
      <c r="F10874" s="138"/>
      <c r="G10874" s="111"/>
      <c r="J10874" s="111"/>
      <c r="AD10874" s="111"/>
      <c r="AH10874" s="111"/>
    </row>
    <row r="10875" spans="3:34">
      <c r="C10875" s="111"/>
      <c r="D10875" s="111"/>
      <c r="E10875" s="111"/>
      <c r="F10875" s="138"/>
      <c r="G10875" s="111"/>
      <c r="J10875" s="111"/>
      <c r="AD10875" s="111"/>
      <c r="AH10875" s="111"/>
    </row>
    <row r="10876" spans="3:34">
      <c r="C10876" s="111"/>
      <c r="D10876" s="111"/>
      <c r="E10876" s="111"/>
      <c r="F10876" s="138"/>
      <c r="G10876" s="111"/>
      <c r="J10876" s="111"/>
      <c r="AD10876" s="111"/>
      <c r="AH10876" s="111"/>
    </row>
    <row r="10877" spans="3:34">
      <c r="C10877" s="111"/>
      <c r="D10877" s="111"/>
      <c r="E10877" s="111"/>
      <c r="F10877" s="138"/>
      <c r="G10877" s="111"/>
      <c r="J10877" s="111"/>
      <c r="AD10877" s="111"/>
      <c r="AH10877" s="111"/>
    </row>
    <row r="10878" spans="3:34">
      <c r="C10878" s="111"/>
      <c r="D10878" s="111"/>
      <c r="E10878" s="111"/>
      <c r="F10878" s="138"/>
      <c r="G10878" s="111"/>
      <c r="J10878" s="111"/>
      <c r="AD10878" s="111"/>
      <c r="AH10878" s="111"/>
    </row>
    <row r="10879" spans="3:34">
      <c r="C10879" s="111"/>
      <c r="D10879" s="111"/>
      <c r="E10879" s="111"/>
      <c r="F10879" s="138"/>
      <c r="G10879" s="111"/>
      <c r="J10879" s="111"/>
      <c r="AD10879" s="111"/>
      <c r="AH10879" s="111"/>
    </row>
    <row r="10880" spans="3:34">
      <c r="C10880" s="111"/>
      <c r="D10880" s="111"/>
      <c r="E10880" s="111"/>
      <c r="F10880" s="138"/>
      <c r="G10880" s="111"/>
      <c r="J10880" s="111"/>
      <c r="AD10880" s="111"/>
      <c r="AH10880" s="111"/>
    </row>
    <row r="10881" spans="3:34">
      <c r="C10881" s="111"/>
      <c r="D10881" s="111"/>
      <c r="E10881" s="111"/>
      <c r="F10881" s="138"/>
      <c r="G10881" s="111"/>
      <c r="J10881" s="111"/>
      <c r="AD10881" s="111"/>
      <c r="AH10881" s="111"/>
    </row>
    <row r="10882" spans="3:34">
      <c r="C10882" s="111"/>
      <c r="D10882" s="111"/>
      <c r="E10882" s="111"/>
      <c r="F10882" s="138"/>
      <c r="G10882" s="111"/>
      <c r="J10882" s="111"/>
      <c r="AD10882" s="111"/>
      <c r="AH10882" s="111"/>
    </row>
    <row r="10883" spans="3:34">
      <c r="C10883" s="111"/>
      <c r="D10883" s="111"/>
      <c r="E10883" s="111"/>
      <c r="F10883" s="138"/>
      <c r="G10883" s="111"/>
      <c r="J10883" s="111"/>
      <c r="AD10883" s="111"/>
      <c r="AH10883" s="111"/>
    </row>
    <row r="10884" spans="3:34">
      <c r="C10884" s="111"/>
      <c r="D10884" s="111"/>
      <c r="E10884" s="111"/>
      <c r="F10884" s="138"/>
      <c r="G10884" s="111"/>
      <c r="J10884" s="111"/>
      <c r="AD10884" s="111"/>
      <c r="AH10884" s="111"/>
    </row>
    <row r="10885" spans="3:34">
      <c r="C10885" s="111"/>
      <c r="D10885" s="111"/>
      <c r="E10885" s="111"/>
      <c r="F10885" s="138"/>
      <c r="G10885" s="111"/>
      <c r="J10885" s="111"/>
      <c r="AD10885" s="111"/>
      <c r="AH10885" s="111"/>
    </row>
    <row r="10886" spans="3:34">
      <c r="C10886" s="111"/>
      <c r="D10886" s="111"/>
      <c r="E10886" s="111"/>
      <c r="F10886" s="138"/>
      <c r="G10886" s="111"/>
      <c r="J10886" s="111"/>
      <c r="AD10886" s="111"/>
      <c r="AH10886" s="111"/>
    </row>
    <row r="10887" spans="3:34">
      <c r="C10887" s="111"/>
      <c r="D10887" s="111"/>
      <c r="E10887" s="111"/>
      <c r="F10887" s="138"/>
      <c r="G10887" s="111"/>
      <c r="J10887" s="111"/>
      <c r="AD10887" s="111"/>
      <c r="AH10887" s="111"/>
    </row>
    <row r="10888" spans="3:34">
      <c r="C10888" s="111"/>
      <c r="D10888" s="111"/>
      <c r="E10888" s="111"/>
      <c r="F10888" s="138"/>
      <c r="G10888" s="111"/>
      <c r="J10888" s="111"/>
      <c r="AD10888" s="111"/>
      <c r="AH10888" s="111"/>
    </row>
    <row r="10889" spans="3:34">
      <c r="C10889" s="111"/>
      <c r="D10889" s="111"/>
      <c r="E10889" s="111"/>
      <c r="F10889" s="138"/>
      <c r="G10889" s="111"/>
      <c r="J10889" s="111"/>
      <c r="AD10889" s="111"/>
      <c r="AH10889" s="111"/>
    </row>
    <row r="10890" spans="3:34">
      <c r="C10890" s="111"/>
      <c r="D10890" s="111"/>
      <c r="E10890" s="111"/>
      <c r="F10890" s="138"/>
      <c r="G10890" s="111"/>
      <c r="J10890" s="111"/>
      <c r="AD10890" s="111"/>
      <c r="AH10890" s="111"/>
    </row>
    <row r="10891" spans="3:34">
      <c r="C10891" s="111"/>
      <c r="D10891" s="111"/>
      <c r="E10891" s="111"/>
      <c r="F10891" s="138"/>
      <c r="G10891" s="111"/>
      <c r="J10891" s="111"/>
      <c r="AD10891" s="111"/>
      <c r="AH10891" s="111"/>
    </row>
    <row r="10892" spans="3:34">
      <c r="C10892" s="111"/>
      <c r="D10892" s="111"/>
      <c r="E10892" s="111"/>
      <c r="F10892" s="138"/>
      <c r="G10892" s="111"/>
      <c r="J10892" s="111"/>
      <c r="AD10892" s="111"/>
      <c r="AH10892" s="111"/>
    </row>
    <row r="10893" spans="3:34">
      <c r="C10893" s="111"/>
      <c r="D10893" s="111"/>
      <c r="E10893" s="111"/>
      <c r="F10893" s="138"/>
      <c r="G10893" s="111"/>
      <c r="J10893" s="111"/>
      <c r="AD10893" s="111"/>
      <c r="AH10893" s="111"/>
    </row>
    <row r="10894" spans="3:34">
      <c r="C10894" s="111"/>
      <c r="D10894" s="111"/>
      <c r="E10894" s="111"/>
      <c r="F10894" s="138"/>
      <c r="G10894" s="111"/>
      <c r="J10894" s="111"/>
      <c r="AD10894" s="111"/>
      <c r="AH10894" s="111"/>
    </row>
    <row r="10895" spans="3:34">
      <c r="C10895" s="111"/>
      <c r="D10895" s="111"/>
      <c r="E10895" s="111"/>
      <c r="F10895" s="138"/>
      <c r="G10895" s="111"/>
      <c r="J10895" s="111"/>
      <c r="AD10895" s="111"/>
      <c r="AH10895" s="111"/>
    </row>
    <row r="10896" spans="3:34">
      <c r="C10896" s="111"/>
      <c r="D10896" s="111"/>
      <c r="E10896" s="111"/>
      <c r="F10896" s="138"/>
      <c r="G10896" s="111"/>
      <c r="J10896" s="111"/>
      <c r="AD10896" s="111"/>
      <c r="AH10896" s="111"/>
    </row>
    <row r="10897" spans="3:34">
      <c r="C10897" s="111"/>
      <c r="D10897" s="111"/>
      <c r="E10897" s="111"/>
      <c r="F10897" s="138"/>
      <c r="G10897" s="111"/>
      <c r="J10897" s="111"/>
      <c r="AD10897" s="111"/>
      <c r="AH10897" s="111"/>
    </row>
    <row r="10898" spans="3:34">
      <c r="C10898" s="111"/>
      <c r="D10898" s="111"/>
      <c r="E10898" s="111"/>
      <c r="F10898" s="138"/>
      <c r="G10898" s="111"/>
      <c r="J10898" s="111"/>
      <c r="AD10898" s="111"/>
      <c r="AH10898" s="111"/>
    </row>
    <row r="10899" spans="3:34">
      <c r="C10899" s="111"/>
      <c r="D10899" s="111"/>
      <c r="E10899" s="111"/>
      <c r="F10899" s="138"/>
      <c r="G10899" s="111"/>
      <c r="J10899" s="111"/>
      <c r="AD10899" s="111"/>
      <c r="AH10899" s="111"/>
    </row>
    <row r="10900" spans="3:34">
      <c r="C10900" s="111"/>
      <c r="D10900" s="111"/>
      <c r="E10900" s="111"/>
      <c r="F10900" s="138"/>
      <c r="G10900" s="111"/>
      <c r="J10900" s="111"/>
      <c r="AD10900" s="111"/>
      <c r="AH10900" s="111"/>
    </row>
    <row r="10901" spans="3:34">
      <c r="C10901" s="111"/>
      <c r="D10901" s="111"/>
      <c r="E10901" s="111"/>
      <c r="F10901" s="138"/>
      <c r="G10901" s="111"/>
      <c r="J10901" s="111"/>
      <c r="AD10901" s="111"/>
      <c r="AH10901" s="111"/>
    </row>
    <row r="10902" spans="3:34">
      <c r="C10902" s="111"/>
      <c r="D10902" s="111"/>
      <c r="E10902" s="111"/>
      <c r="F10902" s="138"/>
      <c r="G10902" s="111"/>
      <c r="J10902" s="111"/>
      <c r="AD10902" s="111"/>
      <c r="AH10902" s="111"/>
    </row>
    <row r="10903" spans="3:34">
      <c r="C10903" s="111"/>
      <c r="D10903" s="111"/>
      <c r="E10903" s="111"/>
      <c r="F10903" s="138"/>
      <c r="G10903" s="111"/>
      <c r="J10903" s="111"/>
      <c r="AD10903" s="111"/>
      <c r="AH10903" s="111"/>
    </row>
    <row r="10904" spans="3:34">
      <c r="C10904" s="111"/>
      <c r="D10904" s="111"/>
      <c r="E10904" s="111"/>
      <c r="F10904" s="138"/>
      <c r="G10904" s="111"/>
      <c r="J10904" s="111"/>
      <c r="AD10904" s="111"/>
      <c r="AH10904" s="111"/>
    </row>
    <row r="10905" spans="3:34">
      <c r="C10905" s="111"/>
      <c r="D10905" s="111"/>
      <c r="E10905" s="111"/>
      <c r="F10905" s="138"/>
      <c r="G10905" s="111"/>
      <c r="J10905" s="111"/>
      <c r="AD10905" s="111"/>
      <c r="AH10905" s="111"/>
    </row>
    <row r="10906" spans="3:34">
      <c r="C10906" s="111"/>
      <c r="D10906" s="111"/>
      <c r="E10906" s="111"/>
      <c r="F10906" s="138"/>
      <c r="G10906" s="111"/>
      <c r="J10906" s="111"/>
      <c r="AD10906" s="111"/>
      <c r="AH10906" s="111"/>
    </row>
    <row r="10907" spans="3:34">
      <c r="C10907" s="111"/>
      <c r="D10907" s="111"/>
      <c r="E10907" s="111"/>
      <c r="F10907" s="138"/>
      <c r="G10907" s="111"/>
      <c r="J10907" s="111"/>
      <c r="AD10907" s="111"/>
      <c r="AH10907" s="111"/>
    </row>
    <row r="10908" spans="3:34">
      <c r="C10908" s="111"/>
      <c r="D10908" s="111"/>
      <c r="E10908" s="111"/>
      <c r="F10908" s="138"/>
      <c r="G10908" s="111"/>
      <c r="J10908" s="111"/>
      <c r="AD10908" s="111"/>
      <c r="AH10908" s="111"/>
    </row>
    <row r="10909" spans="3:34">
      <c r="C10909" s="111"/>
      <c r="D10909" s="111"/>
      <c r="E10909" s="111"/>
      <c r="F10909" s="138"/>
      <c r="G10909" s="111"/>
      <c r="J10909" s="111"/>
      <c r="AD10909" s="111"/>
      <c r="AH10909" s="111"/>
    </row>
    <row r="10910" spans="3:34">
      <c r="C10910" s="111"/>
      <c r="D10910" s="111"/>
      <c r="E10910" s="111"/>
      <c r="F10910" s="138"/>
      <c r="G10910" s="111"/>
      <c r="J10910" s="111"/>
      <c r="AD10910" s="111"/>
      <c r="AH10910" s="111"/>
    </row>
    <row r="10911" spans="3:34">
      <c r="C10911" s="111"/>
      <c r="D10911" s="111"/>
      <c r="E10911" s="111"/>
      <c r="F10911" s="138"/>
      <c r="G10911" s="111"/>
      <c r="J10911" s="111"/>
      <c r="AD10911" s="111"/>
      <c r="AH10911" s="111"/>
    </row>
    <row r="10912" spans="3:34">
      <c r="C10912" s="111"/>
      <c r="D10912" s="111"/>
      <c r="E10912" s="111"/>
      <c r="F10912" s="138"/>
      <c r="G10912" s="111"/>
      <c r="J10912" s="111"/>
      <c r="AD10912" s="111"/>
      <c r="AH10912" s="111"/>
    </row>
    <row r="10913" spans="3:34">
      <c r="C10913" s="111"/>
      <c r="D10913" s="111"/>
      <c r="E10913" s="111"/>
      <c r="F10913" s="138"/>
      <c r="G10913" s="111"/>
      <c r="J10913" s="111"/>
      <c r="AD10913" s="111"/>
      <c r="AH10913" s="111"/>
    </row>
    <row r="10914" spans="3:34">
      <c r="C10914" s="111"/>
      <c r="D10914" s="111"/>
      <c r="E10914" s="111"/>
      <c r="F10914" s="138"/>
      <c r="G10914" s="111"/>
      <c r="J10914" s="111"/>
      <c r="AD10914" s="111"/>
      <c r="AH10914" s="111"/>
    </row>
    <row r="10915" spans="3:34">
      <c r="C10915" s="111"/>
      <c r="D10915" s="111"/>
      <c r="E10915" s="111"/>
      <c r="F10915" s="138"/>
      <c r="G10915" s="111"/>
      <c r="J10915" s="111"/>
      <c r="AD10915" s="111"/>
      <c r="AH10915" s="111"/>
    </row>
    <row r="10916" spans="3:34">
      <c r="C10916" s="111"/>
      <c r="D10916" s="111"/>
      <c r="E10916" s="111"/>
      <c r="F10916" s="138"/>
      <c r="G10916" s="111"/>
      <c r="J10916" s="111"/>
      <c r="AD10916" s="111"/>
      <c r="AH10916" s="111"/>
    </row>
    <row r="10917" spans="3:34">
      <c r="C10917" s="111"/>
      <c r="D10917" s="111"/>
      <c r="E10917" s="111"/>
      <c r="F10917" s="138"/>
      <c r="G10917" s="111"/>
      <c r="J10917" s="111"/>
      <c r="AD10917" s="111"/>
      <c r="AH10917" s="111"/>
    </row>
    <row r="10918" spans="3:34">
      <c r="C10918" s="111"/>
      <c r="D10918" s="111"/>
      <c r="E10918" s="111"/>
      <c r="F10918" s="138"/>
      <c r="G10918" s="111"/>
      <c r="J10918" s="111"/>
      <c r="AD10918" s="111"/>
      <c r="AH10918" s="111"/>
    </row>
    <row r="10919" spans="3:34">
      <c r="C10919" s="111"/>
      <c r="D10919" s="111"/>
      <c r="E10919" s="111"/>
      <c r="F10919" s="138"/>
      <c r="G10919" s="111"/>
      <c r="J10919" s="111"/>
      <c r="AD10919" s="111"/>
      <c r="AH10919" s="111"/>
    </row>
    <row r="10920" spans="3:34">
      <c r="C10920" s="111"/>
      <c r="D10920" s="111"/>
      <c r="E10920" s="111"/>
      <c r="F10920" s="138"/>
      <c r="G10920" s="111"/>
      <c r="J10920" s="111"/>
      <c r="AD10920" s="111"/>
      <c r="AH10920" s="111"/>
    </row>
    <row r="10921" spans="3:34">
      <c r="C10921" s="111"/>
      <c r="D10921" s="111"/>
      <c r="E10921" s="111"/>
      <c r="F10921" s="138"/>
      <c r="G10921" s="111"/>
      <c r="J10921" s="111"/>
      <c r="AD10921" s="111"/>
      <c r="AH10921" s="111"/>
    </row>
    <row r="10922" spans="3:34">
      <c r="C10922" s="111"/>
      <c r="D10922" s="111"/>
      <c r="E10922" s="111"/>
      <c r="F10922" s="138"/>
      <c r="G10922" s="111"/>
      <c r="J10922" s="111"/>
      <c r="AD10922" s="111"/>
      <c r="AH10922" s="111"/>
    </row>
    <row r="10923" spans="3:34">
      <c r="C10923" s="111"/>
      <c r="D10923" s="111"/>
      <c r="E10923" s="111"/>
      <c r="F10923" s="138"/>
      <c r="G10923" s="111"/>
      <c r="J10923" s="111"/>
      <c r="AD10923" s="111"/>
      <c r="AH10923" s="111"/>
    </row>
    <row r="10924" spans="3:34">
      <c r="C10924" s="111"/>
      <c r="D10924" s="111"/>
      <c r="E10924" s="111"/>
      <c r="F10924" s="138"/>
      <c r="G10924" s="111"/>
      <c r="J10924" s="111"/>
      <c r="AD10924" s="111"/>
      <c r="AH10924" s="111"/>
    </row>
    <row r="10925" spans="3:34">
      <c r="C10925" s="111"/>
      <c r="D10925" s="111"/>
      <c r="E10925" s="111"/>
      <c r="F10925" s="138"/>
      <c r="G10925" s="111"/>
      <c r="J10925" s="111"/>
      <c r="AD10925" s="111"/>
      <c r="AH10925" s="111"/>
    </row>
    <row r="10926" spans="3:34">
      <c r="C10926" s="111"/>
      <c r="D10926" s="111"/>
      <c r="E10926" s="111"/>
      <c r="F10926" s="138"/>
      <c r="G10926" s="111"/>
      <c r="J10926" s="111"/>
      <c r="AD10926" s="111"/>
      <c r="AH10926" s="111"/>
    </row>
    <row r="10927" spans="3:34">
      <c r="C10927" s="111"/>
      <c r="D10927" s="111"/>
      <c r="E10927" s="111"/>
      <c r="F10927" s="138"/>
      <c r="G10927" s="111"/>
      <c r="J10927" s="111"/>
      <c r="AD10927" s="111"/>
      <c r="AH10927" s="111"/>
    </row>
    <row r="10928" spans="3:34">
      <c r="C10928" s="111"/>
      <c r="D10928" s="111"/>
      <c r="E10928" s="111"/>
      <c r="F10928" s="138"/>
      <c r="G10928" s="111"/>
      <c r="J10928" s="111"/>
      <c r="AD10928" s="111"/>
      <c r="AH10928" s="111"/>
    </row>
    <row r="10929" spans="3:34">
      <c r="C10929" s="111"/>
      <c r="D10929" s="111"/>
      <c r="E10929" s="111"/>
      <c r="F10929" s="138"/>
      <c r="G10929" s="111"/>
      <c r="J10929" s="111"/>
      <c r="AD10929" s="111"/>
      <c r="AH10929" s="111"/>
    </row>
    <row r="10930" spans="3:34">
      <c r="C10930" s="111"/>
      <c r="D10930" s="111"/>
      <c r="E10930" s="111"/>
      <c r="F10930" s="138"/>
      <c r="G10930" s="111"/>
      <c r="J10930" s="111"/>
      <c r="AD10930" s="111"/>
      <c r="AH10930" s="111"/>
    </row>
    <row r="10931" spans="3:34">
      <c r="C10931" s="111"/>
      <c r="D10931" s="111"/>
      <c r="E10931" s="111"/>
      <c r="F10931" s="138"/>
      <c r="G10931" s="111"/>
      <c r="J10931" s="111"/>
      <c r="AD10931" s="111"/>
      <c r="AH10931" s="111"/>
    </row>
    <row r="10932" spans="3:34">
      <c r="C10932" s="111"/>
      <c r="D10932" s="111"/>
      <c r="E10932" s="111"/>
      <c r="F10932" s="138"/>
      <c r="G10932" s="111"/>
      <c r="J10932" s="111"/>
      <c r="AD10932" s="111"/>
      <c r="AH10932" s="111"/>
    </row>
    <row r="10933" spans="3:34">
      <c r="C10933" s="111"/>
      <c r="D10933" s="111"/>
      <c r="E10933" s="111"/>
      <c r="F10933" s="138"/>
      <c r="G10933" s="111"/>
      <c r="J10933" s="111"/>
      <c r="AD10933" s="111"/>
      <c r="AH10933" s="111"/>
    </row>
    <row r="10934" spans="3:34">
      <c r="C10934" s="111"/>
      <c r="D10934" s="111"/>
      <c r="E10934" s="111"/>
      <c r="F10934" s="138"/>
      <c r="G10934" s="111"/>
      <c r="J10934" s="111"/>
      <c r="AD10934" s="111"/>
      <c r="AH10934" s="111"/>
    </row>
    <row r="10935" spans="3:34">
      <c r="C10935" s="111"/>
      <c r="D10935" s="111"/>
      <c r="E10935" s="111"/>
      <c r="F10935" s="138"/>
      <c r="G10935" s="111"/>
      <c r="J10935" s="111"/>
      <c r="AD10935" s="111"/>
      <c r="AH10935" s="111"/>
    </row>
    <row r="10936" spans="3:34">
      <c r="C10936" s="111"/>
      <c r="D10936" s="111"/>
      <c r="E10936" s="111"/>
      <c r="F10936" s="138"/>
      <c r="G10936" s="111"/>
      <c r="J10936" s="111"/>
      <c r="AD10936" s="111"/>
      <c r="AH10936" s="111"/>
    </row>
    <row r="10937" spans="3:34">
      <c r="C10937" s="111"/>
      <c r="D10937" s="111"/>
      <c r="E10937" s="111"/>
      <c r="F10937" s="138"/>
      <c r="G10937" s="111"/>
      <c r="J10937" s="111"/>
      <c r="AD10937" s="111"/>
      <c r="AH10937" s="111"/>
    </row>
    <row r="10938" spans="3:34">
      <c r="C10938" s="111"/>
      <c r="D10938" s="111"/>
      <c r="E10938" s="111"/>
      <c r="F10938" s="138"/>
      <c r="G10938" s="111"/>
      <c r="J10938" s="111"/>
      <c r="AD10938" s="111"/>
      <c r="AH10938" s="111"/>
    </row>
    <row r="10939" spans="3:34">
      <c r="C10939" s="111"/>
      <c r="D10939" s="111"/>
      <c r="E10939" s="111"/>
      <c r="F10939" s="138"/>
      <c r="G10939" s="111"/>
      <c r="J10939" s="111"/>
      <c r="AD10939" s="111"/>
      <c r="AH10939" s="111"/>
    </row>
    <row r="10940" spans="3:34">
      <c r="C10940" s="111"/>
      <c r="D10940" s="111"/>
      <c r="E10940" s="111"/>
      <c r="F10940" s="138"/>
      <c r="G10940" s="111"/>
      <c r="J10940" s="111"/>
      <c r="AD10940" s="111"/>
      <c r="AH10940" s="111"/>
    </row>
    <row r="10941" spans="3:34">
      <c r="C10941" s="111"/>
      <c r="D10941" s="111"/>
      <c r="E10941" s="111"/>
      <c r="F10941" s="138"/>
      <c r="G10941" s="111"/>
      <c r="J10941" s="111"/>
      <c r="AD10941" s="111"/>
      <c r="AH10941" s="111"/>
    </row>
    <row r="10942" spans="3:34">
      <c r="C10942" s="111"/>
      <c r="D10942" s="111"/>
      <c r="E10942" s="111"/>
      <c r="F10942" s="138"/>
      <c r="G10942" s="111"/>
      <c r="J10942" s="111"/>
      <c r="AD10942" s="111"/>
      <c r="AH10942" s="111"/>
    </row>
    <row r="10943" spans="3:34">
      <c r="C10943" s="111"/>
      <c r="D10943" s="111"/>
      <c r="E10943" s="111"/>
      <c r="F10943" s="138"/>
      <c r="G10943" s="111"/>
      <c r="J10943" s="111"/>
      <c r="AD10943" s="111"/>
      <c r="AH10943" s="111"/>
    </row>
    <row r="10944" spans="3:34">
      <c r="C10944" s="111"/>
      <c r="D10944" s="111"/>
      <c r="E10944" s="111"/>
      <c r="F10944" s="138"/>
      <c r="G10944" s="111"/>
      <c r="J10944" s="111"/>
      <c r="AD10944" s="111"/>
      <c r="AH10944" s="111"/>
    </row>
    <row r="10945" spans="3:34">
      <c r="C10945" s="111"/>
      <c r="D10945" s="111"/>
      <c r="E10945" s="111"/>
      <c r="F10945" s="138"/>
      <c r="G10945" s="111"/>
      <c r="J10945" s="111"/>
      <c r="AD10945" s="111"/>
      <c r="AH10945" s="111"/>
    </row>
    <row r="10946" spans="3:34">
      <c r="C10946" s="111"/>
      <c r="D10946" s="111"/>
      <c r="E10946" s="111"/>
      <c r="F10946" s="138"/>
      <c r="G10946" s="111"/>
      <c r="J10946" s="111"/>
      <c r="AD10946" s="111"/>
      <c r="AH10946" s="111"/>
    </row>
    <row r="10947" spans="3:34">
      <c r="C10947" s="111"/>
      <c r="D10947" s="111"/>
      <c r="E10947" s="111"/>
      <c r="F10947" s="138"/>
      <c r="G10947" s="111"/>
      <c r="J10947" s="111"/>
      <c r="AD10947" s="111"/>
      <c r="AH10947" s="111"/>
    </row>
    <row r="10948" spans="3:34">
      <c r="C10948" s="111"/>
      <c r="D10948" s="111"/>
      <c r="E10948" s="111"/>
      <c r="F10948" s="138"/>
      <c r="G10948" s="111"/>
      <c r="J10948" s="111"/>
      <c r="AD10948" s="111"/>
      <c r="AH10948" s="111"/>
    </row>
    <row r="10949" spans="3:34">
      <c r="C10949" s="111"/>
      <c r="D10949" s="111"/>
      <c r="E10949" s="111"/>
      <c r="F10949" s="138"/>
      <c r="G10949" s="111"/>
      <c r="J10949" s="111"/>
      <c r="AD10949" s="111"/>
      <c r="AH10949" s="111"/>
    </row>
    <row r="10950" spans="3:34">
      <c r="C10950" s="111"/>
      <c r="D10950" s="111"/>
      <c r="E10950" s="111"/>
      <c r="F10950" s="138"/>
      <c r="G10950" s="111"/>
      <c r="J10950" s="111"/>
      <c r="AD10950" s="111"/>
      <c r="AH10950" s="111"/>
    </row>
    <row r="10951" spans="3:34">
      <c r="C10951" s="111"/>
      <c r="D10951" s="111"/>
      <c r="E10951" s="111"/>
      <c r="F10951" s="138"/>
      <c r="G10951" s="111"/>
      <c r="J10951" s="111"/>
      <c r="AD10951" s="111"/>
      <c r="AH10951" s="111"/>
    </row>
    <row r="10952" spans="3:34">
      <c r="C10952" s="111"/>
      <c r="D10952" s="111"/>
      <c r="E10952" s="111"/>
      <c r="F10952" s="138"/>
      <c r="G10952" s="111"/>
      <c r="J10952" s="111"/>
      <c r="AD10952" s="111"/>
      <c r="AH10952" s="111"/>
    </row>
    <row r="10953" spans="3:34">
      <c r="C10953" s="111"/>
      <c r="D10953" s="111"/>
      <c r="E10953" s="111"/>
      <c r="F10953" s="138"/>
      <c r="G10953" s="111"/>
      <c r="J10953" s="111"/>
      <c r="AD10953" s="111"/>
      <c r="AH10953" s="111"/>
    </row>
    <row r="10954" spans="3:34">
      <c r="C10954" s="111"/>
      <c r="D10954" s="111"/>
      <c r="E10954" s="111"/>
      <c r="F10954" s="138"/>
      <c r="G10954" s="111"/>
      <c r="J10954" s="111"/>
      <c r="AD10954" s="111"/>
      <c r="AH10954" s="111"/>
    </row>
    <row r="10955" spans="3:34">
      <c r="C10955" s="111"/>
      <c r="D10955" s="111"/>
      <c r="E10955" s="111"/>
      <c r="F10955" s="138"/>
      <c r="G10955" s="111"/>
      <c r="J10955" s="111"/>
      <c r="AD10955" s="111"/>
      <c r="AH10955" s="111"/>
    </row>
    <row r="10956" spans="3:34">
      <c r="C10956" s="111"/>
      <c r="D10956" s="111"/>
      <c r="E10956" s="111"/>
      <c r="F10956" s="138"/>
      <c r="G10956" s="111"/>
      <c r="J10956" s="111"/>
      <c r="AD10956" s="111"/>
      <c r="AH10956" s="111"/>
    </row>
    <row r="10957" spans="3:34">
      <c r="C10957" s="111"/>
      <c r="D10957" s="111"/>
      <c r="E10957" s="111"/>
      <c r="F10957" s="138"/>
      <c r="G10957" s="111"/>
      <c r="J10957" s="111"/>
      <c r="AD10957" s="111"/>
      <c r="AH10957" s="111"/>
    </row>
    <row r="10958" spans="3:34">
      <c r="C10958" s="111"/>
      <c r="D10958" s="111"/>
      <c r="E10958" s="111"/>
      <c r="F10958" s="138"/>
      <c r="G10958" s="111"/>
      <c r="J10958" s="111"/>
      <c r="AD10958" s="111"/>
      <c r="AH10958" s="111"/>
    </row>
    <row r="10959" spans="3:34">
      <c r="C10959" s="111"/>
      <c r="D10959" s="111"/>
      <c r="E10959" s="111"/>
      <c r="F10959" s="138"/>
      <c r="G10959" s="111"/>
      <c r="J10959" s="111"/>
      <c r="AD10959" s="111"/>
      <c r="AH10959" s="111"/>
    </row>
    <row r="10960" spans="3:34">
      <c r="C10960" s="111"/>
      <c r="D10960" s="111"/>
      <c r="E10960" s="111"/>
      <c r="F10960" s="138"/>
      <c r="G10960" s="111"/>
      <c r="J10960" s="111"/>
      <c r="AD10960" s="111"/>
      <c r="AH10960" s="111"/>
    </row>
    <row r="10961" spans="3:34">
      <c r="C10961" s="111"/>
      <c r="D10961" s="111"/>
      <c r="E10961" s="111"/>
      <c r="F10961" s="138"/>
      <c r="G10961" s="111"/>
      <c r="J10961" s="111"/>
      <c r="AD10961" s="111"/>
      <c r="AH10961" s="111"/>
    </row>
    <row r="10962" spans="3:34">
      <c r="C10962" s="111"/>
      <c r="D10962" s="111"/>
      <c r="E10962" s="111"/>
      <c r="F10962" s="138"/>
      <c r="G10962" s="111"/>
      <c r="J10962" s="111"/>
      <c r="AD10962" s="111"/>
      <c r="AH10962" s="111"/>
    </row>
    <row r="10963" spans="3:34">
      <c r="C10963" s="111"/>
      <c r="D10963" s="111"/>
      <c r="E10963" s="111"/>
      <c r="F10963" s="138"/>
      <c r="G10963" s="111"/>
      <c r="J10963" s="111"/>
      <c r="AD10963" s="111"/>
      <c r="AH10963" s="111"/>
    </row>
    <row r="10964" spans="3:34">
      <c r="C10964" s="111"/>
      <c r="D10964" s="111"/>
      <c r="E10964" s="111"/>
      <c r="F10964" s="138"/>
      <c r="G10964" s="111"/>
      <c r="J10964" s="111"/>
      <c r="AD10964" s="111"/>
      <c r="AH10964" s="111"/>
    </row>
    <row r="10965" spans="3:34">
      <c r="C10965" s="111"/>
      <c r="D10965" s="111"/>
      <c r="E10965" s="111"/>
      <c r="F10965" s="138"/>
      <c r="G10965" s="111"/>
      <c r="J10965" s="111"/>
      <c r="AD10965" s="111"/>
      <c r="AH10965" s="111"/>
    </row>
    <row r="10966" spans="3:34">
      <c r="C10966" s="111"/>
      <c r="D10966" s="111"/>
      <c r="E10966" s="111"/>
      <c r="F10966" s="138"/>
      <c r="G10966" s="111"/>
      <c r="J10966" s="111"/>
      <c r="AD10966" s="111"/>
      <c r="AH10966" s="111"/>
    </row>
    <row r="10967" spans="3:34">
      <c r="C10967" s="111"/>
      <c r="D10967" s="111"/>
      <c r="E10967" s="111"/>
      <c r="F10967" s="138"/>
      <c r="G10967" s="111"/>
      <c r="J10967" s="111"/>
      <c r="AD10967" s="111"/>
      <c r="AH10967" s="111"/>
    </row>
    <row r="10968" spans="3:34">
      <c r="C10968" s="111"/>
      <c r="D10968" s="111"/>
      <c r="E10968" s="111"/>
      <c r="F10968" s="138"/>
      <c r="G10968" s="111"/>
      <c r="J10968" s="111"/>
      <c r="AD10968" s="111"/>
      <c r="AH10968" s="111"/>
    </row>
    <row r="10969" spans="3:34">
      <c r="C10969" s="111"/>
      <c r="D10969" s="111"/>
      <c r="E10969" s="111"/>
      <c r="F10969" s="138"/>
      <c r="G10969" s="111"/>
      <c r="J10969" s="111"/>
      <c r="AD10969" s="111"/>
      <c r="AH10969" s="111"/>
    </row>
    <row r="10970" spans="3:34">
      <c r="C10970" s="111"/>
      <c r="D10970" s="111"/>
      <c r="E10970" s="111"/>
      <c r="F10970" s="138"/>
      <c r="G10970" s="111"/>
      <c r="J10970" s="111"/>
      <c r="AD10970" s="111"/>
      <c r="AH10970" s="111"/>
    </row>
    <row r="10971" spans="3:34">
      <c r="C10971" s="111"/>
      <c r="D10971" s="111"/>
      <c r="E10971" s="111"/>
      <c r="F10971" s="138"/>
      <c r="G10971" s="111"/>
      <c r="J10971" s="111"/>
      <c r="AD10971" s="111"/>
      <c r="AH10971" s="111"/>
    </row>
    <row r="10972" spans="3:34">
      <c r="C10972" s="111"/>
      <c r="D10972" s="111"/>
      <c r="E10972" s="111"/>
      <c r="F10972" s="138"/>
      <c r="G10972" s="111"/>
      <c r="J10972" s="111"/>
      <c r="AD10972" s="111"/>
      <c r="AH10972" s="111"/>
    </row>
    <row r="10973" spans="3:34">
      <c r="C10973" s="111"/>
      <c r="D10973" s="111"/>
      <c r="E10973" s="111"/>
      <c r="F10973" s="138"/>
      <c r="G10973" s="111"/>
      <c r="J10973" s="111"/>
      <c r="AD10973" s="111"/>
      <c r="AH10973" s="111"/>
    </row>
    <row r="10974" spans="3:34">
      <c r="C10974" s="111"/>
      <c r="D10974" s="111"/>
      <c r="E10974" s="111"/>
      <c r="F10974" s="138"/>
      <c r="G10974" s="111"/>
      <c r="J10974" s="111"/>
      <c r="AD10974" s="111"/>
      <c r="AH10974" s="111"/>
    </row>
    <row r="10975" spans="3:34">
      <c r="C10975" s="111"/>
      <c r="D10975" s="111"/>
      <c r="E10975" s="111"/>
      <c r="F10975" s="138"/>
      <c r="G10975" s="111"/>
      <c r="J10975" s="111"/>
      <c r="AD10975" s="111"/>
      <c r="AH10975" s="111"/>
    </row>
    <row r="10976" spans="3:34">
      <c r="C10976" s="111"/>
      <c r="D10976" s="111"/>
      <c r="E10976" s="111"/>
      <c r="F10976" s="138"/>
      <c r="G10976" s="111"/>
      <c r="J10976" s="111"/>
      <c r="AD10976" s="111"/>
      <c r="AH10976" s="111"/>
    </row>
    <row r="10977" spans="3:34">
      <c r="C10977" s="111"/>
      <c r="D10977" s="111"/>
      <c r="E10977" s="111"/>
      <c r="F10977" s="138"/>
      <c r="G10977" s="111"/>
      <c r="J10977" s="111"/>
      <c r="AD10977" s="111"/>
      <c r="AH10977" s="111"/>
    </row>
    <row r="10978" spans="3:34">
      <c r="C10978" s="111"/>
      <c r="D10978" s="111"/>
      <c r="E10978" s="111"/>
      <c r="F10978" s="138"/>
      <c r="G10978" s="111"/>
      <c r="J10978" s="111"/>
      <c r="AD10978" s="111"/>
      <c r="AH10978" s="111"/>
    </row>
    <row r="10979" spans="3:34">
      <c r="C10979" s="111"/>
      <c r="D10979" s="111"/>
      <c r="E10979" s="111"/>
      <c r="F10979" s="138"/>
      <c r="G10979" s="111"/>
      <c r="J10979" s="111"/>
      <c r="AD10979" s="111"/>
      <c r="AH10979" s="111"/>
    </row>
    <row r="10980" spans="3:34">
      <c r="C10980" s="111"/>
      <c r="D10980" s="111"/>
      <c r="E10980" s="111"/>
      <c r="F10980" s="138"/>
      <c r="G10980" s="111"/>
      <c r="J10980" s="111"/>
      <c r="AD10980" s="111"/>
      <c r="AH10980" s="111"/>
    </row>
    <row r="10981" spans="3:34">
      <c r="C10981" s="111"/>
      <c r="D10981" s="111"/>
      <c r="E10981" s="111"/>
      <c r="F10981" s="138"/>
      <c r="G10981" s="111"/>
      <c r="J10981" s="111"/>
      <c r="AD10981" s="111"/>
      <c r="AH10981" s="111"/>
    </row>
    <row r="10982" spans="3:34">
      <c r="C10982" s="111"/>
      <c r="D10982" s="111"/>
      <c r="E10982" s="111"/>
      <c r="F10982" s="138"/>
      <c r="G10982" s="111"/>
      <c r="J10982" s="111"/>
      <c r="AD10982" s="111"/>
      <c r="AH10982" s="111"/>
    </row>
    <row r="10983" spans="3:34">
      <c r="C10983" s="111"/>
      <c r="D10983" s="111"/>
      <c r="E10983" s="111"/>
      <c r="F10983" s="138"/>
      <c r="G10983" s="111"/>
      <c r="J10983" s="111"/>
      <c r="AD10983" s="111"/>
      <c r="AH10983" s="111"/>
    </row>
    <row r="10984" spans="3:34">
      <c r="C10984" s="111"/>
      <c r="D10984" s="111"/>
      <c r="E10984" s="111"/>
      <c r="F10984" s="138"/>
      <c r="G10984" s="111"/>
      <c r="J10984" s="111"/>
      <c r="AD10984" s="111"/>
      <c r="AH10984" s="111"/>
    </row>
    <row r="10985" spans="3:34">
      <c r="C10985" s="111"/>
      <c r="D10985" s="111"/>
      <c r="E10985" s="111"/>
      <c r="F10985" s="138"/>
      <c r="G10985" s="111"/>
      <c r="J10985" s="111"/>
      <c r="AD10985" s="111"/>
      <c r="AH10985" s="111"/>
    </row>
    <row r="10986" spans="3:34">
      <c r="C10986" s="111"/>
      <c r="D10986" s="111"/>
      <c r="E10986" s="111"/>
      <c r="F10986" s="138"/>
      <c r="G10986" s="111"/>
      <c r="J10986" s="111"/>
      <c r="AD10986" s="111"/>
      <c r="AH10986" s="111"/>
    </row>
    <row r="10987" spans="3:34">
      <c r="C10987" s="111"/>
      <c r="D10987" s="111"/>
      <c r="E10987" s="111"/>
      <c r="F10987" s="138"/>
      <c r="G10987" s="111"/>
      <c r="J10987" s="111"/>
      <c r="AD10987" s="111"/>
      <c r="AH10987" s="111"/>
    </row>
    <row r="10988" spans="3:34">
      <c r="C10988" s="111"/>
      <c r="D10988" s="111"/>
      <c r="E10988" s="111"/>
      <c r="F10988" s="138"/>
      <c r="G10988" s="111"/>
      <c r="J10988" s="111"/>
      <c r="AD10988" s="111"/>
      <c r="AH10988" s="111"/>
    </row>
    <row r="10989" spans="3:34">
      <c r="C10989" s="111"/>
      <c r="D10989" s="111"/>
      <c r="E10989" s="111"/>
      <c r="F10989" s="138"/>
      <c r="G10989" s="111"/>
      <c r="J10989" s="111"/>
      <c r="AD10989" s="111"/>
      <c r="AH10989" s="111"/>
    </row>
    <row r="10990" spans="3:34">
      <c r="C10990" s="111"/>
      <c r="D10990" s="111"/>
      <c r="E10990" s="111"/>
      <c r="F10990" s="138"/>
      <c r="G10990" s="111"/>
      <c r="J10990" s="111"/>
      <c r="AD10990" s="111"/>
      <c r="AH10990" s="111"/>
    </row>
    <row r="10991" spans="3:34">
      <c r="C10991" s="111"/>
      <c r="D10991" s="111"/>
      <c r="E10991" s="111"/>
      <c r="F10991" s="138"/>
      <c r="G10991" s="111"/>
      <c r="J10991" s="111"/>
      <c r="AD10991" s="111"/>
      <c r="AH10991" s="111"/>
    </row>
    <row r="10992" spans="3:34">
      <c r="C10992" s="111"/>
      <c r="D10992" s="111"/>
      <c r="E10992" s="111"/>
      <c r="F10992" s="138"/>
      <c r="G10992" s="111"/>
      <c r="J10992" s="111"/>
      <c r="AD10992" s="111"/>
      <c r="AH10992" s="111"/>
    </row>
    <row r="10993" spans="3:34">
      <c r="C10993" s="111"/>
      <c r="D10993" s="111"/>
      <c r="E10993" s="111"/>
      <c r="F10993" s="138"/>
      <c r="G10993" s="111"/>
      <c r="J10993" s="111"/>
      <c r="AD10993" s="111"/>
      <c r="AH10993" s="111"/>
    </row>
    <row r="10994" spans="3:34">
      <c r="C10994" s="111"/>
      <c r="D10994" s="111"/>
      <c r="E10994" s="111"/>
      <c r="F10994" s="138"/>
      <c r="G10994" s="111"/>
      <c r="J10994" s="111"/>
      <c r="AD10994" s="111"/>
      <c r="AH10994" s="111"/>
    </row>
    <row r="10995" spans="3:34">
      <c r="C10995" s="111"/>
      <c r="D10995" s="111"/>
      <c r="E10995" s="111"/>
      <c r="F10995" s="138"/>
      <c r="G10995" s="111"/>
      <c r="J10995" s="111"/>
      <c r="AD10995" s="111"/>
      <c r="AH10995" s="111"/>
    </row>
    <row r="10996" spans="3:34">
      <c r="C10996" s="111"/>
      <c r="D10996" s="111"/>
      <c r="E10996" s="111"/>
      <c r="F10996" s="138"/>
      <c r="G10996" s="111"/>
      <c r="J10996" s="111"/>
      <c r="AD10996" s="111"/>
      <c r="AH10996" s="111"/>
    </row>
    <row r="10997" spans="3:34">
      <c r="C10997" s="111"/>
      <c r="D10997" s="111"/>
      <c r="E10997" s="111"/>
      <c r="F10997" s="138"/>
      <c r="G10997" s="111"/>
      <c r="J10997" s="111"/>
      <c r="AD10997" s="111"/>
      <c r="AH10997" s="111"/>
    </row>
    <row r="10998" spans="3:34">
      <c r="C10998" s="111"/>
      <c r="D10998" s="111"/>
      <c r="E10998" s="111"/>
      <c r="F10998" s="138"/>
      <c r="G10998" s="111"/>
      <c r="J10998" s="111"/>
      <c r="AD10998" s="111"/>
      <c r="AH10998" s="111"/>
    </row>
    <row r="10999" spans="3:34">
      <c r="C10999" s="111"/>
      <c r="D10999" s="111"/>
      <c r="E10999" s="111"/>
      <c r="F10999" s="138"/>
      <c r="G10999" s="111"/>
      <c r="J10999" s="111"/>
      <c r="AD10999" s="111"/>
      <c r="AH10999" s="111"/>
    </row>
    <row r="11000" spans="3:34">
      <c r="C11000" s="111"/>
      <c r="D11000" s="111"/>
      <c r="E11000" s="111"/>
      <c r="F11000" s="138"/>
      <c r="G11000" s="111"/>
      <c r="J11000" s="111"/>
      <c r="AD11000" s="111"/>
      <c r="AH11000" s="111"/>
    </row>
    <row r="11001" spans="3:34">
      <c r="C11001" s="111"/>
      <c r="D11001" s="111"/>
      <c r="E11001" s="111"/>
      <c r="F11001" s="138"/>
      <c r="G11001" s="111"/>
      <c r="J11001" s="111"/>
      <c r="AD11001" s="111"/>
      <c r="AH11001" s="111"/>
    </row>
    <row r="11002" spans="3:34">
      <c r="C11002" s="111"/>
      <c r="D11002" s="111"/>
      <c r="E11002" s="111"/>
      <c r="F11002" s="138"/>
      <c r="G11002" s="111"/>
      <c r="J11002" s="111"/>
      <c r="AD11002" s="111"/>
      <c r="AH11002" s="111"/>
    </row>
    <row r="11003" spans="3:34">
      <c r="C11003" s="111"/>
      <c r="D11003" s="111"/>
      <c r="E11003" s="111"/>
      <c r="F11003" s="138"/>
      <c r="G11003" s="111"/>
      <c r="J11003" s="111"/>
      <c r="AD11003" s="111"/>
      <c r="AH11003" s="111"/>
    </row>
    <row r="11004" spans="3:34">
      <c r="C11004" s="111"/>
      <c r="D11004" s="111"/>
      <c r="E11004" s="111"/>
      <c r="F11004" s="138"/>
      <c r="G11004" s="111"/>
      <c r="J11004" s="111"/>
      <c r="AD11004" s="111"/>
      <c r="AH11004" s="111"/>
    </row>
    <row r="11005" spans="3:34">
      <c r="C11005" s="111"/>
      <c r="D11005" s="111"/>
      <c r="E11005" s="111"/>
      <c r="F11005" s="138"/>
      <c r="G11005" s="111"/>
      <c r="J11005" s="111"/>
      <c r="AD11005" s="111"/>
      <c r="AH11005" s="111"/>
    </row>
    <row r="11006" spans="3:34">
      <c r="C11006" s="111"/>
      <c r="D11006" s="111"/>
      <c r="E11006" s="111"/>
      <c r="F11006" s="138"/>
      <c r="G11006" s="111"/>
      <c r="J11006" s="111"/>
      <c r="AD11006" s="111"/>
      <c r="AH11006" s="111"/>
    </row>
    <row r="11007" spans="3:34">
      <c r="C11007" s="111"/>
      <c r="D11007" s="111"/>
      <c r="E11007" s="111"/>
      <c r="F11007" s="138"/>
      <c r="G11007" s="111"/>
      <c r="J11007" s="111"/>
      <c r="AD11007" s="111"/>
      <c r="AH11007" s="111"/>
    </row>
    <row r="11008" spans="3:34">
      <c r="C11008" s="111"/>
      <c r="D11008" s="111"/>
      <c r="E11008" s="111"/>
      <c r="F11008" s="138"/>
      <c r="G11008" s="111"/>
      <c r="J11008" s="111"/>
      <c r="AD11008" s="111"/>
      <c r="AH11008" s="111"/>
    </row>
    <row r="11009" spans="3:34">
      <c r="C11009" s="111"/>
      <c r="D11009" s="111"/>
      <c r="E11009" s="111"/>
      <c r="F11009" s="138"/>
      <c r="G11009" s="111"/>
      <c r="J11009" s="111"/>
      <c r="AD11009" s="111"/>
      <c r="AH11009" s="111"/>
    </row>
    <row r="11010" spans="3:34">
      <c r="C11010" s="111"/>
      <c r="D11010" s="111"/>
      <c r="E11010" s="111"/>
      <c r="F11010" s="138"/>
      <c r="G11010" s="111"/>
      <c r="J11010" s="111"/>
      <c r="AD11010" s="111"/>
      <c r="AH11010" s="111"/>
    </row>
    <row r="11011" spans="3:34">
      <c r="C11011" s="111"/>
      <c r="D11011" s="111"/>
      <c r="E11011" s="111"/>
      <c r="F11011" s="138"/>
      <c r="G11011" s="111"/>
      <c r="J11011" s="111"/>
      <c r="AD11011" s="111"/>
      <c r="AH11011" s="111"/>
    </row>
    <row r="11012" spans="3:34">
      <c r="C11012" s="111"/>
      <c r="D11012" s="111"/>
      <c r="E11012" s="111"/>
      <c r="F11012" s="138"/>
      <c r="G11012" s="111"/>
      <c r="J11012" s="111"/>
      <c r="AD11012" s="111"/>
      <c r="AH11012" s="111"/>
    </row>
    <row r="11013" spans="3:34">
      <c r="C11013" s="111"/>
      <c r="D11013" s="111"/>
      <c r="E11013" s="111"/>
      <c r="F11013" s="138"/>
      <c r="G11013" s="111"/>
      <c r="J11013" s="111"/>
      <c r="AD11013" s="111"/>
      <c r="AH11013" s="111"/>
    </row>
    <row r="11014" spans="3:34">
      <c r="C11014" s="111"/>
      <c r="D11014" s="111"/>
      <c r="E11014" s="111"/>
      <c r="F11014" s="138"/>
      <c r="G11014" s="111"/>
      <c r="J11014" s="111"/>
      <c r="AD11014" s="111"/>
      <c r="AH11014" s="111"/>
    </row>
    <row r="11015" spans="3:34">
      <c r="C11015" s="111"/>
      <c r="D11015" s="111"/>
      <c r="E11015" s="111"/>
      <c r="F11015" s="138"/>
      <c r="G11015" s="111"/>
      <c r="J11015" s="111"/>
      <c r="AD11015" s="111"/>
      <c r="AH11015" s="111"/>
    </row>
    <row r="11016" spans="3:34">
      <c r="C11016" s="111"/>
      <c r="D11016" s="111"/>
      <c r="E11016" s="111"/>
      <c r="F11016" s="138"/>
      <c r="G11016" s="111"/>
      <c r="J11016" s="111"/>
      <c r="AD11016" s="111"/>
      <c r="AH11016" s="111"/>
    </row>
    <row r="11017" spans="3:34">
      <c r="C11017" s="111"/>
      <c r="D11017" s="111"/>
      <c r="E11017" s="111"/>
      <c r="F11017" s="138"/>
      <c r="G11017" s="111"/>
      <c r="J11017" s="111"/>
      <c r="AD11017" s="111"/>
      <c r="AH11017" s="111"/>
    </row>
    <row r="11018" spans="3:34">
      <c r="C11018" s="111"/>
      <c r="D11018" s="111"/>
      <c r="E11018" s="111"/>
      <c r="F11018" s="138"/>
      <c r="G11018" s="111"/>
      <c r="J11018" s="111"/>
      <c r="AD11018" s="111"/>
      <c r="AH11018" s="111"/>
    </row>
    <row r="11019" spans="3:34">
      <c r="C11019" s="111"/>
      <c r="D11019" s="111"/>
      <c r="E11019" s="111"/>
      <c r="F11019" s="138"/>
      <c r="G11019" s="111"/>
      <c r="J11019" s="111"/>
      <c r="AD11019" s="111"/>
      <c r="AH11019" s="111"/>
    </row>
    <row r="11020" spans="3:34">
      <c r="C11020" s="111"/>
      <c r="D11020" s="111"/>
      <c r="E11020" s="111"/>
      <c r="F11020" s="138"/>
      <c r="G11020" s="111"/>
      <c r="J11020" s="111"/>
      <c r="AD11020" s="111"/>
      <c r="AH11020" s="111"/>
    </row>
    <row r="11021" spans="3:34">
      <c r="C11021" s="111"/>
      <c r="D11021" s="111"/>
      <c r="E11021" s="111"/>
      <c r="F11021" s="138"/>
      <c r="G11021" s="111"/>
      <c r="J11021" s="111"/>
      <c r="AD11021" s="111"/>
      <c r="AH11021" s="111"/>
    </row>
    <row r="11022" spans="3:34">
      <c r="C11022" s="111"/>
      <c r="D11022" s="111"/>
      <c r="E11022" s="111"/>
      <c r="F11022" s="138"/>
      <c r="G11022" s="111"/>
      <c r="J11022" s="111"/>
      <c r="AD11022" s="111"/>
      <c r="AH11022" s="111"/>
    </row>
    <row r="11023" spans="3:34">
      <c r="C11023" s="111"/>
      <c r="D11023" s="111"/>
      <c r="E11023" s="111"/>
      <c r="F11023" s="138"/>
      <c r="G11023" s="111"/>
      <c r="J11023" s="111"/>
      <c r="AD11023" s="111"/>
      <c r="AH11023" s="111"/>
    </row>
    <row r="11024" spans="3:34">
      <c r="C11024" s="111"/>
      <c r="D11024" s="111"/>
      <c r="E11024" s="111"/>
      <c r="F11024" s="138"/>
      <c r="G11024" s="111"/>
      <c r="J11024" s="111"/>
      <c r="AD11024" s="111"/>
      <c r="AH11024" s="111"/>
    </row>
    <row r="11025" spans="3:34">
      <c r="C11025" s="111"/>
      <c r="D11025" s="111"/>
      <c r="E11025" s="111"/>
      <c r="F11025" s="138"/>
      <c r="G11025" s="111"/>
      <c r="J11025" s="111"/>
      <c r="AD11025" s="111"/>
      <c r="AH11025" s="111"/>
    </row>
    <row r="11026" spans="3:34">
      <c r="C11026" s="111"/>
      <c r="D11026" s="111"/>
      <c r="E11026" s="111"/>
      <c r="F11026" s="138"/>
      <c r="G11026" s="111"/>
      <c r="J11026" s="111"/>
      <c r="AD11026" s="111"/>
      <c r="AH11026" s="111"/>
    </row>
    <row r="11027" spans="3:34">
      <c r="C11027" s="111"/>
      <c r="D11027" s="111"/>
      <c r="E11027" s="111"/>
      <c r="F11027" s="138"/>
      <c r="G11027" s="111"/>
      <c r="J11027" s="111"/>
      <c r="AD11027" s="111"/>
      <c r="AH11027" s="111"/>
    </row>
    <row r="11028" spans="3:34">
      <c r="C11028" s="111"/>
      <c r="D11028" s="111"/>
      <c r="E11028" s="111"/>
      <c r="F11028" s="138"/>
      <c r="G11028" s="111"/>
      <c r="J11028" s="111"/>
      <c r="AD11028" s="111"/>
      <c r="AH11028" s="111"/>
    </row>
    <row r="11029" spans="3:34">
      <c r="C11029" s="111"/>
      <c r="D11029" s="111"/>
      <c r="E11029" s="111"/>
      <c r="F11029" s="138"/>
      <c r="G11029" s="111"/>
      <c r="J11029" s="111"/>
      <c r="AD11029" s="111"/>
      <c r="AH11029" s="111"/>
    </row>
    <row r="11030" spans="3:34">
      <c r="C11030" s="111"/>
      <c r="D11030" s="111"/>
      <c r="E11030" s="111"/>
      <c r="F11030" s="138"/>
      <c r="G11030" s="111"/>
      <c r="J11030" s="111"/>
      <c r="AD11030" s="111"/>
      <c r="AH11030" s="111"/>
    </row>
    <row r="11031" spans="3:34">
      <c r="C11031" s="111"/>
      <c r="D11031" s="111"/>
      <c r="E11031" s="111"/>
      <c r="F11031" s="138"/>
      <c r="G11031" s="111"/>
      <c r="J11031" s="111"/>
      <c r="AD11031" s="111"/>
      <c r="AH11031" s="111"/>
    </row>
    <row r="11032" spans="3:34">
      <c r="C11032" s="111"/>
      <c r="D11032" s="111"/>
      <c r="E11032" s="111"/>
      <c r="F11032" s="138"/>
      <c r="G11032" s="111"/>
      <c r="J11032" s="111"/>
      <c r="AD11032" s="111"/>
      <c r="AH11032" s="111"/>
    </row>
    <row r="11033" spans="3:34">
      <c r="C11033" s="111"/>
      <c r="D11033" s="111"/>
      <c r="E11033" s="111"/>
      <c r="F11033" s="138"/>
      <c r="G11033" s="111"/>
      <c r="J11033" s="111"/>
      <c r="AD11033" s="111"/>
      <c r="AH11033" s="111"/>
    </row>
    <row r="11034" spans="3:34">
      <c r="C11034" s="111"/>
      <c r="D11034" s="111"/>
      <c r="E11034" s="111"/>
      <c r="F11034" s="138"/>
      <c r="G11034" s="111"/>
      <c r="J11034" s="111"/>
      <c r="AD11034" s="111"/>
      <c r="AH11034" s="111"/>
    </row>
    <row r="11035" spans="3:34">
      <c r="C11035" s="111"/>
      <c r="D11035" s="111"/>
      <c r="E11035" s="111"/>
      <c r="F11035" s="138"/>
      <c r="G11035" s="111"/>
      <c r="J11035" s="111"/>
      <c r="AD11035" s="111"/>
      <c r="AH11035" s="111"/>
    </row>
    <row r="11036" spans="3:34">
      <c r="C11036" s="111"/>
      <c r="D11036" s="111"/>
      <c r="E11036" s="111"/>
      <c r="F11036" s="138"/>
      <c r="G11036" s="111"/>
      <c r="J11036" s="111"/>
      <c r="AD11036" s="111"/>
      <c r="AH11036" s="111"/>
    </row>
    <row r="11037" spans="3:34">
      <c r="C11037" s="111"/>
      <c r="D11037" s="111"/>
      <c r="E11037" s="111"/>
      <c r="F11037" s="138"/>
      <c r="G11037" s="111"/>
      <c r="J11037" s="111"/>
      <c r="AD11037" s="111"/>
      <c r="AH11037" s="111"/>
    </row>
    <row r="11038" spans="3:34">
      <c r="C11038" s="111"/>
      <c r="D11038" s="111"/>
      <c r="E11038" s="111"/>
      <c r="F11038" s="138"/>
      <c r="G11038" s="111"/>
      <c r="J11038" s="111"/>
      <c r="AD11038" s="111"/>
      <c r="AH11038" s="111"/>
    </row>
    <row r="11039" spans="3:34">
      <c r="C11039" s="111"/>
      <c r="D11039" s="111"/>
      <c r="E11039" s="111"/>
      <c r="F11039" s="138"/>
      <c r="G11039" s="111"/>
      <c r="J11039" s="111"/>
      <c r="AD11039" s="111"/>
      <c r="AH11039" s="111"/>
    </row>
    <row r="11040" spans="3:34">
      <c r="C11040" s="111"/>
      <c r="D11040" s="111"/>
      <c r="E11040" s="111"/>
      <c r="F11040" s="138"/>
      <c r="G11040" s="111"/>
      <c r="J11040" s="111"/>
      <c r="AD11040" s="111"/>
      <c r="AH11040" s="111"/>
    </row>
    <row r="11041" spans="3:34">
      <c r="C11041" s="111"/>
      <c r="D11041" s="111"/>
      <c r="E11041" s="111"/>
      <c r="F11041" s="138"/>
      <c r="G11041" s="111"/>
      <c r="J11041" s="111"/>
      <c r="AD11041" s="111"/>
      <c r="AH11041" s="111"/>
    </row>
    <row r="11042" spans="3:34">
      <c r="C11042" s="111"/>
      <c r="D11042" s="111"/>
      <c r="E11042" s="111"/>
      <c r="F11042" s="138"/>
      <c r="G11042" s="111"/>
      <c r="J11042" s="111"/>
      <c r="AD11042" s="111"/>
      <c r="AH11042" s="111"/>
    </row>
    <row r="11043" spans="3:34">
      <c r="C11043" s="111"/>
      <c r="D11043" s="111"/>
      <c r="E11043" s="111"/>
      <c r="F11043" s="138"/>
      <c r="G11043" s="111"/>
      <c r="J11043" s="111"/>
      <c r="AD11043" s="111"/>
      <c r="AH11043" s="111"/>
    </row>
    <row r="11044" spans="3:34">
      <c r="C11044" s="111"/>
      <c r="D11044" s="111"/>
      <c r="E11044" s="111"/>
      <c r="F11044" s="138"/>
      <c r="G11044" s="111"/>
      <c r="J11044" s="111"/>
      <c r="AD11044" s="111"/>
      <c r="AH11044" s="111"/>
    </row>
    <row r="11045" spans="3:34">
      <c r="C11045" s="111"/>
      <c r="D11045" s="111"/>
      <c r="E11045" s="111"/>
      <c r="F11045" s="138"/>
      <c r="G11045" s="111"/>
      <c r="J11045" s="111"/>
      <c r="AD11045" s="111"/>
      <c r="AH11045" s="111"/>
    </row>
    <row r="11046" spans="3:34">
      <c r="C11046" s="111"/>
      <c r="D11046" s="111"/>
      <c r="E11046" s="111"/>
      <c r="F11046" s="138"/>
      <c r="G11046" s="111"/>
      <c r="J11046" s="111"/>
      <c r="AD11046" s="111"/>
      <c r="AH11046" s="111"/>
    </row>
    <row r="11047" spans="3:34">
      <c r="C11047" s="111"/>
      <c r="D11047" s="111"/>
      <c r="E11047" s="111"/>
      <c r="F11047" s="138"/>
      <c r="G11047" s="111"/>
      <c r="J11047" s="111"/>
      <c r="AD11047" s="111"/>
      <c r="AH11047" s="111"/>
    </row>
    <row r="11048" spans="3:34">
      <c r="C11048" s="111"/>
      <c r="D11048" s="111"/>
      <c r="E11048" s="111"/>
      <c r="F11048" s="138"/>
      <c r="G11048" s="111"/>
      <c r="J11048" s="111"/>
      <c r="AD11048" s="111"/>
      <c r="AH11048" s="111"/>
    </row>
    <row r="11049" spans="3:34">
      <c r="C11049" s="111"/>
      <c r="D11049" s="111"/>
      <c r="E11049" s="111"/>
      <c r="F11049" s="138"/>
      <c r="G11049" s="111"/>
      <c r="J11049" s="111"/>
      <c r="AD11049" s="111"/>
      <c r="AH11049" s="111"/>
    </row>
    <row r="11050" spans="3:34">
      <c r="C11050" s="111"/>
      <c r="D11050" s="111"/>
      <c r="E11050" s="111"/>
      <c r="F11050" s="138"/>
      <c r="G11050" s="111"/>
      <c r="J11050" s="111"/>
      <c r="AD11050" s="111"/>
      <c r="AH11050" s="111"/>
    </row>
    <row r="11051" spans="3:34">
      <c r="C11051" s="111"/>
      <c r="D11051" s="111"/>
      <c r="E11051" s="111"/>
      <c r="F11051" s="138"/>
      <c r="G11051" s="111"/>
      <c r="J11051" s="111"/>
      <c r="AD11051" s="111"/>
      <c r="AH11051" s="111"/>
    </row>
    <row r="11052" spans="3:34">
      <c r="C11052" s="111"/>
      <c r="D11052" s="111"/>
      <c r="E11052" s="111"/>
      <c r="F11052" s="138"/>
      <c r="G11052" s="111"/>
      <c r="J11052" s="111"/>
      <c r="AD11052" s="111"/>
      <c r="AH11052" s="111"/>
    </row>
    <row r="11053" spans="3:34">
      <c r="C11053" s="111"/>
      <c r="D11053" s="111"/>
      <c r="E11053" s="111"/>
      <c r="F11053" s="138"/>
      <c r="G11053" s="111"/>
      <c r="J11053" s="111"/>
      <c r="AD11053" s="111"/>
      <c r="AH11053" s="111"/>
    </row>
    <row r="11054" spans="3:34">
      <c r="C11054" s="111"/>
      <c r="D11054" s="111"/>
      <c r="E11054" s="111"/>
      <c r="F11054" s="138"/>
      <c r="G11054" s="111"/>
      <c r="J11054" s="111"/>
      <c r="AD11054" s="111"/>
      <c r="AH11054" s="111"/>
    </row>
    <row r="11055" spans="3:34">
      <c r="C11055" s="111"/>
      <c r="D11055" s="111"/>
      <c r="E11055" s="111"/>
      <c r="F11055" s="138"/>
      <c r="G11055" s="111"/>
      <c r="J11055" s="111"/>
      <c r="AD11055" s="111"/>
      <c r="AH11055" s="111"/>
    </row>
    <row r="11056" spans="3:34">
      <c r="C11056" s="111"/>
      <c r="D11056" s="111"/>
      <c r="E11056" s="111"/>
      <c r="F11056" s="138"/>
      <c r="G11056" s="111"/>
      <c r="J11056" s="111"/>
      <c r="AD11056" s="111"/>
      <c r="AH11056" s="111"/>
    </row>
    <row r="11057" spans="3:34">
      <c r="C11057" s="111"/>
      <c r="D11057" s="111"/>
      <c r="E11057" s="111"/>
      <c r="F11057" s="138"/>
      <c r="G11057" s="111"/>
      <c r="J11057" s="111"/>
      <c r="AD11057" s="111"/>
      <c r="AH11057" s="111"/>
    </row>
    <row r="11058" spans="3:34">
      <c r="C11058" s="111"/>
      <c r="D11058" s="111"/>
      <c r="E11058" s="111"/>
      <c r="F11058" s="138"/>
      <c r="G11058" s="111"/>
      <c r="J11058" s="111"/>
      <c r="AD11058" s="111"/>
      <c r="AH11058" s="111"/>
    </row>
    <row r="11059" spans="3:34">
      <c r="C11059" s="111"/>
      <c r="D11059" s="111"/>
      <c r="E11059" s="111"/>
      <c r="F11059" s="138"/>
      <c r="G11059" s="111"/>
      <c r="J11059" s="111"/>
      <c r="AD11059" s="111"/>
      <c r="AH11059" s="111"/>
    </row>
    <row r="11060" spans="3:34">
      <c r="C11060" s="111"/>
      <c r="D11060" s="111"/>
      <c r="E11060" s="111"/>
      <c r="F11060" s="138"/>
      <c r="G11060" s="111"/>
      <c r="J11060" s="111"/>
      <c r="AD11060" s="111"/>
      <c r="AH11060" s="111"/>
    </row>
    <row r="11061" spans="3:34">
      <c r="C11061" s="111"/>
      <c r="D11061" s="111"/>
      <c r="E11061" s="111"/>
      <c r="F11061" s="138"/>
      <c r="G11061" s="111"/>
      <c r="J11061" s="111"/>
      <c r="AD11061" s="111"/>
      <c r="AH11061" s="111"/>
    </row>
    <row r="11062" spans="3:34">
      <c r="C11062" s="111"/>
      <c r="D11062" s="111"/>
      <c r="E11062" s="111"/>
      <c r="F11062" s="138"/>
      <c r="G11062" s="111"/>
      <c r="J11062" s="111"/>
      <c r="AD11062" s="111"/>
      <c r="AH11062" s="111"/>
    </row>
    <row r="11063" spans="3:34">
      <c r="C11063" s="111"/>
      <c r="D11063" s="111"/>
      <c r="E11063" s="111"/>
      <c r="F11063" s="138"/>
      <c r="G11063" s="111"/>
      <c r="J11063" s="111"/>
      <c r="AD11063" s="111"/>
      <c r="AH11063" s="111"/>
    </row>
    <row r="11064" spans="3:34">
      <c r="C11064" s="111"/>
      <c r="D11064" s="111"/>
      <c r="E11064" s="111"/>
      <c r="F11064" s="138"/>
      <c r="G11064" s="111"/>
      <c r="J11064" s="111"/>
      <c r="AD11064" s="111"/>
      <c r="AH11064" s="111"/>
    </row>
    <row r="11065" spans="3:34">
      <c r="C11065" s="111"/>
      <c r="D11065" s="111"/>
      <c r="E11065" s="111"/>
      <c r="F11065" s="138"/>
      <c r="G11065" s="111"/>
      <c r="J11065" s="111"/>
      <c r="AD11065" s="111"/>
      <c r="AH11065" s="111"/>
    </row>
    <row r="11066" spans="3:34">
      <c r="C11066" s="111"/>
      <c r="D11066" s="111"/>
      <c r="E11066" s="111"/>
      <c r="F11066" s="138"/>
      <c r="G11066" s="111"/>
      <c r="J11066" s="111"/>
      <c r="AD11066" s="111"/>
      <c r="AH11066" s="111"/>
    </row>
    <row r="11067" spans="3:34">
      <c r="C11067" s="111"/>
      <c r="D11067" s="111"/>
      <c r="E11067" s="111"/>
      <c r="F11067" s="138"/>
      <c r="G11067" s="111"/>
      <c r="J11067" s="111"/>
      <c r="AD11067" s="111"/>
      <c r="AH11067" s="111"/>
    </row>
    <row r="11068" spans="3:34">
      <c r="C11068" s="111"/>
      <c r="D11068" s="111"/>
      <c r="E11068" s="111"/>
      <c r="F11068" s="138"/>
      <c r="G11068" s="111"/>
      <c r="J11068" s="111"/>
      <c r="AD11068" s="111"/>
      <c r="AH11068" s="111"/>
    </row>
    <row r="11069" spans="3:34">
      <c r="C11069" s="111"/>
      <c r="D11069" s="111"/>
      <c r="E11069" s="111"/>
      <c r="F11069" s="138"/>
      <c r="G11069" s="111"/>
      <c r="J11069" s="111"/>
      <c r="AD11069" s="111"/>
      <c r="AH11069" s="111"/>
    </row>
    <row r="11070" spans="3:34">
      <c r="C11070" s="111"/>
      <c r="D11070" s="111"/>
      <c r="E11070" s="111"/>
      <c r="F11070" s="138"/>
      <c r="G11070" s="111"/>
      <c r="J11070" s="111"/>
      <c r="AD11070" s="111"/>
      <c r="AH11070" s="111"/>
    </row>
    <row r="11071" spans="3:34">
      <c r="C11071" s="111"/>
      <c r="D11071" s="111"/>
      <c r="E11071" s="111"/>
      <c r="F11071" s="138"/>
      <c r="G11071" s="111"/>
      <c r="J11071" s="111"/>
      <c r="AD11071" s="111"/>
      <c r="AH11071" s="111"/>
    </row>
    <row r="11072" spans="3:34">
      <c r="C11072" s="111"/>
      <c r="D11072" s="111"/>
      <c r="E11072" s="111"/>
      <c r="F11072" s="138"/>
      <c r="G11072" s="111"/>
      <c r="J11072" s="111"/>
      <c r="AD11072" s="111"/>
      <c r="AH11072" s="111"/>
    </row>
    <row r="11073" spans="3:34">
      <c r="C11073" s="111"/>
      <c r="D11073" s="111"/>
      <c r="E11073" s="111"/>
      <c r="F11073" s="138"/>
      <c r="G11073" s="111"/>
      <c r="J11073" s="111"/>
      <c r="AD11073" s="111"/>
      <c r="AH11073" s="111"/>
    </row>
    <row r="11074" spans="3:34">
      <c r="C11074" s="111"/>
      <c r="D11074" s="111"/>
      <c r="E11074" s="111"/>
      <c r="F11074" s="138"/>
      <c r="G11074" s="111"/>
      <c r="J11074" s="111"/>
      <c r="AD11074" s="111"/>
      <c r="AH11074" s="111"/>
    </row>
    <row r="11075" spans="3:34">
      <c r="C11075" s="111"/>
      <c r="D11075" s="111"/>
      <c r="E11075" s="111"/>
      <c r="F11075" s="138"/>
      <c r="G11075" s="111"/>
      <c r="J11075" s="111"/>
      <c r="AD11075" s="111"/>
      <c r="AH11075" s="111"/>
    </row>
    <row r="11076" spans="3:34">
      <c r="C11076" s="111"/>
      <c r="D11076" s="111"/>
      <c r="E11076" s="111"/>
      <c r="F11076" s="138"/>
      <c r="G11076" s="111"/>
      <c r="J11076" s="111"/>
      <c r="AD11076" s="111"/>
      <c r="AH11076" s="111"/>
    </row>
    <row r="11077" spans="3:34">
      <c r="C11077" s="111"/>
      <c r="D11077" s="111"/>
      <c r="E11077" s="111"/>
      <c r="F11077" s="138"/>
      <c r="G11077" s="111"/>
      <c r="J11077" s="111"/>
      <c r="AD11077" s="111"/>
      <c r="AH11077" s="111"/>
    </row>
    <row r="11078" spans="3:34">
      <c r="C11078" s="111"/>
      <c r="D11078" s="111"/>
      <c r="E11078" s="111"/>
      <c r="F11078" s="138"/>
      <c r="G11078" s="111"/>
      <c r="J11078" s="111"/>
      <c r="AD11078" s="111"/>
      <c r="AH11078" s="111"/>
    </row>
    <row r="11079" spans="3:34">
      <c r="C11079" s="111"/>
      <c r="D11079" s="111"/>
      <c r="E11079" s="111"/>
      <c r="F11079" s="138"/>
      <c r="G11079" s="111"/>
      <c r="J11079" s="111"/>
      <c r="AD11079" s="111"/>
      <c r="AH11079" s="111"/>
    </row>
    <row r="11080" spans="3:34">
      <c r="C11080" s="111"/>
      <c r="D11080" s="111"/>
      <c r="E11080" s="111"/>
      <c r="F11080" s="138"/>
      <c r="G11080" s="111"/>
      <c r="J11080" s="111"/>
      <c r="AD11080" s="111"/>
      <c r="AH11080" s="111"/>
    </row>
    <row r="11081" spans="3:34">
      <c r="C11081" s="111"/>
      <c r="D11081" s="111"/>
      <c r="E11081" s="111"/>
      <c r="F11081" s="138"/>
      <c r="G11081" s="111"/>
      <c r="J11081" s="111"/>
      <c r="AD11081" s="111"/>
      <c r="AH11081" s="111"/>
    </row>
    <row r="11082" spans="3:34">
      <c r="C11082" s="111"/>
      <c r="D11082" s="111"/>
      <c r="E11082" s="111"/>
      <c r="F11082" s="138"/>
      <c r="G11082" s="111"/>
      <c r="J11082" s="111"/>
      <c r="AD11082" s="111"/>
      <c r="AH11082" s="111"/>
    </row>
    <row r="11083" spans="3:34">
      <c r="C11083" s="111"/>
      <c r="D11083" s="111"/>
      <c r="E11083" s="111"/>
      <c r="F11083" s="138"/>
      <c r="G11083" s="111"/>
      <c r="J11083" s="111"/>
      <c r="AD11083" s="111"/>
      <c r="AH11083" s="111"/>
    </row>
    <row r="11084" spans="3:34">
      <c r="C11084" s="111"/>
      <c r="D11084" s="111"/>
      <c r="E11084" s="111"/>
      <c r="F11084" s="138"/>
      <c r="G11084" s="111"/>
      <c r="J11084" s="111"/>
      <c r="AD11084" s="111"/>
      <c r="AH11084" s="111"/>
    </row>
    <row r="11085" spans="3:34">
      <c r="C11085" s="111"/>
      <c r="D11085" s="111"/>
      <c r="E11085" s="111"/>
      <c r="F11085" s="138"/>
      <c r="G11085" s="111"/>
      <c r="J11085" s="111"/>
      <c r="AD11085" s="111"/>
      <c r="AH11085" s="111"/>
    </row>
    <row r="11086" spans="3:34">
      <c r="C11086" s="111"/>
      <c r="D11086" s="111"/>
      <c r="E11086" s="111"/>
      <c r="F11086" s="138"/>
      <c r="G11086" s="111"/>
      <c r="J11086" s="111"/>
      <c r="AD11086" s="111"/>
      <c r="AH11086" s="111"/>
    </row>
    <row r="11087" spans="3:34">
      <c r="C11087" s="111"/>
      <c r="D11087" s="111"/>
      <c r="E11087" s="111"/>
      <c r="F11087" s="138"/>
      <c r="G11087" s="111"/>
      <c r="J11087" s="111"/>
      <c r="AD11087" s="111"/>
      <c r="AH11087" s="111"/>
    </row>
    <row r="11088" spans="3:34">
      <c r="C11088" s="111"/>
      <c r="D11088" s="111"/>
      <c r="E11088" s="111"/>
      <c r="F11088" s="138"/>
      <c r="G11088" s="111"/>
      <c r="J11088" s="111"/>
      <c r="AD11088" s="111"/>
      <c r="AH11088" s="111"/>
    </row>
    <row r="11089" spans="3:34">
      <c r="C11089" s="111"/>
      <c r="D11089" s="111"/>
      <c r="E11089" s="111"/>
      <c r="F11089" s="138"/>
      <c r="G11089" s="111"/>
      <c r="J11089" s="111"/>
      <c r="AD11089" s="111"/>
      <c r="AH11089" s="111"/>
    </row>
    <row r="11090" spans="3:34">
      <c r="C11090" s="111"/>
      <c r="D11090" s="111"/>
      <c r="E11090" s="111"/>
      <c r="F11090" s="138"/>
      <c r="G11090" s="111"/>
      <c r="J11090" s="111"/>
      <c r="AD11090" s="111"/>
      <c r="AH11090" s="111"/>
    </row>
    <row r="11091" spans="3:34">
      <c r="C11091" s="111"/>
      <c r="D11091" s="111"/>
      <c r="E11091" s="111"/>
      <c r="F11091" s="138"/>
      <c r="G11091" s="111"/>
      <c r="J11091" s="111"/>
      <c r="AD11091" s="111"/>
      <c r="AH11091" s="111"/>
    </row>
    <row r="11092" spans="3:34">
      <c r="C11092" s="111"/>
      <c r="D11092" s="111"/>
      <c r="E11092" s="111"/>
      <c r="F11092" s="138"/>
      <c r="G11092" s="111"/>
      <c r="J11092" s="111"/>
      <c r="AD11092" s="111"/>
      <c r="AH11092" s="111"/>
    </row>
    <row r="11093" spans="3:34">
      <c r="C11093" s="111"/>
      <c r="D11093" s="111"/>
      <c r="E11093" s="111"/>
      <c r="F11093" s="138"/>
      <c r="G11093" s="111"/>
      <c r="J11093" s="111"/>
      <c r="AD11093" s="111"/>
      <c r="AH11093" s="111"/>
    </row>
    <row r="11094" spans="3:34">
      <c r="C11094" s="111"/>
      <c r="D11094" s="111"/>
      <c r="E11094" s="111"/>
      <c r="F11094" s="138"/>
      <c r="G11094" s="111"/>
      <c r="J11094" s="111"/>
      <c r="AD11094" s="111"/>
      <c r="AH11094" s="111"/>
    </row>
    <row r="11095" spans="3:34">
      <c r="C11095" s="111"/>
      <c r="D11095" s="111"/>
      <c r="E11095" s="111"/>
      <c r="F11095" s="138"/>
      <c r="G11095" s="111"/>
      <c r="J11095" s="111"/>
      <c r="AD11095" s="111"/>
      <c r="AH11095" s="111"/>
    </row>
    <row r="11096" spans="3:34">
      <c r="C11096" s="111"/>
      <c r="D11096" s="111"/>
      <c r="E11096" s="111"/>
      <c r="F11096" s="138"/>
      <c r="G11096" s="111"/>
      <c r="J11096" s="111"/>
      <c r="AD11096" s="111"/>
      <c r="AH11096" s="111"/>
    </row>
    <row r="11097" spans="3:34">
      <c r="C11097" s="111"/>
      <c r="D11097" s="111"/>
      <c r="E11097" s="111"/>
      <c r="F11097" s="138"/>
      <c r="G11097" s="111"/>
      <c r="J11097" s="111"/>
      <c r="AD11097" s="111"/>
      <c r="AH11097" s="111"/>
    </row>
    <row r="11098" spans="3:34">
      <c r="C11098" s="111"/>
      <c r="D11098" s="111"/>
      <c r="E11098" s="111"/>
      <c r="F11098" s="138"/>
      <c r="G11098" s="111"/>
      <c r="J11098" s="111"/>
      <c r="AD11098" s="111"/>
      <c r="AH11098" s="111"/>
    </row>
    <row r="11099" spans="3:34">
      <c r="C11099" s="111"/>
      <c r="D11099" s="111"/>
      <c r="E11099" s="111"/>
      <c r="F11099" s="138"/>
      <c r="G11099" s="111"/>
      <c r="J11099" s="111"/>
      <c r="AD11099" s="111"/>
      <c r="AH11099" s="111"/>
    </row>
    <row r="11100" spans="3:34">
      <c r="C11100" s="111"/>
      <c r="D11100" s="111"/>
      <c r="E11100" s="111"/>
      <c r="F11100" s="138"/>
      <c r="G11100" s="111"/>
      <c r="J11100" s="111"/>
      <c r="AD11100" s="111"/>
      <c r="AH11100" s="111"/>
    </row>
    <row r="11101" spans="3:34">
      <c r="C11101" s="111"/>
      <c r="D11101" s="111"/>
      <c r="E11101" s="111"/>
      <c r="F11101" s="138"/>
      <c r="G11101" s="111"/>
      <c r="J11101" s="111"/>
      <c r="AD11101" s="111"/>
      <c r="AH11101" s="111"/>
    </row>
    <row r="11102" spans="3:34">
      <c r="C11102" s="111"/>
      <c r="D11102" s="111"/>
      <c r="E11102" s="111"/>
      <c r="F11102" s="138"/>
      <c r="G11102" s="111"/>
      <c r="J11102" s="111"/>
      <c r="AD11102" s="111"/>
      <c r="AH11102" s="111"/>
    </row>
    <row r="11103" spans="3:34">
      <c r="C11103" s="111"/>
      <c r="D11103" s="111"/>
      <c r="E11103" s="111"/>
      <c r="F11103" s="138"/>
      <c r="G11103" s="111"/>
      <c r="J11103" s="111"/>
      <c r="AD11103" s="111"/>
      <c r="AH11103" s="111"/>
    </row>
    <row r="11104" spans="3:34">
      <c r="C11104" s="111"/>
      <c r="D11104" s="111"/>
      <c r="E11104" s="111"/>
      <c r="F11104" s="138"/>
      <c r="G11104" s="111"/>
      <c r="J11104" s="111"/>
      <c r="AD11104" s="111"/>
      <c r="AH11104" s="111"/>
    </row>
    <row r="11105" spans="3:34">
      <c r="C11105" s="111"/>
      <c r="D11105" s="111"/>
      <c r="E11105" s="111"/>
      <c r="F11105" s="138"/>
      <c r="G11105" s="111"/>
      <c r="J11105" s="111"/>
      <c r="AD11105" s="111"/>
      <c r="AH11105" s="111"/>
    </row>
    <row r="11106" spans="3:34">
      <c r="C11106" s="111"/>
      <c r="D11106" s="111"/>
      <c r="E11106" s="111"/>
      <c r="F11106" s="138"/>
      <c r="G11106" s="111"/>
      <c r="J11106" s="111"/>
      <c r="AD11106" s="111"/>
      <c r="AH11106" s="111"/>
    </row>
    <row r="11107" spans="3:34">
      <c r="C11107" s="111"/>
      <c r="D11107" s="111"/>
      <c r="E11107" s="111"/>
      <c r="F11107" s="138"/>
      <c r="G11107" s="111"/>
      <c r="J11107" s="111"/>
      <c r="AD11107" s="111"/>
      <c r="AH11107" s="111"/>
    </row>
    <row r="11108" spans="3:34">
      <c r="C11108" s="111"/>
      <c r="D11108" s="111"/>
      <c r="E11108" s="111"/>
      <c r="F11108" s="138"/>
      <c r="G11108" s="111"/>
      <c r="J11108" s="111"/>
      <c r="AD11108" s="111"/>
      <c r="AH11108" s="111"/>
    </row>
    <row r="11109" spans="3:34">
      <c r="C11109" s="111"/>
      <c r="D11109" s="111"/>
      <c r="E11109" s="111"/>
      <c r="F11109" s="138"/>
      <c r="G11109" s="111"/>
      <c r="J11109" s="111"/>
      <c r="AD11109" s="111"/>
      <c r="AH11109" s="111"/>
    </row>
    <row r="11110" spans="3:34">
      <c r="C11110" s="111"/>
      <c r="D11110" s="111"/>
      <c r="E11110" s="111"/>
      <c r="F11110" s="138"/>
      <c r="G11110" s="111"/>
      <c r="J11110" s="111"/>
      <c r="AD11110" s="111"/>
      <c r="AH11110" s="111"/>
    </row>
    <row r="11111" spans="3:34">
      <c r="C11111" s="111"/>
      <c r="D11111" s="111"/>
      <c r="E11111" s="111"/>
      <c r="F11111" s="138"/>
      <c r="G11111" s="111"/>
      <c r="J11111" s="111"/>
      <c r="AD11111" s="111"/>
      <c r="AH11111" s="111"/>
    </row>
    <row r="11112" spans="3:34">
      <c r="C11112" s="111"/>
      <c r="D11112" s="111"/>
      <c r="E11112" s="111"/>
      <c r="F11112" s="138"/>
      <c r="G11112" s="111"/>
      <c r="J11112" s="111"/>
      <c r="AD11112" s="111"/>
      <c r="AH11112" s="111"/>
    </row>
    <row r="11113" spans="3:34">
      <c r="C11113" s="111"/>
      <c r="D11113" s="111"/>
      <c r="E11113" s="111"/>
      <c r="F11113" s="138"/>
      <c r="G11113" s="111"/>
      <c r="J11113" s="111"/>
      <c r="AD11113" s="111"/>
      <c r="AH11113" s="111"/>
    </row>
    <row r="11114" spans="3:34">
      <c r="C11114" s="111"/>
      <c r="D11114" s="111"/>
      <c r="E11114" s="111"/>
      <c r="F11114" s="138"/>
      <c r="G11114" s="111"/>
      <c r="J11114" s="111"/>
      <c r="AD11114" s="111"/>
      <c r="AH11114" s="111"/>
    </row>
    <row r="11115" spans="3:34">
      <c r="C11115" s="111"/>
      <c r="D11115" s="111"/>
      <c r="E11115" s="111"/>
      <c r="F11115" s="138"/>
      <c r="G11115" s="111"/>
      <c r="J11115" s="111"/>
      <c r="AD11115" s="111"/>
      <c r="AH11115" s="111"/>
    </row>
    <row r="11116" spans="3:34">
      <c r="C11116" s="111"/>
      <c r="D11116" s="111"/>
      <c r="E11116" s="111"/>
      <c r="F11116" s="138"/>
      <c r="G11116" s="111"/>
      <c r="J11116" s="111"/>
      <c r="AD11116" s="111"/>
      <c r="AH11116" s="111"/>
    </row>
    <row r="11117" spans="3:34">
      <c r="C11117" s="111"/>
      <c r="D11117" s="111"/>
      <c r="E11117" s="111"/>
      <c r="F11117" s="138"/>
      <c r="G11117" s="111"/>
      <c r="J11117" s="111"/>
      <c r="AD11117" s="111"/>
      <c r="AH11117" s="111"/>
    </row>
    <row r="11118" spans="3:34">
      <c r="C11118" s="111"/>
      <c r="D11118" s="111"/>
      <c r="E11118" s="111"/>
      <c r="F11118" s="138"/>
      <c r="G11118" s="111"/>
      <c r="J11118" s="111"/>
      <c r="AD11118" s="111"/>
      <c r="AH11118" s="111"/>
    </row>
    <row r="11119" spans="3:34">
      <c r="C11119" s="111"/>
      <c r="D11119" s="111"/>
      <c r="E11119" s="111"/>
      <c r="F11119" s="138"/>
      <c r="G11119" s="111"/>
      <c r="J11119" s="111"/>
      <c r="AD11119" s="111"/>
      <c r="AH11119" s="111"/>
    </row>
    <row r="11120" spans="3:34">
      <c r="C11120" s="111"/>
      <c r="D11120" s="111"/>
      <c r="E11120" s="111"/>
      <c r="F11120" s="138"/>
      <c r="G11120" s="111"/>
      <c r="J11120" s="111"/>
      <c r="AD11120" s="111"/>
      <c r="AH11120" s="111"/>
    </row>
    <row r="11121" spans="3:34">
      <c r="C11121" s="111"/>
      <c r="D11121" s="111"/>
      <c r="E11121" s="111"/>
      <c r="F11121" s="138"/>
      <c r="G11121" s="111"/>
      <c r="J11121" s="111"/>
      <c r="AD11121" s="111"/>
      <c r="AH11121" s="111"/>
    </row>
    <row r="11122" spans="3:34">
      <c r="C11122" s="111"/>
      <c r="D11122" s="111"/>
      <c r="E11122" s="111"/>
      <c r="F11122" s="138"/>
      <c r="G11122" s="111"/>
      <c r="J11122" s="111"/>
      <c r="AD11122" s="111"/>
      <c r="AH11122" s="111"/>
    </row>
    <row r="11123" spans="3:34">
      <c r="C11123" s="111"/>
      <c r="D11123" s="111"/>
      <c r="E11123" s="111"/>
      <c r="F11123" s="138"/>
      <c r="G11123" s="111"/>
      <c r="J11123" s="111"/>
      <c r="AD11123" s="111"/>
      <c r="AH11123" s="111"/>
    </row>
    <row r="11124" spans="3:34">
      <c r="C11124" s="111"/>
      <c r="D11124" s="111"/>
      <c r="E11124" s="111"/>
      <c r="F11124" s="138"/>
      <c r="G11124" s="111"/>
      <c r="J11124" s="111"/>
      <c r="AD11124" s="111"/>
      <c r="AH11124" s="111"/>
    </row>
    <row r="11125" spans="3:34">
      <c r="C11125" s="111"/>
      <c r="D11125" s="111"/>
      <c r="E11125" s="111"/>
      <c r="F11125" s="138"/>
      <c r="G11125" s="111"/>
      <c r="J11125" s="111"/>
      <c r="AD11125" s="111"/>
      <c r="AH11125" s="111"/>
    </row>
    <row r="11126" spans="3:34">
      <c r="C11126" s="111"/>
      <c r="D11126" s="111"/>
      <c r="E11126" s="111"/>
      <c r="F11126" s="138"/>
      <c r="G11126" s="111"/>
      <c r="J11126" s="111"/>
      <c r="AD11126" s="111"/>
      <c r="AH11126" s="111"/>
    </row>
    <row r="11127" spans="3:34">
      <c r="C11127" s="111"/>
      <c r="D11127" s="111"/>
      <c r="E11127" s="111"/>
      <c r="F11127" s="138"/>
      <c r="G11127" s="111"/>
      <c r="J11127" s="111"/>
      <c r="AD11127" s="111"/>
      <c r="AH11127" s="111"/>
    </row>
    <row r="11128" spans="3:34">
      <c r="C11128" s="111"/>
      <c r="D11128" s="111"/>
      <c r="E11128" s="111"/>
      <c r="F11128" s="138"/>
      <c r="G11128" s="111"/>
      <c r="J11128" s="111"/>
      <c r="AD11128" s="111"/>
      <c r="AH11128" s="111"/>
    </row>
    <row r="11129" spans="3:34">
      <c r="C11129" s="111"/>
      <c r="D11129" s="111"/>
      <c r="E11129" s="111"/>
      <c r="F11129" s="138"/>
      <c r="G11129" s="111"/>
      <c r="J11129" s="111"/>
      <c r="AD11129" s="111"/>
      <c r="AH11129" s="111"/>
    </row>
    <row r="11130" spans="3:34">
      <c r="C11130" s="111"/>
      <c r="D11130" s="111"/>
      <c r="E11130" s="111"/>
      <c r="F11130" s="138"/>
      <c r="G11130" s="111"/>
      <c r="J11130" s="111"/>
      <c r="AD11130" s="111"/>
      <c r="AH11130" s="111"/>
    </row>
    <row r="11131" spans="3:34">
      <c r="C11131" s="111"/>
      <c r="D11131" s="111"/>
      <c r="E11131" s="111"/>
      <c r="F11131" s="138"/>
      <c r="G11131" s="111"/>
      <c r="J11131" s="111"/>
      <c r="AD11131" s="111"/>
      <c r="AH11131" s="111"/>
    </row>
    <row r="11132" spans="3:34">
      <c r="C11132" s="111"/>
      <c r="D11132" s="111"/>
      <c r="E11132" s="111"/>
      <c r="F11132" s="138"/>
      <c r="G11132" s="111"/>
      <c r="J11132" s="111"/>
      <c r="AD11132" s="111"/>
      <c r="AH11132" s="111"/>
    </row>
    <row r="11133" spans="3:34">
      <c r="C11133" s="111"/>
      <c r="D11133" s="111"/>
      <c r="E11133" s="111"/>
      <c r="F11133" s="138"/>
      <c r="G11133" s="111"/>
      <c r="J11133" s="111"/>
      <c r="AD11133" s="111"/>
      <c r="AH11133" s="111"/>
    </row>
    <row r="11134" spans="3:34">
      <c r="C11134" s="111"/>
      <c r="D11134" s="111"/>
      <c r="E11134" s="111"/>
      <c r="F11134" s="138"/>
      <c r="G11134" s="111"/>
      <c r="J11134" s="111"/>
      <c r="AD11134" s="111"/>
      <c r="AH11134" s="111"/>
    </row>
    <row r="11135" spans="3:34">
      <c r="C11135" s="111"/>
      <c r="D11135" s="111"/>
      <c r="E11135" s="111"/>
      <c r="F11135" s="138"/>
      <c r="G11135" s="111"/>
      <c r="J11135" s="111"/>
      <c r="AD11135" s="111"/>
      <c r="AH11135" s="111"/>
    </row>
    <row r="11136" spans="3:34">
      <c r="C11136" s="111"/>
      <c r="D11136" s="111"/>
      <c r="E11136" s="111"/>
      <c r="F11136" s="138"/>
      <c r="G11136" s="111"/>
      <c r="J11136" s="111"/>
      <c r="AD11136" s="111"/>
      <c r="AH11136" s="111"/>
    </row>
    <row r="11137" spans="3:34">
      <c r="C11137" s="111"/>
      <c r="D11137" s="111"/>
      <c r="E11137" s="111"/>
      <c r="F11137" s="138"/>
      <c r="G11137" s="111"/>
      <c r="J11137" s="111"/>
      <c r="AD11137" s="111"/>
      <c r="AH11137" s="111"/>
    </row>
    <row r="11138" spans="3:34">
      <c r="C11138" s="111"/>
      <c r="D11138" s="111"/>
      <c r="E11138" s="111"/>
      <c r="F11138" s="138"/>
      <c r="G11138" s="111"/>
      <c r="J11138" s="111"/>
      <c r="AD11138" s="111"/>
      <c r="AH11138" s="111"/>
    </row>
    <row r="11139" spans="3:34">
      <c r="C11139" s="111"/>
      <c r="D11139" s="111"/>
      <c r="E11139" s="111"/>
      <c r="F11139" s="138"/>
      <c r="G11139" s="111"/>
      <c r="J11139" s="111"/>
      <c r="AD11139" s="111"/>
      <c r="AH11139" s="111"/>
    </row>
    <row r="11140" spans="3:34">
      <c r="C11140" s="111"/>
      <c r="D11140" s="111"/>
      <c r="E11140" s="111"/>
      <c r="F11140" s="138"/>
      <c r="G11140" s="111"/>
      <c r="J11140" s="111"/>
      <c r="AD11140" s="111"/>
      <c r="AH11140" s="111"/>
    </row>
    <row r="11141" spans="3:34">
      <c r="C11141" s="111"/>
      <c r="D11141" s="111"/>
      <c r="E11141" s="111"/>
      <c r="F11141" s="138"/>
      <c r="G11141" s="111"/>
      <c r="J11141" s="111"/>
      <c r="AD11141" s="111"/>
      <c r="AH11141" s="111"/>
    </row>
    <row r="11142" spans="3:34">
      <c r="C11142" s="111"/>
      <c r="D11142" s="111"/>
      <c r="E11142" s="111"/>
      <c r="F11142" s="138"/>
      <c r="G11142" s="111"/>
      <c r="J11142" s="111"/>
      <c r="AD11142" s="111"/>
      <c r="AH11142" s="111"/>
    </row>
    <row r="11143" spans="3:34">
      <c r="C11143" s="111"/>
      <c r="D11143" s="111"/>
      <c r="E11143" s="111"/>
      <c r="F11143" s="138"/>
      <c r="G11143" s="111"/>
      <c r="J11143" s="111"/>
      <c r="AD11143" s="111"/>
      <c r="AH11143" s="111"/>
    </row>
    <row r="11144" spans="3:34">
      <c r="C11144" s="111"/>
      <c r="D11144" s="111"/>
      <c r="E11144" s="111"/>
      <c r="F11144" s="138"/>
      <c r="G11144" s="111"/>
      <c r="J11144" s="111"/>
      <c r="AD11144" s="111"/>
      <c r="AH11144" s="111"/>
    </row>
    <row r="11145" spans="3:34">
      <c r="C11145" s="111"/>
      <c r="D11145" s="111"/>
      <c r="E11145" s="111"/>
      <c r="F11145" s="138"/>
      <c r="G11145" s="111"/>
      <c r="J11145" s="111"/>
      <c r="AD11145" s="111"/>
      <c r="AH11145" s="111"/>
    </row>
    <row r="11146" spans="3:34">
      <c r="C11146" s="111"/>
      <c r="D11146" s="111"/>
      <c r="E11146" s="111"/>
      <c r="F11146" s="138"/>
      <c r="G11146" s="111"/>
      <c r="J11146" s="111"/>
      <c r="AD11146" s="111"/>
      <c r="AH11146" s="111"/>
    </row>
    <row r="11147" spans="3:34">
      <c r="C11147" s="111"/>
      <c r="D11147" s="111"/>
      <c r="E11147" s="111"/>
      <c r="F11147" s="138"/>
      <c r="G11147" s="111"/>
      <c r="J11147" s="111"/>
      <c r="AD11147" s="111"/>
      <c r="AH11147" s="111"/>
    </row>
    <row r="11148" spans="3:34">
      <c r="C11148" s="111"/>
      <c r="D11148" s="111"/>
      <c r="E11148" s="111"/>
      <c r="F11148" s="138"/>
      <c r="G11148" s="111"/>
      <c r="J11148" s="111"/>
      <c r="AD11148" s="111"/>
      <c r="AH11148" s="111"/>
    </row>
    <row r="11149" spans="3:34">
      <c r="C11149" s="111"/>
      <c r="D11149" s="111"/>
      <c r="E11149" s="111"/>
      <c r="F11149" s="138"/>
      <c r="G11149" s="111"/>
      <c r="J11149" s="111"/>
      <c r="AD11149" s="111"/>
      <c r="AH11149" s="111"/>
    </row>
    <row r="11150" spans="3:34">
      <c r="C11150" s="111"/>
      <c r="D11150" s="111"/>
      <c r="E11150" s="111"/>
      <c r="F11150" s="138"/>
      <c r="G11150" s="111"/>
      <c r="J11150" s="111"/>
      <c r="AD11150" s="111"/>
      <c r="AH11150" s="111"/>
    </row>
    <row r="11151" spans="3:34">
      <c r="C11151" s="111"/>
      <c r="D11151" s="111"/>
      <c r="E11151" s="111"/>
      <c r="F11151" s="138"/>
      <c r="G11151" s="111"/>
      <c r="J11151" s="111"/>
      <c r="AD11151" s="111"/>
      <c r="AH11151" s="111"/>
    </row>
    <row r="11152" spans="3:34">
      <c r="C11152" s="111"/>
      <c r="D11152" s="111"/>
      <c r="E11152" s="111"/>
      <c r="F11152" s="138"/>
      <c r="G11152" s="111"/>
      <c r="J11152" s="111"/>
      <c r="AD11152" s="111"/>
      <c r="AH11152" s="111"/>
    </row>
    <row r="11153" spans="3:34">
      <c r="C11153" s="111"/>
      <c r="D11153" s="111"/>
      <c r="E11153" s="111"/>
      <c r="F11153" s="138"/>
      <c r="G11153" s="111"/>
      <c r="J11153" s="111"/>
      <c r="AD11153" s="111"/>
      <c r="AH11153" s="111"/>
    </row>
    <row r="11154" spans="3:34">
      <c r="C11154" s="111"/>
      <c r="D11154" s="111"/>
      <c r="E11154" s="111"/>
      <c r="F11154" s="138"/>
      <c r="G11154" s="111"/>
      <c r="J11154" s="111"/>
      <c r="AD11154" s="111"/>
      <c r="AH11154" s="111"/>
    </row>
    <row r="11155" spans="3:34">
      <c r="C11155" s="111"/>
      <c r="D11155" s="111"/>
      <c r="E11155" s="111"/>
      <c r="F11155" s="138"/>
      <c r="G11155" s="111"/>
      <c r="J11155" s="111"/>
      <c r="AD11155" s="111"/>
      <c r="AH11155" s="111"/>
    </row>
    <row r="11156" spans="3:34">
      <c r="C11156" s="111"/>
      <c r="D11156" s="111"/>
      <c r="E11156" s="111"/>
      <c r="F11156" s="138"/>
      <c r="G11156" s="111"/>
      <c r="J11156" s="111"/>
      <c r="AD11156" s="111"/>
      <c r="AH11156" s="111"/>
    </row>
    <row r="11157" spans="3:34">
      <c r="C11157" s="111"/>
      <c r="D11157" s="111"/>
      <c r="E11157" s="111"/>
      <c r="F11157" s="138"/>
      <c r="G11157" s="111"/>
      <c r="J11157" s="111"/>
      <c r="AD11157" s="111"/>
      <c r="AH11157" s="111"/>
    </row>
    <row r="11158" spans="3:34">
      <c r="C11158" s="111"/>
      <c r="D11158" s="111"/>
      <c r="E11158" s="111"/>
      <c r="F11158" s="138"/>
      <c r="G11158" s="111"/>
      <c r="J11158" s="111"/>
      <c r="AD11158" s="111"/>
      <c r="AH11158" s="111"/>
    </row>
    <row r="11159" spans="3:34">
      <c r="C11159" s="111"/>
      <c r="D11159" s="111"/>
      <c r="E11159" s="111"/>
      <c r="F11159" s="138"/>
      <c r="G11159" s="111"/>
      <c r="J11159" s="111"/>
      <c r="AD11159" s="111"/>
      <c r="AH11159" s="111"/>
    </row>
    <row r="11160" spans="3:34">
      <c r="C11160" s="111"/>
      <c r="D11160" s="111"/>
      <c r="E11160" s="111"/>
      <c r="F11160" s="138"/>
      <c r="G11160" s="111"/>
      <c r="J11160" s="111"/>
      <c r="AD11160" s="111"/>
      <c r="AH11160" s="111"/>
    </row>
    <row r="11161" spans="3:34">
      <c r="C11161" s="111"/>
      <c r="D11161" s="111"/>
      <c r="E11161" s="111"/>
      <c r="F11161" s="138"/>
      <c r="G11161" s="111"/>
      <c r="J11161" s="111"/>
      <c r="AD11161" s="111"/>
      <c r="AH11161" s="111"/>
    </row>
    <row r="11162" spans="3:34">
      <c r="C11162" s="111"/>
      <c r="D11162" s="111"/>
      <c r="E11162" s="111"/>
      <c r="F11162" s="138"/>
      <c r="G11162" s="111"/>
      <c r="J11162" s="111"/>
      <c r="AD11162" s="111"/>
      <c r="AH11162" s="111"/>
    </row>
    <row r="11163" spans="3:34">
      <c r="C11163" s="111"/>
      <c r="D11163" s="111"/>
      <c r="E11163" s="111"/>
      <c r="F11163" s="138"/>
      <c r="G11163" s="111"/>
      <c r="J11163" s="111"/>
      <c r="AD11163" s="111"/>
      <c r="AH11163" s="111"/>
    </row>
    <row r="11164" spans="3:34">
      <c r="C11164" s="111"/>
      <c r="D11164" s="111"/>
      <c r="E11164" s="111"/>
      <c r="F11164" s="138"/>
      <c r="G11164" s="111"/>
      <c r="J11164" s="111"/>
      <c r="AD11164" s="111"/>
      <c r="AH11164" s="111"/>
    </row>
    <row r="11165" spans="3:34">
      <c r="C11165" s="111"/>
      <c r="D11165" s="111"/>
      <c r="E11165" s="111"/>
      <c r="F11165" s="138"/>
      <c r="G11165" s="111"/>
      <c r="J11165" s="111"/>
      <c r="AD11165" s="111"/>
      <c r="AH11165" s="111"/>
    </row>
    <row r="11166" spans="3:34">
      <c r="C11166" s="111"/>
      <c r="D11166" s="111"/>
      <c r="E11166" s="111"/>
      <c r="F11166" s="138"/>
      <c r="G11166" s="111"/>
      <c r="J11166" s="111"/>
      <c r="AD11166" s="111"/>
      <c r="AH11166" s="111"/>
    </row>
    <row r="11167" spans="3:34">
      <c r="C11167" s="111"/>
      <c r="D11167" s="111"/>
      <c r="E11167" s="111"/>
      <c r="F11167" s="138"/>
      <c r="G11167" s="111"/>
      <c r="J11167" s="111"/>
      <c r="AD11167" s="111"/>
      <c r="AH11167" s="111"/>
    </row>
    <row r="11168" spans="3:34">
      <c r="C11168" s="111"/>
      <c r="D11168" s="111"/>
      <c r="E11168" s="111"/>
      <c r="F11168" s="138"/>
      <c r="G11168" s="111"/>
      <c r="J11168" s="111"/>
      <c r="AD11168" s="111"/>
      <c r="AH11168" s="111"/>
    </row>
    <row r="11169" spans="3:34">
      <c r="C11169" s="111"/>
      <c r="D11169" s="111"/>
      <c r="E11169" s="111"/>
      <c r="F11169" s="138"/>
      <c r="G11169" s="111"/>
      <c r="J11169" s="111"/>
      <c r="AD11169" s="111"/>
      <c r="AH11169" s="111"/>
    </row>
    <row r="11170" spans="3:34">
      <c r="C11170" s="111"/>
      <c r="D11170" s="111"/>
      <c r="E11170" s="111"/>
      <c r="F11170" s="138"/>
      <c r="G11170" s="111"/>
      <c r="J11170" s="111"/>
      <c r="AD11170" s="111"/>
      <c r="AH11170" s="111"/>
    </row>
    <row r="11171" spans="3:34">
      <c r="C11171" s="111"/>
      <c r="D11171" s="111"/>
      <c r="E11171" s="111"/>
      <c r="F11171" s="138"/>
      <c r="G11171" s="111"/>
      <c r="J11171" s="111"/>
      <c r="AD11171" s="111"/>
      <c r="AH11171" s="111"/>
    </row>
    <row r="11172" spans="3:34">
      <c r="C11172" s="111"/>
      <c r="D11172" s="111"/>
      <c r="E11172" s="111"/>
      <c r="F11172" s="138"/>
      <c r="G11172" s="111"/>
      <c r="J11172" s="111"/>
      <c r="AD11172" s="111"/>
      <c r="AH11172" s="111"/>
    </row>
    <row r="11173" spans="3:34">
      <c r="C11173" s="111"/>
      <c r="D11173" s="111"/>
      <c r="E11173" s="111"/>
      <c r="F11173" s="138"/>
      <c r="G11173" s="111"/>
      <c r="J11173" s="111"/>
      <c r="AD11173" s="111"/>
      <c r="AH11173" s="111"/>
    </row>
    <row r="11174" spans="3:34">
      <c r="C11174" s="111"/>
      <c r="D11174" s="111"/>
      <c r="E11174" s="111"/>
      <c r="F11174" s="138"/>
      <c r="G11174" s="111"/>
      <c r="J11174" s="111"/>
      <c r="AD11174" s="111"/>
      <c r="AH11174" s="111"/>
    </row>
    <row r="11175" spans="3:34">
      <c r="C11175" s="111"/>
      <c r="D11175" s="111"/>
      <c r="E11175" s="111"/>
      <c r="F11175" s="138"/>
      <c r="G11175" s="111"/>
      <c r="J11175" s="111"/>
      <c r="AD11175" s="111"/>
      <c r="AH11175" s="111"/>
    </row>
    <row r="11176" spans="3:34">
      <c r="C11176" s="111"/>
      <c r="D11176" s="111"/>
      <c r="E11176" s="111"/>
      <c r="F11176" s="138"/>
      <c r="G11176" s="111"/>
      <c r="J11176" s="111"/>
      <c r="AD11176" s="111"/>
      <c r="AH11176" s="111"/>
    </row>
    <row r="11177" spans="3:34">
      <c r="C11177" s="111"/>
      <c r="D11177" s="111"/>
      <c r="E11177" s="111"/>
      <c r="F11177" s="138"/>
      <c r="G11177" s="111"/>
      <c r="J11177" s="111"/>
      <c r="AD11177" s="111"/>
      <c r="AH11177" s="111"/>
    </row>
    <row r="11178" spans="3:34">
      <c r="C11178" s="111"/>
      <c r="D11178" s="111"/>
      <c r="E11178" s="111"/>
      <c r="F11178" s="138"/>
      <c r="G11178" s="111"/>
      <c r="J11178" s="111"/>
      <c r="AD11178" s="111"/>
      <c r="AH11178" s="111"/>
    </row>
    <row r="11179" spans="3:34">
      <c r="C11179" s="111"/>
      <c r="D11179" s="111"/>
      <c r="E11179" s="111"/>
      <c r="F11179" s="138"/>
      <c r="G11179" s="111"/>
      <c r="J11179" s="111"/>
      <c r="AD11179" s="111"/>
      <c r="AH11179" s="111"/>
    </row>
    <row r="11180" spans="3:34">
      <c r="C11180" s="111"/>
      <c r="D11180" s="111"/>
      <c r="E11180" s="111"/>
      <c r="F11180" s="138"/>
      <c r="G11180" s="111"/>
      <c r="J11180" s="111"/>
      <c r="AD11180" s="111"/>
      <c r="AH11180" s="111"/>
    </row>
    <row r="11181" spans="3:34">
      <c r="C11181" s="111"/>
      <c r="D11181" s="111"/>
      <c r="E11181" s="111"/>
      <c r="F11181" s="138"/>
      <c r="G11181" s="111"/>
      <c r="J11181" s="111"/>
      <c r="AD11181" s="111"/>
      <c r="AH11181" s="111"/>
    </row>
    <row r="11182" spans="3:34">
      <c r="C11182" s="111"/>
      <c r="D11182" s="111"/>
      <c r="E11182" s="111"/>
      <c r="F11182" s="138"/>
      <c r="G11182" s="111"/>
      <c r="J11182" s="111"/>
      <c r="AD11182" s="111"/>
      <c r="AH11182" s="111"/>
    </row>
    <row r="11183" spans="3:34">
      <c r="C11183" s="111"/>
      <c r="D11183" s="111"/>
      <c r="E11183" s="111"/>
      <c r="F11183" s="138"/>
      <c r="G11183" s="111"/>
      <c r="J11183" s="111"/>
      <c r="AD11183" s="111"/>
      <c r="AH11183" s="111"/>
    </row>
    <row r="11184" spans="3:34">
      <c r="C11184" s="111"/>
      <c r="D11184" s="111"/>
      <c r="E11184" s="111"/>
      <c r="F11184" s="138"/>
      <c r="G11184" s="111"/>
      <c r="J11184" s="111"/>
      <c r="AD11184" s="111"/>
      <c r="AH11184" s="111"/>
    </row>
    <row r="11185" spans="3:34">
      <c r="C11185" s="111"/>
      <c r="D11185" s="111"/>
      <c r="E11185" s="111"/>
      <c r="F11185" s="138"/>
      <c r="G11185" s="111"/>
      <c r="J11185" s="111"/>
      <c r="AD11185" s="111"/>
      <c r="AH11185" s="111"/>
    </row>
    <row r="11186" spans="3:34">
      <c r="C11186" s="111"/>
      <c r="D11186" s="111"/>
      <c r="E11186" s="111"/>
      <c r="F11186" s="138"/>
      <c r="G11186" s="111"/>
      <c r="J11186" s="111"/>
      <c r="AD11186" s="111"/>
      <c r="AH11186" s="111"/>
    </row>
    <row r="11187" spans="3:34">
      <c r="C11187" s="111"/>
      <c r="D11187" s="111"/>
      <c r="E11187" s="111"/>
      <c r="F11187" s="138"/>
      <c r="G11187" s="111"/>
      <c r="J11187" s="111"/>
      <c r="AD11187" s="111"/>
      <c r="AH11187" s="111"/>
    </row>
    <row r="11188" spans="3:34">
      <c r="C11188" s="111"/>
      <c r="D11188" s="111"/>
      <c r="E11188" s="111"/>
      <c r="F11188" s="138"/>
      <c r="G11188" s="111"/>
      <c r="J11188" s="111"/>
      <c r="AD11188" s="111"/>
      <c r="AH11188" s="111"/>
    </row>
    <row r="11189" spans="3:34">
      <c r="C11189" s="111"/>
      <c r="D11189" s="111"/>
      <c r="E11189" s="111"/>
      <c r="F11189" s="138"/>
      <c r="G11189" s="111"/>
      <c r="J11189" s="111"/>
      <c r="AD11189" s="111"/>
      <c r="AH11189" s="111"/>
    </row>
    <row r="11190" spans="3:34">
      <c r="C11190" s="111"/>
      <c r="D11190" s="111"/>
      <c r="E11190" s="111"/>
      <c r="F11190" s="138"/>
      <c r="G11190" s="111"/>
      <c r="J11190" s="111"/>
      <c r="AD11190" s="111"/>
      <c r="AH11190" s="111"/>
    </row>
    <row r="11191" spans="3:34">
      <c r="C11191" s="111"/>
      <c r="D11191" s="111"/>
      <c r="E11191" s="111"/>
      <c r="F11191" s="138"/>
      <c r="G11191" s="111"/>
      <c r="J11191" s="111"/>
      <c r="AD11191" s="111"/>
      <c r="AH11191" s="111"/>
    </row>
    <row r="11192" spans="3:34">
      <c r="C11192" s="111"/>
      <c r="D11192" s="111"/>
      <c r="E11192" s="111"/>
      <c r="F11192" s="138"/>
      <c r="G11192" s="111"/>
      <c r="J11192" s="111"/>
      <c r="AD11192" s="111"/>
      <c r="AH11192" s="111"/>
    </row>
    <row r="11193" spans="3:34">
      <c r="C11193" s="111"/>
      <c r="D11193" s="111"/>
      <c r="E11193" s="111"/>
      <c r="F11193" s="138"/>
      <c r="G11193" s="111"/>
      <c r="J11193" s="111"/>
      <c r="AD11193" s="111"/>
      <c r="AH11193" s="111"/>
    </row>
    <row r="11194" spans="3:34">
      <c r="C11194" s="111"/>
      <c r="D11194" s="111"/>
      <c r="E11194" s="111"/>
      <c r="F11194" s="138"/>
      <c r="G11194" s="111"/>
      <c r="J11194" s="111"/>
      <c r="AD11194" s="111"/>
      <c r="AH11194" s="111"/>
    </row>
    <row r="11195" spans="3:34">
      <c r="C11195" s="111"/>
      <c r="D11195" s="111"/>
      <c r="E11195" s="111"/>
      <c r="F11195" s="138"/>
      <c r="G11195" s="111"/>
      <c r="J11195" s="111"/>
      <c r="AD11195" s="111"/>
      <c r="AH11195" s="111"/>
    </row>
    <row r="11196" spans="3:34">
      <c r="C11196" s="111"/>
      <c r="D11196" s="111"/>
      <c r="E11196" s="111"/>
      <c r="F11196" s="138"/>
      <c r="G11196" s="111"/>
      <c r="J11196" s="111"/>
      <c r="AD11196" s="111"/>
      <c r="AH11196" s="111"/>
    </row>
    <row r="11197" spans="3:34">
      <c r="C11197" s="111"/>
      <c r="D11197" s="111"/>
      <c r="E11197" s="111"/>
      <c r="F11197" s="138"/>
      <c r="G11197" s="111"/>
      <c r="J11197" s="111"/>
      <c r="AD11197" s="111"/>
      <c r="AH11197" s="111"/>
    </row>
    <row r="11198" spans="3:34">
      <c r="C11198" s="111"/>
      <c r="D11198" s="111"/>
      <c r="E11198" s="111"/>
      <c r="F11198" s="138"/>
      <c r="G11198" s="111"/>
      <c r="J11198" s="111"/>
      <c r="AD11198" s="111"/>
      <c r="AH11198" s="111"/>
    </row>
    <row r="11199" spans="3:34">
      <c r="C11199" s="111"/>
      <c r="D11199" s="111"/>
      <c r="E11199" s="111"/>
      <c r="F11199" s="138"/>
      <c r="G11199" s="111"/>
      <c r="J11199" s="111"/>
      <c r="AD11199" s="111"/>
      <c r="AH11199" s="111"/>
    </row>
    <row r="11200" spans="3:34">
      <c r="C11200" s="111"/>
      <c r="D11200" s="111"/>
      <c r="E11200" s="111"/>
      <c r="F11200" s="138"/>
      <c r="G11200" s="111"/>
      <c r="J11200" s="111"/>
      <c r="AD11200" s="111"/>
      <c r="AH11200" s="111"/>
    </row>
    <row r="11201" spans="3:34">
      <c r="C11201" s="111"/>
      <c r="D11201" s="111"/>
      <c r="E11201" s="111"/>
      <c r="F11201" s="138"/>
      <c r="G11201" s="111"/>
      <c r="J11201" s="111"/>
      <c r="AD11201" s="111"/>
      <c r="AH11201" s="111"/>
    </row>
    <row r="11202" spans="3:34">
      <c r="C11202" s="111"/>
      <c r="D11202" s="111"/>
      <c r="E11202" s="111"/>
      <c r="F11202" s="138"/>
      <c r="G11202" s="111"/>
      <c r="J11202" s="111"/>
      <c r="AD11202" s="111"/>
      <c r="AH11202" s="111"/>
    </row>
    <row r="11203" spans="3:34">
      <c r="C11203" s="111"/>
      <c r="D11203" s="111"/>
      <c r="E11203" s="111"/>
      <c r="F11203" s="138"/>
      <c r="G11203" s="111"/>
      <c r="J11203" s="111"/>
      <c r="AD11203" s="111"/>
      <c r="AH11203" s="111"/>
    </row>
    <row r="11204" spans="3:34">
      <c r="C11204" s="111"/>
      <c r="D11204" s="111"/>
      <c r="E11204" s="111"/>
      <c r="F11204" s="138"/>
      <c r="G11204" s="111"/>
      <c r="J11204" s="111"/>
      <c r="AD11204" s="111"/>
      <c r="AH11204" s="111"/>
    </row>
    <row r="11205" spans="3:34">
      <c r="C11205" s="111"/>
      <c r="D11205" s="111"/>
      <c r="E11205" s="111"/>
      <c r="F11205" s="138"/>
      <c r="G11205" s="111"/>
      <c r="J11205" s="111"/>
      <c r="AD11205" s="111"/>
      <c r="AH11205" s="111"/>
    </row>
    <row r="11206" spans="3:34">
      <c r="C11206" s="111"/>
      <c r="D11206" s="111"/>
      <c r="E11206" s="111"/>
      <c r="F11206" s="138"/>
      <c r="G11206" s="111"/>
      <c r="J11206" s="111"/>
      <c r="AD11206" s="111"/>
      <c r="AH11206" s="111"/>
    </row>
    <row r="11207" spans="3:34">
      <c r="C11207" s="111"/>
      <c r="D11207" s="111"/>
      <c r="E11207" s="111"/>
      <c r="F11207" s="138"/>
      <c r="G11207" s="111"/>
      <c r="J11207" s="111"/>
      <c r="AD11207" s="111"/>
      <c r="AH11207" s="111"/>
    </row>
    <row r="11208" spans="3:34">
      <c r="C11208" s="111"/>
      <c r="D11208" s="111"/>
      <c r="E11208" s="111"/>
      <c r="F11208" s="138"/>
      <c r="G11208" s="111"/>
      <c r="J11208" s="111"/>
      <c r="AD11208" s="111"/>
      <c r="AH11208" s="111"/>
    </row>
    <row r="11209" spans="3:34">
      <c r="C11209" s="111"/>
      <c r="D11209" s="111"/>
      <c r="E11209" s="111"/>
      <c r="F11209" s="138"/>
      <c r="G11209" s="111"/>
      <c r="J11209" s="111"/>
      <c r="AD11209" s="111"/>
      <c r="AH11209" s="111"/>
    </row>
    <row r="11210" spans="3:34">
      <c r="C11210" s="111"/>
      <c r="D11210" s="111"/>
      <c r="E11210" s="111"/>
      <c r="F11210" s="138"/>
      <c r="G11210" s="111"/>
      <c r="J11210" s="111"/>
      <c r="AD11210" s="111"/>
      <c r="AH11210" s="111"/>
    </row>
    <row r="11211" spans="3:34">
      <c r="C11211" s="111"/>
      <c r="D11211" s="111"/>
      <c r="E11211" s="111"/>
      <c r="F11211" s="138"/>
      <c r="G11211" s="111"/>
      <c r="J11211" s="111"/>
      <c r="AD11211" s="111"/>
      <c r="AH11211" s="111"/>
    </row>
    <row r="11212" spans="3:34">
      <c r="C11212" s="111"/>
      <c r="D11212" s="111"/>
      <c r="E11212" s="111"/>
      <c r="F11212" s="138"/>
      <c r="G11212" s="111"/>
      <c r="J11212" s="111"/>
      <c r="AD11212" s="111"/>
      <c r="AH11212" s="111"/>
    </row>
    <row r="11213" spans="3:34">
      <c r="C11213" s="111"/>
      <c r="D11213" s="111"/>
      <c r="E11213" s="111"/>
      <c r="F11213" s="138"/>
      <c r="G11213" s="111"/>
      <c r="J11213" s="111"/>
      <c r="AD11213" s="111"/>
      <c r="AH11213" s="111"/>
    </row>
    <row r="11214" spans="3:34">
      <c r="C11214" s="111"/>
      <c r="D11214" s="111"/>
      <c r="E11214" s="111"/>
      <c r="F11214" s="138"/>
      <c r="G11214" s="111"/>
      <c r="J11214" s="111"/>
      <c r="AD11214" s="111"/>
      <c r="AH11214" s="111"/>
    </row>
    <row r="11215" spans="3:34">
      <c r="C11215" s="111"/>
      <c r="D11215" s="111"/>
      <c r="E11215" s="111"/>
      <c r="F11215" s="138"/>
      <c r="G11215" s="111"/>
      <c r="J11215" s="111"/>
      <c r="AD11215" s="111"/>
      <c r="AH11215" s="111"/>
    </row>
    <row r="11216" spans="3:34">
      <c r="C11216" s="111"/>
      <c r="D11216" s="111"/>
      <c r="E11216" s="111"/>
      <c r="F11216" s="138"/>
      <c r="G11216" s="111"/>
      <c r="J11216" s="111"/>
      <c r="AD11216" s="111"/>
      <c r="AH11216" s="111"/>
    </row>
    <row r="11217" spans="3:34">
      <c r="C11217" s="111"/>
      <c r="D11217" s="111"/>
      <c r="E11217" s="111"/>
      <c r="F11217" s="138"/>
      <c r="G11217" s="111"/>
      <c r="J11217" s="111"/>
      <c r="AD11217" s="111"/>
      <c r="AH11217" s="111"/>
    </row>
    <row r="11218" spans="3:34">
      <c r="C11218" s="111"/>
      <c r="D11218" s="111"/>
      <c r="E11218" s="111"/>
      <c r="F11218" s="138"/>
      <c r="G11218" s="111"/>
      <c r="J11218" s="111"/>
      <c r="AD11218" s="111"/>
      <c r="AH11218" s="111"/>
    </row>
    <row r="11219" spans="3:34">
      <c r="C11219" s="111"/>
      <c r="D11219" s="111"/>
      <c r="E11219" s="111"/>
      <c r="F11219" s="138"/>
      <c r="G11219" s="111"/>
      <c r="J11219" s="111"/>
      <c r="AD11219" s="111"/>
      <c r="AH11219" s="111"/>
    </row>
    <row r="11220" spans="3:34">
      <c r="C11220" s="111"/>
      <c r="D11220" s="111"/>
      <c r="E11220" s="111"/>
      <c r="F11220" s="138"/>
      <c r="G11220" s="111"/>
      <c r="J11220" s="111"/>
      <c r="AD11220" s="111"/>
      <c r="AH11220" s="111"/>
    </row>
    <row r="11221" spans="3:34">
      <c r="C11221" s="111"/>
      <c r="D11221" s="111"/>
      <c r="E11221" s="111"/>
      <c r="F11221" s="138"/>
      <c r="G11221" s="111"/>
      <c r="J11221" s="111"/>
      <c r="AD11221" s="111"/>
      <c r="AH11221" s="111"/>
    </row>
    <row r="11222" spans="3:34">
      <c r="C11222" s="111"/>
      <c r="D11222" s="111"/>
      <c r="E11222" s="111"/>
      <c r="F11222" s="138"/>
      <c r="G11222" s="111"/>
      <c r="J11222" s="111"/>
      <c r="AD11222" s="111"/>
      <c r="AH11222" s="111"/>
    </row>
    <row r="11223" spans="3:34">
      <c r="C11223" s="111"/>
      <c r="D11223" s="111"/>
      <c r="E11223" s="111"/>
      <c r="F11223" s="138"/>
      <c r="G11223" s="111"/>
      <c r="J11223" s="111"/>
      <c r="AD11223" s="111"/>
      <c r="AH11223" s="111"/>
    </row>
    <row r="11224" spans="3:34">
      <c r="C11224" s="111"/>
      <c r="D11224" s="111"/>
      <c r="E11224" s="111"/>
      <c r="F11224" s="138"/>
      <c r="G11224" s="111"/>
      <c r="J11224" s="111"/>
      <c r="AD11224" s="111"/>
      <c r="AH11224" s="111"/>
    </row>
    <row r="11225" spans="3:34">
      <c r="C11225" s="111"/>
      <c r="D11225" s="111"/>
      <c r="E11225" s="111"/>
      <c r="F11225" s="138"/>
      <c r="G11225" s="111"/>
      <c r="J11225" s="111"/>
      <c r="AD11225" s="111"/>
      <c r="AH11225" s="111"/>
    </row>
    <row r="11226" spans="3:34">
      <c r="C11226" s="111"/>
      <c r="D11226" s="111"/>
      <c r="E11226" s="111"/>
      <c r="F11226" s="138"/>
      <c r="G11226" s="111"/>
      <c r="J11226" s="111"/>
      <c r="AD11226" s="111"/>
      <c r="AH11226" s="111"/>
    </row>
    <row r="11227" spans="3:34">
      <c r="C11227" s="111"/>
      <c r="D11227" s="111"/>
      <c r="E11227" s="111"/>
      <c r="F11227" s="138"/>
      <c r="G11227" s="111"/>
      <c r="J11227" s="111"/>
      <c r="AD11227" s="111"/>
      <c r="AH11227" s="111"/>
    </row>
    <row r="11228" spans="3:34">
      <c r="C11228" s="111"/>
      <c r="D11228" s="111"/>
      <c r="E11228" s="111"/>
      <c r="F11228" s="138"/>
      <c r="G11228" s="111"/>
      <c r="J11228" s="111"/>
      <c r="AD11228" s="111"/>
      <c r="AH11228" s="111"/>
    </row>
    <row r="11229" spans="3:34">
      <c r="C11229" s="111"/>
      <c r="D11229" s="111"/>
      <c r="E11229" s="111"/>
      <c r="F11229" s="138"/>
      <c r="G11229" s="111"/>
      <c r="J11229" s="111"/>
      <c r="AD11229" s="111"/>
      <c r="AH11229" s="111"/>
    </row>
    <row r="11230" spans="3:34">
      <c r="C11230" s="111"/>
      <c r="D11230" s="111"/>
      <c r="E11230" s="111"/>
      <c r="F11230" s="138"/>
      <c r="G11230" s="111"/>
      <c r="J11230" s="111"/>
      <c r="AD11230" s="111"/>
      <c r="AH11230" s="111"/>
    </row>
    <row r="11231" spans="3:34">
      <c r="C11231" s="111"/>
      <c r="D11231" s="111"/>
      <c r="E11231" s="111"/>
      <c r="F11231" s="138"/>
      <c r="G11231" s="111"/>
      <c r="J11231" s="111"/>
      <c r="AD11231" s="111"/>
      <c r="AH11231" s="111"/>
    </row>
    <row r="11232" spans="3:34">
      <c r="C11232" s="111"/>
      <c r="D11232" s="111"/>
      <c r="E11232" s="111"/>
      <c r="F11232" s="138"/>
      <c r="G11232" s="111"/>
      <c r="J11232" s="111"/>
      <c r="AD11232" s="111"/>
      <c r="AH11232" s="111"/>
    </row>
    <row r="11233" spans="3:34">
      <c r="C11233" s="111"/>
      <c r="D11233" s="111"/>
      <c r="E11233" s="111"/>
      <c r="F11233" s="138"/>
      <c r="G11233" s="111"/>
      <c r="J11233" s="111"/>
      <c r="AD11233" s="111"/>
      <c r="AH11233" s="111"/>
    </row>
    <row r="11234" spans="3:34">
      <c r="C11234" s="111"/>
      <c r="D11234" s="111"/>
      <c r="E11234" s="111"/>
      <c r="F11234" s="138"/>
      <c r="G11234" s="111"/>
      <c r="J11234" s="111"/>
      <c r="AD11234" s="111"/>
      <c r="AH11234" s="111"/>
    </row>
    <row r="11235" spans="3:34">
      <c r="C11235" s="111"/>
      <c r="D11235" s="111"/>
      <c r="E11235" s="111"/>
      <c r="F11235" s="138"/>
      <c r="G11235" s="111"/>
      <c r="J11235" s="111"/>
      <c r="AD11235" s="111"/>
      <c r="AH11235" s="111"/>
    </row>
    <row r="11236" spans="3:34">
      <c r="C11236" s="111"/>
      <c r="D11236" s="111"/>
      <c r="E11236" s="111"/>
      <c r="F11236" s="138"/>
      <c r="G11236" s="111"/>
      <c r="J11236" s="111"/>
      <c r="AD11236" s="111"/>
      <c r="AH11236" s="111"/>
    </row>
    <row r="11237" spans="3:34">
      <c r="C11237" s="111"/>
      <c r="D11237" s="111"/>
      <c r="E11237" s="111"/>
      <c r="F11237" s="138"/>
      <c r="G11237" s="111"/>
      <c r="J11237" s="111"/>
      <c r="AD11237" s="111"/>
      <c r="AH11237" s="111"/>
    </row>
    <row r="11238" spans="3:34">
      <c r="C11238" s="111"/>
      <c r="D11238" s="111"/>
      <c r="E11238" s="111"/>
      <c r="F11238" s="138"/>
      <c r="G11238" s="111"/>
      <c r="J11238" s="111"/>
      <c r="AD11238" s="111"/>
      <c r="AH11238" s="111"/>
    </row>
    <row r="11239" spans="3:34">
      <c r="C11239" s="111"/>
      <c r="D11239" s="111"/>
      <c r="E11239" s="111"/>
      <c r="F11239" s="138"/>
      <c r="G11239" s="111"/>
      <c r="J11239" s="111"/>
      <c r="AD11239" s="111"/>
      <c r="AH11239" s="111"/>
    </row>
    <row r="11240" spans="3:34">
      <c r="C11240" s="111"/>
      <c r="D11240" s="111"/>
      <c r="E11240" s="111"/>
      <c r="F11240" s="138"/>
      <c r="G11240" s="111"/>
      <c r="J11240" s="111"/>
      <c r="AD11240" s="111"/>
      <c r="AH11240" s="111"/>
    </row>
    <row r="11241" spans="3:34">
      <c r="C11241" s="111"/>
      <c r="D11241" s="111"/>
      <c r="E11241" s="111"/>
      <c r="F11241" s="138"/>
      <c r="G11241" s="111"/>
      <c r="J11241" s="111"/>
      <c r="AD11241" s="111"/>
      <c r="AH11241" s="111"/>
    </row>
    <row r="11242" spans="3:34">
      <c r="C11242" s="111"/>
      <c r="D11242" s="111"/>
      <c r="E11242" s="111"/>
      <c r="F11242" s="138"/>
      <c r="G11242" s="111"/>
      <c r="J11242" s="111"/>
      <c r="AD11242" s="111"/>
      <c r="AH11242" s="111"/>
    </row>
    <row r="11243" spans="3:34">
      <c r="C11243" s="111"/>
      <c r="D11243" s="111"/>
      <c r="E11243" s="111"/>
      <c r="F11243" s="138"/>
      <c r="G11243" s="111"/>
      <c r="J11243" s="111"/>
      <c r="AD11243" s="111"/>
      <c r="AH11243" s="111"/>
    </row>
    <row r="11244" spans="3:34">
      <c r="C11244" s="111"/>
      <c r="D11244" s="111"/>
      <c r="E11244" s="111"/>
      <c r="F11244" s="138"/>
      <c r="G11244" s="111"/>
      <c r="J11244" s="111"/>
      <c r="AD11244" s="111"/>
      <c r="AH11244" s="111"/>
    </row>
    <row r="11245" spans="3:34">
      <c r="C11245" s="111"/>
      <c r="D11245" s="111"/>
      <c r="E11245" s="111"/>
      <c r="F11245" s="138"/>
      <c r="G11245" s="111"/>
      <c r="J11245" s="111"/>
      <c r="AD11245" s="111"/>
      <c r="AH11245" s="111"/>
    </row>
    <row r="11246" spans="3:34">
      <c r="C11246" s="111"/>
      <c r="D11246" s="111"/>
      <c r="E11246" s="111"/>
      <c r="F11246" s="138"/>
      <c r="G11246" s="111"/>
      <c r="J11246" s="111"/>
      <c r="AD11246" s="111"/>
      <c r="AH11246" s="111"/>
    </row>
    <row r="11247" spans="3:34">
      <c r="C11247" s="111"/>
      <c r="D11247" s="111"/>
      <c r="E11247" s="111"/>
      <c r="F11247" s="138"/>
      <c r="G11247" s="111"/>
      <c r="J11247" s="111"/>
      <c r="AD11247" s="111"/>
      <c r="AH11247" s="111"/>
    </row>
    <row r="11248" spans="3:34">
      <c r="C11248" s="111"/>
      <c r="D11248" s="111"/>
      <c r="E11248" s="111"/>
      <c r="F11248" s="138"/>
      <c r="G11248" s="111"/>
      <c r="J11248" s="111"/>
      <c r="AD11248" s="111"/>
      <c r="AH11248" s="111"/>
    </row>
    <row r="11249" spans="3:34">
      <c r="C11249" s="111"/>
      <c r="D11249" s="111"/>
      <c r="E11249" s="111"/>
      <c r="F11249" s="138"/>
      <c r="G11249" s="111"/>
      <c r="J11249" s="111"/>
      <c r="AD11249" s="111"/>
      <c r="AH11249" s="111"/>
    </row>
    <row r="11250" spans="3:34">
      <c r="C11250" s="111"/>
      <c r="D11250" s="111"/>
      <c r="E11250" s="111"/>
      <c r="F11250" s="138"/>
      <c r="G11250" s="111"/>
      <c r="J11250" s="111"/>
      <c r="AD11250" s="111"/>
      <c r="AH11250" s="111"/>
    </row>
    <row r="11251" spans="3:34">
      <c r="C11251" s="111"/>
      <c r="D11251" s="111"/>
      <c r="E11251" s="111"/>
      <c r="F11251" s="138"/>
      <c r="G11251" s="111"/>
      <c r="J11251" s="111"/>
      <c r="AD11251" s="111"/>
      <c r="AH11251" s="111"/>
    </row>
    <row r="11252" spans="3:34">
      <c r="C11252" s="111"/>
      <c r="D11252" s="111"/>
      <c r="E11252" s="111"/>
      <c r="F11252" s="138"/>
      <c r="G11252" s="111"/>
      <c r="J11252" s="111"/>
      <c r="AD11252" s="111"/>
      <c r="AH11252" s="111"/>
    </row>
    <row r="11253" spans="3:34">
      <c r="C11253" s="111"/>
      <c r="D11253" s="111"/>
      <c r="E11253" s="111"/>
      <c r="F11253" s="138"/>
      <c r="G11253" s="111"/>
      <c r="J11253" s="111"/>
      <c r="AD11253" s="111"/>
      <c r="AH11253" s="111"/>
    </row>
    <row r="11254" spans="3:34">
      <c r="C11254" s="111"/>
      <c r="D11254" s="111"/>
      <c r="E11254" s="111"/>
      <c r="F11254" s="138"/>
      <c r="G11254" s="111"/>
      <c r="J11254" s="111"/>
      <c r="AD11254" s="111"/>
      <c r="AH11254" s="111"/>
    </row>
    <row r="11255" spans="3:34">
      <c r="C11255" s="111"/>
      <c r="D11255" s="111"/>
      <c r="E11255" s="111"/>
      <c r="F11255" s="138"/>
      <c r="G11255" s="111"/>
      <c r="J11255" s="111"/>
      <c r="AD11255" s="111"/>
      <c r="AH11255" s="111"/>
    </row>
    <row r="11256" spans="3:34">
      <c r="C11256" s="111"/>
      <c r="D11256" s="111"/>
      <c r="E11256" s="111"/>
      <c r="F11256" s="138"/>
      <c r="G11256" s="111"/>
      <c r="J11256" s="111"/>
      <c r="AD11256" s="111"/>
      <c r="AH11256" s="111"/>
    </row>
    <row r="11257" spans="3:34">
      <c r="C11257" s="111"/>
      <c r="D11257" s="111"/>
      <c r="E11257" s="111"/>
      <c r="F11257" s="138"/>
      <c r="G11257" s="111"/>
      <c r="J11257" s="111"/>
      <c r="AD11257" s="111"/>
      <c r="AH11257" s="111"/>
    </row>
    <row r="11258" spans="3:34">
      <c r="C11258" s="111"/>
      <c r="D11258" s="111"/>
      <c r="E11258" s="111"/>
      <c r="F11258" s="138"/>
      <c r="G11258" s="111"/>
      <c r="J11258" s="111"/>
      <c r="AD11258" s="111"/>
      <c r="AH11258" s="111"/>
    </row>
    <row r="11259" spans="3:34">
      <c r="C11259" s="111"/>
      <c r="D11259" s="111"/>
      <c r="E11259" s="111"/>
      <c r="F11259" s="138"/>
      <c r="G11259" s="111"/>
      <c r="J11259" s="111"/>
      <c r="AD11259" s="111"/>
      <c r="AH11259" s="111"/>
    </row>
    <row r="11260" spans="3:34">
      <c r="C11260" s="111"/>
      <c r="D11260" s="111"/>
      <c r="E11260" s="111"/>
      <c r="F11260" s="138"/>
      <c r="G11260" s="111"/>
      <c r="J11260" s="111"/>
      <c r="AD11260" s="111"/>
      <c r="AH11260" s="111"/>
    </row>
    <row r="11261" spans="3:34">
      <c r="C11261" s="111"/>
      <c r="D11261" s="111"/>
      <c r="E11261" s="111"/>
      <c r="F11261" s="138"/>
      <c r="G11261" s="111"/>
      <c r="J11261" s="111"/>
      <c r="AD11261" s="111"/>
      <c r="AH11261" s="111"/>
    </row>
    <row r="11262" spans="3:34">
      <c r="C11262" s="111"/>
      <c r="D11262" s="111"/>
      <c r="E11262" s="111"/>
      <c r="F11262" s="138"/>
      <c r="G11262" s="111"/>
      <c r="J11262" s="111"/>
      <c r="AD11262" s="111"/>
      <c r="AH11262" s="111"/>
    </row>
    <row r="11263" spans="3:34">
      <c r="C11263" s="111"/>
      <c r="D11263" s="111"/>
      <c r="E11263" s="111"/>
      <c r="F11263" s="138"/>
      <c r="G11263" s="111"/>
      <c r="J11263" s="111"/>
      <c r="AD11263" s="111"/>
      <c r="AH11263" s="111"/>
    </row>
    <row r="11264" spans="3:34">
      <c r="C11264" s="111"/>
      <c r="D11264" s="111"/>
      <c r="E11264" s="111"/>
      <c r="F11264" s="138"/>
      <c r="G11264" s="111"/>
      <c r="J11264" s="111"/>
      <c r="AD11264" s="111"/>
      <c r="AH11264" s="111"/>
    </row>
    <row r="11265" spans="3:34">
      <c r="C11265" s="111"/>
      <c r="D11265" s="111"/>
      <c r="E11265" s="111"/>
      <c r="F11265" s="138"/>
      <c r="G11265" s="111"/>
      <c r="J11265" s="111"/>
      <c r="AD11265" s="111"/>
      <c r="AH11265" s="111"/>
    </row>
    <row r="11266" spans="3:34">
      <c r="C11266" s="111"/>
      <c r="D11266" s="111"/>
      <c r="E11266" s="111"/>
      <c r="F11266" s="138"/>
      <c r="G11266" s="111"/>
      <c r="J11266" s="111"/>
      <c r="AD11266" s="111"/>
      <c r="AH11266" s="111"/>
    </row>
    <row r="11267" spans="3:34">
      <c r="C11267" s="111"/>
      <c r="D11267" s="111"/>
      <c r="E11267" s="111"/>
      <c r="F11267" s="138"/>
      <c r="G11267" s="111"/>
      <c r="J11267" s="111"/>
      <c r="AD11267" s="111"/>
      <c r="AH11267" s="111"/>
    </row>
    <row r="11268" spans="3:34">
      <c r="C11268" s="111"/>
      <c r="D11268" s="111"/>
      <c r="E11268" s="111"/>
      <c r="F11268" s="138"/>
      <c r="G11268" s="111"/>
      <c r="J11268" s="111"/>
      <c r="AD11268" s="111"/>
      <c r="AH11268" s="111"/>
    </row>
    <row r="11269" spans="3:34">
      <c r="C11269" s="111"/>
      <c r="D11269" s="111"/>
      <c r="E11269" s="111"/>
      <c r="F11269" s="138"/>
      <c r="G11269" s="111"/>
      <c r="J11269" s="111"/>
      <c r="AD11269" s="111"/>
      <c r="AH11269" s="111"/>
    </row>
    <row r="11270" spans="3:34">
      <c r="C11270" s="111"/>
      <c r="D11270" s="111"/>
      <c r="E11270" s="111"/>
      <c r="F11270" s="138"/>
      <c r="G11270" s="111"/>
      <c r="J11270" s="111"/>
      <c r="AD11270" s="111"/>
      <c r="AH11270" s="111"/>
    </row>
    <row r="11271" spans="3:34">
      <c r="C11271" s="111"/>
      <c r="D11271" s="111"/>
      <c r="E11271" s="111"/>
      <c r="F11271" s="138"/>
      <c r="G11271" s="111"/>
      <c r="J11271" s="111"/>
      <c r="AD11271" s="111"/>
      <c r="AH11271" s="111"/>
    </row>
    <row r="11272" spans="3:34">
      <c r="C11272" s="111"/>
      <c r="D11272" s="111"/>
      <c r="E11272" s="111"/>
      <c r="F11272" s="138"/>
      <c r="G11272" s="111"/>
      <c r="J11272" s="111"/>
      <c r="AD11272" s="111"/>
      <c r="AH11272" s="111"/>
    </row>
    <row r="11273" spans="3:34">
      <c r="C11273" s="111"/>
      <c r="D11273" s="111"/>
      <c r="E11273" s="111"/>
      <c r="F11273" s="138"/>
      <c r="G11273" s="111"/>
      <c r="J11273" s="111"/>
      <c r="AD11273" s="111"/>
      <c r="AH11273" s="111"/>
    </row>
    <row r="11274" spans="3:34">
      <c r="C11274" s="111"/>
      <c r="D11274" s="111"/>
      <c r="E11274" s="111"/>
      <c r="F11274" s="138"/>
      <c r="G11274" s="111"/>
      <c r="J11274" s="111"/>
      <c r="AD11274" s="111"/>
      <c r="AH11274" s="111"/>
    </row>
    <row r="11275" spans="3:34">
      <c r="C11275" s="111"/>
      <c r="D11275" s="111"/>
      <c r="E11275" s="111"/>
      <c r="F11275" s="138"/>
      <c r="G11275" s="111"/>
      <c r="J11275" s="111"/>
      <c r="AD11275" s="111"/>
      <c r="AH11275" s="111"/>
    </row>
    <row r="11276" spans="3:34">
      <c r="C11276" s="111"/>
      <c r="D11276" s="111"/>
      <c r="E11276" s="111"/>
      <c r="F11276" s="138"/>
      <c r="G11276" s="111"/>
      <c r="J11276" s="111"/>
      <c r="AD11276" s="111"/>
      <c r="AH11276" s="111"/>
    </row>
    <row r="11277" spans="3:34">
      <c r="C11277" s="111"/>
      <c r="D11277" s="111"/>
      <c r="E11277" s="111"/>
      <c r="F11277" s="138"/>
      <c r="G11277" s="111"/>
      <c r="J11277" s="111"/>
      <c r="AD11277" s="111"/>
      <c r="AH11277" s="111"/>
    </row>
    <row r="11278" spans="3:34">
      <c r="C11278" s="111"/>
      <c r="D11278" s="111"/>
      <c r="E11278" s="111"/>
      <c r="F11278" s="138"/>
      <c r="G11278" s="111"/>
      <c r="J11278" s="111"/>
      <c r="AD11278" s="111"/>
      <c r="AH11278" s="111"/>
    </row>
    <row r="11279" spans="3:34">
      <c r="C11279" s="111"/>
      <c r="D11279" s="111"/>
      <c r="E11279" s="111"/>
      <c r="F11279" s="138"/>
      <c r="G11279" s="111"/>
      <c r="J11279" s="111"/>
      <c r="AD11279" s="111"/>
      <c r="AH11279" s="111"/>
    </row>
    <row r="11280" spans="3:34">
      <c r="C11280" s="111"/>
      <c r="D11280" s="111"/>
      <c r="E11280" s="111"/>
      <c r="F11280" s="138"/>
      <c r="G11280" s="111"/>
      <c r="J11280" s="111"/>
      <c r="AD11280" s="111"/>
      <c r="AH11280" s="111"/>
    </row>
    <row r="11281" spans="3:34">
      <c r="C11281" s="111"/>
      <c r="D11281" s="111"/>
      <c r="E11281" s="111"/>
      <c r="F11281" s="138"/>
      <c r="G11281" s="111"/>
      <c r="J11281" s="111"/>
      <c r="AD11281" s="111"/>
      <c r="AH11281" s="111"/>
    </row>
    <row r="11282" spans="3:34">
      <c r="C11282" s="111"/>
      <c r="D11282" s="111"/>
      <c r="E11282" s="111"/>
      <c r="F11282" s="138"/>
      <c r="G11282" s="111"/>
      <c r="J11282" s="111"/>
      <c r="AD11282" s="111"/>
      <c r="AH11282" s="111"/>
    </row>
    <row r="11283" spans="3:34">
      <c r="C11283" s="111"/>
      <c r="D11283" s="111"/>
      <c r="E11283" s="111"/>
      <c r="F11283" s="138"/>
      <c r="G11283" s="111"/>
      <c r="J11283" s="111"/>
      <c r="AD11283" s="111"/>
      <c r="AH11283" s="111"/>
    </row>
    <row r="11284" spans="3:34">
      <c r="C11284" s="111"/>
      <c r="D11284" s="111"/>
      <c r="E11284" s="111"/>
      <c r="F11284" s="138"/>
      <c r="G11284" s="111"/>
      <c r="J11284" s="111"/>
      <c r="AD11284" s="111"/>
      <c r="AH11284" s="111"/>
    </row>
    <row r="11285" spans="3:34">
      <c r="C11285" s="111"/>
      <c r="D11285" s="111"/>
      <c r="E11285" s="111"/>
      <c r="F11285" s="138"/>
      <c r="G11285" s="111"/>
      <c r="J11285" s="111"/>
      <c r="AD11285" s="111"/>
      <c r="AH11285" s="111"/>
    </row>
    <row r="11286" spans="3:34">
      <c r="C11286" s="111"/>
      <c r="D11286" s="111"/>
      <c r="E11286" s="111"/>
      <c r="F11286" s="138"/>
      <c r="G11286" s="111"/>
      <c r="J11286" s="111"/>
      <c r="AD11286" s="111"/>
      <c r="AH11286" s="111"/>
    </row>
    <row r="11287" spans="3:34">
      <c r="C11287" s="111"/>
      <c r="D11287" s="111"/>
      <c r="E11287" s="111"/>
      <c r="F11287" s="138"/>
      <c r="G11287" s="111"/>
      <c r="J11287" s="111"/>
      <c r="AD11287" s="111"/>
      <c r="AH11287" s="111"/>
    </row>
    <row r="11288" spans="3:34">
      <c r="C11288" s="111"/>
      <c r="D11288" s="111"/>
      <c r="E11288" s="111"/>
      <c r="F11288" s="138"/>
      <c r="G11288" s="111"/>
      <c r="J11288" s="111"/>
      <c r="AD11288" s="111"/>
      <c r="AH11288" s="111"/>
    </row>
    <row r="11289" spans="3:34">
      <c r="C11289" s="111"/>
      <c r="D11289" s="111"/>
      <c r="E11289" s="111"/>
      <c r="F11289" s="138"/>
      <c r="G11289" s="111"/>
      <c r="J11289" s="111"/>
      <c r="AD11289" s="111"/>
      <c r="AH11289" s="111"/>
    </row>
    <row r="11290" spans="3:34">
      <c r="C11290" s="111"/>
      <c r="D11290" s="111"/>
      <c r="E11290" s="111"/>
      <c r="F11290" s="138"/>
      <c r="G11290" s="111"/>
      <c r="J11290" s="111"/>
      <c r="AD11290" s="111"/>
      <c r="AH11290" s="111"/>
    </row>
    <row r="11291" spans="3:34">
      <c r="C11291" s="111"/>
      <c r="D11291" s="111"/>
      <c r="E11291" s="111"/>
      <c r="F11291" s="138"/>
      <c r="G11291" s="111"/>
      <c r="J11291" s="111"/>
      <c r="AD11291" s="111"/>
      <c r="AH11291" s="111"/>
    </row>
    <row r="11292" spans="3:34">
      <c r="C11292" s="111"/>
      <c r="D11292" s="111"/>
      <c r="E11292" s="111"/>
      <c r="F11292" s="138"/>
      <c r="G11292" s="111"/>
      <c r="J11292" s="111"/>
      <c r="AD11292" s="111"/>
      <c r="AH11292" s="111"/>
    </row>
    <row r="11293" spans="3:34">
      <c r="C11293" s="111"/>
      <c r="D11293" s="111"/>
      <c r="E11293" s="111"/>
      <c r="F11293" s="138"/>
      <c r="G11293" s="111"/>
      <c r="J11293" s="111"/>
      <c r="AD11293" s="111"/>
      <c r="AH11293" s="111"/>
    </row>
    <row r="11294" spans="3:34">
      <c r="C11294" s="111"/>
      <c r="D11294" s="111"/>
      <c r="E11294" s="111"/>
      <c r="F11294" s="138"/>
      <c r="G11294" s="111"/>
      <c r="J11294" s="111"/>
      <c r="AD11294" s="111"/>
      <c r="AH11294" s="111"/>
    </row>
    <row r="11295" spans="3:34">
      <c r="C11295" s="111"/>
      <c r="D11295" s="111"/>
      <c r="E11295" s="111"/>
      <c r="F11295" s="138"/>
      <c r="G11295" s="111"/>
      <c r="J11295" s="111"/>
      <c r="AD11295" s="111"/>
      <c r="AH11295" s="111"/>
    </row>
    <row r="11296" spans="3:34">
      <c r="C11296" s="111"/>
      <c r="D11296" s="111"/>
      <c r="E11296" s="111"/>
      <c r="F11296" s="138"/>
      <c r="G11296" s="111"/>
      <c r="J11296" s="111"/>
      <c r="AD11296" s="111"/>
      <c r="AH11296" s="111"/>
    </row>
    <row r="11297" spans="3:34">
      <c r="C11297" s="111"/>
      <c r="D11297" s="111"/>
      <c r="E11297" s="111"/>
      <c r="F11297" s="138"/>
      <c r="G11297" s="111"/>
      <c r="J11297" s="111"/>
      <c r="AD11297" s="111"/>
      <c r="AH11297" s="111"/>
    </row>
    <row r="11298" spans="3:34">
      <c r="C11298" s="111"/>
      <c r="D11298" s="111"/>
      <c r="E11298" s="111"/>
      <c r="F11298" s="138"/>
      <c r="G11298" s="111"/>
      <c r="J11298" s="111"/>
      <c r="AD11298" s="111"/>
      <c r="AH11298" s="111"/>
    </row>
    <row r="11299" spans="3:34">
      <c r="C11299" s="111"/>
      <c r="D11299" s="111"/>
      <c r="E11299" s="111"/>
      <c r="F11299" s="138"/>
      <c r="G11299" s="111"/>
      <c r="J11299" s="111"/>
      <c r="AD11299" s="111"/>
      <c r="AH11299" s="111"/>
    </row>
    <row r="11300" spans="3:34">
      <c r="C11300" s="111"/>
      <c r="D11300" s="111"/>
      <c r="E11300" s="111"/>
      <c r="F11300" s="138"/>
      <c r="G11300" s="111"/>
      <c r="J11300" s="111"/>
      <c r="AD11300" s="111"/>
      <c r="AH11300" s="111"/>
    </row>
    <row r="11301" spans="3:34">
      <c r="C11301" s="111"/>
      <c r="D11301" s="111"/>
      <c r="E11301" s="111"/>
      <c r="F11301" s="138"/>
      <c r="G11301" s="111"/>
      <c r="J11301" s="111"/>
      <c r="AD11301" s="111"/>
      <c r="AH11301" s="111"/>
    </row>
    <row r="11302" spans="3:34">
      <c r="C11302" s="111"/>
      <c r="D11302" s="111"/>
      <c r="E11302" s="111"/>
      <c r="F11302" s="138"/>
      <c r="G11302" s="111"/>
      <c r="J11302" s="111"/>
      <c r="AD11302" s="111"/>
      <c r="AH11302" s="111"/>
    </row>
    <row r="11303" spans="3:34">
      <c r="C11303" s="111"/>
      <c r="D11303" s="111"/>
      <c r="E11303" s="111"/>
      <c r="F11303" s="138"/>
      <c r="G11303" s="111"/>
      <c r="J11303" s="111"/>
      <c r="AD11303" s="111"/>
      <c r="AH11303" s="111"/>
    </row>
    <row r="11304" spans="3:34">
      <c r="C11304" s="111"/>
      <c r="D11304" s="111"/>
      <c r="E11304" s="111"/>
      <c r="F11304" s="138"/>
      <c r="G11304" s="111"/>
      <c r="J11304" s="111"/>
      <c r="AD11304" s="111"/>
      <c r="AH11304" s="111"/>
    </row>
    <row r="11305" spans="3:34">
      <c r="C11305" s="111"/>
      <c r="D11305" s="111"/>
      <c r="E11305" s="111"/>
      <c r="F11305" s="138"/>
      <c r="G11305" s="111"/>
      <c r="J11305" s="111"/>
      <c r="AD11305" s="111"/>
      <c r="AH11305" s="111"/>
    </row>
    <row r="11306" spans="3:34">
      <c r="C11306" s="111"/>
      <c r="D11306" s="111"/>
      <c r="E11306" s="111"/>
      <c r="F11306" s="138"/>
      <c r="G11306" s="111"/>
      <c r="J11306" s="111"/>
      <c r="AD11306" s="111"/>
      <c r="AH11306" s="111"/>
    </row>
    <row r="11307" spans="3:34">
      <c r="C11307" s="111"/>
      <c r="D11307" s="111"/>
      <c r="E11307" s="111"/>
      <c r="F11307" s="138"/>
      <c r="G11307" s="111"/>
      <c r="J11307" s="111"/>
      <c r="AD11307" s="111"/>
      <c r="AH11307" s="111"/>
    </row>
    <row r="11308" spans="3:34">
      <c r="C11308" s="111"/>
      <c r="D11308" s="111"/>
      <c r="E11308" s="111"/>
      <c r="F11308" s="138"/>
      <c r="G11308" s="111"/>
      <c r="J11308" s="111"/>
      <c r="AD11308" s="111"/>
      <c r="AH11308" s="111"/>
    </row>
    <row r="11309" spans="3:34">
      <c r="C11309" s="111"/>
      <c r="D11309" s="111"/>
      <c r="E11309" s="111"/>
      <c r="F11309" s="138"/>
      <c r="G11309" s="111"/>
      <c r="J11309" s="111"/>
      <c r="AD11309" s="111"/>
      <c r="AH11309" s="111"/>
    </row>
    <row r="11310" spans="3:34">
      <c r="C11310" s="111"/>
      <c r="D11310" s="111"/>
      <c r="E11310" s="111"/>
      <c r="F11310" s="138"/>
      <c r="G11310" s="111"/>
      <c r="J11310" s="111"/>
      <c r="AD11310" s="111"/>
      <c r="AH11310" s="111"/>
    </row>
    <row r="11311" spans="3:34">
      <c r="C11311" s="111"/>
      <c r="D11311" s="111"/>
      <c r="E11311" s="111"/>
      <c r="F11311" s="138"/>
      <c r="G11311" s="111"/>
      <c r="J11311" s="111"/>
      <c r="AD11311" s="111"/>
      <c r="AH11311" s="111"/>
    </row>
    <row r="11312" spans="3:34">
      <c r="C11312" s="111"/>
      <c r="D11312" s="111"/>
      <c r="E11312" s="111"/>
      <c r="F11312" s="138"/>
      <c r="G11312" s="111"/>
      <c r="J11312" s="111"/>
      <c r="AD11312" s="111"/>
      <c r="AH11312" s="111"/>
    </row>
    <row r="11313" spans="3:34">
      <c r="C11313" s="111"/>
      <c r="D11313" s="111"/>
      <c r="E11313" s="111"/>
      <c r="F11313" s="138"/>
      <c r="G11313" s="111"/>
      <c r="J11313" s="111"/>
      <c r="AD11313" s="111"/>
      <c r="AH11313" s="111"/>
    </row>
    <row r="11314" spans="3:34">
      <c r="C11314" s="111"/>
      <c r="D11314" s="111"/>
      <c r="E11314" s="111"/>
      <c r="F11314" s="138"/>
      <c r="G11314" s="111"/>
      <c r="J11314" s="111"/>
      <c r="AD11314" s="111"/>
      <c r="AH11314" s="111"/>
    </row>
    <row r="11315" spans="3:34">
      <c r="C11315" s="111"/>
      <c r="D11315" s="111"/>
      <c r="E11315" s="111"/>
      <c r="F11315" s="138"/>
      <c r="G11315" s="111"/>
      <c r="J11315" s="111"/>
      <c r="AD11315" s="111"/>
      <c r="AH11315" s="111"/>
    </row>
    <row r="11316" spans="3:34">
      <c r="C11316" s="111"/>
      <c r="D11316" s="111"/>
      <c r="E11316" s="111"/>
      <c r="F11316" s="138"/>
      <c r="G11316" s="111"/>
      <c r="J11316" s="111"/>
      <c r="AD11316" s="111"/>
      <c r="AH11316" s="111"/>
    </row>
    <row r="11317" spans="3:34">
      <c r="C11317" s="111"/>
      <c r="D11317" s="111"/>
      <c r="E11317" s="111"/>
      <c r="F11317" s="138"/>
      <c r="G11317" s="111"/>
      <c r="J11317" s="111"/>
      <c r="AD11317" s="111"/>
      <c r="AH11317" s="111"/>
    </row>
    <row r="11318" spans="3:34">
      <c r="C11318" s="111"/>
      <c r="D11318" s="111"/>
      <c r="E11318" s="111"/>
      <c r="F11318" s="138"/>
      <c r="G11318" s="111"/>
      <c r="J11318" s="111"/>
      <c r="AD11318" s="111"/>
      <c r="AH11318" s="111"/>
    </row>
    <row r="11319" spans="3:34">
      <c r="C11319" s="111"/>
      <c r="D11319" s="111"/>
      <c r="E11319" s="111"/>
      <c r="F11319" s="138"/>
      <c r="G11319" s="111"/>
      <c r="J11319" s="111"/>
      <c r="AD11319" s="111"/>
      <c r="AH11319" s="111"/>
    </row>
    <row r="11320" spans="3:34">
      <c r="C11320" s="111"/>
      <c r="D11320" s="111"/>
      <c r="E11320" s="111"/>
      <c r="F11320" s="138"/>
      <c r="G11320" s="111"/>
      <c r="J11320" s="111"/>
      <c r="AD11320" s="111"/>
      <c r="AH11320" s="111"/>
    </row>
    <row r="11321" spans="3:34">
      <c r="C11321" s="111"/>
      <c r="D11321" s="111"/>
      <c r="E11321" s="111"/>
      <c r="F11321" s="138"/>
      <c r="G11321" s="111"/>
      <c r="J11321" s="111"/>
      <c r="AD11321" s="111"/>
      <c r="AH11321" s="111"/>
    </row>
    <row r="11322" spans="3:34">
      <c r="C11322" s="111"/>
      <c r="D11322" s="111"/>
      <c r="E11322" s="111"/>
      <c r="F11322" s="138"/>
      <c r="G11322" s="111"/>
      <c r="J11322" s="111"/>
      <c r="AD11322" s="111"/>
      <c r="AH11322" s="111"/>
    </row>
    <row r="11323" spans="3:34">
      <c r="C11323" s="111"/>
      <c r="D11323" s="111"/>
      <c r="E11323" s="111"/>
      <c r="F11323" s="138"/>
      <c r="G11323" s="111"/>
      <c r="J11323" s="111"/>
      <c r="AD11323" s="111"/>
      <c r="AH11323" s="111"/>
    </row>
    <row r="11324" spans="3:34">
      <c r="C11324" s="111"/>
      <c r="D11324" s="111"/>
      <c r="E11324" s="111"/>
      <c r="F11324" s="138"/>
      <c r="G11324" s="111"/>
      <c r="J11324" s="111"/>
      <c r="AD11324" s="111"/>
      <c r="AH11324" s="111"/>
    </row>
    <row r="11325" spans="3:34">
      <c r="C11325" s="111"/>
      <c r="D11325" s="111"/>
      <c r="E11325" s="111"/>
      <c r="F11325" s="138"/>
      <c r="G11325" s="111"/>
      <c r="J11325" s="111"/>
      <c r="AD11325" s="111"/>
      <c r="AH11325" s="111"/>
    </row>
    <row r="11326" spans="3:34">
      <c r="C11326" s="111"/>
      <c r="D11326" s="111"/>
      <c r="E11326" s="111"/>
      <c r="F11326" s="138"/>
      <c r="G11326" s="111"/>
      <c r="J11326" s="111"/>
      <c r="AD11326" s="111"/>
      <c r="AH11326" s="111"/>
    </row>
    <row r="11327" spans="3:34">
      <c r="C11327" s="111"/>
      <c r="D11327" s="111"/>
      <c r="E11327" s="111"/>
      <c r="F11327" s="138"/>
      <c r="G11327" s="111"/>
      <c r="J11327" s="111"/>
      <c r="AD11327" s="111"/>
      <c r="AH11327" s="111"/>
    </row>
    <row r="11328" spans="3:34">
      <c r="C11328" s="111"/>
      <c r="D11328" s="111"/>
      <c r="E11328" s="111"/>
      <c r="F11328" s="138"/>
      <c r="G11328" s="111"/>
      <c r="J11328" s="111"/>
      <c r="AD11328" s="111"/>
      <c r="AH11328" s="111"/>
    </row>
    <row r="11329" spans="3:34">
      <c r="C11329" s="111"/>
      <c r="D11329" s="111"/>
      <c r="E11329" s="111"/>
      <c r="F11329" s="138"/>
      <c r="G11329" s="111"/>
      <c r="J11329" s="111"/>
      <c r="AD11329" s="111"/>
      <c r="AH11329" s="111"/>
    </row>
    <row r="11330" spans="3:34">
      <c r="C11330" s="111"/>
      <c r="D11330" s="111"/>
      <c r="E11330" s="111"/>
      <c r="F11330" s="138"/>
      <c r="G11330" s="111"/>
      <c r="J11330" s="111"/>
      <c r="AD11330" s="111"/>
      <c r="AH11330" s="111"/>
    </row>
    <row r="11331" spans="3:34">
      <c r="C11331" s="111"/>
      <c r="D11331" s="111"/>
      <c r="E11331" s="111"/>
      <c r="F11331" s="138"/>
      <c r="G11331" s="111"/>
      <c r="J11331" s="111"/>
      <c r="AD11331" s="111"/>
      <c r="AH11331" s="111"/>
    </row>
    <row r="11332" spans="3:34">
      <c r="C11332" s="111"/>
      <c r="D11332" s="111"/>
      <c r="E11332" s="111"/>
      <c r="F11332" s="138"/>
      <c r="G11332" s="111"/>
      <c r="J11332" s="111"/>
      <c r="AD11332" s="111"/>
      <c r="AH11332" s="111"/>
    </row>
    <row r="11333" spans="3:34">
      <c r="C11333" s="111"/>
      <c r="D11333" s="111"/>
      <c r="E11333" s="111"/>
      <c r="F11333" s="138"/>
      <c r="G11333" s="111"/>
      <c r="J11333" s="111"/>
      <c r="AD11333" s="111"/>
      <c r="AH11333" s="111"/>
    </row>
    <row r="11334" spans="3:34">
      <c r="C11334" s="111"/>
      <c r="D11334" s="111"/>
      <c r="E11334" s="111"/>
      <c r="F11334" s="138"/>
      <c r="G11334" s="111"/>
      <c r="J11334" s="111"/>
      <c r="AD11334" s="111"/>
      <c r="AH11334" s="111"/>
    </row>
    <row r="11335" spans="3:34">
      <c r="C11335" s="111"/>
      <c r="D11335" s="111"/>
      <c r="E11335" s="111"/>
      <c r="F11335" s="138"/>
      <c r="G11335" s="111"/>
      <c r="J11335" s="111"/>
      <c r="AD11335" s="111"/>
      <c r="AH11335" s="111"/>
    </row>
    <row r="11336" spans="3:34">
      <c r="C11336" s="111"/>
      <c r="D11336" s="111"/>
      <c r="E11336" s="111"/>
      <c r="F11336" s="138"/>
      <c r="G11336" s="111"/>
      <c r="J11336" s="111"/>
      <c r="AD11336" s="111"/>
      <c r="AH11336" s="111"/>
    </row>
    <row r="11337" spans="3:34">
      <c r="C11337" s="111"/>
      <c r="D11337" s="111"/>
      <c r="E11337" s="111"/>
      <c r="F11337" s="138"/>
      <c r="G11337" s="111"/>
      <c r="J11337" s="111"/>
      <c r="AD11337" s="111"/>
      <c r="AH11337" s="111"/>
    </row>
    <row r="11338" spans="3:34">
      <c r="C11338" s="111"/>
      <c r="D11338" s="111"/>
      <c r="E11338" s="111"/>
      <c r="F11338" s="138"/>
      <c r="G11338" s="111"/>
      <c r="J11338" s="111"/>
      <c r="AD11338" s="111"/>
      <c r="AH11338" s="111"/>
    </row>
    <row r="11339" spans="3:34">
      <c r="C11339" s="111"/>
      <c r="D11339" s="111"/>
      <c r="E11339" s="111"/>
      <c r="F11339" s="138"/>
      <c r="G11339" s="111"/>
      <c r="J11339" s="111"/>
      <c r="AD11339" s="111"/>
      <c r="AH11339" s="111"/>
    </row>
    <row r="11340" spans="3:34">
      <c r="C11340" s="111"/>
      <c r="D11340" s="111"/>
      <c r="E11340" s="111"/>
      <c r="F11340" s="138"/>
      <c r="G11340" s="111"/>
      <c r="J11340" s="111"/>
      <c r="AD11340" s="111"/>
      <c r="AH11340" s="111"/>
    </row>
    <row r="11341" spans="3:34">
      <c r="C11341" s="111"/>
      <c r="D11341" s="111"/>
      <c r="E11341" s="111"/>
      <c r="F11341" s="138"/>
      <c r="G11341" s="111"/>
      <c r="J11341" s="111"/>
      <c r="AD11341" s="111"/>
      <c r="AH11341" s="111"/>
    </row>
    <row r="11342" spans="3:34">
      <c r="C11342" s="111"/>
      <c r="D11342" s="111"/>
      <c r="E11342" s="111"/>
      <c r="F11342" s="138"/>
      <c r="G11342" s="111"/>
      <c r="J11342" s="111"/>
      <c r="AD11342" s="111"/>
      <c r="AH11342" s="111"/>
    </row>
    <row r="11343" spans="3:34">
      <c r="C11343" s="111"/>
      <c r="D11343" s="111"/>
      <c r="E11343" s="111"/>
      <c r="F11343" s="138"/>
      <c r="G11343" s="111"/>
      <c r="J11343" s="111"/>
      <c r="AD11343" s="111"/>
      <c r="AH11343" s="111"/>
    </row>
    <row r="11344" spans="3:34">
      <c r="C11344" s="111"/>
      <c r="D11344" s="111"/>
      <c r="E11344" s="111"/>
      <c r="F11344" s="138"/>
      <c r="G11344" s="111"/>
      <c r="J11344" s="111"/>
      <c r="AD11344" s="111"/>
      <c r="AH11344" s="111"/>
    </row>
    <row r="11345" spans="3:34">
      <c r="C11345" s="111"/>
      <c r="D11345" s="111"/>
      <c r="E11345" s="111"/>
      <c r="F11345" s="138"/>
      <c r="G11345" s="111"/>
      <c r="J11345" s="111"/>
      <c r="AD11345" s="111"/>
      <c r="AH11345" s="111"/>
    </row>
    <row r="11346" spans="3:34">
      <c r="C11346" s="111"/>
      <c r="D11346" s="111"/>
      <c r="E11346" s="111"/>
      <c r="F11346" s="138"/>
      <c r="G11346" s="111"/>
      <c r="J11346" s="111"/>
      <c r="AD11346" s="111"/>
      <c r="AH11346" s="111"/>
    </row>
    <row r="11347" spans="3:34">
      <c r="C11347" s="111"/>
      <c r="D11347" s="111"/>
      <c r="E11347" s="111"/>
      <c r="F11347" s="138"/>
      <c r="G11347" s="111"/>
      <c r="J11347" s="111"/>
      <c r="AD11347" s="111"/>
      <c r="AH11347" s="111"/>
    </row>
    <row r="11348" spans="3:34">
      <c r="C11348" s="111"/>
      <c r="D11348" s="111"/>
      <c r="E11348" s="111"/>
      <c r="F11348" s="138"/>
      <c r="G11348" s="111"/>
      <c r="J11348" s="111"/>
      <c r="AD11348" s="111"/>
      <c r="AH11348" s="111"/>
    </row>
    <row r="11349" spans="3:34">
      <c r="C11349" s="111"/>
      <c r="D11349" s="111"/>
      <c r="E11349" s="111"/>
      <c r="F11349" s="138"/>
      <c r="G11349" s="111"/>
      <c r="J11349" s="111"/>
      <c r="AD11349" s="111"/>
      <c r="AH11349" s="111"/>
    </row>
    <row r="11350" spans="3:34">
      <c r="C11350" s="111"/>
      <c r="D11350" s="111"/>
      <c r="E11350" s="111"/>
      <c r="F11350" s="138"/>
      <c r="G11350" s="111"/>
      <c r="J11350" s="111"/>
      <c r="AD11350" s="111"/>
      <c r="AH11350" s="111"/>
    </row>
    <row r="11351" spans="3:34">
      <c r="C11351" s="111"/>
      <c r="D11351" s="111"/>
      <c r="E11351" s="111"/>
      <c r="F11351" s="138"/>
      <c r="G11351" s="111"/>
      <c r="J11351" s="111"/>
      <c r="AD11351" s="111"/>
      <c r="AH11351" s="111"/>
    </row>
    <row r="11352" spans="3:34">
      <c r="C11352" s="111"/>
      <c r="D11352" s="111"/>
      <c r="E11352" s="111"/>
      <c r="F11352" s="138"/>
      <c r="G11352" s="111"/>
      <c r="J11352" s="111"/>
      <c r="AD11352" s="111"/>
      <c r="AH11352" s="111"/>
    </row>
    <row r="11353" spans="3:34">
      <c r="C11353" s="111"/>
      <c r="D11353" s="111"/>
      <c r="E11353" s="111"/>
      <c r="F11353" s="138"/>
      <c r="G11353" s="111"/>
      <c r="J11353" s="111"/>
      <c r="AD11353" s="111"/>
      <c r="AH11353" s="111"/>
    </row>
    <row r="11354" spans="3:34">
      <c r="C11354" s="111"/>
      <c r="D11354" s="111"/>
      <c r="E11354" s="111"/>
      <c r="F11354" s="138"/>
      <c r="G11354" s="111"/>
      <c r="J11354" s="111"/>
      <c r="AD11354" s="111"/>
      <c r="AH11354" s="111"/>
    </row>
    <row r="11355" spans="3:34">
      <c r="C11355" s="111"/>
      <c r="D11355" s="111"/>
      <c r="E11355" s="111"/>
      <c r="F11355" s="138"/>
      <c r="G11355" s="111"/>
      <c r="J11355" s="111"/>
      <c r="AD11355" s="111"/>
      <c r="AH11355" s="111"/>
    </row>
    <row r="11356" spans="3:34">
      <c r="C11356" s="111"/>
      <c r="D11356" s="111"/>
      <c r="E11356" s="111"/>
      <c r="F11356" s="138"/>
      <c r="G11356" s="111"/>
      <c r="J11356" s="111"/>
      <c r="AD11356" s="111"/>
      <c r="AH11356" s="111"/>
    </row>
    <row r="11357" spans="3:34">
      <c r="C11357" s="111"/>
      <c r="D11357" s="111"/>
      <c r="E11357" s="111"/>
      <c r="F11357" s="138"/>
      <c r="G11357" s="111"/>
      <c r="J11357" s="111"/>
      <c r="AD11357" s="111"/>
      <c r="AH11357" s="111"/>
    </row>
    <row r="11358" spans="3:34">
      <c r="C11358" s="111"/>
      <c r="D11358" s="111"/>
      <c r="E11358" s="111"/>
      <c r="F11358" s="138"/>
      <c r="G11358" s="111"/>
      <c r="J11358" s="111"/>
      <c r="AD11358" s="111"/>
      <c r="AH11358" s="111"/>
    </row>
    <row r="11359" spans="3:34">
      <c r="C11359" s="111"/>
      <c r="D11359" s="111"/>
      <c r="E11359" s="111"/>
      <c r="F11359" s="138"/>
      <c r="G11359" s="111"/>
      <c r="J11359" s="111"/>
      <c r="AD11359" s="111"/>
      <c r="AH11359" s="111"/>
    </row>
    <row r="11360" spans="3:34">
      <c r="C11360" s="111"/>
      <c r="D11360" s="111"/>
      <c r="E11360" s="111"/>
      <c r="F11360" s="138"/>
      <c r="G11360" s="111"/>
      <c r="J11360" s="111"/>
      <c r="AD11360" s="111"/>
      <c r="AH11360" s="111"/>
    </row>
    <row r="11361" spans="3:34">
      <c r="C11361" s="111"/>
      <c r="D11361" s="111"/>
      <c r="E11361" s="111"/>
      <c r="F11361" s="138"/>
      <c r="G11361" s="111"/>
      <c r="J11361" s="111"/>
      <c r="AD11361" s="111"/>
      <c r="AH11361" s="111"/>
    </row>
    <row r="11362" spans="3:34">
      <c r="C11362" s="111"/>
      <c r="D11362" s="111"/>
      <c r="E11362" s="111"/>
      <c r="F11362" s="138"/>
      <c r="G11362" s="111"/>
      <c r="J11362" s="111"/>
      <c r="AD11362" s="111"/>
      <c r="AH11362" s="111"/>
    </row>
    <row r="11363" spans="3:34">
      <c r="C11363" s="111"/>
      <c r="D11363" s="111"/>
      <c r="E11363" s="111"/>
      <c r="F11363" s="138"/>
      <c r="G11363" s="111"/>
      <c r="J11363" s="111"/>
      <c r="AD11363" s="111"/>
      <c r="AH11363" s="111"/>
    </row>
    <row r="11364" spans="3:34">
      <c r="C11364" s="111"/>
      <c r="D11364" s="111"/>
      <c r="E11364" s="111"/>
      <c r="F11364" s="138"/>
      <c r="G11364" s="111"/>
      <c r="J11364" s="111"/>
      <c r="AD11364" s="111"/>
      <c r="AH11364" s="111"/>
    </row>
    <row r="11365" spans="3:34">
      <c r="C11365" s="111"/>
      <c r="D11365" s="111"/>
      <c r="E11365" s="111"/>
      <c r="F11365" s="138"/>
      <c r="G11365" s="111"/>
      <c r="J11365" s="111"/>
      <c r="AD11365" s="111"/>
      <c r="AH11365" s="111"/>
    </row>
    <row r="11366" spans="3:34">
      <c r="C11366" s="111"/>
      <c r="D11366" s="111"/>
      <c r="E11366" s="111"/>
      <c r="F11366" s="138"/>
      <c r="G11366" s="111"/>
      <c r="J11366" s="111"/>
      <c r="AD11366" s="111"/>
      <c r="AH11366" s="111"/>
    </row>
    <row r="11367" spans="3:34">
      <c r="C11367" s="111"/>
      <c r="D11367" s="111"/>
      <c r="E11367" s="111"/>
      <c r="F11367" s="138"/>
      <c r="G11367" s="111"/>
      <c r="J11367" s="111"/>
      <c r="AD11367" s="111"/>
      <c r="AH11367" s="111"/>
    </row>
    <row r="11368" spans="3:34">
      <c r="C11368" s="111"/>
      <c r="D11368" s="111"/>
      <c r="E11368" s="111"/>
      <c r="F11368" s="138"/>
      <c r="G11368" s="111"/>
      <c r="J11368" s="111"/>
      <c r="AD11368" s="111"/>
      <c r="AH11368" s="111"/>
    </row>
    <row r="11369" spans="3:34">
      <c r="C11369" s="111"/>
      <c r="D11369" s="111"/>
      <c r="E11369" s="111"/>
      <c r="F11369" s="138"/>
      <c r="G11369" s="111"/>
      <c r="J11369" s="111"/>
      <c r="AD11369" s="111"/>
      <c r="AH11369" s="111"/>
    </row>
    <row r="11370" spans="3:34">
      <c r="C11370" s="111"/>
      <c r="D11370" s="111"/>
      <c r="E11370" s="111"/>
      <c r="F11370" s="138"/>
      <c r="G11370" s="111"/>
      <c r="J11370" s="111"/>
      <c r="AD11370" s="111"/>
      <c r="AH11370" s="111"/>
    </row>
    <row r="11371" spans="3:34">
      <c r="C11371" s="111"/>
      <c r="D11371" s="111"/>
      <c r="E11371" s="111"/>
      <c r="F11371" s="138"/>
      <c r="G11371" s="111"/>
      <c r="J11371" s="111"/>
      <c r="AD11371" s="111"/>
      <c r="AH11371" s="111"/>
    </row>
    <row r="11372" spans="3:34">
      <c r="C11372" s="111"/>
      <c r="D11372" s="111"/>
      <c r="E11372" s="111"/>
      <c r="F11372" s="138"/>
      <c r="G11372" s="111"/>
      <c r="J11372" s="111"/>
      <c r="AD11372" s="111"/>
      <c r="AH11372" s="111"/>
    </row>
    <row r="11373" spans="3:34">
      <c r="C11373" s="111"/>
      <c r="D11373" s="111"/>
      <c r="E11373" s="111"/>
      <c r="F11373" s="138"/>
      <c r="G11373" s="111"/>
      <c r="J11373" s="111"/>
      <c r="AD11373" s="111"/>
      <c r="AH11373" s="111"/>
    </row>
    <row r="11374" spans="3:34">
      <c r="C11374" s="111"/>
      <c r="D11374" s="111"/>
      <c r="E11374" s="111"/>
      <c r="F11374" s="138"/>
      <c r="G11374" s="111"/>
      <c r="J11374" s="111"/>
      <c r="AD11374" s="111"/>
      <c r="AH11374" s="111"/>
    </row>
    <row r="11375" spans="3:34">
      <c r="C11375" s="111"/>
      <c r="D11375" s="111"/>
      <c r="E11375" s="111"/>
      <c r="F11375" s="138"/>
      <c r="G11375" s="111"/>
      <c r="J11375" s="111"/>
      <c r="AD11375" s="111"/>
      <c r="AH11375" s="111"/>
    </row>
    <row r="11376" spans="3:34">
      <c r="C11376" s="111"/>
      <c r="D11376" s="111"/>
      <c r="E11376" s="111"/>
      <c r="F11376" s="138"/>
      <c r="G11376" s="111"/>
      <c r="J11376" s="111"/>
      <c r="AD11376" s="111"/>
      <c r="AH11376" s="111"/>
    </row>
    <row r="11377" spans="3:34">
      <c r="C11377" s="111"/>
      <c r="D11377" s="111"/>
      <c r="E11377" s="111"/>
      <c r="F11377" s="138"/>
      <c r="G11377" s="111"/>
      <c r="J11377" s="111"/>
      <c r="AD11377" s="111"/>
      <c r="AH11377" s="111"/>
    </row>
    <row r="11378" spans="3:34">
      <c r="C11378" s="111"/>
      <c r="D11378" s="111"/>
      <c r="E11378" s="111"/>
      <c r="F11378" s="138"/>
      <c r="G11378" s="111"/>
      <c r="J11378" s="111"/>
      <c r="AD11378" s="111"/>
      <c r="AH11378" s="111"/>
    </row>
    <row r="11379" spans="3:34">
      <c r="C11379" s="111"/>
      <c r="D11379" s="111"/>
      <c r="E11379" s="111"/>
      <c r="F11379" s="138"/>
      <c r="G11379" s="111"/>
      <c r="J11379" s="111"/>
      <c r="AD11379" s="111"/>
      <c r="AH11379" s="111"/>
    </row>
    <row r="11380" spans="3:34">
      <c r="C11380" s="111"/>
      <c r="D11380" s="111"/>
      <c r="E11380" s="111"/>
      <c r="F11380" s="138"/>
      <c r="G11380" s="111"/>
      <c r="J11380" s="111"/>
      <c r="AD11380" s="111"/>
      <c r="AH11380" s="111"/>
    </row>
    <row r="11381" spans="3:34">
      <c r="C11381" s="111"/>
      <c r="D11381" s="111"/>
      <c r="E11381" s="111"/>
      <c r="F11381" s="138"/>
      <c r="G11381" s="111"/>
      <c r="J11381" s="111"/>
      <c r="AD11381" s="111"/>
      <c r="AH11381" s="111"/>
    </row>
    <row r="11382" spans="3:34">
      <c r="C11382" s="111"/>
      <c r="D11382" s="111"/>
      <c r="E11382" s="111"/>
      <c r="F11382" s="138"/>
      <c r="G11382" s="111"/>
      <c r="J11382" s="111"/>
      <c r="AD11382" s="111"/>
      <c r="AH11382" s="111"/>
    </row>
    <row r="11383" spans="3:34">
      <c r="C11383" s="111"/>
      <c r="D11383" s="111"/>
      <c r="E11383" s="111"/>
      <c r="F11383" s="138"/>
      <c r="G11383" s="111"/>
      <c r="J11383" s="111"/>
      <c r="AD11383" s="111"/>
      <c r="AH11383" s="111"/>
    </row>
    <row r="11384" spans="3:34">
      <c r="C11384" s="111"/>
      <c r="D11384" s="111"/>
      <c r="E11384" s="111"/>
      <c r="F11384" s="138"/>
      <c r="G11384" s="111"/>
      <c r="J11384" s="111"/>
      <c r="AD11384" s="111"/>
      <c r="AH11384" s="111"/>
    </row>
    <row r="11385" spans="3:34">
      <c r="C11385" s="111"/>
      <c r="D11385" s="111"/>
      <c r="E11385" s="111"/>
      <c r="F11385" s="138"/>
      <c r="G11385" s="111"/>
      <c r="J11385" s="111"/>
      <c r="AD11385" s="111"/>
      <c r="AH11385" s="111"/>
    </row>
    <row r="11386" spans="3:34">
      <c r="C11386" s="111"/>
      <c r="D11386" s="111"/>
      <c r="E11386" s="111"/>
      <c r="F11386" s="138"/>
      <c r="G11386" s="111"/>
      <c r="J11386" s="111"/>
      <c r="AD11386" s="111"/>
      <c r="AH11386" s="111"/>
    </row>
    <row r="11387" spans="3:34">
      <c r="C11387" s="111"/>
      <c r="D11387" s="111"/>
      <c r="E11387" s="111"/>
      <c r="F11387" s="138"/>
      <c r="G11387" s="111"/>
      <c r="J11387" s="111"/>
      <c r="AD11387" s="111"/>
      <c r="AH11387" s="111"/>
    </row>
    <row r="11388" spans="3:34">
      <c r="C11388" s="111"/>
      <c r="D11388" s="111"/>
      <c r="E11388" s="111"/>
      <c r="F11388" s="138"/>
      <c r="G11388" s="111"/>
      <c r="J11388" s="111"/>
      <c r="AD11388" s="111"/>
      <c r="AH11388" s="111"/>
    </row>
    <row r="11389" spans="3:34">
      <c r="C11389" s="111"/>
      <c r="D11389" s="111"/>
      <c r="E11389" s="111"/>
      <c r="F11389" s="138"/>
      <c r="G11389" s="111"/>
      <c r="J11389" s="111"/>
      <c r="AD11389" s="111"/>
      <c r="AH11389" s="111"/>
    </row>
    <row r="11390" spans="3:34">
      <c r="C11390" s="111"/>
      <c r="D11390" s="111"/>
      <c r="E11390" s="111"/>
      <c r="F11390" s="138"/>
      <c r="G11390" s="111"/>
      <c r="J11390" s="111"/>
      <c r="AD11390" s="111"/>
      <c r="AH11390" s="111"/>
    </row>
    <row r="11391" spans="3:34">
      <c r="C11391" s="111"/>
      <c r="D11391" s="111"/>
      <c r="E11391" s="111"/>
      <c r="F11391" s="138"/>
      <c r="G11391" s="111"/>
      <c r="J11391" s="111"/>
      <c r="AD11391" s="111"/>
      <c r="AH11391" s="111"/>
    </row>
    <row r="11392" spans="3:34">
      <c r="C11392" s="111"/>
      <c r="D11392" s="111"/>
      <c r="E11392" s="111"/>
      <c r="F11392" s="138"/>
      <c r="G11392" s="111"/>
      <c r="J11392" s="111"/>
      <c r="AD11392" s="111"/>
      <c r="AH11392" s="111"/>
    </row>
    <row r="11393" spans="3:34">
      <c r="C11393" s="111"/>
      <c r="D11393" s="111"/>
      <c r="E11393" s="111"/>
      <c r="F11393" s="138"/>
      <c r="G11393" s="111"/>
      <c r="J11393" s="111"/>
      <c r="AD11393" s="111"/>
      <c r="AH11393" s="111"/>
    </row>
    <row r="11394" spans="3:34">
      <c r="C11394" s="111"/>
      <c r="D11394" s="111"/>
      <c r="E11394" s="111"/>
      <c r="F11394" s="138"/>
      <c r="G11394" s="111"/>
      <c r="J11394" s="111"/>
      <c r="AD11394" s="111"/>
      <c r="AH11394" s="111"/>
    </row>
    <row r="11395" spans="3:34">
      <c r="C11395" s="111"/>
      <c r="D11395" s="111"/>
      <c r="E11395" s="111"/>
      <c r="F11395" s="138"/>
      <c r="G11395" s="111"/>
      <c r="J11395" s="111"/>
      <c r="AD11395" s="111"/>
      <c r="AH11395" s="111"/>
    </row>
    <row r="11396" spans="3:34">
      <c r="C11396" s="111"/>
      <c r="D11396" s="111"/>
      <c r="E11396" s="111"/>
      <c r="F11396" s="138"/>
      <c r="G11396" s="111"/>
      <c r="J11396" s="111"/>
      <c r="AD11396" s="111"/>
      <c r="AH11396" s="111"/>
    </row>
    <row r="11397" spans="3:34">
      <c r="C11397" s="111"/>
      <c r="D11397" s="111"/>
      <c r="E11397" s="111"/>
      <c r="F11397" s="138"/>
      <c r="G11397" s="111"/>
      <c r="J11397" s="111"/>
      <c r="AD11397" s="111"/>
      <c r="AH11397" s="111"/>
    </row>
    <row r="11398" spans="3:34">
      <c r="C11398" s="111"/>
      <c r="D11398" s="111"/>
      <c r="E11398" s="111"/>
      <c r="F11398" s="138"/>
      <c r="G11398" s="111"/>
      <c r="J11398" s="111"/>
      <c r="AD11398" s="111"/>
      <c r="AH11398" s="111"/>
    </row>
    <row r="11399" spans="3:34">
      <c r="C11399" s="111"/>
      <c r="D11399" s="111"/>
      <c r="E11399" s="111"/>
      <c r="F11399" s="138"/>
      <c r="G11399" s="111"/>
      <c r="J11399" s="111"/>
      <c r="AD11399" s="111"/>
      <c r="AH11399" s="111"/>
    </row>
    <row r="11400" spans="3:34">
      <c r="C11400" s="111"/>
      <c r="D11400" s="111"/>
      <c r="E11400" s="111"/>
      <c r="F11400" s="138"/>
      <c r="G11400" s="111"/>
      <c r="J11400" s="111"/>
      <c r="AD11400" s="111"/>
      <c r="AH11400" s="111"/>
    </row>
    <row r="11401" spans="3:34">
      <c r="C11401" s="111"/>
      <c r="D11401" s="111"/>
      <c r="E11401" s="111"/>
      <c r="F11401" s="138"/>
      <c r="G11401" s="111"/>
      <c r="J11401" s="111"/>
      <c r="AD11401" s="111"/>
      <c r="AH11401" s="111"/>
    </row>
    <row r="11402" spans="3:34">
      <c r="C11402" s="111"/>
      <c r="D11402" s="111"/>
      <c r="E11402" s="111"/>
      <c r="F11402" s="138"/>
      <c r="G11402" s="111"/>
      <c r="J11402" s="111"/>
      <c r="AD11402" s="111"/>
      <c r="AH11402" s="111"/>
    </row>
    <row r="11403" spans="3:34">
      <c r="C11403" s="111"/>
      <c r="D11403" s="111"/>
      <c r="E11403" s="111"/>
      <c r="F11403" s="138"/>
      <c r="G11403" s="111"/>
      <c r="J11403" s="111"/>
      <c r="AD11403" s="111"/>
      <c r="AH11403" s="111"/>
    </row>
    <row r="11404" spans="3:34">
      <c r="C11404" s="111"/>
      <c r="D11404" s="111"/>
      <c r="E11404" s="111"/>
      <c r="F11404" s="138"/>
      <c r="G11404" s="111"/>
      <c r="J11404" s="111"/>
      <c r="AD11404" s="111"/>
      <c r="AH11404" s="111"/>
    </row>
    <row r="11405" spans="3:34">
      <c r="C11405" s="111"/>
      <c r="D11405" s="111"/>
      <c r="E11405" s="111"/>
      <c r="F11405" s="138"/>
      <c r="G11405" s="111"/>
      <c r="J11405" s="111"/>
      <c r="AD11405" s="111"/>
      <c r="AH11405" s="111"/>
    </row>
    <row r="11406" spans="3:34">
      <c r="C11406" s="111"/>
      <c r="D11406" s="111"/>
      <c r="E11406" s="111"/>
      <c r="F11406" s="138"/>
      <c r="G11406" s="111"/>
      <c r="J11406" s="111"/>
      <c r="AD11406" s="111"/>
      <c r="AH11406" s="111"/>
    </row>
    <row r="11407" spans="3:34">
      <c r="C11407" s="111"/>
      <c r="D11407" s="111"/>
      <c r="E11407" s="111"/>
      <c r="F11407" s="138"/>
      <c r="G11407" s="111"/>
      <c r="J11407" s="111"/>
      <c r="AD11407" s="111"/>
      <c r="AH11407" s="111"/>
    </row>
    <row r="11408" spans="3:34">
      <c r="C11408" s="111"/>
      <c r="D11408" s="111"/>
      <c r="E11408" s="111"/>
      <c r="F11408" s="138"/>
      <c r="G11408" s="111"/>
      <c r="J11408" s="111"/>
      <c r="AD11408" s="111"/>
      <c r="AH11408" s="111"/>
    </row>
    <row r="11409" spans="3:34">
      <c r="C11409" s="111"/>
      <c r="D11409" s="111"/>
      <c r="E11409" s="111"/>
      <c r="F11409" s="138"/>
      <c r="G11409" s="111"/>
      <c r="J11409" s="111"/>
      <c r="AD11409" s="111"/>
      <c r="AH11409" s="111"/>
    </row>
    <row r="11410" spans="3:34">
      <c r="C11410" s="111"/>
      <c r="D11410" s="111"/>
      <c r="E11410" s="111"/>
      <c r="F11410" s="138"/>
      <c r="G11410" s="111"/>
      <c r="J11410" s="111"/>
      <c r="AD11410" s="111"/>
      <c r="AH11410" s="111"/>
    </row>
    <row r="11411" spans="3:34">
      <c r="C11411" s="111"/>
      <c r="D11411" s="111"/>
      <c r="E11411" s="111"/>
      <c r="F11411" s="138"/>
      <c r="G11411" s="111"/>
      <c r="J11411" s="111"/>
      <c r="AD11411" s="111"/>
      <c r="AH11411" s="111"/>
    </row>
    <row r="11412" spans="3:34">
      <c r="C11412" s="111"/>
      <c r="D11412" s="111"/>
      <c r="E11412" s="111"/>
      <c r="F11412" s="138"/>
      <c r="G11412" s="111"/>
      <c r="J11412" s="111"/>
      <c r="AD11412" s="111"/>
      <c r="AH11412" s="111"/>
    </row>
    <row r="11413" spans="3:34">
      <c r="C11413" s="111"/>
      <c r="D11413" s="111"/>
      <c r="E11413" s="111"/>
      <c r="F11413" s="138"/>
      <c r="G11413" s="111"/>
      <c r="J11413" s="111"/>
      <c r="AD11413" s="111"/>
      <c r="AH11413" s="111"/>
    </row>
    <row r="11414" spans="3:34">
      <c r="C11414" s="111"/>
      <c r="D11414" s="111"/>
      <c r="E11414" s="111"/>
      <c r="F11414" s="138"/>
      <c r="G11414" s="111"/>
      <c r="J11414" s="111"/>
      <c r="AD11414" s="111"/>
      <c r="AH11414" s="111"/>
    </row>
    <row r="11415" spans="3:34">
      <c r="C11415" s="111"/>
      <c r="D11415" s="111"/>
      <c r="E11415" s="111"/>
      <c r="F11415" s="138"/>
      <c r="G11415" s="111"/>
      <c r="J11415" s="111"/>
      <c r="AD11415" s="111"/>
      <c r="AH11415" s="111"/>
    </row>
    <row r="11416" spans="3:34">
      <c r="C11416" s="111"/>
      <c r="D11416" s="111"/>
      <c r="E11416" s="111"/>
      <c r="F11416" s="138"/>
      <c r="G11416" s="111"/>
      <c r="J11416" s="111"/>
      <c r="AD11416" s="111"/>
      <c r="AH11416" s="111"/>
    </row>
    <row r="11417" spans="3:34">
      <c r="C11417" s="111"/>
      <c r="D11417" s="111"/>
      <c r="E11417" s="111"/>
      <c r="F11417" s="138"/>
      <c r="G11417" s="111"/>
      <c r="J11417" s="111"/>
      <c r="AD11417" s="111"/>
      <c r="AH11417" s="111"/>
    </row>
    <row r="11418" spans="3:34">
      <c r="C11418" s="111"/>
      <c r="D11418" s="111"/>
      <c r="E11418" s="111"/>
      <c r="F11418" s="138"/>
      <c r="G11418" s="111"/>
      <c r="J11418" s="111"/>
      <c r="AD11418" s="111"/>
      <c r="AH11418" s="111"/>
    </row>
    <row r="11419" spans="3:34">
      <c r="C11419" s="111"/>
      <c r="D11419" s="111"/>
      <c r="E11419" s="111"/>
      <c r="F11419" s="138"/>
      <c r="G11419" s="111"/>
      <c r="J11419" s="111"/>
      <c r="AD11419" s="111"/>
      <c r="AH11419" s="111"/>
    </row>
    <row r="11420" spans="3:34">
      <c r="C11420" s="111"/>
      <c r="D11420" s="111"/>
      <c r="E11420" s="111"/>
      <c r="F11420" s="138"/>
      <c r="G11420" s="111"/>
      <c r="J11420" s="111"/>
      <c r="AD11420" s="111"/>
      <c r="AH11420" s="111"/>
    </row>
    <row r="11421" spans="3:34">
      <c r="C11421" s="111"/>
      <c r="D11421" s="111"/>
      <c r="E11421" s="111"/>
      <c r="F11421" s="138"/>
      <c r="G11421" s="111"/>
      <c r="J11421" s="111"/>
      <c r="AD11421" s="111"/>
      <c r="AH11421" s="111"/>
    </row>
    <row r="11422" spans="3:34">
      <c r="C11422" s="111"/>
      <c r="D11422" s="111"/>
      <c r="E11422" s="111"/>
      <c r="F11422" s="138"/>
      <c r="G11422" s="111"/>
      <c r="J11422" s="111"/>
      <c r="AD11422" s="111"/>
      <c r="AH11422" s="111"/>
    </row>
    <row r="11423" spans="3:34">
      <c r="C11423" s="111"/>
      <c r="D11423" s="111"/>
      <c r="E11423" s="111"/>
      <c r="F11423" s="138"/>
      <c r="G11423" s="111"/>
      <c r="J11423" s="111"/>
      <c r="AD11423" s="111"/>
      <c r="AH11423" s="111"/>
    </row>
    <row r="11424" spans="3:34">
      <c r="C11424" s="111"/>
      <c r="D11424" s="111"/>
      <c r="E11424" s="111"/>
      <c r="F11424" s="138"/>
      <c r="G11424" s="111"/>
      <c r="J11424" s="111"/>
      <c r="AD11424" s="111"/>
      <c r="AH11424" s="111"/>
    </row>
    <row r="11425" spans="3:34">
      <c r="C11425" s="111"/>
      <c r="D11425" s="111"/>
      <c r="E11425" s="111"/>
      <c r="F11425" s="138"/>
      <c r="G11425" s="111"/>
      <c r="J11425" s="111"/>
      <c r="AD11425" s="111"/>
      <c r="AH11425" s="111"/>
    </row>
    <row r="11426" spans="3:34">
      <c r="C11426" s="111"/>
      <c r="D11426" s="111"/>
      <c r="E11426" s="111"/>
      <c r="F11426" s="138"/>
      <c r="G11426" s="111"/>
      <c r="J11426" s="111"/>
      <c r="AD11426" s="111"/>
      <c r="AH11426" s="111"/>
    </row>
    <row r="11427" spans="3:34">
      <c r="C11427" s="111"/>
      <c r="D11427" s="111"/>
      <c r="E11427" s="111"/>
      <c r="F11427" s="138"/>
      <c r="G11427" s="111"/>
      <c r="J11427" s="111"/>
      <c r="AD11427" s="111"/>
      <c r="AH11427" s="111"/>
    </row>
    <row r="11428" spans="3:34">
      <c r="C11428" s="111"/>
      <c r="D11428" s="111"/>
      <c r="E11428" s="111"/>
      <c r="F11428" s="138"/>
      <c r="G11428" s="111"/>
      <c r="J11428" s="111"/>
      <c r="AD11428" s="111"/>
      <c r="AH11428" s="111"/>
    </row>
    <row r="11429" spans="3:34">
      <c r="C11429" s="111"/>
      <c r="D11429" s="111"/>
      <c r="E11429" s="111"/>
      <c r="F11429" s="138"/>
      <c r="G11429" s="111"/>
      <c r="J11429" s="111"/>
      <c r="AD11429" s="111"/>
      <c r="AH11429" s="111"/>
    </row>
    <row r="11430" spans="3:34">
      <c r="C11430" s="111"/>
      <c r="D11430" s="111"/>
      <c r="E11430" s="111"/>
      <c r="F11430" s="138"/>
      <c r="G11430" s="111"/>
      <c r="J11430" s="111"/>
      <c r="AD11430" s="111"/>
      <c r="AH11430" s="111"/>
    </row>
    <row r="11431" spans="3:34">
      <c r="C11431" s="111"/>
      <c r="D11431" s="111"/>
      <c r="E11431" s="111"/>
      <c r="F11431" s="138"/>
      <c r="G11431" s="111"/>
      <c r="J11431" s="111"/>
      <c r="AD11431" s="111"/>
      <c r="AH11431" s="111"/>
    </row>
    <row r="11432" spans="3:34">
      <c r="C11432" s="111"/>
      <c r="D11432" s="111"/>
      <c r="E11432" s="111"/>
      <c r="F11432" s="138"/>
      <c r="G11432" s="111"/>
      <c r="J11432" s="111"/>
      <c r="AD11432" s="111"/>
      <c r="AH11432" s="111"/>
    </row>
    <row r="11433" spans="3:34">
      <c r="C11433" s="111"/>
      <c r="D11433" s="111"/>
      <c r="E11433" s="111"/>
      <c r="F11433" s="138"/>
      <c r="G11433" s="111"/>
      <c r="J11433" s="111"/>
      <c r="AD11433" s="111"/>
      <c r="AH11433" s="111"/>
    </row>
    <row r="11434" spans="3:34">
      <c r="C11434" s="111"/>
      <c r="D11434" s="111"/>
      <c r="E11434" s="111"/>
      <c r="F11434" s="138"/>
      <c r="G11434" s="111"/>
      <c r="J11434" s="111"/>
      <c r="AD11434" s="111"/>
      <c r="AH11434" s="111"/>
    </row>
    <row r="11435" spans="3:34">
      <c r="C11435" s="111"/>
      <c r="D11435" s="111"/>
      <c r="E11435" s="111"/>
      <c r="F11435" s="138"/>
      <c r="G11435" s="111"/>
      <c r="J11435" s="111"/>
      <c r="AD11435" s="111"/>
      <c r="AH11435" s="111"/>
    </row>
    <row r="11436" spans="3:34">
      <c r="C11436" s="111"/>
      <c r="D11436" s="111"/>
      <c r="E11436" s="111"/>
      <c r="F11436" s="138"/>
      <c r="G11436" s="111"/>
      <c r="J11436" s="111"/>
      <c r="AD11436" s="111"/>
      <c r="AH11436" s="111"/>
    </row>
    <row r="11437" spans="3:34">
      <c r="C11437" s="111"/>
      <c r="D11437" s="111"/>
      <c r="E11437" s="111"/>
      <c r="F11437" s="138"/>
      <c r="G11437" s="111"/>
      <c r="J11437" s="111"/>
      <c r="AD11437" s="111"/>
      <c r="AH11437" s="111"/>
    </row>
    <row r="11438" spans="3:34">
      <c r="C11438" s="111"/>
      <c r="D11438" s="111"/>
      <c r="E11438" s="111"/>
      <c r="F11438" s="138"/>
      <c r="G11438" s="111"/>
      <c r="J11438" s="111"/>
      <c r="AD11438" s="111"/>
      <c r="AH11438" s="111"/>
    </row>
    <row r="11439" spans="3:34">
      <c r="C11439" s="111"/>
      <c r="D11439" s="111"/>
      <c r="E11439" s="111"/>
      <c r="F11439" s="138"/>
      <c r="G11439" s="111"/>
      <c r="J11439" s="111"/>
      <c r="AD11439" s="111"/>
      <c r="AH11439" s="111"/>
    </row>
    <row r="11440" spans="3:34">
      <c r="C11440" s="111"/>
      <c r="D11440" s="111"/>
      <c r="E11440" s="111"/>
      <c r="F11440" s="138"/>
      <c r="G11440" s="111"/>
      <c r="J11440" s="111"/>
      <c r="AD11440" s="111"/>
      <c r="AH11440" s="111"/>
    </row>
    <row r="11441" spans="3:34">
      <c r="C11441" s="111"/>
      <c r="D11441" s="111"/>
      <c r="E11441" s="111"/>
      <c r="F11441" s="138"/>
      <c r="G11441" s="111"/>
      <c r="J11441" s="111"/>
      <c r="AD11441" s="111"/>
      <c r="AH11441" s="111"/>
    </row>
    <row r="11442" spans="3:34">
      <c r="C11442" s="111"/>
      <c r="D11442" s="111"/>
      <c r="E11442" s="111"/>
      <c r="F11442" s="138"/>
      <c r="G11442" s="111"/>
      <c r="J11442" s="111"/>
      <c r="AD11442" s="111"/>
      <c r="AH11442" s="111"/>
    </row>
    <row r="11443" spans="3:34">
      <c r="C11443" s="111"/>
      <c r="D11443" s="111"/>
      <c r="E11443" s="111"/>
      <c r="F11443" s="138"/>
      <c r="G11443" s="111"/>
      <c r="J11443" s="111"/>
      <c r="AD11443" s="111"/>
      <c r="AH11443" s="111"/>
    </row>
    <row r="11444" spans="3:34">
      <c r="C11444" s="111"/>
      <c r="D11444" s="111"/>
      <c r="E11444" s="111"/>
      <c r="F11444" s="138"/>
      <c r="G11444" s="111"/>
      <c r="J11444" s="111"/>
      <c r="AD11444" s="111"/>
      <c r="AH11444" s="111"/>
    </row>
    <row r="11445" spans="3:34">
      <c r="C11445" s="111"/>
      <c r="D11445" s="111"/>
      <c r="E11445" s="111"/>
      <c r="F11445" s="138"/>
      <c r="G11445" s="111"/>
      <c r="J11445" s="111"/>
      <c r="AD11445" s="111"/>
      <c r="AH11445" s="111"/>
    </row>
    <row r="11446" spans="3:34">
      <c r="C11446" s="111"/>
      <c r="D11446" s="111"/>
      <c r="E11446" s="111"/>
      <c r="F11446" s="138"/>
      <c r="G11446" s="111"/>
      <c r="J11446" s="111"/>
      <c r="AD11446" s="111"/>
      <c r="AH11446" s="111"/>
    </row>
    <row r="11447" spans="3:34">
      <c r="C11447" s="111"/>
      <c r="D11447" s="111"/>
      <c r="E11447" s="111"/>
      <c r="F11447" s="138"/>
      <c r="G11447" s="111"/>
      <c r="J11447" s="111"/>
      <c r="AD11447" s="111"/>
      <c r="AH11447" s="111"/>
    </row>
    <row r="11448" spans="3:34">
      <c r="C11448" s="111"/>
      <c r="D11448" s="111"/>
      <c r="E11448" s="111"/>
      <c r="F11448" s="138"/>
      <c r="G11448" s="111"/>
      <c r="J11448" s="111"/>
      <c r="AD11448" s="111"/>
      <c r="AH11448" s="111"/>
    </row>
    <row r="11449" spans="3:34">
      <c r="C11449" s="111"/>
      <c r="D11449" s="111"/>
      <c r="E11449" s="111"/>
      <c r="F11449" s="138"/>
      <c r="G11449" s="111"/>
      <c r="J11449" s="111"/>
      <c r="AD11449" s="111"/>
      <c r="AH11449" s="111"/>
    </row>
    <row r="11450" spans="3:34">
      <c r="C11450" s="111"/>
      <c r="D11450" s="111"/>
      <c r="E11450" s="111"/>
      <c r="F11450" s="138"/>
      <c r="G11450" s="111"/>
      <c r="J11450" s="111"/>
      <c r="AD11450" s="111"/>
      <c r="AH11450" s="111"/>
    </row>
    <row r="11451" spans="3:34">
      <c r="C11451" s="111"/>
      <c r="D11451" s="111"/>
      <c r="E11451" s="111"/>
      <c r="F11451" s="138"/>
      <c r="G11451" s="111"/>
      <c r="J11451" s="111"/>
      <c r="AD11451" s="111"/>
      <c r="AH11451" s="111"/>
    </row>
    <row r="11452" spans="3:34">
      <c r="C11452" s="111"/>
      <c r="D11452" s="111"/>
      <c r="E11452" s="111"/>
      <c r="F11452" s="138"/>
      <c r="G11452" s="111"/>
      <c r="J11452" s="111"/>
      <c r="AD11452" s="111"/>
      <c r="AH11452" s="111"/>
    </row>
    <row r="11453" spans="3:34">
      <c r="C11453" s="111"/>
      <c r="D11453" s="111"/>
      <c r="E11453" s="111"/>
      <c r="F11453" s="138"/>
      <c r="G11453" s="111"/>
      <c r="J11453" s="111"/>
      <c r="AD11453" s="111"/>
      <c r="AH11453" s="111"/>
    </row>
    <row r="11454" spans="3:34">
      <c r="C11454" s="111"/>
      <c r="D11454" s="111"/>
      <c r="E11454" s="111"/>
      <c r="F11454" s="138"/>
      <c r="G11454" s="111"/>
      <c r="J11454" s="111"/>
      <c r="AD11454" s="111"/>
      <c r="AH11454" s="111"/>
    </row>
    <row r="11455" spans="3:34">
      <c r="C11455" s="111"/>
      <c r="D11455" s="111"/>
      <c r="E11455" s="111"/>
      <c r="F11455" s="138"/>
      <c r="G11455" s="111"/>
      <c r="J11455" s="111"/>
      <c r="AD11455" s="111"/>
      <c r="AH11455" s="111"/>
    </row>
    <row r="11456" spans="3:34">
      <c r="C11456" s="111"/>
      <c r="D11456" s="111"/>
      <c r="E11456" s="111"/>
      <c r="F11456" s="138"/>
      <c r="G11456" s="111"/>
      <c r="J11456" s="111"/>
      <c r="AD11456" s="111"/>
      <c r="AH11456" s="111"/>
    </row>
    <row r="11457" spans="3:34">
      <c r="C11457" s="111"/>
      <c r="D11457" s="111"/>
      <c r="E11457" s="111"/>
      <c r="F11457" s="138"/>
      <c r="G11457" s="111"/>
      <c r="J11457" s="111"/>
      <c r="AD11457" s="111"/>
      <c r="AH11457" s="111"/>
    </row>
    <row r="11458" spans="3:34">
      <c r="C11458" s="111"/>
      <c r="D11458" s="111"/>
      <c r="E11458" s="111"/>
      <c r="F11458" s="138"/>
      <c r="G11458" s="111"/>
      <c r="J11458" s="111"/>
      <c r="AD11458" s="111"/>
      <c r="AH11458" s="111"/>
    </row>
    <row r="11459" spans="3:34">
      <c r="C11459" s="111"/>
      <c r="D11459" s="111"/>
      <c r="E11459" s="111"/>
      <c r="F11459" s="138"/>
      <c r="G11459" s="111"/>
      <c r="J11459" s="111"/>
      <c r="AD11459" s="111"/>
      <c r="AH11459" s="111"/>
    </row>
    <row r="11460" spans="3:34">
      <c r="C11460" s="111"/>
      <c r="D11460" s="111"/>
      <c r="E11460" s="111"/>
      <c r="F11460" s="138"/>
      <c r="G11460" s="111"/>
      <c r="J11460" s="111"/>
      <c r="AD11460" s="111"/>
      <c r="AH11460" s="111"/>
    </row>
    <row r="11461" spans="3:34">
      <c r="C11461" s="111"/>
      <c r="D11461" s="111"/>
      <c r="E11461" s="111"/>
      <c r="F11461" s="138"/>
      <c r="G11461" s="111"/>
      <c r="J11461" s="111"/>
      <c r="AD11461" s="111"/>
      <c r="AH11461" s="111"/>
    </row>
    <row r="11462" spans="3:34">
      <c r="C11462" s="111"/>
      <c r="D11462" s="111"/>
      <c r="E11462" s="111"/>
      <c r="F11462" s="138"/>
      <c r="G11462" s="111"/>
      <c r="J11462" s="111"/>
      <c r="AD11462" s="111"/>
      <c r="AH11462" s="111"/>
    </row>
    <row r="11463" spans="3:34">
      <c r="C11463" s="111"/>
      <c r="D11463" s="111"/>
      <c r="E11463" s="111"/>
      <c r="F11463" s="138"/>
      <c r="G11463" s="111"/>
      <c r="J11463" s="111"/>
      <c r="AD11463" s="111"/>
      <c r="AH11463" s="111"/>
    </row>
    <row r="11464" spans="3:34">
      <c r="C11464" s="111"/>
      <c r="D11464" s="111"/>
      <c r="E11464" s="111"/>
      <c r="F11464" s="138"/>
      <c r="G11464" s="111"/>
      <c r="J11464" s="111"/>
      <c r="AD11464" s="111"/>
      <c r="AH11464" s="111"/>
    </row>
    <row r="11465" spans="3:34">
      <c r="C11465" s="111"/>
      <c r="D11465" s="111"/>
      <c r="E11465" s="111"/>
      <c r="F11465" s="138"/>
      <c r="G11465" s="111"/>
      <c r="J11465" s="111"/>
      <c r="AD11465" s="111"/>
      <c r="AH11465" s="111"/>
    </row>
    <row r="11466" spans="3:34">
      <c r="C11466" s="111"/>
      <c r="D11466" s="111"/>
      <c r="E11466" s="111"/>
      <c r="F11466" s="138"/>
      <c r="G11466" s="111"/>
      <c r="J11466" s="111"/>
      <c r="AD11466" s="111"/>
      <c r="AH11466" s="111"/>
    </row>
    <row r="11467" spans="3:34">
      <c r="C11467" s="111"/>
      <c r="D11467" s="111"/>
      <c r="E11467" s="111"/>
      <c r="F11467" s="138"/>
      <c r="G11467" s="111"/>
      <c r="J11467" s="111"/>
      <c r="AD11467" s="111"/>
      <c r="AH11467" s="111"/>
    </row>
    <row r="11468" spans="3:34">
      <c r="C11468" s="111"/>
      <c r="D11468" s="111"/>
      <c r="E11468" s="111"/>
      <c r="F11468" s="138"/>
      <c r="G11468" s="111"/>
      <c r="J11468" s="111"/>
      <c r="AD11468" s="111"/>
      <c r="AH11468" s="111"/>
    </row>
    <row r="11469" spans="3:34">
      <c r="C11469" s="111"/>
      <c r="D11469" s="111"/>
      <c r="E11469" s="111"/>
      <c r="F11469" s="138"/>
      <c r="G11469" s="111"/>
      <c r="J11469" s="111"/>
      <c r="AD11469" s="111"/>
      <c r="AH11469" s="111"/>
    </row>
    <row r="11470" spans="3:34">
      <c r="C11470" s="111"/>
      <c r="D11470" s="111"/>
      <c r="E11470" s="111"/>
      <c r="F11470" s="138"/>
      <c r="G11470" s="111"/>
      <c r="J11470" s="111"/>
      <c r="AD11470" s="111"/>
      <c r="AH11470" s="111"/>
    </row>
    <row r="11471" spans="3:34">
      <c r="C11471" s="111"/>
      <c r="D11471" s="111"/>
      <c r="E11471" s="111"/>
      <c r="F11471" s="138"/>
      <c r="G11471" s="111"/>
      <c r="J11471" s="111"/>
      <c r="AD11471" s="111"/>
      <c r="AH11471" s="111"/>
    </row>
    <row r="11472" spans="3:34">
      <c r="C11472" s="111"/>
      <c r="D11472" s="111"/>
      <c r="E11472" s="111"/>
      <c r="F11472" s="138"/>
      <c r="G11472" s="111"/>
      <c r="J11472" s="111"/>
      <c r="AD11472" s="111"/>
      <c r="AH11472" s="111"/>
    </row>
    <row r="11473" spans="3:34">
      <c r="C11473" s="111"/>
      <c r="D11473" s="111"/>
      <c r="E11473" s="111"/>
      <c r="F11473" s="138"/>
      <c r="G11473" s="111"/>
      <c r="J11473" s="111"/>
      <c r="AD11473" s="111"/>
      <c r="AH11473" s="111"/>
    </row>
    <row r="11474" spans="3:34">
      <c r="C11474" s="111"/>
      <c r="D11474" s="111"/>
      <c r="E11474" s="111"/>
      <c r="F11474" s="138"/>
      <c r="G11474" s="111"/>
      <c r="J11474" s="111"/>
      <c r="AD11474" s="111"/>
      <c r="AH11474" s="111"/>
    </row>
    <row r="11475" spans="3:34">
      <c r="C11475" s="111"/>
      <c r="D11475" s="111"/>
      <c r="E11475" s="111"/>
      <c r="F11475" s="138"/>
      <c r="G11475" s="111"/>
      <c r="J11475" s="111"/>
      <c r="AD11475" s="111"/>
      <c r="AH11475" s="111"/>
    </row>
    <row r="11476" spans="3:34">
      <c r="C11476" s="111"/>
      <c r="D11476" s="111"/>
      <c r="E11476" s="111"/>
      <c r="F11476" s="138"/>
      <c r="G11476" s="111"/>
      <c r="J11476" s="111"/>
      <c r="AD11476" s="111"/>
      <c r="AH11476" s="111"/>
    </row>
    <row r="11477" spans="3:34">
      <c r="C11477" s="111"/>
      <c r="D11477" s="111"/>
      <c r="E11477" s="111"/>
      <c r="F11477" s="138"/>
      <c r="G11477" s="111"/>
      <c r="J11477" s="111"/>
      <c r="AD11477" s="111"/>
      <c r="AH11477" s="111"/>
    </row>
    <row r="11478" spans="3:34">
      <c r="C11478" s="111"/>
      <c r="D11478" s="111"/>
      <c r="E11478" s="111"/>
      <c r="F11478" s="138"/>
      <c r="G11478" s="111"/>
      <c r="J11478" s="111"/>
      <c r="AD11478" s="111"/>
      <c r="AH11478" s="111"/>
    </row>
    <row r="11479" spans="3:34">
      <c r="C11479" s="111"/>
      <c r="D11479" s="111"/>
      <c r="E11479" s="111"/>
      <c r="F11479" s="138"/>
      <c r="G11479" s="111"/>
      <c r="J11479" s="111"/>
      <c r="AD11479" s="111"/>
      <c r="AH11479" s="111"/>
    </row>
    <row r="11480" spans="3:34">
      <c r="C11480" s="111"/>
      <c r="D11480" s="111"/>
      <c r="E11480" s="111"/>
      <c r="F11480" s="138"/>
      <c r="G11480" s="111"/>
      <c r="J11480" s="111"/>
      <c r="AD11480" s="111"/>
      <c r="AH11480" s="111"/>
    </row>
    <row r="11481" spans="3:34">
      <c r="C11481" s="111"/>
      <c r="D11481" s="111"/>
      <c r="E11481" s="111"/>
      <c r="F11481" s="138"/>
      <c r="G11481" s="111"/>
      <c r="J11481" s="111"/>
      <c r="AD11481" s="111"/>
      <c r="AH11481" s="111"/>
    </row>
    <row r="11482" spans="3:34">
      <c r="C11482" s="111"/>
      <c r="D11482" s="111"/>
      <c r="E11482" s="111"/>
      <c r="F11482" s="138"/>
      <c r="G11482" s="111"/>
      <c r="J11482" s="111"/>
      <c r="AD11482" s="111"/>
      <c r="AH11482" s="111"/>
    </row>
    <row r="11483" spans="3:34">
      <c r="C11483" s="111"/>
      <c r="D11483" s="111"/>
      <c r="E11483" s="111"/>
      <c r="F11483" s="138"/>
      <c r="G11483" s="111"/>
      <c r="J11483" s="111"/>
      <c r="AD11483" s="111"/>
      <c r="AH11483" s="111"/>
    </row>
    <row r="11484" spans="3:34">
      <c r="C11484" s="111"/>
      <c r="D11484" s="111"/>
      <c r="E11484" s="111"/>
      <c r="F11484" s="138"/>
      <c r="G11484" s="111"/>
      <c r="J11484" s="111"/>
      <c r="AD11484" s="111"/>
      <c r="AH11484" s="111"/>
    </row>
    <row r="11485" spans="3:34">
      <c r="C11485" s="111"/>
      <c r="D11485" s="111"/>
      <c r="E11485" s="111"/>
      <c r="F11485" s="138"/>
      <c r="G11485" s="111"/>
      <c r="J11485" s="111"/>
      <c r="AD11485" s="111"/>
      <c r="AH11485" s="111"/>
    </row>
    <row r="11486" spans="3:34">
      <c r="C11486" s="111"/>
      <c r="D11486" s="111"/>
      <c r="E11486" s="111"/>
      <c r="F11486" s="138"/>
      <c r="G11486" s="111"/>
      <c r="J11486" s="111"/>
      <c r="AD11486" s="111"/>
      <c r="AH11486" s="111"/>
    </row>
    <row r="11487" spans="3:34">
      <c r="C11487" s="111"/>
      <c r="D11487" s="111"/>
      <c r="E11487" s="111"/>
      <c r="F11487" s="138"/>
      <c r="G11487" s="111"/>
      <c r="J11487" s="111"/>
      <c r="AD11487" s="111"/>
      <c r="AH11487" s="111"/>
    </row>
    <row r="11488" spans="3:34">
      <c r="C11488" s="111"/>
      <c r="D11488" s="111"/>
      <c r="E11488" s="111"/>
      <c r="F11488" s="138"/>
      <c r="G11488" s="111"/>
      <c r="J11488" s="111"/>
      <c r="AD11488" s="111"/>
      <c r="AH11488" s="111"/>
    </row>
    <row r="11489" spans="3:34">
      <c r="C11489" s="111"/>
      <c r="D11489" s="111"/>
      <c r="E11489" s="111"/>
      <c r="F11489" s="138"/>
      <c r="G11489" s="111"/>
      <c r="J11489" s="111"/>
      <c r="AD11489" s="111"/>
      <c r="AH11489" s="111"/>
    </row>
    <row r="11490" spans="3:34">
      <c r="C11490" s="111"/>
      <c r="D11490" s="111"/>
      <c r="E11490" s="111"/>
      <c r="F11490" s="138"/>
      <c r="G11490" s="111"/>
      <c r="J11490" s="111"/>
      <c r="AD11490" s="111"/>
      <c r="AH11490" s="111"/>
    </row>
    <row r="11491" spans="3:34">
      <c r="C11491" s="111"/>
      <c r="D11491" s="111"/>
      <c r="E11491" s="111"/>
      <c r="F11491" s="138"/>
      <c r="G11491" s="111"/>
      <c r="J11491" s="111"/>
      <c r="AD11491" s="111"/>
      <c r="AH11491" s="111"/>
    </row>
    <row r="11492" spans="3:34">
      <c r="C11492" s="111"/>
      <c r="D11492" s="111"/>
      <c r="E11492" s="111"/>
      <c r="F11492" s="138"/>
      <c r="G11492" s="111"/>
      <c r="J11492" s="111"/>
      <c r="AD11492" s="111"/>
      <c r="AH11492" s="111"/>
    </row>
    <row r="11493" spans="3:34">
      <c r="C11493" s="111"/>
      <c r="D11493" s="111"/>
      <c r="E11493" s="111"/>
      <c r="F11493" s="138"/>
      <c r="G11493" s="111"/>
      <c r="J11493" s="111"/>
      <c r="AD11493" s="111"/>
      <c r="AH11493" s="111"/>
    </row>
    <row r="11494" spans="3:34">
      <c r="C11494" s="111"/>
      <c r="D11494" s="111"/>
      <c r="E11494" s="111"/>
      <c r="F11494" s="138"/>
      <c r="G11494" s="111"/>
      <c r="J11494" s="111"/>
      <c r="AD11494" s="111"/>
      <c r="AH11494" s="111"/>
    </row>
    <row r="11495" spans="3:34">
      <c r="C11495" s="111"/>
      <c r="D11495" s="111"/>
      <c r="E11495" s="111"/>
      <c r="F11495" s="138"/>
      <c r="G11495" s="111"/>
      <c r="J11495" s="111"/>
      <c r="AD11495" s="111"/>
      <c r="AH11495" s="111"/>
    </row>
    <row r="11496" spans="3:34">
      <c r="C11496" s="111"/>
      <c r="D11496" s="111"/>
      <c r="E11496" s="111"/>
      <c r="F11496" s="138"/>
      <c r="G11496" s="111"/>
      <c r="J11496" s="111"/>
      <c r="AD11496" s="111"/>
      <c r="AH11496" s="111"/>
    </row>
    <row r="11497" spans="3:34">
      <c r="C11497" s="111"/>
      <c r="D11497" s="111"/>
      <c r="E11497" s="111"/>
      <c r="F11497" s="138"/>
      <c r="G11497" s="111"/>
      <c r="J11497" s="111"/>
      <c r="AD11497" s="111"/>
      <c r="AH11497" s="111"/>
    </row>
    <row r="11498" spans="3:34">
      <c r="C11498" s="111"/>
      <c r="D11498" s="111"/>
      <c r="E11498" s="111"/>
      <c r="F11498" s="138"/>
      <c r="G11498" s="111"/>
      <c r="J11498" s="111"/>
      <c r="AD11498" s="111"/>
      <c r="AH11498" s="111"/>
    </row>
    <row r="11499" spans="3:34">
      <c r="C11499" s="111"/>
      <c r="D11499" s="111"/>
      <c r="E11499" s="111"/>
      <c r="F11499" s="138"/>
      <c r="G11499" s="111"/>
      <c r="J11499" s="111"/>
      <c r="AD11499" s="111"/>
      <c r="AH11499" s="111"/>
    </row>
    <row r="11500" spans="3:34">
      <c r="C11500" s="111"/>
      <c r="D11500" s="111"/>
      <c r="E11500" s="111"/>
      <c r="F11500" s="138"/>
      <c r="G11500" s="111"/>
      <c r="J11500" s="111"/>
      <c r="AD11500" s="111"/>
      <c r="AH11500" s="111"/>
    </row>
    <row r="11501" spans="3:34">
      <c r="C11501" s="111"/>
      <c r="D11501" s="111"/>
      <c r="E11501" s="111"/>
      <c r="F11501" s="138"/>
      <c r="G11501" s="111"/>
      <c r="J11501" s="111"/>
      <c r="AD11501" s="111"/>
      <c r="AH11501" s="111"/>
    </row>
    <row r="11502" spans="3:34">
      <c r="C11502" s="111"/>
      <c r="D11502" s="111"/>
      <c r="E11502" s="111"/>
      <c r="F11502" s="138"/>
      <c r="G11502" s="111"/>
      <c r="J11502" s="111"/>
      <c r="AD11502" s="111"/>
      <c r="AH11502" s="111"/>
    </row>
    <row r="11503" spans="3:34">
      <c r="C11503" s="111"/>
      <c r="D11503" s="111"/>
      <c r="E11503" s="111"/>
      <c r="F11503" s="138"/>
      <c r="G11503" s="111"/>
      <c r="J11503" s="111"/>
      <c r="AD11503" s="111"/>
      <c r="AH11503" s="111"/>
    </row>
    <row r="11504" spans="3:34">
      <c r="C11504" s="111"/>
      <c r="D11504" s="111"/>
      <c r="E11504" s="111"/>
      <c r="F11504" s="138"/>
      <c r="G11504" s="111"/>
      <c r="J11504" s="111"/>
      <c r="AD11504" s="111"/>
      <c r="AH11504" s="111"/>
    </row>
    <row r="11505" spans="3:34">
      <c r="C11505" s="111"/>
      <c r="D11505" s="111"/>
      <c r="E11505" s="111"/>
      <c r="F11505" s="138"/>
      <c r="G11505" s="111"/>
      <c r="J11505" s="111"/>
      <c r="AD11505" s="111"/>
      <c r="AH11505" s="111"/>
    </row>
    <row r="11506" spans="3:34">
      <c r="C11506" s="111"/>
      <c r="D11506" s="111"/>
      <c r="E11506" s="111"/>
      <c r="F11506" s="138"/>
      <c r="G11506" s="111"/>
      <c r="J11506" s="111"/>
      <c r="AD11506" s="111"/>
      <c r="AH11506" s="111"/>
    </row>
    <row r="11507" spans="3:34">
      <c r="C11507" s="111"/>
      <c r="D11507" s="111"/>
      <c r="E11507" s="111"/>
      <c r="F11507" s="138"/>
      <c r="G11507" s="111"/>
      <c r="J11507" s="111"/>
      <c r="AD11507" s="111"/>
      <c r="AH11507" s="111"/>
    </row>
    <row r="11508" spans="3:34">
      <c r="C11508" s="111"/>
      <c r="D11508" s="111"/>
      <c r="E11508" s="111"/>
      <c r="F11508" s="138"/>
      <c r="G11508" s="111"/>
      <c r="J11508" s="111"/>
      <c r="AD11508" s="111"/>
      <c r="AH11508" s="111"/>
    </row>
    <row r="11509" spans="3:34">
      <c r="C11509" s="111"/>
      <c r="D11509" s="111"/>
      <c r="E11509" s="111"/>
      <c r="F11509" s="138"/>
      <c r="G11509" s="111"/>
      <c r="J11509" s="111"/>
      <c r="AD11509" s="111"/>
      <c r="AH11509" s="111"/>
    </row>
    <row r="11510" spans="3:34">
      <c r="C11510" s="111"/>
      <c r="D11510" s="111"/>
      <c r="E11510" s="111"/>
      <c r="F11510" s="138"/>
      <c r="G11510" s="111"/>
      <c r="J11510" s="111"/>
      <c r="AD11510" s="111"/>
      <c r="AH11510" s="111"/>
    </row>
    <row r="11511" spans="3:34">
      <c r="C11511" s="111"/>
      <c r="D11511" s="111"/>
      <c r="E11511" s="111"/>
      <c r="F11511" s="138"/>
      <c r="G11511" s="111"/>
      <c r="J11511" s="111"/>
      <c r="AD11511" s="111"/>
      <c r="AH11511" s="111"/>
    </row>
    <row r="11512" spans="3:34">
      <c r="C11512" s="111"/>
      <c r="D11512" s="111"/>
      <c r="E11512" s="111"/>
      <c r="F11512" s="138"/>
      <c r="G11512" s="111"/>
      <c r="J11512" s="111"/>
      <c r="AD11512" s="111"/>
      <c r="AH11512" s="111"/>
    </row>
    <row r="11513" spans="3:34">
      <c r="C11513" s="111"/>
      <c r="D11513" s="111"/>
      <c r="E11513" s="111"/>
      <c r="F11513" s="138"/>
      <c r="G11513" s="111"/>
      <c r="J11513" s="111"/>
      <c r="AD11513" s="111"/>
      <c r="AH11513" s="111"/>
    </row>
    <row r="11514" spans="3:34">
      <c r="C11514" s="111"/>
      <c r="D11514" s="111"/>
      <c r="E11514" s="111"/>
      <c r="F11514" s="138"/>
      <c r="G11514" s="111"/>
      <c r="J11514" s="111"/>
      <c r="AD11514" s="111"/>
      <c r="AH11514" s="111"/>
    </row>
    <row r="11515" spans="3:34">
      <c r="C11515" s="111"/>
      <c r="D11515" s="111"/>
      <c r="E11515" s="111"/>
      <c r="F11515" s="138"/>
      <c r="G11515" s="111"/>
      <c r="J11515" s="111"/>
      <c r="AD11515" s="111"/>
      <c r="AH11515" s="111"/>
    </row>
    <row r="11516" spans="3:34">
      <c r="C11516" s="111"/>
      <c r="D11516" s="111"/>
      <c r="E11516" s="111"/>
      <c r="F11516" s="138"/>
      <c r="G11516" s="111"/>
      <c r="J11516" s="111"/>
      <c r="AD11516" s="111"/>
      <c r="AH11516" s="111"/>
    </row>
    <row r="11517" spans="3:34">
      <c r="C11517" s="111"/>
      <c r="D11517" s="111"/>
      <c r="E11517" s="111"/>
      <c r="F11517" s="138"/>
      <c r="G11517" s="111"/>
      <c r="J11517" s="111"/>
      <c r="AD11517" s="111"/>
      <c r="AH11517" s="111"/>
    </row>
    <row r="11518" spans="3:34">
      <c r="C11518" s="111"/>
      <c r="D11518" s="111"/>
      <c r="E11518" s="111"/>
      <c r="F11518" s="138"/>
      <c r="G11518" s="111"/>
      <c r="J11518" s="111"/>
      <c r="AD11518" s="111"/>
      <c r="AH11518" s="111"/>
    </row>
    <row r="11519" spans="3:34">
      <c r="C11519" s="111"/>
      <c r="D11519" s="111"/>
      <c r="E11519" s="111"/>
      <c r="F11519" s="138"/>
      <c r="G11519" s="111"/>
      <c r="J11519" s="111"/>
      <c r="AD11519" s="111"/>
      <c r="AH11519" s="111"/>
    </row>
    <row r="11520" spans="3:34">
      <c r="C11520" s="111"/>
      <c r="D11520" s="111"/>
      <c r="E11520" s="111"/>
      <c r="F11520" s="138"/>
      <c r="G11520" s="111"/>
      <c r="J11520" s="111"/>
      <c r="AD11520" s="111"/>
      <c r="AH11520" s="111"/>
    </row>
    <row r="11521" spans="3:34">
      <c r="C11521" s="111"/>
      <c r="D11521" s="111"/>
      <c r="E11521" s="111"/>
      <c r="F11521" s="138"/>
      <c r="G11521" s="111"/>
      <c r="J11521" s="111"/>
      <c r="AD11521" s="111"/>
      <c r="AH11521" s="111"/>
    </row>
    <row r="11522" spans="3:34">
      <c r="C11522" s="111"/>
      <c r="D11522" s="111"/>
      <c r="E11522" s="111"/>
      <c r="F11522" s="138"/>
      <c r="G11522" s="111"/>
      <c r="J11522" s="111"/>
      <c r="AD11522" s="111"/>
      <c r="AH11522" s="111"/>
    </row>
    <row r="11523" spans="3:34">
      <c r="C11523" s="111"/>
      <c r="D11523" s="111"/>
      <c r="E11523" s="111"/>
      <c r="F11523" s="138"/>
      <c r="G11523" s="111"/>
      <c r="J11523" s="111"/>
      <c r="AD11523" s="111"/>
      <c r="AH11523" s="111"/>
    </row>
    <row r="11524" spans="3:34">
      <c r="C11524" s="111"/>
      <c r="D11524" s="111"/>
      <c r="E11524" s="111"/>
      <c r="F11524" s="138"/>
      <c r="G11524" s="111"/>
      <c r="J11524" s="111"/>
      <c r="AD11524" s="111"/>
      <c r="AH11524" s="111"/>
    </row>
    <row r="11525" spans="3:34">
      <c r="C11525" s="111"/>
      <c r="D11525" s="111"/>
      <c r="E11525" s="111"/>
      <c r="F11525" s="138"/>
      <c r="G11525" s="111"/>
      <c r="J11525" s="111"/>
      <c r="AD11525" s="111"/>
      <c r="AH11525" s="111"/>
    </row>
    <row r="11526" spans="3:34">
      <c r="C11526" s="111"/>
      <c r="D11526" s="111"/>
      <c r="E11526" s="111"/>
      <c r="F11526" s="138"/>
      <c r="G11526" s="111"/>
      <c r="J11526" s="111"/>
      <c r="AD11526" s="111"/>
      <c r="AH11526" s="111"/>
    </row>
    <row r="11527" spans="3:34">
      <c r="C11527" s="111"/>
      <c r="D11527" s="111"/>
      <c r="E11527" s="111"/>
      <c r="F11527" s="138"/>
      <c r="G11527" s="111"/>
      <c r="J11527" s="111"/>
      <c r="AD11527" s="111"/>
      <c r="AH11527" s="111"/>
    </row>
    <row r="11528" spans="3:34">
      <c r="C11528" s="111"/>
      <c r="D11528" s="111"/>
      <c r="E11528" s="111"/>
      <c r="F11528" s="138"/>
      <c r="G11528" s="111"/>
      <c r="J11528" s="111"/>
      <c r="AD11528" s="111"/>
      <c r="AH11528" s="111"/>
    </row>
    <row r="11529" spans="3:34">
      <c r="C11529" s="111"/>
      <c r="D11529" s="111"/>
      <c r="E11529" s="111"/>
      <c r="F11529" s="138"/>
      <c r="G11529" s="111"/>
      <c r="J11529" s="111"/>
      <c r="AD11529" s="111"/>
      <c r="AH11529" s="111"/>
    </row>
    <row r="11530" spans="3:34">
      <c r="C11530" s="111"/>
      <c r="D11530" s="111"/>
      <c r="E11530" s="111"/>
      <c r="F11530" s="138"/>
      <c r="G11530" s="111"/>
      <c r="J11530" s="111"/>
      <c r="AD11530" s="111"/>
      <c r="AH11530" s="111"/>
    </row>
    <row r="11531" spans="3:34">
      <c r="C11531" s="111"/>
      <c r="D11531" s="111"/>
      <c r="E11531" s="111"/>
      <c r="F11531" s="138"/>
      <c r="G11531" s="111"/>
      <c r="J11531" s="111"/>
      <c r="AD11531" s="111"/>
      <c r="AH11531" s="111"/>
    </row>
    <row r="11532" spans="3:34">
      <c r="C11532" s="111"/>
      <c r="D11532" s="111"/>
      <c r="E11532" s="111"/>
      <c r="F11532" s="138"/>
      <c r="G11532" s="111"/>
      <c r="J11532" s="111"/>
      <c r="AD11532" s="111"/>
      <c r="AH11532" s="111"/>
    </row>
    <row r="11533" spans="3:34">
      <c r="C11533" s="111"/>
      <c r="D11533" s="111"/>
      <c r="E11533" s="111"/>
      <c r="F11533" s="138"/>
      <c r="G11533" s="111"/>
      <c r="J11533" s="111"/>
      <c r="AD11533" s="111"/>
      <c r="AH11533" s="111"/>
    </row>
    <row r="11534" spans="3:34">
      <c r="C11534" s="111"/>
      <c r="D11534" s="111"/>
      <c r="E11534" s="111"/>
      <c r="F11534" s="138"/>
      <c r="G11534" s="111"/>
      <c r="J11534" s="111"/>
      <c r="AD11534" s="111"/>
      <c r="AH11534" s="111"/>
    </row>
    <row r="11535" spans="3:34">
      <c r="C11535" s="111"/>
      <c r="D11535" s="111"/>
      <c r="E11535" s="111"/>
      <c r="F11535" s="138"/>
      <c r="G11535" s="111"/>
      <c r="J11535" s="111"/>
      <c r="AD11535" s="111"/>
      <c r="AH11535" s="111"/>
    </row>
    <row r="11536" spans="3:34">
      <c r="C11536" s="111"/>
      <c r="D11536" s="111"/>
      <c r="E11536" s="111"/>
      <c r="F11536" s="138"/>
      <c r="G11536" s="111"/>
      <c r="J11536" s="111"/>
      <c r="AD11536" s="111"/>
      <c r="AH11536" s="111"/>
    </row>
    <row r="11537" spans="3:34">
      <c r="C11537" s="111"/>
      <c r="D11537" s="111"/>
      <c r="E11537" s="111"/>
      <c r="F11537" s="138"/>
      <c r="G11537" s="111"/>
      <c r="J11537" s="111"/>
      <c r="AD11537" s="111"/>
      <c r="AH11537" s="111"/>
    </row>
    <row r="11538" spans="3:34">
      <c r="C11538" s="111"/>
      <c r="D11538" s="111"/>
      <c r="E11538" s="111"/>
      <c r="F11538" s="138"/>
      <c r="G11538" s="111"/>
      <c r="J11538" s="111"/>
      <c r="AD11538" s="111"/>
      <c r="AH11538" s="111"/>
    </row>
    <row r="11539" spans="3:34">
      <c r="C11539" s="111"/>
      <c r="D11539" s="111"/>
      <c r="E11539" s="111"/>
      <c r="F11539" s="138"/>
      <c r="G11539" s="111"/>
      <c r="J11539" s="111"/>
      <c r="AD11539" s="111"/>
      <c r="AH11539" s="111"/>
    </row>
    <row r="11540" spans="3:34">
      <c r="C11540" s="111"/>
      <c r="D11540" s="111"/>
      <c r="E11540" s="111"/>
      <c r="F11540" s="138"/>
      <c r="G11540" s="111"/>
      <c r="J11540" s="111"/>
      <c r="AD11540" s="111"/>
      <c r="AH11540" s="111"/>
    </row>
    <row r="11541" spans="3:34">
      <c r="C11541" s="111"/>
      <c r="D11541" s="111"/>
      <c r="E11541" s="111"/>
      <c r="F11541" s="138"/>
      <c r="G11541" s="111"/>
      <c r="J11541" s="111"/>
      <c r="AD11541" s="111"/>
      <c r="AH11541" s="111"/>
    </row>
    <row r="11542" spans="3:34">
      <c r="C11542" s="111"/>
      <c r="D11542" s="111"/>
      <c r="E11542" s="111"/>
      <c r="F11542" s="138"/>
      <c r="G11542" s="111"/>
      <c r="J11542" s="111"/>
      <c r="AD11542" s="111"/>
      <c r="AH11542" s="111"/>
    </row>
    <row r="11543" spans="3:34">
      <c r="C11543" s="111"/>
      <c r="D11543" s="111"/>
      <c r="E11543" s="111"/>
      <c r="F11543" s="138"/>
      <c r="G11543" s="111"/>
      <c r="J11543" s="111"/>
      <c r="AD11543" s="111"/>
      <c r="AH11543" s="111"/>
    </row>
    <row r="11544" spans="3:34">
      <c r="C11544" s="111"/>
      <c r="D11544" s="111"/>
      <c r="E11544" s="111"/>
      <c r="F11544" s="138"/>
      <c r="G11544" s="111"/>
      <c r="J11544" s="111"/>
      <c r="AD11544" s="111"/>
      <c r="AH11544" s="111"/>
    </row>
    <row r="11545" spans="3:34">
      <c r="C11545" s="111"/>
      <c r="D11545" s="111"/>
      <c r="E11545" s="111"/>
      <c r="F11545" s="138"/>
      <c r="G11545" s="111"/>
      <c r="J11545" s="111"/>
      <c r="AD11545" s="111"/>
      <c r="AH11545" s="111"/>
    </row>
    <row r="11546" spans="3:34">
      <c r="C11546" s="111"/>
      <c r="D11546" s="111"/>
      <c r="E11546" s="111"/>
      <c r="F11546" s="138"/>
      <c r="G11546" s="111"/>
      <c r="J11546" s="111"/>
      <c r="AD11546" s="111"/>
      <c r="AH11546" s="111"/>
    </row>
    <row r="11547" spans="3:34">
      <c r="C11547" s="111"/>
      <c r="D11547" s="111"/>
      <c r="E11547" s="111"/>
      <c r="F11547" s="138"/>
      <c r="G11547" s="111"/>
      <c r="J11547" s="111"/>
      <c r="AD11547" s="111"/>
      <c r="AH11547" s="111"/>
    </row>
    <row r="11548" spans="3:34">
      <c r="C11548" s="111"/>
      <c r="D11548" s="111"/>
      <c r="E11548" s="111"/>
      <c r="F11548" s="138"/>
      <c r="G11548" s="111"/>
      <c r="J11548" s="111"/>
      <c r="AD11548" s="111"/>
      <c r="AH11548" s="111"/>
    </row>
    <row r="11549" spans="3:34">
      <c r="C11549" s="111"/>
      <c r="D11549" s="111"/>
      <c r="E11549" s="111"/>
      <c r="F11549" s="138"/>
      <c r="G11549" s="111"/>
      <c r="J11549" s="111"/>
      <c r="AD11549" s="111"/>
      <c r="AH11549" s="111"/>
    </row>
    <row r="11550" spans="3:34">
      <c r="C11550" s="111"/>
      <c r="D11550" s="111"/>
      <c r="E11550" s="111"/>
      <c r="F11550" s="138"/>
      <c r="G11550" s="111"/>
      <c r="J11550" s="111"/>
      <c r="AD11550" s="111"/>
      <c r="AH11550" s="111"/>
    </row>
    <row r="11551" spans="3:34">
      <c r="C11551" s="111"/>
      <c r="D11551" s="111"/>
      <c r="E11551" s="111"/>
      <c r="F11551" s="138"/>
      <c r="G11551" s="111"/>
      <c r="J11551" s="111"/>
      <c r="AD11551" s="111"/>
      <c r="AH11551" s="111"/>
    </row>
    <row r="11552" spans="3:34">
      <c r="C11552" s="111"/>
      <c r="D11552" s="111"/>
      <c r="E11552" s="111"/>
      <c r="F11552" s="138"/>
      <c r="G11552" s="111"/>
      <c r="J11552" s="111"/>
      <c r="AD11552" s="111"/>
      <c r="AH11552" s="111"/>
    </row>
    <row r="11553" spans="3:34">
      <c r="C11553" s="111"/>
      <c r="D11553" s="111"/>
      <c r="E11553" s="111"/>
      <c r="F11553" s="138"/>
      <c r="G11553" s="111"/>
      <c r="J11553" s="111"/>
      <c r="AD11553" s="111"/>
      <c r="AH11553" s="111"/>
    </row>
    <row r="11554" spans="3:34">
      <c r="C11554" s="111"/>
      <c r="D11554" s="111"/>
      <c r="E11554" s="111"/>
      <c r="F11554" s="138"/>
      <c r="G11554" s="111"/>
      <c r="J11554" s="111"/>
      <c r="AD11554" s="111"/>
      <c r="AH11554" s="111"/>
    </row>
    <row r="11555" spans="3:34">
      <c r="C11555" s="111"/>
      <c r="D11555" s="111"/>
      <c r="E11555" s="111"/>
      <c r="F11555" s="138"/>
      <c r="G11555" s="111"/>
      <c r="J11555" s="111"/>
      <c r="AD11555" s="111"/>
      <c r="AH11555" s="111"/>
    </row>
    <row r="11556" spans="3:34">
      <c r="C11556" s="111"/>
      <c r="D11556" s="111"/>
      <c r="E11556" s="111"/>
      <c r="F11556" s="138"/>
      <c r="G11556" s="111"/>
      <c r="J11556" s="111"/>
      <c r="AD11556" s="111"/>
      <c r="AH11556" s="111"/>
    </row>
    <row r="11557" spans="3:34">
      <c r="C11557" s="111"/>
      <c r="D11557" s="111"/>
      <c r="E11557" s="111"/>
      <c r="F11557" s="138"/>
      <c r="G11557" s="111"/>
      <c r="J11557" s="111"/>
      <c r="AD11557" s="111"/>
      <c r="AH11557" s="111"/>
    </row>
    <row r="11558" spans="3:34">
      <c r="C11558" s="111"/>
      <c r="D11558" s="111"/>
      <c r="E11558" s="111"/>
      <c r="F11558" s="138"/>
      <c r="G11558" s="111"/>
      <c r="J11558" s="111"/>
      <c r="AD11558" s="111"/>
      <c r="AH11558" s="111"/>
    </row>
    <row r="11559" spans="3:34">
      <c r="C11559" s="111"/>
      <c r="D11559" s="111"/>
      <c r="E11559" s="111"/>
      <c r="F11559" s="138"/>
      <c r="G11559" s="111"/>
      <c r="J11559" s="111"/>
      <c r="AD11559" s="111"/>
      <c r="AH11559" s="111"/>
    </row>
    <row r="11560" spans="3:34">
      <c r="C11560" s="111"/>
      <c r="D11560" s="111"/>
      <c r="E11560" s="111"/>
      <c r="F11560" s="138"/>
      <c r="G11560" s="111"/>
      <c r="J11560" s="111"/>
      <c r="AD11560" s="111"/>
      <c r="AH11560" s="111"/>
    </row>
    <row r="11561" spans="3:34">
      <c r="C11561" s="111"/>
      <c r="D11561" s="111"/>
      <c r="E11561" s="111"/>
      <c r="F11561" s="138"/>
      <c r="G11561" s="111"/>
      <c r="J11561" s="111"/>
      <c r="AD11561" s="111"/>
      <c r="AH11561" s="111"/>
    </row>
    <row r="11562" spans="3:34">
      <c r="C11562" s="111"/>
      <c r="D11562" s="111"/>
      <c r="E11562" s="111"/>
      <c r="F11562" s="138"/>
      <c r="G11562" s="111"/>
      <c r="J11562" s="111"/>
      <c r="AD11562" s="111"/>
      <c r="AH11562" s="111"/>
    </row>
    <row r="11563" spans="3:34">
      <c r="C11563" s="111"/>
      <c r="D11563" s="111"/>
      <c r="E11563" s="111"/>
      <c r="F11563" s="138"/>
      <c r="G11563" s="111"/>
      <c r="J11563" s="111"/>
      <c r="AD11563" s="111"/>
      <c r="AH11563" s="111"/>
    </row>
    <row r="11564" spans="3:34">
      <c r="C11564" s="111"/>
      <c r="D11564" s="111"/>
      <c r="E11564" s="111"/>
      <c r="F11564" s="138"/>
      <c r="G11564" s="111"/>
      <c r="J11564" s="111"/>
      <c r="AD11564" s="111"/>
      <c r="AH11564" s="111"/>
    </row>
    <row r="11565" spans="3:34">
      <c r="C11565" s="111"/>
      <c r="D11565" s="111"/>
      <c r="E11565" s="111"/>
      <c r="F11565" s="138"/>
      <c r="G11565" s="111"/>
      <c r="J11565" s="111"/>
      <c r="AD11565" s="111"/>
      <c r="AH11565" s="111"/>
    </row>
    <row r="11566" spans="3:34">
      <c r="C11566" s="111"/>
      <c r="D11566" s="111"/>
      <c r="E11566" s="111"/>
      <c r="F11566" s="138"/>
      <c r="G11566" s="111"/>
      <c r="J11566" s="111"/>
      <c r="AD11566" s="111"/>
      <c r="AH11566" s="111"/>
    </row>
    <row r="11567" spans="3:34">
      <c r="C11567" s="111"/>
      <c r="D11567" s="111"/>
      <c r="E11567" s="111"/>
      <c r="F11567" s="138"/>
      <c r="G11567" s="111"/>
      <c r="J11567" s="111"/>
      <c r="AD11567" s="111"/>
      <c r="AH11567" s="111"/>
    </row>
    <row r="11568" spans="3:34">
      <c r="C11568" s="111"/>
      <c r="D11568" s="111"/>
      <c r="E11568" s="111"/>
      <c r="F11568" s="138"/>
      <c r="G11568" s="111"/>
      <c r="J11568" s="111"/>
      <c r="AD11568" s="111"/>
      <c r="AH11568" s="111"/>
    </row>
    <row r="11569" spans="3:34">
      <c r="C11569" s="111"/>
      <c r="D11569" s="111"/>
      <c r="E11569" s="111"/>
      <c r="F11569" s="138"/>
      <c r="G11569" s="111"/>
      <c r="J11569" s="111"/>
      <c r="AD11569" s="111"/>
      <c r="AH11569" s="111"/>
    </row>
    <row r="11570" spans="3:34">
      <c r="C11570" s="111"/>
      <c r="D11570" s="111"/>
      <c r="E11570" s="111"/>
      <c r="F11570" s="138"/>
      <c r="G11570" s="111"/>
      <c r="J11570" s="111"/>
      <c r="AD11570" s="111"/>
      <c r="AH11570" s="111"/>
    </row>
    <row r="11571" spans="3:34">
      <c r="C11571" s="111"/>
      <c r="D11571" s="111"/>
      <c r="E11571" s="111"/>
      <c r="F11571" s="138"/>
      <c r="G11571" s="111"/>
      <c r="J11571" s="111"/>
      <c r="AD11571" s="111"/>
      <c r="AH11571" s="111"/>
    </row>
    <row r="11572" spans="3:34">
      <c r="C11572" s="111"/>
      <c r="D11572" s="111"/>
      <c r="E11572" s="111"/>
      <c r="F11572" s="138"/>
      <c r="G11572" s="111"/>
      <c r="J11572" s="111"/>
      <c r="AD11572" s="111"/>
      <c r="AH11572" s="111"/>
    </row>
    <row r="11573" spans="3:34">
      <c r="C11573" s="111"/>
      <c r="D11573" s="111"/>
      <c r="E11573" s="111"/>
      <c r="F11573" s="138"/>
      <c r="G11573" s="111"/>
      <c r="J11573" s="111"/>
      <c r="AD11573" s="111"/>
      <c r="AH11573" s="111"/>
    </row>
    <row r="11574" spans="3:34">
      <c r="C11574" s="111"/>
      <c r="D11574" s="111"/>
      <c r="E11574" s="111"/>
      <c r="F11574" s="138"/>
      <c r="G11574" s="111"/>
      <c r="J11574" s="111"/>
      <c r="AD11574" s="111"/>
      <c r="AH11574" s="111"/>
    </row>
    <row r="11575" spans="3:34">
      <c r="C11575" s="111"/>
      <c r="D11575" s="111"/>
      <c r="E11575" s="111"/>
      <c r="F11575" s="138"/>
      <c r="G11575" s="111"/>
      <c r="J11575" s="111"/>
      <c r="AD11575" s="111"/>
      <c r="AH11575" s="111"/>
    </row>
    <row r="11576" spans="3:34">
      <c r="C11576" s="111"/>
      <c r="D11576" s="111"/>
      <c r="E11576" s="111"/>
      <c r="F11576" s="138"/>
      <c r="G11576" s="111"/>
      <c r="J11576" s="111"/>
      <c r="AD11576" s="111"/>
      <c r="AH11576" s="111"/>
    </row>
    <row r="11577" spans="3:34">
      <c r="C11577" s="111"/>
      <c r="D11577" s="111"/>
      <c r="E11577" s="111"/>
      <c r="F11577" s="138"/>
      <c r="G11577" s="111"/>
      <c r="J11577" s="111"/>
      <c r="AD11577" s="111"/>
      <c r="AH11577" s="111"/>
    </row>
    <row r="11578" spans="3:34">
      <c r="C11578" s="111"/>
      <c r="D11578" s="111"/>
      <c r="E11578" s="111"/>
      <c r="F11578" s="138"/>
      <c r="G11578" s="111"/>
      <c r="J11578" s="111"/>
      <c r="AD11578" s="111"/>
      <c r="AH11578" s="111"/>
    </row>
    <row r="11579" spans="3:34">
      <c r="C11579" s="111"/>
      <c r="D11579" s="111"/>
      <c r="E11579" s="111"/>
      <c r="F11579" s="138"/>
      <c r="G11579" s="111"/>
      <c r="J11579" s="111"/>
      <c r="AD11579" s="111"/>
      <c r="AH11579" s="111"/>
    </row>
    <row r="11580" spans="3:34">
      <c r="C11580" s="111"/>
      <c r="D11580" s="111"/>
      <c r="E11580" s="111"/>
      <c r="F11580" s="138"/>
      <c r="G11580" s="111"/>
      <c r="J11580" s="111"/>
      <c r="AD11580" s="111"/>
      <c r="AH11580" s="111"/>
    </row>
    <row r="11581" spans="3:34">
      <c r="C11581" s="111"/>
      <c r="D11581" s="111"/>
      <c r="E11581" s="111"/>
      <c r="F11581" s="138"/>
      <c r="G11581" s="111"/>
      <c r="J11581" s="111"/>
      <c r="AD11581" s="111"/>
      <c r="AH11581" s="111"/>
    </row>
    <row r="11582" spans="3:34">
      <c r="C11582" s="111"/>
      <c r="D11582" s="111"/>
      <c r="E11582" s="111"/>
      <c r="F11582" s="138"/>
      <c r="G11582" s="111"/>
      <c r="J11582" s="111"/>
      <c r="AD11582" s="111"/>
      <c r="AH11582" s="111"/>
    </row>
    <row r="11583" spans="3:34">
      <c r="C11583" s="111"/>
      <c r="D11583" s="111"/>
      <c r="E11583" s="111"/>
      <c r="F11583" s="138"/>
      <c r="G11583" s="111"/>
      <c r="J11583" s="111"/>
      <c r="AD11583" s="111"/>
      <c r="AH11583" s="111"/>
    </row>
    <row r="11584" spans="3:34">
      <c r="C11584" s="111"/>
      <c r="D11584" s="111"/>
      <c r="E11584" s="111"/>
      <c r="F11584" s="138"/>
      <c r="G11584" s="111"/>
      <c r="J11584" s="111"/>
      <c r="AD11584" s="111"/>
      <c r="AH11584" s="111"/>
    </row>
    <row r="11585" spans="3:34">
      <c r="C11585" s="111"/>
      <c r="D11585" s="111"/>
      <c r="E11585" s="111"/>
      <c r="F11585" s="138"/>
      <c r="G11585" s="111"/>
      <c r="J11585" s="111"/>
      <c r="AD11585" s="111"/>
      <c r="AH11585" s="111"/>
    </row>
    <row r="11586" spans="3:34">
      <c r="C11586" s="111"/>
      <c r="D11586" s="111"/>
      <c r="E11586" s="111"/>
      <c r="F11586" s="138"/>
      <c r="G11586" s="111"/>
      <c r="J11586" s="111"/>
      <c r="AD11586" s="111"/>
      <c r="AH11586" s="111"/>
    </row>
    <row r="11587" spans="3:34">
      <c r="C11587" s="111"/>
      <c r="D11587" s="111"/>
      <c r="E11587" s="111"/>
      <c r="F11587" s="138"/>
      <c r="G11587" s="111"/>
      <c r="J11587" s="111"/>
      <c r="AD11587" s="111"/>
      <c r="AH11587" s="111"/>
    </row>
    <row r="11588" spans="3:34">
      <c r="C11588" s="111"/>
      <c r="D11588" s="111"/>
      <c r="E11588" s="111"/>
      <c r="F11588" s="138"/>
      <c r="G11588" s="111"/>
      <c r="J11588" s="111"/>
      <c r="AD11588" s="111"/>
      <c r="AH11588" s="111"/>
    </row>
    <row r="11589" spans="3:34">
      <c r="C11589" s="111"/>
      <c r="D11589" s="111"/>
      <c r="E11589" s="111"/>
      <c r="F11589" s="138"/>
      <c r="G11589" s="111"/>
      <c r="J11589" s="111"/>
      <c r="AD11589" s="111"/>
      <c r="AH11589" s="111"/>
    </row>
    <row r="11590" spans="3:34">
      <c r="C11590" s="111"/>
      <c r="D11590" s="111"/>
      <c r="E11590" s="111"/>
      <c r="F11590" s="138"/>
      <c r="G11590" s="111"/>
      <c r="J11590" s="111"/>
      <c r="AD11590" s="111"/>
      <c r="AH11590" s="111"/>
    </row>
    <row r="11591" spans="3:34">
      <c r="C11591" s="111"/>
      <c r="D11591" s="111"/>
      <c r="E11591" s="111"/>
      <c r="F11591" s="138"/>
      <c r="G11591" s="111"/>
      <c r="J11591" s="111"/>
      <c r="AD11591" s="111"/>
      <c r="AH11591" s="111"/>
    </row>
    <row r="11592" spans="3:34">
      <c r="C11592" s="111"/>
      <c r="D11592" s="111"/>
      <c r="E11592" s="111"/>
      <c r="F11592" s="138"/>
      <c r="G11592" s="111"/>
      <c r="J11592" s="111"/>
      <c r="AD11592" s="111"/>
      <c r="AH11592" s="111"/>
    </row>
    <row r="11593" spans="3:34">
      <c r="C11593" s="111"/>
      <c r="D11593" s="111"/>
      <c r="E11593" s="111"/>
      <c r="F11593" s="138"/>
      <c r="G11593" s="111"/>
      <c r="J11593" s="111"/>
      <c r="AD11593" s="111"/>
      <c r="AH11593" s="111"/>
    </row>
    <row r="11594" spans="3:34">
      <c r="C11594" s="111"/>
      <c r="D11594" s="111"/>
      <c r="E11594" s="111"/>
      <c r="F11594" s="138"/>
      <c r="G11594" s="111"/>
      <c r="J11594" s="111"/>
      <c r="AD11594" s="111"/>
      <c r="AH11594" s="111"/>
    </row>
    <row r="11595" spans="3:34">
      <c r="C11595" s="111"/>
      <c r="D11595" s="111"/>
      <c r="E11595" s="111"/>
      <c r="F11595" s="138"/>
      <c r="G11595" s="111"/>
      <c r="J11595" s="111"/>
      <c r="AD11595" s="111"/>
      <c r="AH11595" s="111"/>
    </row>
    <row r="11596" spans="3:34">
      <c r="C11596" s="111"/>
      <c r="D11596" s="111"/>
      <c r="E11596" s="111"/>
      <c r="F11596" s="138"/>
      <c r="G11596" s="111"/>
      <c r="J11596" s="111"/>
      <c r="AD11596" s="111"/>
      <c r="AH11596" s="111"/>
    </row>
    <row r="11597" spans="3:34">
      <c r="C11597" s="111"/>
      <c r="D11597" s="111"/>
      <c r="E11597" s="111"/>
      <c r="F11597" s="138"/>
      <c r="G11597" s="111"/>
      <c r="J11597" s="111"/>
      <c r="AD11597" s="111"/>
      <c r="AH11597" s="111"/>
    </row>
    <row r="11598" spans="3:34">
      <c r="C11598" s="111"/>
      <c r="D11598" s="111"/>
      <c r="E11598" s="111"/>
      <c r="F11598" s="138"/>
      <c r="G11598" s="111"/>
      <c r="J11598" s="111"/>
      <c r="AD11598" s="111"/>
      <c r="AH11598" s="111"/>
    </row>
    <row r="11599" spans="3:34">
      <c r="C11599" s="111"/>
      <c r="D11599" s="111"/>
      <c r="E11599" s="111"/>
      <c r="F11599" s="138"/>
      <c r="G11599" s="111"/>
      <c r="J11599" s="111"/>
      <c r="AD11599" s="111"/>
      <c r="AH11599" s="111"/>
    </row>
    <row r="11600" spans="3:34">
      <c r="C11600" s="111"/>
      <c r="D11600" s="111"/>
      <c r="E11600" s="111"/>
      <c r="F11600" s="138"/>
      <c r="G11600" s="111"/>
      <c r="J11600" s="111"/>
      <c r="AD11600" s="111"/>
      <c r="AH11600" s="111"/>
    </row>
    <row r="11601" spans="3:34">
      <c r="C11601" s="111"/>
      <c r="D11601" s="111"/>
      <c r="E11601" s="111"/>
      <c r="F11601" s="138"/>
      <c r="G11601" s="111"/>
      <c r="J11601" s="111"/>
      <c r="AD11601" s="111"/>
      <c r="AH11601" s="111"/>
    </row>
    <row r="11602" spans="3:34">
      <c r="C11602" s="111"/>
      <c r="D11602" s="111"/>
      <c r="E11602" s="111"/>
      <c r="F11602" s="138"/>
      <c r="G11602" s="111"/>
      <c r="J11602" s="111"/>
      <c r="AD11602" s="111"/>
      <c r="AH11602" s="111"/>
    </row>
    <row r="11603" spans="3:34">
      <c r="C11603" s="111"/>
      <c r="D11603" s="111"/>
      <c r="E11603" s="111"/>
      <c r="F11603" s="138"/>
      <c r="G11603" s="111"/>
      <c r="J11603" s="111"/>
      <c r="AD11603" s="111"/>
      <c r="AH11603" s="111"/>
    </row>
    <row r="11604" spans="3:34">
      <c r="C11604" s="111"/>
      <c r="D11604" s="111"/>
      <c r="E11604" s="111"/>
      <c r="F11604" s="138"/>
      <c r="G11604" s="111"/>
      <c r="J11604" s="111"/>
      <c r="AD11604" s="111"/>
      <c r="AH11604" s="111"/>
    </row>
    <row r="11605" spans="3:34">
      <c r="C11605" s="111"/>
      <c r="D11605" s="111"/>
      <c r="E11605" s="111"/>
      <c r="F11605" s="138"/>
      <c r="G11605" s="111"/>
      <c r="J11605" s="111"/>
      <c r="AD11605" s="111"/>
      <c r="AH11605" s="111"/>
    </row>
    <row r="11606" spans="3:34">
      <c r="C11606" s="111"/>
      <c r="D11606" s="111"/>
      <c r="E11606" s="111"/>
      <c r="F11606" s="138"/>
      <c r="G11606" s="111"/>
      <c r="J11606" s="111"/>
      <c r="AD11606" s="111"/>
      <c r="AH11606" s="111"/>
    </row>
    <row r="11607" spans="3:34">
      <c r="C11607" s="111"/>
      <c r="D11607" s="111"/>
      <c r="E11607" s="111"/>
      <c r="F11607" s="138"/>
      <c r="G11607" s="111"/>
      <c r="J11607" s="111"/>
      <c r="AD11607" s="111"/>
      <c r="AH11607" s="111"/>
    </row>
    <row r="11608" spans="3:34">
      <c r="C11608" s="111"/>
      <c r="D11608" s="111"/>
      <c r="E11608" s="111"/>
      <c r="F11608" s="138"/>
      <c r="G11608" s="111"/>
      <c r="J11608" s="111"/>
      <c r="AD11608" s="111"/>
      <c r="AH11608" s="111"/>
    </row>
    <row r="11609" spans="3:34">
      <c r="C11609" s="111"/>
      <c r="D11609" s="111"/>
      <c r="E11609" s="111"/>
      <c r="F11609" s="138"/>
      <c r="G11609" s="111"/>
      <c r="J11609" s="111"/>
      <c r="AD11609" s="111"/>
      <c r="AH11609" s="111"/>
    </row>
    <row r="11610" spans="3:34">
      <c r="C11610" s="111"/>
      <c r="D11610" s="111"/>
      <c r="E11610" s="111"/>
      <c r="F11610" s="138"/>
      <c r="G11610" s="111"/>
      <c r="J11610" s="111"/>
      <c r="AD11610" s="111"/>
      <c r="AH11610" s="111"/>
    </row>
    <row r="11611" spans="3:34">
      <c r="C11611" s="111"/>
      <c r="D11611" s="111"/>
      <c r="E11611" s="111"/>
      <c r="F11611" s="138"/>
      <c r="G11611" s="111"/>
      <c r="J11611" s="111"/>
      <c r="AD11611" s="111"/>
      <c r="AH11611" s="111"/>
    </row>
    <row r="11612" spans="3:34">
      <c r="C11612" s="111"/>
      <c r="D11612" s="111"/>
      <c r="E11612" s="111"/>
      <c r="F11612" s="138"/>
      <c r="G11612" s="111"/>
      <c r="J11612" s="111"/>
      <c r="AD11612" s="111"/>
      <c r="AH11612" s="111"/>
    </row>
    <row r="11613" spans="3:34">
      <c r="C11613" s="111"/>
      <c r="D11613" s="111"/>
      <c r="E11613" s="111"/>
      <c r="F11613" s="138"/>
      <c r="G11613" s="111"/>
      <c r="J11613" s="111"/>
      <c r="AD11613" s="111"/>
      <c r="AH11613" s="111"/>
    </row>
    <row r="11614" spans="3:34">
      <c r="C11614" s="111"/>
      <c r="D11614" s="111"/>
      <c r="E11614" s="111"/>
      <c r="F11614" s="138"/>
      <c r="G11614" s="111"/>
      <c r="J11614" s="111"/>
      <c r="AD11614" s="111"/>
      <c r="AH11614" s="111"/>
    </row>
    <row r="11615" spans="3:34">
      <c r="C11615" s="111"/>
      <c r="D11615" s="111"/>
      <c r="E11615" s="111"/>
      <c r="F11615" s="138"/>
      <c r="G11615" s="111"/>
      <c r="J11615" s="111"/>
      <c r="AD11615" s="111"/>
      <c r="AH11615" s="111"/>
    </row>
    <row r="11616" spans="3:34">
      <c r="C11616" s="111"/>
      <c r="D11616" s="111"/>
      <c r="E11616" s="111"/>
      <c r="F11616" s="138"/>
      <c r="G11616" s="111"/>
      <c r="J11616" s="111"/>
      <c r="AD11616" s="111"/>
      <c r="AH11616" s="111"/>
    </row>
    <row r="11617" spans="3:34">
      <c r="C11617" s="111"/>
      <c r="D11617" s="111"/>
      <c r="E11617" s="111"/>
      <c r="F11617" s="138"/>
      <c r="G11617" s="111"/>
      <c r="J11617" s="111"/>
      <c r="AD11617" s="111"/>
      <c r="AH11617" s="111"/>
    </row>
    <row r="11618" spans="3:34">
      <c r="C11618" s="111"/>
      <c r="D11618" s="111"/>
      <c r="E11618" s="111"/>
      <c r="F11618" s="138"/>
      <c r="G11618" s="111"/>
      <c r="J11618" s="111"/>
      <c r="AD11618" s="111"/>
      <c r="AH11618" s="111"/>
    </row>
    <row r="11619" spans="3:34">
      <c r="C11619" s="111"/>
      <c r="D11619" s="111"/>
      <c r="E11619" s="111"/>
      <c r="F11619" s="138"/>
      <c r="G11619" s="111"/>
      <c r="J11619" s="111"/>
      <c r="AD11619" s="111"/>
      <c r="AH11619" s="111"/>
    </row>
    <row r="11620" spans="3:34">
      <c r="C11620" s="111"/>
      <c r="D11620" s="111"/>
      <c r="E11620" s="111"/>
      <c r="F11620" s="138"/>
      <c r="G11620" s="111"/>
      <c r="J11620" s="111"/>
      <c r="AD11620" s="111"/>
      <c r="AH11620" s="111"/>
    </row>
    <row r="11621" spans="3:34">
      <c r="C11621" s="111"/>
      <c r="D11621" s="111"/>
      <c r="E11621" s="111"/>
      <c r="F11621" s="138"/>
      <c r="G11621" s="111"/>
      <c r="J11621" s="111"/>
      <c r="AD11621" s="111"/>
      <c r="AH11621" s="111"/>
    </row>
    <row r="11622" spans="3:34">
      <c r="C11622" s="111"/>
      <c r="D11622" s="111"/>
      <c r="E11622" s="111"/>
      <c r="F11622" s="138"/>
      <c r="G11622" s="111"/>
      <c r="J11622" s="111"/>
      <c r="AD11622" s="111"/>
      <c r="AH11622" s="111"/>
    </row>
    <row r="11623" spans="3:34">
      <c r="C11623" s="111"/>
      <c r="D11623" s="111"/>
      <c r="E11623" s="111"/>
      <c r="F11623" s="138"/>
      <c r="G11623" s="111"/>
      <c r="J11623" s="111"/>
      <c r="AD11623" s="111"/>
      <c r="AH11623" s="111"/>
    </row>
    <row r="11624" spans="3:34">
      <c r="C11624" s="111"/>
      <c r="D11624" s="111"/>
      <c r="E11624" s="111"/>
      <c r="F11624" s="138"/>
      <c r="G11624" s="111"/>
      <c r="J11624" s="111"/>
      <c r="AD11624" s="111"/>
      <c r="AH11624" s="111"/>
    </row>
    <row r="11625" spans="3:34">
      <c r="C11625" s="111"/>
      <c r="D11625" s="111"/>
      <c r="E11625" s="111"/>
      <c r="F11625" s="138"/>
      <c r="G11625" s="111"/>
      <c r="J11625" s="111"/>
      <c r="AD11625" s="111"/>
      <c r="AH11625" s="111"/>
    </row>
    <row r="11626" spans="3:34">
      <c r="C11626" s="111"/>
      <c r="D11626" s="111"/>
      <c r="E11626" s="111"/>
      <c r="F11626" s="138"/>
      <c r="G11626" s="111"/>
      <c r="J11626" s="111"/>
      <c r="AD11626" s="111"/>
      <c r="AH11626" s="111"/>
    </row>
    <row r="11627" spans="3:34">
      <c r="C11627" s="111"/>
      <c r="D11627" s="111"/>
      <c r="E11627" s="111"/>
      <c r="F11627" s="138"/>
      <c r="G11627" s="111"/>
      <c r="J11627" s="111"/>
      <c r="AD11627" s="111"/>
      <c r="AH11627" s="111"/>
    </row>
    <row r="11628" spans="3:34">
      <c r="C11628" s="111"/>
      <c r="D11628" s="111"/>
      <c r="E11628" s="111"/>
      <c r="F11628" s="138"/>
      <c r="G11628" s="111"/>
      <c r="J11628" s="111"/>
      <c r="AD11628" s="111"/>
      <c r="AH11628" s="111"/>
    </row>
    <row r="11629" spans="3:34">
      <c r="C11629" s="111"/>
      <c r="D11629" s="111"/>
      <c r="E11629" s="111"/>
      <c r="F11629" s="138"/>
      <c r="G11629" s="111"/>
      <c r="J11629" s="111"/>
      <c r="AD11629" s="111"/>
      <c r="AH11629" s="111"/>
    </row>
    <row r="11630" spans="3:34">
      <c r="C11630" s="111"/>
      <c r="D11630" s="111"/>
      <c r="E11630" s="111"/>
      <c r="F11630" s="138"/>
      <c r="G11630" s="111"/>
      <c r="J11630" s="111"/>
      <c r="AD11630" s="111"/>
      <c r="AH11630" s="111"/>
    </row>
    <row r="11631" spans="3:34">
      <c r="C11631" s="111"/>
      <c r="D11631" s="111"/>
      <c r="E11631" s="111"/>
      <c r="F11631" s="138"/>
      <c r="G11631" s="111"/>
      <c r="J11631" s="111"/>
      <c r="AD11631" s="111"/>
      <c r="AH11631" s="111"/>
    </row>
    <row r="11632" spans="3:34">
      <c r="C11632" s="111"/>
      <c r="D11632" s="111"/>
      <c r="E11632" s="111"/>
      <c r="F11632" s="138"/>
      <c r="G11632" s="111"/>
      <c r="J11632" s="111"/>
      <c r="AD11632" s="111"/>
      <c r="AH11632" s="111"/>
    </row>
    <row r="11633" spans="3:34">
      <c r="C11633" s="111"/>
      <c r="D11633" s="111"/>
      <c r="E11633" s="111"/>
      <c r="F11633" s="138"/>
      <c r="G11633" s="111"/>
      <c r="J11633" s="111"/>
      <c r="AD11633" s="111"/>
      <c r="AH11633" s="111"/>
    </row>
    <row r="11634" spans="3:34">
      <c r="C11634" s="111"/>
      <c r="D11634" s="111"/>
      <c r="E11634" s="111"/>
      <c r="F11634" s="138"/>
      <c r="G11634" s="111"/>
      <c r="J11634" s="111"/>
      <c r="AD11634" s="111"/>
      <c r="AH11634" s="111"/>
    </row>
    <row r="11635" spans="3:34">
      <c r="C11635" s="111"/>
      <c r="D11635" s="111"/>
      <c r="E11635" s="111"/>
      <c r="F11635" s="138"/>
      <c r="G11635" s="111"/>
      <c r="J11635" s="111"/>
      <c r="AD11635" s="111"/>
      <c r="AH11635" s="111"/>
    </row>
    <row r="11636" spans="3:34">
      <c r="C11636" s="111"/>
      <c r="D11636" s="111"/>
      <c r="E11636" s="111"/>
      <c r="F11636" s="138"/>
      <c r="G11636" s="111"/>
      <c r="J11636" s="111"/>
      <c r="AD11636" s="111"/>
      <c r="AH11636" s="111"/>
    </row>
    <row r="11637" spans="3:34">
      <c r="C11637" s="111"/>
      <c r="D11637" s="111"/>
      <c r="E11637" s="111"/>
      <c r="F11637" s="138"/>
      <c r="G11637" s="111"/>
      <c r="J11637" s="111"/>
      <c r="AD11637" s="111"/>
      <c r="AH11637" s="111"/>
    </row>
    <row r="11638" spans="3:34">
      <c r="C11638" s="111"/>
      <c r="D11638" s="111"/>
      <c r="E11638" s="111"/>
      <c r="F11638" s="138"/>
      <c r="G11638" s="111"/>
      <c r="J11638" s="111"/>
      <c r="AD11638" s="111"/>
      <c r="AH11638" s="111"/>
    </row>
    <row r="11639" spans="3:34">
      <c r="C11639" s="111"/>
      <c r="D11639" s="111"/>
      <c r="E11639" s="111"/>
      <c r="F11639" s="138"/>
      <c r="G11639" s="111"/>
      <c r="J11639" s="111"/>
      <c r="AD11639" s="111"/>
      <c r="AH11639" s="111"/>
    </row>
    <row r="11640" spans="3:34">
      <c r="C11640" s="111"/>
      <c r="D11640" s="111"/>
      <c r="E11640" s="111"/>
      <c r="F11640" s="138"/>
      <c r="G11640" s="111"/>
      <c r="J11640" s="111"/>
      <c r="AD11640" s="111"/>
      <c r="AH11640" s="111"/>
    </row>
    <row r="11641" spans="3:34">
      <c r="C11641" s="111"/>
      <c r="D11641" s="111"/>
      <c r="E11641" s="111"/>
      <c r="F11641" s="138"/>
      <c r="G11641" s="111"/>
      <c r="J11641" s="111"/>
      <c r="AD11641" s="111"/>
      <c r="AH11641" s="111"/>
    </row>
    <row r="11642" spans="3:34">
      <c r="C11642" s="111"/>
      <c r="D11642" s="111"/>
      <c r="E11642" s="111"/>
      <c r="F11642" s="138"/>
      <c r="G11642" s="111"/>
      <c r="J11642" s="111"/>
      <c r="AD11642" s="111"/>
      <c r="AH11642" s="111"/>
    </row>
    <row r="11643" spans="3:34">
      <c r="C11643" s="111"/>
      <c r="D11643" s="111"/>
      <c r="E11643" s="111"/>
      <c r="F11643" s="138"/>
      <c r="G11643" s="111"/>
      <c r="J11643" s="111"/>
      <c r="AD11643" s="111"/>
      <c r="AH11643" s="111"/>
    </row>
    <row r="11644" spans="3:34">
      <c r="C11644" s="111"/>
      <c r="D11644" s="111"/>
      <c r="E11644" s="111"/>
      <c r="F11644" s="138"/>
      <c r="G11644" s="111"/>
      <c r="J11644" s="111"/>
      <c r="AD11644" s="111"/>
      <c r="AH11644" s="111"/>
    </row>
    <row r="11645" spans="3:34">
      <c r="C11645" s="111"/>
      <c r="D11645" s="111"/>
      <c r="E11645" s="111"/>
      <c r="F11645" s="138"/>
      <c r="G11645" s="111"/>
      <c r="J11645" s="111"/>
      <c r="AD11645" s="111"/>
      <c r="AH11645" s="111"/>
    </row>
    <row r="11646" spans="3:34">
      <c r="C11646" s="111"/>
      <c r="D11646" s="111"/>
      <c r="E11646" s="111"/>
      <c r="F11646" s="138"/>
      <c r="G11646" s="111"/>
      <c r="J11646" s="111"/>
      <c r="AD11646" s="111"/>
      <c r="AH11646" s="111"/>
    </row>
    <row r="11647" spans="3:34">
      <c r="C11647" s="111"/>
      <c r="D11647" s="111"/>
      <c r="E11647" s="111"/>
      <c r="F11647" s="138"/>
      <c r="G11647" s="111"/>
      <c r="J11647" s="111"/>
      <c r="AD11647" s="111"/>
      <c r="AH11647" s="111"/>
    </row>
    <row r="11648" spans="3:34">
      <c r="C11648" s="111"/>
      <c r="D11648" s="111"/>
      <c r="E11648" s="111"/>
      <c r="F11648" s="138"/>
      <c r="G11648" s="111"/>
      <c r="J11648" s="111"/>
      <c r="AD11648" s="111"/>
      <c r="AH11648" s="111"/>
    </row>
    <row r="11649" spans="3:34">
      <c r="C11649" s="111"/>
      <c r="D11649" s="111"/>
      <c r="E11649" s="111"/>
      <c r="F11649" s="138"/>
      <c r="G11649" s="111"/>
      <c r="J11649" s="111"/>
      <c r="AD11649" s="111"/>
      <c r="AH11649" s="111"/>
    </row>
    <row r="11650" spans="3:34">
      <c r="C11650" s="111"/>
      <c r="D11650" s="111"/>
      <c r="E11650" s="111"/>
      <c r="F11650" s="138"/>
      <c r="G11650" s="111"/>
      <c r="J11650" s="111"/>
      <c r="AD11650" s="111"/>
      <c r="AH11650" s="111"/>
    </row>
    <row r="11651" spans="3:34">
      <c r="C11651" s="111"/>
      <c r="D11651" s="111"/>
      <c r="E11651" s="111"/>
      <c r="F11651" s="138"/>
      <c r="G11651" s="111"/>
      <c r="J11651" s="111"/>
      <c r="AD11651" s="111"/>
      <c r="AH11651" s="111"/>
    </row>
    <row r="11652" spans="3:34">
      <c r="C11652" s="111"/>
      <c r="D11652" s="111"/>
      <c r="E11652" s="111"/>
      <c r="F11652" s="138"/>
      <c r="G11652" s="111"/>
      <c r="J11652" s="111"/>
      <c r="AD11652" s="111"/>
      <c r="AH11652" s="111"/>
    </row>
    <row r="11653" spans="3:34">
      <c r="C11653" s="111"/>
      <c r="D11653" s="111"/>
      <c r="E11653" s="111"/>
      <c r="F11653" s="138"/>
      <c r="G11653" s="111"/>
      <c r="J11653" s="111"/>
      <c r="AD11653" s="111"/>
      <c r="AH11653" s="111"/>
    </row>
    <row r="11654" spans="3:34">
      <c r="C11654" s="111"/>
      <c r="D11654" s="111"/>
      <c r="E11654" s="111"/>
      <c r="F11654" s="138"/>
      <c r="G11654" s="111"/>
      <c r="J11654" s="111"/>
      <c r="AD11654" s="111"/>
      <c r="AH11654" s="111"/>
    </row>
    <row r="11655" spans="3:34">
      <c r="C11655" s="111"/>
      <c r="D11655" s="111"/>
      <c r="E11655" s="111"/>
      <c r="F11655" s="138"/>
      <c r="G11655" s="111"/>
      <c r="J11655" s="111"/>
      <c r="AD11655" s="111"/>
      <c r="AH11655" s="111"/>
    </row>
    <row r="11656" spans="3:34">
      <c r="C11656" s="111"/>
      <c r="D11656" s="111"/>
      <c r="E11656" s="111"/>
      <c r="F11656" s="138"/>
      <c r="G11656" s="111"/>
      <c r="J11656" s="111"/>
      <c r="AD11656" s="111"/>
      <c r="AH11656" s="111"/>
    </row>
    <row r="11657" spans="3:34">
      <c r="C11657" s="111"/>
      <c r="D11657" s="111"/>
      <c r="E11657" s="111"/>
      <c r="F11657" s="138"/>
      <c r="G11657" s="111"/>
      <c r="J11657" s="111"/>
      <c r="AD11657" s="111"/>
      <c r="AH11657" s="111"/>
    </row>
    <row r="11658" spans="3:34">
      <c r="C11658" s="111"/>
      <c r="D11658" s="111"/>
      <c r="E11658" s="111"/>
      <c r="F11658" s="138"/>
      <c r="G11658" s="111"/>
      <c r="J11658" s="111"/>
      <c r="AD11658" s="111"/>
      <c r="AH11658" s="111"/>
    </row>
    <row r="11659" spans="3:34">
      <c r="C11659" s="111"/>
      <c r="D11659" s="111"/>
      <c r="E11659" s="111"/>
      <c r="F11659" s="138"/>
      <c r="G11659" s="111"/>
      <c r="J11659" s="111"/>
      <c r="AD11659" s="111"/>
      <c r="AH11659" s="111"/>
    </row>
    <row r="11660" spans="3:34">
      <c r="C11660" s="111"/>
      <c r="D11660" s="111"/>
      <c r="E11660" s="111"/>
      <c r="F11660" s="138"/>
      <c r="G11660" s="111"/>
      <c r="J11660" s="111"/>
      <c r="AD11660" s="111"/>
      <c r="AH11660" s="111"/>
    </row>
    <row r="11661" spans="3:34">
      <c r="C11661" s="111"/>
      <c r="D11661" s="111"/>
      <c r="E11661" s="111"/>
      <c r="F11661" s="138"/>
      <c r="G11661" s="111"/>
      <c r="J11661" s="111"/>
      <c r="AD11661" s="111"/>
      <c r="AH11661" s="111"/>
    </row>
    <row r="11662" spans="3:34">
      <c r="C11662" s="111"/>
      <c r="D11662" s="111"/>
      <c r="E11662" s="111"/>
      <c r="F11662" s="138"/>
      <c r="G11662" s="111"/>
      <c r="J11662" s="111"/>
      <c r="AD11662" s="111"/>
      <c r="AH11662" s="111"/>
    </row>
    <row r="11663" spans="3:34">
      <c r="C11663" s="111"/>
      <c r="D11663" s="111"/>
      <c r="E11663" s="111"/>
      <c r="F11663" s="138"/>
      <c r="G11663" s="111"/>
      <c r="J11663" s="111"/>
      <c r="AD11663" s="111"/>
      <c r="AH11663" s="111"/>
    </row>
    <row r="11664" spans="3:34">
      <c r="C11664" s="111"/>
      <c r="D11664" s="111"/>
      <c r="E11664" s="111"/>
      <c r="F11664" s="138"/>
      <c r="G11664" s="111"/>
      <c r="J11664" s="111"/>
      <c r="AD11664" s="111"/>
      <c r="AH11664" s="111"/>
    </row>
    <row r="11665" spans="3:34">
      <c r="C11665" s="111"/>
      <c r="D11665" s="111"/>
      <c r="E11665" s="111"/>
      <c r="F11665" s="138"/>
      <c r="G11665" s="111"/>
      <c r="J11665" s="111"/>
      <c r="AD11665" s="111"/>
      <c r="AH11665" s="111"/>
    </row>
    <row r="11666" spans="3:34">
      <c r="C11666" s="111"/>
      <c r="D11666" s="111"/>
      <c r="E11666" s="111"/>
      <c r="F11666" s="138"/>
      <c r="G11666" s="111"/>
      <c r="J11666" s="111"/>
      <c r="AD11666" s="111"/>
      <c r="AH11666" s="111"/>
    </row>
    <row r="11667" spans="3:34">
      <c r="C11667" s="111"/>
      <c r="D11667" s="111"/>
      <c r="E11667" s="111"/>
      <c r="F11667" s="138"/>
      <c r="G11667" s="111"/>
      <c r="J11667" s="111"/>
      <c r="AD11667" s="111"/>
      <c r="AH11667" s="111"/>
    </row>
    <row r="11668" spans="3:34">
      <c r="C11668" s="111"/>
      <c r="D11668" s="111"/>
      <c r="E11668" s="111"/>
      <c r="F11668" s="138"/>
      <c r="G11668" s="111"/>
      <c r="J11668" s="111"/>
      <c r="AD11668" s="111"/>
      <c r="AH11668" s="111"/>
    </row>
    <row r="11669" spans="3:34">
      <c r="C11669" s="111"/>
      <c r="D11669" s="111"/>
      <c r="E11669" s="111"/>
      <c r="F11669" s="138"/>
      <c r="G11669" s="111"/>
      <c r="J11669" s="111"/>
      <c r="AD11669" s="111"/>
      <c r="AH11669" s="111"/>
    </row>
    <row r="11670" spans="3:34">
      <c r="C11670" s="111"/>
      <c r="D11670" s="111"/>
      <c r="E11670" s="111"/>
      <c r="F11670" s="138"/>
      <c r="G11670" s="111"/>
      <c r="J11670" s="111"/>
      <c r="AD11670" s="111"/>
      <c r="AH11670" s="111"/>
    </row>
    <row r="11671" spans="3:34">
      <c r="C11671" s="111"/>
      <c r="D11671" s="111"/>
      <c r="E11671" s="111"/>
      <c r="F11671" s="138"/>
      <c r="G11671" s="111"/>
      <c r="J11671" s="111"/>
      <c r="AD11671" s="111"/>
      <c r="AH11671" s="111"/>
    </row>
    <row r="11672" spans="3:34">
      <c r="C11672" s="111"/>
      <c r="D11672" s="111"/>
      <c r="E11672" s="111"/>
      <c r="F11672" s="138"/>
      <c r="G11672" s="111"/>
      <c r="J11672" s="111"/>
      <c r="AD11672" s="111"/>
      <c r="AH11672" s="111"/>
    </row>
    <row r="11673" spans="3:34">
      <c r="C11673" s="111"/>
      <c r="D11673" s="111"/>
      <c r="E11673" s="111"/>
      <c r="F11673" s="138"/>
      <c r="G11673" s="111"/>
      <c r="J11673" s="111"/>
      <c r="AD11673" s="111"/>
      <c r="AH11673" s="111"/>
    </row>
    <row r="11674" spans="3:34">
      <c r="C11674" s="111"/>
      <c r="D11674" s="111"/>
      <c r="E11674" s="111"/>
      <c r="F11674" s="138"/>
      <c r="G11674" s="111"/>
      <c r="J11674" s="111"/>
      <c r="AD11674" s="111"/>
      <c r="AH11674" s="111"/>
    </row>
    <row r="11675" spans="3:34">
      <c r="C11675" s="111"/>
      <c r="D11675" s="111"/>
      <c r="E11675" s="111"/>
      <c r="F11675" s="138"/>
      <c r="G11675" s="111"/>
      <c r="J11675" s="111"/>
      <c r="AD11675" s="111"/>
      <c r="AH11675" s="111"/>
    </row>
    <row r="11676" spans="3:34">
      <c r="C11676" s="111"/>
      <c r="D11676" s="111"/>
      <c r="E11676" s="111"/>
      <c r="F11676" s="138"/>
      <c r="G11676" s="111"/>
      <c r="J11676" s="111"/>
      <c r="AD11676" s="111"/>
      <c r="AH11676" s="111"/>
    </row>
    <row r="11677" spans="3:34">
      <c r="C11677" s="111"/>
      <c r="D11677" s="111"/>
      <c r="E11677" s="111"/>
      <c r="F11677" s="138"/>
      <c r="G11677" s="111"/>
      <c r="J11677" s="111"/>
      <c r="AD11677" s="111"/>
      <c r="AH11677" s="111"/>
    </row>
    <row r="11678" spans="3:34">
      <c r="C11678" s="111"/>
      <c r="D11678" s="111"/>
      <c r="E11678" s="111"/>
      <c r="F11678" s="138"/>
      <c r="G11678" s="111"/>
      <c r="J11678" s="111"/>
      <c r="AD11678" s="111"/>
      <c r="AH11678" s="111"/>
    </row>
    <row r="11679" spans="3:34">
      <c r="C11679" s="111"/>
      <c r="D11679" s="111"/>
      <c r="E11679" s="111"/>
      <c r="F11679" s="138"/>
      <c r="G11679" s="111"/>
      <c r="J11679" s="111"/>
      <c r="AD11679" s="111"/>
      <c r="AH11679" s="111"/>
    </row>
    <row r="11680" spans="3:34">
      <c r="C11680" s="111"/>
      <c r="D11680" s="111"/>
      <c r="E11680" s="111"/>
      <c r="F11680" s="138"/>
      <c r="G11680" s="111"/>
      <c r="J11680" s="111"/>
      <c r="AD11680" s="111"/>
      <c r="AH11680" s="111"/>
    </row>
    <row r="11681" spans="3:34">
      <c r="C11681" s="111"/>
      <c r="D11681" s="111"/>
      <c r="E11681" s="111"/>
      <c r="F11681" s="138"/>
      <c r="G11681" s="111"/>
      <c r="J11681" s="111"/>
      <c r="AD11681" s="111"/>
      <c r="AH11681" s="111"/>
    </row>
    <row r="11682" spans="3:34">
      <c r="C11682" s="111"/>
      <c r="D11682" s="111"/>
      <c r="E11682" s="111"/>
      <c r="F11682" s="138"/>
      <c r="G11682" s="111"/>
      <c r="J11682" s="111"/>
      <c r="AD11682" s="111"/>
      <c r="AH11682" s="111"/>
    </row>
    <row r="11683" spans="3:34">
      <c r="C11683" s="111"/>
      <c r="D11683" s="111"/>
      <c r="E11683" s="111"/>
      <c r="F11683" s="138"/>
      <c r="G11683" s="111"/>
      <c r="J11683" s="111"/>
      <c r="AD11683" s="111"/>
      <c r="AH11683" s="111"/>
    </row>
    <row r="11684" spans="3:34">
      <c r="C11684" s="111"/>
      <c r="D11684" s="111"/>
      <c r="E11684" s="111"/>
      <c r="F11684" s="138"/>
      <c r="G11684" s="111"/>
      <c r="J11684" s="111"/>
      <c r="AD11684" s="111"/>
      <c r="AH11684" s="111"/>
    </row>
    <row r="11685" spans="3:34">
      <c r="C11685" s="111"/>
      <c r="D11685" s="111"/>
      <c r="E11685" s="111"/>
      <c r="F11685" s="138"/>
      <c r="G11685" s="111"/>
      <c r="J11685" s="111"/>
      <c r="AD11685" s="111"/>
      <c r="AH11685" s="111"/>
    </row>
    <row r="11686" spans="3:34">
      <c r="C11686" s="111"/>
      <c r="D11686" s="111"/>
      <c r="E11686" s="111"/>
      <c r="F11686" s="138"/>
      <c r="G11686" s="111"/>
      <c r="J11686" s="111"/>
      <c r="AD11686" s="111"/>
      <c r="AH11686" s="111"/>
    </row>
    <row r="11687" spans="3:34">
      <c r="C11687" s="111"/>
      <c r="D11687" s="111"/>
      <c r="E11687" s="111"/>
      <c r="F11687" s="138"/>
      <c r="G11687" s="111"/>
      <c r="J11687" s="111"/>
      <c r="AD11687" s="111"/>
      <c r="AH11687" s="111"/>
    </row>
    <row r="11688" spans="3:34">
      <c r="C11688" s="111"/>
      <c r="D11688" s="111"/>
      <c r="E11688" s="111"/>
      <c r="F11688" s="138"/>
      <c r="G11688" s="111"/>
      <c r="J11688" s="111"/>
      <c r="AD11688" s="111"/>
      <c r="AH11688" s="111"/>
    </row>
    <row r="11689" spans="3:34">
      <c r="C11689" s="111"/>
      <c r="D11689" s="111"/>
      <c r="E11689" s="111"/>
      <c r="F11689" s="138"/>
      <c r="G11689" s="111"/>
      <c r="J11689" s="111"/>
      <c r="AD11689" s="111"/>
      <c r="AH11689" s="111"/>
    </row>
    <row r="11690" spans="3:34">
      <c r="C11690" s="111"/>
      <c r="D11690" s="111"/>
      <c r="E11690" s="111"/>
      <c r="F11690" s="138"/>
      <c r="G11690" s="111"/>
      <c r="J11690" s="111"/>
      <c r="AD11690" s="111"/>
      <c r="AH11690" s="111"/>
    </row>
    <row r="11691" spans="3:34">
      <c r="C11691" s="111"/>
      <c r="D11691" s="111"/>
      <c r="E11691" s="111"/>
      <c r="F11691" s="138"/>
      <c r="G11691" s="111"/>
      <c r="J11691" s="111"/>
      <c r="AD11691" s="111"/>
      <c r="AH11691" s="111"/>
    </row>
    <row r="11692" spans="3:34">
      <c r="C11692" s="111"/>
      <c r="D11692" s="111"/>
      <c r="E11692" s="111"/>
      <c r="F11692" s="138"/>
      <c r="G11692" s="111"/>
      <c r="J11692" s="111"/>
      <c r="AD11692" s="111"/>
      <c r="AH11692" s="111"/>
    </row>
    <row r="11693" spans="3:34">
      <c r="C11693" s="111"/>
      <c r="D11693" s="111"/>
      <c r="E11693" s="111"/>
      <c r="F11693" s="138"/>
      <c r="G11693" s="111"/>
      <c r="J11693" s="111"/>
      <c r="AD11693" s="111"/>
      <c r="AH11693" s="111"/>
    </row>
    <row r="11694" spans="3:34">
      <c r="C11694" s="111"/>
      <c r="D11694" s="111"/>
      <c r="E11694" s="111"/>
      <c r="F11694" s="138"/>
      <c r="G11694" s="111"/>
      <c r="J11694" s="111"/>
      <c r="AD11694" s="111"/>
      <c r="AH11694" s="111"/>
    </row>
    <row r="11695" spans="3:34">
      <c r="C11695" s="111"/>
      <c r="D11695" s="111"/>
      <c r="E11695" s="111"/>
      <c r="F11695" s="138"/>
      <c r="G11695" s="111"/>
      <c r="J11695" s="111"/>
      <c r="AD11695" s="111"/>
      <c r="AH11695" s="111"/>
    </row>
    <row r="11696" spans="3:34">
      <c r="C11696" s="111"/>
      <c r="D11696" s="111"/>
      <c r="E11696" s="111"/>
      <c r="F11696" s="138"/>
      <c r="G11696" s="111"/>
      <c r="J11696" s="111"/>
      <c r="AD11696" s="111"/>
      <c r="AH11696" s="111"/>
    </row>
    <row r="11697" spans="3:34">
      <c r="C11697" s="111"/>
      <c r="D11697" s="111"/>
      <c r="E11697" s="111"/>
      <c r="F11697" s="138"/>
      <c r="G11697" s="111"/>
      <c r="J11697" s="111"/>
      <c r="AD11697" s="111"/>
      <c r="AH11697" s="111"/>
    </row>
    <row r="11698" spans="3:34">
      <c r="C11698" s="111"/>
      <c r="D11698" s="111"/>
      <c r="E11698" s="111"/>
      <c r="F11698" s="138"/>
      <c r="G11698" s="111"/>
      <c r="J11698" s="111"/>
      <c r="AD11698" s="111"/>
      <c r="AH11698" s="111"/>
    </row>
    <row r="11699" spans="3:34">
      <c r="C11699" s="111"/>
      <c r="D11699" s="111"/>
      <c r="E11699" s="111"/>
      <c r="F11699" s="138"/>
      <c r="G11699" s="111"/>
      <c r="J11699" s="111"/>
      <c r="AD11699" s="111"/>
      <c r="AH11699" s="111"/>
    </row>
    <row r="11700" spans="3:34">
      <c r="C11700" s="111"/>
      <c r="D11700" s="111"/>
      <c r="E11700" s="111"/>
      <c r="F11700" s="138"/>
      <c r="G11700" s="111"/>
      <c r="J11700" s="111"/>
      <c r="AD11700" s="111"/>
      <c r="AH11700" s="111"/>
    </row>
    <row r="11701" spans="3:34">
      <c r="C11701" s="111"/>
      <c r="D11701" s="111"/>
      <c r="E11701" s="111"/>
      <c r="F11701" s="138"/>
      <c r="G11701" s="111"/>
      <c r="J11701" s="111"/>
      <c r="AD11701" s="111"/>
      <c r="AH11701" s="111"/>
    </row>
    <row r="11702" spans="3:34">
      <c r="C11702" s="111"/>
      <c r="D11702" s="111"/>
      <c r="E11702" s="111"/>
      <c r="F11702" s="138"/>
      <c r="G11702" s="111"/>
      <c r="J11702" s="111"/>
      <c r="AD11702" s="111"/>
      <c r="AH11702" s="111"/>
    </row>
    <row r="11703" spans="3:34">
      <c r="C11703" s="111"/>
      <c r="D11703" s="111"/>
      <c r="E11703" s="111"/>
      <c r="F11703" s="138"/>
      <c r="G11703" s="111"/>
      <c r="J11703" s="111"/>
      <c r="AD11703" s="111"/>
      <c r="AH11703" s="111"/>
    </row>
    <row r="11704" spans="3:34">
      <c r="C11704" s="111"/>
      <c r="D11704" s="111"/>
      <c r="E11704" s="111"/>
      <c r="F11704" s="138"/>
      <c r="G11704" s="111"/>
      <c r="J11704" s="111"/>
      <c r="AD11704" s="111"/>
      <c r="AH11704" s="111"/>
    </row>
    <row r="11705" spans="3:34">
      <c r="C11705" s="111"/>
      <c r="D11705" s="111"/>
      <c r="E11705" s="111"/>
      <c r="F11705" s="138"/>
      <c r="G11705" s="111"/>
      <c r="J11705" s="111"/>
      <c r="AD11705" s="111"/>
      <c r="AH11705" s="111"/>
    </row>
    <row r="11706" spans="3:34">
      <c r="C11706" s="111"/>
      <c r="D11706" s="111"/>
      <c r="E11706" s="111"/>
      <c r="F11706" s="138"/>
      <c r="G11706" s="111"/>
      <c r="J11706" s="111"/>
      <c r="AD11706" s="111"/>
      <c r="AH11706" s="111"/>
    </row>
    <row r="11707" spans="3:34">
      <c r="C11707" s="111"/>
      <c r="D11707" s="111"/>
      <c r="E11707" s="111"/>
      <c r="F11707" s="138"/>
      <c r="G11707" s="111"/>
      <c r="J11707" s="111"/>
      <c r="AD11707" s="111"/>
      <c r="AH11707" s="111"/>
    </row>
    <row r="11708" spans="3:34">
      <c r="C11708" s="111"/>
      <c r="D11708" s="111"/>
      <c r="E11708" s="111"/>
      <c r="F11708" s="138"/>
      <c r="G11708" s="111"/>
      <c r="J11708" s="111"/>
      <c r="AD11708" s="111"/>
      <c r="AH11708" s="111"/>
    </row>
    <row r="11709" spans="3:34">
      <c r="C11709" s="111"/>
      <c r="D11709" s="111"/>
      <c r="E11709" s="111"/>
      <c r="F11709" s="138"/>
      <c r="G11709" s="111"/>
      <c r="J11709" s="111"/>
      <c r="AD11709" s="111"/>
      <c r="AH11709" s="111"/>
    </row>
    <row r="11710" spans="3:34">
      <c r="C11710" s="111"/>
      <c r="D11710" s="111"/>
      <c r="E11710" s="111"/>
      <c r="F11710" s="138"/>
      <c r="G11710" s="111"/>
      <c r="J11710" s="111"/>
      <c r="AD11710" s="111"/>
      <c r="AH11710" s="111"/>
    </row>
    <row r="11711" spans="3:34">
      <c r="C11711" s="111"/>
      <c r="D11711" s="111"/>
      <c r="E11711" s="111"/>
      <c r="F11711" s="138"/>
      <c r="G11711" s="111"/>
      <c r="J11711" s="111"/>
      <c r="AD11711" s="111"/>
      <c r="AH11711" s="111"/>
    </row>
    <row r="11712" spans="3:34">
      <c r="C11712" s="111"/>
      <c r="D11712" s="111"/>
      <c r="E11712" s="111"/>
      <c r="F11712" s="138"/>
      <c r="G11712" s="111"/>
      <c r="J11712" s="111"/>
      <c r="AD11712" s="111"/>
      <c r="AH11712" s="111"/>
    </row>
    <row r="11713" spans="3:34">
      <c r="C11713" s="111"/>
      <c r="D11713" s="111"/>
      <c r="E11713" s="111"/>
      <c r="F11713" s="138"/>
      <c r="G11713" s="111"/>
      <c r="J11713" s="111"/>
      <c r="AD11713" s="111"/>
      <c r="AH11713" s="111"/>
    </row>
    <row r="11714" spans="3:34">
      <c r="C11714" s="111"/>
      <c r="D11714" s="111"/>
      <c r="E11714" s="111"/>
      <c r="F11714" s="138"/>
      <c r="G11714" s="111"/>
      <c r="J11714" s="111"/>
      <c r="AD11714" s="111"/>
      <c r="AH11714" s="111"/>
    </row>
    <row r="11715" spans="3:34">
      <c r="C11715" s="111"/>
      <c r="D11715" s="111"/>
      <c r="E11715" s="111"/>
      <c r="F11715" s="138"/>
      <c r="G11715" s="111"/>
      <c r="J11715" s="111"/>
      <c r="AD11715" s="111"/>
      <c r="AH11715" s="111"/>
    </row>
    <row r="11716" spans="3:34">
      <c r="C11716" s="111"/>
      <c r="D11716" s="111"/>
      <c r="E11716" s="111"/>
      <c r="F11716" s="138"/>
      <c r="G11716" s="111"/>
      <c r="J11716" s="111"/>
      <c r="AD11716" s="111"/>
      <c r="AH11716" s="111"/>
    </row>
    <row r="11717" spans="3:34">
      <c r="C11717" s="111"/>
      <c r="D11717" s="111"/>
      <c r="E11717" s="111"/>
      <c r="F11717" s="138"/>
      <c r="G11717" s="111"/>
      <c r="J11717" s="111"/>
      <c r="AD11717" s="111"/>
      <c r="AH11717" s="111"/>
    </row>
    <row r="11718" spans="3:34">
      <c r="C11718" s="111"/>
      <c r="D11718" s="111"/>
      <c r="E11718" s="111"/>
      <c r="F11718" s="138"/>
      <c r="G11718" s="111"/>
      <c r="J11718" s="111"/>
      <c r="AD11718" s="111"/>
      <c r="AH11718" s="111"/>
    </row>
    <row r="11719" spans="3:34">
      <c r="C11719" s="111"/>
      <c r="D11719" s="111"/>
      <c r="E11719" s="111"/>
      <c r="F11719" s="138"/>
      <c r="G11719" s="111"/>
      <c r="J11719" s="111"/>
      <c r="AD11719" s="111"/>
      <c r="AH11719" s="111"/>
    </row>
    <row r="11720" spans="3:34">
      <c r="C11720" s="111"/>
      <c r="D11720" s="111"/>
      <c r="E11720" s="111"/>
      <c r="F11720" s="138"/>
      <c r="G11720" s="111"/>
      <c r="J11720" s="111"/>
      <c r="AD11720" s="111"/>
      <c r="AH11720" s="111"/>
    </row>
    <row r="11721" spans="3:34">
      <c r="C11721" s="111"/>
      <c r="D11721" s="111"/>
      <c r="E11721" s="111"/>
      <c r="F11721" s="138"/>
      <c r="G11721" s="111"/>
      <c r="J11721" s="111"/>
      <c r="AD11721" s="111"/>
      <c r="AH11721" s="111"/>
    </row>
    <row r="11722" spans="3:34">
      <c r="C11722" s="111"/>
      <c r="D11722" s="111"/>
      <c r="E11722" s="111"/>
      <c r="F11722" s="138"/>
      <c r="G11722" s="111"/>
      <c r="J11722" s="111"/>
      <c r="AD11722" s="111"/>
      <c r="AH11722" s="111"/>
    </row>
    <row r="11723" spans="3:34">
      <c r="C11723" s="111"/>
      <c r="D11723" s="111"/>
      <c r="E11723" s="111"/>
      <c r="F11723" s="138"/>
      <c r="G11723" s="111"/>
      <c r="J11723" s="111"/>
      <c r="AD11723" s="111"/>
      <c r="AH11723" s="111"/>
    </row>
    <row r="11724" spans="3:34">
      <c r="C11724" s="111"/>
      <c r="D11724" s="111"/>
      <c r="E11724" s="111"/>
      <c r="F11724" s="138"/>
      <c r="G11724" s="111"/>
      <c r="J11724" s="111"/>
      <c r="AD11724" s="111"/>
      <c r="AH11724" s="111"/>
    </row>
    <row r="11725" spans="3:34">
      <c r="C11725" s="111"/>
      <c r="D11725" s="111"/>
      <c r="E11725" s="111"/>
      <c r="F11725" s="138"/>
      <c r="G11725" s="111"/>
      <c r="J11725" s="111"/>
      <c r="AD11725" s="111"/>
      <c r="AH11725" s="111"/>
    </row>
    <row r="11726" spans="3:34">
      <c r="C11726" s="111"/>
      <c r="D11726" s="111"/>
      <c r="E11726" s="111"/>
      <c r="F11726" s="138"/>
      <c r="G11726" s="111"/>
      <c r="J11726" s="111"/>
      <c r="AD11726" s="111"/>
      <c r="AH11726" s="111"/>
    </row>
    <row r="11727" spans="3:34">
      <c r="C11727" s="111"/>
      <c r="D11727" s="111"/>
      <c r="E11727" s="111"/>
      <c r="F11727" s="138"/>
      <c r="G11727" s="111"/>
      <c r="J11727" s="111"/>
      <c r="AD11727" s="111"/>
      <c r="AH11727" s="111"/>
    </row>
    <row r="11728" spans="3:34">
      <c r="C11728" s="111"/>
      <c r="D11728" s="111"/>
      <c r="E11728" s="111"/>
      <c r="F11728" s="138"/>
      <c r="G11728" s="111"/>
      <c r="J11728" s="111"/>
      <c r="AD11728" s="111"/>
      <c r="AH11728" s="111"/>
    </row>
    <row r="11729" spans="3:34">
      <c r="C11729" s="111"/>
      <c r="D11729" s="111"/>
      <c r="E11729" s="111"/>
      <c r="F11729" s="138"/>
      <c r="G11729" s="111"/>
      <c r="J11729" s="111"/>
      <c r="AD11729" s="111"/>
      <c r="AH11729" s="111"/>
    </row>
    <row r="11730" spans="3:34">
      <c r="C11730" s="111"/>
      <c r="D11730" s="111"/>
      <c r="E11730" s="111"/>
      <c r="F11730" s="138"/>
      <c r="G11730" s="111"/>
      <c r="J11730" s="111"/>
      <c r="AD11730" s="111"/>
      <c r="AH11730" s="111"/>
    </row>
    <row r="11731" spans="3:34">
      <c r="C11731" s="111"/>
      <c r="D11731" s="111"/>
      <c r="E11731" s="111"/>
      <c r="F11731" s="138"/>
      <c r="G11731" s="111"/>
      <c r="J11731" s="111"/>
      <c r="AD11731" s="111"/>
      <c r="AH11731" s="111"/>
    </row>
    <row r="11732" spans="3:34">
      <c r="C11732" s="111"/>
      <c r="D11732" s="111"/>
      <c r="E11732" s="111"/>
      <c r="F11732" s="138"/>
      <c r="G11732" s="111"/>
      <c r="J11732" s="111"/>
      <c r="AD11732" s="111"/>
      <c r="AH11732" s="111"/>
    </row>
    <row r="11733" spans="3:34">
      <c r="C11733" s="111"/>
      <c r="D11733" s="111"/>
      <c r="E11733" s="111"/>
      <c r="F11733" s="138"/>
      <c r="G11733" s="111"/>
      <c r="J11733" s="111"/>
      <c r="AD11733" s="111"/>
      <c r="AH11733" s="111"/>
    </row>
    <row r="11734" spans="3:34">
      <c r="C11734" s="111"/>
      <c r="D11734" s="111"/>
      <c r="E11734" s="111"/>
      <c r="F11734" s="138"/>
      <c r="G11734" s="111"/>
      <c r="J11734" s="111"/>
      <c r="AD11734" s="111"/>
      <c r="AH11734" s="111"/>
    </row>
    <row r="11735" spans="3:34">
      <c r="C11735" s="111"/>
      <c r="D11735" s="111"/>
      <c r="E11735" s="111"/>
      <c r="F11735" s="138"/>
      <c r="G11735" s="111"/>
      <c r="J11735" s="111"/>
      <c r="AD11735" s="111"/>
      <c r="AH11735" s="111"/>
    </row>
    <row r="11736" spans="3:34">
      <c r="C11736" s="111"/>
      <c r="D11736" s="111"/>
      <c r="E11736" s="111"/>
      <c r="F11736" s="138"/>
      <c r="G11736" s="111"/>
      <c r="J11736" s="111"/>
      <c r="AD11736" s="111"/>
      <c r="AH11736" s="111"/>
    </row>
    <row r="11737" spans="3:34">
      <c r="C11737" s="111"/>
      <c r="D11737" s="111"/>
      <c r="E11737" s="111"/>
      <c r="F11737" s="138"/>
      <c r="G11737" s="111"/>
      <c r="J11737" s="111"/>
      <c r="AD11737" s="111"/>
      <c r="AH11737" s="111"/>
    </row>
    <row r="11738" spans="3:34">
      <c r="C11738" s="111"/>
      <c r="D11738" s="111"/>
      <c r="E11738" s="111"/>
      <c r="F11738" s="138"/>
      <c r="G11738" s="111"/>
      <c r="J11738" s="111"/>
      <c r="AD11738" s="111"/>
      <c r="AH11738" s="111"/>
    </row>
    <row r="11739" spans="3:34">
      <c r="C11739" s="111"/>
      <c r="D11739" s="111"/>
      <c r="E11739" s="111"/>
      <c r="F11739" s="138"/>
      <c r="G11739" s="111"/>
      <c r="J11739" s="111"/>
      <c r="AD11739" s="111"/>
      <c r="AH11739" s="111"/>
    </row>
    <row r="11740" spans="3:34">
      <c r="C11740" s="111"/>
      <c r="D11740" s="111"/>
      <c r="E11740" s="111"/>
      <c r="F11740" s="138"/>
      <c r="G11740" s="111"/>
      <c r="J11740" s="111"/>
      <c r="AD11740" s="111"/>
      <c r="AH11740" s="111"/>
    </row>
    <row r="11741" spans="3:34">
      <c r="C11741" s="111"/>
      <c r="D11741" s="111"/>
      <c r="E11741" s="111"/>
      <c r="F11741" s="138"/>
      <c r="G11741" s="111"/>
      <c r="J11741" s="111"/>
      <c r="AD11741" s="111"/>
      <c r="AH11741" s="111"/>
    </row>
    <row r="11742" spans="3:34">
      <c r="C11742" s="111"/>
      <c r="D11742" s="111"/>
      <c r="E11742" s="111"/>
      <c r="F11742" s="138"/>
      <c r="G11742" s="111"/>
      <c r="J11742" s="111"/>
      <c r="AD11742" s="111"/>
      <c r="AH11742" s="111"/>
    </row>
    <row r="11743" spans="3:34">
      <c r="C11743" s="111"/>
      <c r="D11743" s="111"/>
      <c r="E11743" s="111"/>
      <c r="F11743" s="138"/>
      <c r="G11743" s="111"/>
      <c r="J11743" s="111"/>
      <c r="AD11743" s="111"/>
      <c r="AH11743" s="111"/>
    </row>
    <row r="11744" spans="3:34">
      <c r="C11744" s="111"/>
      <c r="D11744" s="111"/>
      <c r="E11744" s="111"/>
      <c r="F11744" s="138"/>
      <c r="G11744" s="111"/>
      <c r="J11744" s="111"/>
      <c r="AD11744" s="111"/>
      <c r="AH11744" s="111"/>
    </row>
    <row r="11745" spans="3:34">
      <c r="C11745" s="111"/>
      <c r="D11745" s="111"/>
      <c r="E11745" s="111"/>
      <c r="F11745" s="138"/>
      <c r="G11745" s="111"/>
      <c r="J11745" s="111"/>
      <c r="AD11745" s="111"/>
      <c r="AH11745" s="111"/>
    </row>
    <row r="11746" spans="3:34">
      <c r="C11746" s="111"/>
      <c r="D11746" s="111"/>
      <c r="E11746" s="111"/>
      <c r="F11746" s="138"/>
      <c r="G11746" s="111"/>
      <c r="J11746" s="111"/>
      <c r="AD11746" s="111"/>
      <c r="AH11746" s="111"/>
    </row>
    <row r="11747" spans="3:34">
      <c r="C11747" s="111"/>
      <c r="D11747" s="111"/>
      <c r="E11747" s="111"/>
      <c r="F11747" s="138"/>
      <c r="G11747" s="111"/>
      <c r="J11747" s="111"/>
      <c r="AD11747" s="111"/>
      <c r="AH11747" s="111"/>
    </row>
    <row r="11748" spans="3:34">
      <c r="C11748" s="111"/>
      <c r="D11748" s="111"/>
      <c r="E11748" s="111"/>
      <c r="F11748" s="138"/>
      <c r="G11748" s="111"/>
      <c r="J11748" s="111"/>
      <c r="AD11748" s="111"/>
      <c r="AH11748" s="111"/>
    </row>
    <row r="11749" spans="3:34">
      <c r="C11749" s="111"/>
      <c r="D11749" s="111"/>
      <c r="E11749" s="111"/>
      <c r="F11749" s="138"/>
      <c r="G11749" s="111"/>
      <c r="J11749" s="111"/>
      <c r="AD11749" s="111"/>
      <c r="AH11749" s="111"/>
    </row>
    <row r="11750" spans="3:34">
      <c r="C11750" s="111"/>
      <c r="D11750" s="111"/>
      <c r="E11750" s="111"/>
      <c r="F11750" s="138"/>
      <c r="G11750" s="111"/>
      <c r="J11750" s="111"/>
      <c r="AD11750" s="111"/>
      <c r="AH11750" s="111"/>
    </row>
    <row r="11751" spans="3:34">
      <c r="C11751" s="111"/>
      <c r="D11751" s="111"/>
      <c r="E11751" s="111"/>
      <c r="F11751" s="138"/>
      <c r="G11751" s="111"/>
      <c r="J11751" s="111"/>
      <c r="AD11751" s="111"/>
      <c r="AH11751" s="111"/>
    </row>
    <row r="11752" spans="3:34">
      <c r="C11752" s="111"/>
      <c r="D11752" s="111"/>
      <c r="E11752" s="111"/>
      <c r="F11752" s="138"/>
      <c r="G11752" s="111"/>
      <c r="J11752" s="111"/>
      <c r="AD11752" s="111"/>
      <c r="AH11752" s="111"/>
    </row>
    <row r="11753" spans="3:34">
      <c r="C11753" s="111"/>
      <c r="D11753" s="111"/>
      <c r="E11753" s="111"/>
      <c r="F11753" s="138"/>
      <c r="G11753" s="111"/>
      <c r="J11753" s="111"/>
      <c r="AD11753" s="111"/>
      <c r="AH11753" s="111"/>
    </row>
    <row r="11754" spans="3:34">
      <c r="C11754" s="111"/>
      <c r="D11754" s="111"/>
      <c r="E11754" s="111"/>
      <c r="F11754" s="138"/>
      <c r="G11754" s="111"/>
      <c r="J11754" s="111"/>
      <c r="AD11754" s="111"/>
      <c r="AH11754" s="111"/>
    </row>
    <row r="11755" spans="3:34">
      <c r="C11755" s="111"/>
      <c r="D11755" s="111"/>
      <c r="E11755" s="111"/>
      <c r="F11755" s="138"/>
      <c r="G11755" s="111"/>
      <c r="J11755" s="111"/>
      <c r="AD11755" s="111"/>
      <c r="AH11755" s="111"/>
    </row>
    <row r="11756" spans="3:34">
      <c r="C11756" s="111"/>
      <c r="D11756" s="111"/>
      <c r="E11756" s="111"/>
      <c r="F11756" s="138"/>
      <c r="G11756" s="111"/>
      <c r="J11756" s="111"/>
      <c r="AD11756" s="111"/>
      <c r="AH11756" s="111"/>
    </row>
    <row r="11757" spans="3:34">
      <c r="C11757" s="111"/>
      <c r="D11757" s="111"/>
      <c r="E11757" s="111"/>
      <c r="F11757" s="138"/>
      <c r="G11757" s="111"/>
      <c r="J11757" s="111"/>
      <c r="AD11757" s="111"/>
      <c r="AH11757" s="111"/>
    </row>
    <row r="11758" spans="3:34">
      <c r="C11758" s="111"/>
      <c r="D11758" s="111"/>
      <c r="E11758" s="111"/>
      <c r="F11758" s="138"/>
      <c r="G11758" s="111"/>
      <c r="J11758" s="111"/>
      <c r="AD11758" s="111"/>
      <c r="AH11758" s="111"/>
    </row>
    <row r="11759" spans="3:34">
      <c r="C11759" s="111"/>
      <c r="D11759" s="111"/>
      <c r="E11759" s="111"/>
      <c r="F11759" s="138"/>
      <c r="G11759" s="111"/>
      <c r="J11759" s="111"/>
      <c r="AD11759" s="111"/>
      <c r="AH11759" s="111"/>
    </row>
    <row r="11760" spans="3:34">
      <c r="C11760" s="111"/>
      <c r="D11760" s="111"/>
      <c r="E11760" s="111"/>
      <c r="F11760" s="138"/>
      <c r="G11760" s="111"/>
      <c r="J11760" s="111"/>
      <c r="AD11760" s="111"/>
      <c r="AH11760" s="111"/>
    </row>
    <row r="11761" spans="3:34">
      <c r="C11761" s="111"/>
      <c r="D11761" s="111"/>
      <c r="E11761" s="111"/>
      <c r="F11761" s="138"/>
      <c r="G11761" s="111"/>
      <c r="J11761" s="111"/>
      <c r="AD11761" s="111"/>
      <c r="AH11761" s="111"/>
    </row>
    <row r="11762" spans="3:34">
      <c r="C11762" s="111"/>
      <c r="D11762" s="111"/>
      <c r="E11762" s="111"/>
      <c r="F11762" s="138"/>
      <c r="G11762" s="111"/>
      <c r="J11762" s="111"/>
      <c r="AD11762" s="111"/>
      <c r="AH11762" s="111"/>
    </row>
    <row r="11763" spans="3:34">
      <c r="C11763" s="111"/>
      <c r="D11763" s="111"/>
      <c r="E11763" s="111"/>
      <c r="F11763" s="138"/>
      <c r="G11763" s="111"/>
      <c r="J11763" s="111"/>
      <c r="AD11763" s="111"/>
      <c r="AH11763" s="111"/>
    </row>
    <row r="11764" spans="3:34">
      <c r="C11764" s="111"/>
      <c r="D11764" s="111"/>
      <c r="E11764" s="111"/>
      <c r="F11764" s="138"/>
      <c r="G11764" s="111"/>
      <c r="J11764" s="111"/>
      <c r="AD11764" s="111"/>
      <c r="AH11764" s="111"/>
    </row>
    <row r="11765" spans="3:34">
      <c r="C11765" s="111"/>
      <c r="D11765" s="111"/>
      <c r="E11765" s="111"/>
      <c r="F11765" s="138"/>
      <c r="G11765" s="111"/>
      <c r="J11765" s="111"/>
      <c r="AD11765" s="111"/>
      <c r="AH11765" s="111"/>
    </row>
    <row r="11766" spans="3:34">
      <c r="C11766" s="111"/>
      <c r="D11766" s="111"/>
      <c r="E11766" s="111"/>
      <c r="F11766" s="138"/>
      <c r="G11766" s="111"/>
      <c r="J11766" s="111"/>
      <c r="AD11766" s="111"/>
      <c r="AH11766" s="111"/>
    </row>
    <row r="11767" spans="3:34">
      <c r="C11767" s="111"/>
      <c r="D11767" s="111"/>
      <c r="E11767" s="111"/>
      <c r="F11767" s="138"/>
      <c r="G11767" s="111"/>
      <c r="J11767" s="111"/>
      <c r="AD11767" s="111"/>
      <c r="AH11767" s="111"/>
    </row>
    <row r="11768" spans="3:34">
      <c r="C11768" s="111"/>
      <c r="D11768" s="111"/>
      <c r="E11768" s="111"/>
      <c r="F11768" s="138"/>
      <c r="G11768" s="111"/>
      <c r="J11768" s="111"/>
      <c r="AD11768" s="111"/>
      <c r="AH11768" s="111"/>
    </row>
    <row r="11769" spans="3:34">
      <c r="C11769" s="111"/>
      <c r="D11769" s="111"/>
      <c r="E11769" s="111"/>
      <c r="F11769" s="138"/>
      <c r="G11769" s="111"/>
      <c r="J11769" s="111"/>
      <c r="AD11769" s="111"/>
      <c r="AH11769" s="111"/>
    </row>
    <row r="11770" spans="3:34">
      <c r="C11770" s="111"/>
      <c r="D11770" s="111"/>
      <c r="E11770" s="111"/>
      <c r="F11770" s="138"/>
      <c r="G11770" s="111"/>
      <c r="J11770" s="111"/>
      <c r="AD11770" s="111"/>
      <c r="AH11770" s="111"/>
    </row>
    <row r="11771" spans="3:34">
      <c r="C11771" s="111"/>
      <c r="D11771" s="111"/>
      <c r="E11771" s="111"/>
      <c r="F11771" s="138"/>
      <c r="G11771" s="111"/>
      <c r="J11771" s="111"/>
      <c r="AD11771" s="111"/>
      <c r="AH11771" s="111"/>
    </row>
    <row r="11772" spans="3:34">
      <c r="C11772" s="111"/>
      <c r="D11772" s="111"/>
      <c r="E11772" s="111"/>
      <c r="F11772" s="138"/>
      <c r="G11772" s="111"/>
      <c r="J11772" s="111"/>
      <c r="AD11772" s="111"/>
      <c r="AH11772" s="111"/>
    </row>
    <row r="11773" spans="3:34">
      <c r="C11773" s="111"/>
      <c r="D11773" s="111"/>
      <c r="E11773" s="111"/>
      <c r="F11773" s="138"/>
      <c r="G11773" s="111"/>
      <c r="J11773" s="111"/>
      <c r="AD11773" s="111"/>
      <c r="AH11773" s="111"/>
    </row>
    <row r="11774" spans="3:34">
      <c r="C11774" s="111"/>
      <c r="D11774" s="111"/>
      <c r="E11774" s="111"/>
      <c r="F11774" s="138"/>
      <c r="G11774" s="111"/>
      <c r="J11774" s="111"/>
      <c r="AD11774" s="111"/>
      <c r="AH11774" s="111"/>
    </row>
    <row r="11775" spans="3:34">
      <c r="C11775" s="111"/>
      <c r="D11775" s="111"/>
      <c r="E11775" s="111"/>
      <c r="F11775" s="138"/>
      <c r="G11775" s="111"/>
      <c r="J11775" s="111"/>
      <c r="AD11775" s="111"/>
      <c r="AH11775" s="111"/>
    </row>
    <row r="11776" spans="3:34">
      <c r="C11776" s="111"/>
      <c r="D11776" s="111"/>
      <c r="E11776" s="111"/>
      <c r="F11776" s="138"/>
      <c r="G11776" s="111"/>
      <c r="J11776" s="111"/>
      <c r="AD11776" s="111"/>
      <c r="AH11776" s="111"/>
    </row>
    <row r="11777" spans="3:34">
      <c r="C11777" s="111"/>
      <c r="D11777" s="111"/>
      <c r="E11777" s="111"/>
      <c r="F11777" s="138"/>
      <c r="G11777" s="111"/>
      <c r="J11777" s="111"/>
      <c r="AD11777" s="111"/>
      <c r="AH11777" s="111"/>
    </row>
    <row r="11778" spans="3:34">
      <c r="C11778" s="111"/>
      <c r="D11778" s="111"/>
      <c r="E11778" s="111"/>
      <c r="F11778" s="138"/>
      <c r="G11778" s="111"/>
      <c r="J11778" s="111"/>
      <c r="AD11778" s="111"/>
      <c r="AH11778" s="111"/>
    </row>
    <row r="11779" spans="3:34">
      <c r="C11779" s="111"/>
      <c r="D11779" s="111"/>
      <c r="E11779" s="111"/>
      <c r="F11779" s="138"/>
      <c r="G11779" s="111"/>
      <c r="J11779" s="111"/>
      <c r="AD11779" s="111"/>
      <c r="AH11779" s="111"/>
    </row>
    <row r="11780" spans="3:34">
      <c r="C11780" s="111"/>
      <c r="D11780" s="111"/>
      <c r="E11780" s="111"/>
      <c r="F11780" s="138"/>
      <c r="G11780" s="111"/>
      <c r="J11780" s="111"/>
      <c r="AD11780" s="111"/>
      <c r="AH11780" s="111"/>
    </row>
    <row r="11781" spans="3:34">
      <c r="C11781" s="111"/>
      <c r="D11781" s="111"/>
      <c r="E11781" s="111"/>
      <c r="F11781" s="138"/>
      <c r="G11781" s="111"/>
      <c r="J11781" s="111"/>
      <c r="AD11781" s="111"/>
      <c r="AH11781" s="111"/>
    </row>
    <row r="11782" spans="3:34">
      <c r="C11782" s="111"/>
      <c r="D11782" s="111"/>
      <c r="E11782" s="111"/>
      <c r="F11782" s="138"/>
      <c r="G11782" s="111"/>
      <c r="J11782" s="111"/>
      <c r="AD11782" s="111"/>
      <c r="AH11782" s="111"/>
    </row>
    <row r="11783" spans="3:34">
      <c r="C11783" s="111"/>
      <c r="D11783" s="111"/>
      <c r="E11783" s="111"/>
      <c r="F11783" s="138"/>
      <c r="G11783" s="111"/>
      <c r="J11783" s="111"/>
      <c r="AD11783" s="111"/>
      <c r="AH11783" s="111"/>
    </row>
    <row r="11784" spans="3:34">
      <c r="C11784" s="111"/>
      <c r="D11784" s="111"/>
      <c r="E11784" s="111"/>
      <c r="F11784" s="138"/>
      <c r="G11784" s="111"/>
      <c r="J11784" s="111"/>
      <c r="AD11784" s="111"/>
      <c r="AH11784" s="111"/>
    </row>
    <row r="11785" spans="3:34">
      <c r="C11785" s="111"/>
      <c r="D11785" s="111"/>
      <c r="E11785" s="111"/>
      <c r="F11785" s="138"/>
      <c r="G11785" s="111"/>
      <c r="J11785" s="111"/>
      <c r="AD11785" s="111"/>
      <c r="AH11785" s="111"/>
    </row>
    <row r="11786" spans="3:34">
      <c r="C11786" s="111"/>
      <c r="D11786" s="111"/>
      <c r="E11786" s="111"/>
      <c r="F11786" s="138"/>
      <c r="G11786" s="111"/>
      <c r="J11786" s="111"/>
      <c r="AD11786" s="111"/>
      <c r="AH11786" s="111"/>
    </row>
    <row r="11787" spans="3:34">
      <c r="C11787" s="111"/>
      <c r="D11787" s="111"/>
      <c r="E11787" s="111"/>
      <c r="F11787" s="138"/>
      <c r="G11787" s="111"/>
      <c r="J11787" s="111"/>
      <c r="AD11787" s="111"/>
      <c r="AH11787" s="111"/>
    </row>
    <row r="11788" spans="3:34">
      <c r="C11788" s="111"/>
      <c r="D11788" s="111"/>
      <c r="E11788" s="111"/>
      <c r="F11788" s="138"/>
      <c r="G11788" s="111"/>
      <c r="J11788" s="111"/>
      <c r="AD11788" s="111"/>
      <c r="AH11788" s="111"/>
    </row>
    <row r="11789" spans="3:34">
      <c r="C11789" s="111"/>
      <c r="D11789" s="111"/>
      <c r="E11789" s="111"/>
      <c r="F11789" s="138"/>
      <c r="G11789" s="111"/>
      <c r="J11789" s="111"/>
      <c r="AD11789" s="111"/>
      <c r="AH11789" s="111"/>
    </row>
    <row r="11790" spans="3:34">
      <c r="C11790" s="111"/>
      <c r="D11790" s="111"/>
      <c r="E11790" s="111"/>
      <c r="F11790" s="138"/>
      <c r="G11790" s="111"/>
      <c r="J11790" s="111"/>
      <c r="AD11790" s="111"/>
      <c r="AH11790" s="111"/>
    </row>
    <row r="11791" spans="3:34">
      <c r="C11791" s="111"/>
      <c r="D11791" s="111"/>
      <c r="E11791" s="111"/>
      <c r="F11791" s="138"/>
      <c r="G11791" s="111"/>
      <c r="J11791" s="111"/>
      <c r="AD11791" s="111"/>
      <c r="AH11791" s="111"/>
    </row>
    <row r="11792" spans="3:34">
      <c r="C11792" s="111"/>
      <c r="D11792" s="111"/>
      <c r="E11792" s="111"/>
      <c r="F11792" s="138"/>
      <c r="G11792" s="111"/>
      <c r="J11792" s="111"/>
      <c r="AD11792" s="111"/>
      <c r="AH11792" s="111"/>
    </row>
    <row r="11793" spans="3:34">
      <c r="C11793" s="111"/>
      <c r="D11793" s="111"/>
      <c r="E11793" s="111"/>
      <c r="F11793" s="138"/>
      <c r="G11793" s="111"/>
      <c r="J11793" s="111"/>
      <c r="AD11793" s="111"/>
      <c r="AH11793" s="111"/>
    </row>
    <row r="11794" spans="3:34">
      <c r="C11794" s="111"/>
      <c r="D11794" s="111"/>
      <c r="E11794" s="111"/>
      <c r="F11794" s="138"/>
      <c r="G11794" s="111"/>
      <c r="J11794" s="111"/>
      <c r="AD11794" s="111"/>
      <c r="AH11794" s="111"/>
    </row>
    <row r="11795" spans="3:34">
      <c r="C11795" s="111"/>
      <c r="D11795" s="111"/>
      <c r="E11795" s="111"/>
      <c r="F11795" s="138"/>
      <c r="G11795" s="111"/>
      <c r="J11795" s="111"/>
      <c r="AD11795" s="111"/>
      <c r="AH11795" s="111"/>
    </row>
    <row r="11796" spans="3:34">
      <c r="C11796" s="111"/>
      <c r="D11796" s="111"/>
      <c r="E11796" s="111"/>
      <c r="F11796" s="138"/>
      <c r="G11796" s="111"/>
      <c r="J11796" s="111"/>
      <c r="AD11796" s="111"/>
      <c r="AH11796" s="111"/>
    </row>
    <row r="11797" spans="3:34">
      <c r="C11797" s="111"/>
      <c r="D11797" s="111"/>
      <c r="E11797" s="111"/>
      <c r="F11797" s="138"/>
      <c r="G11797" s="111"/>
      <c r="J11797" s="111"/>
      <c r="AD11797" s="111"/>
      <c r="AH11797" s="111"/>
    </row>
    <row r="11798" spans="3:34">
      <c r="C11798" s="111"/>
      <c r="D11798" s="111"/>
      <c r="E11798" s="111"/>
      <c r="F11798" s="138"/>
      <c r="G11798" s="111"/>
      <c r="J11798" s="111"/>
      <c r="AD11798" s="111"/>
      <c r="AH11798" s="111"/>
    </row>
    <row r="11799" spans="3:34">
      <c r="C11799" s="111"/>
      <c r="D11799" s="111"/>
      <c r="E11799" s="111"/>
      <c r="F11799" s="138"/>
      <c r="G11799" s="111"/>
      <c r="J11799" s="111"/>
      <c r="AD11799" s="111"/>
      <c r="AH11799" s="111"/>
    </row>
    <row r="11800" spans="3:34">
      <c r="C11800" s="111"/>
      <c r="D11800" s="111"/>
      <c r="E11800" s="111"/>
      <c r="F11800" s="138"/>
      <c r="G11800" s="111"/>
      <c r="J11800" s="111"/>
      <c r="AD11800" s="111"/>
      <c r="AH11800" s="111"/>
    </row>
    <row r="11801" spans="3:34">
      <c r="C11801" s="111"/>
      <c r="D11801" s="111"/>
      <c r="E11801" s="111"/>
      <c r="F11801" s="138"/>
      <c r="G11801" s="111"/>
      <c r="J11801" s="111"/>
      <c r="AD11801" s="111"/>
      <c r="AH11801" s="111"/>
    </row>
    <row r="11802" spans="3:34">
      <c r="C11802" s="111"/>
      <c r="D11802" s="111"/>
      <c r="E11802" s="111"/>
      <c r="F11802" s="138"/>
      <c r="G11802" s="111"/>
      <c r="J11802" s="111"/>
      <c r="AD11802" s="111"/>
      <c r="AH11802" s="111"/>
    </row>
    <row r="11803" spans="3:34">
      <c r="C11803" s="111"/>
      <c r="D11803" s="111"/>
      <c r="E11803" s="111"/>
      <c r="F11803" s="138"/>
      <c r="G11803" s="111"/>
      <c r="J11803" s="111"/>
      <c r="AD11803" s="111"/>
      <c r="AH11803" s="111"/>
    </row>
    <row r="11804" spans="3:34">
      <c r="C11804" s="111"/>
      <c r="D11804" s="111"/>
      <c r="E11804" s="111"/>
      <c r="F11804" s="138"/>
      <c r="G11804" s="111"/>
      <c r="J11804" s="111"/>
      <c r="AD11804" s="111"/>
      <c r="AH11804" s="111"/>
    </row>
    <row r="11805" spans="3:34">
      <c r="C11805" s="111"/>
      <c r="D11805" s="111"/>
      <c r="E11805" s="111"/>
      <c r="F11805" s="138"/>
      <c r="G11805" s="111"/>
      <c r="J11805" s="111"/>
      <c r="AD11805" s="111"/>
      <c r="AH11805" s="111"/>
    </row>
    <row r="11806" spans="3:34">
      <c r="C11806" s="111"/>
      <c r="D11806" s="111"/>
      <c r="E11806" s="111"/>
      <c r="F11806" s="138"/>
      <c r="G11806" s="111"/>
      <c r="J11806" s="111"/>
      <c r="AD11806" s="111"/>
      <c r="AH11806" s="111"/>
    </row>
    <row r="11807" spans="3:34">
      <c r="C11807" s="111"/>
      <c r="D11807" s="111"/>
      <c r="E11807" s="111"/>
      <c r="F11807" s="138"/>
      <c r="G11807" s="111"/>
      <c r="J11807" s="111"/>
      <c r="AD11807" s="111"/>
      <c r="AH11807" s="111"/>
    </row>
    <row r="11808" spans="3:34">
      <c r="C11808" s="111"/>
      <c r="D11808" s="111"/>
      <c r="E11808" s="111"/>
      <c r="F11808" s="138"/>
      <c r="G11808" s="111"/>
      <c r="J11808" s="111"/>
      <c r="AD11808" s="111"/>
      <c r="AH11808" s="111"/>
    </row>
    <row r="11809" spans="3:34">
      <c r="C11809" s="111"/>
      <c r="D11809" s="111"/>
      <c r="E11809" s="111"/>
      <c r="F11809" s="138"/>
      <c r="G11809" s="111"/>
      <c r="J11809" s="111"/>
      <c r="AD11809" s="111"/>
      <c r="AH11809" s="111"/>
    </row>
    <row r="11810" spans="3:34">
      <c r="C11810" s="111"/>
      <c r="D11810" s="111"/>
      <c r="E11810" s="111"/>
      <c r="F11810" s="138"/>
      <c r="G11810" s="111"/>
      <c r="J11810" s="111"/>
      <c r="AD11810" s="111"/>
      <c r="AH11810" s="111"/>
    </row>
    <row r="11811" spans="3:34">
      <c r="C11811" s="111"/>
      <c r="D11811" s="111"/>
      <c r="E11811" s="111"/>
      <c r="F11811" s="138"/>
      <c r="G11811" s="111"/>
      <c r="J11811" s="111"/>
      <c r="AD11811" s="111"/>
      <c r="AH11811" s="111"/>
    </row>
    <row r="11812" spans="3:34">
      <c r="C11812" s="111"/>
      <c r="D11812" s="111"/>
      <c r="E11812" s="111"/>
      <c r="F11812" s="138"/>
      <c r="G11812" s="111"/>
      <c r="J11812" s="111"/>
      <c r="AD11812" s="111"/>
      <c r="AH11812" s="111"/>
    </row>
    <row r="11813" spans="3:34">
      <c r="C11813" s="111"/>
      <c r="D11813" s="111"/>
      <c r="E11813" s="111"/>
      <c r="F11813" s="138"/>
      <c r="G11813" s="111"/>
      <c r="J11813" s="111"/>
      <c r="AD11813" s="111"/>
      <c r="AH11813" s="111"/>
    </row>
    <row r="11814" spans="3:34">
      <c r="C11814" s="111"/>
      <c r="D11814" s="111"/>
      <c r="E11814" s="111"/>
      <c r="F11814" s="138"/>
      <c r="G11814" s="111"/>
      <c r="J11814" s="111"/>
      <c r="AD11814" s="111"/>
      <c r="AH11814" s="111"/>
    </row>
    <row r="11815" spans="3:34">
      <c r="C11815" s="111"/>
      <c r="D11815" s="111"/>
      <c r="E11815" s="111"/>
      <c r="F11815" s="138"/>
      <c r="G11815" s="111"/>
      <c r="J11815" s="111"/>
      <c r="AD11815" s="111"/>
      <c r="AH11815" s="111"/>
    </row>
    <row r="11816" spans="3:34">
      <c r="C11816" s="111"/>
      <c r="D11816" s="111"/>
      <c r="E11816" s="111"/>
      <c r="F11816" s="138"/>
      <c r="G11816" s="111"/>
      <c r="J11816" s="111"/>
      <c r="AD11816" s="111"/>
      <c r="AH11816" s="111"/>
    </row>
    <row r="11817" spans="3:34">
      <c r="C11817" s="111"/>
      <c r="D11817" s="111"/>
      <c r="E11817" s="111"/>
      <c r="F11817" s="138"/>
      <c r="G11817" s="111"/>
      <c r="J11817" s="111"/>
      <c r="AD11817" s="111"/>
      <c r="AH11817" s="111"/>
    </row>
    <row r="11818" spans="3:34">
      <c r="C11818" s="111"/>
      <c r="D11818" s="111"/>
      <c r="E11818" s="111"/>
      <c r="F11818" s="138"/>
      <c r="G11818" s="111"/>
      <c r="J11818" s="111"/>
      <c r="AD11818" s="111"/>
      <c r="AH11818" s="111"/>
    </row>
    <row r="11819" spans="3:34">
      <c r="C11819" s="111"/>
      <c r="D11819" s="111"/>
      <c r="E11819" s="111"/>
      <c r="F11819" s="138"/>
      <c r="G11819" s="111"/>
      <c r="J11819" s="111"/>
      <c r="AD11819" s="111"/>
      <c r="AH11819" s="111"/>
    </row>
    <row r="11820" spans="3:34">
      <c r="C11820" s="111"/>
      <c r="D11820" s="111"/>
      <c r="E11820" s="111"/>
      <c r="F11820" s="138"/>
      <c r="G11820" s="111"/>
      <c r="J11820" s="111"/>
      <c r="AD11820" s="111"/>
      <c r="AH11820" s="111"/>
    </row>
    <row r="11821" spans="3:34">
      <c r="C11821" s="111"/>
      <c r="D11821" s="111"/>
      <c r="E11821" s="111"/>
      <c r="F11821" s="138"/>
      <c r="G11821" s="111"/>
      <c r="J11821" s="111"/>
      <c r="AD11821" s="111"/>
      <c r="AH11821" s="111"/>
    </row>
    <row r="11822" spans="3:34">
      <c r="C11822" s="111"/>
      <c r="D11822" s="111"/>
      <c r="E11822" s="111"/>
      <c r="F11822" s="138"/>
      <c r="G11822" s="111"/>
      <c r="J11822" s="111"/>
      <c r="AD11822" s="111"/>
      <c r="AH11822" s="111"/>
    </row>
    <row r="11823" spans="3:34">
      <c r="C11823" s="111"/>
      <c r="D11823" s="111"/>
      <c r="E11823" s="111"/>
      <c r="F11823" s="138"/>
      <c r="G11823" s="111"/>
      <c r="J11823" s="111"/>
      <c r="AD11823" s="111"/>
      <c r="AH11823" s="111"/>
    </row>
    <row r="11824" spans="3:34">
      <c r="C11824" s="111"/>
      <c r="D11824" s="111"/>
      <c r="E11824" s="111"/>
      <c r="F11824" s="138"/>
      <c r="G11824" s="111"/>
      <c r="J11824" s="111"/>
      <c r="AD11824" s="111"/>
      <c r="AH11824" s="111"/>
    </row>
    <row r="11825" spans="3:34">
      <c r="C11825" s="111"/>
      <c r="D11825" s="111"/>
      <c r="E11825" s="111"/>
      <c r="F11825" s="138"/>
      <c r="G11825" s="111"/>
      <c r="J11825" s="111"/>
      <c r="AD11825" s="111"/>
      <c r="AH11825" s="111"/>
    </row>
    <row r="11826" spans="3:34">
      <c r="C11826" s="111"/>
      <c r="D11826" s="111"/>
      <c r="E11826" s="111"/>
      <c r="F11826" s="138"/>
      <c r="G11826" s="111"/>
      <c r="J11826" s="111"/>
      <c r="AD11826" s="111"/>
      <c r="AH11826" s="111"/>
    </row>
    <row r="11827" spans="3:34">
      <c r="C11827" s="111"/>
      <c r="D11827" s="111"/>
      <c r="E11827" s="111"/>
      <c r="F11827" s="138"/>
      <c r="G11827" s="111"/>
      <c r="J11827" s="111"/>
      <c r="AD11827" s="111"/>
      <c r="AH11827" s="111"/>
    </row>
    <row r="11828" spans="3:34">
      <c r="C11828" s="111"/>
      <c r="D11828" s="111"/>
      <c r="E11828" s="111"/>
      <c r="F11828" s="138"/>
      <c r="G11828" s="111"/>
      <c r="J11828" s="111"/>
      <c r="AD11828" s="111"/>
      <c r="AH11828" s="111"/>
    </row>
    <row r="11829" spans="3:34">
      <c r="C11829" s="111"/>
      <c r="D11829" s="111"/>
      <c r="E11829" s="111"/>
      <c r="F11829" s="138"/>
      <c r="G11829" s="111"/>
      <c r="J11829" s="111"/>
      <c r="AD11829" s="111"/>
      <c r="AH11829" s="111"/>
    </row>
    <row r="11830" spans="3:34">
      <c r="C11830" s="111"/>
      <c r="D11830" s="111"/>
      <c r="E11830" s="111"/>
      <c r="F11830" s="138"/>
      <c r="G11830" s="111"/>
      <c r="J11830" s="111"/>
      <c r="AD11830" s="111"/>
      <c r="AH11830" s="111"/>
    </row>
    <row r="11831" spans="3:34">
      <c r="C11831" s="111"/>
      <c r="D11831" s="111"/>
      <c r="E11831" s="111"/>
      <c r="F11831" s="138"/>
      <c r="G11831" s="111"/>
      <c r="J11831" s="111"/>
      <c r="AD11831" s="111"/>
      <c r="AH11831" s="111"/>
    </row>
    <row r="11832" spans="3:34">
      <c r="C11832" s="111"/>
      <c r="D11832" s="111"/>
      <c r="E11832" s="111"/>
      <c r="F11832" s="138"/>
      <c r="G11832" s="111"/>
      <c r="J11832" s="111"/>
      <c r="AD11832" s="111"/>
      <c r="AH11832" s="111"/>
    </row>
    <row r="11833" spans="3:34">
      <c r="C11833" s="111"/>
      <c r="D11833" s="111"/>
      <c r="E11833" s="111"/>
      <c r="F11833" s="138"/>
      <c r="G11833" s="111"/>
      <c r="J11833" s="111"/>
      <c r="AD11833" s="111"/>
      <c r="AH11833" s="111"/>
    </row>
    <row r="11834" spans="3:34">
      <c r="C11834" s="111"/>
      <c r="D11834" s="111"/>
      <c r="E11834" s="111"/>
      <c r="F11834" s="138"/>
      <c r="G11834" s="111"/>
      <c r="J11834" s="111"/>
      <c r="AD11834" s="111"/>
      <c r="AH11834" s="111"/>
    </row>
    <row r="11835" spans="3:34">
      <c r="C11835" s="111"/>
      <c r="D11835" s="111"/>
      <c r="E11835" s="111"/>
      <c r="F11835" s="138"/>
      <c r="G11835" s="111"/>
      <c r="J11835" s="111"/>
      <c r="AD11835" s="111"/>
      <c r="AH11835" s="111"/>
    </row>
    <row r="11836" spans="3:34">
      <c r="C11836" s="111"/>
      <c r="D11836" s="111"/>
      <c r="E11836" s="111"/>
      <c r="F11836" s="138"/>
      <c r="G11836" s="111"/>
      <c r="J11836" s="111"/>
      <c r="AD11836" s="111"/>
      <c r="AH11836" s="111"/>
    </row>
    <row r="11837" spans="3:34">
      <c r="C11837" s="111"/>
      <c r="D11837" s="111"/>
      <c r="E11837" s="111"/>
      <c r="F11837" s="138"/>
      <c r="G11837" s="111"/>
      <c r="J11837" s="111"/>
      <c r="AD11837" s="111"/>
      <c r="AH11837" s="111"/>
    </row>
    <row r="11838" spans="3:34">
      <c r="C11838" s="111"/>
      <c r="D11838" s="111"/>
      <c r="E11838" s="111"/>
      <c r="F11838" s="138"/>
      <c r="G11838" s="111"/>
      <c r="J11838" s="111"/>
      <c r="AD11838" s="111"/>
      <c r="AH11838" s="111"/>
    </row>
    <row r="11839" spans="3:34">
      <c r="C11839" s="111"/>
      <c r="D11839" s="111"/>
      <c r="E11839" s="111"/>
      <c r="F11839" s="138"/>
      <c r="G11839" s="111"/>
      <c r="J11839" s="111"/>
      <c r="AD11839" s="111"/>
      <c r="AH11839" s="111"/>
    </row>
    <row r="11840" spans="3:34">
      <c r="C11840" s="111"/>
      <c r="D11840" s="111"/>
      <c r="E11840" s="111"/>
      <c r="F11840" s="138"/>
      <c r="G11840" s="111"/>
      <c r="J11840" s="111"/>
      <c r="AD11840" s="111"/>
      <c r="AH11840" s="111"/>
    </row>
    <row r="11841" spans="3:34">
      <c r="C11841" s="111"/>
      <c r="D11841" s="111"/>
      <c r="E11841" s="111"/>
      <c r="F11841" s="138"/>
      <c r="G11841" s="111"/>
      <c r="J11841" s="111"/>
      <c r="AD11841" s="111"/>
      <c r="AH11841" s="111"/>
    </row>
    <row r="11842" spans="3:34">
      <c r="C11842" s="111"/>
      <c r="D11842" s="111"/>
      <c r="E11842" s="111"/>
      <c r="F11842" s="138"/>
      <c r="G11842" s="111"/>
      <c r="J11842" s="111"/>
      <c r="AD11842" s="111"/>
      <c r="AH11842" s="111"/>
    </row>
    <row r="11843" spans="3:34">
      <c r="C11843" s="111"/>
      <c r="D11843" s="111"/>
      <c r="E11843" s="111"/>
      <c r="F11843" s="138"/>
      <c r="G11843" s="111"/>
      <c r="J11843" s="111"/>
      <c r="AD11843" s="111"/>
      <c r="AH11843" s="111"/>
    </row>
    <row r="11844" spans="3:34">
      <c r="C11844" s="111"/>
      <c r="D11844" s="111"/>
      <c r="E11844" s="111"/>
      <c r="F11844" s="138"/>
      <c r="G11844" s="111"/>
      <c r="J11844" s="111"/>
      <c r="AD11844" s="111"/>
      <c r="AH11844" s="111"/>
    </row>
    <row r="11845" spans="3:34">
      <c r="C11845" s="111"/>
      <c r="D11845" s="111"/>
      <c r="E11845" s="111"/>
      <c r="F11845" s="138"/>
      <c r="G11845" s="111"/>
      <c r="J11845" s="111"/>
      <c r="AD11845" s="111"/>
      <c r="AH11845" s="111"/>
    </row>
    <row r="11846" spans="3:34">
      <c r="C11846" s="111"/>
      <c r="D11846" s="111"/>
      <c r="E11846" s="111"/>
      <c r="F11846" s="138"/>
      <c r="G11846" s="111"/>
      <c r="J11846" s="111"/>
      <c r="AD11846" s="111"/>
      <c r="AH11846" s="111"/>
    </row>
    <row r="11847" spans="3:34">
      <c r="C11847" s="111"/>
      <c r="D11847" s="111"/>
      <c r="E11847" s="111"/>
      <c r="F11847" s="138"/>
      <c r="G11847" s="111"/>
      <c r="J11847" s="111"/>
      <c r="AD11847" s="111"/>
      <c r="AH11847" s="111"/>
    </row>
    <row r="11848" spans="3:34">
      <c r="C11848" s="111"/>
      <c r="D11848" s="111"/>
      <c r="E11848" s="111"/>
      <c r="F11848" s="138"/>
      <c r="G11848" s="111"/>
      <c r="J11848" s="111"/>
      <c r="AD11848" s="111"/>
      <c r="AH11848" s="111"/>
    </row>
    <row r="11849" spans="3:34">
      <c r="C11849" s="111"/>
      <c r="D11849" s="111"/>
      <c r="E11849" s="111"/>
      <c r="F11849" s="138"/>
      <c r="G11849" s="111"/>
      <c r="J11849" s="111"/>
      <c r="AD11849" s="111"/>
      <c r="AH11849" s="111"/>
    </row>
    <row r="11850" spans="3:34">
      <c r="C11850" s="111"/>
      <c r="D11850" s="111"/>
      <c r="E11850" s="111"/>
      <c r="F11850" s="138"/>
      <c r="G11850" s="111"/>
      <c r="J11850" s="111"/>
      <c r="AD11850" s="111"/>
      <c r="AH11850" s="111"/>
    </row>
    <row r="11851" spans="3:34">
      <c r="C11851" s="111"/>
      <c r="D11851" s="111"/>
      <c r="E11851" s="111"/>
      <c r="F11851" s="138"/>
      <c r="G11851" s="111"/>
      <c r="J11851" s="111"/>
      <c r="AD11851" s="111"/>
      <c r="AH11851" s="111"/>
    </row>
    <row r="11852" spans="3:34">
      <c r="C11852" s="111"/>
      <c r="D11852" s="111"/>
      <c r="E11852" s="111"/>
      <c r="F11852" s="138"/>
      <c r="G11852" s="111"/>
      <c r="J11852" s="111"/>
      <c r="AD11852" s="111"/>
      <c r="AH11852" s="111"/>
    </row>
    <row r="11853" spans="3:34">
      <c r="C11853" s="111"/>
      <c r="D11853" s="111"/>
      <c r="E11853" s="111"/>
      <c r="F11853" s="138"/>
      <c r="G11853" s="111"/>
      <c r="J11853" s="111"/>
      <c r="AD11853" s="111"/>
      <c r="AH11853" s="111"/>
    </row>
    <row r="11854" spans="3:34">
      <c r="C11854" s="111"/>
      <c r="D11854" s="111"/>
      <c r="E11854" s="111"/>
      <c r="F11854" s="138"/>
      <c r="G11854" s="111"/>
      <c r="J11854" s="111"/>
      <c r="AD11854" s="111"/>
      <c r="AH11854" s="111"/>
    </row>
    <row r="11855" spans="3:34">
      <c r="C11855" s="111"/>
      <c r="D11855" s="111"/>
      <c r="E11855" s="111"/>
      <c r="F11855" s="138"/>
      <c r="G11855" s="111"/>
      <c r="J11855" s="111"/>
      <c r="AD11855" s="111"/>
      <c r="AH11855" s="111"/>
    </row>
    <row r="11856" spans="3:34">
      <c r="C11856" s="111"/>
      <c r="D11856" s="111"/>
      <c r="E11856" s="111"/>
      <c r="F11856" s="138"/>
      <c r="G11856" s="111"/>
      <c r="J11856" s="111"/>
      <c r="AD11856" s="111"/>
      <c r="AH11856" s="111"/>
    </row>
    <row r="11857" spans="3:34">
      <c r="C11857" s="111"/>
      <c r="D11857" s="111"/>
      <c r="E11857" s="111"/>
      <c r="F11857" s="138"/>
      <c r="G11857" s="111"/>
      <c r="J11857" s="111"/>
      <c r="AD11857" s="111"/>
      <c r="AH11857" s="111"/>
    </row>
    <row r="11858" spans="3:34">
      <c r="C11858" s="111"/>
      <c r="D11858" s="111"/>
      <c r="E11858" s="111"/>
      <c r="F11858" s="138"/>
      <c r="G11858" s="111"/>
      <c r="J11858" s="111"/>
      <c r="AD11858" s="111"/>
      <c r="AH11858" s="111"/>
    </row>
    <row r="11859" spans="3:34">
      <c r="C11859" s="111"/>
      <c r="D11859" s="111"/>
      <c r="E11859" s="111"/>
      <c r="F11859" s="138"/>
      <c r="G11859" s="111"/>
      <c r="J11859" s="111"/>
      <c r="AD11859" s="111"/>
      <c r="AH11859" s="111"/>
    </row>
    <row r="11860" spans="3:34">
      <c r="C11860" s="111"/>
      <c r="D11860" s="111"/>
      <c r="E11860" s="111"/>
      <c r="F11860" s="138"/>
      <c r="G11860" s="111"/>
      <c r="J11860" s="111"/>
      <c r="AD11860" s="111"/>
      <c r="AH11860" s="111"/>
    </row>
    <row r="11861" spans="3:34">
      <c r="C11861" s="111"/>
      <c r="D11861" s="111"/>
      <c r="E11861" s="111"/>
      <c r="F11861" s="138"/>
      <c r="G11861" s="111"/>
      <c r="J11861" s="111"/>
      <c r="AD11861" s="111"/>
      <c r="AH11861" s="111"/>
    </row>
    <row r="11862" spans="3:34">
      <c r="C11862" s="111"/>
      <c r="D11862" s="111"/>
      <c r="E11862" s="111"/>
      <c r="F11862" s="138"/>
      <c r="G11862" s="111"/>
      <c r="J11862" s="111"/>
      <c r="AD11862" s="111"/>
      <c r="AH11862" s="111"/>
    </row>
    <row r="11863" spans="3:34">
      <c r="C11863" s="111"/>
      <c r="D11863" s="111"/>
      <c r="E11863" s="111"/>
      <c r="F11863" s="138"/>
      <c r="G11863" s="111"/>
      <c r="J11863" s="111"/>
      <c r="AD11863" s="111"/>
      <c r="AH11863" s="111"/>
    </row>
    <row r="11864" spans="3:34">
      <c r="C11864" s="111"/>
      <c r="D11864" s="111"/>
      <c r="E11864" s="111"/>
      <c r="F11864" s="138"/>
      <c r="G11864" s="111"/>
      <c r="J11864" s="111"/>
      <c r="AD11864" s="111"/>
      <c r="AH11864" s="111"/>
    </row>
    <row r="11865" spans="3:34">
      <c r="C11865" s="111"/>
      <c r="D11865" s="111"/>
      <c r="E11865" s="111"/>
      <c r="F11865" s="138"/>
      <c r="G11865" s="111"/>
      <c r="J11865" s="111"/>
      <c r="AD11865" s="111"/>
      <c r="AH11865" s="111"/>
    </row>
    <row r="11866" spans="3:34">
      <c r="C11866" s="111"/>
      <c r="D11866" s="111"/>
      <c r="E11866" s="111"/>
      <c r="F11866" s="138"/>
      <c r="G11866" s="111"/>
      <c r="J11866" s="111"/>
      <c r="AD11866" s="111"/>
      <c r="AH11866" s="111"/>
    </row>
    <row r="11867" spans="3:34">
      <c r="C11867" s="111"/>
      <c r="D11867" s="111"/>
      <c r="E11867" s="111"/>
      <c r="F11867" s="138"/>
      <c r="G11867" s="111"/>
      <c r="J11867" s="111"/>
      <c r="AD11867" s="111"/>
      <c r="AH11867" s="111"/>
    </row>
    <row r="11868" spans="3:34">
      <c r="C11868" s="111"/>
      <c r="D11868" s="111"/>
      <c r="E11868" s="111"/>
      <c r="F11868" s="138"/>
      <c r="G11868" s="111"/>
      <c r="J11868" s="111"/>
      <c r="AD11868" s="111"/>
      <c r="AH11868" s="111"/>
    </row>
    <row r="11869" spans="3:34">
      <c r="C11869" s="111"/>
      <c r="D11869" s="111"/>
      <c r="E11869" s="111"/>
      <c r="F11869" s="138"/>
      <c r="G11869" s="111"/>
      <c r="J11869" s="111"/>
      <c r="AD11869" s="111"/>
      <c r="AH11869" s="111"/>
    </row>
    <row r="11870" spans="3:34">
      <c r="C11870" s="111"/>
      <c r="D11870" s="111"/>
      <c r="E11870" s="111"/>
      <c r="F11870" s="138"/>
      <c r="G11870" s="111"/>
      <c r="J11870" s="111"/>
      <c r="AD11870" s="111"/>
      <c r="AH11870" s="111"/>
    </row>
    <row r="11871" spans="3:34">
      <c r="C11871" s="111"/>
      <c r="D11871" s="111"/>
      <c r="E11871" s="111"/>
      <c r="F11871" s="138"/>
      <c r="G11871" s="111"/>
      <c r="J11871" s="111"/>
      <c r="AD11871" s="111"/>
      <c r="AH11871" s="111"/>
    </row>
    <row r="11872" spans="3:34">
      <c r="C11872" s="111"/>
      <c r="D11872" s="111"/>
      <c r="E11872" s="111"/>
      <c r="F11872" s="138"/>
      <c r="G11872" s="111"/>
      <c r="J11872" s="111"/>
      <c r="AD11872" s="111"/>
      <c r="AH11872" s="111"/>
    </row>
    <row r="11873" spans="3:34">
      <c r="C11873" s="111"/>
      <c r="D11873" s="111"/>
      <c r="E11873" s="111"/>
      <c r="F11873" s="138"/>
      <c r="G11873" s="111"/>
      <c r="J11873" s="111"/>
      <c r="AD11873" s="111"/>
      <c r="AH11873" s="111"/>
    </row>
    <row r="11874" spans="3:34">
      <c r="C11874" s="111"/>
      <c r="D11874" s="111"/>
      <c r="E11874" s="111"/>
      <c r="F11874" s="138"/>
      <c r="G11874" s="111"/>
      <c r="J11874" s="111"/>
      <c r="AD11874" s="111"/>
      <c r="AH11874" s="111"/>
    </row>
    <row r="11875" spans="3:34">
      <c r="C11875" s="111"/>
      <c r="D11875" s="111"/>
      <c r="E11875" s="111"/>
      <c r="F11875" s="138"/>
      <c r="G11875" s="111"/>
      <c r="J11875" s="111"/>
      <c r="AD11875" s="111"/>
      <c r="AH11875" s="111"/>
    </row>
    <row r="11876" spans="3:34">
      <c r="C11876" s="111"/>
      <c r="D11876" s="111"/>
      <c r="E11876" s="111"/>
      <c r="F11876" s="138"/>
      <c r="G11876" s="111"/>
      <c r="J11876" s="111"/>
      <c r="AD11876" s="111"/>
      <c r="AH11876" s="111"/>
    </row>
    <row r="11877" spans="3:34">
      <c r="C11877" s="111"/>
      <c r="D11877" s="111"/>
      <c r="E11877" s="111"/>
      <c r="F11877" s="138"/>
      <c r="G11877" s="111"/>
      <c r="J11877" s="111"/>
      <c r="AD11877" s="111"/>
      <c r="AH11877" s="111"/>
    </row>
    <row r="11878" spans="3:34">
      <c r="C11878" s="111"/>
      <c r="D11878" s="111"/>
      <c r="E11878" s="111"/>
      <c r="F11878" s="138"/>
      <c r="G11878" s="111"/>
      <c r="J11878" s="111"/>
      <c r="AD11878" s="111"/>
      <c r="AH11878" s="111"/>
    </row>
    <row r="11879" spans="3:34">
      <c r="C11879" s="111"/>
      <c r="D11879" s="111"/>
      <c r="E11879" s="111"/>
      <c r="F11879" s="138"/>
      <c r="G11879" s="111"/>
      <c r="J11879" s="111"/>
      <c r="AD11879" s="111"/>
      <c r="AH11879" s="111"/>
    </row>
    <row r="11880" spans="3:34">
      <c r="C11880" s="111"/>
      <c r="D11880" s="111"/>
      <c r="E11880" s="111"/>
      <c r="F11880" s="138"/>
      <c r="G11880" s="111"/>
      <c r="J11880" s="111"/>
      <c r="AD11880" s="111"/>
      <c r="AH11880" s="111"/>
    </row>
    <row r="11881" spans="3:34">
      <c r="C11881" s="111"/>
      <c r="D11881" s="111"/>
      <c r="E11881" s="111"/>
      <c r="F11881" s="138"/>
      <c r="G11881" s="111"/>
      <c r="J11881" s="111"/>
      <c r="AD11881" s="111"/>
      <c r="AH11881" s="111"/>
    </row>
    <row r="11882" spans="3:34">
      <c r="C11882" s="111"/>
      <c r="D11882" s="111"/>
      <c r="E11882" s="111"/>
      <c r="F11882" s="138"/>
      <c r="G11882" s="111"/>
      <c r="J11882" s="111"/>
      <c r="AD11882" s="111"/>
      <c r="AH11882" s="111"/>
    </row>
    <row r="11883" spans="3:34">
      <c r="C11883" s="111"/>
      <c r="D11883" s="111"/>
      <c r="E11883" s="111"/>
      <c r="F11883" s="138"/>
      <c r="G11883" s="111"/>
      <c r="J11883" s="111"/>
      <c r="AD11883" s="111"/>
      <c r="AH11883" s="111"/>
    </row>
    <row r="11884" spans="3:34">
      <c r="C11884" s="111"/>
      <c r="D11884" s="111"/>
      <c r="E11884" s="111"/>
      <c r="F11884" s="138"/>
      <c r="G11884" s="111"/>
      <c r="J11884" s="111"/>
      <c r="AD11884" s="111"/>
      <c r="AH11884" s="111"/>
    </row>
    <row r="11885" spans="3:34">
      <c r="C11885" s="111"/>
      <c r="D11885" s="111"/>
      <c r="E11885" s="111"/>
      <c r="F11885" s="138"/>
      <c r="G11885" s="111"/>
      <c r="J11885" s="111"/>
      <c r="AD11885" s="111"/>
      <c r="AH11885" s="111"/>
    </row>
    <row r="11886" spans="3:34">
      <c r="C11886" s="111"/>
      <c r="D11886" s="111"/>
      <c r="E11886" s="111"/>
      <c r="F11886" s="138"/>
      <c r="G11886" s="111"/>
      <c r="J11886" s="111"/>
      <c r="AD11886" s="111"/>
      <c r="AH11886" s="111"/>
    </row>
    <row r="11887" spans="3:34">
      <c r="C11887" s="111"/>
      <c r="D11887" s="111"/>
      <c r="E11887" s="111"/>
      <c r="F11887" s="138"/>
      <c r="G11887" s="111"/>
      <c r="J11887" s="111"/>
      <c r="AD11887" s="111"/>
      <c r="AH11887" s="111"/>
    </row>
    <row r="11888" spans="3:34">
      <c r="C11888" s="111"/>
      <c r="D11888" s="111"/>
      <c r="E11888" s="111"/>
      <c r="F11888" s="138"/>
      <c r="G11888" s="111"/>
      <c r="J11888" s="111"/>
      <c r="AD11888" s="111"/>
      <c r="AH11888" s="111"/>
    </row>
    <row r="11889" spans="3:34">
      <c r="C11889" s="111"/>
      <c r="D11889" s="111"/>
      <c r="E11889" s="111"/>
      <c r="F11889" s="138"/>
      <c r="G11889" s="111"/>
      <c r="J11889" s="111"/>
      <c r="AD11889" s="111"/>
      <c r="AH11889" s="111"/>
    </row>
    <row r="11890" spans="3:34">
      <c r="C11890" s="111"/>
      <c r="D11890" s="111"/>
      <c r="E11890" s="111"/>
      <c r="F11890" s="138"/>
      <c r="G11890" s="111"/>
      <c r="J11890" s="111"/>
      <c r="AD11890" s="111"/>
      <c r="AH11890" s="111"/>
    </row>
    <row r="11891" spans="3:34">
      <c r="C11891" s="111"/>
      <c r="D11891" s="111"/>
      <c r="E11891" s="111"/>
      <c r="F11891" s="138"/>
      <c r="G11891" s="111"/>
      <c r="J11891" s="111"/>
      <c r="AD11891" s="111"/>
      <c r="AH11891" s="111"/>
    </row>
    <row r="11892" spans="3:34">
      <c r="C11892" s="111"/>
      <c r="D11892" s="111"/>
      <c r="E11892" s="111"/>
      <c r="F11892" s="138"/>
      <c r="G11892" s="111"/>
      <c r="J11892" s="111"/>
      <c r="AD11892" s="111"/>
      <c r="AH11892" s="111"/>
    </row>
    <row r="11893" spans="3:34">
      <c r="C11893" s="111"/>
      <c r="D11893" s="111"/>
      <c r="E11893" s="111"/>
      <c r="F11893" s="138"/>
      <c r="G11893" s="111"/>
      <c r="J11893" s="111"/>
      <c r="AD11893" s="111"/>
      <c r="AH11893" s="111"/>
    </row>
    <row r="11894" spans="3:34">
      <c r="C11894" s="111"/>
      <c r="D11894" s="111"/>
      <c r="E11894" s="111"/>
      <c r="F11894" s="138"/>
      <c r="G11894" s="111"/>
      <c r="J11894" s="111"/>
      <c r="AD11894" s="111"/>
      <c r="AH11894" s="111"/>
    </row>
    <row r="11895" spans="3:34">
      <c r="C11895" s="111"/>
      <c r="D11895" s="111"/>
      <c r="E11895" s="111"/>
      <c r="F11895" s="138"/>
      <c r="G11895" s="111"/>
      <c r="J11895" s="111"/>
      <c r="AD11895" s="111"/>
      <c r="AH11895" s="111"/>
    </row>
    <row r="11896" spans="3:34">
      <c r="C11896" s="111"/>
      <c r="D11896" s="111"/>
      <c r="E11896" s="111"/>
      <c r="F11896" s="138"/>
      <c r="G11896" s="111"/>
      <c r="J11896" s="111"/>
      <c r="AD11896" s="111"/>
      <c r="AH11896" s="111"/>
    </row>
    <row r="11897" spans="3:34">
      <c r="C11897" s="111"/>
      <c r="D11897" s="111"/>
      <c r="E11897" s="111"/>
      <c r="F11897" s="138"/>
      <c r="G11897" s="111"/>
      <c r="J11897" s="111"/>
      <c r="AD11897" s="111"/>
      <c r="AH11897" s="111"/>
    </row>
    <row r="11898" spans="3:34">
      <c r="C11898" s="111"/>
      <c r="D11898" s="111"/>
      <c r="E11898" s="111"/>
      <c r="F11898" s="138"/>
      <c r="G11898" s="111"/>
      <c r="J11898" s="111"/>
      <c r="AD11898" s="111"/>
      <c r="AH11898" s="111"/>
    </row>
    <row r="11899" spans="3:34">
      <c r="C11899" s="111"/>
      <c r="D11899" s="111"/>
      <c r="E11899" s="111"/>
      <c r="F11899" s="138"/>
      <c r="G11899" s="111"/>
      <c r="J11899" s="111"/>
      <c r="AD11899" s="111"/>
      <c r="AH11899" s="111"/>
    </row>
    <row r="11900" spans="3:34">
      <c r="C11900" s="111"/>
      <c r="D11900" s="111"/>
      <c r="E11900" s="111"/>
      <c r="F11900" s="138"/>
      <c r="G11900" s="111"/>
      <c r="J11900" s="111"/>
      <c r="AD11900" s="111"/>
      <c r="AH11900" s="111"/>
    </row>
    <row r="11901" spans="3:34">
      <c r="C11901" s="111"/>
      <c r="D11901" s="111"/>
      <c r="E11901" s="111"/>
      <c r="F11901" s="138"/>
      <c r="G11901" s="111"/>
      <c r="J11901" s="111"/>
      <c r="AD11901" s="111"/>
      <c r="AH11901" s="111"/>
    </row>
    <row r="11902" spans="3:34">
      <c r="C11902" s="111"/>
      <c r="D11902" s="111"/>
      <c r="E11902" s="111"/>
      <c r="F11902" s="138"/>
      <c r="G11902" s="111"/>
      <c r="J11902" s="111"/>
      <c r="AD11902" s="111"/>
      <c r="AH11902" s="111"/>
    </row>
    <row r="11903" spans="3:34">
      <c r="C11903" s="111"/>
      <c r="D11903" s="111"/>
      <c r="E11903" s="111"/>
      <c r="F11903" s="138"/>
      <c r="G11903" s="111"/>
      <c r="J11903" s="111"/>
      <c r="AD11903" s="111"/>
      <c r="AH11903" s="111"/>
    </row>
    <row r="11904" spans="3:34">
      <c r="C11904" s="111"/>
      <c r="D11904" s="111"/>
      <c r="E11904" s="111"/>
      <c r="F11904" s="138"/>
      <c r="G11904" s="111"/>
      <c r="J11904" s="111"/>
      <c r="AD11904" s="111"/>
      <c r="AH11904" s="111"/>
    </row>
    <row r="11905" spans="3:34">
      <c r="C11905" s="111"/>
      <c r="D11905" s="111"/>
      <c r="E11905" s="111"/>
      <c r="F11905" s="138"/>
      <c r="G11905" s="111"/>
      <c r="J11905" s="111"/>
      <c r="AD11905" s="111"/>
      <c r="AH11905" s="111"/>
    </row>
    <row r="11906" spans="3:34">
      <c r="C11906" s="111"/>
      <c r="D11906" s="111"/>
      <c r="E11906" s="111"/>
      <c r="F11906" s="138"/>
      <c r="G11906" s="111"/>
      <c r="J11906" s="111"/>
      <c r="AD11906" s="111"/>
      <c r="AH11906" s="111"/>
    </row>
    <row r="11907" spans="3:34">
      <c r="C11907" s="111"/>
      <c r="D11907" s="111"/>
      <c r="E11907" s="111"/>
      <c r="F11907" s="138"/>
      <c r="G11907" s="111"/>
      <c r="J11907" s="111"/>
      <c r="AD11907" s="111"/>
      <c r="AH11907" s="111"/>
    </row>
    <row r="11908" spans="3:34">
      <c r="C11908" s="111"/>
      <c r="D11908" s="111"/>
      <c r="E11908" s="111"/>
      <c r="F11908" s="138"/>
      <c r="G11908" s="111"/>
      <c r="J11908" s="111"/>
      <c r="AD11908" s="111"/>
      <c r="AH11908" s="111"/>
    </row>
    <row r="11909" spans="3:34">
      <c r="C11909" s="111"/>
      <c r="D11909" s="111"/>
      <c r="E11909" s="111"/>
      <c r="F11909" s="138"/>
      <c r="G11909" s="111"/>
      <c r="J11909" s="111"/>
      <c r="AD11909" s="111"/>
      <c r="AH11909" s="111"/>
    </row>
    <row r="11910" spans="3:34">
      <c r="C11910" s="111"/>
      <c r="D11910" s="111"/>
      <c r="E11910" s="111"/>
      <c r="F11910" s="138"/>
      <c r="G11910" s="111"/>
      <c r="J11910" s="111"/>
      <c r="AD11910" s="111"/>
      <c r="AH11910" s="111"/>
    </row>
    <row r="11911" spans="3:34">
      <c r="C11911" s="111"/>
      <c r="D11911" s="111"/>
      <c r="E11911" s="111"/>
      <c r="F11911" s="138"/>
      <c r="G11911" s="111"/>
      <c r="J11911" s="111"/>
      <c r="AD11911" s="111"/>
      <c r="AH11911" s="111"/>
    </row>
    <row r="11912" spans="3:34">
      <c r="C11912" s="111"/>
      <c r="D11912" s="111"/>
      <c r="E11912" s="111"/>
      <c r="F11912" s="138"/>
      <c r="G11912" s="111"/>
      <c r="J11912" s="111"/>
      <c r="AD11912" s="111"/>
      <c r="AH11912" s="111"/>
    </row>
    <row r="11913" spans="3:34">
      <c r="C11913" s="111"/>
      <c r="D11913" s="111"/>
      <c r="E11913" s="111"/>
      <c r="F11913" s="138"/>
      <c r="G11913" s="111"/>
      <c r="J11913" s="111"/>
      <c r="AD11913" s="111"/>
      <c r="AH11913" s="111"/>
    </row>
    <row r="11914" spans="3:34">
      <c r="C11914" s="111"/>
      <c r="D11914" s="111"/>
      <c r="E11914" s="111"/>
      <c r="F11914" s="138"/>
      <c r="G11914" s="111"/>
      <c r="J11914" s="111"/>
      <c r="AD11914" s="111"/>
      <c r="AH11914" s="111"/>
    </row>
    <row r="11915" spans="3:34">
      <c r="C11915" s="111"/>
      <c r="D11915" s="111"/>
      <c r="E11915" s="111"/>
      <c r="F11915" s="138"/>
      <c r="G11915" s="111"/>
      <c r="J11915" s="111"/>
      <c r="AD11915" s="111"/>
      <c r="AH11915" s="111"/>
    </row>
    <row r="11916" spans="3:34">
      <c r="C11916" s="111"/>
      <c r="D11916" s="111"/>
      <c r="E11916" s="111"/>
      <c r="F11916" s="138"/>
      <c r="G11916" s="111"/>
      <c r="J11916" s="111"/>
      <c r="AD11916" s="111"/>
      <c r="AH11916" s="111"/>
    </row>
    <row r="11917" spans="3:34">
      <c r="C11917" s="111"/>
      <c r="D11917" s="111"/>
      <c r="E11917" s="111"/>
      <c r="F11917" s="138"/>
      <c r="G11917" s="111"/>
      <c r="J11917" s="111"/>
      <c r="AD11917" s="111"/>
      <c r="AH11917" s="111"/>
    </row>
    <row r="11918" spans="3:34">
      <c r="C11918" s="111"/>
      <c r="D11918" s="111"/>
      <c r="E11918" s="111"/>
      <c r="F11918" s="138"/>
      <c r="G11918" s="111"/>
      <c r="J11918" s="111"/>
      <c r="AD11918" s="111"/>
      <c r="AH11918" s="111"/>
    </row>
    <row r="11919" spans="3:34">
      <c r="C11919" s="111"/>
      <c r="D11919" s="111"/>
      <c r="E11919" s="111"/>
      <c r="F11919" s="138"/>
      <c r="G11919" s="111"/>
      <c r="J11919" s="111"/>
      <c r="AD11919" s="111"/>
      <c r="AH11919" s="111"/>
    </row>
    <row r="11920" spans="3:34">
      <c r="C11920" s="111"/>
      <c r="D11920" s="111"/>
      <c r="E11920" s="111"/>
      <c r="F11920" s="138"/>
      <c r="G11920" s="111"/>
      <c r="J11920" s="111"/>
      <c r="AD11920" s="111"/>
      <c r="AH11920" s="111"/>
    </row>
    <row r="11921" spans="3:34">
      <c r="C11921" s="111"/>
      <c r="D11921" s="111"/>
      <c r="E11921" s="111"/>
      <c r="F11921" s="138"/>
      <c r="G11921" s="111"/>
      <c r="J11921" s="111"/>
      <c r="AD11921" s="111"/>
      <c r="AH11921" s="111"/>
    </row>
    <row r="11922" spans="3:34">
      <c r="C11922" s="111"/>
      <c r="D11922" s="111"/>
      <c r="E11922" s="111"/>
      <c r="F11922" s="138"/>
      <c r="G11922" s="111"/>
      <c r="J11922" s="111"/>
      <c r="AD11922" s="111"/>
      <c r="AH11922" s="111"/>
    </row>
    <row r="11923" spans="3:34">
      <c r="C11923" s="111"/>
      <c r="D11923" s="111"/>
      <c r="E11923" s="111"/>
      <c r="F11923" s="138"/>
      <c r="G11923" s="111"/>
      <c r="J11923" s="111"/>
      <c r="AD11923" s="111"/>
      <c r="AH11923" s="111"/>
    </row>
    <row r="11924" spans="3:34">
      <c r="C11924" s="111"/>
      <c r="D11924" s="111"/>
      <c r="E11924" s="111"/>
      <c r="F11924" s="138"/>
      <c r="G11924" s="111"/>
      <c r="J11924" s="111"/>
      <c r="AD11924" s="111"/>
      <c r="AH11924" s="111"/>
    </row>
    <row r="11925" spans="3:34">
      <c r="C11925" s="111"/>
      <c r="D11925" s="111"/>
      <c r="E11925" s="111"/>
      <c r="F11925" s="138"/>
      <c r="G11925" s="111"/>
      <c r="J11925" s="111"/>
      <c r="AD11925" s="111"/>
      <c r="AH11925" s="111"/>
    </row>
    <row r="11926" spans="3:34">
      <c r="C11926" s="111"/>
      <c r="D11926" s="111"/>
      <c r="E11926" s="111"/>
      <c r="F11926" s="138"/>
      <c r="G11926" s="111"/>
      <c r="J11926" s="111"/>
      <c r="AD11926" s="111"/>
      <c r="AH11926" s="111"/>
    </row>
    <row r="11927" spans="3:34">
      <c r="C11927" s="111"/>
      <c r="D11927" s="111"/>
      <c r="E11927" s="111"/>
      <c r="F11927" s="138"/>
      <c r="G11927" s="111"/>
      <c r="J11927" s="111"/>
      <c r="AD11927" s="111"/>
      <c r="AH11927" s="111"/>
    </row>
    <row r="11928" spans="3:34">
      <c r="C11928" s="111"/>
      <c r="D11928" s="111"/>
      <c r="E11928" s="111"/>
      <c r="F11928" s="138"/>
      <c r="G11928" s="111"/>
      <c r="J11928" s="111"/>
      <c r="AD11928" s="111"/>
      <c r="AH11928" s="111"/>
    </row>
    <row r="11929" spans="3:34">
      <c r="C11929" s="111"/>
      <c r="D11929" s="111"/>
      <c r="E11929" s="111"/>
      <c r="F11929" s="138"/>
      <c r="G11929" s="111"/>
      <c r="J11929" s="111"/>
      <c r="AD11929" s="111"/>
      <c r="AH11929" s="111"/>
    </row>
    <row r="11930" spans="3:34">
      <c r="C11930" s="111"/>
      <c r="D11930" s="111"/>
      <c r="E11930" s="111"/>
      <c r="F11930" s="138"/>
      <c r="G11930" s="111"/>
      <c r="J11930" s="111"/>
      <c r="AD11930" s="111"/>
      <c r="AH11930" s="111"/>
    </row>
    <row r="11931" spans="3:34">
      <c r="C11931" s="111"/>
      <c r="D11931" s="111"/>
      <c r="E11931" s="111"/>
      <c r="F11931" s="138"/>
      <c r="G11931" s="111"/>
      <c r="J11931" s="111"/>
      <c r="AD11931" s="111"/>
      <c r="AH11931" s="111"/>
    </row>
    <row r="11932" spans="3:34">
      <c r="C11932" s="111"/>
      <c r="D11932" s="111"/>
      <c r="E11932" s="111"/>
      <c r="F11932" s="138"/>
      <c r="G11932" s="111"/>
      <c r="J11932" s="111"/>
      <c r="AD11932" s="111"/>
      <c r="AH11932" s="111"/>
    </row>
    <row r="11933" spans="3:34">
      <c r="C11933" s="111"/>
      <c r="D11933" s="111"/>
      <c r="E11933" s="111"/>
      <c r="F11933" s="138"/>
      <c r="G11933" s="111"/>
      <c r="J11933" s="111"/>
      <c r="AD11933" s="111"/>
      <c r="AH11933" s="111"/>
    </row>
    <row r="11934" spans="3:34">
      <c r="C11934" s="111"/>
      <c r="D11934" s="111"/>
      <c r="E11934" s="111"/>
      <c r="F11934" s="138"/>
      <c r="G11934" s="111"/>
      <c r="J11934" s="111"/>
      <c r="AD11934" s="111"/>
      <c r="AH11934" s="111"/>
    </row>
    <row r="11935" spans="3:34">
      <c r="C11935" s="111"/>
      <c r="D11935" s="111"/>
      <c r="E11935" s="111"/>
      <c r="F11935" s="138"/>
      <c r="G11935" s="111"/>
      <c r="J11935" s="111"/>
      <c r="AD11935" s="111"/>
      <c r="AH11935" s="111"/>
    </row>
    <row r="11936" spans="3:34">
      <c r="C11936" s="111"/>
      <c r="D11936" s="111"/>
      <c r="E11936" s="111"/>
      <c r="F11936" s="138"/>
      <c r="G11936" s="111"/>
      <c r="J11936" s="111"/>
      <c r="AD11936" s="111"/>
      <c r="AH11936" s="111"/>
    </row>
    <row r="11937" spans="3:34">
      <c r="C11937" s="111"/>
      <c r="D11937" s="111"/>
      <c r="E11937" s="111"/>
      <c r="F11937" s="138"/>
      <c r="G11937" s="111"/>
      <c r="J11937" s="111"/>
      <c r="AD11937" s="111"/>
      <c r="AH11937" s="111"/>
    </row>
    <row r="11938" spans="3:34">
      <c r="C11938" s="111"/>
      <c r="D11938" s="111"/>
      <c r="E11938" s="111"/>
      <c r="F11938" s="138"/>
      <c r="G11938" s="111"/>
      <c r="J11938" s="111"/>
      <c r="AD11938" s="111"/>
      <c r="AH11938" s="111"/>
    </row>
    <row r="11939" spans="3:34">
      <c r="C11939" s="111"/>
      <c r="D11939" s="111"/>
      <c r="E11939" s="111"/>
      <c r="F11939" s="138"/>
      <c r="G11939" s="111"/>
      <c r="J11939" s="111"/>
      <c r="AD11939" s="111"/>
      <c r="AH11939" s="111"/>
    </row>
    <row r="11940" spans="3:34">
      <c r="C11940" s="111"/>
      <c r="D11940" s="111"/>
      <c r="E11940" s="111"/>
      <c r="F11940" s="138"/>
      <c r="G11940" s="111"/>
      <c r="J11940" s="111"/>
      <c r="AD11940" s="111"/>
      <c r="AH11940" s="111"/>
    </row>
    <row r="11941" spans="3:34">
      <c r="C11941" s="111"/>
      <c r="D11941" s="111"/>
      <c r="E11941" s="111"/>
      <c r="F11941" s="138"/>
      <c r="G11941" s="111"/>
      <c r="J11941" s="111"/>
      <c r="AD11941" s="111"/>
      <c r="AH11941" s="111"/>
    </row>
    <row r="11942" spans="3:34">
      <c r="C11942" s="111"/>
      <c r="D11942" s="111"/>
      <c r="E11942" s="111"/>
      <c r="F11942" s="138"/>
      <c r="G11942" s="111"/>
      <c r="J11942" s="111"/>
      <c r="AD11942" s="111"/>
      <c r="AH11942" s="111"/>
    </row>
    <row r="11943" spans="3:34">
      <c r="C11943" s="111"/>
      <c r="D11943" s="111"/>
      <c r="E11943" s="111"/>
      <c r="F11943" s="138"/>
      <c r="G11943" s="111"/>
      <c r="J11943" s="111"/>
      <c r="AD11943" s="111"/>
      <c r="AH11943" s="111"/>
    </row>
    <row r="11944" spans="3:34">
      <c r="C11944" s="111"/>
      <c r="D11944" s="111"/>
      <c r="E11944" s="111"/>
      <c r="F11944" s="138"/>
      <c r="G11944" s="111"/>
      <c r="J11944" s="111"/>
      <c r="AD11944" s="111"/>
      <c r="AH11944" s="111"/>
    </row>
    <row r="11945" spans="3:34">
      <c r="C11945" s="111"/>
      <c r="D11945" s="111"/>
      <c r="E11945" s="111"/>
      <c r="F11945" s="138"/>
      <c r="G11945" s="111"/>
      <c r="J11945" s="111"/>
      <c r="AD11945" s="111"/>
      <c r="AH11945" s="111"/>
    </row>
    <row r="11946" spans="3:34">
      <c r="C11946" s="111"/>
      <c r="D11946" s="111"/>
      <c r="E11946" s="111"/>
      <c r="F11946" s="138"/>
      <c r="G11946" s="111"/>
      <c r="J11946" s="111"/>
      <c r="AD11946" s="111"/>
      <c r="AH11946" s="111"/>
    </row>
    <row r="11947" spans="3:34">
      <c r="C11947" s="111"/>
      <c r="D11947" s="111"/>
      <c r="E11947" s="111"/>
      <c r="F11947" s="138"/>
      <c r="G11947" s="111"/>
      <c r="J11947" s="111"/>
      <c r="AD11947" s="111"/>
      <c r="AH11947" s="111"/>
    </row>
    <row r="11948" spans="3:34">
      <c r="C11948" s="111"/>
      <c r="D11948" s="111"/>
      <c r="E11948" s="111"/>
      <c r="F11948" s="138"/>
      <c r="G11948" s="111"/>
      <c r="J11948" s="111"/>
      <c r="AD11948" s="111"/>
      <c r="AH11948" s="111"/>
    </row>
    <row r="11949" spans="3:34">
      <c r="C11949" s="111"/>
      <c r="D11949" s="111"/>
      <c r="E11949" s="111"/>
      <c r="F11949" s="138"/>
      <c r="G11949" s="111"/>
      <c r="J11949" s="111"/>
      <c r="AD11949" s="111"/>
      <c r="AH11949" s="111"/>
    </row>
    <row r="11950" spans="3:34">
      <c r="C11950" s="111"/>
      <c r="D11950" s="111"/>
      <c r="E11950" s="111"/>
      <c r="F11950" s="138"/>
      <c r="G11950" s="111"/>
      <c r="J11950" s="111"/>
      <c r="AD11950" s="111"/>
      <c r="AH11950" s="111"/>
    </row>
    <row r="11951" spans="3:34">
      <c r="C11951" s="111"/>
      <c r="D11951" s="111"/>
      <c r="E11951" s="111"/>
      <c r="F11951" s="138"/>
      <c r="G11951" s="111"/>
      <c r="J11951" s="111"/>
      <c r="AD11951" s="111"/>
      <c r="AH11951" s="111"/>
    </row>
    <row r="11952" spans="3:34">
      <c r="C11952" s="111"/>
      <c r="D11952" s="111"/>
      <c r="E11952" s="111"/>
      <c r="F11952" s="138"/>
      <c r="G11952" s="111"/>
      <c r="J11952" s="111"/>
      <c r="AD11952" s="111"/>
      <c r="AH11952" s="111"/>
    </row>
    <row r="11953" spans="3:34">
      <c r="C11953" s="111"/>
      <c r="D11953" s="111"/>
      <c r="E11953" s="111"/>
      <c r="F11953" s="138"/>
      <c r="G11953" s="111"/>
      <c r="J11953" s="111"/>
      <c r="AD11953" s="111"/>
      <c r="AH11953" s="111"/>
    </row>
    <row r="11954" spans="3:34">
      <c r="C11954" s="111"/>
      <c r="D11954" s="111"/>
      <c r="E11954" s="111"/>
      <c r="F11954" s="138"/>
      <c r="G11954" s="111"/>
      <c r="J11954" s="111"/>
      <c r="AD11954" s="111"/>
      <c r="AH11954" s="111"/>
    </row>
    <row r="11955" spans="3:34">
      <c r="C11955" s="111"/>
      <c r="D11955" s="111"/>
      <c r="E11955" s="111"/>
      <c r="F11955" s="138"/>
      <c r="G11955" s="111"/>
      <c r="J11955" s="111"/>
      <c r="AD11955" s="111"/>
      <c r="AH11955" s="111"/>
    </row>
    <row r="11956" spans="3:34">
      <c r="C11956" s="111"/>
      <c r="D11956" s="111"/>
      <c r="E11956" s="111"/>
      <c r="F11956" s="138"/>
      <c r="G11956" s="111"/>
      <c r="J11956" s="111"/>
      <c r="AD11956" s="111"/>
      <c r="AH11956" s="111"/>
    </row>
    <row r="11957" spans="3:34">
      <c r="C11957" s="111"/>
      <c r="D11957" s="111"/>
      <c r="E11957" s="111"/>
      <c r="F11957" s="138"/>
      <c r="G11957" s="111"/>
      <c r="J11957" s="111"/>
      <c r="AD11957" s="111"/>
      <c r="AH11957" s="111"/>
    </row>
    <row r="11958" spans="3:34">
      <c r="C11958" s="111"/>
      <c r="D11958" s="111"/>
      <c r="E11958" s="111"/>
      <c r="F11958" s="138"/>
      <c r="G11958" s="111"/>
      <c r="J11958" s="111"/>
      <c r="AD11958" s="111"/>
      <c r="AH11958" s="111"/>
    </row>
    <row r="11959" spans="3:34">
      <c r="C11959" s="111"/>
      <c r="D11959" s="111"/>
      <c r="E11959" s="111"/>
      <c r="F11959" s="138"/>
      <c r="G11959" s="111"/>
      <c r="J11959" s="111"/>
      <c r="AD11959" s="111"/>
      <c r="AH11959" s="111"/>
    </row>
    <row r="11960" spans="3:34">
      <c r="C11960" s="111"/>
      <c r="D11960" s="111"/>
      <c r="E11960" s="111"/>
      <c r="F11960" s="138"/>
      <c r="G11960" s="111"/>
      <c r="J11960" s="111"/>
      <c r="AD11960" s="111"/>
      <c r="AH11960" s="111"/>
    </row>
    <row r="11961" spans="3:34">
      <c r="C11961" s="111"/>
      <c r="D11961" s="111"/>
      <c r="E11961" s="111"/>
      <c r="F11961" s="138"/>
      <c r="G11961" s="111"/>
      <c r="J11961" s="111"/>
      <c r="AD11961" s="111"/>
      <c r="AH11961" s="111"/>
    </row>
    <row r="11962" spans="3:34">
      <c r="C11962" s="111"/>
      <c r="D11962" s="111"/>
      <c r="E11962" s="111"/>
      <c r="F11962" s="138"/>
      <c r="G11962" s="111"/>
      <c r="J11962" s="111"/>
      <c r="AD11962" s="111"/>
      <c r="AH11962" s="111"/>
    </row>
    <row r="11963" spans="3:34">
      <c r="C11963" s="111"/>
      <c r="D11963" s="111"/>
      <c r="E11963" s="111"/>
      <c r="F11963" s="138"/>
      <c r="G11963" s="111"/>
      <c r="J11963" s="111"/>
      <c r="AD11963" s="111"/>
      <c r="AH11963" s="111"/>
    </row>
    <row r="11964" spans="3:34">
      <c r="C11964" s="111"/>
      <c r="D11964" s="111"/>
      <c r="E11964" s="111"/>
      <c r="F11964" s="138"/>
      <c r="G11964" s="111"/>
      <c r="J11964" s="111"/>
      <c r="AD11964" s="111"/>
      <c r="AH11964" s="111"/>
    </row>
    <row r="11965" spans="3:34">
      <c r="C11965" s="111"/>
      <c r="D11965" s="111"/>
      <c r="E11965" s="111"/>
      <c r="F11965" s="138"/>
      <c r="G11965" s="111"/>
      <c r="J11965" s="111"/>
      <c r="AD11965" s="111"/>
      <c r="AH11965" s="111"/>
    </row>
    <row r="11966" spans="3:34">
      <c r="C11966" s="111"/>
      <c r="D11966" s="111"/>
      <c r="E11966" s="111"/>
      <c r="F11966" s="138"/>
      <c r="G11966" s="111"/>
      <c r="J11966" s="111"/>
      <c r="AD11966" s="111"/>
      <c r="AH11966" s="111"/>
    </row>
    <row r="11967" spans="3:34">
      <c r="C11967" s="111"/>
      <c r="D11967" s="111"/>
      <c r="E11967" s="111"/>
      <c r="F11967" s="138"/>
      <c r="G11967" s="111"/>
      <c r="J11967" s="111"/>
      <c r="AD11967" s="111"/>
      <c r="AH11967" s="111"/>
    </row>
    <row r="11968" spans="3:34">
      <c r="C11968" s="111"/>
      <c r="D11968" s="111"/>
      <c r="E11968" s="111"/>
      <c r="F11968" s="138"/>
      <c r="G11968" s="111"/>
      <c r="J11968" s="111"/>
      <c r="AD11968" s="111"/>
      <c r="AH11968" s="111"/>
    </row>
    <row r="11969" spans="3:34">
      <c r="C11969" s="111"/>
      <c r="D11969" s="111"/>
      <c r="E11969" s="111"/>
      <c r="F11969" s="138"/>
      <c r="G11969" s="111"/>
      <c r="J11969" s="111"/>
      <c r="AD11969" s="111"/>
      <c r="AH11969" s="111"/>
    </row>
    <row r="11970" spans="3:34">
      <c r="C11970" s="111"/>
      <c r="D11970" s="111"/>
      <c r="E11970" s="111"/>
      <c r="F11970" s="138"/>
      <c r="G11970" s="111"/>
      <c r="J11970" s="111"/>
      <c r="AD11970" s="111"/>
      <c r="AH11970" s="111"/>
    </row>
    <row r="11971" spans="3:34">
      <c r="C11971" s="111"/>
      <c r="D11971" s="111"/>
      <c r="E11971" s="111"/>
      <c r="F11971" s="138"/>
      <c r="G11971" s="111"/>
      <c r="J11971" s="111"/>
      <c r="AD11971" s="111"/>
      <c r="AH11971" s="111"/>
    </row>
    <row r="11972" spans="3:34">
      <c r="C11972" s="111"/>
      <c r="D11972" s="111"/>
      <c r="E11972" s="111"/>
      <c r="F11972" s="138"/>
      <c r="G11972" s="111"/>
      <c r="J11972" s="111"/>
      <c r="AD11972" s="111"/>
      <c r="AH11972" s="111"/>
    </row>
    <row r="11973" spans="3:34">
      <c r="C11973" s="111"/>
      <c r="D11973" s="111"/>
      <c r="E11973" s="111"/>
      <c r="F11973" s="138"/>
      <c r="G11973" s="111"/>
      <c r="J11973" s="111"/>
      <c r="AD11973" s="111"/>
      <c r="AH11973" s="111"/>
    </row>
    <row r="11974" spans="3:34">
      <c r="C11974" s="111"/>
      <c r="D11974" s="111"/>
      <c r="E11974" s="111"/>
      <c r="F11974" s="138"/>
      <c r="G11974" s="111"/>
      <c r="J11974" s="111"/>
      <c r="AD11974" s="111"/>
      <c r="AH11974" s="111"/>
    </row>
    <row r="11975" spans="3:34">
      <c r="C11975" s="111"/>
      <c r="D11975" s="111"/>
      <c r="E11975" s="111"/>
      <c r="F11975" s="138"/>
      <c r="G11975" s="111"/>
      <c r="J11975" s="111"/>
      <c r="AD11975" s="111"/>
      <c r="AH11975" s="111"/>
    </row>
    <row r="11976" spans="3:34">
      <c r="C11976" s="111"/>
      <c r="D11976" s="111"/>
      <c r="E11976" s="111"/>
      <c r="F11976" s="138"/>
      <c r="G11976" s="111"/>
      <c r="J11976" s="111"/>
      <c r="AD11976" s="111"/>
      <c r="AH11976" s="111"/>
    </row>
    <row r="11977" spans="3:34">
      <c r="C11977" s="111"/>
      <c r="D11977" s="111"/>
      <c r="E11977" s="111"/>
      <c r="F11977" s="138"/>
      <c r="G11977" s="111"/>
      <c r="J11977" s="111"/>
      <c r="AD11977" s="111"/>
      <c r="AH11977" s="111"/>
    </row>
    <row r="11978" spans="3:34">
      <c r="C11978" s="111"/>
      <c r="D11978" s="111"/>
      <c r="E11978" s="111"/>
      <c r="F11978" s="138"/>
      <c r="G11978" s="111"/>
      <c r="J11978" s="111"/>
      <c r="AD11978" s="111"/>
      <c r="AH11978" s="111"/>
    </row>
    <row r="11979" spans="3:34">
      <c r="C11979" s="111"/>
      <c r="D11979" s="111"/>
      <c r="E11979" s="111"/>
      <c r="F11979" s="138"/>
      <c r="G11979" s="111"/>
      <c r="J11979" s="111"/>
      <c r="AD11979" s="111"/>
      <c r="AH11979" s="111"/>
    </row>
    <row r="11980" spans="3:34">
      <c r="C11980" s="111"/>
      <c r="D11980" s="111"/>
      <c r="E11980" s="111"/>
      <c r="F11980" s="138"/>
      <c r="G11980" s="111"/>
      <c r="J11980" s="111"/>
      <c r="AD11980" s="111"/>
      <c r="AH11980" s="111"/>
    </row>
    <row r="11981" spans="3:34">
      <c r="C11981" s="111"/>
      <c r="D11981" s="111"/>
      <c r="E11981" s="111"/>
      <c r="F11981" s="138"/>
      <c r="G11981" s="111"/>
      <c r="J11981" s="111"/>
      <c r="AD11981" s="111"/>
      <c r="AH11981" s="111"/>
    </row>
    <row r="11982" spans="3:34">
      <c r="C11982" s="111"/>
      <c r="D11982" s="111"/>
      <c r="E11982" s="111"/>
      <c r="F11982" s="138"/>
      <c r="G11982" s="111"/>
      <c r="J11982" s="111"/>
      <c r="AD11982" s="111"/>
      <c r="AH11982" s="111"/>
    </row>
    <row r="11983" spans="3:34">
      <c r="C11983" s="111"/>
      <c r="D11983" s="111"/>
      <c r="E11983" s="111"/>
      <c r="F11983" s="138"/>
      <c r="G11983" s="111"/>
      <c r="J11983" s="111"/>
      <c r="AD11983" s="111"/>
      <c r="AH11983" s="111"/>
    </row>
    <row r="11984" spans="3:34">
      <c r="C11984" s="111"/>
      <c r="D11984" s="111"/>
      <c r="E11984" s="111"/>
      <c r="F11984" s="138"/>
      <c r="G11984" s="111"/>
      <c r="J11984" s="111"/>
      <c r="AD11984" s="111"/>
      <c r="AH11984" s="111"/>
    </row>
    <row r="11985" spans="3:34">
      <c r="C11985" s="111"/>
      <c r="D11985" s="111"/>
      <c r="E11985" s="111"/>
      <c r="F11985" s="138"/>
      <c r="G11985" s="111"/>
      <c r="J11985" s="111"/>
      <c r="AD11985" s="111"/>
      <c r="AH11985" s="111"/>
    </row>
    <row r="11986" spans="3:34">
      <c r="C11986" s="111"/>
      <c r="D11986" s="111"/>
      <c r="E11986" s="111"/>
      <c r="F11986" s="138"/>
      <c r="G11986" s="111"/>
      <c r="J11986" s="111"/>
      <c r="AD11986" s="111"/>
      <c r="AH11986" s="111"/>
    </row>
    <row r="11987" spans="3:34">
      <c r="C11987" s="111"/>
      <c r="D11987" s="111"/>
      <c r="E11987" s="111"/>
      <c r="F11987" s="138"/>
      <c r="G11987" s="111"/>
      <c r="J11987" s="111"/>
      <c r="AD11987" s="111"/>
      <c r="AH11987" s="111"/>
    </row>
    <row r="11988" spans="3:34">
      <c r="C11988" s="111"/>
      <c r="D11988" s="111"/>
      <c r="E11988" s="111"/>
      <c r="F11988" s="138"/>
      <c r="G11988" s="111"/>
      <c r="J11988" s="111"/>
      <c r="AD11988" s="111"/>
      <c r="AH11988" s="111"/>
    </row>
    <row r="11989" spans="3:34">
      <c r="C11989" s="111"/>
      <c r="D11989" s="111"/>
      <c r="E11989" s="111"/>
      <c r="F11989" s="138"/>
      <c r="G11989" s="111"/>
      <c r="J11989" s="111"/>
      <c r="AD11989" s="111"/>
      <c r="AH11989" s="111"/>
    </row>
    <row r="11990" spans="3:34">
      <c r="C11990" s="111"/>
      <c r="D11990" s="111"/>
      <c r="E11990" s="111"/>
      <c r="F11990" s="138"/>
      <c r="G11990" s="111"/>
      <c r="J11990" s="111"/>
      <c r="AD11990" s="111"/>
      <c r="AH11990" s="111"/>
    </row>
    <row r="11991" spans="3:34">
      <c r="C11991" s="111"/>
      <c r="D11991" s="111"/>
      <c r="E11991" s="111"/>
      <c r="F11991" s="138"/>
      <c r="G11991" s="111"/>
      <c r="J11991" s="111"/>
      <c r="AD11991" s="111"/>
      <c r="AH11991" s="111"/>
    </row>
    <row r="11992" spans="3:34">
      <c r="C11992" s="111"/>
      <c r="D11992" s="111"/>
      <c r="E11992" s="111"/>
      <c r="F11992" s="138"/>
      <c r="G11992" s="111"/>
      <c r="J11992" s="111"/>
      <c r="AD11992" s="111"/>
      <c r="AH11992" s="111"/>
    </row>
    <row r="11993" spans="3:34">
      <c r="C11993" s="111"/>
      <c r="D11993" s="111"/>
      <c r="E11993" s="111"/>
      <c r="F11993" s="138"/>
      <c r="G11993" s="111"/>
      <c r="J11993" s="111"/>
      <c r="AD11993" s="111"/>
      <c r="AH11993" s="111"/>
    </row>
    <row r="11994" spans="3:34">
      <c r="C11994" s="111"/>
      <c r="D11994" s="111"/>
      <c r="E11994" s="111"/>
      <c r="F11994" s="138"/>
      <c r="G11994" s="111"/>
      <c r="J11994" s="111"/>
      <c r="AD11994" s="111"/>
      <c r="AH11994" s="111"/>
    </row>
    <row r="11995" spans="3:34">
      <c r="C11995" s="111"/>
      <c r="D11995" s="111"/>
      <c r="E11995" s="111"/>
      <c r="F11995" s="138"/>
      <c r="G11995" s="111"/>
      <c r="J11995" s="111"/>
      <c r="AD11995" s="111"/>
      <c r="AH11995" s="111"/>
    </row>
    <row r="11996" spans="3:34">
      <c r="C11996" s="111"/>
      <c r="D11996" s="111"/>
      <c r="E11996" s="111"/>
      <c r="F11996" s="138"/>
      <c r="G11996" s="111"/>
      <c r="J11996" s="111"/>
      <c r="AD11996" s="111"/>
      <c r="AH11996" s="111"/>
    </row>
    <row r="11997" spans="3:34">
      <c r="C11997" s="111"/>
      <c r="D11997" s="111"/>
      <c r="E11997" s="111"/>
      <c r="F11997" s="138"/>
      <c r="G11997" s="111"/>
      <c r="J11997" s="111"/>
      <c r="AD11997" s="111"/>
      <c r="AH11997" s="111"/>
    </row>
    <row r="11998" spans="3:34">
      <c r="C11998" s="111"/>
      <c r="D11998" s="111"/>
      <c r="E11998" s="111"/>
      <c r="F11998" s="138"/>
      <c r="G11998" s="111"/>
      <c r="J11998" s="111"/>
      <c r="AD11998" s="111"/>
      <c r="AH11998" s="111"/>
    </row>
    <row r="11999" spans="3:34">
      <c r="C11999" s="111"/>
      <c r="D11999" s="111"/>
      <c r="E11999" s="111"/>
      <c r="F11999" s="138"/>
      <c r="G11999" s="111"/>
      <c r="J11999" s="111"/>
      <c r="AD11999" s="111"/>
      <c r="AH11999" s="111"/>
    </row>
    <row r="12000" spans="3:34">
      <c r="C12000" s="111"/>
      <c r="D12000" s="111"/>
      <c r="E12000" s="111"/>
      <c r="F12000" s="138"/>
      <c r="G12000" s="111"/>
      <c r="J12000" s="111"/>
      <c r="AD12000" s="111"/>
      <c r="AH12000" s="111"/>
    </row>
    <row r="12001" spans="3:34">
      <c r="C12001" s="111"/>
      <c r="D12001" s="111"/>
      <c r="E12001" s="111"/>
      <c r="F12001" s="138"/>
      <c r="G12001" s="111"/>
      <c r="J12001" s="111"/>
      <c r="AD12001" s="111"/>
      <c r="AH12001" s="111"/>
    </row>
    <row r="12002" spans="3:34">
      <c r="C12002" s="111"/>
      <c r="D12002" s="111"/>
      <c r="E12002" s="111"/>
      <c r="F12002" s="138"/>
      <c r="G12002" s="111"/>
      <c r="J12002" s="111"/>
      <c r="AD12002" s="111"/>
      <c r="AH12002" s="111"/>
    </row>
    <row r="12003" spans="3:34">
      <c r="C12003" s="111"/>
      <c r="D12003" s="111"/>
      <c r="E12003" s="111"/>
      <c r="F12003" s="138"/>
      <c r="G12003" s="111"/>
      <c r="J12003" s="111"/>
      <c r="AD12003" s="111"/>
      <c r="AH12003" s="111"/>
    </row>
    <row r="12004" spans="3:34">
      <c r="C12004" s="111"/>
      <c r="D12004" s="111"/>
      <c r="E12004" s="111"/>
      <c r="F12004" s="138"/>
      <c r="G12004" s="111"/>
      <c r="J12004" s="111"/>
      <c r="AD12004" s="111"/>
      <c r="AH12004" s="111"/>
    </row>
    <row r="12005" spans="3:34">
      <c r="C12005" s="111"/>
      <c r="D12005" s="111"/>
      <c r="E12005" s="111"/>
      <c r="F12005" s="138"/>
      <c r="G12005" s="111"/>
      <c r="J12005" s="111"/>
      <c r="AD12005" s="111"/>
      <c r="AH12005" s="111"/>
    </row>
    <row r="12006" spans="3:34">
      <c r="C12006" s="111"/>
      <c r="D12006" s="111"/>
      <c r="E12006" s="111"/>
      <c r="F12006" s="138"/>
      <c r="G12006" s="111"/>
      <c r="J12006" s="111"/>
      <c r="AD12006" s="111"/>
      <c r="AH12006" s="111"/>
    </row>
    <row r="12007" spans="3:34">
      <c r="C12007" s="111"/>
      <c r="D12007" s="111"/>
      <c r="E12007" s="111"/>
      <c r="F12007" s="138"/>
      <c r="G12007" s="111"/>
      <c r="J12007" s="111"/>
      <c r="AD12007" s="111"/>
      <c r="AH12007" s="111"/>
    </row>
    <row r="12008" spans="3:34">
      <c r="C12008" s="111"/>
      <c r="D12008" s="111"/>
      <c r="E12008" s="111"/>
      <c r="F12008" s="138"/>
      <c r="G12008" s="111"/>
      <c r="J12008" s="111"/>
      <c r="AD12008" s="111"/>
      <c r="AH12008" s="111"/>
    </row>
    <row r="12009" spans="3:34">
      <c r="C12009" s="111"/>
      <c r="D12009" s="111"/>
      <c r="E12009" s="111"/>
      <c r="F12009" s="138"/>
      <c r="G12009" s="111"/>
      <c r="J12009" s="111"/>
      <c r="AD12009" s="111"/>
      <c r="AH12009" s="111"/>
    </row>
    <row r="12010" spans="3:34">
      <c r="C12010" s="111"/>
      <c r="D12010" s="111"/>
      <c r="E12010" s="111"/>
      <c r="F12010" s="138"/>
      <c r="G12010" s="111"/>
      <c r="J12010" s="111"/>
      <c r="AD12010" s="111"/>
      <c r="AH12010" s="111"/>
    </row>
    <row r="12011" spans="3:34">
      <c r="C12011" s="111"/>
      <c r="D12011" s="111"/>
      <c r="E12011" s="111"/>
      <c r="F12011" s="138"/>
      <c r="G12011" s="111"/>
      <c r="J12011" s="111"/>
      <c r="AD12011" s="111"/>
      <c r="AH12011" s="111"/>
    </row>
    <row r="12012" spans="3:34">
      <c r="C12012" s="111"/>
      <c r="D12012" s="111"/>
      <c r="E12012" s="111"/>
      <c r="F12012" s="138"/>
      <c r="G12012" s="111"/>
      <c r="J12012" s="111"/>
      <c r="AD12012" s="111"/>
      <c r="AH12012" s="111"/>
    </row>
    <row r="12013" spans="3:34">
      <c r="C12013" s="111"/>
      <c r="D12013" s="111"/>
      <c r="E12013" s="111"/>
      <c r="F12013" s="138"/>
      <c r="G12013" s="111"/>
      <c r="J12013" s="111"/>
      <c r="AD12013" s="111"/>
      <c r="AH12013" s="111"/>
    </row>
    <row r="12014" spans="3:34">
      <c r="C12014" s="111"/>
      <c r="D12014" s="111"/>
      <c r="E12014" s="111"/>
      <c r="F12014" s="138"/>
      <c r="G12014" s="111"/>
      <c r="J12014" s="111"/>
      <c r="AD12014" s="111"/>
      <c r="AH12014" s="111"/>
    </row>
    <row r="12015" spans="3:34">
      <c r="C12015" s="111"/>
      <c r="D12015" s="111"/>
      <c r="E12015" s="111"/>
      <c r="F12015" s="138"/>
      <c r="G12015" s="111"/>
      <c r="J12015" s="111"/>
      <c r="AD12015" s="111"/>
      <c r="AH12015" s="111"/>
    </row>
    <row r="12016" spans="3:34">
      <c r="C12016" s="111"/>
      <c r="D12016" s="111"/>
      <c r="E12016" s="111"/>
      <c r="F12016" s="138"/>
      <c r="G12016" s="111"/>
      <c r="J12016" s="111"/>
      <c r="AD12016" s="111"/>
      <c r="AH12016" s="111"/>
    </row>
    <row r="12017" spans="3:34">
      <c r="C12017" s="111"/>
      <c r="D12017" s="111"/>
      <c r="E12017" s="111"/>
      <c r="F12017" s="138"/>
      <c r="G12017" s="111"/>
      <c r="J12017" s="111"/>
      <c r="AD12017" s="111"/>
      <c r="AH12017" s="111"/>
    </row>
    <row r="12018" spans="3:34">
      <c r="C12018" s="111"/>
      <c r="D12018" s="111"/>
      <c r="E12018" s="111"/>
      <c r="F12018" s="138"/>
      <c r="G12018" s="111"/>
      <c r="J12018" s="111"/>
      <c r="AD12018" s="111"/>
      <c r="AH12018" s="111"/>
    </row>
    <row r="12019" spans="3:34">
      <c r="C12019" s="111"/>
      <c r="D12019" s="111"/>
      <c r="E12019" s="111"/>
      <c r="F12019" s="138"/>
      <c r="G12019" s="111"/>
      <c r="J12019" s="111"/>
      <c r="AD12019" s="111"/>
      <c r="AH12019" s="111"/>
    </row>
    <row r="12020" spans="3:34">
      <c r="C12020" s="111"/>
      <c r="D12020" s="111"/>
      <c r="E12020" s="111"/>
      <c r="F12020" s="138"/>
      <c r="G12020" s="111"/>
      <c r="J12020" s="111"/>
      <c r="AD12020" s="111"/>
      <c r="AH12020" s="111"/>
    </row>
    <row r="12021" spans="3:34">
      <c r="C12021" s="111"/>
      <c r="D12021" s="111"/>
      <c r="E12021" s="111"/>
      <c r="F12021" s="138"/>
      <c r="G12021" s="111"/>
      <c r="J12021" s="111"/>
      <c r="AD12021" s="111"/>
      <c r="AH12021" s="111"/>
    </row>
    <row r="12022" spans="3:34">
      <c r="C12022" s="111"/>
      <c r="D12022" s="111"/>
      <c r="E12022" s="111"/>
      <c r="F12022" s="138"/>
      <c r="G12022" s="111"/>
      <c r="J12022" s="111"/>
      <c r="AD12022" s="111"/>
      <c r="AH12022" s="111"/>
    </row>
    <row r="12023" spans="3:34">
      <c r="C12023" s="111"/>
      <c r="D12023" s="111"/>
      <c r="E12023" s="111"/>
      <c r="F12023" s="138"/>
      <c r="G12023" s="111"/>
      <c r="J12023" s="111"/>
      <c r="AD12023" s="111"/>
      <c r="AH12023" s="111"/>
    </row>
    <row r="12024" spans="3:34">
      <c r="C12024" s="111"/>
      <c r="D12024" s="111"/>
      <c r="E12024" s="111"/>
      <c r="F12024" s="138"/>
      <c r="G12024" s="111"/>
      <c r="J12024" s="111"/>
      <c r="AD12024" s="111"/>
      <c r="AH12024" s="111"/>
    </row>
    <row r="12025" spans="3:34">
      <c r="C12025" s="111"/>
      <c r="D12025" s="111"/>
      <c r="E12025" s="111"/>
      <c r="F12025" s="138"/>
      <c r="G12025" s="111"/>
      <c r="J12025" s="111"/>
      <c r="AD12025" s="111"/>
      <c r="AH12025" s="111"/>
    </row>
    <row r="12026" spans="3:34">
      <c r="C12026" s="111"/>
      <c r="D12026" s="111"/>
      <c r="E12026" s="111"/>
      <c r="F12026" s="138"/>
      <c r="G12026" s="111"/>
      <c r="J12026" s="111"/>
      <c r="AD12026" s="111"/>
      <c r="AH12026" s="111"/>
    </row>
    <row r="12027" spans="3:34">
      <c r="C12027" s="111"/>
      <c r="D12027" s="111"/>
      <c r="E12027" s="111"/>
      <c r="F12027" s="138"/>
      <c r="G12027" s="111"/>
      <c r="J12027" s="111"/>
      <c r="AD12027" s="111"/>
      <c r="AH12027" s="111"/>
    </row>
    <row r="12028" spans="3:34">
      <c r="C12028" s="111"/>
      <c r="D12028" s="111"/>
      <c r="E12028" s="111"/>
      <c r="F12028" s="138"/>
      <c r="G12028" s="111"/>
      <c r="J12028" s="111"/>
      <c r="AD12028" s="111"/>
      <c r="AH12028" s="111"/>
    </row>
    <row r="12029" spans="3:34">
      <c r="C12029" s="111"/>
      <c r="D12029" s="111"/>
      <c r="E12029" s="111"/>
      <c r="F12029" s="138"/>
      <c r="G12029" s="111"/>
      <c r="J12029" s="111"/>
      <c r="AD12029" s="111"/>
      <c r="AH12029" s="111"/>
    </row>
    <row r="12030" spans="3:34">
      <c r="C12030" s="111"/>
      <c r="D12030" s="111"/>
      <c r="E12030" s="111"/>
      <c r="F12030" s="138"/>
      <c r="G12030" s="111"/>
      <c r="J12030" s="111"/>
      <c r="AD12030" s="111"/>
      <c r="AH12030" s="111"/>
    </row>
    <row r="12031" spans="3:34">
      <c r="C12031" s="111"/>
      <c r="D12031" s="111"/>
      <c r="E12031" s="111"/>
      <c r="F12031" s="138"/>
      <c r="G12031" s="111"/>
      <c r="J12031" s="111"/>
      <c r="AD12031" s="111"/>
      <c r="AH12031" s="111"/>
    </row>
    <row r="12032" spans="3:34">
      <c r="C12032" s="111"/>
      <c r="D12032" s="111"/>
      <c r="E12032" s="111"/>
      <c r="F12032" s="138"/>
      <c r="G12032" s="111"/>
      <c r="J12032" s="111"/>
      <c r="AD12032" s="111"/>
      <c r="AH12032" s="111"/>
    </row>
    <row r="12033" spans="3:34">
      <c r="C12033" s="111"/>
      <c r="D12033" s="111"/>
      <c r="E12033" s="111"/>
      <c r="F12033" s="138"/>
      <c r="G12033" s="111"/>
      <c r="J12033" s="111"/>
      <c r="AD12033" s="111"/>
      <c r="AH12033" s="111"/>
    </row>
    <row r="12034" spans="3:34">
      <c r="C12034" s="111"/>
      <c r="D12034" s="111"/>
      <c r="E12034" s="111"/>
      <c r="F12034" s="138"/>
      <c r="G12034" s="111"/>
      <c r="J12034" s="111"/>
      <c r="AD12034" s="111"/>
      <c r="AH12034" s="111"/>
    </row>
    <row r="12035" spans="3:34">
      <c r="C12035" s="111"/>
      <c r="D12035" s="111"/>
      <c r="E12035" s="111"/>
      <c r="F12035" s="138"/>
      <c r="G12035" s="111"/>
      <c r="J12035" s="111"/>
      <c r="AD12035" s="111"/>
      <c r="AH12035" s="111"/>
    </row>
    <row r="12036" spans="3:34">
      <c r="C12036" s="111"/>
      <c r="D12036" s="111"/>
      <c r="E12036" s="111"/>
      <c r="F12036" s="138"/>
      <c r="G12036" s="111"/>
      <c r="J12036" s="111"/>
      <c r="AD12036" s="111"/>
      <c r="AH12036" s="111"/>
    </row>
    <row r="12037" spans="3:34">
      <c r="C12037" s="111"/>
      <c r="D12037" s="111"/>
      <c r="E12037" s="111"/>
      <c r="F12037" s="138"/>
      <c r="G12037" s="111"/>
      <c r="J12037" s="111"/>
      <c r="AD12037" s="111"/>
      <c r="AH12037" s="111"/>
    </row>
    <row r="12038" spans="3:34">
      <c r="C12038" s="111"/>
      <c r="D12038" s="111"/>
      <c r="E12038" s="111"/>
      <c r="F12038" s="138"/>
      <c r="G12038" s="111"/>
      <c r="J12038" s="111"/>
      <c r="AD12038" s="111"/>
      <c r="AH12038" s="111"/>
    </row>
    <row r="12039" spans="3:34">
      <c r="C12039" s="111"/>
      <c r="D12039" s="111"/>
      <c r="E12039" s="111"/>
      <c r="F12039" s="138"/>
      <c r="G12039" s="111"/>
      <c r="J12039" s="111"/>
      <c r="AD12039" s="111"/>
      <c r="AH12039" s="111"/>
    </row>
    <row r="12040" spans="3:34">
      <c r="C12040" s="111"/>
      <c r="D12040" s="111"/>
      <c r="E12040" s="111"/>
      <c r="F12040" s="138"/>
      <c r="G12040" s="111"/>
      <c r="J12040" s="111"/>
      <c r="AD12040" s="111"/>
      <c r="AH12040" s="111"/>
    </row>
    <row r="12041" spans="3:34">
      <c r="C12041" s="111"/>
      <c r="D12041" s="111"/>
      <c r="E12041" s="111"/>
      <c r="F12041" s="138"/>
      <c r="G12041" s="111"/>
      <c r="J12041" s="111"/>
      <c r="AD12041" s="111"/>
      <c r="AH12041" s="111"/>
    </row>
    <row r="12042" spans="3:34">
      <c r="C12042" s="111"/>
      <c r="D12042" s="111"/>
      <c r="E12042" s="111"/>
      <c r="F12042" s="138"/>
      <c r="G12042" s="111"/>
      <c r="J12042" s="111"/>
      <c r="AD12042" s="111"/>
      <c r="AH12042" s="111"/>
    </row>
    <row r="12043" spans="3:34">
      <c r="C12043" s="111"/>
      <c r="D12043" s="111"/>
      <c r="E12043" s="111"/>
      <c r="F12043" s="138"/>
      <c r="G12043" s="111"/>
      <c r="J12043" s="111"/>
      <c r="AD12043" s="111"/>
      <c r="AH12043" s="111"/>
    </row>
    <row r="12044" spans="3:34">
      <c r="C12044" s="111"/>
      <c r="D12044" s="111"/>
      <c r="E12044" s="111"/>
      <c r="F12044" s="138"/>
      <c r="G12044" s="111"/>
      <c r="J12044" s="111"/>
      <c r="AD12044" s="111"/>
      <c r="AH12044" s="111"/>
    </row>
    <row r="12045" spans="3:34">
      <c r="C12045" s="111"/>
      <c r="D12045" s="111"/>
      <c r="E12045" s="111"/>
      <c r="F12045" s="138"/>
      <c r="G12045" s="111"/>
      <c r="J12045" s="111"/>
      <c r="AD12045" s="111"/>
      <c r="AH12045" s="111"/>
    </row>
    <row r="12046" spans="3:34">
      <c r="C12046" s="111"/>
      <c r="D12046" s="111"/>
      <c r="E12046" s="111"/>
      <c r="F12046" s="138"/>
      <c r="G12046" s="111"/>
      <c r="J12046" s="111"/>
      <c r="AD12046" s="111"/>
      <c r="AH12046" s="111"/>
    </row>
    <row r="12047" spans="3:34">
      <c r="C12047" s="111"/>
      <c r="D12047" s="111"/>
      <c r="E12047" s="111"/>
      <c r="F12047" s="138"/>
      <c r="G12047" s="111"/>
      <c r="J12047" s="111"/>
      <c r="AD12047" s="111"/>
      <c r="AH12047" s="111"/>
    </row>
    <row r="12048" spans="3:34">
      <c r="C12048" s="111"/>
      <c r="D12048" s="111"/>
      <c r="E12048" s="111"/>
      <c r="F12048" s="138"/>
      <c r="G12048" s="111"/>
      <c r="J12048" s="111"/>
      <c r="AD12048" s="111"/>
      <c r="AH12048" s="111"/>
    </row>
    <row r="12049" spans="3:34">
      <c r="C12049" s="111"/>
      <c r="D12049" s="111"/>
      <c r="E12049" s="111"/>
      <c r="F12049" s="138"/>
      <c r="G12049" s="111"/>
      <c r="J12049" s="111"/>
      <c r="AD12049" s="111"/>
      <c r="AH12049" s="111"/>
    </row>
    <row r="12050" spans="3:34">
      <c r="C12050" s="111"/>
      <c r="D12050" s="111"/>
      <c r="E12050" s="111"/>
      <c r="F12050" s="138"/>
      <c r="G12050" s="111"/>
      <c r="J12050" s="111"/>
      <c r="AD12050" s="111"/>
      <c r="AH12050" s="111"/>
    </row>
    <row r="12051" spans="3:34">
      <c r="C12051" s="111"/>
      <c r="D12051" s="111"/>
      <c r="E12051" s="111"/>
      <c r="F12051" s="138"/>
      <c r="G12051" s="111"/>
      <c r="J12051" s="111"/>
      <c r="AD12051" s="111"/>
      <c r="AH12051" s="111"/>
    </row>
    <row r="12052" spans="3:34">
      <c r="C12052" s="111"/>
      <c r="D12052" s="111"/>
      <c r="E12052" s="111"/>
      <c r="F12052" s="138"/>
      <c r="G12052" s="111"/>
      <c r="J12052" s="111"/>
      <c r="AD12052" s="111"/>
      <c r="AH12052" s="111"/>
    </row>
    <row r="12053" spans="3:34">
      <c r="C12053" s="111"/>
      <c r="D12053" s="111"/>
      <c r="E12053" s="111"/>
      <c r="F12053" s="138"/>
      <c r="G12053" s="111"/>
      <c r="J12053" s="111"/>
      <c r="AD12053" s="111"/>
      <c r="AH12053" s="111"/>
    </row>
    <row r="12054" spans="3:34">
      <c r="C12054" s="111"/>
      <c r="D12054" s="111"/>
      <c r="E12054" s="111"/>
      <c r="F12054" s="138"/>
      <c r="G12054" s="111"/>
      <c r="J12054" s="111"/>
      <c r="AD12054" s="111"/>
      <c r="AH12054" s="111"/>
    </row>
    <row r="12055" spans="3:34">
      <c r="C12055" s="111"/>
      <c r="D12055" s="111"/>
      <c r="E12055" s="111"/>
      <c r="F12055" s="138"/>
      <c r="G12055" s="111"/>
      <c r="J12055" s="111"/>
      <c r="AD12055" s="111"/>
      <c r="AH12055" s="111"/>
    </row>
    <row r="12056" spans="3:34">
      <c r="C12056" s="111"/>
      <c r="D12056" s="111"/>
      <c r="E12056" s="111"/>
      <c r="F12056" s="138"/>
      <c r="G12056" s="111"/>
      <c r="J12056" s="111"/>
      <c r="AD12056" s="111"/>
      <c r="AH12056" s="111"/>
    </row>
    <row r="12057" spans="3:34">
      <c r="C12057" s="111"/>
      <c r="D12057" s="111"/>
      <c r="E12057" s="111"/>
      <c r="F12057" s="138"/>
      <c r="G12057" s="111"/>
      <c r="J12057" s="111"/>
      <c r="AD12057" s="111"/>
      <c r="AH12057" s="111"/>
    </row>
    <row r="12058" spans="3:34">
      <c r="C12058" s="111"/>
      <c r="D12058" s="111"/>
      <c r="E12058" s="111"/>
      <c r="F12058" s="138"/>
      <c r="G12058" s="111"/>
      <c r="J12058" s="111"/>
      <c r="AD12058" s="111"/>
      <c r="AH12058" s="111"/>
    </row>
    <row r="12059" spans="3:34">
      <c r="C12059" s="111"/>
      <c r="D12059" s="111"/>
      <c r="E12059" s="111"/>
      <c r="F12059" s="138"/>
      <c r="G12059" s="111"/>
      <c r="J12059" s="111"/>
      <c r="AD12059" s="111"/>
      <c r="AH12059" s="111"/>
    </row>
    <row r="12060" spans="3:34">
      <c r="C12060" s="111"/>
      <c r="D12060" s="111"/>
      <c r="E12060" s="111"/>
      <c r="F12060" s="138"/>
      <c r="G12060" s="111"/>
      <c r="J12060" s="111"/>
      <c r="AD12060" s="111"/>
      <c r="AH12060" s="111"/>
    </row>
    <row r="12061" spans="3:34">
      <c r="C12061" s="111"/>
      <c r="D12061" s="111"/>
      <c r="E12061" s="111"/>
      <c r="F12061" s="138"/>
      <c r="G12061" s="111"/>
      <c r="J12061" s="111"/>
      <c r="AD12061" s="111"/>
      <c r="AH12061" s="111"/>
    </row>
    <row r="12062" spans="3:34">
      <c r="C12062" s="111"/>
      <c r="D12062" s="111"/>
      <c r="E12062" s="111"/>
      <c r="F12062" s="138"/>
      <c r="G12062" s="111"/>
      <c r="J12062" s="111"/>
      <c r="AD12062" s="111"/>
      <c r="AH12062" s="111"/>
    </row>
    <row r="12063" spans="3:34">
      <c r="C12063" s="111"/>
      <c r="D12063" s="111"/>
      <c r="E12063" s="111"/>
      <c r="F12063" s="138"/>
      <c r="G12063" s="111"/>
      <c r="J12063" s="111"/>
      <c r="AD12063" s="111"/>
      <c r="AH12063" s="111"/>
    </row>
    <row r="12064" spans="3:34">
      <c r="C12064" s="111"/>
      <c r="D12064" s="111"/>
      <c r="E12064" s="111"/>
      <c r="F12064" s="138"/>
      <c r="G12064" s="111"/>
      <c r="J12064" s="111"/>
      <c r="AD12064" s="111"/>
      <c r="AH12064" s="111"/>
    </row>
    <row r="12065" spans="3:34">
      <c r="C12065" s="111"/>
      <c r="D12065" s="111"/>
      <c r="E12065" s="111"/>
      <c r="F12065" s="138"/>
      <c r="G12065" s="111"/>
      <c r="J12065" s="111"/>
      <c r="AD12065" s="111"/>
      <c r="AH12065" s="111"/>
    </row>
    <row r="12066" spans="3:34">
      <c r="C12066" s="111"/>
      <c r="D12066" s="111"/>
      <c r="E12066" s="111"/>
      <c r="F12066" s="138"/>
      <c r="G12066" s="111"/>
      <c r="J12066" s="111"/>
      <c r="AD12066" s="111"/>
      <c r="AH12066" s="111"/>
    </row>
    <row r="12067" spans="3:34">
      <c r="C12067" s="111"/>
      <c r="D12067" s="111"/>
      <c r="E12067" s="111"/>
      <c r="F12067" s="138"/>
      <c r="G12067" s="111"/>
      <c r="J12067" s="111"/>
      <c r="AD12067" s="111"/>
      <c r="AH12067" s="111"/>
    </row>
    <row r="12068" spans="3:34">
      <c r="C12068" s="111"/>
      <c r="D12068" s="111"/>
      <c r="E12068" s="111"/>
      <c r="F12068" s="138"/>
      <c r="G12068" s="111"/>
      <c r="J12068" s="111"/>
      <c r="AD12068" s="111"/>
      <c r="AH12068" s="111"/>
    </row>
    <row r="12069" spans="3:34">
      <c r="C12069" s="111"/>
      <c r="D12069" s="111"/>
      <c r="E12069" s="111"/>
      <c r="F12069" s="138"/>
      <c r="G12069" s="111"/>
      <c r="J12069" s="111"/>
      <c r="AD12069" s="111"/>
      <c r="AH12069" s="111"/>
    </row>
    <row r="12070" spans="3:34">
      <c r="C12070" s="111"/>
      <c r="D12070" s="111"/>
      <c r="E12070" s="111"/>
      <c r="F12070" s="138"/>
      <c r="G12070" s="111"/>
      <c r="J12070" s="111"/>
      <c r="AD12070" s="111"/>
      <c r="AH12070" s="111"/>
    </row>
    <row r="12071" spans="3:34">
      <c r="C12071" s="111"/>
      <c r="D12071" s="111"/>
      <c r="E12071" s="111"/>
      <c r="F12071" s="138"/>
      <c r="G12071" s="111"/>
      <c r="J12071" s="111"/>
      <c r="AD12071" s="111"/>
      <c r="AH12071" s="111"/>
    </row>
    <row r="12072" spans="3:34">
      <c r="C12072" s="111"/>
      <c r="D12072" s="111"/>
      <c r="E12072" s="111"/>
      <c r="F12072" s="138"/>
      <c r="G12072" s="111"/>
      <c r="J12072" s="111"/>
      <c r="AD12072" s="111"/>
      <c r="AH12072" s="111"/>
    </row>
    <row r="12073" spans="3:34">
      <c r="C12073" s="111"/>
      <c r="D12073" s="111"/>
      <c r="E12073" s="111"/>
      <c r="F12073" s="138"/>
      <c r="G12073" s="111"/>
      <c r="J12073" s="111"/>
      <c r="AD12073" s="111"/>
      <c r="AH12073" s="111"/>
    </row>
    <row r="12074" spans="3:34">
      <c r="C12074" s="111"/>
      <c r="D12074" s="111"/>
      <c r="E12074" s="111"/>
      <c r="F12074" s="138"/>
      <c r="G12074" s="111"/>
      <c r="J12074" s="111"/>
      <c r="AD12074" s="111"/>
      <c r="AH12074" s="111"/>
    </row>
    <row r="12075" spans="3:34">
      <c r="C12075" s="111"/>
      <c r="D12075" s="111"/>
      <c r="E12075" s="111"/>
      <c r="F12075" s="138"/>
      <c r="G12075" s="111"/>
      <c r="J12075" s="111"/>
      <c r="AD12075" s="111"/>
      <c r="AH12075" s="111"/>
    </row>
    <row r="12076" spans="3:34">
      <c r="C12076" s="111"/>
      <c r="D12076" s="111"/>
      <c r="E12076" s="111"/>
      <c r="F12076" s="138"/>
      <c r="G12076" s="111"/>
      <c r="J12076" s="111"/>
      <c r="AD12076" s="111"/>
      <c r="AH12076" s="111"/>
    </row>
    <row r="12077" spans="3:34">
      <c r="C12077" s="111"/>
      <c r="D12077" s="111"/>
      <c r="E12077" s="111"/>
      <c r="F12077" s="138"/>
      <c r="G12077" s="111"/>
      <c r="J12077" s="111"/>
      <c r="AD12077" s="111"/>
      <c r="AH12077" s="111"/>
    </row>
    <row r="12078" spans="3:34">
      <c r="C12078" s="111"/>
      <c r="D12078" s="111"/>
      <c r="E12078" s="111"/>
      <c r="F12078" s="138"/>
      <c r="G12078" s="111"/>
      <c r="J12078" s="111"/>
      <c r="AD12078" s="111"/>
      <c r="AH12078" s="111"/>
    </row>
    <row r="12079" spans="3:34">
      <c r="C12079" s="111"/>
      <c r="D12079" s="111"/>
      <c r="E12079" s="111"/>
      <c r="F12079" s="138"/>
      <c r="G12079" s="111"/>
      <c r="J12079" s="111"/>
      <c r="AD12079" s="111"/>
      <c r="AH12079" s="111"/>
    </row>
    <row r="12080" spans="3:34">
      <c r="C12080" s="111"/>
      <c r="D12080" s="111"/>
      <c r="E12080" s="111"/>
      <c r="F12080" s="138"/>
      <c r="G12080" s="111"/>
      <c r="J12080" s="111"/>
      <c r="AD12080" s="111"/>
      <c r="AH12080" s="111"/>
    </row>
    <row r="12081" spans="3:34">
      <c r="C12081" s="111"/>
      <c r="D12081" s="111"/>
      <c r="E12081" s="111"/>
      <c r="F12081" s="138"/>
      <c r="G12081" s="111"/>
      <c r="J12081" s="111"/>
      <c r="AD12081" s="111"/>
      <c r="AH12081" s="111"/>
    </row>
    <row r="12082" spans="3:34">
      <c r="C12082" s="111"/>
      <c r="D12082" s="111"/>
      <c r="E12082" s="111"/>
      <c r="F12082" s="138"/>
      <c r="G12082" s="111"/>
      <c r="J12082" s="111"/>
      <c r="AD12082" s="111"/>
      <c r="AH12082" s="111"/>
    </row>
    <row r="12083" spans="3:34">
      <c r="C12083" s="111"/>
      <c r="D12083" s="111"/>
      <c r="E12083" s="111"/>
      <c r="F12083" s="138"/>
      <c r="G12083" s="111"/>
      <c r="J12083" s="111"/>
      <c r="AD12083" s="111"/>
      <c r="AH12083" s="111"/>
    </row>
    <row r="12084" spans="3:34">
      <c r="C12084" s="111"/>
      <c r="D12084" s="111"/>
      <c r="E12084" s="111"/>
      <c r="F12084" s="138"/>
      <c r="G12084" s="111"/>
      <c r="J12084" s="111"/>
      <c r="AD12084" s="111"/>
      <c r="AH12084" s="111"/>
    </row>
    <row r="12085" spans="3:34">
      <c r="C12085" s="111"/>
      <c r="D12085" s="111"/>
      <c r="E12085" s="111"/>
      <c r="F12085" s="138"/>
      <c r="G12085" s="111"/>
      <c r="J12085" s="111"/>
      <c r="AD12085" s="111"/>
      <c r="AH12085" s="111"/>
    </row>
    <row r="12086" spans="3:34">
      <c r="C12086" s="111"/>
      <c r="D12086" s="111"/>
      <c r="E12086" s="111"/>
      <c r="F12086" s="138"/>
      <c r="G12086" s="111"/>
      <c r="J12086" s="111"/>
      <c r="AD12086" s="111"/>
      <c r="AH12086" s="111"/>
    </row>
    <row r="12087" spans="3:34">
      <c r="C12087" s="111"/>
      <c r="D12087" s="111"/>
      <c r="E12087" s="111"/>
      <c r="F12087" s="138"/>
      <c r="G12087" s="111"/>
      <c r="J12087" s="111"/>
      <c r="AD12087" s="111"/>
      <c r="AH12087" s="111"/>
    </row>
    <row r="12088" spans="3:34">
      <c r="C12088" s="111"/>
      <c r="D12088" s="111"/>
      <c r="E12088" s="111"/>
      <c r="F12088" s="138"/>
      <c r="G12088" s="111"/>
      <c r="J12088" s="111"/>
      <c r="AD12088" s="111"/>
      <c r="AH12088" s="111"/>
    </row>
    <row r="12089" spans="3:34">
      <c r="C12089" s="111"/>
      <c r="D12089" s="111"/>
      <c r="E12089" s="111"/>
      <c r="F12089" s="138"/>
      <c r="G12089" s="111"/>
      <c r="J12089" s="111"/>
      <c r="AD12089" s="111"/>
      <c r="AH12089" s="111"/>
    </row>
    <row r="12090" spans="3:34">
      <c r="C12090" s="111"/>
      <c r="D12090" s="111"/>
      <c r="E12090" s="111"/>
      <c r="F12090" s="138"/>
      <c r="G12090" s="111"/>
      <c r="J12090" s="111"/>
      <c r="AD12090" s="111"/>
      <c r="AH12090" s="111"/>
    </row>
    <row r="12091" spans="3:34">
      <c r="C12091" s="111"/>
      <c r="D12091" s="111"/>
      <c r="E12091" s="111"/>
      <c r="F12091" s="138"/>
      <c r="G12091" s="111"/>
      <c r="J12091" s="111"/>
      <c r="AD12091" s="111"/>
      <c r="AH12091" s="111"/>
    </row>
    <row r="12092" spans="3:34">
      <c r="C12092" s="111"/>
      <c r="D12092" s="111"/>
      <c r="E12092" s="111"/>
      <c r="F12092" s="138"/>
      <c r="G12092" s="111"/>
      <c r="J12092" s="111"/>
      <c r="AD12092" s="111"/>
      <c r="AH12092" s="111"/>
    </row>
    <row r="12093" spans="3:34">
      <c r="C12093" s="111"/>
      <c r="D12093" s="111"/>
      <c r="E12093" s="111"/>
      <c r="F12093" s="138"/>
      <c r="G12093" s="111"/>
      <c r="J12093" s="111"/>
      <c r="AD12093" s="111"/>
      <c r="AH12093" s="111"/>
    </row>
    <row r="12094" spans="3:34">
      <c r="C12094" s="111"/>
      <c r="D12094" s="111"/>
      <c r="E12094" s="111"/>
      <c r="F12094" s="138"/>
      <c r="G12094" s="111"/>
      <c r="J12094" s="111"/>
      <c r="AD12094" s="111"/>
      <c r="AH12094" s="111"/>
    </row>
    <row r="12095" spans="3:34">
      <c r="C12095" s="111"/>
      <c r="D12095" s="111"/>
      <c r="E12095" s="111"/>
      <c r="F12095" s="138"/>
      <c r="G12095" s="111"/>
      <c r="J12095" s="111"/>
      <c r="AD12095" s="111"/>
      <c r="AH12095" s="111"/>
    </row>
    <row r="12096" spans="3:34">
      <c r="C12096" s="111"/>
      <c r="D12096" s="111"/>
      <c r="E12096" s="111"/>
      <c r="F12096" s="138"/>
      <c r="G12096" s="111"/>
      <c r="J12096" s="111"/>
      <c r="AD12096" s="111"/>
      <c r="AH12096" s="111"/>
    </row>
    <row r="12097" spans="3:34">
      <c r="C12097" s="111"/>
      <c r="D12097" s="111"/>
      <c r="E12097" s="111"/>
      <c r="F12097" s="138"/>
      <c r="G12097" s="111"/>
      <c r="J12097" s="111"/>
      <c r="AD12097" s="111"/>
      <c r="AH12097" s="111"/>
    </row>
    <row r="12098" spans="3:34">
      <c r="C12098" s="111"/>
      <c r="D12098" s="111"/>
      <c r="E12098" s="111"/>
      <c r="F12098" s="138"/>
      <c r="G12098" s="111"/>
      <c r="J12098" s="111"/>
      <c r="AD12098" s="111"/>
      <c r="AH12098" s="111"/>
    </row>
    <row r="12099" spans="3:34">
      <c r="C12099" s="111"/>
      <c r="D12099" s="111"/>
      <c r="E12099" s="111"/>
      <c r="F12099" s="138"/>
      <c r="G12099" s="111"/>
      <c r="J12099" s="111"/>
      <c r="AD12099" s="111"/>
      <c r="AH12099" s="111"/>
    </row>
    <row r="12100" spans="3:34">
      <c r="C12100" s="111"/>
      <c r="D12100" s="111"/>
      <c r="E12100" s="111"/>
      <c r="F12100" s="138"/>
      <c r="G12100" s="111"/>
      <c r="J12100" s="111"/>
      <c r="AD12100" s="111"/>
      <c r="AH12100" s="111"/>
    </row>
    <row r="12101" spans="3:34">
      <c r="C12101" s="111"/>
      <c r="D12101" s="111"/>
      <c r="E12101" s="111"/>
      <c r="F12101" s="138"/>
      <c r="G12101" s="111"/>
      <c r="J12101" s="111"/>
      <c r="AD12101" s="111"/>
      <c r="AH12101" s="111"/>
    </row>
    <row r="12102" spans="3:34">
      <c r="C12102" s="111"/>
      <c r="D12102" s="111"/>
      <c r="E12102" s="111"/>
      <c r="F12102" s="138"/>
      <c r="G12102" s="111"/>
      <c r="J12102" s="111"/>
      <c r="AD12102" s="111"/>
      <c r="AH12102" s="111"/>
    </row>
    <row r="12103" spans="3:34">
      <c r="C12103" s="111"/>
      <c r="D12103" s="111"/>
      <c r="E12103" s="111"/>
      <c r="F12103" s="138"/>
      <c r="G12103" s="111"/>
      <c r="J12103" s="111"/>
      <c r="AD12103" s="111"/>
      <c r="AH12103" s="111"/>
    </row>
    <row r="12104" spans="3:34">
      <c r="C12104" s="111"/>
      <c r="D12104" s="111"/>
      <c r="E12104" s="111"/>
      <c r="F12104" s="138"/>
      <c r="G12104" s="111"/>
      <c r="J12104" s="111"/>
      <c r="AD12104" s="111"/>
      <c r="AH12104" s="111"/>
    </row>
    <row r="12105" spans="3:34">
      <c r="C12105" s="111"/>
      <c r="D12105" s="111"/>
      <c r="E12105" s="111"/>
      <c r="F12105" s="138"/>
      <c r="G12105" s="111"/>
      <c r="J12105" s="111"/>
      <c r="AD12105" s="111"/>
      <c r="AH12105" s="111"/>
    </row>
    <row r="12106" spans="3:34">
      <c r="C12106" s="111"/>
      <c r="D12106" s="111"/>
      <c r="E12106" s="111"/>
      <c r="F12106" s="138"/>
      <c r="G12106" s="111"/>
      <c r="J12106" s="111"/>
      <c r="AD12106" s="111"/>
      <c r="AH12106" s="111"/>
    </row>
    <row r="12107" spans="3:34">
      <c r="C12107" s="111"/>
      <c r="D12107" s="111"/>
      <c r="E12107" s="111"/>
      <c r="F12107" s="138"/>
      <c r="G12107" s="111"/>
      <c r="J12107" s="111"/>
      <c r="AD12107" s="111"/>
      <c r="AH12107" s="111"/>
    </row>
    <row r="12108" spans="3:34">
      <c r="C12108" s="111"/>
      <c r="D12108" s="111"/>
      <c r="E12108" s="111"/>
      <c r="F12108" s="138"/>
      <c r="G12108" s="111"/>
      <c r="J12108" s="111"/>
      <c r="AD12108" s="111"/>
      <c r="AH12108" s="111"/>
    </row>
    <row r="12109" spans="3:34">
      <c r="C12109" s="111"/>
      <c r="D12109" s="111"/>
      <c r="E12109" s="111"/>
      <c r="F12109" s="138"/>
      <c r="G12109" s="111"/>
      <c r="J12109" s="111"/>
      <c r="AD12109" s="111"/>
      <c r="AH12109" s="111"/>
    </row>
    <row r="12110" spans="3:34">
      <c r="C12110" s="111"/>
      <c r="D12110" s="111"/>
      <c r="E12110" s="111"/>
      <c r="F12110" s="138"/>
      <c r="G12110" s="111"/>
      <c r="J12110" s="111"/>
      <c r="AD12110" s="111"/>
      <c r="AH12110" s="111"/>
    </row>
    <row r="12111" spans="3:34">
      <c r="C12111" s="111"/>
      <c r="D12111" s="111"/>
      <c r="E12111" s="111"/>
      <c r="F12111" s="138"/>
      <c r="G12111" s="111"/>
      <c r="J12111" s="111"/>
      <c r="AD12111" s="111"/>
      <c r="AH12111" s="111"/>
    </row>
    <row r="12112" spans="3:34">
      <c r="C12112" s="111"/>
      <c r="D12112" s="111"/>
      <c r="E12112" s="111"/>
      <c r="F12112" s="138"/>
      <c r="G12112" s="111"/>
      <c r="J12112" s="111"/>
      <c r="AD12112" s="111"/>
      <c r="AH12112" s="111"/>
    </row>
    <row r="12113" spans="3:34">
      <c r="C12113" s="111"/>
      <c r="D12113" s="111"/>
      <c r="E12113" s="111"/>
      <c r="F12113" s="138"/>
      <c r="G12113" s="111"/>
      <c r="J12113" s="111"/>
      <c r="AD12113" s="111"/>
      <c r="AH12113" s="111"/>
    </row>
    <row r="12114" spans="3:34">
      <c r="C12114" s="111"/>
      <c r="D12114" s="111"/>
      <c r="E12114" s="111"/>
      <c r="F12114" s="138"/>
      <c r="G12114" s="111"/>
      <c r="J12114" s="111"/>
      <c r="AD12114" s="111"/>
      <c r="AH12114" s="111"/>
    </row>
    <row r="12115" spans="3:34">
      <c r="C12115" s="111"/>
      <c r="D12115" s="111"/>
      <c r="E12115" s="111"/>
      <c r="F12115" s="138"/>
      <c r="G12115" s="111"/>
      <c r="J12115" s="111"/>
      <c r="AD12115" s="111"/>
      <c r="AH12115" s="111"/>
    </row>
    <row r="12116" spans="3:34">
      <c r="C12116" s="111"/>
      <c r="D12116" s="111"/>
      <c r="E12116" s="111"/>
      <c r="F12116" s="138"/>
      <c r="G12116" s="111"/>
      <c r="J12116" s="111"/>
      <c r="AD12116" s="111"/>
      <c r="AH12116" s="111"/>
    </row>
    <row r="12117" spans="3:34">
      <c r="C12117" s="111"/>
      <c r="D12117" s="111"/>
      <c r="E12117" s="111"/>
      <c r="F12117" s="138"/>
      <c r="G12117" s="111"/>
      <c r="J12117" s="111"/>
      <c r="AD12117" s="111"/>
      <c r="AH12117" s="111"/>
    </row>
    <row r="12118" spans="3:34">
      <c r="C12118" s="111"/>
      <c r="D12118" s="111"/>
      <c r="E12118" s="111"/>
      <c r="F12118" s="138"/>
      <c r="G12118" s="111"/>
      <c r="J12118" s="111"/>
      <c r="AD12118" s="111"/>
      <c r="AH12118" s="111"/>
    </row>
    <row r="12119" spans="3:34">
      <c r="C12119" s="111"/>
      <c r="D12119" s="111"/>
      <c r="E12119" s="111"/>
      <c r="F12119" s="138"/>
      <c r="G12119" s="111"/>
      <c r="J12119" s="111"/>
      <c r="AD12119" s="111"/>
      <c r="AH12119" s="111"/>
    </row>
    <row r="12120" spans="3:34">
      <c r="C12120" s="111"/>
      <c r="D12120" s="111"/>
      <c r="E12120" s="111"/>
      <c r="F12120" s="138"/>
      <c r="G12120" s="111"/>
      <c r="J12120" s="111"/>
      <c r="AD12120" s="111"/>
      <c r="AH12120" s="111"/>
    </row>
    <row r="12121" spans="3:34">
      <c r="C12121" s="111"/>
      <c r="D12121" s="111"/>
      <c r="E12121" s="111"/>
      <c r="F12121" s="138"/>
      <c r="G12121" s="111"/>
      <c r="J12121" s="111"/>
      <c r="AD12121" s="111"/>
      <c r="AH12121" s="111"/>
    </row>
    <row r="12122" spans="3:34">
      <c r="C12122" s="111"/>
      <c r="D12122" s="111"/>
      <c r="E12122" s="111"/>
      <c r="F12122" s="138"/>
      <c r="G12122" s="111"/>
      <c r="J12122" s="111"/>
      <c r="AD12122" s="111"/>
      <c r="AH12122" s="111"/>
    </row>
    <row r="12123" spans="3:34">
      <c r="C12123" s="111"/>
      <c r="D12123" s="111"/>
      <c r="E12123" s="111"/>
      <c r="F12123" s="138"/>
      <c r="G12123" s="111"/>
      <c r="J12123" s="111"/>
      <c r="AD12123" s="111"/>
      <c r="AH12123" s="111"/>
    </row>
    <row r="12124" spans="3:34">
      <c r="C12124" s="111"/>
      <c r="D12124" s="111"/>
      <c r="E12124" s="111"/>
      <c r="F12124" s="138"/>
      <c r="G12124" s="111"/>
      <c r="J12124" s="111"/>
      <c r="AD12124" s="111"/>
      <c r="AH12124" s="111"/>
    </row>
    <row r="12125" spans="3:34">
      <c r="C12125" s="111"/>
      <c r="D12125" s="111"/>
      <c r="E12125" s="111"/>
      <c r="F12125" s="138"/>
      <c r="G12125" s="111"/>
      <c r="J12125" s="111"/>
      <c r="AD12125" s="111"/>
      <c r="AH12125" s="111"/>
    </row>
    <row r="12126" spans="3:34">
      <c r="C12126" s="111"/>
      <c r="D12126" s="111"/>
      <c r="E12126" s="111"/>
      <c r="F12126" s="138"/>
      <c r="G12126" s="111"/>
      <c r="J12126" s="111"/>
      <c r="AD12126" s="111"/>
      <c r="AH12126" s="111"/>
    </row>
    <row r="12127" spans="3:34">
      <c r="C12127" s="111"/>
      <c r="D12127" s="111"/>
      <c r="E12127" s="111"/>
      <c r="F12127" s="138"/>
      <c r="G12127" s="111"/>
      <c r="J12127" s="111"/>
      <c r="AD12127" s="111"/>
      <c r="AH12127" s="111"/>
    </row>
    <row r="12128" spans="3:34">
      <c r="C12128" s="111"/>
      <c r="D12128" s="111"/>
      <c r="E12128" s="111"/>
      <c r="F12128" s="138"/>
      <c r="G12128" s="111"/>
      <c r="J12128" s="111"/>
      <c r="AD12128" s="111"/>
      <c r="AH12128" s="111"/>
    </row>
    <row r="12129" spans="3:34">
      <c r="C12129" s="111"/>
      <c r="D12129" s="111"/>
      <c r="E12129" s="111"/>
      <c r="F12129" s="138"/>
      <c r="G12129" s="111"/>
      <c r="J12129" s="111"/>
      <c r="AD12129" s="111"/>
      <c r="AH12129" s="111"/>
    </row>
    <row r="12130" spans="3:34">
      <c r="C12130" s="111"/>
      <c r="D12130" s="111"/>
      <c r="E12130" s="111"/>
      <c r="F12130" s="138"/>
      <c r="G12130" s="111"/>
      <c r="J12130" s="111"/>
      <c r="AD12130" s="111"/>
      <c r="AH12130" s="111"/>
    </row>
    <row r="12131" spans="3:34">
      <c r="C12131" s="111"/>
      <c r="D12131" s="111"/>
      <c r="E12131" s="111"/>
      <c r="F12131" s="138"/>
      <c r="G12131" s="111"/>
      <c r="J12131" s="111"/>
      <c r="AD12131" s="111"/>
      <c r="AH12131" s="111"/>
    </row>
    <row r="12132" spans="3:34">
      <c r="C12132" s="111"/>
      <c r="D12132" s="111"/>
      <c r="E12132" s="111"/>
      <c r="F12132" s="138"/>
      <c r="G12132" s="111"/>
      <c r="J12132" s="111"/>
      <c r="AD12132" s="111"/>
      <c r="AH12132" s="111"/>
    </row>
    <row r="12133" spans="3:34">
      <c r="C12133" s="111"/>
      <c r="D12133" s="111"/>
      <c r="E12133" s="111"/>
      <c r="F12133" s="138"/>
      <c r="G12133" s="111"/>
      <c r="J12133" s="111"/>
      <c r="AD12133" s="111"/>
      <c r="AH12133" s="111"/>
    </row>
    <row r="12134" spans="3:34">
      <c r="C12134" s="111"/>
      <c r="D12134" s="111"/>
      <c r="E12134" s="111"/>
      <c r="F12134" s="138"/>
      <c r="G12134" s="111"/>
      <c r="J12134" s="111"/>
      <c r="AD12134" s="111"/>
      <c r="AH12134" s="111"/>
    </row>
    <row r="12135" spans="3:34">
      <c r="C12135" s="111"/>
      <c r="D12135" s="111"/>
      <c r="E12135" s="111"/>
      <c r="F12135" s="138"/>
      <c r="G12135" s="111"/>
      <c r="J12135" s="111"/>
      <c r="AD12135" s="111"/>
      <c r="AH12135" s="111"/>
    </row>
    <row r="12136" spans="3:34">
      <c r="C12136" s="111"/>
      <c r="D12136" s="111"/>
      <c r="E12136" s="111"/>
      <c r="F12136" s="138"/>
      <c r="G12136" s="111"/>
      <c r="J12136" s="111"/>
      <c r="AD12136" s="111"/>
      <c r="AH12136" s="111"/>
    </row>
    <row r="12137" spans="3:34">
      <c r="C12137" s="111"/>
      <c r="D12137" s="111"/>
      <c r="E12137" s="111"/>
      <c r="F12137" s="138"/>
      <c r="G12137" s="111"/>
      <c r="J12137" s="111"/>
      <c r="AD12137" s="111"/>
      <c r="AH12137" s="111"/>
    </row>
    <row r="12138" spans="3:34">
      <c r="C12138" s="111"/>
      <c r="D12138" s="111"/>
      <c r="E12138" s="111"/>
      <c r="F12138" s="138"/>
      <c r="G12138" s="111"/>
      <c r="J12138" s="111"/>
      <c r="AD12138" s="111"/>
      <c r="AH12138" s="111"/>
    </row>
    <row r="12139" spans="3:34">
      <c r="C12139" s="111"/>
      <c r="D12139" s="111"/>
      <c r="E12139" s="111"/>
      <c r="F12139" s="138"/>
      <c r="G12139" s="111"/>
      <c r="J12139" s="111"/>
      <c r="AD12139" s="111"/>
      <c r="AH12139" s="111"/>
    </row>
    <row r="12140" spans="3:34">
      <c r="C12140" s="111"/>
      <c r="D12140" s="111"/>
      <c r="E12140" s="111"/>
      <c r="F12140" s="138"/>
      <c r="G12140" s="111"/>
      <c r="J12140" s="111"/>
      <c r="AD12140" s="111"/>
      <c r="AH12140" s="111"/>
    </row>
    <row r="12141" spans="3:34">
      <c r="C12141" s="111"/>
      <c r="D12141" s="111"/>
      <c r="E12141" s="111"/>
      <c r="F12141" s="138"/>
      <c r="G12141" s="111"/>
      <c r="J12141" s="111"/>
      <c r="AD12141" s="111"/>
      <c r="AH12141" s="111"/>
    </row>
    <row r="12142" spans="3:34">
      <c r="C12142" s="111"/>
      <c r="D12142" s="111"/>
      <c r="E12142" s="111"/>
      <c r="F12142" s="138"/>
      <c r="G12142" s="111"/>
      <c r="J12142" s="111"/>
      <c r="AD12142" s="111"/>
      <c r="AH12142" s="111"/>
    </row>
    <row r="12143" spans="3:34">
      <c r="C12143" s="111"/>
      <c r="D12143" s="111"/>
      <c r="E12143" s="111"/>
      <c r="F12143" s="138"/>
      <c r="G12143" s="111"/>
      <c r="J12143" s="111"/>
      <c r="AD12143" s="111"/>
      <c r="AH12143" s="111"/>
    </row>
    <row r="12144" spans="3:34">
      <c r="C12144" s="111"/>
      <c r="D12144" s="111"/>
      <c r="E12144" s="111"/>
      <c r="F12144" s="138"/>
      <c r="G12144" s="111"/>
      <c r="J12144" s="111"/>
      <c r="AD12144" s="111"/>
      <c r="AH12144" s="111"/>
    </row>
    <row r="12145" spans="3:34">
      <c r="C12145" s="111"/>
      <c r="D12145" s="111"/>
      <c r="E12145" s="111"/>
      <c r="F12145" s="138"/>
      <c r="G12145" s="111"/>
      <c r="J12145" s="111"/>
      <c r="AD12145" s="111"/>
      <c r="AH12145" s="111"/>
    </row>
    <row r="12146" spans="3:34">
      <c r="C12146" s="111"/>
      <c r="D12146" s="111"/>
      <c r="E12146" s="111"/>
      <c r="F12146" s="138"/>
      <c r="G12146" s="111"/>
      <c r="J12146" s="111"/>
      <c r="AD12146" s="111"/>
      <c r="AH12146" s="111"/>
    </row>
    <row r="12147" spans="3:34">
      <c r="C12147" s="111"/>
      <c r="D12147" s="111"/>
      <c r="E12147" s="111"/>
      <c r="F12147" s="138"/>
      <c r="G12147" s="111"/>
      <c r="J12147" s="111"/>
      <c r="AD12147" s="111"/>
      <c r="AH12147" s="111"/>
    </row>
    <row r="12148" spans="3:34">
      <c r="C12148" s="111"/>
      <c r="D12148" s="111"/>
      <c r="E12148" s="111"/>
      <c r="F12148" s="138"/>
      <c r="G12148" s="111"/>
      <c r="J12148" s="111"/>
      <c r="AD12148" s="111"/>
      <c r="AH12148" s="111"/>
    </row>
    <row r="12149" spans="3:34">
      <c r="C12149" s="111"/>
      <c r="D12149" s="111"/>
      <c r="E12149" s="111"/>
      <c r="F12149" s="138"/>
      <c r="G12149" s="111"/>
      <c r="J12149" s="111"/>
      <c r="AD12149" s="111"/>
      <c r="AH12149" s="111"/>
    </row>
    <row r="12150" spans="3:34">
      <c r="C12150" s="111"/>
      <c r="D12150" s="111"/>
      <c r="E12150" s="111"/>
      <c r="F12150" s="138"/>
      <c r="G12150" s="111"/>
      <c r="J12150" s="111"/>
      <c r="AD12150" s="111"/>
      <c r="AH12150" s="111"/>
    </row>
    <row r="12151" spans="3:34">
      <c r="C12151" s="111"/>
      <c r="D12151" s="111"/>
      <c r="E12151" s="111"/>
      <c r="F12151" s="138"/>
      <c r="G12151" s="111"/>
      <c r="J12151" s="111"/>
      <c r="AD12151" s="111"/>
      <c r="AH12151" s="111"/>
    </row>
    <row r="12152" spans="3:34">
      <c r="C12152" s="111"/>
      <c r="D12152" s="111"/>
      <c r="E12152" s="111"/>
      <c r="F12152" s="138"/>
      <c r="G12152" s="111"/>
      <c r="J12152" s="111"/>
      <c r="AD12152" s="111"/>
      <c r="AH12152" s="111"/>
    </row>
    <row r="12153" spans="3:34">
      <c r="C12153" s="111"/>
      <c r="D12153" s="111"/>
      <c r="E12153" s="111"/>
      <c r="F12153" s="138"/>
      <c r="G12153" s="111"/>
      <c r="J12153" s="111"/>
      <c r="AD12153" s="111"/>
      <c r="AH12153" s="111"/>
    </row>
    <row r="12154" spans="3:34">
      <c r="C12154" s="111"/>
      <c r="D12154" s="111"/>
      <c r="E12154" s="111"/>
      <c r="F12154" s="138"/>
      <c r="G12154" s="111"/>
      <c r="J12154" s="111"/>
      <c r="AD12154" s="111"/>
      <c r="AH12154" s="111"/>
    </row>
    <row r="12155" spans="3:34">
      <c r="C12155" s="111"/>
      <c r="D12155" s="111"/>
      <c r="E12155" s="111"/>
      <c r="F12155" s="138"/>
      <c r="G12155" s="111"/>
      <c r="J12155" s="111"/>
      <c r="AD12155" s="111"/>
      <c r="AH12155" s="111"/>
    </row>
    <row r="12156" spans="3:34">
      <c r="C12156" s="111"/>
      <c r="D12156" s="111"/>
      <c r="E12156" s="111"/>
      <c r="F12156" s="138"/>
      <c r="G12156" s="111"/>
      <c r="J12156" s="111"/>
      <c r="AD12156" s="111"/>
      <c r="AH12156" s="111"/>
    </row>
    <row r="12157" spans="3:34">
      <c r="C12157" s="111"/>
      <c r="D12157" s="111"/>
      <c r="E12157" s="111"/>
      <c r="F12157" s="138"/>
      <c r="G12157" s="111"/>
      <c r="J12157" s="111"/>
      <c r="AD12157" s="111"/>
      <c r="AH12157" s="111"/>
    </row>
    <row r="12158" spans="3:34">
      <c r="C12158" s="111"/>
      <c r="D12158" s="111"/>
      <c r="E12158" s="111"/>
      <c r="F12158" s="138"/>
      <c r="G12158" s="111"/>
      <c r="J12158" s="111"/>
      <c r="AD12158" s="111"/>
      <c r="AH12158" s="111"/>
    </row>
    <row r="12159" spans="3:34">
      <c r="C12159" s="111"/>
      <c r="D12159" s="111"/>
      <c r="E12159" s="111"/>
      <c r="F12159" s="138"/>
      <c r="G12159" s="111"/>
      <c r="J12159" s="111"/>
      <c r="AD12159" s="111"/>
      <c r="AH12159" s="111"/>
    </row>
    <row r="12160" spans="3:34">
      <c r="C12160" s="111"/>
      <c r="D12160" s="111"/>
      <c r="E12160" s="111"/>
      <c r="F12160" s="138"/>
      <c r="G12160" s="111"/>
      <c r="J12160" s="111"/>
      <c r="AD12160" s="111"/>
      <c r="AH12160" s="111"/>
    </row>
    <row r="12161" spans="3:34">
      <c r="C12161" s="111"/>
      <c r="D12161" s="111"/>
      <c r="E12161" s="111"/>
      <c r="F12161" s="138"/>
      <c r="G12161" s="111"/>
      <c r="J12161" s="111"/>
      <c r="AD12161" s="111"/>
      <c r="AH12161" s="111"/>
    </row>
    <row r="12162" spans="3:34">
      <c r="C12162" s="111"/>
      <c r="D12162" s="111"/>
      <c r="E12162" s="111"/>
      <c r="F12162" s="138"/>
      <c r="G12162" s="111"/>
      <c r="J12162" s="111"/>
      <c r="AD12162" s="111"/>
      <c r="AH12162" s="111"/>
    </row>
    <row r="12163" spans="3:34">
      <c r="C12163" s="111"/>
      <c r="D12163" s="111"/>
      <c r="E12163" s="111"/>
      <c r="F12163" s="138"/>
      <c r="G12163" s="111"/>
      <c r="J12163" s="111"/>
      <c r="AD12163" s="111"/>
      <c r="AH12163" s="111"/>
    </row>
    <row r="12164" spans="3:34">
      <c r="C12164" s="111"/>
      <c r="D12164" s="111"/>
      <c r="E12164" s="111"/>
      <c r="F12164" s="138"/>
      <c r="G12164" s="111"/>
      <c r="J12164" s="111"/>
      <c r="AD12164" s="111"/>
      <c r="AH12164" s="111"/>
    </row>
    <row r="12165" spans="3:34">
      <c r="C12165" s="111"/>
      <c r="D12165" s="111"/>
      <c r="E12165" s="111"/>
      <c r="F12165" s="138"/>
      <c r="G12165" s="111"/>
      <c r="J12165" s="111"/>
      <c r="AD12165" s="111"/>
      <c r="AH12165" s="111"/>
    </row>
    <row r="12166" spans="3:34">
      <c r="C12166" s="111"/>
      <c r="D12166" s="111"/>
      <c r="E12166" s="111"/>
      <c r="F12166" s="138"/>
      <c r="G12166" s="111"/>
      <c r="J12166" s="111"/>
      <c r="AD12166" s="111"/>
      <c r="AH12166" s="111"/>
    </row>
    <row r="12167" spans="3:34">
      <c r="C12167" s="111"/>
      <c r="D12167" s="111"/>
      <c r="E12167" s="111"/>
      <c r="F12167" s="138"/>
      <c r="G12167" s="111"/>
      <c r="J12167" s="111"/>
      <c r="AD12167" s="111"/>
      <c r="AH12167" s="111"/>
    </row>
    <row r="12168" spans="3:34">
      <c r="C12168" s="111"/>
      <c r="D12168" s="111"/>
      <c r="E12168" s="111"/>
      <c r="F12168" s="138"/>
      <c r="G12168" s="111"/>
      <c r="J12168" s="111"/>
      <c r="AD12168" s="111"/>
      <c r="AH12168" s="111"/>
    </row>
    <row r="12169" spans="3:34">
      <c r="C12169" s="111"/>
      <c r="D12169" s="111"/>
      <c r="E12169" s="111"/>
      <c r="F12169" s="138"/>
      <c r="G12169" s="111"/>
      <c r="J12169" s="111"/>
      <c r="AD12169" s="111"/>
      <c r="AH12169" s="111"/>
    </row>
    <row r="12170" spans="3:34">
      <c r="C12170" s="111"/>
      <c r="D12170" s="111"/>
      <c r="E12170" s="111"/>
      <c r="F12170" s="138"/>
      <c r="G12170" s="111"/>
      <c r="J12170" s="111"/>
      <c r="AD12170" s="111"/>
      <c r="AH12170" s="111"/>
    </row>
    <row r="12171" spans="3:34">
      <c r="C12171" s="111"/>
      <c r="D12171" s="111"/>
      <c r="E12171" s="111"/>
      <c r="F12171" s="138"/>
      <c r="G12171" s="111"/>
      <c r="J12171" s="111"/>
      <c r="AD12171" s="111"/>
      <c r="AH12171" s="111"/>
    </row>
    <row r="12172" spans="3:34">
      <c r="C12172" s="111"/>
      <c r="D12172" s="111"/>
      <c r="E12172" s="111"/>
      <c r="F12172" s="138"/>
      <c r="G12172" s="111"/>
      <c r="J12172" s="111"/>
      <c r="AD12172" s="111"/>
      <c r="AH12172" s="111"/>
    </row>
    <row r="12173" spans="3:34">
      <c r="C12173" s="111"/>
      <c r="D12173" s="111"/>
      <c r="E12173" s="111"/>
      <c r="F12173" s="138"/>
      <c r="G12173" s="111"/>
      <c r="J12173" s="111"/>
      <c r="AD12173" s="111"/>
      <c r="AH12173" s="111"/>
    </row>
    <row r="12174" spans="3:34">
      <c r="C12174" s="111"/>
      <c r="D12174" s="111"/>
      <c r="E12174" s="111"/>
      <c r="F12174" s="138"/>
      <c r="G12174" s="111"/>
      <c r="J12174" s="111"/>
      <c r="AD12174" s="111"/>
      <c r="AH12174" s="111"/>
    </row>
    <row r="12175" spans="3:34">
      <c r="C12175" s="111"/>
      <c r="D12175" s="111"/>
      <c r="E12175" s="111"/>
      <c r="F12175" s="138"/>
      <c r="G12175" s="111"/>
      <c r="J12175" s="111"/>
      <c r="AD12175" s="111"/>
      <c r="AH12175" s="111"/>
    </row>
    <row r="12176" spans="3:34">
      <c r="C12176" s="111"/>
      <c r="D12176" s="111"/>
      <c r="E12176" s="111"/>
      <c r="F12176" s="138"/>
      <c r="G12176" s="111"/>
      <c r="J12176" s="111"/>
      <c r="AD12176" s="111"/>
      <c r="AH12176" s="111"/>
    </row>
    <row r="12177" spans="3:34">
      <c r="C12177" s="111"/>
      <c r="D12177" s="111"/>
      <c r="E12177" s="111"/>
      <c r="F12177" s="138"/>
      <c r="G12177" s="111"/>
      <c r="J12177" s="111"/>
      <c r="AD12177" s="111"/>
      <c r="AH12177" s="111"/>
    </row>
    <row r="12178" spans="3:34">
      <c r="C12178" s="111"/>
      <c r="D12178" s="111"/>
      <c r="E12178" s="111"/>
      <c r="F12178" s="138"/>
      <c r="G12178" s="111"/>
      <c r="J12178" s="111"/>
      <c r="AD12178" s="111"/>
      <c r="AH12178" s="111"/>
    </row>
    <row r="12179" spans="3:34">
      <c r="C12179" s="111"/>
      <c r="D12179" s="111"/>
      <c r="E12179" s="111"/>
      <c r="F12179" s="138"/>
      <c r="G12179" s="111"/>
      <c r="J12179" s="111"/>
      <c r="AD12179" s="111"/>
      <c r="AH12179" s="111"/>
    </row>
    <row r="12180" spans="3:34">
      <c r="C12180" s="111"/>
      <c r="D12180" s="111"/>
      <c r="E12180" s="111"/>
      <c r="F12180" s="138"/>
      <c r="G12180" s="111"/>
      <c r="J12180" s="111"/>
      <c r="AD12180" s="111"/>
      <c r="AH12180" s="111"/>
    </row>
    <row r="12181" spans="3:34">
      <c r="C12181" s="111"/>
      <c r="D12181" s="111"/>
      <c r="E12181" s="111"/>
      <c r="F12181" s="138"/>
      <c r="G12181" s="111"/>
      <c r="J12181" s="111"/>
      <c r="AD12181" s="111"/>
      <c r="AH12181" s="111"/>
    </row>
    <row r="12182" spans="3:34">
      <c r="C12182" s="111"/>
      <c r="D12182" s="111"/>
      <c r="E12182" s="111"/>
      <c r="F12182" s="138"/>
      <c r="G12182" s="111"/>
      <c r="J12182" s="111"/>
      <c r="AD12182" s="111"/>
      <c r="AH12182" s="111"/>
    </row>
    <row r="12183" spans="3:34">
      <c r="C12183" s="111"/>
      <c r="D12183" s="111"/>
      <c r="E12183" s="111"/>
      <c r="F12183" s="138"/>
      <c r="G12183" s="111"/>
      <c r="J12183" s="111"/>
      <c r="AD12183" s="111"/>
      <c r="AH12183" s="111"/>
    </row>
    <row r="12184" spans="3:34">
      <c r="C12184" s="111"/>
      <c r="D12184" s="111"/>
      <c r="E12184" s="111"/>
      <c r="F12184" s="138"/>
      <c r="G12184" s="111"/>
      <c r="J12184" s="111"/>
      <c r="AD12184" s="111"/>
      <c r="AH12184" s="111"/>
    </row>
    <row r="12185" spans="3:34">
      <c r="C12185" s="111"/>
      <c r="D12185" s="111"/>
      <c r="E12185" s="111"/>
      <c r="F12185" s="138"/>
      <c r="G12185" s="111"/>
      <c r="J12185" s="111"/>
      <c r="AD12185" s="111"/>
      <c r="AH12185" s="111"/>
    </row>
    <row r="12186" spans="3:34">
      <c r="C12186" s="111"/>
      <c r="D12186" s="111"/>
      <c r="E12186" s="111"/>
      <c r="F12186" s="138"/>
      <c r="G12186" s="111"/>
      <c r="J12186" s="111"/>
      <c r="AD12186" s="111"/>
      <c r="AH12186" s="111"/>
    </row>
    <row r="12187" spans="3:34">
      <c r="C12187" s="111"/>
      <c r="D12187" s="111"/>
      <c r="E12187" s="111"/>
      <c r="F12187" s="138"/>
      <c r="G12187" s="111"/>
      <c r="J12187" s="111"/>
      <c r="AD12187" s="111"/>
      <c r="AH12187" s="111"/>
    </row>
    <row r="12188" spans="3:34">
      <c r="C12188" s="111"/>
      <c r="D12188" s="111"/>
      <c r="E12188" s="111"/>
      <c r="F12188" s="138"/>
      <c r="G12188" s="111"/>
      <c r="J12188" s="111"/>
      <c r="AD12188" s="111"/>
      <c r="AH12188" s="111"/>
    </row>
    <row r="12189" spans="3:34">
      <c r="C12189" s="111"/>
      <c r="D12189" s="111"/>
      <c r="E12189" s="111"/>
      <c r="F12189" s="138"/>
      <c r="G12189" s="111"/>
      <c r="J12189" s="111"/>
      <c r="AD12189" s="111"/>
      <c r="AH12189" s="111"/>
    </row>
    <row r="12190" spans="3:34">
      <c r="C12190" s="111"/>
      <c r="D12190" s="111"/>
      <c r="E12190" s="111"/>
      <c r="F12190" s="138"/>
      <c r="G12190" s="111"/>
      <c r="J12190" s="111"/>
      <c r="AD12190" s="111"/>
      <c r="AH12190" s="111"/>
    </row>
    <row r="12191" spans="3:34">
      <c r="C12191" s="111"/>
      <c r="D12191" s="111"/>
      <c r="E12191" s="111"/>
      <c r="F12191" s="138"/>
      <c r="G12191" s="111"/>
      <c r="J12191" s="111"/>
      <c r="AD12191" s="111"/>
      <c r="AH12191" s="111"/>
    </row>
    <row r="12192" spans="3:34">
      <c r="C12192" s="111"/>
      <c r="D12192" s="111"/>
      <c r="E12192" s="111"/>
      <c r="F12192" s="138"/>
      <c r="G12192" s="111"/>
      <c r="J12192" s="111"/>
      <c r="AD12192" s="111"/>
      <c r="AH12192" s="111"/>
    </row>
    <row r="12193" spans="3:34">
      <c r="C12193" s="111"/>
      <c r="D12193" s="111"/>
      <c r="E12193" s="111"/>
      <c r="F12193" s="138"/>
      <c r="G12193" s="111"/>
      <c r="J12193" s="111"/>
      <c r="AD12193" s="111"/>
      <c r="AH12193" s="111"/>
    </row>
    <row r="12194" spans="3:34">
      <c r="C12194" s="111"/>
      <c r="D12194" s="111"/>
      <c r="E12194" s="111"/>
      <c r="F12194" s="138"/>
      <c r="G12194" s="111"/>
      <c r="J12194" s="111"/>
      <c r="AD12194" s="111"/>
      <c r="AH12194" s="111"/>
    </row>
    <row r="12195" spans="3:34">
      <c r="C12195" s="111"/>
      <c r="D12195" s="111"/>
      <c r="E12195" s="111"/>
      <c r="F12195" s="138"/>
      <c r="G12195" s="111"/>
      <c r="J12195" s="111"/>
      <c r="AD12195" s="111"/>
      <c r="AH12195" s="111"/>
    </row>
    <row r="12196" spans="3:34">
      <c r="C12196" s="111"/>
      <c r="D12196" s="111"/>
      <c r="E12196" s="111"/>
      <c r="F12196" s="138"/>
      <c r="G12196" s="111"/>
      <c r="J12196" s="111"/>
      <c r="AD12196" s="111"/>
      <c r="AH12196" s="111"/>
    </row>
    <row r="12197" spans="3:34">
      <c r="C12197" s="111"/>
      <c r="D12197" s="111"/>
      <c r="E12197" s="111"/>
      <c r="F12197" s="138"/>
      <c r="G12197" s="111"/>
      <c r="J12197" s="111"/>
      <c r="AD12197" s="111"/>
      <c r="AH12197" s="111"/>
    </row>
    <row r="12198" spans="3:34">
      <c r="C12198" s="111"/>
      <c r="D12198" s="111"/>
      <c r="E12198" s="111"/>
      <c r="F12198" s="138"/>
      <c r="G12198" s="111"/>
      <c r="J12198" s="111"/>
      <c r="AD12198" s="111"/>
      <c r="AH12198" s="111"/>
    </row>
    <row r="12199" spans="3:34">
      <c r="C12199" s="111"/>
      <c r="D12199" s="111"/>
      <c r="E12199" s="111"/>
      <c r="F12199" s="138"/>
      <c r="G12199" s="111"/>
      <c r="J12199" s="111"/>
      <c r="AD12199" s="111"/>
      <c r="AH12199" s="111"/>
    </row>
    <row r="12200" spans="3:34">
      <c r="C12200" s="111"/>
      <c r="D12200" s="111"/>
      <c r="E12200" s="111"/>
      <c r="F12200" s="138"/>
      <c r="G12200" s="111"/>
      <c r="J12200" s="111"/>
      <c r="AD12200" s="111"/>
      <c r="AH12200" s="111"/>
    </row>
    <row r="12201" spans="3:34">
      <c r="C12201" s="111"/>
      <c r="D12201" s="111"/>
      <c r="E12201" s="111"/>
      <c r="F12201" s="138"/>
      <c r="G12201" s="111"/>
      <c r="J12201" s="111"/>
      <c r="AD12201" s="111"/>
      <c r="AH12201" s="111"/>
    </row>
    <row r="12202" spans="3:34">
      <c r="C12202" s="111"/>
      <c r="D12202" s="111"/>
      <c r="E12202" s="111"/>
      <c r="F12202" s="138"/>
      <c r="G12202" s="111"/>
      <c r="J12202" s="111"/>
      <c r="AD12202" s="111"/>
      <c r="AH12202" s="111"/>
    </row>
    <row r="12203" spans="3:34">
      <c r="C12203" s="111"/>
      <c r="D12203" s="111"/>
      <c r="E12203" s="111"/>
      <c r="F12203" s="138"/>
      <c r="G12203" s="111"/>
      <c r="J12203" s="111"/>
      <c r="AD12203" s="111"/>
      <c r="AH12203" s="111"/>
    </row>
    <row r="12204" spans="3:34">
      <c r="C12204" s="111"/>
      <c r="D12204" s="111"/>
      <c r="E12204" s="111"/>
      <c r="F12204" s="138"/>
      <c r="G12204" s="111"/>
      <c r="J12204" s="111"/>
      <c r="AD12204" s="111"/>
      <c r="AH12204" s="111"/>
    </row>
    <row r="12205" spans="3:34">
      <c r="C12205" s="111"/>
      <c r="D12205" s="111"/>
      <c r="E12205" s="111"/>
      <c r="F12205" s="138"/>
      <c r="G12205" s="111"/>
      <c r="J12205" s="111"/>
      <c r="AD12205" s="111"/>
      <c r="AH12205" s="111"/>
    </row>
    <row r="12206" spans="3:34">
      <c r="C12206" s="111"/>
      <c r="D12206" s="111"/>
      <c r="E12206" s="111"/>
      <c r="F12206" s="138"/>
      <c r="G12206" s="111"/>
      <c r="J12206" s="111"/>
      <c r="AD12206" s="111"/>
      <c r="AH12206" s="111"/>
    </row>
    <row r="12207" spans="3:34">
      <c r="C12207" s="111"/>
      <c r="D12207" s="111"/>
      <c r="E12207" s="111"/>
      <c r="F12207" s="138"/>
      <c r="G12207" s="111"/>
      <c r="J12207" s="111"/>
      <c r="AD12207" s="111"/>
      <c r="AH12207" s="111"/>
    </row>
    <row r="12208" spans="3:34">
      <c r="C12208" s="111"/>
      <c r="D12208" s="111"/>
      <c r="E12208" s="111"/>
      <c r="F12208" s="138"/>
      <c r="G12208" s="111"/>
      <c r="J12208" s="111"/>
      <c r="AD12208" s="111"/>
      <c r="AH12208" s="111"/>
    </row>
    <row r="12209" spans="3:34">
      <c r="C12209" s="111"/>
      <c r="D12209" s="111"/>
      <c r="E12209" s="111"/>
      <c r="F12209" s="138"/>
      <c r="G12209" s="111"/>
      <c r="J12209" s="111"/>
      <c r="AD12209" s="111"/>
      <c r="AH12209" s="111"/>
    </row>
    <row r="12210" spans="3:34">
      <c r="C12210" s="111"/>
      <c r="D12210" s="111"/>
      <c r="E12210" s="111"/>
      <c r="F12210" s="138"/>
      <c r="G12210" s="111"/>
      <c r="J12210" s="111"/>
      <c r="AD12210" s="111"/>
      <c r="AH12210" s="111"/>
    </row>
    <row r="12211" spans="3:34">
      <c r="C12211" s="111"/>
      <c r="D12211" s="111"/>
      <c r="E12211" s="111"/>
      <c r="F12211" s="138"/>
      <c r="G12211" s="111"/>
      <c r="J12211" s="111"/>
      <c r="AD12211" s="111"/>
      <c r="AH12211" s="111"/>
    </row>
    <row r="12212" spans="3:34">
      <c r="C12212" s="111"/>
      <c r="D12212" s="111"/>
      <c r="E12212" s="111"/>
      <c r="F12212" s="138"/>
      <c r="G12212" s="111"/>
      <c r="J12212" s="111"/>
      <c r="AD12212" s="111"/>
      <c r="AH12212" s="111"/>
    </row>
    <row r="12213" spans="3:34">
      <c r="C12213" s="111"/>
      <c r="D12213" s="111"/>
      <c r="E12213" s="111"/>
      <c r="F12213" s="138"/>
      <c r="G12213" s="111"/>
      <c r="J12213" s="111"/>
      <c r="AD12213" s="111"/>
      <c r="AH12213" s="111"/>
    </row>
    <row r="12214" spans="3:34">
      <c r="C12214" s="111"/>
      <c r="D12214" s="111"/>
      <c r="E12214" s="111"/>
      <c r="F12214" s="138"/>
      <c r="G12214" s="111"/>
      <c r="J12214" s="111"/>
      <c r="AD12214" s="111"/>
      <c r="AH12214" s="111"/>
    </row>
    <row r="12215" spans="3:34">
      <c r="C12215" s="111"/>
      <c r="D12215" s="111"/>
      <c r="E12215" s="111"/>
      <c r="F12215" s="138"/>
      <c r="G12215" s="111"/>
      <c r="J12215" s="111"/>
      <c r="AD12215" s="111"/>
      <c r="AH12215" s="111"/>
    </row>
    <row r="12216" spans="3:34">
      <c r="C12216" s="111"/>
      <c r="D12216" s="111"/>
      <c r="E12216" s="111"/>
      <c r="F12216" s="138"/>
      <c r="G12216" s="111"/>
      <c r="J12216" s="111"/>
      <c r="AD12216" s="111"/>
      <c r="AH12216" s="111"/>
    </row>
    <row r="12217" spans="3:34">
      <c r="C12217" s="111"/>
      <c r="D12217" s="111"/>
      <c r="E12217" s="111"/>
      <c r="F12217" s="138"/>
      <c r="G12217" s="111"/>
      <c r="J12217" s="111"/>
      <c r="AD12217" s="111"/>
      <c r="AH12217" s="111"/>
    </row>
    <row r="12218" spans="3:34">
      <c r="C12218" s="111"/>
      <c r="D12218" s="111"/>
      <c r="E12218" s="111"/>
      <c r="F12218" s="138"/>
      <c r="G12218" s="111"/>
      <c r="J12218" s="111"/>
      <c r="AD12218" s="111"/>
      <c r="AH12218" s="111"/>
    </row>
    <row r="12219" spans="3:34">
      <c r="C12219" s="111"/>
      <c r="D12219" s="111"/>
      <c r="E12219" s="111"/>
      <c r="F12219" s="138"/>
      <c r="G12219" s="111"/>
      <c r="J12219" s="111"/>
      <c r="AD12219" s="111"/>
      <c r="AH12219" s="111"/>
    </row>
    <row r="12220" spans="3:34">
      <c r="C12220" s="111"/>
      <c r="D12220" s="111"/>
      <c r="E12220" s="111"/>
      <c r="F12220" s="138"/>
      <c r="G12220" s="111"/>
      <c r="J12220" s="111"/>
      <c r="AD12220" s="111"/>
      <c r="AH12220" s="111"/>
    </row>
    <row r="12221" spans="3:34">
      <c r="C12221" s="111"/>
      <c r="D12221" s="111"/>
      <c r="E12221" s="111"/>
      <c r="F12221" s="138"/>
      <c r="G12221" s="111"/>
      <c r="J12221" s="111"/>
      <c r="AD12221" s="111"/>
      <c r="AH12221" s="111"/>
    </row>
    <row r="12222" spans="3:34">
      <c r="C12222" s="111"/>
      <c r="D12222" s="111"/>
      <c r="E12222" s="111"/>
      <c r="F12222" s="138"/>
      <c r="G12222" s="111"/>
      <c r="J12222" s="111"/>
      <c r="AD12222" s="111"/>
      <c r="AH12222" s="111"/>
    </row>
    <row r="12223" spans="3:34">
      <c r="C12223" s="111"/>
      <c r="D12223" s="111"/>
      <c r="E12223" s="111"/>
      <c r="F12223" s="138"/>
      <c r="G12223" s="111"/>
      <c r="J12223" s="111"/>
      <c r="AD12223" s="111"/>
      <c r="AH12223" s="111"/>
    </row>
    <row r="12224" spans="3:34">
      <c r="C12224" s="111"/>
      <c r="D12224" s="111"/>
      <c r="E12224" s="111"/>
      <c r="F12224" s="138"/>
      <c r="G12224" s="111"/>
      <c r="J12224" s="111"/>
      <c r="AD12224" s="111"/>
      <c r="AH12224" s="111"/>
    </row>
    <row r="12225" spans="3:34">
      <c r="C12225" s="111"/>
      <c r="D12225" s="111"/>
      <c r="E12225" s="111"/>
      <c r="F12225" s="138"/>
      <c r="G12225" s="111"/>
      <c r="J12225" s="111"/>
      <c r="AD12225" s="111"/>
      <c r="AH12225" s="111"/>
    </row>
    <row r="12226" spans="3:34">
      <c r="C12226" s="111"/>
      <c r="D12226" s="111"/>
      <c r="E12226" s="111"/>
      <c r="F12226" s="138"/>
      <c r="G12226" s="111"/>
      <c r="J12226" s="111"/>
      <c r="AD12226" s="111"/>
      <c r="AH12226" s="111"/>
    </row>
    <row r="12227" spans="3:34">
      <c r="C12227" s="111"/>
      <c r="D12227" s="111"/>
      <c r="E12227" s="111"/>
      <c r="F12227" s="138"/>
      <c r="G12227" s="111"/>
      <c r="J12227" s="111"/>
      <c r="AD12227" s="111"/>
      <c r="AH12227" s="111"/>
    </row>
    <row r="12228" spans="3:34">
      <c r="C12228" s="111"/>
      <c r="D12228" s="111"/>
      <c r="E12228" s="111"/>
      <c r="F12228" s="138"/>
      <c r="G12228" s="111"/>
      <c r="J12228" s="111"/>
      <c r="AD12228" s="111"/>
      <c r="AH12228" s="111"/>
    </row>
    <row r="12229" spans="3:34">
      <c r="C12229" s="111"/>
      <c r="D12229" s="111"/>
      <c r="E12229" s="111"/>
      <c r="F12229" s="138"/>
      <c r="G12229" s="111"/>
      <c r="J12229" s="111"/>
      <c r="AD12229" s="111"/>
      <c r="AH12229" s="111"/>
    </row>
    <row r="12230" spans="3:34">
      <c r="C12230" s="111"/>
      <c r="D12230" s="111"/>
      <c r="E12230" s="111"/>
      <c r="F12230" s="138"/>
      <c r="G12230" s="111"/>
      <c r="J12230" s="111"/>
      <c r="AD12230" s="111"/>
      <c r="AH12230" s="111"/>
    </row>
    <row r="12231" spans="3:34">
      <c r="C12231" s="111"/>
      <c r="D12231" s="111"/>
      <c r="E12231" s="111"/>
      <c r="F12231" s="138"/>
      <c r="G12231" s="111"/>
      <c r="J12231" s="111"/>
      <c r="AD12231" s="111"/>
      <c r="AH12231" s="111"/>
    </row>
    <row r="12232" spans="3:34">
      <c r="C12232" s="111"/>
      <c r="D12232" s="111"/>
      <c r="E12232" s="111"/>
      <c r="F12232" s="138"/>
      <c r="G12232" s="111"/>
      <c r="J12232" s="111"/>
      <c r="AD12232" s="111"/>
      <c r="AH12232" s="111"/>
    </row>
    <row r="12233" spans="3:34">
      <c r="C12233" s="111"/>
      <c r="D12233" s="111"/>
      <c r="E12233" s="111"/>
      <c r="F12233" s="138"/>
      <c r="G12233" s="111"/>
      <c r="J12233" s="111"/>
      <c r="AD12233" s="111"/>
      <c r="AH12233" s="111"/>
    </row>
    <row r="12234" spans="3:34">
      <c r="C12234" s="111"/>
      <c r="D12234" s="111"/>
      <c r="E12234" s="111"/>
      <c r="F12234" s="138"/>
      <c r="G12234" s="111"/>
      <c r="J12234" s="111"/>
      <c r="AD12234" s="111"/>
      <c r="AH12234" s="111"/>
    </row>
    <row r="12235" spans="3:34">
      <c r="C12235" s="111"/>
      <c r="D12235" s="111"/>
      <c r="E12235" s="111"/>
      <c r="F12235" s="138"/>
      <c r="G12235" s="111"/>
      <c r="J12235" s="111"/>
      <c r="AD12235" s="111"/>
      <c r="AH12235" s="111"/>
    </row>
    <row r="12236" spans="3:34">
      <c r="C12236" s="111"/>
      <c r="D12236" s="111"/>
      <c r="E12236" s="111"/>
      <c r="F12236" s="138"/>
      <c r="G12236" s="111"/>
      <c r="J12236" s="111"/>
      <c r="AD12236" s="111"/>
      <c r="AH12236" s="111"/>
    </row>
    <row r="12237" spans="3:34">
      <c r="C12237" s="111"/>
      <c r="D12237" s="111"/>
      <c r="E12237" s="111"/>
      <c r="F12237" s="138"/>
      <c r="G12237" s="111"/>
      <c r="J12237" s="111"/>
      <c r="AD12237" s="111"/>
      <c r="AH12237" s="111"/>
    </row>
    <row r="12238" spans="3:34">
      <c r="C12238" s="111"/>
      <c r="D12238" s="111"/>
      <c r="E12238" s="111"/>
      <c r="F12238" s="138"/>
      <c r="G12238" s="111"/>
      <c r="J12238" s="111"/>
      <c r="AD12238" s="111"/>
      <c r="AH12238" s="111"/>
    </row>
    <row r="12239" spans="3:34">
      <c r="C12239" s="111"/>
      <c r="D12239" s="111"/>
      <c r="E12239" s="111"/>
      <c r="F12239" s="138"/>
      <c r="G12239" s="111"/>
      <c r="J12239" s="111"/>
      <c r="AD12239" s="111"/>
      <c r="AH12239" s="111"/>
    </row>
    <row r="12240" spans="3:34">
      <c r="C12240" s="111"/>
      <c r="D12240" s="111"/>
      <c r="E12240" s="111"/>
      <c r="F12240" s="138"/>
      <c r="G12240" s="111"/>
      <c r="J12240" s="111"/>
      <c r="AD12240" s="111"/>
      <c r="AH12240" s="111"/>
    </row>
    <row r="12241" spans="3:34">
      <c r="C12241" s="111"/>
      <c r="D12241" s="111"/>
      <c r="E12241" s="111"/>
      <c r="F12241" s="138"/>
      <c r="G12241" s="111"/>
      <c r="J12241" s="111"/>
      <c r="AD12241" s="111"/>
      <c r="AH12241" s="111"/>
    </row>
    <row r="12242" spans="3:34">
      <c r="C12242" s="111"/>
      <c r="D12242" s="111"/>
      <c r="E12242" s="111"/>
      <c r="F12242" s="138"/>
      <c r="G12242" s="111"/>
      <c r="J12242" s="111"/>
      <c r="AD12242" s="111"/>
      <c r="AH12242" s="111"/>
    </row>
    <row r="12243" spans="3:34">
      <c r="C12243" s="111"/>
      <c r="D12243" s="111"/>
      <c r="E12243" s="111"/>
      <c r="F12243" s="138"/>
      <c r="G12243" s="111"/>
      <c r="J12243" s="111"/>
      <c r="AD12243" s="111"/>
      <c r="AH12243" s="111"/>
    </row>
    <row r="12244" spans="3:34">
      <c r="C12244" s="111"/>
      <c r="D12244" s="111"/>
      <c r="E12244" s="111"/>
      <c r="F12244" s="138"/>
      <c r="G12244" s="111"/>
      <c r="J12244" s="111"/>
      <c r="AD12244" s="111"/>
      <c r="AH12244" s="111"/>
    </row>
    <row r="12245" spans="3:34">
      <c r="C12245" s="111"/>
      <c r="D12245" s="111"/>
      <c r="E12245" s="111"/>
      <c r="F12245" s="138"/>
      <c r="G12245" s="111"/>
      <c r="J12245" s="111"/>
      <c r="AD12245" s="111"/>
      <c r="AH12245" s="111"/>
    </row>
    <row r="12246" spans="3:34">
      <c r="C12246" s="111"/>
      <c r="D12246" s="111"/>
      <c r="E12246" s="111"/>
      <c r="F12246" s="138"/>
      <c r="G12246" s="111"/>
      <c r="J12246" s="111"/>
      <c r="AD12246" s="111"/>
      <c r="AH12246" s="111"/>
    </row>
    <row r="12247" spans="3:34">
      <c r="C12247" s="111"/>
      <c r="D12247" s="111"/>
      <c r="E12247" s="111"/>
      <c r="F12247" s="138"/>
      <c r="G12247" s="111"/>
      <c r="J12247" s="111"/>
      <c r="AD12247" s="111"/>
      <c r="AH12247" s="111"/>
    </row>
    <row r="12248" spans="3:34">
      <c r="C12248" s="111"/>
      <c r="D12248" s="111"/>
      <c r="E12248" s="111"/>
      <c r="F12248" s="138"/>
      <c r="G12248" s="111"/>
      <c r="J12248" s="111"/>
      <c r="AD12248" s="111"/>
      <c r="AH12248" s="111"/>
    </row>
    <row r="12249" spans="3:34">
      <c r="C12249" s="111"/>
      <c r="D12249" s="111"/>
      <c r="E12249" s="111"/>
      <c r="F12249" s="138"/>
      <c r="G12249" s="111"/>
      <c r="J12249" s="111"/>
      <c r="AD12249" s="111"/>
      <c r="AH12249" s="111"/>
    </row>
    <row r="12250" spans="3:34">
      <c r="C12250" s="111"/>
      <c r="D12250" s="111"/>
      <c r="E12250" s="111"/>
      <c r="F12250" s="138"/>
      <c r="G12250" s="111"/>
      <c r="J12250" s="111"/>
      <c r="AD12250" s="111"/>
      <c r="AH12250" s="111"/>
    </row>
    <row r="12251" spans="3:34">
      <c r="C12251" s="111"/>
      <c r="D12251" s="111"/>
      <c r="E12251" s="111"/>
      <c r="F12251" s="138"/>
      <c r="G12251" s="111"/>
      <c r="J12251" s="111"/>
      <c r="AD12251" s="111"/>
      <c r="AH12251" s="111"/>
    </row>
    <row r="12252" spans="3:34">
      <c r="C12252" s="111"/>
      <c r="D12252" s="111"/>
      <c r="E12252" s="111"/>
      <c r="F12252" s="138"/>
      <c r="G12252" s="111"/>
      <c r="J12252" s="111"/>
      <c r="AD12252" s="111"/>
      <c r="AH12252" s="111"/>
    </row>
    <row r="12253" spans="3:34">
      <c r="C12253" s="111"/>
      <c r="D12253" s="111"/>
      <c r="E12253" s="111"/>
      <c r="F12253" s="138"/>
      <c r="G12253" s="111"/>
      <c r="J12253" s="111"/>
      <c r="AD12253" s="111"/>
      <c r="AH12253" s="111"/>
    </row>
    <row r="12254" spans="3:34">
      <c r="C12254" s="111"/>
      <c r="D12254" s="111"/>
      <c r="E12254" s="111"/>
      <c r="F12254" s="138"/>
      <c r="G12254" s="111"/>
      <c r="J12254" s="111"/>
      <c r="AD12254" s="111"/>
      <c r="AH12254" s="111"/>
    </row>
    <row r="12255" spans="3:34">
      <c r="C12255" s="111"/>
      <c r="D12255" s="111"/>
      <c r="E12255" s="111"/>
      <c r="F12255" s="138"/>
      <c r="G12255" s="111"/>
      <c r="J12255" s="111"/>
      <c r="AD12255" s="111"/>
      <c r="AH12255" s="111"/>
    </row>
    <row r="12256" spans="3:34">
      <c r="C12256" s="111"/>
      <c r="D12256" s="111"/>
      <c r="E12256" s="111"/>
      <c r="F12256" s="138"/>
      <c r="G12256" s="111"/>
      <c r="J12256" s="111"/>
      <c r="AD12256" s="111"/>
      <c r="AH12256" s="111"/>
    </row>
    <row r="12257" spans="3:34">
      <c r="C12257" s="111"/>
      <c r="D12257" s="111"/>
      <c r="E12257" s="111"/>
      <c r="F12257" s="138"/>
      <c r="G12257" s="111"/>
      <c r="J12257" s="111"/>
      <c r="AD12257" s="111"/>
      <c r="AH12257" s="111"/>
    </row>
    <row r="12258" spans="3:34">
      <c r="C12258" s="111"/>
      <c r="D12258" s="111"/>
      <c r="E12258" s="111"/>
      <c r="F12258" s="138"/>
      <c r="G12258" s="111"/>
      <c r="J12258" s="111"/>
      <c r="AD12258" s="111"/>
      <c r="AH12258" s="111"/>
    </row>
    <row r="12259" spans="3:34">
      <c r="C12259" s="111"/>
      <c r="D12259" s="111"/>
      <c r="E12259" s="111"/>
      <c r="F12259" s="138"/>
      <c r="G12259" s="111"/>
      <c r="J12259" s="111"/>
      <c r="AD12259" s="111"/>
      <c r="AH12259" s="111"/>
    </row>
    <row r="12260" spans="3:34">
      <c r="C12260" s="111"/>
      <c r="D12260" s="111"/>
      <c r="E12260" s="111"/>
      <c r="F12260" s="138"/>
      <c r="G12260" s="111"/>
      <c r="J12260" s="111"/>
      <c r="AD12260" s="111"/>
      <c r="AH12260" s="111"/>
    </row>
    <row r="12261" spans="3:34">
      <c r="C12261" s="111"/>
      <c r="D12261" s="111"/>
      <c r="E12261" s="111"/>
      <c r="F12261" s="138"/>
      <c r="G12261" s="111"/>
      <c r="J12261" s="111"/>
      <c r="AD12261" s="111"/>
      <c r="AH12261" s="111"/>
    </row>
    <row r="12262" spans="3:34">
      <c r="C12262" s="111"/>
      <c r="D12262" s="111"/>
      <c r="E12262" s="111"/>
      <c r="F12262" s="138"/>
      <c r="G12262" s="111"/>
      <c r="J12262" s="111"/>
      <c r="AD12262" s="111"/>
      <c r="AH12262" s="111"/>
    </row>
    <row r="12263" spans="3:34">
      <c r="C12263" s="111"/>
      <c r="D12263" s="111"/>
      <c r="E12263" s="111"/>
      <c r="F12263" s="138"/>
      <c r="G12263" s="111"/>
      <c r="J12263" s="111"/>
      <c r="AD12263" s="111"/>
      <c r="AH12263" s="111"/>
    </row>
    <row r="12264" spans="3:34">
      <c r="C12264" s="111"/>
      <c r="D12264" s="111"/>
      <c r="E12264" s="111"/>
      <c r="F12264" s="138"/>
      <c r="G12264" s="111"/>
      <c r="J12264" s="111"/>
      <c r="AD12264" s="111"/>
      <c r="AH12264" s="111"/>
    </row>
    <row r="12265" spans="3:34">
      <c r="C12265" s="111"/>
      <c r="D12265" s="111"/>
      <c r="E12265" s="111"/>
      <c r="F12265" s="138"/>
      <c r="G12265" s="111"/>
      <c r="J12265" s="111"/>
      <c r="AD12265" s="111"/>
      <c r="AH12265" s="111"/>
    </row>
    <row r="12266" spans="3:34">
      <c r="C12266" s="111"/>
      <c r="D12266" s="111"/>
      <c r="E12266" s="111"/>
      <c r="F12266" s="138"/>
      <c r="G12266" s="111"/>
      <c r="J12266" s="111"/>
      <c r="AD12266" s="111"/>
      <c r="AH12266" s="111"/>
    </row>
    <row r="12267" spans="3:34">
      <c r="C12267" s="111"/>
      <c r="D12267" s="111"/>
      <c r="E12267" s="111"/>
      <c r="F12267" s="138"/>
      <c r="G12267" s="111"/>
      <c r="J12267" s="111"/>
      <c r="AD12267" s="111"/>
      <c r="AH12267" s="111"/>
    </row>
    <row r="12268" spans="3:34">
      <c r="C12268" s="111"/>
      <c r="D12268" s="111"/>
      <c r="E12268" s="111"/>
      <c r="F12268" s="138"/>
      <c r="G12268" s="111"/>
      <c r="J12268" s="111"/>
      <c r="AD12268" s="111"/>
      <c r="AH12268" s="111"/>
    </row>
    <row r="12269" spans="3:34">
      <c r="C12269" s="111"/>
      <c r="D12269" s="111"/>
      <c r="E12269" s="111"/>
      <c r="F12269" s="138"/>
      <c r="G12269" s="111"/>
      <c r="J12269" s="111"/>
      <c r="AD12269" s="111"/>
      <c r="AH12269" s="111"/>
    </row>
    <row r="12270" spans="3:34">
      <c r="C12270" s="111"/>
      <c r="D12270" s="111"/>
      <c r="E12270" s="111"/>
      <c r="F12270" s="138"/>
      <c r="G12270" s="111"/>
      <c r="J12270" s="111"/>
      <c r="AD12270" s="111"/>
      <c r="AH12270" s="111"/>
    </row>
    <row r="12271" spans="3:34">
      <c r="C12271" s="111"/>
      <c r="D12271" s="111"/>
      <c r="E12271" s="111"/>
      <c r="F12271" s="138"/>
      <c r="G12271" s="111"/>
      <c r="J12271" s="111"/>
      <c r="AD12271" s="111"/>
      <c r="AH12271" s="111"/>
    </row>
    <row r="12272" spans="3:34">
      <c r="C12272" s="111"/>
      <c r="D12272" s="111"/>
      <c r="E12272" s="111"/>
      <c r="F12272" s="138"/>
      <c r="G12272" s="111"/>
      <c r="J12272" s="111"/>
      <c r="AD12272" s="111"/>
      <c r="AH12272" s="111"/>
    </row>
    <row r="12273" spans="3:34">
      <c r="C12273" s="111"/>
      <c r="D12273" s="111"/>
      <c r="E12273" s="111"/>
      <c r="F12273" s="138"/>
      <c r="G12273" s="111"/>
      <c r="J12273" s="111"/>
      <c r="AD12273" s="111"/>
      <c r="AH12273" s="111"/>
    </row>
    <row r="12274" spans="3:34">
      <c r="C12274" s="111"/>
      <c r="D12274" s="111"/>
      <c r="E12274" s="111"/>
      <c r="F12274" s="138"/>
      <c r="G12274" s="111"/>
      <c r="J12274" s="111"/>
      <c r="AD12274" s="111"/>
      <c r="AH12274" s="111"/>
    </row>
    <row r="12275" spans="3:34">
      <c r="C12275" s="111"/>
      <c r="D12275" s="111"/>
      <c r="E12275" s="111"/>
      <c r="F12275" s="138"/>
      <c r="G12275" s="111"/>
      <c r="J12275" s="111"/>
      <c r="AD12275" s="111"/>
      <c r="AH12275" s="111"/>
    </row>
    <row r="12276" spans="3:34">
      <c r="C12276" s="111"/>
      <c r="D12276" s="111"/>
      <c r="E12276" s="111"/>
      <c r="F12276" s="138"/>
      <c r="G12276" s="111"/>
      <c r="J12276" s="111"/>
      <c r="AD12276" s="111"/>
      <c r="AH12276" s="111"/>
    </row>
    <row r="12277" spans="3:34">
      <c r="C12277" s="111"/>
      <c r="D12277" s="111"/>
      <c r="E12277" s="111"/>
      <c r="F12277" s="138"/>
      <c r="G12277" s="111"/>
      <c r="J12277" s="111"/>
      <c r="AD12277" s="111"/>
      <c r="AH12277" s="111"/>
    </row>
    <row r="12278" spans="3:34">
      <c r="C12278" s="111"/>
      <c r="D12278" s="111"/>
      <c r="E12278" s="111"/>
      <c r="F12278" s="138"/>
      <c r="G12278" s="111"/>
      <c r="J12278" s="111"/>
      <c r="AD12278" s="111"/>
      <c r="AH12278" s="111"/>
    </row>
    <row r="12279" spans="3:34">
      <c r="C12279" s="111"/>
      <c r="D12279" s="111"/>
      <c r="E12279" s="111"/>
      <c r="F12279" s="138"/>
      <c r="G12279" s="111"/>
      <c r="J12279" s="111"/>
      <c r="AD12279" s="111"/>
      <c r="AH12279" s="111"/>
    </row>
    <row r="12280" spans="3:34">
      <c r="C12280" s="111"/>
      <c r="D12280" s="111"/>
      <c r="E12280" s="111"/>
      <c r="F12280" s="138"/>
      <c r="G12280" s="111"/>
      <c r="J12280" s="111"/>
      <c r="AD12280" s="111"/>
      <c r="AH12280" s="111"/>
    </row>
    <row r="12281" spans="3:34">
      <c r="C12281" s="111"/>
      <c r="D12281" s="111"/>
      <c r="E12281" s="111"/>
      <c r="F12281" s="138"/>
      <c r="G12281" s="111"/>
      <c r="J12281" s="111"/>
      <c r="AD12281" s="111"/>
      <c r="AH12281" s="111"/>
    </row>
    <row r="12282" spans="3:34">
      <c r="C12282" s="111"/>
      <c r="D12282" s="111"/>
      <c r="E12282" s="111"/>
      <c r="F12282" s="138"/>
      <c r="G12282" s="111"/>
      <c r="J12282" s="111"/>
      <c r="AD12282" s="111"/>
      <c r="AH12282" s="111"/>
    </row>
    <row r="12283" spans="3:34">
      <c r="C12283" s="111"/>
      <c r="D12283" s="111"/>
      <c r="E12283" s="111"/>
      <c r="F12283" s="138"/>
      <c r="G12283" s="111"/>
      <c r="J12283" s="111"/>
      <c r="AD12283" s="111"/>
      <c r="AH12283" s="111"/>
    </row>
    <row r="12284" spans="3:34">
      <c r="C12284" s="111"/>
      <c r="D12284" s="111"/>
      <c r="E12284" s="111"/>
      <c r="F12284" s="138"/>
      <c r="G12284" s="111"/>
      <c r="J12284" s="111"/>
      <c r="AD12284" s="111"/>
      <c r="AH12284" s="111"/>
    </row>
    <row r="12285" spans="3:34">
      <c r="C12285" s="111"/>
      <c r="D12285" s="111"/>
      <c r="E12285" s="111"/>
      <c r="F12285" s="138"/>
      <c r="G12285" s="111"/>
      <c r="J12285" s="111"/>
      <c r="AD12285" s="111"/>
      <c r="AH12285" s="111"/>
    </row>
    <row r="12286" spans="3:34">
      <c r="C12286" s="111"/>
      <c r="D12286" s="111"/>
      <c r="E12286" s="111"/>
      <c r="F12286" s="138"/>
      <c r="G12286" s="111"/>
      <c r="J12286" s="111"/>
      <c r="AD12286" s="111"/>
      <c r="AH12286" s="111"/>
    </row>
    <row r="12287" spans="3:34">
      <c r="C12287" s="111"/>
      <c r="D12287" s="111"/>
      <c r="E12287" s="111"/>
      <c r="F12287" s="138"/>
      <c r="G12287" s="111"/>
      <c r="J12287" s="111"/>
      <c r="AD12287" s="111"/>
      <c r="AH12287" s="111"/>
    </row>
    <row r="12288" spans="3:34">
      <c r="C12288" s="111"/>
      <c r="D12288" s="111"/>
      <c r="E12288" s="111"/>
      <c r="F12288" s="138"/>
      <c r="G12288" s="111"/>
      <c r="J12288" s="111"/>
      <c r="AD12288" s="111"/>
      <c r="AH12288" s="111"/>
    </row>
    <row r="12289" spans="3:34">
      <c r="C12289" s="111"/>
      <c r="D12289" s="111"/>
      <c r="E12289" s="111"/>
      <c r="F12289" s="138"/>
      <c r="G12289" s="111"/>
      <c r="J12289" s="111"/>
      <c r="AD12289" s="111"/>
      <c r="AH12289" s="111"/>
    </row>
    <row r="12290" spans="3:34">
      <c r="C12290" s="111"/>
      <c r="D12290" s="111"/>
      <c r="E12290" s="111"/>
      <c r="F12290" s="138"/>
      <c r="G12290" s="111"/>
      <c r="J12290" s="111"/>
      <c r="AD12290" s="111"/>
      <c r="AH12290" s="111"/>
    </row>
    <row r="12291" spans="3:34">
      <c r="C12291" s="111"/>
      <c r="D12291" s="111"/>
      <c r="E12291" s="111"/>
      <c r="F12291" s="138"/>
      <c r="G12291" s="111"/>
      <c r="J12291" s="111"/>
      <c r="AD12291" s="111"/>
      <c r="AH12291" s="111"/>
    </row>
    <row r="12292" spans="3:34">
      <c r="C12292" s="111"/>
      <c r="D12292" s="111"/>
      <c r="E12292" s="111"/>
      <c r="F12292" s="138"/>
      <c r="G12292" s="111"/>
      <c r="J12292" s="111"/>
      <c r="AD12292" s="111"/>
      <c r="AH12292" s="111"/>
    </row>
    <row r="12293" spans="3:34">
      <c r="C12293" s="111"/>
      <c r="D12293" s="111"/>
      <c r="E12293" s="111"/>
      <c r="F12293" s="138"/>
      <c r="G12293" s="111"/>
      <c r="J12293" s="111"/>
      <c r="AD12293" s="111"/>
      <c r="AH12293" s="111"/>
    </row>
    <row r="12294" spans="3:34">
      <c r="C12294" s="111"/>
      <c r="D12294" s="111"/>
      <c r="E12294" s="111"/>
      <c r="F12294" s="138"/>
      <c r="G12294" s="111"/>
      <c r="J12294" s="111"/>
      <c r="AD12294" s="111"/>
      <c r="AH12294" s="111"/>
    </row>
    <row r="12295" spans="3:34">
      <c r="C12295" s="111"/>
      <c r="D12295" s="111"/>
      <c r="E12295" s="111"/>
      <c r="F12295" s="138"/>
      <c r="G12295" s="111"/>
      <c r="J12295" s="111"/>
      <c r="AD12295" s="111"/>
      <c r="AH12295" s="111"/>
    </row>
    <row r="12296" spans="3:34">
      <c r="C12296" s="111"/>
      <c r="D12296" s="111"/>
      <c r="E12296" s="111"/>
      <c r="F12296" s="138"/>
      <c r="G12296" s="111"/>
      <c r="J12296" s="111"/>
      <c r="AD12296" s="111"/>
      <c r="AH12296" s="111"/>
    </row>
    <row r="12297" spans="3:34">
      <c r="C12297" s="111"/>
      <c r="D12297" s="111"/>
      <c r="E12297" s="111"/>
      <c r="F12297" s="138"/>
      <c r="G12297" s="111"/>
      <c r="J12297" s="111"/>
      <c r="AD12297" s="111"/>
      <c r="AH12297" s="111"/>
    </row>
    <row r="12298" spans="3:34">
      <c r="C12298" s="111"/>
      <c r="D12298" s="111"/>
      <c r="E12298" s="111"/>
      <c r="F12298" s="138"/>
      <c r="G12298" s="111"/>
      <c r="J12298" s="111"/>
      <c r="AD12298" s="111"/>
      <c r="AH12298" s="111"/>
    </row>
    <row r="12299" spans="3:34">
      <c r="C12299" s="111"/>
      <c r="D12299" s="111"/>
      <c r="E12299" s="111"/>
      <c r="F12299" s="138"/>
      <c r="G12299" s="111"/>
      <c r="J12299" s="111"/>
      <c r="AD12299" s="111"/>
      <c r="AH12299" s="111"/>
    </row>
    <row r="12300" spans="3:34">
      <c r="C12300" s="111"/>
      <c r="D12300" s="111"/>
      <c r="E12300" s="111"/>
      <c r="F12300" s="138"/>
      <c r="G12300" s="111"/>
      <c r="J12300" s="111"/>
      <c r="AD12300" s="111"/>
      <c r="AH12300" s="111"/>
    </row>
    <row r="12301" spans="3:34">
      <c r="C12301" s="111"/>
      <c r="D12301" s="111"/>
      <c r="E12301" s="111"/>
      <c r="F12301" s="138"/>
      <c r="G12301" s="111"/>
      <c r="J12301" s="111"/>
      <c r="AD12301" s="111"/>
      <c r="AH12301" s="111"/>
    </row>
    <row r="12302" spans="3:34">
      <c r="C12302" s="111"/>
      <c r="D12302" s="111"/>
      <c r="E12302" s="111"/>
      <c r="F12302" s="138"/>
      <c r="G12302" s="111"/>
      <c r="J12302" s="111"/>
      <c r="AD12302" s="111"/>
      <c r="AH12302" s="111"/>
    </row>
    <row r="12303" spans="3:34">
      <c r="C12303" s="111"/>
      <c r="D12303" s="111"/>
      <c r="E12303" s="111"/>
      <c r="F12303" s="138"/>
      <c r="G12303" s="111"/>
      <c r="J12303" s="111"/>
      <c r="AD12303" s="111"/>
      <c r="AH12303" s="111"/>
    </row>
    <row r="12304" spans="3:34">
      <c r="C12304" s="111"/>
      <c r="D12304" s="111"/>
      <c r="E12304" s="111"/>
      <c r="F12304" s="138"/>
      <c r="G12304" s="111"/>
      <c r="J12304" s="111"/>
      <c r="AD12304" s="111"/>
      <c r="AH12304" s="111"/>
    </row>
    <row r="12305" spans="3:34">
      <c r="C12305" s="111"/>
      <c r="D12305" s="111"/>
      <c r="E12305" s="111"/>
      <c r="F12305" s="138"/>
      <c r="G12305" s="111"/>
      <c r="J12305" s="111"/>
      <c r="AD12305" s="111"/>
      <c r="AH12305" s="111"/>
    </row>
    <row r="12306" spans="3:34">
      <c r="C12306" s="111"/>
      <c r="D12306" s="111"/>
      <c r="E12306" s="111"/>
      <c r="F12306" s="138"/>
      <c r="G12306" s="111"/>
      <c r="J12306" s="111"/>
      <c r="AD12306" s="111"/>
      <c r="AH12306" s="111"/>
    </row>
    <row r="12307" spans="3:34">
      <c r="C12307" s="111"/>
      <c r="D12307" s="111"/>
      <c r="E12307" s="111"/>
      <c r="F12307" s="138"/>
      <c r="G12307" s="111"/>
      <c r="J12307" s="111"/>
      <c r="AD12307" s="111"/>
      <c r="AH12307" s="111"/>
    </row>
    <row r="12308" spans="3:34">
      <c r="C12308" s="111"/>
      <c r="D12308" s="111"/>
      <c r="E12308" s="111"/>
      <c r="F12308" s="138"/>
      <c r="G12308" s="111"/>
      <c r="J12308" s="111"/>
      <c r="AD12308" s="111"/>
      <c r="AH12308" s="111"/>
    </row>
    <row r="12309" spans="3:34">
      <c r="C12309" s="111"/>
      <c r="D12309" s="111"/>
      <c r="E12309" s="111"/>
      <c r="F12309" s="138"/>
      <c r="G12309" s="111"/>
      <c r="J12309" s="111"/>
      <c r="AD12309" s="111"/>
      <c r="AH12309" s="111"/>
    </row>
    <row r="12310" spans="3:34">
      <c r="C12310" s="111"/>
      <c r="D12310" s="111"/>
      <c r="E12310" s="111"/>
      <c r="F12310" s="138"/>
      <c r="G12310" s="111"/>
      <c r="J12310" s="111"/>
      <c r="AD12310" s="111"/>
      <c r="AH12310" s="111"/>
    </row>
    <row r="12311" spans="3:34">
      <c r="C12311" s="111"/>
      <c r="D12311" s="111"/>
      <c r="E12311" s="111"/>
      <c r="F12311" s="138"/>
      <c r="G12311" s="111"/>
      <c r="J12311" s="111"/>
      <c r="AD12311" s="111"/>
      <c r="AH12311" s="111"/>
    </row>
    <row r="12312" spans="3:34">
      <c r="C12312" s="111"/>
      <c r="D12312" s="111"/>
      <c r="E12312" s="111"/>
      <c r="F12312" s="138"/>
      <c r="G12312" s="111"/>
      <c r="J12312" s="111"/>
      <c r="AD12312" s="111"/>
      <c r="AH12312" s="111"/>
    </row>
    <row r="12313" spans="3:34">
      <c r="C12313" s="111"/>
      <c r="D12313" s="111"/>
      <c r="E12313" s="111"/>
      <c r="F12313" s="138"/>
      <c r="G12313" s="111"/>
      <c r="J12313" s="111"/>
      <c r="AD12313" s="111"/>
      <c r="AH12313" s="111"/>
    </row>
    <row r="12314" spans="3:34">
      <c r="C12314" s="111"/>
      <c r="D12314" s="111"/>
      <c r="E12314" s="111"/>
      <c r="F12314" s="138"/>
      <c r="G12314" s="111"/>
      <c r="J12314" s="111"/>
      <c r="AD12314" s="111"/>
      <c r="AH12314" s="111"/>
    </row>
    <row r="12315" spans="3:34">
      <c r="C12315" s="111"/>
      <c r="D12315" s="111"/>
      <c r="E12315" s="111"/>
      <c r="F12315" s="138"/>
      <c r="G12315" s="111"/>
      <c r="J12315" s="111"/>
      <c r="AD12315" s="111"/>
      <c r="AH12315" s="111"/>
    </row>
    <row r="12316" spans="3:34">
      <c r="C12316" s="111"/>
      <c r="D12316" s="111"/>
      <c r="E12316" s="111"/>
      <c r="F12316" s="138"/>
      <c r="G12316" s="111"/>
      <c r="J12316" s="111"/>
      <c r="AD12316" s="111"/>
      <c r="AH12316" s="111"/>
    </row>
    <row r="12317" spans="3:34">
      <c r="C12317" s="111"/>
      <c r="D12317" s="111"/>
      <c r="E12317" s="111"/>
      <c r="F12317" s="138"/>
      <c r="G12317" s="111"/>
      <c r="J12317" s="111"/>
      <c r="AD12317" s="111"/>
      <c r="AH12317" s="111"/>
    </row>
    <row r="12318" spans="3:34">
      <c r="C12318" s="111"/>
      <c r="D12318" s="111"/>
      <c r="E12318" s="111"/>
      <c r="F12318" s="138"/>
      <c r="G12318" s="111"/>
      <c r="J12318" s="111"/>
      <c r="AD12318" s="111"/>
      <c r="AH12318" s="111"/>
    </row>
    <row r="12319" spans="3:34">
      <c r="C12319" s="111"/>
      <c r="D12319" s="111"/>
      <c r="E12319" s="111"/>
      <c r="F12319" s="138"/>
      <c r="G12319" s="111"/>
      <c r="J12319" s="111"/>
      <c r="AD12319" s="111"/>
      <c r="AH12319" s="111"/>
    </row>
    <row r="12320" spans="3:34">
      <c r="C12320" s="111"/>
      <c r="D12320" s="111"/>
      <c r="E12320" s="111"/>
      <c r="F12320" s="138"/>
      <c r="G12320" s="111"/>
      <c r="J12320" s="111"/>
      <c r="AD12320" s="111"/>
      <c r="AH12320" s="111"/>
    </row>
    <row r="12321" spans="3:34">
      <c r="C12321" s="111"/>
      <c r="D12321" s="111"/>
      <c r="E12321" s="111"/>
      <c r="F12321" s="138"/>
      <c r="G12321" s="111"/>
      <c r="J12321" s="111"/>
      <c r="AD12321" s="111"/>
      <c r="AH12321" s="111"/>
    </row>
    <row r="12322" spans="3:34">
      <c r="C12322" s="111"/>
      <c r="D12322" s="111"/>
      <c r="E12322" s="111"/>
      <c r="F12322" s="138"/>
      <c r="G12322" s="111"/>
      <c r="J12322" s="111"/>
      <c r="AD12322" s="111"/>
      <c r="AH12322" s="111"/>
    </row>
    <row r="12323" spans="3:34">
      <c r="C12323" s="111"/>
      <c r="D12323" s="111"/>
      <c r="E12323" s="111"/>
      <c r="F12323" s="138"/>
      <c r="G12323" s="111"/>
      <c r="J12323" s="111"/>
      <c r="AD12323" s="111"/>
      <c r="AH12323" s="111"/>
    </row>
    <row r="12324" spans="3:34">
      <c r="C12324" s="111"/>
      <c r="D12324" s="111"/>
      <c r="E12324" s="111"/>
      <c r="F12324" s="138"/>
      <c r="G12324" s="111"/>
      <c r="J12324" s="111"/>
      <c r="AD12324" s="111"/>
      <c r="AH12324" s="111"/>
    </row>
    <row r="12325" spans="3:34">
      <c r="C12325" s="111"/>
      <c r="D12325" s="111"/>
      <c r="E12325" s="111"/>
      <c r="F12325" s="138"/>
      <c r="G12325" s="111"/>
      <c r="J12325" s="111"/>
      <c r="AD12325" s="111"/>
      <c r="AH12325" s="111"/>
    </row>
    <row r="12326" spans="3:34">
      <c r="C12326" s="111"/>
      <c r="D12326" s="111"/>
      <c r="E12326" s="111"/>
      <c r="F12326" s="138"/>
      <c r="G12326" s="111"/>
      <c r="J12326" s="111"/>
      <c r="AD12326" s="111"/>
      <c r="AH12326" s="111"/>
    </row>
    <row r="12327" spans="3:34">
      <c r="C12327" s="111"/>
      <c r="D12327" s="111"/>
      <c r="E12327" s="111"/>
      <c r="F12327" s="138"/>
      <c r="G12327" s="111"/>
      <c r="J12327" s="111"/>
      <c r="AD12327" s="111"/>
      <c r="AH12327" s="111"/>
    </row>
    <row r="12328" spans="3:34">
      <c r="C12328" s="111"/>
      <c r="D12328" s="111"/>
      <c r="E12328" s="111"/>
      <c r="F12328" s="138"/>
      <c r="G12328" s="111"/>
      <c r="J12328" s="111"/>
      <c r="AD12328" s="111"/>
      <c r="AH12328" s="111"/>
    </row>
    <row r="12329" spans="3:34">
      <c r="C12329" s="111"/>
      <c r="D12329" s="111"/>
      <c r="E12329" s="111"/>
      <c r="F12329" s="138"/>
      <c r="G12329" s="111"/>
      <c r="J12329" s="111"/>
      <c r="AD12329" s="111"/>
      <c r="AH12329" s="111"/>
    </row>
    <row r="12330" spans="3:34">
      <c r="C12330" s="111"/>
      <c r="D12330" s="111"/>
      <c r="E12330" s="111"/>
      <c r="F12330" s="138"/>
      <c r="G12330" s="111"/>
      <c r="J12330" s="111"/>
      <c r="AD12330" s="111"/>
      <c r="AH12330" s="111"/>
    </row>
    <row r="12331" spans="3:34">
      <c r="C12331" s="111"/>
      <c r="D12331" s="111"/>
      <c r="E12331" s="111"/>
      <c r="F12331" s="138"/>
      <c r="G12331" s="111"/>
      <c r="J12331" s="111"/>
      <c r="AD12331" s="111"/>
      <c r="AH12331" s="111"/>
    </row>
    <row r="12332" spans="3:34">
      <c r="C12332" s="111"/>
      <c r="D12332" s="111"/>
      <c r="E12332" s="111"/>
      <c r="F12332" s="138"/>
      <c r="G12332" s="111"/>
      <c r="J12332" s="111"/>
      <c r="AD12332" s="111"/>
      <c r="AH12332" s="111"/>
    </row>
    <row r="12333" spans="3:34">
      <c r="C12333" s="111"/>
      <c r="D12333" s="111"/>
      <c r="E12333" s="111"/>
      <c r="F12333" s="138"/>
      <c r="G12333" s="111"/>
      <c r="J12333" s="111"/>
      <c r="AD12333" s="111"/>
      <c r="AH12333" s="111"/>
    </row>
    <row r="12334" spans="3:34">
      <c r="C12334" s="111"/>
      <c r="D12334" s="111"/>
      <c r="E12334" s="111"/>
      <c r="F12334" s="138"/>
      <c r="G12334" s="111"/>
      <c r="J12334" s="111"/>
      <c r="AD12334" s="111"/>
      <c r="AH12334" s="111"/>
    </row>
    <row r="12335" spans="3:34">
      <c r="C12335" s="111"/>
      <c r="D12335" s="111"/>
      <c r="E12335" s="111"/>
      <c r="F12335" s="138"/>
      <c r="G12335" s="111"/>
      <c r="J12335" s="111"/>
      <c r="AD12335" s="111"/>
      <c r="AH12335" s="111"/>
    </row>
    <row r="12336" spans="3:34">
      <c r="C12336" s="111"/>
      <c r="D12336" s="111"/>
      <c r="E12336" s="111"/>
      <c r="F12336" s="138"/>
      <c r="G12336" s="111"/>
      <c r="J12336" s="111"/>
      <c r="AD12336" s="111"/>
      <c r="AH12336" s="111"/>
    </row>
    <row r="12337" spans="3:34">
      <c r="C12337" s="111"/>
      <c r="D12337" s="111"/>
      <c r="E12337" s="111"/>
      <c r="F12337" s="138"/>
      <c r="G12337" s="111"/>
      <c r="J12337" s="111"/>
      <c r="AD12337" s="111"/>
      <c r="AH12337" s="111"/>
    </row>
    <row r="12338" spans="3:34">
      <c r="C12338" s="111"/>
      <c r="D12338" s="111"/>
      <c r="E12338" s="111"/>
      <c r="F12338" s="138"/>
      <c r="G12338" s="111"/>
      <c r="J12338" s="111"/>
      <c r="AD12338" s="111"/>
      <c r="AH12338" s="111"/>
    </row>
    <row r="12339" spans="3:34">
      <c r="C12339" s="111"/>
      <c r="D12339" s="111"/>
      <c r="E12339" s="111"/>
      <c r="F12339" s="138"/>
      <c r="G12339" s="111"/>
      <c r="J12339" s="111"/>
      <c r="AD12339" s="111"/>
      <c r="AH12339" s="111"/>
    </row>
    <row r="12340" spans="3:34">
      <c r="C12340" s="111"/>
      <c r="D12340" s="111"/>
      <c r="E12340" s="111"/>
      <c r="F12340" s="138"/>
      <c r="G12340" s="111"/>
      <c r="J12340" s="111"/>
      <c r="AD12340" s="111"/>
      <c r="AH12340" s="111"/>
    </row>
    <row r="12341" spans="3:34">
      <c r="C12341" s="111"/>
      <c r="D12341" s="111"/>
      <c r="E12341" s="111"/>
      <c r="F12341" s="138"/>
      <c r="G12341" s="111"/>
      <c r="J12341" s="111"/>
      <c r="AD12341" s="111"/>
      <c r="AH12341" s="111"/>
    </row>
    <row r="12342" spans="3:34">
      <c r="C12342" s="111"/>
      <c r="D12342" s="111"/>
      <c r="E12342" s="111"/>
      <c r="F12342" s="138"/>
      <c r="G12342" s="111"/>
      <c r="J12342" s="111"/>
      <c r="AD12342" s="111"/>
      <c r="AH12342" s="111"/>
    </row>
    <row r="12343" spans="3:34">
      <c r="C12343" s="111"/>
      <c r="D12343" s="111"/>
      <c r="E12343" s="111"/>
      <c r="F12343" s="138"/>
      <c r="G12343" s="111"/>
      <c r="J12343" s="111"/>
      <c r="AD12343" s="111"/>
      <c r="AH12343" s="111"/>
    </row>
    <row r="12344" spans="3:34">
      <c r="C12344" s="111"/>
      <c r="D12344" s="111"/>
      <c r="E12344" s="111"/>
      <c r="F12344" s="138"/>
      <c r="G12344" s="111"/>
      <c r="J12344" s="111"/>
      <c r="AD12344" s="111"/>
      <c r="AH12344" s="111"/>
    </row>
    <row r="12345" spans="3:34">
      <c r="C12345" s="111"/>
      <c r="D12345" s="111"/>
      <c r="E12345" s="111"/>
      <c r="F12345" s="138"/>
      <c r="G12345" s="111"/>
      <c r="J12345" s="111"/>
      <c r="AD12345" s="111"/>
      <c r="AH12345" s="111"/>
    </row>
    <row r="12346" spans="3:34">
      <c r="C12346" s="111"/>
      <c r="D12346" s="111"/>
      <c r="E12346" s="111"/>
      <c r="F12346" s="138"/>
      <c r="G12346" s="111"/>
      <c r="J12346" s="111"/>
      <c r="AD12346" s="111"/>
      <c r="AH12346" s="111"/>
    </row>
    <row r="12347" spans="3:34">
      <c r="C12347" s="111"/>
      <c r="D12347" s="111"/>
      <c r="E12347" s="111"/>
      <c r="F12347" s="138"/>
      <c r="G12347" s="111"/>
      <c r="J12347" s="111"/>
      <c r="AD12347" s="111"/>
      <c r="AH12347" s="111"/>
    </row>
    <row r="12348" spans="3:34">
      <c r="C12348" s="111"/>
      <c r="D12348" s="111"/>
      <c r="E12348" s="111"/>
      <c r="F12348" s="138"/>
      <c r="G12348" s="111"/>
      <c r="J12348" s="111"/>
      <c r="AD12348" s="111"/>
      <c r="AH12348" s="111"/>
    </row>
    <row r="12349" spans="3:34">
      <c r="C12349" s="111"/>
      <c r="D12349" s="111"/>
      <c r="E12349" s="111"/>
      <c r="F12349" s="138"/>
      <c r="G12349" s="111"/>
      <c r="J12349" s="111"/>
      <c r="AD12349" s="111"/>
      <c r="AH12349" s="111"/>
    </row>
    <row r="12350" spans="3:34">
      <c r="C12350" s="111"/>
      <c r="D12350" s="111"/>
      <c r="E12350" s="111"/>
      <c r="F12350" s="138"/>
      <c r="G12350" s="111"/>
      <c r="J12350" s="111"/>
      <c r="AD12350" s="111"/>
      <c r="AH12350" s="111"/>
    </row>
    <row r="12351" spans="3:34">
      <c r="C12351" s="111"/>
      <c r="D12351" s="111"/>
      <c r="E12351" s="111"/>
      <c r="F12351" s="138"/>
      <c r="G12351" s="111"/>
      <c r="J12351" s="111"/>
      <c r="AD12351" s="111"/>
      <c r="AH12351" s="111"/>
    </row>
    <row r="12352" spans="3:34">
      <c r="C12352" s="111"/>
      <c r="D12352" s="111"/>
      <c r="E12352" s="111"/>
      <c r="F12352" s="138"/>
      <c r="G12352" s="111"/>
      <c r="J12352" s="111"/>
      <c r="AD12352" s="111"/>
      <c r="AH12352" s="111"/>
    </row>
    <row r="12353" spans="3:34">
      <c r="C12353" s="111"/>
      <c r="D12353" s="111"/>
      <c r="E12353" s="111"/>
      <c r="F12353" s="138"/>
      <c r="G12353" s="111"/>
      <c r="J12353" s="111"/>
      <c r="AD12353" s="111"/>
      <c r="AH12353" s="111"/>
    </row>
    <row r="12354" spans="3:34">
      <c r="C12354" s="111"/>
      <c r="D12354" s="111"/>
      <c r="E12354" s="111"/>
      <c r="F12354" s="138"/>
      <c r="G12354" s="111"/>
      <c r="J12354" s="111"/>
      <c r="AD12354" s="111"/>
      <c r="AH12354" s="111"/>
    </row>
    <row r="12355" spans="3:34">
      <c r="C12355" s="111"/>
      <c r="D12355" s="111"/>
      <c r="E12355" s="111"/>
      <c r="F12355" s="138"/>
      <c r="G12355" s="111"/>
      <c r="J12355" s="111"/>
      <c r="AD12355" s="111"/>
      <c r="AH12355" s="111"/>
    </row>
    <row r="12356" spans="3:34">
      <c r="C12356" s="111"/>
      <c r="D12356" s="111"/>
      <c r="E12356" s="111"/>
      <c r="F12356" s="138"/>
      <c r="G12356" s="111"/>
      <c r="J12356" s="111"/>
      <c r="AD12356" s="111"/>
      <c r="AH12356" s="111"/>
    </row>
    <row r="12357" spans="3:34">
      <c r="C12357" s="111"/>
      <c r="D12357" s="111"/>
      <c r="E12357" s="111"/>
      <c r="F12357" s="138"/>
      <c r="G12357" s="111"/>
      <c r="J12357" s="111"/>
      <c r="AD12357" s="111"/>
      <c r="AH12357" s="111"/>
    </row>
    <row r="12358" spans="3:34">
      <c r="C12358" s="111"/>
      <c r="D12358" s="111"/>
      <c r="E12358" s="111"/>
      <c r="F12358" s="138"/>
      <c r="G12358" s="111"/>
      <c r="J12358" s="111"/>
      <c r="AD12358" s="111"/>
      <c r="AH12358" s="111"/>
    </row>
    <row r="12359" spans="3:34">
      <c r="C12359" s="111"/>
      <c r="D12359" s="111"/>
      <c r="E12359" s="111"/>
      <c r="F12359" s="138"/>
      <c r="G12359" s="111"/>
      <c r="J12359" s="111"/>
      <c r="AD12359" s="111"/>
      <c r="AH12359" s="111"/>
    </row>
    <row r="12360" spans="3:34">
      <c r="C12360" s="111"/>
      <c r="D12360" s="111"/>
      <c r="E12360" s="111"/>
      <c r="F12360" s="138"/>
      <c r="G12360" s="111"/>
      <c r="J12360" s="111"/>
      <c r="AD12360" s="111"/>
      <c r="AH12360" s="111"/>
    </row>
    <row r="12361" spans="3:34">
      <c r="C12361" s="111"/>
      <c r="D12361" s="111"/>
      <c r="E12361" s="111"/>
      <c r="F12361" s="138"/>
      <c r="G12361" s="111"/>
      <c r="J12361" s="111"/>
      <c r="AD12361" s="111"/>
      <c r="AH12361" s="111"/>
    </row>
    <row r="12362" spans="3:34">
      <c r="C12362" s="111"/>
      <c r="D12362" s="111"/>
      <c r="E12362" s="111"/>
      <c r="F12362" s="138"/>
      <c r="G12362" s="111"/>
      <c r="J12362" s="111"/>
      <c r="AD12362" s="111"/>
      <c r="AH12362" s="111"/>
    </row>
    <row r="12363" spans="3:34">
      <c r="C12363" s="111"/>
      <c r="D12363" s="111"/>
      <c r="E12363" s="111"/>
      <c r="F12363" s="138"/>
      <c r="G12363" s="111"/>
      <c r="J12363" s="111"/>
      <c r="AD12363" s="111"/>
      <c r="AH12363" s="111"/>
    </row>
    <row r="12364" spans="3:34">
      <c r="C12364" s="111"/>
      <c r="D12364" s="111"/>
      <c r="E12364" s="111"/>
      <c r="F12364" s="138"/>
      <c r="G12364" s="111"/>
      <c r="J12364" s="111"/>
      <c r="AD12364" s="111"/>
      <c r="AH12364" s="111"/>
    </row>
    <row r="12365" spans="3:34">
      <c r="C12365" s="111"/>
      <c r="D12365" s="111"/>
      <c r="E12365" s="111"/>
      <c r="F12365" s="138"/>
      <c r="G12365" s="111"/>
      <c r="J12365" s="111"/>
      <c r="AD12365" s="111"/>
      <c r="AH12365" s="111"/>
    </row>
    <row r="12366" spans="3:34">
      <c r="C12366" s="111"/>
      <c r="D12366" s="111"/>
      <c r="E12366" s="111"/>
      <c r="F12366" s="138"/>
      <c r="G12366" s="111"/>
      <c r="J12366" s="111"/>
      <c r="AD12366" s="111"/>
      <c r="AH12366" s="111"/>
    </row>
    <row r="12367" spans="3:34">
      <c r="C12367" s="111"/>
      <c r="D12367" s="111"/>
      <c r="E12367" s="111"/>
      <c r="F12367" s="138"/>
      <c r="G12367" s="111"/>
      <c r="J12367" s="111"/>
      <c r="AD12367" s="111"/>
      <c r="AH12367" s="111"/>
    </row>
    <row r="12368" spans="3:34">
      <c r="C12368" s="111"/>
      <c r="D12368" s="111"/>
      <c r="E12368" s="111"/>
      <c r="F12368" s="138"/>
      <c r="G12368" s="111"/>
      <c r="J12368" s="111"/>
      <c r="AD12368" s="111"/>
      <c r="AH12368" s="111"/>
    </row>
    <row r="12369" spans="3:34">
      <c r="C12369" s="111"/>
      <c r="D12369" s="111"/>
      <c r="E12369" s="111"/>
      <c r="F12369" s="138"/>
      <c r="G12369" s="111"/>
      <c r="J12369" s="111"/>
      <c r="AD12369" s="111"/>
      <c r="AH12369" s="111"/>
    </row>
    <row r="12370" spans="3:34">
      <c r="C12370" s="111"/>
      <c r="D12370" s="111"/>
      <c r="E12370" s="111"/>
      <c r="F12370" s="138"/>
      <c r="G12370" s="111"/>
      <c r="J12370" s="111"/>
      <c r="AD12370" s="111"/>
      <c r="AH12370" s="111"/>
    </row>
    <row r="12371" spans="3:34">
      <c r="C12371" s="111"/>
      <c r="D12371" s="111"/>
      <c r="E12371" s="111"/>
      <c r="F12371" s="138"/>
      <c r="G12371" s="111"/>
      <c r="J12371" s="111"/>
      <c r="AD12371" s="111"/>
      <c r="AH12371" s="111"/>
    </row>
    <row r="12372" spans="3:34">
      <c r="C12372" s="111"/>
      <c r="D12372" s="111"/>
      <c r="E12372" s="111"/>
      <c r="F12372" s="138"/>
      <c r="G12372" s="111"/>
      <c r="J12372" s="111"/>
      <c r="AD12372" s="111"/>
      <c r="AH12372" s="111"/>
    </row>
    <row r="12373" spans="3:34">
      <c r="C12373" s="111"/>
      <c r="D12373" s="111"/>
      <c r="E12373" s="111"/>
      <c r="F12373" s="138"/>
      <c r="G12373" s="111"/>
      <c r="J12373" s="111"/>
      <c r="AD12373" s="111"/>
      <c r="AH12373" s="111"/>
    </row>
    <row r="12374" spans="3:34">
      <c r="C12374" s="111"/>
      <c r="D12374" s="111"/>
      <c r="E12374" s="111"/>
      <c r="F12374" s="138"/>
      <c r="G12374" s="111"/>
      <c r="J12374" s="111"/>
      <c r="AD12374" s="111"/>
      <c r="AH12374" s="111"/>
    </row>
    <row r="12375" spans="3:34">
      <c r="C12375" s="111"/>
      <c r="D12375" s="111"/>
      <c r="E12375" s="111"/>
      <c r="F12375" s="138"/>
      <c r="G12375" s="111"/>
      <c r="J12375" s="111"/>
      <c r="AD12375" s="111"/>
      <c r="AH12375" s="111"/>
    </row>
    <row r="12376" spans="3:34">
      <c r="C12376" s="111"/>
      <c r="D12376" s="111"/>
      <c r="E12376" s="111"/>
      <c r="F12376" s="138"/>
      <c r="G12376" s="111"/>
      <c r="J12376" s="111"/>
      <c r="AD12376" s="111"/>
      <c r="AH12376" s="111"/>
    </row>
    <row r="12377" spans="3:34">
      <c r="C12377" s="111"/>
      <c r="D12377" s="111"/>
      <c r="E12377" s="111"/>
      <c r="F12377" s="138"/>
      <c r="G12377" s="111"/>
      <c r="J12377" s="111"/>
      <c r="AD12377" s="111"/>
      <c r="AH12377" s="111"/>
    </row>
    <row r="12378" spans="3:34">
      <c r="C12378" s="111"/>
      <c r="D12378" s="111"/>
      <c r="E12378" s="111"/>
      <c r="F12378" s="138"/>
      <c r="G12378" s="111"/>
      <c r="J12378" s="111"/>
      <c r="AD12378" s="111"/>
      <c r="AH12378" s="111"/>
    </row>
    <row r="12379" spans="3:34">
      <c r="C12379" s="111"/>
      <c r="D12379" s="111"/>
      <c r="E12379" s="111"/>
      <c r="F12379" s="138"/>
      <c r="G12379" s="111"/>
      <c r="J12379" s="111"/>
      <c r="AD12379" s="111"/>
      <c r="AH12379" s="111"/>
    </row>
    <row r="12380" spans="3:34">
      <c r="C12380" s="111"/>
      <c r="D12380" s="111"/>
      <c r="E12380" s="111"/>
      <c r="F12380" s="138"/>
      <c r="G12380" s="111"/>
      <c r="J12380" s="111"/>
      <c r="AD12380" s="111"/>
      <c r="AH12380" s="111"/>
    </row>
    <row r="12381" spans="3:34">
      <c r="C12381" s="111"/>
      <c r="D12381" s="111"/>
      <c r="E12381" s="111"/>
      <c r="F12381" s="138"/>
      <c r="G12381" s="111"/>
      <c r="J12381" s="111"/>
      <c r="AD12381" s="111"/>
      <c r="AH12381" s="111"/>
    </row>
    <row r="12382" spans="3:34">
      <c r="C12382" s="111"/>
      <c r="D12382" s="111"/>
      <c r="E12382" s="111"/>
      <c r="F12382" s="138"/>
      <c r="G12382" s="111"/>
      <c r="J12382" s="111"/>
      <c r="AD12382" s="111"/>
      <c r="AH12382" s="111"/>
    </row>
    <row r="12383" spans="3:34">
      <c r="C12383" s="111"/>
      <c r="D12383" s="111"/>
      <c r="E12383" s="111"/>
      <c r="F12383" s="138"/>
      <c r="G12383" s="111"/>
      <c r="J12383" s="111"/>
      <c r="AD12383" s="111"/>
      <c r="AH12383" s="111"/>
    </row>
    <row r="12384" spans="3:34">
      <c r="C12384" s="111"/>
      <c r="D12384" s="111"/>
      <c r="E12384" s="111"/>
      <c r="F12384" s="138"/>
      <c r="G12384" s="111"/>
      <c r="J12384" s="111"/>
      <c r="AD12384" s="111"/>
      <c r="AH12384" s="111"/>
    </row>
    <row r="12385" spans="3:34">
      <c r="C12385" s="111"/>
      <c r="D12385" s="111"/>
      <c r="E12385" s="111"/>
      <c r="F12385" s="138"/>
      <c r="G12385" s="111"/>
      <c r="J12385" s="111"/>
      <c r="AD12385" s="111"/>
      <c r="AH12385" s="111"/>
    </row>
    <row r="12386" spans="3:34">
      <c r="C12386" s="111"/>
      <c r="D12386" s="111"/>
      <c r="E12386" s="111"/>
      <c r="F12386" s="138"/>
      <c r="G12386" s="111"/>
      <c r="J12386" s="111"/>
      <c r="AD12386" s="111"/>
      <c r="AH12386" s="111"/>
    </row>
    <row r="12387" spans="3:34">
      <c r="C12387" s="111"/>
      <c r="D12387" s="111"/>
      <c r="E12387" s="111"/>
      <c r="F12387" s="138"/>
      <c r="G12387" s="111"/>
      <c r="J12387" s="111"/>
      <c r="AD12387" s="111"/>
      <c r="AH12387" s="111"/>
    </row>
    <row r="12388" spans="3:34">
      <c r="C12388" s="111"/>
      <c r="D12388" s="111"/>
      <c r="E12388" s="111"/>
      <c r="F12388" s="138"/>
      <c r="G12388" s="111"/>
      <c r="J12388" s="111"/>
      <c r="AD12388" s="111"/>
      <c r="AH12388" s="111"/>
    </row>
    <row r="12389" spans="3:34">
      <c r="C12389" s="111"/>
      <c r="D12389" s="111"/>
      <c r="E12389" s="111"/>
      <c r="F12389" s="138"/>
      <c r="G12389" s="111"/>
      <c r="J12389" s="111"/>
      <c r="AD12389" s="111"/>
      <c r="AH12389" s="111"/>
    </row>
    <row r="12390" spans="3:34">
      <c r="C12390" s="111"/>
      <c r="D12390" s="111"/>
      <c r="E12390" s="111"/>
      <c r="F12390" s="138"/>
      <c r="G12390" s="111"/>
      <c r="J12390" s="111"/>
      <c r="AD12390" s="111"/>
      <c r="AH12390" s="111"/>
    </row>
    <row r="12391" spans="3:34">
      <c r="C12391" s="111"/>
      <c r="D12391" s="111"/>
      <c r="E12391" s="111"/>
      <c r="F12391" s="138"/>
      <c r="G12391" s="111"/>
      <c r="J12391" s="111"/>
      <c r="AD12391" s="111"/>
      <c r="AH12391" s="111"/>
    </row>
    <row r="12392" spans="3:34">
      <c r="C12392" s="111"/>
      <c r="D12392" s="111"/>
      <c r="E12392" s="111"/>
      <c r="F12392" s="138"/>
      <c r="G12392" s="111"/>
      <c r="J12392" s="111"/>
      <c r="AD12392" s="111"/>
      <c r="AH12392" s="111"/>
    </row>
    <row r="12393" spans="3:34">
      <c r="C12393" s="111"/>
      <c r="D12393" s="111"/>
      <c r="E12393" s="111"/>
      <c r="F12393" s="138"/>
      <c r="G12393" s="111"/>
      <c r="J12393" s="111"/>
      <c r="AD12393" s="111"/>
      <c r="AH12393" s="111"/>
    </row>
    <row r="12394" spans="3:34">
      <c r="C12394" s="111"/>
      <c r="D12394" s="111"/>
      <c r="E12394" s="111"/>
      <c r="F12394" s="138"/>
      <c r="G12394" s="111"/>
      <c r="J12394" s="111"/>
      <c r="AD12394" s="111"/>
      <c r="AH12394" s="111"/>
    </row>
    <row r="12395" spans="3:34">
      <c r="C12395" s="111"/>
      <c r="D12395" s="111"/>
      <c r="E12395" s="111"/>
      <c r="F12395" s="138"/>
      <c r="G12395" s="111"/>
      <c r="J12395" s="111"/>
      <c r="AD12395" s="111"/>
      <c r="AH12395" s="111"/>
    </row>
    <row r="12396" spans="3:34">
      <c r="C12396" s="111"/>
      <c r="D12396" s="111"/>
      <c r="E12396" s="111"/>
      <c r="F12396" s="138"/>
      <c r="G12396" s="111"/>
      <c r="J12396" s="111"/>
      <c r="AD12396" s="111"/>
      <c r="AH12396" s="111"/>
    </row>
    <row r="12397" spans="3:34">
      <c r="C12397" s="111"/>
      <c r="D12397" s="111"/>
      <c r="E12397" s="111"/>
      <c r="F12397" s="138"/>
      <c r="G12397" s="111"/>
      <c r="J12397" s="111"/>
      <c r="AD12397" s="111"/>
      <c r="AH12397" s="111"/>
    </row>
    <row r="12398" spans="3:34">
      <c r="C12398" s="111"/>
      <c r="D12398" s="111"/>
      <c r="E12398" s="111"/>
      <c r="F12398" s="138"/>
      <c r="G12398" s="111"/>
      <c r="J12398" s="111"/>
      <c r="AD12398" s="111"/>
      <c r="AH12398" s="111"/>
    </row>
    <row r="12399" spans="3:34">
      <c r="C12399" s="111"/>
      <c r="D12399" s="111"/>
      <c r="E12399" s="111"/>
      <c r="F12399" s="138"/>
      <c r="G12399" s="111"/>
      <c r="J12399" s="111"/>
      <c r="AD12399" s="111"/>
      <c r="AH12399" s="111"/>
    </row>
    <row r="12400" spans="3:34">
      <c r="C12400" s="111"/>
      <c r="D12400" s="111"/>
      <c r="E12400" s="111"/>
      <c r="F12400" s="138"/>
      <c r="G12400" s="111"/>
      <c r="J12400" s="111"/>
      <c r="AD12400" s="111"/>
      <c r="AH12400" s="111"/>
    </row>
    <row r="12401" spans="3:34">
      <c r="C12401" s="111"/>
      <c r="D12401" s="111"/>
      <c r="E12401" s="111"/>
      <c r="F12401" s="138"/>
      <c r="G12401" s="111"/>
      <c r="J12401" s="111"/>
      <c r="AD12401" s="111"/>
      <c r="AH12401" s="111"/>
    </row>
    <row r="12402" spans="3:34">
      <c r="C12402" s="111"/>
      <c r="D12402" s="111"/>
      <c r="E12402" s="111"/>
      <c r="F12402" s="138"/>
      <c r="G12402" s="111"/>
      <c r="J12402" s="111"/>
      <c r="AD12402" s="111"/>
      <c r="AH12402" s="111"/>
    </row>
    <row r="12403" spans="3:34">
      <c r="C12403" s="111"/>
      <c r="D12403" s="111"/>
      <c r="E12403" s="111"/>
      <c r="F12403" s="138"/>
      <c r="G12403" s="111"/>
      <c r="J12403" s="111"/>
      <c r="AD12403" s="111"/>
      <c r="AH12403" s="111"/>
    </row>
    <row r="12404" spans="3:34">
      <c r="C12404" s="111"/>
      <c r="D12404" s="111"/>
      <c r="E12404" s="111"/>
      <c r="F12404" s="138"/>
      <c r="G12404" s="111"/>
      <c r="J12404" s="111"/>
      <c r="AD12404" s="111"/>
      <c r="AH12404" s="111"/>
    </row>
    <row r="12405" spans="3:34">
      <c r="C12405" s="111"/>
      <c r="D12405" s="111"/>
      <c r="E12405" s="111"/>
      <c r="F12405" s="138"/>
      <c r="G12405" s="111"/>
      <c r="J12405" s="111"/>
      <c r="AD12405" s="111"/>
      <c r="AH12405" s="111"/>
    </row>
    <row r="12406" spans="3:34">
      <c r="C12406" s="111"/>
      <c r="D12406" s="111"/>
      <c r="E12406" s="111"/>
      <c r="F12406" s="138"/>
      <c r="G12406" s="111"/>
      <c r="J12406" s="111"/>
      <c r="AD12406" s="111"/>
      <c r="AH12406" s="111"/>
    </row>
    <row r="12407" spans="3:34">
      <c r="C12407" s="111"/>
      <c r="D12407" s="111"/>
      <c r="E12407" s="111"/>
      <c r="F12407" s="138"/>
      <c r="G12407" s="111"/>
      <c r="J12407" s="111"/>
      <c r="AD12407" s="111"/>
      <c r="AH12407" s="111"/>
    </row>
    <row r="12408" spans="3:34">
      <c r="C12408" s="111"/>
      <c r="D12408" s="111"/>
      <c r="E12408" s="111"/>
      <c r="F12408" s="138"/>
      <c r="G12408" s="111"/>
      <c r="J12408" s="111"/>
      <c r="AD12408" s="111"/>
      <c r="AH12408" s="111"/>
    </row>
    <row r="12409" spans="3:34">
      <c r="C12409" s="111"/>
      <c r="D12409" s="111"/>
      <c r="E12409" s="111"/>
      <c r="F12409" s="138"/>
      <c r="G12409" s="111"/>
      <c r="J12409" s="111"/>
      <c r="AD12409" s="111"/>
      <c r="AH12409" s="111"/>
    </row>
    <row r="12410" spans="3:34">
      <c r="C12410" s="111"/>
      <c r="D12410" s="111"/>
      <c r="E12410" s="111"/>
      <c r="F12410" s="138"/>
      <c r="G12410" s="111"/>
      <c r="J12410" s="111"/>
      <c r="AD12410" s="111"/>
      <c r="AH12410" s="111"/>
    </row>
    <row r="12411" spans="3:34">
      <c r="C12411" s="111"/>
      <c r="D12411" s="111"/>
      <c r="E12411" s="111"/>
      <c r="F12411" s="138"/>
      <c r="G12411" s="111"/>
      <c r="J12411" s="111"/>
      <c r="AD12411" s="111"/>
      <c r="AH12411" s="111"/>
    </row>
    <row r="12412" spans="3:34">
      <c r="C12412" s="111"/>
      <c r="D12412" s="111"/>
      <c r="E12412" s="111"/>
      <c r="F12412" s="138"/>
      <c r="G12412" s="111"/>
      <c r="J12412" s="111"/>
      <c r="AD12412" s="111"/>
      <c r="AH12412" s="111"/>
    </row>
    <row r="12413" spans="3:34">
      <c r="C12413" s="111"/>
      <c r="D12413" s="111"/>
      <c r="E12413" s="111"/>
      <c r="F12413" s="138"/>
      <c r="G12413" s="111"/>
      <c r="J12413" s="111"/>
      <c r="AD12413" s="111"/>
      <c r="AH12413" s="111"/>
    </row>
    <row r="12414" spans="3:34">
      <c r="C12414" s="111"/>
      <c r="D12414" s="111"/>
      <c r="E12414" s="111"/>
      <c r="F12414" s="138"/>
      <c r="G12414" s="111"/>
      <c r="J12414" s="111"/>
      <c r="AD12414" s="111"/>
      <c r="AH12414" s="111"/>
    </row>
    <row r="12415" spans="3:34">
      <c r="C12415" s="111"/>
      <c r="D12415" s="111"/>
      <c r="E12415" s="111"/>
      <c r="F12415" s="138"/>
      <c r="G12415" s="111"/>
      <c r="J12415" s="111"/>
      <c r="AD12415" s="111"/>
      <c r="AH12415" s="111"/>
    </row>
    <row r="12416" spans="3:34">
      <c r="C12416" s="111"/>
      <c r="D12416" s="111"/>
      <c r="E12416" s="111"/>
      <c r="F12416" s="138"/>
      <c r="G12416" s="111"/>
      <c r="J12416" s="111"/>
      <c r="AD12416" s="111"/>
      <c r="AH12416" s="111"/>
    </row>
    <row r="12417" spans="3:34">
      <c r="C12417" s="111"/>
      <c r="D12417" s="111"/>
      <c r="E12417" s="111"/>
      <c r="F12417" s="138"/>
      <c r="G12417" s="111"/>
      <c r="J12417" s="111"/>
      <c r="AD12417" s="111"/>
      <c r="AH12417" s="111"/>
    </row>
    <row r="12418" spans="3:34">
      <c r="C12418" s="111"/>
      <c r="D12418" s="111"/>
      <c r="E12418" s="111"/>
      <c r="F12418" s="138"/>
      <c r="G12418" s="111"/>
      <c r="J12418" s="111"/>
      <c r="AD12418" s="111"/>
      <c r="AH12418" s="111"/>
    </row>
    <row r="12419" spans="3:34">
      <c r="C12419" s="111"/>
      <c r="D12419" s="111"/>
      <c r="E12419" s="111"/>
      <c r="F12419" s="138"/>
      <c r="G12419" s="111"/>
      <c r="J12419" s="111"/>
      <c r="AD12419" s="111"/>
      <c r="AH12419" s="111"/>
    </row>
    <row r="12420" spans="3:34">
      <c r="C12420" s="111"/>
      <c r="D12420" s="111"/>
      <c r="E12420" s="111"/>
      <c r="F12420" s="138"/>
      <c r="G12420" s="111"/>
      <c r="J12420" s="111"/>
      <c r="AD12420" s="111"/>
      <c r="AH12420" s="111"/>
    </row>
    <row r="12421" spans="3:34">
      <c r="C12421" s="111"/>
      <c r="D12421" s="111"/>
      <c r="E12421" s="111"/>
      <c r="F12421" s="138"/>
      <c r="G12421" s="111"/>
      <c r="J12421" s="111"/>
      <c r="AD12421" s="111"/>
      <c r="AH12421" s="111"/>
    </row>
    <row r="12422" spans="3:34">
      <c r="C12422" s="111"/>
      <c r="D12422" s="111"/>
      <c r="E12422" s="111"/>
      <c r="F12422" s="138"/>
      <c r="G12422" s="111"/>
      <c r="J12422" s="111"/>
      <c r="AD12422" s="111"/>
      <c r="AH12422" s="111"/>
    </row>
    <row r="12423" spans="3:34">
      <c r="C12423" s="111"/>
      <c r="D12423" s="111"/>
      <c r="E12423" s="111"/>
      <c r="F12423" s="138"/>
      <c r="G12423" s="111"/>
      <c r="J12423" s="111"/>
      <c r="AD12423" s="111"/>
      <c r="AH12423" s="111"/>
    </row>
    <row r="12424" spans="3:34">
      <c r="C12424" s="111"/>
      <c r="D12424" s="111"/>
      <c r="E12424" s="111"/>
      <c r="F12424" s="138"/>
      <c r="G12424" s="111"/>
      <c r="J12424" s="111"/>
      <c r="AD12424" s="111"/>
      <c r="AH12424" s="111"/>
    </row>
    <row r="12425" spans="3:34">
      <c r="C12425" s="111"/>
      <c r="D12425" s="111"/>
      <c r="E12425" s="111"/>
      <c r="F12425" s="138"/>
      <c r="G12425" s="111"/>
      <c r="J12425" s="111"/>
      <c r="AD12425" s="111"/>
      <c r="AH12425" s="111"/>
    </row>
    <row r="12426" spans="3:34">
      <c r="C12426" s="111"/>
      <c r="D12426" s="111"/>
      <c r="E12426" s="111"/>
      <c r="F12426" s="138"/>
      <c r="G12426" s="111"/>
      <c r="J12426" s="111"/>
      <c r="AD12426" s="111"/>
      <c r="AH12426" s="111"/>
    </row>
    <row r="12427" spans="3:34">
      <c r="C12427" s="111"/>
      <c r="D12427" s="111"/>
      <c r="E12427" s="111"/>
      <c r="F12427" s="138"/>
      <c r="G12427" s="111"/>
      <c r="J12427" s="111"/>
      <c r="AD12427" s="111"/>
      <c r="AH12427" s="111"/>
    </row>
    <row r="12428" spans="3:34">
      <c r="C12428" s="111"/>
      <c r="D12428" s="111"/>
      <c r="E12428" s="111"/>
      <c r="F12428" s="138"/>
      <c r="G12428" s="111"/>
      <c r="J12428" s="111"/>
      <c r="AD12428" s="111"/>
      <c r="AH12428" s="111"/>
    </row>
    <row r="12429" spans="3:34">
      <c r="C12429" s="111"/>
      <c r="D12429" s="111"/>
      <c r="E12429" s="111"/>
      <c r="F12429" s="138"/>
      <c r="G12429" s="111"/>
      <c r="J12429" s="111"/>
      <c r="AD12429" s="111"/>
      <c r="AH12429" s="111"/>
    </row>
    <row r="12430" spans="3:34">
      <c r="C12430" s="111"/>
      <c r="D12430" s="111"/>
      <c r="E12430" s="111"/>
      <c r="F12430" s="138"/>
      <c r="G12430" s="111"/>
      <c r="J12430" s="111"/>
      <c r="AD12430" s="111"/>
      <c r="AH12430" s="111"/>
    </row>
    <row r="12431" spans="3:34">
      <c r="C12431" s="111"/>
      <c r="D12431" s="111"/>
      <c r="E12431" s="111"/>
      <c r="F12431" s="138"/>
      <c r="G12431" s="111"/>
      <c r="J12431" s="111"/>
      <c r="AD12431" s="111"/>
      <c r="AH12431" s="111"/>
    </row>
    <row r="12432" spans="3:34">
      <c r="C12432" s="111"/>
      <c r="D12432" s="111"/>
      <c r="E12432" s="111"/>
      <c r="F12432" s="138"/>
      <c r="G12432" s="111"/>
      <c r="J12432" s="111"/>
      <c r="AD12432" s="111"/>
      <c r="AH12432" s="111"/>
    </row>
    <row r="12433" spans="3:34">
      <c r="C12433" s="111"/>
      <c r="D12433" s="111"/>
      <c r="E12433" s="111"/>
      <c r="F12433" s="138"/>
      <c r="G12433" s="111"/>
      <c r="J12433" s="111"/>
      <c r="AD12433" s="111"/>
      <c r="AH12433" s="111"/>
    </row>
    <row r="12434" spans="3:34">
      <c r="C12434" s="111"/>
      <c r="D12434" s="111"/>
      <c r="E12434" s="111"/>
      <c r="F12434" s="138"/>
      <c r="G12434" s="111"/>
      <c r="J12434" s="111"/>
      <c r="AD12434" s="111"/>
      <c r="AH12434" s="111"/>
    </row>
    <row r="12435" spans="3:34">
      <c r="C12435" s="111"/>
      <c r="D12435" s="111"/>
      <c r="E12435" s="111"/>
      <c r="F12435" s="138"/>
      <c r="G12435" s="111"/>
      <c r="J12435" s="111"/>
      <c r="AD12435" s="111"/>
      <c r="AH12435" s="111"/>
    </row>
    <row r="12436" spans="3:34">
      <c r="C12436" s="111"/>
      <c r="D12436" s="111"/>
      <c r="E12436" s="111"/>
      <c r="F12436" s="138"/>
      <c r="G12436" s="111"/>
      <c r="J12436" s="111"/>
      <c r="AD12436" s="111"/>
      <c r="AH12436" s="111"/>
    </row>
    <row r="12437" spans="3:34">
      <c r="C12437" s="111"/>
      <c r="D12437" s="111"/>
      <c r="E12437" s="111"/>
      <c r="F12437" s="138"/>
      <c r="G12437" s="111"/>
      <c r="J12437" s="111"/>
      <c r="AD12437" s="111"/>
      <c r="AH12437" s="111"/>
    </row>
    <row r="12438" spans="3:34">
      <c r="C12438" s="111"/>
      <c r="D12438" s="111"/>
      <c r="E12438" s="111"/>
      <c r="F12438" s="138"/>
      <c r="G12438" s="111"/>
      <c r="J12438" s="111"/>
      <c r="AD12438" s="111"/>
      <c r="AH12438" s="111"/>
    </row>
    <row r="12439" spans="3:34">
      <c r="C12439" s="111"/>
      <c r="D12439" s="111"/>
      <c r="E12439" s="111"/>
      <c r="F12439" s="138"/>
      <c r="G12439" s="111"/>
      <c r="J12439" s="111"/>
      <c r="AD12439" s="111"/>
      <c r="AH12439" s="111"/>
    </row>
    <row r="12440" spans="3:34">
      <c r="C12440" s="111"/>
      <c r="D12440" s="111"/>
      <c r="E12440" s="111"/>
      <c r="F12440" s="138"/>
      <c r="G12440" s="111"/>
      <c r="J12440" s="111"/>
      <c r="AD12440" s="111"/>
      <c r="AH12440" s="111"/>
    </row>
    <row r="12441" spans="3:34">
      <c r="C12441" s="111"/>
      <c r="D12441" s="111"/>
      <c r="E12441" s="111"/>
      <c r="F12441" s="138"/>
      <c r="G12441" s="111"/>
      <c r="J12441" s="111"/>
      <c r="AD12441" s="111"/>
      <c r="AH12441" s="111"/>
    </row>
    <row r="12442" spans="3:34">
      <c r="C12442" s="111"/>
      <c r="D12442" s="111"/>
      <c r="E12442" s="111"/>
      <c r="F12442" s="138"/>
      <c r="G12442" s="111"/>
      <c r="J12442" s="111"/>
      <c r="AD12442" s="111"/>
      <c r="AH12442" s="111"/>
    </row>
    <row r="12443" spans="3:34">
      <c r="C12443" s="111"/>
      <c r="D12443" s="111"/>
      <c r="E12443" s="111"/>
      <c r="F12443" s="138"/>
      <c r="G12443" s="111"/>
      <c r="J12443" s="111"/>
      <c r="AD12443" s="111"/>
      <c r="AH12443" s="111"/>
    </row>
    <row r="12444" spans="3:34">
      <c r="C12444" s="111"/>
      <c r="D12444" s="111"/>
      <c r="E12444" s="111"/>
      <c r="F12444" s="138"/>
      <c r="G12444" s="111"/>
      <c r="J12444" s="111"/>
      <c r="AD12444" s="111"/>
      <c r="AH12444" s="111"/>
    </row>
    <row r="12445" spans="3:34">
      <c r="C12445" s="111"/>
      <c r="D12445" s="111"/>
      <c r="E12445" s="111"/>
      <c r="F12445" s="138"/>
      <c r="G12445" s="111"/>
      <c r="J12445" s="111"/>
      <c r="AD12445" s="111"/>
      <c r="AH12445" s="111"/>
    </row>
    <row r="12446" spans="3:34">
      <c r="C12446" s="111"/>
      <c r="D12446" s="111"/>
      <c r="E12446" s="111"/>
      <c r="F12446" s="138"/>
      <c r="G12446" s="111"/>
      <c r="J12446" s="111"/>
      <c r="AD12446" s="111"/>
      <c r="AH12446" s="111"/>
    </row>
    <row r="12447" spans="3:34">
      <c r="C12447" s="111"/>
      <c r="D12447" s="111"/>
      <c r="E12447" s="111"/>
      <c r="F12447" s="138"/>
      <c r="G12447" s="111"/>
      <c r="J12447" s="111"/>
      <c r="AD12447" s="111"/>
      <c r="AH12447" s="111"/>
    </row>
    <row r="12448" spans="3:34">
      <c r="C12448" s="111"/>
      <c r="D12448" s="111"/>
      <c r="E12448" s="111"/>
      <c r="F12448" s="138"/>
      <c r="G12448" s="111"/>
      <c r="J12448" s="111"/>
      <c r="AD12448" s="111"/>
      <c r="AH12448" s="111"/>
    </row>
    <row r="12449" spans="3:34">
      <c r="C12449" s="111"/>
      <c r="D12449" s="111"/>
      <c r="E12449" s="111"/>
      <c r="F12449" s="138"/>
      <c r="G12449" s="111"/>
      <c r="J12449" s="111"/>
      <c r="AD12449" s="111"/>
      <c r="AH12449" s="111"/>
    </row>
    <row r="12450" spans="3:34">
      <c r="C12450" s="111"/>
      <c r="D12450" s="111"/>
      <c r="E12450" s="111"/>
      <c r="F12450" s="138"/>
      <c r="G12450" s="111"/>
      <c r="J12450" s="111"/>
      <c r="AD12450" s="111"/>
      <c r="AH12450" s="111"/>
    </row>
    <row r="12451" spans="3:34">
      <c r="C12451" s="111"/>
      <c r="D12451" s="111"/>
      <c r="E12451" s="111"/>
      <c r="F12451" s="138"/>
      <c r="G12451" s="111"/>
      <c r="J12451" s="111"/>
      <c r="AD12451" s="111"/>
      <c r="AH12451" s="111"/>
    </row>
    <row r="12452" spans="3:34">
      <c r="C12452" s="111"/>
      <c r="D12452" s="111"/>
      <c r="E12452" s="111"/>
      <c r="F12452" s="138"/>
      <c r="G12452" s="111"/>
      <c r="J12452" s="111"/>
      <c r="AD12452" s="111"/>
      <c r="AH12452" s="111"/>
    </row>
    <row r="12453" spans="3:34">
      <c r="C12453" s="111"/>
      <c r="D12453" s="111"/>
      <c r="E12453" s="111"/>
      <c r="F12453" s="138"/>
      <c r="G12453" s="111"/>
      <c r="J12453" s="111"/>
      <c r="AD12453" s="111"/>
      <c r="AH12453" s="111"/>
    </row>
    <row r="12454" spans="3:34">
      <c r="C12454" s="111"/>
      <c r="D12454" s="111"/>
      <c r="E12454" s="111"/>
      <c r="F12454" s="138"/>
      <c r="G12454" s="111"/>
      <c r="J12454" s="111"/>
      <c r="AD12454" s="111"/>
      <c r="AH12454" s="111"/>
    </row>
    <row r="12455" spans="3:34">
      <c r="C12455" s="111"/>
      <c r="D12455" s="111"/>
      <c r="E12455" s="111"/>
      <c r="F12455" s="138"/>
      <c r="G12455" s="111"/>
      <c r="J12455" s="111"/>
      <c r="AD12455" s="111"/>
      <c r="AH12455" s="111"/>
    </row>
    <row r="12456" spans="3:34">
      <c r="C12456" s="111"/>
      <c r="D12456" s="111"/>
      <c r="E12456" s="111"/>
      <c r="F12456" s="138"/>
      <c r="G12456" s="111"/>
      <c r="J12456" s="111"/>
      <c r="AD12456" s="111"/>
      <c r="AH12456" s="111"/>
    </row>
    <row r="12457" spans="3:34">
      <c r="C12457" s="111"/>
      <c r="D12457" s="111"/>
      <c r="E12457" s="111"/>
      <c r="F12457" s="138"/>
      <c r="G12457" s="111"/>
      <c r="J12457" s="111"/>
      <c r="AD12457" s="111"/>
      <c r="AH12457" s="111"/>
    </row>
    <row r="12458" spans="3:34">
      <c r="C12458" s="111"/>
      <c r="D12458" s="111"/>
      <c r="E12458" s="111"/>
      <c r="F12458" s="138"/>
      <c r="G12458" s="111"/>
      <c r="J12458" s="111"/>
      <c r="AD12458" s="111"/>
      <c r="AH12458" s="111"/>
    </row>
    <row r="12459" spans="3:34">
      <c r="C12459" s="111"/>
      <c r="D12459" s="111"/>
      <c r="E12459" s="111"/>
      <c r="F12459" s="138"/>
      <c r="G12459" s="111"/>
      <c r="J12459" s="111"/>
      <c r="AD12459" s="111"/>
      <c r="AH12459" s="111"/>
    </row>
    <row r="12460" spans="3:34">
      <c r="C12460" s="111"/>
      <c r="D12460" s="111"/>
      <c r="E12460" s="111"/>
      <c r="F12460" s="138"/>
      <c r="G12460" s="111"/>
      <c r="J12460" s="111"/>
      <c r="AD12460" s="111"/>
      <c r="AH12460" s="111"/>
    </row>
    <row r="12461" spans="3:34">
      <c r="C12461" s="111"/>
      <c r="D12461" s="111"/>
      <c r="E12461" s="111"/>
      <c r="F12461" s="138"/>
      <c r="G12461" s="111"/>
      <c r="J12461" s="111"/>
      <c r="AD12461" s="111"/>
      <c r="AH12461" s="111"/>
    </row>
    <row r="12462" spans="3:34">
      <c r="C12462" s="111"/>
      <c r="D12462" s="111"/>
      <c r="E12462" s="111"/>
      <c r="F12462" s="138"/>
      <c r="G12462" s="111"/>
      <c r="J12462" s="111"/>
      <c r="AD12462" s="111"/>
      <c r="AH12462" s="111"/>
    </row>
    <row r="12463" spans="3:34">
      <c r="C12463" s="111"/>
      <c r="D12463" s="111"/>
      <c r="E12463" s="111"/>
      <c r="F12463" s="138"/>
      <c r="G12463" s="111"/>
      <c r="J12463" s="111"/>
      <c r="AD12463" s="111"/>
      <c r="AH12463" s="111"/>
    </row>
    <row r="12464" spans="3:34">
      <c r="C12464" s="111"/>
      <c r="D12464" s="111"/>
      <c r="E12464" s="111"/>
      <c r="F12464" s="138"/>
      <c r="G12464" s="111"/>
      <c r="J12464" s="111"/>
      <c r="AD12464" s="111"/>
      <c r="AH12464" s="111"/>
    </row>
    <row r="12465" spans="3:34">
      <c r="C12465" s="111"/>
      <c r="D12465" s="111"/>
      <c r="E12465" s="111"/>
      <c r="F12465" s="138"/>
      <c r="G12465" s="111"/>
      <c r="J12465" s="111"/>
      <c r="AD12465" s="111"/>
      <c r="AH12465" s="111"/>
    </row>
    <row r="12466" spans="3:34">
      <c r="C12466" s="111"/>
      <c r="D12466" s="111"/>
      <c r="E12466" s="111"/>
      <c r="F12466" s="138"/>
      <c r="G12466" s="111"/>
      <c r="J12466" s="111"/>
      <c r="AD12466" s="111"/>
      <c r="AH12466" s="111"/>
    </row>
    <row r="12467" spans="3:34">
      <c r="C12467" s="111"/>
      <c r="D12467" s="111"/>
      <c r="E12467" s="111"/>
      <c r="F12467" s="138"/>
      <c r="G12467" s="111"/>
      <c r="J12467" s="111"/>
      <c r="AD12467" s="111"/>
      <c r="AH12467" s="111"/>
    </row>
    <row r="12468" spans="3:34">
      <c r="C12468" s="111"/>
      <c r="D12468" s="111"/>
      <c r="E12468" s="111"/>
      <c r="F12468" s="138"/>
      <c r="G12468" s="111"/>
      <c r="J12468" s="111"/>
      <c r="AD12468" s="111"/>
      <c r="AH12468" s="111"/>
    </row>
    <row r="12469" spans="3:34">
      <c r="C12469" s="111"/>
      <c r="D12469" s="111"/>
      <c r="E12469" s="111"/>
      <c r="F12469" s="138"/>
      <c r="G12469" s="111"/>
      <c r="J12469" s="111"/>
      <c r="AD12469" s="111"/>
      <c r="AH12469" s="111"/>
    </row>
    <row r="12470" spans="3:34">
      <c r="C12470" s="111"/>
      <c r="D12470" s="111"/>
      <c r="E12470" s="111"/>
      <c r="F12470" s="138"/>
      <c r="G12470" s="111"/>
      <c r="J12470" s="111"/>
      <c r="AD12470" s="111"/>
      <c r="AH12470" s="111"/>
    </row>
    <row r="12471" spans="3:34">
      <c r="C12471" s="111"/>
      <c r="D12471" s="111"/>
      <c r="E12471" s="111"/>
      <c r="F12471" s="138"/>
      <c r="G12471" s="111"/>
      <c r="J12471" s="111"/>
      <c r="AD12471" s="111"/>
      <c r="AH12471" s="111"/>
    </row>
    <row r="12472" spans="3:34">
      <c r="C12472" s="111"/>
      <c r="D12472" s="111"/>
      <c r="E12472" s="111"/>
      <c r="F12472" s="138"/>
      <c r="G12472" s="111"/>
      <c r="J12472" s="111"/>
      <c r="AD12472" s="111"/>
      <c r="AH12472" s="111"/>
    </row>
    <row r="12473" spans="3:34">
      <c r="C12473" s="111"/>
      <c r="D12473" s="111"/>
      <c r="E12473" s="111"/>
      <c r="F12473" s="138"/>
      <c r="G12473" s="111"/>
      <c r="J12473" s="111"/>
      <c r="AD12473" s="111"/>
      <c r="AH12473" s="111"/>
    </row>
    <row r="12474" spans="3:34">
      <c r="C12474" s="111"/>
      <c r="D12474" s="111"/>
      <c r="E12474" s="111"/>
      <c r="F12474" s="138"/>
      <c r="G12474" s="111"/>
      <c r="J12474" s="111"/>
      <c r="AD12474" s="111"/>
      <c r="AH12474" s="111"/>
    </row>
    <row r="12475" spans="3:34">
      <c r="C12475" s="111"/>
      <c r="D12475" s="111"/>
      <c r="E12475" s="111"/>
      <c r="F12475" s="138"/>
      <c r="G12475" s="111"/>
      <c r="J12475" s="111"/>
      <c r="AD12475" s="111"/>
      <c r="AH12475" s="111"/>
    </row>
    <row r="12476" spans="3:34">
      <c r="C12476" s="111"/>
      <c r="D12476" s="111"/>
      <c r="E12476" s="111"/>
      <c r="F12476" s="138"/>
      <c r="G12476" s="111"/>
      <c r="J12476" s="111"/>
      <c r="AD12476" s="111"/>
      <c r="AH12476" s="111"/>
    </row>
    <row r="12477" spans="3:34">
      <c r="C12477" s="111"/>
      <c r="D12477" s="111"/>
      <c r="E12477" s="111"/>
      <c r="F12477" s="138"/>
      <c r="G12477" s="111"/>
      <c r="J12477" s="111"/>
      <c r="AD12477" s="111"/>
      <c r="AH12477" s="111"/>
    </row>
    <row r="12478" spans="3:34">
      <c r="C12478" s="111"/>
      <c r="D12478" s="111"/>
      <c r="E12478" s="111"/>
      <c r="F12478" s="138"/>
      <c r="G12478" s="111"/>
      <c r="J12478" s="111"/>
      <c r="AD12478" s="111"/>
      <c r="AH12478" s="111"/>
    </row>
    <row r="12479" spans="3:34">
      <c r="C12479" s="111"/>
      <c r="D12479" s="111"/>
      <c r="E12479" s="111"/>
      <c r="F12479" s="138"/>
      <c r="G12479" s="111"/>
      <c r="J12479" s="111"/>
      <c r="AD12479" s="111"/>
      <c r="AH12479" s="111"/>
    </row>
    <row r="12480" spans="3:34">
      <c r="C12480" s="111"/>
      <c r="D12480" s="111"/>
      <c r="E12480" s="111"/>
      <c r="F12480" s="138"/>
      <c r="G12480" s="111"/>
      <c r="J12480" s="111"/>
      <c r="AD12480" s="111"/>
      <c r="AH12480" s="111"/>
    </row>
    <row r="12481" spans="3:34">
      <c r="C12481" s="111"/>
      <c r="D12481" s="111"/>
      <c r="E12481" s="111"/>
      <c r="F12481" s="138"/>
      <c r="G12481" s="111"/>
      <c r="J12481" s="111"/>
      <c r="AD12481" s="111"/>
      <c r="AH12481" s="111"/>
    </row>
    <row r="12482" spans="3:34">
      <c r="C12482" s="111"/>
      <c r="D12482" s="111"/>
      <c r="E12482" s="111"/>
      <c r="F12482" s="138"/>
      <c r="G12482" s="111"/>
      <c r="J12482" s="111"/>
      <c r="AD12482" s="111"/>
      <c r="AH12482" s="111"/>
    </row>
    <row r="12483" spans="3:34">
      <c r="C12483" s="111"/>
      <c r="D12483" s="111"/>
      <c r="E12483" s="111"/>
      <c r="F12483" s="138"/>
      <c r="G12483" s="111"/>
      <c r="J12483" s="111"/>
      <c r="AD12483" s="111"/>
      <c r="AH12483" s="111"/>
    </row>
    <row r="12484" spans="3:34">
      <c r="C12484" s="111"/>
      <c r="D12484" s="111"/>
      <c r="E12484" s="111"/>
      <c r="F12484" s="138"/>
      <c r="G12484" s="111"/>
      <c r="J12484" s="111"/>
      <c r="AD12484" s="111"/>
      <c r="AH12484" s="111"/>
    </row>
    <row r="12485" spans="3:34">
      <c r="C12485" s="111"/>
      <c r="D12485" s="111"/>
      <c r="E12485" s="111"/>
      <c r="F12485" s="138"/>
      <c r="G12485" s="111"/>
      <c r="J12485" s="111"/>
      <c r="AD12485" s="111"/>
      <c r="AH12485" s="111"/>
    </row>
    <row r="12486" spans="3:34">
      <c r="C12486" s="111"/>
      <c r="D12486" s="111"/>
      <c r="E12486" s="111"/>
      <c r="F12486" s="138"/>
      <c r="G12486" s="111"/>
      <c r="J12486" s="111"/>
      <c r="AD12486" s="111"/>
      <c r="AH12486" s="111"/>
    </row>
    <row r="12487" spans="3:34">
      <c r="C12487" s="111"/>
      <c r="D12487" s="111"/>
      <c r="E12487" s="111"/>
      <c r="F12487" s="138"/>
      <c r="G12487" s="111"/>
      <c r="J12487" s="111"/>
      <c r="AD12487" s="111"/>
      <c r="AH12487" s="111"/>
    </row>
    <row r="12488" spans="3:34">
      <c r="C12488" s="111"/>
      <c r="D12488" s="111"/>
      <c r="E12488" s="111"/>
      <c r="F12488" s="138"/>
      <c r="G12488" s="111"/>
      <c r="J12488" s="111"/>
      <c r="AD12488" s="111"/>
      <c r="AH12488" s="111"/>
    </row>
    <row r="12489" spans="3:34">
      <c r="C12489" s="111"/>
      <c r="D12489" s="111"/>
      <c r="E12489" s="111"/>
      <c r="F12489" s="138"/>
      <c r="G12489" s="111"/>
      <c r="J12489" s="111"/>
      <c r="AD12489" s="111"/>
      <c r="AH12489" s="111"/>
    </row>
    <row r="12490" spans="3:34">
      <c r="C12490" s="111"/>
      <c r="D12490" s="111"/>
      <c r="E12490" s="111"/>
      <c r="F12490" s="138"/>
      <c r="G12490" s="111"/>
      <c r="J12490" s="111"/>
      <c r="AD12490" s="111"/>
      <c r="AH12490" s="111"/>
    </row>
    <row r="12491" spans="3:34">
      <c r="C12491" s="111"/>
      <c r="D12491" s="111"/>
      <c r="E12491" s="111"/>
      <c r="F12491" s="138"/>
      <c r="G12491" s="111"/>
      <c r="J12491" s="111"/>
      <c r="AD12491" s="111"/>
      <c r="AH12491" s="111"/>
    </row>
    <row r="12492" spans="3:34">
      <c r="C12492" s="111"/>
      <c r="D12492" s="111"/>
      <c r="E12492" s="111"/>
      <c r="F12492" s="138"/>
      <c r="G12492" s="111"/>
      <c r="J12492" s="111"/>
      <c r="AD12492" s="111"/>
      <c r="AH12492" s="111"/>
    </row>
    <row r="12493" spans="3:34">
      <c r="C12493" s="111"/>
      <c r="D12493" s="111"/>
      <c r="E12493" s="111"/>
      <c r="F12493" s="138"/>
      <c r="G12493" s="111"/>
      <c r="J12493" s="111"/>
      <c r="AD12493" s="111"/>
      <c r="AH12493" s="111"/>
    </row>
    <row r="12494" spans="3:34">
      <c r="C12494" s="111"/>
      <c r="D12494" s="111"/>
      <c r="E12494" s="111"/>
      <c r="F12494" s="138"/>
      <c r="G12494" s="111"/>
      <c r="J12494" s="111"/>
      <c r="AD12494" s="111"/>
      <c r="AH12494" s="111"/>
    </row>
    <row r="12495" spans="3:34">
      <c r="C12495" s="111"/>
      <c r="D12495" s="111"/>
      <c r="E12495" s="111"/>
      <c r="F12495" s="138"/>
      <c r="G12495" s="111"/>
      <c r="J12495" s="111"/>
      <c r="AD12495" s="111"/>
      <c r="AH12495" s="111"/>
    </row>
    <row r="12496" spans="3:34">
      <c r="C12496" s="111"/>
      <c r="D12496" s="111"/>
      <c r="E12496" s="111"/>
      <c r="F12496" s="138"/>
      <c r="G12496" s="111"/>
      <c r="J12496" s="111"/>
      <c r="AD12496" s="111"/>
      <c r="AH12496" s="111"/>
    </row>
    <row r="12497" spans="3:34">
      <c r="C12497" s="111"/>
      <c r="D12497" s="111"/>
      <c r="E12497" s="111"/>
      <c r="F12497" s="138"/>
      <c r="G12497" s="111"/>
      <c r="J12497" s="111"/>
      <c r="AD12497" s="111"/>
      <c r="AH12497" s="111"/>
    </row>
    <row r="12498" spans="3:34">
      <c r="C12498" s="111"/>
      <c r="D12498" s="111"/>
      <c r="E12498" s="111"/>
      <c r="F12498" s="138"/>
      <c r="G12498" s="111"/>
      <c r="J12498" s="111"/>
      <c r="AD12498" s="111"/>
      <c r="AH12498" s="111"/>
    </row>
    <row r="12499" spans="3:34">
      <c r="C12499" s="111"/>
      <c r="D12499" s="111"/>
      <c r="E12499" s="111"/>
      <c r="F12499" s="138"/>
      <c r="G12499" s="111"/>
      <c r="J12499" s="111"/>
      <c r="AD12499" s="111"/>
      <c r="AH12499" s="111"/>
    </row>
    <row r="12500" spans="3:34">
      <c r="C12500" s="111"/>
      <c r="D12500" s="111"/>
      <c r="E12500" s="111"/>
      <c r="F12500" s="138"/>
      <c r="G12500" s="111"/>
      <c r="J12500" s="111"/>
      <c r="AD12500" s="111"/>
      <c r="AH12500" s="111"/>
    </row>
    <row r="12501" spans="3:34">
      <c r="C12501" s="111"/>
      <c r="D12501" s="111"/>
      <c r="E12501" s="111"/>
      <c r="F12501" s="138"/>
      <c r="G12501" s="111"/>
      <c r="J12501" s="111"/>
      <c r="AD12501" s="111"/>
      <c r="AH12501" s="111"/>
    </row>
    <row r="12502" spans="3:34">
      <c r="C12502" s="111"/>
      <c r="D12502" s="111"/>
      <c r="E12502" s="111"/>
      <c r="F12502" s="138"/>
      <c r="G12502" s="111"/>
      <c r="J12502" s="111"/>
      <c r="AD12502" s="111"/>
      <c r="AH12502" s="111"/>
    </row>
    <row r="12503" spans="3:34">
      <c r="C12503" s="111"/>
      <c r="D12503" s="111"/>
      <c r="E12503" s="111"/>
      <c r="F12503" s="138"/>
      <c r="G12503" s="111"/>
      <c r="J12503" s="111"/>
      <c r="AD12503" s="111"/>
      <c r="AH12503" s="111"/>
    </row>
    <row r="12504" spans="3:34">
      <c r="C12504" s="111"/>
      <c r="D12504" s="111"/>
      <c r="E12504" s="111"/>
      <c r="F12504" s="138"/>
      <c r="G12504" s="111"/>
      <c r="J12504" s="111"/>
      <c r="AD12504" s="111"/>
      <c r="AH12504" s="111"/>
    </row>
    <row r="12505" spans="3:34">
      <c r="C12505" s="111"/>
      <c r="D12505" s="111"/>
      <c r="E12505" s="111"/>
      <c r="F12505" s="138"/>
      <c r="G12505" s="111"/>
      <c r="J12505" s="111"/>
      <c r="AD12505" s="111"/>
      <c r="AH12505" s="111"/>
    </row>
    <row r="12506" spans="3:34">
      <c r="C12506" s="111"/>
      <c r="D12506" s="111"/>
      <c r="E12506" s="111"/>
      <c r="F12506" s="138"/>
      <c r="G12506" s="111"/>
      <c r="J12506" s="111"/>
      <c r="AD12506" s="111"/>
      <c r="AH12506" s="111"/>
    </row>
    <row r="12507" spans="3:34">
      <c r="C12507" s="111"/>
      <c r="D12507" s="111"/>
      <c r="E12507" s="111"/>
      <c r="F12507" s="138"/>
      <c r="G12507" s="111"/>
      <c r="J12507" s="111"/>
      <c r="AD12507" s="111"/>
      <c r="AH12507" s="111"/>
    </row>
    <row r="12508" spans="3:34">
      <c r="C12508" s="111"/>
      <c r="D12508" s="111"/>
      <c r="E12508" s="111"/>
      <c r="F12508" s="138"/>
      <c r="G12508" s="111"/>
      <c r="J12508" s="111"/>
      <c r="AD12508" s="111"/>
      <c r="AH12508" s="111"/>
    </row>
    <row r="12509" spans="3:34">
      <c r="C12509" s="111"/>
      <c r="D12509" s="111"/>
      <c r="E12509" s="111"/>
      <c r="F12509" s="138"/>
      <c r="G12509" s="111"/>
      <c r="J12509" s="111"/>
      <c r="AD12509" s="111"/>
      <c r="AH12509" s="111"/>
    </row>
    <row r="12510" spans="3:34">
      <c r="C12510" s="111"/>
      <c r="D12510" s="111"/>
      <c r="E12510" s="111"/>
      <c r="F12510" s="138"/>
      <c r="G12510" s="111"/>
      <c r="J12510" s="111"/>
      <c r="AD12510" s="111"/>
      <c r="AH12510" s="111"/>
    </row>
    <row r="12511" spans="3:34">
      <c r="C12511" s="111"/>
      <c r="D12511" s="111"/>
      <c r="E12511" s="111"/>
      <c r="F12511" s="138"/>
      <c r="G12511" s="111"/>
      <c r="J12511" s="111"/>
      <c r="AD12511" s="111"/>
      <c r="AH12511" s="111"/>
    </row>
    <row r="12512" spans="3:34">
      <c r="C12512" s="111"/>
      <c r="D12512" s="111"/>
      <c r="E12512" s="111"/>
      <c r="F12512" s="138"/>
      <c r="G12512" s="111"/>
      <c r="J12512" s="111"/>
      <c r="AD12512" s="111"/>
      <c r="AH12512" s="111"/>
    </row>
    <row r="12513" spans="3:34">
      <c r="C12513" s="111"/>
      <c r="D12513" s="111"/>
      <c r="E12513" s="111"/>
      <c r="F12513" s="138"/>
      <c r="G12513" s="111"/>
      <c r="J12513" s="111"/>
      <c r="AD12513" s="111"/>
      <c r="AH12513" s="111"/>
    </row>
    <row r="12514" spans="3:34">
      <c r="C12514" s="111"/>
      <c r="D12514" s="111"/>
      <c r="E12514" s="111"/>
      <c r="F12514" s="138"/>
      <c r="G12514" s="111"/>
      <c r="J12514" s="111"/>
      <c r="AD12514" s="111"/>
      <c r="AH12514" s="111"/>
    </row>
    <row r="12515" spans="3:34">
      <c r="C12515" s="111"/>
      <c r="D12515" s="111"/>
      <c r="E12515" s="111"/>
      <c r="F12515" s="138"/>
      <c r="G12515" s="111"/>
      <c r="J12515" s="111"/>
      <c r="AD12515" s="111"/>
      <c r="AH12515" s="111"/>
    </row>
    <row r="12516" spans="3:34">
      <c r="C12516" s="111"/>
      <c r="D12516" s="111"/>
      <c r="E12516" s="111"/>
      <c r="F12516" s="138"/>
      <c r="G12516" s="111"/>
      <c r="J12516" s="111"/>
      <c r="AD12516" s="111"/>
      <c r="AH12516" s="111"/>
    </row>
    <row r="12517" spans="3:34">
      <c r="C12517" s="111"/>
      <c r="D12517" s="111"/>
      <c r="E12517" s="111"/>
      <c r="F12517" s="138"/>
      <c r="G12517" s="111"/>
      <c r="J12517" s="111"/>
      <c r="AD12517" s="111"/>
      <c r="AH12517" s="111"/>
    </row>
    <row r="12518" spans="3:34">
      <c r="C12518" s="111"/>
      <c r="D12518" s="111"/>
      <c r="E12518" s="111"/>
      <c r="F12518" s="138"/>
      <c r="G12518" s="111"/>
      <c r="J12518" s="111"/>
      <c r="AD12518" s="111"/>
      <c r="AH12518" s="111"/>
    </row>
    <row r="12519" spans="3:34">
      <c r="C12519" s="111"/>
      <c r="D12519" s="111"/>
      <c r="E12519" s="111"/>
      <c r="F12519" s="138"/>
      <c r="G12519" s="111"/>
      <c r="J12519" s="111"/>
      <c r="AD12519" s="111"/>
      <c r="AH12519" s="111"/>
    </row>
    <row r="12520" spans="3:34">
      <c r="C12520" s="111"/>
      <c r="D12520" s="111"/>
      <c r="E12520" s="111"/>
      <c r="F12520" s="138"/>
      <c r="G12520" s="111"/>
      <c r="J12520" s="111"/>
      <c r="AD12520" s="111"/>
      <c r="AH12520" s="111"/>
    </row>
    <row r="12521" spans="3:34">
      <c r="C12521" s="111"/>
      <c r="D12521" s="111"/>
      <c r="E12521" s="111"/>
      <c r="F12521" s="138"/>
      <c r="G12521" s="111"/>
      <c r="J12521" s="111"/>
      <c r="AD12521" s="111"/>
      <c r="AH12521" s="111"/>
    </row>
    <row r="12522" spans="3:34">
      <c r="C12522" s="111"/>
      <c r="D12522" s="111"/>
      <c r="E12522" s="111"/>
      <c r="F12522" s="138"/>
      <c r="G12522" s="111"/>
      <c r="J12522" s="111"/>
      <c r="AD12522" s="111"/>
      <c r="AH12522" s="111"/>
    </row>
    <row r="12523" spans="3:34">
      <c r="C12523" s="111"/>
      <c r="D12523" s="111"/>
      <c r="E12523" s="111"/>
      <c r="F12523" s="138"/>
      <c r="G12523" s="111"/>
      <c r="J12523" s="111"/>
      <c r="AD12523" s="111"/>
      <c r="AH12523" s="111"/>
    </row>
    <row r="12524" spans="3:34">
      <c r="C12524" s="111"/>
      <c r="D12524" s="111"/>
      <c r="E12524" s="111"/>
      <c r="F12524" s="138"/>
      <c r="G12524" s="111"/>
      <c r="J12524" s="111"/>
      <c r="AD12524" s="111"/>
      <c r="AH12524" s="111"/>
    </row>
    <row r="12525" spans="3:34">
      <c r="C12525" s="111"/>
      <c r="D12525" s="111"/>
      <c r="E12525" s="111"/>
      <c r="F12525" s="138"/>
      <c r="G12525" s="111"/>
      <c r="J12525" s="111"/>
      <c r="AD12525" s="111"/>
      <c r="AH12525" s="111"/>
    </row>
    <row r="12526" spans="3:34">
      <c r="C12526" s="111"/>
      <c r="D12526" s="111"/>
      <c r="E12526" s="111"/>
      <c r="F12526" s="138"/>
      <c r="G12526" s="111"/>
      <c r="J12526" s="111"/>
      <c r="AD12526" s="111"/>
      <c r="AH12526" s="111"/>
    </row>
    <row r="12527" spans="3:34">
      <c r="C12527" s="111"/>
      <c r="D12527" s="111"/>
      <c r="E12527" s="111"/>
      <c r="F12527" s="138"/>
      <c r="G12527" s="111"/>
      <c r="J12527" s="111"/>
      <c r="AD12527" s="111"/>
      <c r="AH12527" s="111"/>
    </row>
    <row r="12528" spans="3:34">
      <c r="C12528" s="111"/>
      <c r="D12528" s="111"/>
      <c r="E12528" s="111"/>
      <c r="F12528" s="138"/>
      <c r="G12528" s="111"/>
      <c r="J12528" s="111"/>
      <c r="AD12528" s="111"/>
      <c r="AH12528" s="111"/>
    </row>
    <row r="12529" spans="3:34">
      <c r="C12529" s="111"/>
      <c r="D12529" s="111"/>
      <c r="E12529" s="111"/>
      <c r="F12529" s="138"/>
      <c r="G12529" s="111"/>
      <c r="J12529" s="111"/>
      <c r="AD12529" s="111"/>
      <c r="AH12529" s="111"/>
    </row>
    <row r="12530" spans="3:34">
      <c r="C12530" s="111"/>
      <c r="D12530" s="111"/>
      <c r="E12530" s="111"/>
      <c r="F12530" s="138"/>
      <c r="G12530" s="111"/>
      <c r="J12530" s="111"/>
      <c r="AD12530" s="111"/>
      <c r="AH12530" s="111"/>
    </row>
    <row r="12531" spans="3:34">
      <c r="C12531" s="111"/>
      <c r="D12531" s="111"/>
      <c r="E12531" s="111"/>
      <c r="F12531" s="138"/>
      <c r="G12531" s="111"/>
      <c r="J12531" s="111"/>
      <c r="AD12531" s="111"/>
      <c r="AH12531" s="111"/>
    </row>
    <row r="12532" spans="3:34">
      <c r="C12532" s="111"/>
      <c r="D12532" s="111"/>
      <c r="E12532" s="111"/>
      <c r="F12532" s="138"/>
      <c r="G12532" s="111"/>
      <c r="J12532" s="111"/>
      <c r="AD12532" s="111"/>
      <c r="AH12532" s="111"/>
    </row>
    <row r="12533" spans="3:34">
      <c r="C12533" s="111"/>
      <c r="D12533" s="111"/>
      <c r="E12533" s="111"/>
      <c r="F12533" s="138"/>
      <c r="G12533" s="111"/>
      <c r="J12533" s="111"/>
      <c r="AD12533" s="111"/>
      <c r="AH12533" s="111"/>
    </row>
    <row r="12534" spans="3:34">
      <c r="C12534" s="111"/>
      <c r="D12534" s="111"/>
      <c r="E12534" s="111"/>
      <c r="F12534" s="138"/>
      <c r="G12534" s="111"/>
      <c r="J12534" s="111"/>
      <c r="AD12534" s="111"/>
      <c r="AH12534" s="111"/>
    </row>
    <row r="12535" spans="3:34">
      <c r="C12535" s="111"/>
      <c r="D12535" s="111"/>
      <c r="E12535" s="111"/>
      <c r="F12535" s="138"/>
      <c r="G12535" s="111"/>
      <c r="J12535" s="111"/>
      <c r="AD12535" s="111"/>
      <c r="AH12535" s="111"/>
    </row>
    <row r="12536" spans="3:34">
      <c r="C12536" s="111"/>
      <c r="D12536" s="111"/>
      <c r="E12536" s="111"/>
      <c r="F12536" s="138"/>
      <c r="G12536" s="111"/>
      <c r="J12536" s="111"/>
      <c r="AD12536" s="111"/>
      <c r="AH12536" s="111"/>
    </row>
    <row r="12537" spans="3:34">
      <c r="C12537" s="111"/>
      <c r="D12537" s="111"/>
      <c r="E12537" s="111"/>
      <c r="F12537" s="138"/>
      <c r="G12537" s="111"/>
      <c r="J12537" s="111"/>
      <c r="AD12537" s="111"/>
      <c r="AH12537" s="111"/>
    </row>
    <row r="12538" spans="3:34">
      <c r="C12538" s="111"/>
      <c r="D12538" s="111"/>
      <c r="E12538" s="111"/>
      <c r="F12538" s="138"/>
      <c r="G12538" s="111"/>
      <c r="J12538" s="111"/>
      <c r="AD12538" s="111"/>
      <c r="AH12538" s="111"/>
    </row>
    <row r="12539" spans="3:34">
      <c r="C12539" s="111"/>
      <c r="D12539" s="111"/>
      <c r="E12539" s="111"/>
      <c r="F12539" s="138"/>
      <c r="G12539" s="111"/>
      <c r="J12539" s="111"/>
      <c r="AD12539" s="111"/>
      <c r="AH12539" s="111"/>
    </row>
    <row r="12540" spans="3:34">
      <c r="C12540" s="111"/>
      <c r="D12540" s="111"/>
      <c r="E12540" s="111"/>
      <c r="F12540" s="138"/>
      <c r="G12540" s="111"/>
      <c r="J12540" s="111"/>
      <c r="AD12540" s="111"/>
      <c r="AH12540" s="111"/>
    </row>
    <row r="12541" spans="3:34">
      <c r="C12541" s="111"/>
      <c r="D12541" s="111"/>
      <c r="E12541" s="111"/>
      <c r="F12541" s="138"/>
      <c r="G12541" s="111"/>
      <c r="J12541" s="111"/>
      <c r="AD12541" s="111"/>
      <c r="AH12541" s="111"/>
    </row>
    <row r="12542" spans="3:34">
      <c r="C12542" s="111"/>
      <c r="D12542" s="111"/>
      <c r="E12542" s="111"/>
      <c r="F12542" s="138"/>
      <c r="G12542" s="111"/>
      <c r="J12542" s="111"/>
      <c r="AD12542" s="111"/>
      <c r="AH12542" s="111"/>
    </row>
    <row r="12543" spans="3:34">
      <c r="C12543" s="111"/>
      <c r="D12543" s="111"/>
      <c r="E12543" s="111"/>
      <c r="F12543" s="138"/>
      <c r="G12543" s="111"/>
      <c r="J12543" s="111"/>
      <c r="AD12543" s="111"/>
      <c r="AH12543" s="111"/>
    </row>
    <row r="12544" spans="3:34">
      <c r="C12544" s="111"/>
      <c r="D12544" s="111"/>
      <c r="E12544" s="111"/>
      <c r="F12544" s="138"/>
      <c r="G12544" s="111"/>
      <c r="J12544" s="111"/>
      <c r="AD12544" s="111"/>
      <c r="AH12544" s="111"/>
    </row>
    <row r="12545" spans="3:34">
      <c r="C12545" s="111"/>
      <c r="D12545" s="111"/>
      <c r="E12545" s="111"/>
      <c r="F12545" s="138"/>
      <c r="G12545" s="111"/>
      <c r="J12545" s="111"/>
      <c r="AD12545" s="111"/>
      <c r="AH12545" s="111"/>
    </row>
    <row r="12546" spans="3:34">
      <c r="C12546" s="111"/>
      <c r="D12546" s="111"/>
      <c r="E12546" s="111"/>
      <c r="F12546" s="138"/>
      <c r="G12546" s="111"/>
      <c r="J12546" s="111"/>
      <c r="AD12546" s="111"/>
      <c r="AH12546" s="111"/>
    </row>
    <row r="12547" spans="3:34">
      <c r="C12547" s="111"/>
      <c r="D12547" s="111"/>
      <c r="E12547" s="111"/>
      <c r="F12547" s="138"/>
      <c r="G12547" s="111"/>
      <c r="J12547" s="111"/>
      <c r="AD12547" s="111"/>
      <c r="AH12547" s="111"/>
    </row>
    <row r="12548" spans="3:34">
      <c r="C12548" s="111"/>
      <c r="D12548" s="111"/>
      <c r="E12548" s="111"/>
      <c r="F12548" s="138"/>
      <c r="G12548" s="111"/>
      <c r="J12548" s="111"/>
      <c r="AD12548" s="111"/>
      <c r="AH12548" s="111"/>
    </row>
    <row r="12549" spans="3:34">
      <c r="C12549" s="111"/>
      <c r="D12549" s="111"/>
      <c r="E12549" s="111"/>
      <c r="F12549" s="138"/>
      <c r="G12549" s="111"/>
      <c r="J12549" s="111"/>
      <c r="AD12549" s="111"/>
      <c r="AH12549" s="111"/>
    </row>
    <row r="12550" spans="3:34">
      <c r="C12550" s="111"/>
      <c r="D12550" s="111"/>
      <c r="E12550" s="111"/>
      <c r="F12550" s="138"/>
      <c r="G12550" s="111"/>
      <c r="J12550" s="111"/>
      <c r="AD12550" s="111"/>
      <c r="AH12550" s="111"/>
    </row>
    <row r="12551" spans="3:34">
      <c r="C12551" s="111"/>
      <c r="D12551" s="111"/>
      <c r="E12551" s="111"/>
      <c r="F12551" s="138"/>
      <c r="G12551" s="111"/>
      <c r="J12551" s="111"/>
      <c r="AD12551" s="111"/>
      <c r="AH12551" s="111"/>
    </row>
    <row r="12552" spans="3:34">
      <c r="C12552" s="111"/>
      <c r="D12552" s="111"/>
      <c r="E12552" s="111"/>
      <c r="F12552" s="138"/>
      <c r="G12552" s="111"/>
      <c r="J12552" s="111"/>
      <c r="AD12552" s="111"/>
      <c r="AH12552" s="111"/>
    </row>
    <row r="12553" spans="3:34">
      <c r="C12553" s="111"/>
      <c r="D12553" s="111"/>
      <c r="E12553" s="111"/>
      <c r="F12553" s="138"/>
      <c r="G12553" s="111"/>
      <c r="J12553" s="111"/>
      <c r="AD12553" s="111"/>
      <c r="AH12553" s="111"/>
    </row>
    <row r="12554" spans="3:34">
      <c r="C12554" s="111"/>
      <c r="D12554" s="111"/>
      <c r="E12554" s="111"/>
      <c r="F12554" s="138"/>
      <c r="G12554" s="111"/>
      <c r="J12554" s="111"/>
      <c r="AD12554" s="111"/>
      <c r="AH12554" s="111"/>
    </row>
    <row r="12555" spans="3:34">
      <c r="C12555" s="111"/>
      <c r="D12555" s="111"/>
      <c r="E12555" s="111"/>
      <c r="F12555" s="138"/>
      <c r="G12555" s="111"/>
      <c r="J12555" s="111"/>
      <c r="AD12555" s="111"/>
      <c r="AH12555" s="111"/>
    </row>
    <row r="12556" spans="3:34">
      <c r="C12556" s="111"/>
      <c r="D12556" s="111"/>
      <c r="E12556" s="111"/>
      <c r="F12556" s="138"/>
      <c r="G12556" s="111"/>
      <c r="J12556" s="111"/>
      <c r="AD12556" s="111"/>
      <c r="AH12556" s="111"/>
    </row>
    <row r="12557" spans="3:34">
      <c r="C12557" s="111"/>
      <c r="D12557" s="111"/>
      <c r="E12557" s="111"/>
      <c r="F12557" s="138"/>
      <c r="G12557" s="111"/>
      <c r="J12557" s="111"/>
      <c r="AD12557" s="111"/>
      <c r="AH12557" s="111"/>
    </row>
    <row r="12558" spans="3:34">
      <c r="C12558" s="111"/>
      <c r="D12558" s="111"/>
      <c r="E12558" s="111"/>
      <c r="F12558" s="138"/>
      <c r="G12558" s="111"/>
      <c r="J12558" s="111"/>
      <c r="AD12558" s="111"/>
      <c r="AH12558" s="111"/>
    </row>
    <row r="12559" spans="3:34">
      <c r="C12559" s="111"/>
      <c r="D12559" s="111"/>
      <c r="E12559" s="111"/>
      <c r="F12559" s="138"/>
      <c r="G12559" s="111"/>
      <c r="J12559" s="111"/>
      <c r="AD12559" s="111"/>
      <c r="AH12559" s="111"/>
    </row>
    <row r="12560" spans="3:34">
      <c r="C12560" s="111"/>
      <c r="D12560" s="111"/>
      <c r="E12560" s="111"/>
      <c r="F12560" s="138"/>
      <c r="G12560" s="111"/>
      <c r="J12560" s="111"/>
      <c r="AD12560" s="111"/>
      <c r="AH12560" s="111"/>
    </row>
    <row r="12561" spans="3:34">
      <c r="C12561" s="111"/>
      <c r="D12561" s="111"/>
      <c r="E12561" s="111"/>
      <c r="F12561" s="138"/>
      <c r="G12561" s="111"/>
      <c r="J12561" s="111"/>
      <c r="AD12561" s="111"/>
      <c r="AH12561" s="111"/>
    </row>
    <row r="12562" spans="3:34">
      <c r="C12562" s="111"/>
      <c r="D12562" s="111"/>
      <c r="E12562" s="111"/>
      <c r="F12562" s="138"/>
      <c r="G12562" s="111"/>
      <c r="J12562" s="111"/>
      <c r="AD12562" s="111"/>
      <c r="AH12562" s="111"/>
    </row>
    <row r="12563" spans="3:34">
      <c r="C12563" s="111"/>
      <c r="D12563" s="111"/>
      <c r="E12563" s="111"/>
      <c r="F12563" s="138"/>
      <c r="G12563" s="111"/>
      <c r="J12563" s="111"/>
      <c r="AD12563" s="111"/>
      <c r="AH12563" s="111"/>
    </row>
    <row r="12564" spans="3:34">
      <c r="C12564" s="111"/>
      <c r="D12564" s="111"/>
      <c r="E12564" s="111"/>
      <c r="F12564" s="138"/>
      <c r="G12564" s="111"/>
      <c r="J12564" s="111"/>
      <c r="AD12564" s="111"/>
      <c r="AH12564" s="111"/>
    </row>
    <row r="12565" spans="3:34">
      <c r="C12565" s="111"/>
      <c r="D12565" s="111"/>
      <c r="E12565" s="111"/>
      <c r="F12565" s="138"/>
      <c r="G12565" s="111"/>
      <c r="J12565" s="111"/>
      <c r="AD12565" s="111"/>
      <c r="AH12565" s="111"/>
    </row>
    <row r="12566" spans="3:34">
      <c r="C12566" s="111"/>
      <c r="D12566" s="111"/>
      <c r="E12566" s="111"/>
      <c r="F12566" s="138"/>
      <c r="G12566" s="111"/>
      <c r="J12566" s="111"/>
      <c r="AD12566" s="111"/>
      <c r="AH12566" s="111"/>
    </row>
    <row r="12567" spans="3:34">
      <c r="C12567" s="111"/>
      <c r="D12567" s="111"/>
      <c r="E12567" s="111"/>
      <c r="F12567" s="138"/>
      <c r="G12567" s="111"/>
      <c r="J12567" s="111"/>
      <c r="AD12567" s="111"/>
      <c r="AH12567" s="111"/>
    </row>
    <row r="12568" spans="3:34">
      <c r="C12568" s="111"/>
      <c r="D12568" s="111"/>
      <c r="E12568" s="111"/>
      <c r="F12568" s="138"/>
      <c r="G12568" s="111"/>
      <c r="J12568" s="111"/>
      <c r="AD12568" s="111"/>
      <c r="AH12568" s="111"/>
    </row>
    <row r="12569" spans="3:34">
      <c r="C12569" s="111"/>
      <c r="D12569" s="111"/>
      <c r="E12569" s="111"/>
      <c r="F12569" s="138"/>
      <c r="G12569" s="111"/>
      <c r="J12569" s="111"/>
      <c r="AD12569" s="111"/>
      <c r="AH12569" s="111"/>
    </row>
    <row r="12570" spans="3:34">
      <c r="C12570" s="111"/>
      <c r="D12570" s="111"/>
      <c r="E12570" s="111"/>
      <c r="F12570" s="138"/>
      <c r="G12570" s="111"/>
      <c r="J12570" s="111"/>
      <c r="AD12570" s="111"/>
      <c r="AH12570" s="111"/>
    </row>
    <row r="12571" spans="3:34">
      <c r="C12571" s="111"/>
      <c r="D12571" s="111"/>
      <c r="E12571" s="111"/>
      <c r="F12571" s="138"/>
      <c r="G12571" s="111"/>
      <c r="J12571" s="111"/>
      <c r="AD12571" s="111"/>
      <c r="AH12571" s="111"/>
    </row>
    <row r="12572" spans="3:34">
      <c r="C12572" s="111"/>
      <c r="D12572" s="111"/>
      <c r="E12572" s="111"/>
      <c r="F12572" s="138"/>
      <c r="G12572" s="111"/>
      <c r="J12572" s="111"/>
      <c r="AD12572" s="111"/>
      <c r="AH12572" s="111"/>
    </row>
    <row r="12573" spans="3:34">
      <c r="C12573" s="111"/>
      <c r="D12573" s="111"/>
      <c r="E12573" s="111"/>
      <c r="F12573" s="138"/>
      <c r="G12573" s="111"/>
      <c r="J12573" s="111"/>
      <c r="AD12573" s="111"/>
      <c r="AH12573" s="111"/>
    </row>
    <row r="12574" spans="3:34">
      <c r="C12574" s="111"/>
      <c r="D12574" s="111"/>
      <c r="E12574" s="111"/>
      <c r="F12574" s="138"/>
      <c r="G12574" s="111"/>
      <c r="J12574" s="111"/>
      <c r="AD12574" s="111"/>
      <c r="AH12574" s="111"/>
    </row>
    <row r="12575" spans="3:34">
      <c r="C12575" s="111"/>
      <c r="D12575" s="111"/>
      <c r="E12575" s="111"/>
      <c r="F12575" s="138"/>
      <c r="G12575" s="111"/>
      <c r="J12575" s="111"/>
      <c r="AD12575" s="111"/>
      <c r="AH12575" s="111"/>
    </row>
    <row r="12576" spans="3:34">
      <c r="C12576" s="111"/>
      <c r="D12576" s="111"/>
      <c r="E12576" s="111"/>
      <c r="F12576" s="138"/>
      <c r="G12576" s="111"/>
      <c r="J12576" s="111"/>
      <c r="AD12576" s="111"/>
      <c r="AH12576" s="111"/>
    </row>
    <row r="12577" spans="3:34">
      <c r="C12577" s="111"/>
      <c r="D12577" s="111"/>
      <c r="E12577" s="111"/>
      <c r="F12577" s="138"/>
      <c r="G12577" s="111"/>
      <c r="J12577" s="111"/>
      <c r="AD12577" s="111"/>
      <c r="AH12577" s="111"/>
    </row>
    <row r="12578" spans="3:34">
      <c r="C12578" s="111"/>
      <c r="D12578" s="111"/>
      <c r="E12578" s="111"/>
      <c r="F12578" s="138"/>
      <c r="G12578" s="111"/>
      <c r="J12578" s="111"/>
      <c r="AD12578" s="111"/>
      <c r="AH12578" s="111"/>
    </row>
    <row r="12579" spans="3:34">
      <c r="C12579" s="111"/>
      <c r="D12579" s="111"/>
      <c r="E12579" s="111"/>
      <c r="F12579" s="138"/>
      <c r="G12579" s="111"/>
      <c r="J12579" s="111"/>
      <c r="AD12579" s="111"/>
      <c r="AH12579" s="111"/>
    </row>
    <row r="12580" spans="3:34">
      <c r="C12580" s="111"/>
      <c r="D12580" s="111"/>
      <c r="E12580" s="111"/>
      <c r="F12580" s="138"/>
      <c r="G12580" s="111"/>
      <c r="J12580" s="111"/>
      <c r="AD12580" s="111"/>
      <c r="AH12580" s="111"/>
    </row>
    <row r="12581" spans="3:34">
      <c r="C12581" s="111"/>
      <c r="D12581" s="111"/>
      <c r="E12581" s="111"/>
      <c r="F12581" s="138"/>
      <c r="G12581" s="111"/>
      <c r="J12581" s="111"/>
      <c r="AD12581" s="111"/>
      <c r="AH12581" s="111"/>
    </row>
    <row r="12582" spans="3:34">
      <c r="C12582" s="111"/>
      <c r="D12582" s="111"/>
      <c r="E12582" s="111"/>
      <c r="F12582" s="138"/>
      <c r="G12582" s="111"/>
      <c r="J12582" s="111"/>
      <c r="AD12582" s="111"/>
      <c r="AH12582" s="111"/>
    </row>
    <row r="12583" spans="3:34">
      <c r="C12583" s="111"/>
      <c r="D12583" s="111"/>
      <c r="E12583" s="111"/>
      <c r="F12583" s="138"/>
      <c r="G12583" s="111"/>
      <c r="J12583" s="111"/>
      <c r="AD12583" s="111"/>
      <c r="AH12583" s="111"/>
    </row>
    <row r="12584" spans="3:34">
      <c r="C12584" s="111"/>
      <c r="D12584" s="111"/>
      <c r="E12584" s="111"/>
      <c r="F12584" s="138"/>
      <c r="G12584" s="111"/>
      <c r="J12584" s="111"/>
      <c r="AD12584" s="111"/>
      <c r="AH12584" s="111"/>
    </row>
    <row r="12585" spans="3:34">
      <c r="C12585" s="111"/>
      <c r="D12585" s="111"/>
      <c r="E12585" s="111"/>
      <c r="F12585" s="138"/>
      <c r="G12585" s="111"/>
      <c r="J12585" s="111"/>
      <c r="AD12585" s="111"/>
      <c r="AH12585" s="111"/>
    </row>
    <row r="12586" spans="3:34">
      <c r="C12586" s="111"/>
      <c r="D12586" s="111"/>
      <c r="E12586" s="111"/>
      <c r="F12586" s="138"/>
      <c r="G12586" s="111"/>
      <c r="J12586" s="111"/>
      <c r="AD12586" s="111"/>
      <c r="AH12586" s="111"/>
    </row>
    <row r="12587" spans="3:34">
      <c r="C12587" s="111"/>
      <c r="D12587" s="111"/>
      <c r="E12587" s="111"/>
      <c r="F12587" s="138"/>
      <c r="G12587" s="111"/>
      <c r="J12587" s="111"/>
      <c r="AD12587" s="111"/>
      <c r="AH12587" s="111"/>
    </row>
    <row r="12588" spans="3:34">
      <c r="C12588" s="111"/>
      <c r="D12588" s="111"/>
      <c r="E12588" s="111"/>
      <c r="F12588" s="138"/>
      <c r="G12588" s="111"/>
      <c r="J12588" s="111"/>
      <c r="AD12588" s="111"/>
      <c r="AH12588" s="111"/>
    </row>
    <row r="12589" spans="3:34">
      <c r="C12589" s="111"/>
      <c r="D12589" s="111"/>
      <c r="E12589" s="111"/>
      <c r="F12589" s="138"/>
      <c r="G12589" s="111"/>
      <c r="J12589" s="111"/>
      <c r="AD12589" s="111"/>
      <c r="AH12589" s="111"/>
    </row>
    <row r="12590" spans="3:34">
      <c r="C12590" s="111"/>
      <c r="D12590" s="111"/>
      <c r="E12590" s="111"/>
      <c r="F12590" s="138"/>
      <c r="G12590" s="111"/>
      <c r="J12590" s="111"/>
      <c r="AD12590" s="111"/>
      <c r="AH12590" s="111"/>
    </row>
    <row r="12591" spans="3:34">
      <c r="C12591" s="111"/>
      <c r="D12591" s="111"/>
      <c r="E12591" s="111"/>
      <c r="F12591" s="138"/>
      <c r="G12591" s="111"/>
      <c r="J12591" s="111"/>
      <c r="AD12591" s="111"/>
      <c r="AH12591" s="111"/>
    </row>
    <row r="12592" spans="3:34">
      <c r="C12592" s="111"/>
      <c r="D12592" s="111"/>
      <c r="E12592" s="111"/>
      <c r="F12592" s="138"/>
      <c r="G12592" s="111"/>
      <c r="J12592" s="111"/>
      <c r="AD12592" s="111"/>
      <c r="AH12592" s="111"/>
    </row>
    <row r="12593" spans="3:34">
      <c r="C12593" s="111"/>
      <c r="D12593" s="111"/>
      <c r="E12593" s="111"/>
      <c r="F12593" s="138"/>
      <c r="G12593" s="111"/>
      <c r="J12593" s="111"/>
      <c r="AD12593" s="111"/>
      <c r="AH12593" s="111"/>
    </row>
    <row r="12594" spans="3:34">
      <c r="C12594" s="111"/>
      <c r="D12594" s="111"/>
      <c r="E12594" s="111"/>
      <c r="F12594" s="138"/>
      <c r="G12594" s="111"/>
      <c r="J12594" s="111"/>
      <c r="AD12594" s="111"/>
      <c r="AH12594" s="111"/>
    </row>
    <row r="12595" spans="3:34">
      <c r="C12595" s="111"/>
      <c r="D12595" s="111"/>
      <c r="E12595" s="111"/>
      <c r="F12595" s="138"/>
      <c r="G12595" s="111"/>
      <c r="J12595" s="111"/>
      <c r="AD12595" s="111"/>
      <c r="AH12595" s="111"/>
    </row>
    <row r="12596" spans="3:34">
      <c r="C12596" s="111"/>
      <c r="D12596" s="111"/>
      <c r="E12596" s="111"/>
      <c r="F12596" s="138"/>
      <c r="G12596" s="111"/>
      <c r="J12596" s="111"/>
      <c r="AD12596" s="111"/>
      <c r="AH12596" s="111"/>
    </row>
    <row r="12597" spans="3:34">
      <c r="C12597" s="111"/>
      <c r="D12597" s="111"/>
      <c r="E12597" s="111"/>
      <c r="F12597" s="138"/>
      <c r="G12597" s="111"/>
      <c r="J12597" s="111"/>
      <c r="AD12597" s="111"/>
      <c r="AH12597" s="111"/>
    </row>
    <row r="12598" spans="3:34">
      <c r="C12598" s="111"/>
      <c r="D12598" s="111"/>
      <c r="E12598" s="111"/>
      <c r="F12598" s="138"/>
      <c r="G12598" s="111"/>
      <c r="J12598" s="111"/>
      <c r="AD12598" s="111"/>
      <c r="AH12598" s="111"/>
    </row>
    <row r="12599" spans="3:34">
      <c r="C12599" s="111"/>
      <c r="D12599" s="111"/>
      <c r="E12599" s="111"/>
      <c r="F12599" s="138"/>
      <c r="G12599" s="111"/>
      <c r="J12599" s="111"/>
      <c r="AD12599" s="111"/>
      <c r="AH12599" s="111"/>
    </row>
    <row r="12600" spans="3:34">
      <c r="C12600" s="111"/>
      <c r="D12600" s="111"/>
      <c r="E12600" s="111"/>
      <c r="F12600" s="138"/>
      <c r="G12600" s="111"/>
      <c r="J12600" s="111"/>
      <c r="AD12600" s="111"/>
      <c r="AH12600" s="111"/>
    </row>
    <row r="12601" spans="3:34">
      <c r="C12601" s="111"/>
      <c r="D12601" s="111"/>
      <c r="E12601" s="111"/>
      <c r="F12601" s="138"/>
      <c r="G12601" s="111"/>
      <c r="J12601" s="111"/>
      <c r="AD12601" s="111"/>
      <c r="AH12601" s="111"/>
    </row>
    <row r="12602" spans="3:34">
      <c r="C12602" s="111"/>
      <c r="D12602" s="111"/>
      <c r="E12602" s="111"/>
      <c r="F12602" s="138"/>
      <c r="G12602" s="111"/>
      <c r="J12602" s="111"/>
      <c r="AD12602" s="111"/>
      <c r="AH12602" s="111"/>
    </row>
    <row r="12603" spans="3:34">
      <c r="C12603" s="111"/>
      <c r="D12603" s="111"/>
      <c r="E12603" s="111"/>
      <c r="F12603" s="138"/>
      <c r="G12603" s="111"/>
      <c r="J12603" s="111"/>
      <c r="AD12603" s="111"/>
      <c r="AH12603" s="111"/>
    </row>
    <row r="12604" spans="3:34">
      <c r="C12604" s="111"/>
      <c r="D12604" s="111"/>
      <c r="E12604" s="111"/>
      <c r="F12604" s="138"/>
      <c r="G12604" s="111"/>
      <c r="J12604" s="111"/>
      <c r="AD12604" s="111"/>
      <c r="AH12604" s="111"/>
    </row>
    <row r="12605" spans="3:34">
      <c r="C12605" s="111"/>
      <c r="D12605" s="111"/>
      <c r="E12605" s="111"/>
      <c r="F12605" s="138"/>
      <c r="G12605" s="111"/>
      <c r="J12605" s="111"/>
      <c r="AD12605" s="111"/>
      <c r="AH12605" s="111"/>
    </row>
    <row r="12606" spans="3:34">
      <c r="C12606" s="111"/>
      <c r="D12606" s="111"/>
      <c r="E12606" s="111"/>
      <c r="F12606" s="138"/>
      <c r="G12606" s="111"/>
      <c r="J12606" s="111"/>
      <c r="AD12606" s="111"/>
      <c r="AH12606" s="111"/>
    </row>
    <row r="12607" spans="3:34">
      <c r="C12607" s="111"/>
      <c r="D12607" s="111"/>
      <c r="E12607" s="111"/>
      <c r="F12607" s="138"/>
      <c r="G12607" s="111"/>
      <c r="J12607" s="111"/>
      <c r="AD12607" s="111"/>
      <c r="AH12607" s="111"/>
    </row>
    <row r="12608" spans="3:34">
      <c r="C12608" s="111"/>
      <c r="D12608" s="111"/>
      <c r="E12608" s="111"/>
      <c r="F12608" s="138"/>
      <c r="G12608" s="111"/>
      <c r="J12608" s="111"/>
      <c r="AD12608" s="111"/>
      <c r="AH12608" s="111"/>
    </row>
    <row r="12609" spans="3:34">
      <c r="C12609" s="111"/>
      <c r="D12609" s="111"/>
      <c r="E12609" s="111"/>
      <c r="F12609" s="138"/>
      <c r="G12609" s="111"/>
      <c r="J12609" s="111"/>
      <c r="AD12609" s="111"/>
      <c r="AH12609" s="111"/>
    </row>
    <row r="12610" spans="3:34">
      <c r="C12610" s="111"/>
      <c r="D12610" s="111"/>
      <c r="E12610" s="111"/>
      <c r="F12610" s="138"/>
      <c r="G12610" s="111"/>
      <c r="J12610" s="111"/>
      <c r="AD12610" s="111"/>
      <c r="AH12610" s="111"/>
    </row>
    <row r="12611" spans="3:34">
      <c r="C12611" s="111"/>
      <c r="D12611" s="111"/>
      <c r="E12611" s="111"/>
      <c r="F12611" s="138"/>
      <c r="G12611" s="111"/>
      <c r="J12611" s="111"/>
      <c r="AD12611" s="111"/>
      <c r="AH12611" s="111"/>
    </row>
    <row r="12612" spans="3:34">
      <c r="C12612" s="111"/>
      <c r="D12612" s="111"/>
      <c r="E12612" s="111"/>
      <c r="F12612" s="138"/>
      <c r="G12612" s="111"/>
      <c r="J12612" s="111"/>
      <c r="AD12612" s="111"/>
      <c r="AH12612" s="111"/>
    </row>
    <row r="12613" spans="3:34">
      <c r="C12613" s="111"/>
      <c r="D12613" s="111"/>
      <c r="E12613" s="111"/>
      <c r="F12613" s="138"/>
      <c r="G12613" s="111"/>
      <c r="J12613" s="111"/>
      <c r="AD12613" s="111"/>
      <c r="AH12613" s="111"/>
    </row>
    <row r="12614" spans="3:34">
      <c r="C12614" s="111"/>
      <c r="D12614" s="111"/>
      <c r="E12614" s="111"/>
      <c r="F12614" s="138"/>
      <c r="G12614" s="111"/>
      <c r="J12614" s="111"/>
      <c r="AD12614" s="111"/>
      <c r="AH12614" s="111"/>
    </row>
    <row r="12615" spans="3:34">
      <c r="C12615" s="111"/>
      <c r="D12615" s="111"/>
      <c r="E12615" s="111"/>
      <c r="F12615" s="138"/>
      <c r="G12615" s="111"/>
      <c r="J12615" s="111"/>
      <c r="AD12615" s="111"/>
      <c r="AH12615" s="111"/>
    </row>
    <row r="12616" spans="3:34">
      <c r="C12616" s="111"/>
      <c r="D12616" s="111"/>
      <c r="E12616" s="111"/>
      <c r="F12616" s="138"/>
      <c r="G12616" s="111"/>
      <c r="J12616" s="111"/>
      <c r="AD12616" s="111"/>
      <c r="AH12616" s="111"/>
    </row>
    <row r="12617" spans="3:34">
      <c r="C12617" s="111"/>
      <c r="D12617" s="111"/>
      <c r="E12617" s="111"/>
      <c r="F12617" s="138"/>
      <c r="G12617" s="111"/>
      <c r="J12617" s="111"/>
      <c r="AD12617" s="111"/>
      <c r="AH12617" s="111"/>
    </row>
    <row r="12618" spans="3:34">
      <c r="C12618" s="111"/>
      <c r="D12618" s="111"/>
      <c r="E12618" s="111"/>
      <c r="F12618" s="138"/>
      <c r="G12618" s="111"/>
      <c r="J12618" s="111"/>
      <c r="AD12618" s="111"/>
      <c r="AH12618" s="111"/>
    </row>
    <row r="12619" spans="3:34">
      <c r="C12619" s="111"/>
      <c r="D12619" s="111"/>
      <c r="E12619" s="111"/>
      <c r="F12619" s="138"/>
      <c r="G12619" s="111"/>
      <c r="J12619" s="111"/>
      <c r="AD12619" s="111"/>
      <c r="AH12619" s="111"/>
    </row>
    <row r="12620" spans="3:34">
      <c r="C12620" s="111"/>
      <c r="D12620" s="111"/>
      <c r="E12620" s="111"/>
      <c r="F12620" s="138"/>
      <c r="G12620" s="111"/>
      <c r="J12620" s="111"/>
      <c r="AD12620" s="111"/>
      <c r="AH12620" s="111"/>
    </row>
    <row r="12621" spans="3:34">
      <c r="C12621" s="111"/>
      <c r="D12621" s="111"/>
      <c r="E12621" s="111"/>
      <c r="F12621" s="138"/>
      <c r="G12621" s="111"/>
      <c r="J12621" s="111"/>
      <c r="AD12621" s="111"/>
      <c r="AH12621" s="111"/>
    </row>
    <row r="12622" spans="3:34">
      <c r="C12622" s="111"/>
      <c r="D12622" s="111"/>
      <c r="E12622" s="111"/>
      <c r="F12622" s="138"/>
      <c r="G12622" s="111"/>
      <c r="J12622" s="111"/>
      <c r="AD12622" s="111"/>
      <c r="AH12622" s="111"/>
    </row>
    <row r="12623" spans="3:34">
      <c r="C12623" s="111"/>
      <c r="D12623" s="111"/>
      <c r="E12623" s="111"/>
      <c r="F12623" s="138"/>
      <c r="G12623" s="111"/>
      <c r="J12623" s="111"/>
      <c r="AD12623" s="111"/>
      <c r="AH12623" s="111"/>
    </row>
    <row r="12624" spans="3:34">
      <c r="C12624" s="111"/>
      <c r="D12624" s="111"/>
      <c r="E12624" s="111"/>
      <c r="F12624" s="138"/>
      <c r="G12624" s="111"/>
      <c r="J12624" s="111"/>
      <c r="AD12624" s="111"/>
      <c r="AH12624" s="111"/>
    </row>
    <row r="12625" spans="3:34">
      <c r="C12625" s="111"/>
      <c r="D12625" s="111"/>
      <c r="E12625" s="111"/>
      <c r="F12625" s="138"/>
      <c r="G12625" s="111"/>
      <c r="J12625" s="111"/>
      <c r="AD12625" s="111"/>
      <c r="AH12625" s="111"/>
    </row>
    <row r="12626" spans="3:34">
      <c r="C12626" s="111"/>
      <c r="D12626" s="111"/>
      <c r="E12626" s="111"/>
      <c r="F12626" s="138"/>
      <c r="G12626" s="111"/>
      <c r="J12626" s="111"/>
      <c r="AD12626" s="111"/>
      <c r="AH12626" s="111"/>
    </row>
    <row r="12627" spans="3:34">
      <c r="C12627" s="111"/>
      <c r="D12627" s="111"/>
      <c r="E12627" s="111"/>
      <c r="F12627" s="138"/>
      <c r="G12627" s="111"/>
      <c r="J12627" s="111"/>
      <c r="AD12627" s="111"/>
      <c r="AH12627" s="111"/>
    </row>
    <row r="12628" spans="3:34">
      <c r="C12628" s="111"/>
      <c r="D12628" s="111"/>
      <c r="E12628" s="111"/>
      <c r="F12628" s="138"/>
      <c r="G12628" s="111"/>
      <c r="J12628" s="111"/>
      <c r="AD12628" s="111"/>
      <c r="AH12628" s="111"/>
    </row>
    <row r="12629" spans="3:34">
      <c r="C12629" s="111"/>
      <c r="D12629" s="111"/>
      <c r="E12629" s="111"/>
      <c r="F12629" s="138"/>
      <c r="G12629" s="111"/>
      <c r="J12629" s="111"/>
      <c r="AD12629" s="111"/>
      <c r="AH12629" s="111"/>
    </row>
    <row r="12630" spans="3:34">
      <c r="C12630" s="111"/>
      <c r="D12630" s="111"/>
      <c r="E12630" s="111"/>
      <c r="F12630" s="138"/>
      <c r="G12630" s="111"/>
      <c r="J12630" s="111"/>
      <c r="AD12630" s="111"/>
      <c r="AH12630" s="111"/>
    </row>
    <row r="12631" spans="3:34">
      <c r="C12631" s="111"/>
      <c r="D12631" s="111"/>
      <c r="E12631" s="111"/>
      <c r="F12631" s="138"/>
      <c r="G12631" s="111"/>
      <c r="J12631" s="111"/>
      <c r="AD12631" s="111"/>
      <c r="AH12631" s="111"/>
    </row>
    <row r="12632" spans="3:34">
      <c r="C12632" s="111"/>
      <c r="D12632" s="111"/>
      <c r="E12632" s="111"/>
      <c r="F12632" s="138"/>
      <c r="G12632" s="111"/>
      <c r="J12632" s="111"/>
      <c r="AD12632" s="111"/>
      <c r="AH12632" s="111"/>
    </row>
    <row r="12633" spans="3:34">
      <c r="C12633" s="111"/>
      <c r="D12633" s="111"/>
      <c r="E12633" s="111"/>
      <c r="F12633" s="138"/>
      <c r="G12633" s="111"/>
      <c r="J12633" s="111"/>
      <c r="AD12633" s="111"/>
      <c r="AH12633" s="111"/>
    </row>
    <row r="12634" spans="3:34">
      <c r="C12634" s="111"/>
      <c r="D12634" s="111"/>
      <c r="E12634" s="111"/>
      <c r="F12634" s="138"/>
      <c r="G12634" s="111"/>
      <c r="J12634" s="111"/>
      <c r="AD12634" s="111"/>
      <c r="AH12634" s="111"/>
    </row>
    <row r="12635" spans="3:34">
      <c r="C12635" s="111"/>
      <c r="D12635" s="111"/>
      <c r="E12635" s="111"/>
      <c r="F12635" s="138"/>
      <c r="G12635" s="111"/>
      <c r="J12635" s="111"/>
      <c r="AD12635" s="111"/>
      <c r="AH12635" s="111"/>
    </row>
    <row r="12636" spans="3:34">
      <c r="C12636" s="111"/>
      <c r="D12636" s="111"/>
      <c r="E12636" s="111"/>
      <c r="F12636" s="138"/>
      <c r="G12636" s="111"/>
      <c r="J12636" s="111"/>
      <c r="AD12636" s="111"/>
      <c r="AH12636" s="111"/>
    </row>
    <row r="12637" spans="3:34">
      <c r="C12637" s="111"/>
      <c r="D12637" s="111"/>
      <c r="E12637" s="111"/>
      <c r="F12637" s="138"/>
      <c r="G12637" s="111"/>
      <c r="J12637" s="111"/>
      <c r="AD12637" s="111"/>
      <c r="AH12637" s="111"/>
    </row>
    <row r="12638" spans="3:34">
      <c r="C12638" s="111"/>
      <c r="D12638" s="111"/>
      <c r="E12638" s="111"/>
      <c r="F12638" s="138"/>
      <c r="G12638" s="111"/>
      <c r="J12638" s="111"/>
      <c r="AD12638" s="111"/>
      <c r="AH12638" s="111"/>
    </row>
    <row r="12639" spans="3:34">
      <c r="C12639" s="111"/>
      <c r="D12639" s="111"/>
      <c r="E12639" s="111"/>
      <c r="F12639" s="138"/>
      <c r="G12639" s="111"/>
      <c r="J12639" s="111"/>
      <c r="AD12639" s="111"/>
      <c r="AH12639" s="111"/>
    </row>
    <row r="12640" spans="3:34">
      <c r="C12640" s="111"/>
      <c r="D12640" s="111"/>
      <c r="E12640" s="111"/>
      <c r="F12640" s="138"/>
      <c r="G12640" s="111"/>
      <c r="J12640" s="111"/>
      <c r="AD12640" s="111"/>
      <c r="AH12640" s="111"/>
    </row>
    <row r="12641" spans="3:34">
      <c r="C12641" s="111"/>
      <c r="D12641" s="111"/>
      <c r="E12641" s="111"/>
      <c r="F12641" s="138"/>
      <c r="G12641" s="111"/>
      <c r="J12641" s="111"/>
      <c r="AD12641" s="111"/>
      <c r="AH12641" s="111"/>
    </row>
    <row r="12642" spans="3:34">
      <c r="C12642" s="111"/>
      <c r="D12642" s="111"/>
      <c r="E12642" s="111"/>
      <c r="F12642" s="138"/>
      <c r="G12642" s="111"/>
      <c r="J12642" s="111"/>
      <c r="AD12642" s="111"/>
      <c r="AH12642" s="111"/>
    </row>
    <row r="12643" spans="3:34">
      <c r="C12643" s="111"/>
      <c r="D12643" s="111"/>
      <c r="E12643" s="111"/>
      <c r="F12643" s="138"/>
      <c r="G12643" s="111"/>
      <c r="J12643" s="111"/>
      <c r="AD12643" s="111"/>
      <c r="AH12643" s="111"/>
    </row>
    <row r="12644" spans="3:34">
      <c r="C12644" s="111"/>
      <c r="D12644" s="111"/>
      <c r="E12644" s="111"/>
      <c r="F12644" s="138"/>
      <c r="G12644" s="111"/>
      <c r="J12644" s="111"/>
      <c r="AD12644" s="111"/>
      <c r="AH12644" s="111"/>
    </row>
    <row r="12645" spans="3:34">
      <c r="C12645" s="111"/>
      <c r="D12645" s="111"/>
      <c r="E12645" s="111"/>
      <c r="F12645" s="138"/>
      <c r="G12645" s="111"/>
      <c r="J12645" s="111"/>
      <c r="AD12645" s="111"/>
      <c r="AH12645" s="111"/>
    </row>
    <row r="12646" spans="3:34">
      <c r="C12646" s="111"/>
      <c r="D12646" s="111"/>
      <c r="E12646" s="111"/>
      <c r="F12646" s="138"/>
      <c r="G12646" s="111"/>
      <c r="J12646" s="111"/>
      <c r="AD12646" s="111"/>
      <c r="AH12646" s="111"/>
    </row>
    <row r="12647" spans="3:34">
      <c r="C12647" s="111"/>
      <c r="D12647" s="111"/>
      <c r="E12647" s="111"/>
      <c r="F12647" s="138"/>
      <c r="G12647" s="111"/>
      <c r="J12647" s="111"/>
      <c r="AD12647" s="111"/>
      <c r="AH12647" s="111"/>
    </row>
    <row r="12648" spans="3:34">
      <c r="C12648" s="111"/>
      <c r="D12648" s="111"/>
      <c r="E12648" s="111"/>
      <c r="F12648" s="138"/>
      <c r="G12648" s="111"/>
      <c r="J12648" s="111"/>
      <c r="AD12648" s="111"/>
      <c r="AH12648" s="111"/>
    </row>
    <row r="12649" spans="3:34">
      <c r="C12649" s="111"/>
      <c r="D12649" s="111"/>
      <c r="E12649" s="111"/>
      <c r="F12649" s="138"/>
      <c r="G12649" s="111"/>
      <c r="J12649" s="111"/>
      <c r="AD12649" s="111"/>
      <c r="AH12649" s="111"/>
    </row>
    <row r="12650" spans="3:34">
      <c r="C12650" s="111"/>
      <c r="D12650" s="111"/>
      <c r="E12650" s="111"/>
      <c r="F12650" s="138"/>
      <c r="G12650" s="111"/>
      <c r="J12650" s="111"/>
      <c r="AD12650" s="111"/>
      <c r="AH12650" s="111"/>
    </row>
    <row r="12651" spans="3:34">
      <c r="C12651" s="111"/>
      <c r="D12651" s="111"/>
      <c r="E12651" s="111"/>
      <c r="F12651" s="138"/>
      <c r="G12651" s="111"/>
      <c r="J12651" s="111"/>
      <c r="AD12651" s="111"/>
      <c r="AH12651" s="111"/>
    </row>
    <row r="12652" spans="3:34">
      <c r="C12652" s="111"/>
      <c r="D12652" s="111"/>
      <c r="E12652" s="111"/>
      <c r="F12652" s="138"/>
      <c r="G12652" s="111"/>
      <c r="J12652" s="111"/>
      <c r="AD12652" s="111"/>
      <c r="AH12652" s="111"/>
    </row>
    <row r="12653" spans="3:34">
      <c r="C12653" s="111"/>
      <c r="D12653" s="111"/>
      <c r="E12653" s="111"/>
      <c r="F12653" s="138"/>
      <c r="G12653" s="111"/>
      <c r="J12653" s="111"/>
      <c r="AD12653" s="111"/>
      <c r="AH12653" s="111"/>
    </row>
    <row r="12654" spans="3:34">
      <c r="C12654" s="111"/>
      <c r="D12654" s="111"/>
      <c r="E12654" s="111"/>
      <c r="F12654" s="138"/>
      <c r="G12654" s="111"/>
      <c r="J12654" s="111"/>
      <c r="AD12654" s="111"/>
      <c r="AH12654" s="111"/>
    </row>
    <row r="12655" spans="3:34">
      <c r="C12655" s="111"/>
      <c r="D12655" s="111"/>
      <c r="E12655" s="111"/>
      <c r="F12655" s="138"/>
      <c r="G12655" s="111"/>
      <c r="J12655" s="111"/>
      <c r="AD12655" s="111"/>
      <c r="AH12655" s="111"/>
    </row>
    <row r="12656" spans="3:34">
      <c r="C12656" s="111"/>
      <c r="D12656" s="111"/>
      <c r="E12656" s="111"/>
      <c r="F12656" s="138"/>
      <c r="G12656" s="111"/>
      <c r="J12656" s="111"/>
      <c r="AD12656" s="111"/>
      <c r="AH12656" s="111"/>
    </row>
    <row r="12657" spans="3:34">
      <c r="C12657" s="111"/>
      <c r="D12657" s="111"/>
      <c r="E12657" s="111"/>
      <c r="F12657" s="138"/>
      <c r="G12657" s="111"/>
      <c r="J12657" s="111"/>
      <c r="AD12657" s="111"/>
      <c r="AH12657" s="111"/>
    </row>
    <row r="12658" spans="3:34">
      <c r="C12658" s="111"/>
      <c r="D12658" s="111"/>
      <c r="E12658" s="111"/>
      <c r="F12658" s="138"/>
      <c r="G12658" s="111"/>
      <c r="J12658" s="111"/>
      <c r="AD12658" s="111"/>
      <c r="AH12658" s="111"/>
    </row>
    <row r="12659" spans="3:34">
      <c r="C12659" s="111"/>
      <c r="D12659" s="111"/>
      <c r="E12659" s="111"/>
      <c r="F12659" s="138"/>
      <c r="G12659" s="111"/>
      <c r="J12659" s="111"/>
      <c r="AD12659" s="111"/>
      <c r="AH12659" s="111"/>
    </row>
    <row r="12660" spans="3:34">
      <c r="C12660" s="111"/>
      <c r="D12660" s="111"/>
      <c r="E12660" s="111"/>
      <c r="F12660" s="138"/>
      <c r="G12660" s="111"/>
      <c r="J12660" s="111"/>
      <c r="AD12660" s="111"/>
      <c r="AH12660" s="111"/>
    </row>
    <row r="12661" spans="3:34">
      <c r="C12661" s="111"/>
      <c r="D12661" s="111"/>
      <c r="E12661" s="111"/>
      <c r="F12661" s="138"/>
      <c r="G12661" s="111"/>
      <c r="J12661" s="111"/>
      <c r="AD12661" s="111"/>
      <c r="AH12661" s="111"/>
    </row>
    <row r="12662" spans="3:34">
      <c r="C12662" s="111"/>
      <c r="D12662" s="111"/>
      <c r="E12662" s="111"/>
      <c r="F12662" s="138"/>
      <c r="G12662" s="111"/>
      <c r="J12662" s="111"/>
      <c r="AD12662" s="111"/>
      <c r="AH12662" s="111"/>
    </row>
    <row r="12663" spans="3:34">
      <c r="C12663" s="111"/>
      <c r="D12663" s="111"/>
      <c r="E12663" s="111"/>
      <c r="F12663" s="138"/>
      <c r="G12663" s="111"/>
      <c r="J12663" s="111"/>
      <c r="AD12663" s="111"/>
      <c r="AH12663" s="111"/>
    </row>
    <row r="12664" spans="3:34">
      <c r="C12664" s="111"/>
      <c r="D12664" s="111"/>
      <c r="E12664" s="111"/>
      <c r="F12664" s="138"/>
      <c r="G12664" s="111"/>
      <c r="J12664" s="111"/>
      <c r="AD12664" s="111"/>
      <c r="AH12664" s="111"/>
    </row>
    <row r="12665" spans="3:34">
      <c r="C12665" s="111"/>
      <c r="D12665" s="111"/>
      <c r="E12665" s="111"/>
      <c r="F12665" s="138"/>
      <c r="G12665" s="111"/>
      <c r="J12665" s="111"/>
      <c r="AD12665" s="111"/>
      <c r="AH12665" s="111"/>
    </row>
    <row r="12666" spans="3:34">
      <c r="C12666" s="111"/>
      <c r="D12666" s="111"/>
      <c r="E12666" s="111"/>
      <c r="F12666" s="138"/>
      <c r="G12666" s="111"/>
      <c r="J12666" s="111"/>
      <c r="AD12666" s="111"/>
      <c r="AH12666" s="111"/>
    </row>
    <row r="12667" spans="3:34">
      <c r="C12667" s="111"/>
      <c r="D12667" s="111"/>
      <c r="E12667" s="111"/>
      <c r="F12667" s="138"/>
      <c r="G12667" s="111"/>
      <c r="J12667" s="111"/>
      <c r="AD12667" s="111"/>
      <c r="AH12667" s="111"/>
    </row>
    <row r="12668" spans="3:34">
      <c r="C12668" s="111"/>
      <c r="D12668" s="111"/>
      <c r="E12668" s="111"/>
      <c r="F12668" s="138"/>
      <c r="G12668" s="111"/>
      <c r="J12668" s="111"/>
      <c r="AD12668" s="111"/>
      <c r="AH12668" s="111"/>
    </row>
    <row r="12669" spans="3:34">
      <c r="C12669" s="111"/>
      <c r="D12669" s="111"/>
      <c r="E12669" s="111"/>
      <c r="F12669" s="138"/>
      <c r="G12669" s="111"/>
      <c r="J12669" s="111"/>
      <c r="AD12669" s="111"/>
      <c r="AH12669" s="111"/>
    </row>
    <row r="12670" spans="3:34">
      <c r="C12670" s="111"/>
      <c r="D12670" s="111"/>
      <c r="E12670" s="111"/>
      <c r="F12670" s="138"/>
      <c r="G12670" s="111"/>
      <c r="J12670" s="111"/>
      <c r="AD12670" s="111"/>
      <c r="AH12670" s="111"/>
    </row>
    <row r="12671" spans="3:34">
      <c r="C12671" s="111"/>
      <c r="D12671" s="111"/>
      <c r="E12671" s="111"/>
      <c r="F12671" s="138"/>
      <c r="G12671" s="111"/>
      <c r="J12671" s="111"/>
      <c r="AD12671" s="111"/>
      <c r="AH12671" s="111"/>
    </row>
    <row r="12672" spans="3:34">
      <c r="C12672" s="111"/>
      <c r="D12672" s="111"/>
      <c r="E12672" s="111"/>
      <c r="F12672" s="138"/>
      <c r="G12672" s="111"/>
      <c r="J12672" s="111"/>
      <c r="AD12672" s="111"/>
      <c r="AH12672" s="111"/>
    </row>
    <row r="12673" spans="3:34">
      <c r="C12673" s="111"/>
      <c r="D12673" s="111"/>
      <c r="E12673" s="111"/>
      <c r="F12673" s="138"/>
      <c r="G12673" s="111"/>
      <c r="J12673" s="111"/>
      <c r="AD12673" s="111"/>
      <c r="AH12673" s="111"/>
    </row>
    <row r="12674" spans="3:34">
      <c r="C12674" s="111"/>
      <c r="D12674" s="111"/>
      <c r="E12674" s="111"/>
      <c r="F12674" s="138"/>
      <c r="G12674" s="111"/>
      <c r="J12674" s="111"/>
      <c r="AD12674" s="111"/>
      <c r="AH12674" s="111"/>
    </row>
    <row r="12675" spans="3:34">
      <c r="C12675" s="111"/>
      <c r="D12675" s="111"/>
      <c r="E12675" s="111"/>
      <c r="F12675" s="138"/>
      <c r="G12675" s="111"/>
      <c r="J12675" s="111"/>
      <c r="AD12675" s="111"/>
      <c r="AH12675" s="111"/>
    </row>
    <row r="12676" spans="3:34">
      <c r="C12676" s="111"/>
      <c r="D12676" s="111"/>
      <c r="E12676" s="111"/>
      <c r="F12676" s="138"/>
      <c r="G12676" s="111"/>
      <c r="J12676" s="111"/>
      <c r="AD12676" s="111"/>
      <c r="AH12676" s="111"/>
    </row>
    <row r="12677" spans="3:34">
      <c r="C12677" s="111"/>
      <c r="D12677" s="111"/>
      <c r="E12677" s="111"/>
      <c r="F12677" s="138"/>
      <c r="G12677" s="111"/>
      <c r="J12677" s="111"/>
      <c r="AD12677" s="111"/>
      <c r="AH12677" s="111"/>
    </row>
    <row r="12678" spans="3:34">
      <c r="C12678" s="111"/>
      <c r="D12678" s="111"/>
      <c r="E12678" s="111"/>
      <c r="F12678" s="138"/>
      <c r="G12678" s="111"/>
      <c r="J12678" s="111"/>
      <c r="AD12678" s="111"/>
      <c r="AH12678" s="111"/>
    </row>
    <row r="12679" spans="3:34">
      <c r="C12679" s="111"/>
      <c r="D12679" s="111"/>
      <c r="E12679" s="111"/>
      <c r="F12679" s="138"/>
      <c r="G12679" s="111"/>
      <c r="J12679" s="111"/>
      <c r="AD12679" s="111"/>
      <c r="AH12679" s="111"/>
    </row>
    <row r="12680" spans="3:34">
      <c r="C12680" s="111"/>
      <c r="D12680" s="111"/>
      <c r="E12680" s="111"/>
      <c r="F12680" s="138"/>
      <c r="G12680" s="111"/>
      <c r="J12680" s="111"/>
      <c r="AD12680" s="111"/>
      <c r="AH12680" s="111"/>
    </row>
    <row r="12681" spans="3:34">
      <c r="C12681" s="111"/>
      <c r="D12681" s="111"/>
      <c r="E12681" s="111"/>
      <c r="F12681" s="138"/>
      <c r="G12681" s="111"/>
      <c r="J12681" s="111"/>
      <c r="AD12681" s="111"/>
      <c r="AH12681" s="111"/>
    </row>
    <row r="12682" spans="3:34">
      <c r="C12682" s="111"/>
      <c r="D12682" s="111"/>
      <c r="E12682" s="111"/>
      <c r="F12682" s="138"/>
      <c r="G12682" s="111"/>
      <c r="J12682" s="111"/>
      <c r="AD12682" s="111"/>
      <c r="AH12682" s="111"/>
    </row>
    <row r="12683" spans="3:34">
      <c r="C12683" s="111"/>
      <c r="D12683" s="111"/>
      <c r="E12683" s="111"/>
      <c r="F12683" s="138"/>
      <c r="G12683" s="111"/>
      <c r="J12683" s="111"/>
      <c r="AD12683" s="111"/>
      <c r="AH12683" s="111"/>
    </row>
    <row r="12684" spans="3:34">
      <c r="C12684" s="111"/>
      <c r="D12684" s="111"/>
      <c r="E12684" s="111"/>
      <c r="F12684" s="138"/>
      <c r="G12684" s="111"/>
      <c r="J12684" s="111"/>
      <c r="AD12684" s="111"/>
      <c r="AH12684" s="111"/>
    </row>
    <row r="12685" spans="3:34">
      <c r="C12685" s="111"/>
      <c r="D12685" s="111"/>
      <c r="E12685" s="111"/>
      <c r="F12685" s="138"/>
      <c r="G12685" s="111"/>
      <c r="J12685" s="111"/>
      <c r="AD12685" s="111"/>
      <c r="AH12685" s="111"/>
    </row>
    <row r="12686" spans="3:34">
      <c r="C12686" s="111"/>
      <c r="D12686" s="111"/>
      <c r="E12686" s="111"/>
      <c r="F12686" s="138"/>
      <c r="G12686" s="111"/>
      <c r="J12686" s="111"/>
      <c r="AD12686" s="111"/>
      <c r="AH12686" s="111"/>
    </row>
    <row r="12687" spans="3:34">
      <c r="C12687" s="111"/>
      <c r="D12687" s="111"/>
      <c r="E12687" s="111"/>
      <c r="F12687" s="138"/>
      <c r="G12687" s="111"/>
      <c r="J12687" s="111"/>
      <c r="AD12687" s="111"/>
      <c r="AH12687" s="111"/>
    </row>
    <row r="12688" spans="3:34">
      <c r="C12688" s="111"/>
      <c r="D12688" s="111"/>
      <c r="E12688" s="111"/>
      <c r="F12688" s="138"/>
      <c r="G12688" s="111"/>
      <c r="J12688" s="111"/>
      <c r="AD12688" s="111"/>
      <c r="AH12688" s="111"/>
    </row>
    <row r="12689" spans="3:34">
      <c r="C12689" s="111"/>
      <c r="D12689" s="111"/>
      <c r="E12689" s="111"/>
      <c r="F12689" s="138"/>
      <c r="G12689" s="111"/>
      <c r="J12689" s="111"/>
      <c r="AD12689" s="111"/>
      <c r="AH12689" s="111"/>
    </row>
    <row r="12690" spans="3:34">
      <c r="C12690" s="111"/>
      <c r="D12690" s="111"/>
      <c r="E12690" s="111"/>
      <c r="F12690" s="138"/>
      <c r="G12690" s="111"/>
      <c r="J12690" s="111"/>
      <c r="AD12690" s="111"/>
      <c r="AH12690" s="111"/>
    </row>
    <row r="12691" spans="3:34">
      <c r="C12691" s="111"/>
      <c r="D12691" s="111"/>
      <c r="E12691" s="111"/>
      <c r="F12691" s="138"/>
      <c r="G12691" s="111"/>
      <c r="J12691" s="111"/>
      <c r="AD12691" s="111"/>
      <c r="AH12691" s="111"/>
    </row>
    <row r="12692" spans="3:34">
      <c r="C12692" s="111"/>
      <c r="D12692" s="111"/>
      <c r="E12692" s="111"/>
      <c r="F12692" s="138"/>
      <c r="G12692" s="111"/>
      <c r="J12692" s="111"/>
      <c r="AD12692" s="111"/>
      <c r="AH12692" s="111"/>
    </row>
    <row r="12693" spans="3:34">
      <c r="C12693" s="111"/>
      <c r="D12693" s="111"/>
      <c r="E12693" s="111"/>
      <c r="F12693" s="138"/>
      <c r="G12693" s="111"/>
      <c r="J12693" s="111"/>
      <c r="AD12693" s="111"/>
      <c r="AH12693" s="111"/>
    </row>
    <row r="12694" spans="3:34">
      <c r="C12694" s="111"/>
      <c r="D12694" s="111"/>
      <c r="E12694" s="111"/>
      <c r="F12694" s="138"/>
      <c r="G12694" s="111"/>
      <c r="J12694" s="111"/>
      <c r="AD12694" s="111"/>
      <c r="AH12694" s="111"/>
    </row>
    <row r="12695" spans="3:34">
      <c r="C12695" s="111"/>
      <c r="D12695" s="111"/>
      <c r="E12695" s="111"/>
      <c r="F12695" s="138"/>
      <c r="G12695" s="111"/>
      <c r="J12695" s="111"/>
      <c r="AD12695" s="111"/>
      <c r="AH12695" s="111"/>
    </row>
    <row r="12696" spans="3:34">
      <c r="C12696" s="111"/>
      <c r="D12696" s="111"/>
      <c r="E12696" s="111"/>
      <c r="F12696" s="138"/>
      <c r="G12696" s="111"/>
      <c r="J12696" s="111"/>
      <c r="AD12696" s="111"/>
      <c r="AH12696" s="111"/>
    </row>
    <row r="12697" spans="3:34">
      <c r="C12697" s="111"/>
      <c r="D12697" s="111"/>
      <c r="E12697" s="111"/>
      <c r="F12697" s="138"/>
      <c r="G12697" s="111"/>
      <c r="J12697" s="111"/>
      <c r="AD12697" s="111"/>
      <c r="AH12697" s="111"/>
    </row>
    <row r="12698" spans="3:34">
      <c r="C12698" s="111"/>
      <c r="D12698" s="111"/>
      <c r="E12698" s="111"/>
      <c r="F12698" s="138"/>
      <c r="G12698" s="111"/>
      <c r="J12698" s="111"/>
      <c r="AD12698" s="111"/>
      <c r="AH12698" s="111"/>
    </row>
    <row r="12699" spans="3:34">
      <c r="C12699" s="111"/>
      <c r="D12699" s="111"/>
      <c r="E12699" s="111"/>
      <c r="F12699" s="138"/>
      <c r="G12699" s="111"/>
      <c r="J12699" s="111"/>
      <c r="AD12699" s="111"/>
      <c r="AH12699" s="111"/>
    </row>
    <row r="12700" spans="3:34">
      <c r="C12700" s="111"/>
      <c r="D12700" s="111"/>
      <c r="E12700" s="111"/>
      <c r="F12700" s="138"/>
      <c r="G12700" s="111"/>
      <c r="J12700" s="111"/>
      <c r="AD12700" s="111"/>
      <c r="AH12700" s="111"/>
    </row>
    <row r="12701" spans="3:34">
      <c r="C12701" s="111"/>
      <c r="D12701" s="111"/>
      <c r="E12701" s="111"/>
      <c r="F12701" s="138"/>
      <c r="G12701" s="111"/>
      <c r="J12701" s="111"/>
      <c r="AD12701" s="111"/>
      <c r="AH12701" s="111"/>
    </row>
    <row r="12702" spans="3:34">
      <c r="C12702" s="111"/>
      <c r="D12702" s="111"/>
      <c r="E12702" s="111"/>
      <c r="F12702" s="138"/>
      <c r="G12702" s="111"/>
      <c r="J12702" s="111"/>
      <c r="AD12702" s="111"/>
      <c r="AH12702" s="111"/>
    </row>
    <row r="12703" spans="3:34">
      <c r="C12703" s="111"/>
      <c r="D12703" s="111"/>
      <c r="E12703" s="111"/>
      <c r="F12703" s="138"/>
      <c r="G12703" s="111"/>
      <c r="J12703" s="111"/>
      <c r="AD12703" s="111"/>
      <c r="AH12703" s="111"/>
    </row>
    <row r="12704" spans="3:34">
      <c r="C12704" s="111"/>
      <c r="D12704" s="111"/>
      <c r="E12704" s="111"/>
      <c r="F12704" s="138"/>
      <c r="G12704" s="111"/>
      <c r="J12704" s="111"/>
      <c r="AD12704" s="111"/>
      <c r="AH12704" s="111"/>
    </row>
    <row r="12705" spans="3:34">
      <c r="C12705" s="111"/>
      <c r="D12705" s="111"/>
      <c r="E12705" s="111"/>
      <c r="F12705" s="138"/>
      <c r="G12705" s="111"/>
      <c r="J12705" s="111"/>
      <c r="AD12705" s="111"/>
      <c r="AH12705" s="111"/>
    </row>
    <row r="12706" spans="3:34">
      <c r="C12706" s="111"/>
      <c r="D12706" s="111"/>
      <c r="E12706" s="111"/>
      <c r="F12706" s="138"/>
      <c r="G12706" s="111"/>
      <c r="J12706" s="111"/>
      <c r="AD12706" s="111"/>
      <c r="AH12706" s="111"/>
    </row>
    <row r="12707" spans="3:34">
      <c r="C12707" s="111"/>
      <c r="D12707" s="111"/>
      <c r="E12707" s="111"/>
      <c r="F12707" s="138"/>
      <c r="G12707" s="111"/>
      <c r="J12707" s="111"/>
      <c r="AD12707" s="111"/>
      <c r="AH12707" s="111"/>
    </row>
    <row r="12708" spans="3:34">
      <c r="C12708" s="111"/>
      <c r="D12708" s="111"/>
      <c r="E12708" s="111"/>
      <c r="F12708" s="138"/>
      <c r="G12708" s="111"/>
      <c r="J12708" s="111"/>
      <c r="AD12708" s="111"/>
      <c r="AH12708" s="111"/>
    </row>
    <row r="12709" spans="3:34">
      <c r="C12709" s="111"/>
      <c r="D12709" s="111"/>
      <c r="E12709" s="111"/>
      <c r="F12709" s="138"/>
      <c r="G12709" s="111"/>
      <c r="J12709" s="111"/>
      <c r="AD12709" s="111"/>
      <c r="AH12709" s="111"/>
    </row>
    <row r="12710" spans="3:34">
      <c r="C12710" s="111"/>
      <c r="D12710" s="111"/>
      <c r="E12710" s="111"/>
      <c r="F12710" s="138"/>
      <c r="G12710" s="111"/>
      <c r="J12710" s="111"/>
      <c r="AD12710" s="111"/>
      <c r="AH12710" s="111"/>
    </row>
    <row r="12711" spans="3:34">
      <c r="C12711" s="111"/>
      <c r="D12711" s="111"/>
      <c r="E12711" s="111"/>
      <c r="F12711" s="138"/>
      <c r="G12711" s="111"/>
      <c r="J12711" s="111"/>
      <c r="AD12711" s="111"/>
      <c r="AH12711" s="111"/>
    </row>
    <row r="12712" spans="3:34">
      <c r="C12712" s="111"/>
      <c r="D12712" s="111"/>
      <c r="E12712" s="111"/>
      <c r="F12712" s="138"/>
      <c r="G12712" s="111"/>
      <c r="J12712" s="111"/>
      <c r="AD12712" s="111"/>
      <c r="AH12712" s="111"/>
    </row>
    <row r="12713" spans="3:34">
      <c r="C12713" s="111"/>
      <c r="D12713" s="111"/>
      <c r="E12713" s="111"/>
      <c r="F12713" s="138"/>
      <c r="G12713" s="111"/>
      <c r="J12713" s="111"/>
      <c r="AD12713" s="111"/>
      <c r="AH12713" s="111"/>
    </row>
    <row r="12714" spans="3:34">
      <c r="C12714" s="111"/>
      <c r="D12714" s="111"/>
      <c r="E12714" s="111"/>
      <c r="F12714" s="138"/>
      <c r="G12714" s="111"/>
      <c r="J12714" s="111"/>
      <c r="AD12714" s="111"/>
      <c r="AH12714" s="111"/>
    </row>
    <row r="12715" spans="3:34">
      <c r="C12715" s="111"/>
      <c r="D12715" s="111"/>
      <c r="E12715" s="111"/>
      <c r="F12715" s="138"/>
      <c r="G12715" s="111"/>
      <c r="J12715" s="111"/>
      <c r="AD12715" s="111"/>
      <c r="AH12715" s="111"/>
    </row>
    <row r="12716" spans="3:34">
      <c r="C12716" s="111"/>
      <c r="D12716" s="111"/>
      <c r="E12716" s="111"/>
      <c r="F12716" s="138"/>
      <c r="G12716" s="111"/>
      <c r="J12716" s="111"/>
      <c r="AD12716" s="111"/>
      <c r="AH12716" s="111"/>
    </row>
    <row r="12717" spans="3:34">
      <c r="C12717" s="111"/>
      <c r="D12717" s="111"/>
      <c r="E12717" s="111"/>
      <c r="F12717" s="138"/>
      <c r="G12717" s="111"/>
      <c r="J12717" s="111"/>
      <c r="AD12717" s="111"/>
      <c r="AH12717" s="111"/>
    </row>
    <row r="12718" spans="3:34">
      <c r="C12718" s="111"/>
      <c r="D12718" s="111"/>
      <c r="E12718" s="111"/>
      <c r="F12718" s="138"/>
      <c r="G12718" s="111"/>
      <c r="J12718" s="111"/>
      <c r="AD12718" s="111"/>
      <c r="AH12718" s="111"/>
    </row>
    <row r="12719" spans="3:34">
      <c r="C12719" s="111"/>
      <c r="D12719" s="111"/>
      <c r="E12719" s="111"/>
      <c r="F12719" s="138"/>
      <c r="G12719" s="111"/>
      <c r="J12719" s="111"/>
      <c r="AD12719" s="111"/>
      <c r="AH12719" s="111"/>
    </row>
    <row r="12720" spans="3:34">
      <c r="C12720" s="111"/>
      <c r="D12720" s="111"/>
      <c r="E12720" s="111"/>
      <c r="F12720" s="138"/>
      <c r="G12720" s="111"/>
      <c r="J12720" s="111"/>
      <c r="AD12720" s="111"/>
      <c r="AH12720" s="111"/>
    </row>
    <row r="12721" spans="3:34">
      <c r="C12721" s="111"/>
      <c r="D12721" s="111"/>
      <c r="E12721" s="111"/>
      <c r="F12721" s="138"/>
      <c r="G12721" s="111"/>
      <c r="J12721" s="111"/>
      <c r="AD12721" s="111"/>
      <c r="AH12721" s="111"/>
    </row>
    <row r="12722" spans="3:34">
      <c r="C12722" s="111"/>
      <c r="D12722" s="111"/>
      <c r="E12722" s="111"/>
      <c r="F12722" s="138"/>
      <c r="G12722" s="111"/>
      <c r="J12722" s="111"/>
      <c r="AD12722" s="111"/>
      <c r="AH12722" s="111"/>
    </row>
    <row r="12723" spans="3:34">
      <c r="C12723" s="111"/>
      <c r="D12723" s="111"/>
      <c r="E12723" s="111"/>
      <c r="F12723" s="138"/>
      <c r="G12723" s="111"/>
      <c r="J12723" s="111"/>
      <c r="AD12723" s="111"/>
      <c r="AH12723" s="111"/>
    </row>
    <row r="12724" spans="3:34">
      <c r="C12724" s="111"/>
      <c r="D12724" s="111"/>
      <c r="E12724" s="111"/>
      <c r="F12724" s="138"/>
      <c r="G12724" s="111"/>
      <c r="J12724" s="111"/>
      <c r="AD12724" s="111"/>
      <c r="AH12724" s="111"/>
    </row>
    <row r="12725" spans="3:34">
      <c r="C12725" s="111"/>
      <c r="D12725" s="111"/>
      <c r="E12725" s="111"/>
      <c r="F12725" s="138"/>
      <c r="G12725" s="111"/>
      <c r="J12725" s="111"/>
      <c r="AD12725" s="111"/>
      <c r="AH12725" s="111"/>
    </row>
    <row r="12726" spans="3:34">
      <c r="C12726" s="111"/>
      <c r="D12726" s="111"/>
      <c r="E12726" s="111"/>
      <c r="F12726" s="138"/>
      <c r="G12726" s="111"/>
      <c r="J12726" s="111"/>
      <c r="AD12726" s="111"/>
      <c r="AH12726" s="111"/>
    </row>
    <row r="12727" spans="3:34">
      <c r="C12727" s="111"/>
      <c r="D12727" s="111"/>
      <c r="E12727" s="111"/>
      <c r="F12727" s="138"/>
      <c r="G12727" s="111"/>
      <c r="J12727" s="111"/>
      <c r="AD12727" s="111"/>
      <c r="AH12727" s="111"/>
    </row>
    <row r="12728" spans="3:34">
      <c r="C12728" s="111"/>
      <c r="D12728" s="111"/>
      <c r="E12728" s="111"/>
      <c r="F12728" s="138"/>
      <c r="G12728" s="111"/>
      <c r="J12728" s="111"/>
      <c r="AD12728" s="111"/>
      <c r="AH12728" s="111"/>
    </row>
    <row r="12729" spans="3:34">
      <c r="C12729" s="111"/>
      <c r="D12729" s="111"/>
      <c r="E12729" s="111"/>
      <c r="F12729" s="138"/>
      <c r="G12729" s="111"/>
      <c r="J12729" s="111"/>
      <c r="AD12729" s="111"/>
      <c r="AH12729" s="111"/>
    </row>
    <row r="12730" spans="3:34">
      <c r="C12730" s="111"/>
      <c r="D12730" s="111"/>
      <c r="E12730" s="111"/>
      <c r="F12730" s="138"/>
      <c r="G12730" s="111"/>
      <c r="J12730" s="111"/>
      <c r="AD12730" s="111"/>
      <c r="AH12730" s="111"/>
    </row>
    <row r="12731" spans="3:34">
      <c r="C12731" s="111"/>
      <c r="D12731" s="111"/>
      <c r="E12731" s="111"/>
      <c r="F12731" s="138"/>
      <c r="G12731" s="111"/>
      <c r="J12731" s="111"/>
      <c r="AD12731" s="111"/>
      <c r="AH12731" s="111"/>
    </row>
    <row r="12732" spans="3:34">
      <c r="C12732" s="111"/>
      <c r="D12732" s="111"/>
      <c r="E12732" s="111"/>
      <c r="F12732" s="138"/>
      <c r="G12732" s="111"/>
      <c r="J12732" s="111"/>
      <c r="AD12732" s="111"/>
      <c r="AH12732" s="111"/>
    </row>
    <row r="12733" spans="3:34">
      <c r="C12733" s="111"/>
      <c r="D12733" s="111"/>
      <c r="E12733" s="111"/>
      <c r="F12733" s="138"/>
      <c r="G12733" s="111"/>
      <c r="J12733" s="111"/>
      <c r="AD12733" s="111"/>
      <c r="AH12733" s="111"/>
    </row>
    <row r="12734" spans="3:34">
      <c r="C12734" s="111"/>
      <c r="D12734" s="111"/>
      <c r="E12734" s="111"/>
      <c r="F12734" s="138"/>
      <c r="G12734" s="111"/>
      <c r="J12734" s="111"/>
      <c r="AD12734" s="111"/>
      <c r="AH12734" s="111"/>
    </row>
    <row r="12735" spans="3:34">
      <c r="C12735" s="111"/>
      <c r="D12735" s="111"/>
      <c r="E12735" s="111"/>
      <c r="F12735" s="138"/>
      <c r="G12735" s="111"/>
      <c r="J12735" s="111"/>
      <c r="AD12735" s="111"/>
      <c r="AH12735" s="111"/>
    </row>
    <row r="12736" spans="3:34">
      <c r="C12736" s="111"/>
      <c r="D12736" s="111"/>
      <c r="E12736" s="111"/>
      <c r="F12736" s="138"/>
      <c r="G12736" s="111"/>
      <c r="J12736" s="111"/>
      <c r="AD12736" s="111"/>
      <c r="AH12736" s="111"/>
    </row>
    <row r="12737" spans="3:34">
      <c r="C12737" s="111"/>
      <c r="D12737" s="111"/>
      <c r="E12737" s="111"/>
      <c r="F12737" s="138"/>
      <c r="G12737" s="111"/>
      <c r="J12737" s="111"/>
      <c r="AD12737" s="111"/>
      <c r="AH12737" s="111"/>
    </row>
    <row r="12738" spans="3:34">
      <c r="C12738" s="111"/>
      <c r="D12738" s="111"/>
      <c r="E12738" s="111"/>
      <c r="F12738" s="138"/>
      <c r="G12738" s="111"/>
      <c r="J12738" s="111"/>
      <c r="AD12738" s="111"/>
      <c r="AH12738" s="111"/>
    </row>
    <row r="12739" spans="3:34">
      <c r="C12739" s="111"/>
      <c r="D12739" s="111"/>
      <c r="E12739" s="111"/>
      <c r="F12739" s="138"/>
      <c r="G12739" s="111"/>
      <c r="J12739" s="111"/>
      <c r="AD12739" s="111"/>
      <c r="AH12739" s="111"/>
    </row>
    <row r="12740" spans="3:34">
      <c r="C12740" s="111"/>
      <c r="D12740" s="111"/>
      <c r="E12740" s="111"/>
      <c r="F12740" s="138"/>
      <c r="G12740" s="111"/>
      <c r="J12740" s="111"/>
      <c r="AD12740" s="111"/>
      <c r="AH12740" s="111"/>
    </row>
    <row r="12741" spans="3:34">
      <c r="C12741" s="111"/>
      <c r="D12741" s="111"/>
      <c r="E12741" s="111"/>
      <c r="F12741" s="138"/>
      <c r="G12741" s="111"/>
      <c r="J12741" s="111"/>
      <c r="AD12741" s="111"/>
      <c r="AH12741" s="111"/>
    </row>
    <row r="12742" spans="3:34">
      <c r="C12742" s="111"/>
      <c r="D12742" s="111"/>
      <c r="E12742" s="111"/>
      <c r="F12742" s="138"/>
      <c r="G12742" s="111"/>
      <c r="J12742" s="111"/>
      <c r="AD12742" s="111"/>
      <c r="AH12742" s="111"/>
    </row>
    <row r="12743" spans="3:34">
      <c r="C12743" s="111"/>
      <c r="D12743" s="111"/>
      <c r="E12743" s="111"/>
      <c r="F12743" s="138"/>
      <c r="G12743" s="111"/>
      <c r="J12743" s="111"/>
      <c r="AD12743" s="111"/>
      <c r="AH12743" s="111"/>
    </row>
    <row r="12744" spans="3:34">
      <c r="C12744" s="111"/>
      <c r="D12744" s="111"/>
      <c r="E12744" s="111"/>
      <c r="F12744" s="138"/>
      <c r="G12744" s="111"/>
      <c r="J12744" s="111"/>
      <c r="AD12744" s="111"/>
      <c r="AH12744" s="111"/>
    </row>
    <row r="12745" spans="3:34">
      <c r="C12745" s="111"/>
      <c r="D12745" s="111"/>
      <c r="E12745" s="111"/>
      <c r="F12745" s="138"/>
      <c r="G12745" s="111"/>
      <c r="J12745" s="111"/>
      <c r="AD12745" s="111"/>
      <c r="AH12745" s="111"/>
    </row>
    <row r="12746" spans="3:34">
      <c r="C12746" s="111"/>
      <c r="D12746" s="111"/>
      <c r="E12746" s="111"/>
      <c r="F12746" s="138"/>
      <c r="G12746" s="111"/>
      <c r="J12746" s="111"/>
      <c r="AD12746" s="111"/>
      <c r="AH12746" s="111"/>
    </row>
    <row r="12747" spans="3:34">
      <c r="C12747" s="111"/>
      <c r="D12747" s="111"/>
      <c r="E12747" s="111"/>
      <c r="F12747" s="138"/>
      <c r="G12747" s="111"/>
      <c r="J12747" s="111"/>
      <c r="AD12747" s="111"/>
      <c r="AH12747" s="111"/>
    </row>
    <row r="12748" spans="3:34">
      <c r="C12748" s="111"/>
      <c r="D12748" s="111"/>
      <c r="E12748" s="111"/>
      <c r="F12748" s="138"/>
      <c r="G12748" s="111"/>
      <c r="J12748" s="111"/>
      <c r="AD12748" s="111"/>
      <c r="AH12748" s="111"/>
    </row>
    <row r="12749" spans="3:34">
      <c r="C12749" s="111"/>
      <c r="D12749" s="111"/>
      <c r="E12749" s="111"/>
      <c r="F12749" s="138"/>
      <c r="G12749" s="111"/>
      <c r="J12749" s="111"/>
      <c r="AD12749" s="111"/>
      <c r="AH12749" s="111"/>
    </row>
    <row r="12750" spans="3:34">
      <c r="C12750" s="111"/>
      <c r="D12750" s="111"/>
      <c r="E12750" s="111"/>
      <c r="F12750" s="138"/>
      <c r="G12750" s="111"/>
      <c r="J12750" s="111"/>
      <c r="AD12750" s="111"/>
      <c r="AH12750" s="111"/>
    </row>
    <row r="12751" spans="3:34">
      <c r="C12751" s="111"/>
      <c r="D12751" s="111"/>
      <c r="E12751" s="111"/>
      <c r="F12751" s="138"/>
      <c r="G12751" s="111"/>
      <c r="J12751" s="111"/>
      <c r="AD12751" s="111"/>
      <c r="AH12751" s="111"/>
    </row>
    <row r="12752" spans="3:34">
      <c r="C12752" s="111"/>
      <c r="D12752" s="111"/>
      <c r="E12752" s="111"/>
      <c r="F12752" s="138"/>
      <c r="G12752" s="111"/>
      <c r="J12752" s="111"/>
      <c r="AD12752" s="111"/>
      <c r="AH12752" s="111"/>
    </row>
    <row r="12753" spans="3:34">
      <c r="C12753" s="111"/>
      <c r="D12753" s="111"/>
      <c r="E12753" s="111"/>
      <c r="F12753" s="138"/>
      <c r="G12753" s="111"/>
      <c r="J12753" s="111"/>
      <c r="AD12753" s="111"/>
      <c r="AH12753" s="111"/>
    </row>
    <row r="12754" spans="3:34">
      <c r="C12754" s="111"/>
      <c r="D12754" s="111"/>
      <c r="E12754" s="111"/>
      <c r="F12754" s="138"/>
      <c r="G12754" s="111"/>
      <c r="J12754" s="111"/>
      <c r="AD12754" s="111"/>
      <c r="AH12754" s="111"/>
    </row>
    <row r="12755" spans="3:34">
      <c r="C12755" s="111"/>
      <c r="D12755" s="111"/>
      <c r="E12755" s="111"/>
      <c r="F12755" s="138"/>
      <c r="G12755" s="111"/>
      <c r="J12755" s="111"/>
      <c r="AD12755" s="111"/>
      <c r="AH12755" s="111"/>
    </row>
    <row r="12756" spans="3:34">
      <c r="C12756" s="111"/>
      <c r="D12756" s="111"/>
      <c r="E12756" s="111"/>
      <c r="F12756" s="138"/>
      <c r="G12756" s="111"/>
      <c r="J12756" s="111"/>
      <c r="AD12756" s="111"/>
      <c r="AH12756" s="111"/>
    </row>
    <row r="12757" spans="3:34">
      <c r="C12757" s="111"/>
      <c r="D12757" s="111"/>
      <c r="E12757" s="111"/>
      <c r="F12757" s="138"/>
      <c r="G12757" s="111"/>
      <c r="J12757" s="111"/>
      <c r="AD12757" s="111"/>
      <c r="AH12757" s="111"/>
    </row>
    <row r="12758" spans="3:34">
      <c r="C12758" s="111"/>
      <c r="D12758" s="111"/>
      <c r="E12758" s="111"/>
      <c r="F12758" s="138"/>
      <c r="G12758" s="111"/>
      <c r="J12758" s="111"/>
      <c r="AD12758" s="111"/>
      <c r="AH12758" s="111"/>
    </row>
    <row r="12759" spans="3:34">
      <c r="C12759" s="111"/>
      <c r="D12759" s="111"/>
      <c r="E12759" s="111"/>
      <c r="F12759" s="138"/>
      <c r="G12759" s="111"/>
      <c r="J12759" s="111"/>
      <c r="AD12759" s="111"/>
      <c r="AH12759" s="111"/>
    </row>
    <row r="12760" spans="3:34">
      <c r="C12760" s="111"/>
      <c r="D12760" s="111"/>
      <c r="E12760" s="111"/>
      <c r="F12760" s="138"/>
      <c r="G12760" s="111"/>
      <c r="J12760" s="111"/>
      <c r="AD12760" s="111"/>
      <c r="AH12760" s="111"/>
    </row>
    <row r="12761" spans="3:34">
      <c r="C12761" s="111"/>
      <c r="D12761" s="111"/>
      <c r="E12761" s="111"/>
      <c r="F12761" s="138"/>
      <c r="G12761" s="111"/>
      <c r="J12761" s="111"/>
      <c r="AD12761" s="111"/>
      <c r="AH12761" s="111"/>
    </row>
    <row r="12762" spans="3:34">
      <c r="C12762" s="111"/>
      <c r="D12762" s="111"/>
      <c r="E12762" s="111"/>
      <c r="F12762" s="138"/>
      <c r="G12762" s="111"/>
      <c r="J12762" s="111"/>
      <c r="AD12762" s="111"/>
      <c r="AH12762" s="111"/>
    </row>
    <row r="12763" spans="3:34">
      <c r="C12763" s="111"/>
      <c r="D12763" s="111"/>
      <c r="E12763" s="111"/>
      <c r="F12763" s="138"/>
      <c r="G12763" s="111"/>
      <c r="J12763" s="111"/>
      <c r="AD12763" s="111"/>
      <c r="AH12763" s="111"/>
    </row>
    <row r="12764" spans="3:34">
      <c r="C12764" s="111"/>
      <c r="D12764" s="111"/>
      <c r="E12764" s="111"/>
      <c r="F12764" s="138"/>
      <c r="G12764" s="111"/>
      <c r="J12764" s="111"/>
      <c r="AD12764" s="111"/>
      <c r="AH12764" s="111"/>
    </row>
    <row r="12765" spans="3:34">
      <c r="C12765" s="111"/>
      <c r="D12765" s="111"/>
      <c r="E12765" s="111"/>
      <c r="F12765" s="138"/>
      <c r="G12765" s="111"/>
      <c r="J12765" s="111"/>
      <c r="AD12765" s="111"/>
      <c r="AH12765" s="111"/>
    </row>
    <row r="12766" spans="3:34">
      <c r="C12766" s="111"/>
      <c r="D12766" s="111"/>
      <c r="E12766" s="111"/>
      <c r="F12766" s="138"/>
      <c r="G12766" s="111"/>
      <c r="J12766" s="111"/>
      <c r="AD12766" s="111"/>
      <c r="AH12766" s="111"/>
    </row>
    <row r="12767" spans="3:34">
      <c r="C12767" s="111"/>
      <c r="D12767" s="111"/>
      <c r="E12767" s="111"/>
      <c r="F12767" s="138"/>
      <c r="G12767" s="111"/>
      <c r="J12767" s="111"/>
      <c r="AD12767" s="111"/>
      <c r="AH12767" s="111"/>
    </row>
    <row r="12768" spans="3:34">
      <c r="C12768" s="111"/>
      <c r="D12768" s="111"/>
      <c r="E12768" s="111"/>
      <c r="F12768" s="138"/>
      <c r="G12768" s="111"/>
      <c r="J12768" s="111"/>
      <c r="AD12768" s="111"/>
      <c r="AH12768" s="111"/>
    </row>
    <row r="12769" spans="3:34">
      <c r="C12769" s="111"/>
      <c r="D12769" s="111"/>
      <c r="E12769" s="111"/>
      <c r="F12769" s="138"/>
      <c r="G12769" s="111"/>
      <c r="J12769" s="111"/>
      <c r="AD12769" s="111"/>
      <c r="AH12769" s="111"/>
    </row>
    <row r="12770" spans="3:34">
      <c r="C12770" s="111"/>
      <c r="D12770" s="111"/>
      <c r="E12770" s="111"/>
      <c r="F12770" s="138"/>
      <c r="G12770" s="111"/>
      <c r="J12770" s="111"/>
      <c r="AD12770" s="111"/>
      <c r="AH12770" s="111"/>
    </row>
    <row r="12771" spans="3:34">
      <c r="C12771" s="111"/>
      <c r="D12771" s="111"/>
      <c r="E12771" s="111"/>
      <c r="F12771" s="138"/>
      <c r="G12771" s="111"/>
      <c r="J12771" s="111"/>
      <c r="AD12771" s="111"/>
      <c r="AH12771" s="111"/>
    </row>
    <row r="12772" spans="3:34">
      <c r="C12772" s="111"/>
      <c r="D12772" s="111"/>
      <c r="E12772" s="111"/>
      <c r="F12772" s="138"/>
      <c r="G12772" s="111"/>
      <c r="J12772" s="111"/>
      <c r="AD12772" s="111"/>
      <c r="AH12772" s="111"/>
    </row>
    <row r="12773" spans="3:34">
      <c r="C12773" s="111"/>
      <c r="D12773" s="111"/>
      <c r="E12773" s="111"/>
      <c r="F12773" s="138"/>
      <c r="G12773" s="111"/>
      <c r="J12773" s="111"/>
      <c r="AD12773" s="111"/>
      <c r="AH12773" s="111"/>
    </row>
    <row r="12774" spans="3:34">
      <c r="C12774" s="111"/>
      <c r="D12774" s="111"/>
      <c r="E12774" s="111"/>
      <c r="F12774" s="138"/>
      <c r="G12774" s="111"/>
      <c r="J12774" s="111"/>
      <c r="AD12774" s="111"/>
      <c r="AH12774" s="111"/>
    </row>
    <row r="12775" spans="3:34">
      <c r="C12775" s="111"/>
      <c r="D12775" s="111"/>
      <c r="E12775" s="111"/>
      <c r="F12775" s="138"/>
      <c r="G12775" s="111"/>
      <c r="J12775" s="111"/>
      <c r="AD12775" s="111"/>
      <c r="AH12775" s="111"/>
    </row>
    <row r="12776" spans="3:34">
      <c r="C12776" s="111"/>
      <c r="D12776" s="111"/>
      <c r="E12776" s="111"/>
      <c r="F12776" s="138"/>
      <c r="G12776" s="111"/>
      <c r="J12776" s="111"/>
      <c r="AD12776" s="111"/>
      <c r="AH12776" s="111"/>
    </row>
    <row r="12777" spans="3:34">
      <c r="C12777" s="111"/>
      <c r="D12777" s="111"/>
      <c r="E12777" s="111"/>
      <c r="F12777" s="138"/>
      <c r="G12777" s="111"/>
      <c r="J12777" s="111"/>
      <c r="AD12777" s="111"/>
      <c r="AH12777" s="111"/>
    </row>
    <row r="12778" spans="3:34">
      <c r="C12778" s="111"/>
      <c r="D12778" s="111"/>
      <c r="E12778" s="111"/>
      <c r="F12778" s="138"/>
      <c r="G12778" s="111"/>
      <c r="J12778" s="111"/>
      <c r="AD12778" s="111"/>
      <c r="AH12778" s="111"/>
    </row>
    <row r="12779" spans="3:34">
      <c r="C12779" s="111"/>
      <c r="D12779" s="111"/>
      <c r="E12779" s="111"/>
      <c r="F12779" s="138"/>
      <c r="G12779" s="111"/>
      <c r="J12779" s="111"/>
      <c r="AD12779" s="111"/>
      <c r="AH12779" s="111"/>
    </row>
    <row r="12780" spans="3:34">
      <c r="C12780" s="111"/>
      <c r="D12780" s="111"/>
      <c r="E12780" s="111"/>
      <c r="F12780" s="138"/>
      <c r="G12780" s="111"/>
      <c r="J12780" s="111"/>
      <c r="AD12780" s="111"/>
      <c r="AH12780" s="111"/>
    </row>
    <row r="12781" spans="3:34">
      <c r="C12781" s="111"/>
      <c r="D12781" s="111"/>
      <c r="E12781" s="111"/>
      <c r="F12781" s="138"/>
      <c r="G12781" s="111"/>
      <c r="J12781" s="111"/>
      <c r="AD12781" s="111"/>
      <c r="AH12781" s="111"/>
    </row>
    <row r="12782" spans="3:34">
      <c r="C12782" s="111"/>
      <c r="D12782" s="111"/>
      <c r="E12782" s="111"/>
      <c r="F12782" s="138"/>
      <c r="G12782" s="111"/>
      <c r="J12782" s="111"/>
      <c r="AD12782" s="111"/>
      <c r="AH12782" s="111"/>
    </row>
    <row r="12783" spans="3:34">
      <c r="C12783" s="111"/>
      <c r="D12783" s="111"/>
      <c r="E12783" s="111"/>
      <c r="F12783" s="138"/>
      <c r="G12783" s="111"/>
      <c r="J12783" s="111"/>
      <c r="AD12783" s="111"/>
      <c r="AH12783" s="111"/>
    </row>
    <row r="12784" spans="3:34">
      <c r="C12784" s="111"/>
      <c r="D12784" s="111"/>
      <c r="E12784" s="111"/>
      <c r="F12784" s="138"/>
      <c r="G12784" s="111"/>
      <c r="J12784" s="111"/>
      <c r="AD12784" s="111"/>
      <c r="AH12784" s="111"/>
    </row>
    <row r="12785" spans="3:34">
      <c r="C12785" s="111"/>
      <c r="D12785" s="111"/>
      <c r="E12785" s="111"/>
      <c r="F12785" s="138"/>
      <c r="G12785" s="111"/>
      <c r="J12785" s="111"/>
      <c r="AD12785" s="111"/>
      <c r="AH12785" s="111"/>
    </row>
    <row r="12786" spans="3:34">
      <c r="C12786" s="111"/>
      <c r="D12786" s="111"/>
      <c r="E12786" s="111"/>
      <c r="F12786" s="138"/>
      <c r="G12786" s="111"/>
      <c r="J12786" s="111"/>
      <c r="AD12786" s="111"/>
      <c r="AH12786" s="111"/>
    </row>
    <row r="12787" spans="3:34">
      <c r="C12787" s="111"/>
      <c r="D12787" s="111"/>
      <c r="E12787" s="111"/>
      <c r="F12787" s="138"/>
      <c r="G12787" s="111"/>
      <c r="J12787" s="111"/>
      <c r="AD12787" s="111"/>
      <c r="AH12787" s="111"/>
    </row>
    <row r="12788" spans="3:34">
      <c r="C12788" s="111"/>
      <c r="D12788" s="111"/>
      <c r="E12788" s="111"/>
      <c r="F12788" s="138"/>
      <c r="G12788" s="111"/>
      <c r="J12788" s="111"/>
      <c r="AD12788" s="111"/>
      <c r="AH12788" s="111"/>
    </row>
    <row r="12789" spans="3:34">
      <c r="C12789" s="111"/>
      <c r="D12789" s="111"/>
      <c r="E12789" s="111"/>
      <c r="F12789" s="138"/>
      <c r="G12789" s="111"/>
      <c r="J12789" s="111"/>
      <c r="AD12789" s="111"/>
      <c r="AH12789" s="111"/>
    </row>
    <row r="12790" spans="3:34">
      <c r="C12790" s="111"/>
      <c r="D12790" s="111"/>
      <c r="E12790" s="111"/>
      <c r="F12790" s="138"/>
      <c r="G12790" s="111"/>
      <c r="J12790" s="111"/>
      <c r="AD12790" s="111"/>
      <c r="AH12790" s="111"/>
    </row>
    <row r="12791" spans="3:34">
      <c r="C12791" s="111"/>
      <c r="D12791" s="111"/>
      <c r="E12791" s="111"/>
      <c r="F12791" s="138"/>
      <c r="G12791" s="111"/>
      <c r="J12791" s="111"/>
      <c r="AD12791" s="111"/>
      <c r="AH12791" s="111"/>
    </row>
    <row r="12792" spans="3:34">
      <c r="C12792" s="111"/>
      <c r="D12792" s="111"/>
      <c r="E12792" s="111"/>
      <c r="F12792" s="138"/>
      <c r="G12792" s="111"/>
      <c r="J12792" s="111"/>
      <c r="AD12792" s="111"/>
      <c r="AH12792" s="111"/>
    </row>
    <row r="12793" spans="3:34">
      <c r="C12793" s="111"/>
      <c r="D12793" s="111"/>
      <c r="E12793" s="111"/>
      <c r="F12793" s="138"/>
      <c r="G12793" s="111"/>
      <c r="J12793" s="111"/>
      <c r="AD12793" s="111"/>
      <c r="AH12793" s="111"/>
    </row>
    <row r="12794" spans="3:34">
      <c r="C12794" s="111"/>
      <c r="D12794" s="111"/>
      <c r="E12794" s="111"/>
      <c r="F12794" s="138"/>
      <c r="G12794" s="111"/>
      <c r="J12794" s="111"/>
      <c r="AD12794" s="111"/>
      <c r="AH12794" s="111"/>
    </row>
    <row r="12795" spans="3:34">
      <c r="C12795" s="111"/>
      <c r="D12795" s="111"/>
      <c r="E12795" s="111"/>
      <c r="F12795" s="138"/>
      <c r="G12795" s="111"/>
      <c r="J12795" s="111"/>
      <c r="AD12795" s="111"/>
      <c r="AH12795" s="111"/>
    </row>
    <row r="12796" spans="3:34">
      <c r="C12796" s="111"/>
      <c r="D12796" s="111"/>
      <c r="E12796" s="111"/>
      <c r="F12796" s="138"/>
      <c r="G12796" s="111"/>
      <c r="J12796" s="111"/>
      <c r="AD12796" s="111"/>
      <c r="AH12796" s="111"/>
    </row>
    <row r="12797" spans="3:34">
      <c r="C12797" s="111"/>
      <c r="D12797" s="111"/>
      <c r="E12797" s="111"/>
      <c r="F12797" s="138"/>
      <c r="G12797" s="111"/>
      <c r="J12797" s="111"/>
      <c r="AD12797" s="111"/>
      <c r="AH12797" s="111"/>
    </row>
    <row r="12798" spans="3:34">
      <c r="C12798" s="111"/>
      <c r="D12798" s="111"/>
      <c r="E12798" s="111"/>
      <c r="F12798" s="138"/>
      <c r="G12798" s="111"/>
      <c r="J12798" s="111"/>
      <c r="AD12798" s="111"/>
      <c r="AH12798" s="111"/>
    </row>
    <row r="12799" spans="3:34">
      <c r="C12799" s="111"/>
      <c r="D12799" s="111"/>
      <c r="E12799" s="111"/>
      <c r="F12799" s="138"/>
      <c r="G12799" s="111"/>
      <c r="J12799" s="111"/>
      <c r="AD12799" s="111"/>
      <c r="AH12799" s="111"/>
    </row>
    <row r="12800" spans="3:34">
      <c r="C12800" s="111"/>
      <c r="D12800" s="111"/>
      <c r="E12800" s="111"/>
      <c r="F12800" s="138"/>
      <c r="G12800" s="111"/>
      <c r="J12800" s="111"/>
      <c r="AD12800" s="111"/>
      <c r="AH12800" s="111"/>
    </row>
    <row r="12801" spans="3:34">
      <c r="C12801" s="111"/>
      <c r="D12801" s="111"/>
      <c r="E12801" s="111"/>
      <c r="F12801" s="138"/>
      <c r="G12801" s="111"/>
      <c r="J12801" s="111"/>
      <c r="AD12801" s="111"/>
      <c r="AH12801" s="111"/>
    </row>
    <row r="12802" spans="3:34">
      <c r="C12802" s="111"/>
      <c r="D12802" s="111"/>
      <c r="E12802" s="111"/>
      <c r="F12802" s="138"/>
      <c r="G12802" s="111"/>
      <c r="J12802" s="111"/>
      <c r="AD12802" s="111"/>
      <c r="AH12802" s="111"/>
    </row>
    <row r="12803" spans="3:34">
      <c r="C12803" s="111"/>
      <c r="D12803" s="111"/>
      <c r="E12803" s="111"/>
      <c r="F12803" s="138"/>
      <c r="G12803" s="111"/>
      <c r="J12803" s="111"/>
      <c r="AD12803" s="111"/>
      <c r="AH12803" s="111"/>
    </row>
    <row r="12804" spans="3:34">
      <c r="C12804" s="111"/>
      <c r="D12804" s="111"/>
      <c r="E12804" s="111"/>
      <c r="F12804" s="138"/>
      <c r="G12804" s="111"/>
      <c r="J12804" s="111"/>
      <c r="AD12804" s="111"/>
      <c r="AH12804" s="111"/>
    </row>
    <row r="12805" spans="3:34">
      <c r="C12805" s="111"/>
      <c r="D12805" s="111"/>
      <c r="E12805" s="111"/>
      <c r="F12805" s="138"/>
      <c r="G12805" s="111"/>
      <c r="J12805" s="111"/>
      <c r="AD12805" s="111"/>
      <c r="AH12805" s="111"/>
    </row>
    <row r="12806" spans="3:34">
      <c r="C12806" s="111"/>
      <c r="D12806" s="111"/>
      <c r="E12806" s="111"/>
      <c r="F12806" s="138"/>
      <c r="G12806" s="111"/>
      <c r="J12806" s="111"/>
      <c r="AD12806" s="111"/>
      <c r="AH12806" s="111"/>
    </row>
    <row r="12807" spans="3:34">
      <c r="C12807" s="111"/>
      <c r="D12807" s="111"/>
      <c r="E12807" s="111"/>
      <c r="F12807" s="138"/>
      <c r="G12807" s="111"/>
      <c r="J12807" s="111"/>
      <c r="AD12807" s="111"/>
      <c r="AH12807" s="111"/>
    </row>
    <row r="12808" spans="3:34">
      <c r="C12808" s="111"/>
      <c r="D12808" s="111"/>
      <c r="E12808" s="111"/>
      <c r="F12808" s="138"/>
      <c r="G12808" s="111"/>
      <c r="J12808" s="111"/>
      <c r="AD12808" s="111"/>
      <c r="AH12808" s="111"/>
    </row>
    <row r="12809" spans="3:34">
      <c r="C12809" s="111"/>
      <c r="D12809" s="111"/>
      <c r="E12809" s="111"/>
      <c r="F12809" s="138"/>
      <c r="G12809" s="111"/>
      <c r="J12809" s="111"/>
      <c r="AD12809" s="111"/>
      <c r="AH12809" s="111"/>
    </row>
    <row r="12810" spans="3:34">
      <c r="C12810" s="111"/>
      <c r="D12810" s="111"/>
      <c r="E12810" s="111"/>
      <c r="F12810" s="138"/>
      <c r="G12810" s="111"/>
      <c r="J12810" s="111"/>
      <c r="AD12810" s="111"/>
      <c r="AH12810" s="111"/>
    </row>
    <row r="12811" spans="3:34">
      <c r="C12811" s="111"/>
      <c r="D12811" s="111"/>
      <c r="E12811" s="111"/>
      <c r="F12811" s="138"/>
      <c r="G12811" s="111"/>
      <c r="J12811" s="111"/>
      <c r="AD12811" s="111"/>
      <c r="AH12811" s="111"/>
    </row>
    <row r="12812" spans="3:34">
      <c r="C12812" s="111"/>
      <c r="D12812" s="111"/>
      <c r="E12812" s="111"/>
      <c r="F12812" s="138"/>
      <c r="G12812" s="111"/>
      <c r="J12812" s="111"/>
      <c r="AD12812" s="111"/>
      <c r="AH12812" s="111"/>
    </row>
    <row r="12813" spans="3:34">
      <c r="C12813" s="111"/>
      <c r="D12813" s="111"/>
      <c r="E12813" s="111"/>
      <c r="F12813" s="138"/>
      <c r="G12813" s="111"/>
      <c r="J12813" s="111"/>
      <c r="AD12813" s="111"/>
      <c r="AH12813" s="111"/>
    </row>
    <row r="12814" spans="3:34">
      <c r="C12814" s="111"/>
      <c r="D12814" s="111"/>
      <c r="E12814" s="111"/>
      <c r="F12814" s="138"/>
      <c r="G12814" s="111"/>
      <c r="J12814" s="111"/>
      <c r="AD12814" s="111"/>
      <c r="AH12814" s="111"/>
    </row>
    <row r="12815" spans="3:34">
      <c r="C12815" s="111"/>
      <c r="D12815" s="111"/>
      <c r="E12815" s="111"/>
      <c r="F12815" s="138"/>
      <c r="G12815" s="111"/>
      <c r="J12815" s="111"/>
      <c r="AD12815" s="111"/>
      <c r="AH12815" s="111"/>
    </row>
    <row r="12816" spans="3:34">
      <c r="C12816" s="111"/>
      <c r="D12816" s="111"/>
      <c r="E12816" s="111"/>
      <c r="F12816" s="138"/>
      <c r="G12816" s="111"/>
      <c r="J12816" s="111"/>
      <c r="AD12816" s="111"/>
      <c r="AH12816" s="111"/>
    </row>
    <row r="12817" spans="3:34">
      <c r="C12817" s="111"/>
      <c r="D12817" s="111"/>
      <c r="E12817" s="111"/>
      <c r="F12817" s="138"/>
      <c r="G12817" s="111"/>
      <c r="J12817" s="111"/>
      <c r="AD12817" s="111"/>
      <c r="AH12817" s="111"/>
    </row>
    <row r="12818" spans="3:34">
      <c r="C12818" s="111"/>
      <c r="D12818" s="111"/>
      <c r="E12818" s="111"/>
      <c r="F12818" s="138"/>
      <c r="G12818" s="111"/>
      <c r="J12818" s="111"/>
      <c r="AD12818" s="111"/>
      <c r="AH12818" s="111"/>
    </row>
    <row r="12819" spans="3:34">
      <c r="C12819" s="111"/>
      <c r="D12819" s="111"/>
      <c r="E12819" s="111"/>
      <c r="F12819" s="138"/>
      <c r="G12819" s="111"/>
      <c r="J12819" s="111"/>
      <c r="AD12819" s="111"/>
      <c r="AH12819" s="111"/>
    </row>
    <row r="12820" spans="3:34">
      <c r="C12820" s="111"/>
      <c r="D12820" s="111"/>
      <c r="E12820" s="111"/>
      <c r="F12820" s="138"/>
      <c r="G12820" s="111"/>
      <c r="J12820" s="111"/>
      <c r="AD12820" s="111"/>
      <c r="AH12820" s="111"/>
    </row>
    <row r="12821" spans="3:34">
      <c r="C12821" s="111"/>
      <c r="D12821" s="111"/>
      <c r="E12821" s="111"/>
      <c r="F12821" s="138"/>
      <c r="G12821" s="111"/>
      <c r="J12821" s="111"/>
      <c r="AD12821" s="111"/>
      <c r="AH12821" s="111"/>
    </row>
    <row r="12822" spans="3:34">
      <c r="C12822" s="111"/>
      <c r="D12822" s="111"/>
      <c r="E12822" s="111"/>
      <c r="F12822" s="138"/>
      <c r="G12822" s="111"/>
      <c r="J12822" s="111"/>
      <c r="AD12822" s="111"/>
      <c r="AH12822" s="111"/>
    </row>
    <row r="12823" spans="3:34">
      <c r="C12823" s="111"/>
      <c r="D12823" s="111"/>
      <c r="E12823" s="111"/>
      <c r="F12823" s="138"/>
      <c r="G12823" s="111"/>
      <c r="J12823" s="111"/>
      <c r="AD12823" s="111"/>
      <c r="AH12823" s="111"/>
    </row>
    <row r="12824" spans="3:34">
      <c r="C12824" s="111"/>
      <c r="D12824" s="111"/>
      <c r="E12824" s="111"/>
      <c r="F12824" s="138"/>
      <c r="G12824" s="111"/>
      <c r="J12824" s="111"/>
      <c r="AD12824" s="111"/>
      <c r="AH12824" s="111"/>
    </row>
    <row r="12825" spans="3:34">
      <c r="C12825" s="111"/>
      <c r="D12825" s="111"/>
      <c r="E12825" s="111"/>
      <c r="F12825" s="138"/>
      <c r="G12825" s="111"/>
      <c r="J12825" s="111"/>
      <c r="AD12825" s="111"/>
      <c r="AH12825" s="111"/>
    </row>
    <row r="12826" spans="3:34">
      <c r="C12826" s="111"/>
      <c r="D12826" s="111"/>
      <c r="E12826" s="111"/>
      <c r="F12826" s="138"/>
      <c r="G12826" s="111"/>
      <c r="J12826" s="111"/>
      <c r="AD12826" s="111"/>
      <c r="AH12826" s="111"/>
    </row>
    <row r="12827" spans="3:34">
      <c r="C12827" s="111"/>
      <c r="D12827" s="111"/>
      <c r="E12827" s="111"/>
      <c r="F12827" s="138"/>
      <c r="G12827" s="111"/>
      <c r="J12827" s="111"/>
      <c r="AD12827" s="111"/>
      <c r="AH12827" s="111"/>
    </row>
    <row r="12828" spans="3:34">
      <c r="C12828" s="111"/>
      <c r="D12828" s="111"/>
      <c r="E12828" s="111"/>
      <c r="F12828" s="138"/>
      <c r="G12828" s="111"/>
      <c r="J12828" s="111"/>
      <c r="AD12828" s="111"/>
      <c r="AH12828" s="111"/>
    </row>
    <row r="12829" spans="3:34">
      <c r="C12829" s="111"/>
      <c r="D12829" s="111"/>
      <c r="E12829" s="111"/>
      <c r="F12829" s="138"/>
      <c r="G12829" s="111"/>
      <c r="J12829" s="111"/>
      <c r="AD12829" s="111"/>
      <c r="AH12829" s="111"/>
    </row>
    <row r="12830" spans="3:34">
      <c r="C12830" s="111"/>
      <c r="D12830" s="111"/>
      <c r="E12830" s="111"/>
      <c r="F12830" s="138"/>
      <c r="G12830" s="111"/>
      <c r="J12830" s="111"/>
      <c r="AD12830" s="111"/>
      <c r="AH12830" s="111"/>
    </row>
    <row r="12831" spans="3:34">
      <c r="C12831" s="111"/>
      <c r="D12831" s="111"/>
      <c r="E12831" s="111"/>
      <c r="F12831" s="138"/>
      <c r="G12831" s="111"/>
      <c r="J12831" s="111"/>
      <c r="AD12831" s="111"/>
      <c r="AH12831" s="111"/>
    </row>
    <row r="12832" spans="3:34">
      <c r="C12832" s="111"/>
      <c r="D12832" s="111"/>
      <c r="E12832" s="111"/>
      <c r="F12832" s="138"/>
      <c r="G12832" s="111"/>
      <c r="J12832" s="111"/>
      <c r="AD12832" s="111"/>
      <c r="AH12832" s="111"/>
    </row>
    <row r="12833" spans="3:34">
      <c r="C12833" s="111"/>
      <c r="D12833" s="111"/>
      <c r="E12833" s="111"/>
      <c r="F12833" s="138"/>
      <c r="G12833" s="111"/>
      <c r="J12833" s="111"/>
      <c r="AD12833" s="111"/>
      <c r="AH12833" s="111"/>
    </row>
    <row r="12834" spans="3:34">
      <c r="C12834" s="111"/>
      <c r="D12834" s="111"/>
      <c r="E12834" s="111"/>
      <c r="F12834" s="138"/>
      <c r="G12834" s="111"/>
      <c r="J12834" s="111"/>
      <c r="AD12834" s="111"/>
      <c r="AH12834" s="111"/>
    </row>
    <row r="12835" spans="3:34">
      <c r="C12835" s="111"/>
      <c r="D12835" s="111"/>
      <c r="E12835" s="111"/>
      <c r="F12835" s="138"/>
      <c r="G12835" s="111"/>
      <c r="J12835" s="111"/>
      <c r="AD12835" s="111"/>
      <c r="AH12835" s="111"/>
    </row>
    <row r="12836" spans="3:34">
      <c r="C12836" s="111"/>
      <c r="D12836" s="111"/>
      <c r="E12836" s="111"/>
      <c r="F12836" s="138"/>
      <c r="G12836" s="111"/>
      <c r="J12836" s="111"/>
      <c r="AD12836" s="111"/>
      <c r="AH12836" s="111"/>
    </row>
    <row r="12837" spans="3:34">
      <c r="C12837" s="111"/>
      <c r="D12837" s="111"/>
      <c r="E12837" s="111"/>
      <c r="F12837" s="138"/>
      <c r="G12837" s="111"/>
      <c r="J12837" s="111"/>
      <c r="AD12837" s="111"/>
      <c r="AH12837" s="111"/>
    </row>
    <row r="12838" spans="3:34">
      <c r="C12838" s="111"/>
      <c r="D12838" s="111"/>
      <c r="E12838" s="111"/>
      <c r="F12838" s="138"/>
      <c r="G12838" s="111"/>
      <c r="J12838" s="111"/>
      <c r="AD12838" s="111"/>
      <c r="AH12838" s="111"/>
    </row>
    <row r="12839" spans="3:34">
      <c r="C12839" s="111"/>
      <c r="D12839" s="111"/>
      <c r="E12839" s="111"/>
      <c r="F12839" s="138"/>
      <c r="G12839" s="111"/>
      <c r="J12839" s="111"/>
      <c r="AD12839" s="111"/>
      <c r="AH12839" s="111"/>
    </row>
    <row r="12840" spans="3:34">
      <c r="C12840" s="111"/>
      <c r="D12840" s="111"/>
      <c r="E12840" s="111"/>
      <c r="F12840" s="138"/>
      <c r="G12840" s="111"/>
      <c r="J12840" s="111"/>
      <c r="AD12840" s="111"/>
      <c r="AH12840" s="111"/>
    </row>
    <row r="12841" spans="3:34">
      <c r="C12841" s="111"/>
      <c r="D12841" s="111"/>
      <c r="E12841" s="111"/>
      <c r="F12841" s="138"/>
      <c r="G12841" s="111"/>
      <c r="J12841" s="111"/>
      <c r="AD12841" s="111"/>
      <c r="AH12841" s="111"/>
    </row>
    <row r="12842" spans="3:34">
      <c r="C12842" s="111"/>
      <c r="D12842" s="111"/>
      <c r="E12842" s="111"/>
      <c r="F12842" s="138"/>
      <c r="G12842" s="111"/>
      <c r="J12842" s="111"/>
      <c r="AD12842" s="111"/>
      <c r="AH12842" s="111"/>
    </row>
    <row r="12843" spans="3:34">
      <c r="C12843" s="111"/>
      <c r="D12843" s="111"/>
      <c r="E12843" s="111"/>
      <c r="F12843" s="138"/>
      <c r="G12843" s="111"/>
      <c r="J12843" s="111"/>
      <c r="AD12843" s="111"/>
      <c r="AH12843" s="111"/>
    </row>
    <row r="12844" spans="3:34">
      <c r="C12844" s="111"/>
      <c r="D12844" s="111"/>
      <c r="E12844" s="111"/>
      <c r="F12844" s="138"/>
      <c r="G12844" s="111"/>
      <c r="J12844" s="111"/>
      <c r="AD12844" s="111"/>
      <c r="AH12844" s="111"/>
    </row>
    <row r="12845" spans="3:34">
      <c r="C12845" s="111"/>
      <c r="D12845" s="111"/>
      <c r="E12845" s="111"/>
      <c r="F12845" s="138"/>
      <c r="G12845" s="111"/>
      <c r="J12845" s="111"/>
      <c r="AD12845" s="111"/>
      <c r="AH12845" s="111"/>
    </row>
    <row r="12846" spans="3:34">
      <c r="C12846" s="111"/>
      <c r="D12846" s="111"/>
      <c r="E12846" s="111"/>
      <c r="F12846" s="138"/>
      <c r="G12846" s="111"/>
      <c r="J12846" s="111"/>
      <c r="AD12846" s="111"/>
      <c r="AH12846" s="111"/>
    </row>
    <row r="12847" spans="3:34">
      <c r="C12847" s="111"/>
      <c r="D12847" s="111"/>
      <c r="E12847" s="111"/>
      <c r="F12847" s="138"/>
      <c r="G12847" s="111"/>
      <c r="J12847" s="111"/>
      <c r="AD12847" s="111"/>
      <c r="AH12847" s="111"/>
    </row>
    <row r="12848" spans="3:34">
      <c r="C12848" s="111"/>
      <c r="D12848" s="111"/>
      <c r="E12848" s="111"/>
      <c r="F12848" s="138"/>
      <c r="G12848" s="111"/>
      <c r="J12848" s="111"/>
      <c r="AD12848" s="111"/>
      <c r="AH12848" s="111"/>
    </row>
    <row r="12849" spans="3:34">
      <c r="C12849" s="111"/>
      <c r="D12849" s="111"/>
      <c r="E12849" s="111"/>
      <c r="F12849" s="138"/>
      <c r="G12849" s="111"/>
      <c r="J12849" s="111"/>
      <c r="AD12849" s="111"/>
      <c r="AH12849" s="111"/>
    </row>
    <row r="12850" spans="3:34">
      <c r="C12850" s="111"/>
      <c r="D12850" s="111"/>
      <c r="E12850" s="111"/>
      <c r="F12850" s="138"/>
      <c r="G12850" s="111"/>
      <c r="J12850" s="111"/>
      <c r="AD12850" s="111"/>
      <c r="AH12850" s="111"/>
    </row>
    <row r="12851" spans="3:34">
      <c r="C12851" s="111"/>
      <c r="D12851" s="111"/>
      <c r="E12851" s="111"/>
      <c r="F12851" s="138"/>
      <c r="G12851" s="111"/>
      <c r="J12851" s="111"/>
      <c r="AD12851" s="111"/>
      <c r="AH12851" s="111"/>
    </row>
    <row r="12852" spans="3:34">
      <c r="C12852" s="111"/>
      <c r="D12852" s="111"/>
      <c r="E12852" s="111"/>
      <c r="F12852" s="138"/>
      <c r="G12852" s="111"/>
      <c r="J12852" s="111"/>
      <c r="AD12852" s="111"/>
      <c r="AH12852" s="111"/>
    </row>
    <row r="12853" spans="3:34">
      <c r="C12853" s="111"/>
      <c r="D12853" s="111"/>
      <c r="E12853" s="111"/>
      <c r="F12853" s="138"/>
      <c r="G12853" s="111"/>
      <c r="J12853" s="111"/>
      <c r="AD12853" s="111"/>
      <c r="AH12853" s="111"/>
    </row>
    <row r="12854" spans="3:34">
      <c r="C12854" s="111"/>
      <c r="D12854" s="111"/>
      <c r="E12854" s="111"/>
      <c r="F12854" s="138"/>
      <c r="G12854" s="111"/>
      <c r="J12854" s="111"/>
      <c r="AD12854" s="111"/>
      <c r="AH12854" s="111"/>
    </row>
    <row r="12855" spans="3:34">
      <c r="C12855" s="111"/>
      <c r="D12855" s="111"/>
      <c r="E12855" s="111"/>
      <c r="F12855" s="138"/>
      <c r="G12855" s="111"/>
      <c r="J12855" s="111"/>
      <c r="AD12855" s="111"/>
      <c r="AH12855" s="111"/>
    </row>
    <row r="12856" spans="3:34">
      <c r="C12856" s="111"/>
      <c r="D12856" s="111"/>
      <c r="E12856" s="111"/>
      <c r="F12856" s="138"/>
      <c r="G12856" s="111"/>
      <c r="J12856" s="111"/>
      <c r="AD12856" s="111"/>
      <c r="AH12856" s="111"/>
    </row>
    <row r="12857" spans="3:34">
      <c r="C12857" s="111"/>
      <c r="D12857" s="111"/>
      <c r="E12857" s="111"/>
      <c r="F12857" s="138"/>
      <c r="G12857" s="111"/>
      <c r="J12857" s="111"/>
      <c r="AD12857" s="111"/>
      <c r="AH12857" s="111"/>
    </row>
    <row r="12858" spans="3:34">
      <c r="C12858" s="111"/>
      <c r="D12858" s="111"/>
      <c r="E12858" s="111"/>
      <c r="F12858" s="138"/>
      <c r="G12858" s="111"/>
      <c r="J12858" s="111"/>
      <c r="AD12858" s="111"/>
      <c r="AH12858" s="111"/>
    </row>
    <row r="12859" spans="3:34">
      <c r="C12859" s="111"/>
      <c r="D12859" s="111"/>
      <c r="E12859" s="111"/>
      <c r="F12859" s="138"/>
      <c r="G12859" s="111"/>
      <c r="J12859" s="111"/>
      <c r="AD12859" s="111"/>
      <c r="AH12859" s="111"/>
    </row>
    <row r="12860" spans="3:34">
      <c r="C12860" s="111"/>
      <c r="D12860" s="111"/>
      <c r="E12860" s="111"/>
      <c r="F12860" s="138"/>
      <c r="G12860" s="111"/>
      <c r="J12860" s="111"/>
      <c r="AD12860" s="111"/>
      <c r="AH12860" s="111"/>
    </row>
    <row r="12861" spans="3:34">
      <c r="C12861" s="111"/>
      <c r="D12861" s="111"/>
      <c r="E12861" s="111"/>
      <c r="F12861" s="138"/>
      <c r="G12861" s="111"/>
      <c r="J12861" s="111"/>
      <c r="AD12861" s="111"/>
      <c r="AH12861" s="111"/>
    </row>
    <row r="12862" spans="3:34">
      <c r="C12862" s="111"/>
      <c r="D12862" s="111"/>
      <c r="E12862" s="111"/>
      <c r="F12862" s="138"/>
      <c r="G12862" s="111"/>
      <c r="J12862" s="111"/>
      <c r="AD12862" s="111"/>
      <c r="AH12862" s="111"/>
    </row>
    <row r="12863" spans="3:34">
      <c r="C12863" s="111"/>
      <c r="D12863" s="111"/>
      <c r="E12863" s="111"/>
      <c r="F12863" s="138"/>
      <c r="G12863" s="111"/>
      <c r="J12863" s="111"/>
      <c r="AD12863" s="111"/>
      <c r="AH12863" s="111"/>
    </row>
    <row r="12864" spans="3:34">
      <c r="C12864" s="111"/>
      <c r="D12864" s="111"/>
      <c r="E12864" s="111"/>
      <c r="F12864" s="138"/>
      <c r="G12864" s="111"/>
      <c r="J12864" s="111"/>
      <c r="AD12864" s="111"/>
      <c r="AH12864" s="111"/>
    </row>
    <row r="12865" spans="3:34">
      <c r="C12865" s="111"/>
      <c r="D12865" s="111"/>
      <c r="E12865" s="111"/>
      <c r="F12865" s="138"/>
      <c r="G12865" s="111"/>
      <c r="J12865" s="111"/>
      <c r="AD12865" s="111"/>
      <c r="AH12865" s="111"/>
    </row>
    <row r="12866" spans="3:34">
      <c r="C12866" s="111"/>
      <c r="D12866" s="111"/>
      <c r="E12866" s="111"/>
      <c r="F12866" s="138"/>
      <c r="G12866" s="111"/>
      <c r="J12866" s="111"/>
      <c r="AD12866" s="111"/>
      <c r="AH12866" s="111"/>
    </row>
    <row r="12867" spans="3:34">
      <c r="C12867" s="111"/>
      <c r="D12867" s="111"/>
      <c r="E12867" s="111"/>
      <c r="F12867" s="138"/>
      <c r="G12867" s="111"/>
      <c r="J12867" s="111"/>
      <c r="AD12867" s="111"/>
      <c r="AH12867" s="111"/>
    </row>
    <row r="12868" spans="3:34">
      <c r="C12868" s="111"/>
      <c r="D12868" s="111"/>
      <c r="E12868" s="111"/>
      <c r="F12868" s="138"/>
      <c r="G12868" s="111"/>
      <c r="J12868" s="111"/>
      <c r="AD12868" s="111"/>
      <c r="AH12868" s="111"/>
    </row>
    <row r="12869" spans="3:34">
      <c r="C12869" s="111"/>
      <c r="D12869" s="111"/>
      <c r="E12869" s="111"/>
      <c r="F12869" s="138"/>
      <c r="G12869" s="111"/>
      <c r="J12869" s="111"/>
      <c r="AD12869" s="111"/>
      <c r="AH12869" s="111"/>
    </row>
    <row r="12870" spans="3:34">
      <c r="C12870" s="111"/>
      <c r="D12870" s="111"/>
      <c r="E12870" s="111"/>
      <c r="F12870" s="138"/>
      <c r="G12870" s="111"/>
      <c r="J12870" s="111"/>
      <c r="AD12870" s="111"/>
      <c r="AH12870" s="111"/>
    </row>
    <row r="12871" spans="3:34">
      <c r="C12871" s="111"/>
      <c r="D12871" s="111"/>
      <c r="E12871" s="111"/>
      <c r="F12871" s="138"/>
      <c r="G12871" s="111"/>
      <c r="J12871" s="111"/>
      <c r="AD12871" s="111"/>
      <c r="AH12871" s="111"/>
    </row>
    <row r="12872" spans="3:34">
      <c r="C12872" s="111"/>
      <c r="D12872" s="111"/>
      <c r="E12872" s="111"/>
      <c r="F12872" s="138"/>
      <c r="G12872" s="111"/>
      <c r="J12872" s="111"/>
      <c r="AD12872" s="111"/>
      <c r="AH12872" s="111"/>
    </row>
    <row r="12873" spans="3:34">
      <c r="C12873" s="111"/>
      <c r="D12873" s="111"/>
      <c r="E12873" s="111"/>
      <c r="F12873" s="138"/>
      <c r="G12873" s="111"/>
      <c r="J12873" s="111"/>
      <c r="AD12873" s="111"/>
      <c r="AH12873" s="111"/>
    </row>
    <row r="12874" spans="3:34">
      <c r="C12874" s="111"/>
      <c r="D12874" s="111"/>
      <c r="E12874" s="111"/>
      <c r="F12874" s="138"/>
      <c r="G12874" s="111"/>
      <c r="J12874" s="111"/>
      <c r="AD12874" s="111"/>
      <c r="AH12874" s="111"/>
    </row>
    <row r="12875" spans="3:34">
      <c r="C12875" s="111"/>
      <c r="D12875" s="111"/>
      <c r="E12875" s="111"/>
      <c r="F12875" s="138"/>
      <c r="G12875" s="111"/>
      <c r="J12875" s="111"/>
      <c r="AD12875" s="111"/>
      <c r="AH12875" s="111"/>
    </row>
    <row r="12876" spans="3:34">
      <c r="C12876" s="111"/>
      <c r="D12876" s="111"/>
      <c r="E12876" s="111"/>
      <c r="F12876" s="138"/>
      <c r="G12876" s="111"/>
      <c r="J12876" s="111"/>
      <c r="AD12876" s="111"/>
      <c r="AH12876" s="111"/>
    </row>
    <row r="12877" spans="3:34">
      <c r="C12877" s="111"/>
      <c r="D12877" s="111"/>
      <c r="E12877" s="111"/>
      <c r="F12877" s="138"/>
      <c r="G12877" s="111"/>
      <c r="J12877" s="111"/>
      <c r="AD12877" s="111"/>
      <c r="AH12877" s="111"/>
    </row>
    <row r="12878" spans="3:34">
      <c r="C12878" s="111"/>
      <c r="D12878" s="111"/>
      <c r="E12878" s="111"/>
      <c r="F12878" s="138"/>
      <c r="G12878" s="111"/>
      <c r="J12878" s="111"/>
      <c r="AD12878" s="111"/>
      <c r="AH12878" s="111"/>
    </row>
    <row r="12879" spans="3:34">
      <c r="C12879" s="111"/>
      <c r="D12879" s="111"/>
      <c r="E12879" s="111"/>
      <c r="F12879" s="138"/>
      <c r="G12879" s="111"/>
      <c r="J12879" s="111"/>
      <c r="AD12879" s="111"/>
      <c r="AH12879" s="111"/>
    </row>
    <row r="12880" spans="3:34">
      <c r="C12880" s="111"/>
      <c r="D12880" s="111"/>
      <c r="E12880" s="111"/>
      <c r="F12880" s="138"/>
      <c r="G12880" s="111"/>
      <c r="J12880" s="111"/>
      <c r="AD12880" s="111"/>
      <c r="AH12880" s="111"/>
    </row>
    <row r="12881" spans="3:34">
      <c r="C12881" s="111"/>
      <c r="D12881" s="111"/>
      <c r="E12881" s="111"/>
      <c r="F12881" s="138"/>
      <c r="G12881" s="111"/>
      <c r="J12881" s="111"/>
      <c r="AD12881" s="111"/>
      <c r="AH12881" s="111"/>
    </row>
    <row r="12882" spans="3:34">
      <c r="C12882" s="111"/>
      <c r="D12882" s="111"/>
      <c r="E12882" s="111"/>
      <c r="F12882" s="138"/>
      <c r="G12882" s="111"/>
      <c r="J12882" s="111"/>
      <c r="AD12882" s="111"/>
      <c r="AH12882" s="111"/>
    </row>
    <row r="12883" spans="3:34">
      <c r="C12883" s="111"/>
      <c r="D12883" s="111"/>
      <c r="E12883" s="111"/>
      <c r="F12883" s="138"/>
      <c r="G12883" s="111"/>
      <c r="J12883" s="111"/>
      <c r="AD12883" s="111"/>
      <c r="AH12883" s="111"/>
    </row>
    <row r="12884" spans="3:34">
      <c r="C12884" s="111"/>
      <c r="D12884" s="111"/>
      <c r="E12884" s="111"/>
      <c r="F12884" s="138"/>
      <c r="G12884" s="111"/>
      <c r="J12884" s="111"/>
      <c r="AD12884" s="111"/>
      <c r="AH12884" s="111"/>
    </row>
    <row r="12885" spans="3:34">
      <c r="C12885" s="111"/>
      <c r="D12885" s="111"/>
      <c r="E12885" s="111"/>
      <c r="F12885" s="138"/>
      <c r="G12885" s="111"/>
      <c r="J12885" s="111"/>
      <c r="AD12885" s="111"/>
      <c r="AH12885" s="111"/>
    </row>
    <row r="12886" spans="3:34">
      <c r="C12886" s="111"/>
      <c r="D12886" s="111"/>
      <c r="E12886" s="111"/>
      <c r="F12886" s="138"/>
      <c r="G12886" s="111"/>
      <c r="J12886" s="111"/>
      <c r="AD12886" s="111"/>
      <c r="AH12886" s="111"/>
    </row>
    <row r="12887" spans="3:34">
      <c r="C12887" s="111"/>
      <c r="D12887" s="111"/>
      <c r="E12887" s="111"/>
      <c r="F12887" s="138"/>
      <c r="G12887" s="111"/>
      <c r="J12887" s="111"/>
      <c r="AD12887" s="111"/>
      <c r="AH12887" s="111"/>
    </row>
    <row r="12888" spans="3:34">
      <c r="C12888" s="111"/>
      <c r="D12888" s="111"/>
      <c r="E12888" s="111"/>
      <c r="F12888" s="138"/>
      <c r="G12888" s="111"/>
      <c r="J12888" s="111"/>
      <c r="AD12888" s="111"/>
      <c r="AH12888" s="111"/>
    </row>
    <row r="12889" spans="3:34">
      <c r="C12889" s="111"/>
      <c r="D12889" s="111"/>
      <c r="E12889" s="111"/>
      <c r="F12889" s="138"/>
      <c r="G12889" s="111"/>
      <c r="J12889" s="111"/>
      <c r="AD12889" s="111"/>
      <c r="AH12889" s="111"/>
    </row>
    <row r="12890" spans="3:34">
      <c r="C12890" s="111"/>
      <c r="D12890" s="111"/>
      <c r="E12890" s="111"/>
      <c r="F12890" s="138"/>
      <c r="G12890" s="111"/>
      <c r="J12890" s="111"/>
      <c r="AD12890" s="111"/>
      <c r="AH12890" s="111"/>
    </row>
    <row r="12891" spans="3:34">
      <c r="C12891" s="111"/>
      <c r="D12891" s="111"/>
      <c r="E12891" s="111"/>
      <c r="F12891" s="138"/>
      <c r="G12891" s="111"/>
      <c r="J12891" s="111"/>
      <c r="AD12891" s="111"/>
      <c r="AH12891" s="111"/>
    </row>
    <row r="12892" spans="3:34">
      <c r="C12892" s="111"/>
      <c r="D12892" s="111"/>
      <c r="E12892" s="111"/>
      <c r="F12892" s="138"/>
      <c r="G12892" s="111"/>
      <c r="J12892" s="111"/>
      <c r="AD12892" s="111"/>
      <c r="AH12892" s="111"/>
    </row>
    <row r="12893" spans="3:34">
      <c r="C12893" s="111"/>
      <c r="D12893" s="111"/>
      <c r="E12893" s="111"/>
      <c r="F12893" s="138"/>
      <c r="G12893" s="111"/>
      <c r="J12893" s="111"/>
      <c r="AD12893" s="111"/>
      <c r="AH12893" s="111"/>
    </row>
    <row r="12894" spans="3:34">
      <c r="C12894" s="111"/>
      <c r="D12894" s="111"/>
      <c r="E12894" s="111"/>
      <c r="F12894" s="138"/>
      <c r="G12894" s="111"/>
      <c r="J12894" s="111"/>
      <c r="AD12894" s="111"/>
      <c r="AH12894" s="111"/>
    </row>
    <row r="12895" spans="3:34">
      <c r="C12895" s="111"/>
      <c r="D12895" s="111"/>
      <c r="E12895" s="111"/>
      <c r="F12895" s="138"/>
      <c r="G12895" s="111"/>
      <c r="J12895" s="111"/>
      <c r="AD12895" s="111"/>
      <c r="AH12895" s="111"/>
    </row>
    <row r="12896" spans="3:34">
      <c r="C12896" s="111"/>
      <c r="D12896" s="111"/>
      <c r="E12896" s="111"/>
      <c r="F12896" s="138"/>
      <c r="G12896" s="111"/>
      <c r="J12896" s="111"/>
      <c r="AD12896" s="111"/>
      <c r="AH12896" s="111"/>
    </row>
    <row r="12897" spans="3:34">
      <c r="C12897" s="111"/>
      <c r="D12897" s="111"/>
      <c r="E12897" s="111"/>
      <c r="F12897" s="138"/>
      <c r="G12897" s="111"/>
      <c r="J12897" s="111"/>
      <c r="AD12897" s="111"/>
      <c r="AH12897" s="111"/>
    </row>
    <row r="12898" spans="3:34">
      <c r="C12898" s="111"/>
      <c r="D12898" s="111"/>
      <c r="E12898" s="111"/>
      <c r="F12898" s="138"/>
      <c r="G12898" s="111"/>
      <c r="J12898" s="111"/>
      <c r="AD12898" s="111"/>
      <c r="AH12898" s="111"/>
    </row>
    <row r="12899" spans="3:34">
      <c r="C12899" s="111"/>
      <c r="D12899" s="111"/>
      <c r="E12899" s="111"/>
      <c r="F12899" s="138"/>
      <c r="G12899" s="111"/>
      <c r="J12899" s="111"/>
      <c r="AD12899" s="111"/>
      <c r="AH12899" s="111"/>
    </row>
    <row r="12900" spans="3:34">
      <c r="C12900" s="111"/>
      <c r="D12900" s="111"/>
      <c r="E12900" s="111"/>
      <c r="F12900" s="138"/>
      <c r="G12900" s="111"/>
      <c r="J12900" s="111"/>
      <c r="AD12900" s="111"/>
      <c r="AH12900" s="111"/>
    </row>
    <row r="12901" spans="3:34">
      <c r="C12901" s="111"/>
      <c r="D12901" s="111"/>
      <c r="E12901" s="111"/>
      <c r="F12901" s="138"/>
      <c r="G12901" s="111"/>
      <c r="J12901" s="111"/>
      <c r="AD12901" s="111"/>
      <c r="AH12901" s="111"/>
    </row>
    <row r="12902" spans="3:34">
      <c r="C12902" s="111"/>
      <c r="D12902" s="111"/>
      <c r="E12902" s="111"/>
      <c r="F12902" s="138"/>
      <c r="G12902" s="111"/>
      <c r="J12902" s="111"/>
      <c r="AD12902" s="111"/>
      <c r="AH12902" s="111"/>
    </row>
    <row r="12903" spans="3:34">
      <c r="C12903" s="111"/>
      <c r="D12903" s="111"/>
      <c r="E12903" s="111"/>
      <c r="F12903" s="138"/>
      <c r="G12903" s="111"/>
      <c r="J12903" s="111"/>
      <c r="AD12903" s="111"/>
      <c r="AH12903" s="111"/>
    </row>
    <row r="12904" spans="3:34">
      <c r="C12904" s="111"/>
      <c r="D12904" s="111"/>
      <c r="E12904" s="111"/>
      <c r="F12904" s="138"/>
      <c r="G12904" s="111"/>
      <c r="J12904" s="111"/>
      <c r="AD12904" s="111"/>
      <c r="AH12904" s="111"/>
    </row>
    <row r="12905" spans="3:34">
      <c r="C12905" s="111"/>
      <c r="D12905" s="111"/>
      <c r="E12905" s="111"/>
      <c r="F12905" s="138"/>
      <c r="G12905" s="111"/>
      <c r="J12905" s="111"/>
      <c r="AD12905" s="111"/>
      <c r="AH12905" s="111"/>
    </row>
    <row r="12906" spans="3:34">
      <c r="C12906" s="111"/>
      <c r="D12906" s="111"/>
      <c r="E12906" s="111"/>
      <c r="F12906" s="138"/>
      <c r="G12906" s="111"/>
      <c r="J12906" s="111"/>
      <c r="AD12906" s="111"/>
      <c r="AH12906" s="111"/>
    </row>
    <row r="12907" spans="3:34">
      <c r="C12907" s="111"/>
      <c r="D12907" s="111"/>
      <c r="E12907" s="111"/>
      <c r="F12907" s="138"/>
      <c r="G12907" s="111"/>
      <c r="J12907" s="111"/>
      <c r="AD12907" s="111"/>
      <c r="AH12907" s="111"/>
    </row>
    <row r="12908" spans="3:34">
      <c r="C12908" s="111"/>
      <c r="D12908" s="111"/>
      <c r="E12908" s="111"/>
      <c r="F12908" s="138"/>
      <c r="G12908" s="111"/>
      <c r="J12908" s="111"/>
      <c r="AD12908" s="111"/>
      <c r="AH12908" s="111"/>
    </row>
    <row r="12909" spans="3:34">
      <c r="C12909" s="111"/>
      <c r="D12909" s="111"/>
      <c r="E12909" s="111"/>
      <c r="F12909" s="138"/>
      <c r="G12909" s="111"/>
      <c r="J12909" s="111"/>
      <c r="AD12909" s="111"/>
      <c r="AH12909" s="111"/>
    </row>
    <row r="12910" spans="3:34">
      <c r="C12910" s="111"/>
      <c r="D12910" s="111"/>
      <c r="E12910" s="111"/>
      <c r="F12910" s="138"/>
      <c r="G12910" s="111"/>
      <c r="J12910" s="111"/>
      <c r="AD12910" s="111"/>
      <c r="AH12910" s="111"/>
    </row>
    <row r="12911" spans="3:34">
      <c r="C12911" s="111"/>
      <c r="D12911" s="111"/>
      <c r="E12911" s="111"/>
      <c r="F12911" s="138"/>
      <c r="G12911" s="111"/>
      <c r="J12911" s="111"/>
      <c r="AD12911" s="111"/>
      <c r="AH12911" s="111"/>
    </row>
    <row r="12912" spans="3:34">
      <c r="C12912" s="111"/>
      <c r="D12912" s="111"/>
      <c r="E12912" s="111"/>
      <c r="F12912" s="138"/>
      <c r="G12912" s="111"/>
      <c r="J12912" s="111"/>
      <c r="AD12912" s="111"/>
      <c r="AH12912" s="111"/>
    </row>
    <row r="12913" spans="3:34">
      <c r="C12913" s="111"/>
      <c r="D12913" s="111"/>
      <c r="E12913" s="111"/>
      <c r="F12913" s="138"/>
      <c r="G12913" s="111"/>
      <c r="J12913" s="111"/>
      <c r="AD12913" s="111"/>
      <c r="AH12913" s="111"/>
    </row>
    <row r="12914" spans="3:34">
      <c r="C12914" s="111"/>
      <c r="D12914" s="111"/>
      <c r="E12914" s="111"/>
      <c r="F12914" s="138"/>
      <c r="G12914" s="111"/>
      <c r="J12914" s="111"/>
      <c r="AD12914" s="111"/>
      <c r="AH12914" s="111"/>
    </row>
    <row r="12915" spans="3:34">
      <c r="C12915" s="111"/>
      <c r="D12915" s="111"/>
      <c r="E12915" s="111"/>
      <c r="F12915" s="138"/>
      <c r="G12915" s="111"/>
      <c r="J12915" s="111"/>
      <c r="AD12915" s="111"/>
      <c r="AH12915" s="111"/>
    </row>
    <row r="12916" spans="3:34">
      <c r="C12916" s="111"/>
      <c r="D12916" s="111"/>
      <c r="E12916" s="111"/>
      <c r="F12916" s="138"/>
      <c r="G12916" s="111"/>
      <c r="J12916" s="111"/>
      <c r="AD12916" s="111"/>
      <c r="AH12916" s="111"/>
    </row>
    <row r="12917" spans="3:34">
      <c r="C12917" s="111"/>
      <c r="D12917" s="111"/>
      <c r="E12917" s="111"/>
      <c r="F12917" s="138"/>
      <c r="G12917" s="111"/>
      <c r="J12917" s="111"/>
      <c r="AD12917" s="111"/>
      <c r="AH12917" s="111"/>
    </row>
    <row r="12918" spans="3:34">
      <c r="C12918" s="111"/>
      <c r="D12918" s="111"/>
      <c r="E12918" s="111"/>
      <c r="F12918" s="138"/>
      <c r="G12918" s="111"/>
      <c r="J12918" s="111"/>
      <c r="AD12918" s="111"/>
      <c r="AH12918" s="111"/>
    </row>
    <row r="12919" spans="3:34">
      <c r="C12919" s="111"/>
      <c r="D12919" s="111"/>
      <c r="E12919" s="111"/>
      <c r="F12919" s="138"/>
      <c r="G12919" s="111"/>
      <c r="J12919" s="111"/>
      <c r="AD12919" s="111"/>
      <c r="AH12919" s="111"/>
    </row>
    <row r="12920" spans="3:34">
      <c r="C12920" s="111"/>
      <c r="D12920" s="111"/>
      <c r="E12920" s="111"/>
      <c r="F12920" s="138"/>
      <c r="G12920" s="111"/>
      <c r="J12920" s="111"/>
      <c r="AD12920" s="111"/>
      <c r="AH12920" s="111"/>
    </row>
    <row r="12921" spans="3:34">
      <c r="C12921" s="111"/>
      <c r="D12921" s="111"/>
      <c r="E12921" s="111"/>
      <c r="F12921" s="138"/>
      <c r="G12921" s="111"/>
      <c r="J12921" s="111"/>
      <c r="AD12921" s="111"/>
      <c r="AH12921" s="111"/>
    </row>
    <row r="12922" spans="3:34">
      <c r="C12922" s="111"/>
      <c r="D12922" s="111"/>
      <c r="E12922" s="111"/>
      <c r="F12922" s="138"/>
      <c r="G12922" s="111"/>
      <c r="J12922" s="111"/>
      <c r="AD12922" s="111"/>
      <c r="AH12922" s="111"/>
    </row>
    <row r="12923" spans="3:34">
      <c r="C12923" s="111"/>
      <c r="D12923" s="111"/>
      <c r="E12923" s="111"/>
      <c r="F12923" s="138"/>
      <c r="G12923" s="111"/>
      <c r="J12923" s="111"/>
      <c r="AD12923" s="111"/>
      <c r="AH12923" s="111"/>
    </row>
    <row r="12924" spans="3:34">
      <c r="C12924" s="111"/>
      <c r="D12924" s="111"/>
      <c r="E12924" s="111"/>
      <c r="F12924" s="138"/>
      <c r="G12924" s="111"/>
      <c r="J12924" s="111"/>
      <c r="AD12924" s="111"/>
      <c r="AH12924" s="111"/>
    </row>
    <row r="12925" spans="3:34">
      <c r="C12925" s="111"/>
      <c r="D12925" s="111"/>
      <c r="E12925" s="111"/>
      <c r="F12925" s="138"/>
      <c r="G12925" s="111"/>
      <c r="J12925" s="111"/>
      <c r="AD12925" s="111"/>
      <c r="AH12925" s="111"/>
    </row>
    <row r="12926" spans="3:34">
      <c r="C12926" s="111"/>
      <c r="D12926" s="111"/>
      <c r="E12926" s="111"/>
      <c r="F12926" s="138"/>
      <c r="G12926" s="111"/>
      <c r="J12926" s="111"/>
      <c r="AD12926" s="111"/>
      <c r="AH12926" s="111"/>
    </row>
    <row r="12927" spans="3:34">
      <c r="C12927" s="111"/>
      <c r="D12927" s="111"/>
      <c r="E12927" s="111"/>
      <c r="F12927" s="138"/>
      <c r="G12927" s="111"/>
      <c r="J12927" s="111"/>
      <c r="AD12927" s="111"/>
      <c r="AH12927" s="111"/>
    </row>
    <row r="12928" spans="3:34">
      <c r="C12928" s="111"/>
      <c r="D12928" s="111"/>
      <c r="E12928" s="111"/>
      <c r="F12928" s="138"/>
      <c r="G12928" s="111"/>
      <c r="J12928" s="111"/>
      <c r="AD12928" s="111"/>
      <c r="AH12928" s="111"/>
    </row>
    <row r="12929" spans="3:34">
      <c r="C12929" s="111"/>
      <c r="D12929" s="111"/>
      <c r="E12929" s="111"/>
      <c r="F12929" s="138"/>
      <c r="G12929" s="111"/>
      <c r="J12929" s="111"/>
      <c r="AD12929" s="111"/>
      <c r="AH12929" s="111"/>
    </row>
    <row r="12930" spans="3:34">
      <c r="C12930" s="111"/>
      <c r="D12930" s="111"/>
      <c r="E12930" s="111"/>
      <c r="F12930" s="138"/>
      <c r="G12930" s="111"/>
      <c r="J12930" s="111"/>
      <c r="AD12930" s="111"/>
      <c r="AH12930" s="111"/>
    </row>
    <row r="12931" spans="3:34">
      <c r="C12931" s="111"/>
      <c r="D12931" s="111"/>
      <c r="E12931" s="111"/>
      <c r="F12931" s="138"/>
      <c r="G12931" s="111"/>
      <c r="J12931" s="111"/>
      <c r="AD12931" s="111"/>
      <c r="AH12931" s="111"/>
    </row>
    <row r="12932" spans="3:34">
      <c r="C12932" s="111"/>
      <c r="D12932" s="111"/>
      <c r="E12932" s="111"/>
      <c r="F12932" s="138"/>
      <c r="G12932" s="111"/>
      <c r="J12932" s="111"/>
      <c r="AD12932" s="111"/>
      <c r="AH12932" s="111"/>
    </row>
    <row r="12933" spans="3:34">
      <c r="C12933" s="111"/>
      <c r="D12933" s="111"/>
      <c r="E12933" s="111"/>
      <c r="F12933" s="138"/>
      <c r="G12933" s="111"/>
      <c r="J12933" s="111"/>
      <c r="AD12933" s="111"/>
      <c r="AH12933" s="111"/>
    </row>
    <row r="12934" spans="3:34">
      <c r="C12934" s="111"/>
      <c r="D12934" s="111"/>
      <c r="E12934" s="111"/>
      <c r="F12934" s="138"/>
      <c r="G12934" s="111"/>
      <c r="J12934" s="111"/>
      <c r="AD12934" s="111"/>
      <c r="AH12934" s="111"/>
    </row>
    <row r="12935" spans="3:34">
      <c r="C12935" s="111"/>
      <c r="D12935" s="111"/>
      <c r="E12935" s="111"/>
      <c r="F12935" s="138"/>
      <c r="G12935" s="111"/>
      <c r="J12935" s="111"/>
      <c r="AD12935" s="111"/>
      <c r="AH12935" s="111"/>
    </row>
    <row r="12936" spans="3:34">
      <c r="C12936" s="111"/>
      <c r="D12936" s="111"/>
      <c r="E12936" s="111"/>
      <c r="F12936" s="138"/>
      <c r="G12936" s="111"/>
      <c r="J12936" s="111"/>
      <c r="AD12936" s="111"/>
      <c r="AH12936" s="111"/>
    </row>
    <row r="12937" spans="3:34">
      <c r="C12937" s="111"/>
      <c r="D12937" s="111"/>
      <c r="E12937" s="111"/>
      <c r="F12937" s="138"/>
      <c r="G12937" s="111"/>
      <c r="J12937" s="111"/>
      <c r="AD12937" s="111"/>
      <c r="AH12937" s="111"/>
    </row>
    <row r="12938" spans="3:34">
      <c r="C12938" s="111"/>
      <c r="D12938" s="111"/>
      <c r="E12938" s="111"/>
      <c r="F12938" s="138"/>
      <c r="G12938" s="111"/>
      <c r="J12938" s="111"/>
      <c r="AD12938" s="111"/>
      <c r="AH12938" s="111"/>
    </row>
    <row r="12939" spans="3:34">
      <c r="C12939" s="111"/>
      <c r="D12939" s="111"/>
      <c r="E12939" s="111"/>
      <c r="F12939" s="138"/>
      <c r="G12939" s="111"/>
      <c r="J12939" s="111"/>
      <c r="AD12939" s="111"/>
      <c r="AH12939" s="111"/>
    </row>
    <row r="12940" spans="3:34">
      <c r="C12940" s="111"/>
      <c r="D12940" s="111"/>
      <c r="E12940" s="111"/>
      <c r="F12940" s="138"/>
      <c r="G12940" s="111"/>
      <c r="J12940" s="111"/>
      <c r="AD12940" s="111"/>
      <c r="AH12940" s="111"/>
    </row>
    <row r="12941" spans="3:34">
      <c r="C12941" s="111"/>
      <c r="D12941" s="111"/>
      <c r="E12941" s="111"/>
      <c r="F12941" s="138"/>
      <c r="G12941" s="111"/>
      <c r="J12941" s="111"/>
      <c r="AD12941" s="111"/>
      <c r="AH12941" s="111"/>
    </row>
    <row r="12942" spans="3:34">
      <c r="C12942" s="111"/>
      <c r="D12942" s="111"/>
      <c r="E12942" s="111"/>
      <c r="F12942" s="138"/>
      <c r="G12942" s="111"/>
      <c r="J12942" s="111"/>
      <c r="AD12942" s="111"/>
      <c r="AH12942" s="111"/>
    </row>
    <row r="12943" spans="3:34">
      <c r="C12943" s="111"/>
      <c r="D12943" s="111"/>
      <c r="E12943" s="111"/>
      <c r="F12943" s="138"/>
      <c r="G12943" s="111"/>
      <c r="J12943" s="111"/>
      <c r="AD12943" s="111"/>
      <c r="AH12943" s="111"/>
    </row>
    <row r="12944" spans="3:34">
      <c r="C12944" s="111"/>
      <c r="D12944" s="111"/>
      <c r="E12944" s="111"/>
      <c r="F12944" s="138"/>
      <c r="G12944" s="111"/>
      <c r="J12944" s="111"/>
      <c r="AD12944" s="111"/>
      <c r="AH12944" s="111"/>
    </row>
    <row r="12945" spans="3:34">
      <c r="C12945" s="111"/>
      <c r="D12945" s="111"/>
      <c r="E12945" s="111"/>
      <c r="F12945" s="138"/>
      <c r="G12945" s="111"/>
      <c r="J12945" s="111"/>
      <c r="AD12945" s="111"/>
      <c r="AH12945" s="111"/>
    </row>
    <row r="12946" spans="3:34">
      <c r="C12946" s="111"/>
      <c r="D12946" s="111"/>
      <c r="E12946" s="111"/>
      <c r="F12946" s="138"/>
      <c r="G12946" s="111"/>
      <c r="J12946" s="111"/>
      <c r="AD12946" s="111"/>
      <c r="AH12946" s="111"/>
    </row>
    <row r="12947" spans="3:34">
      <c r="C12947" s="111"/>
      <c r="D12947" s="111"/>
      <c r="E12947" s="111"/>
      <c r="F12947" s="138"/>
      <c r="G12947" s="111"/>
      <c r="J12947" s="111"/>
      <c r="AD12947" s="111"/>
      <c r="AH12947" s="111"/>
    </row>
    <row r="12948" spans="3:34">
      <c r="C12948" s="111"/>
      <c r="D12948" s="111"/>
      <c r="E12948" s="111"/>
      <c r="F12948" s="138"/>
      <c r="G12948" s="111"/>
      <c r="J12948" s="111"/>
      <c r="AD12948" s="111"/>
      <c r="AH12948" s="111"/>
    </row>
    <row r="12949" spans="3:34">
      <c r="C12949" s="111"/>
      <c r="D12949" s="111"/>
      <c r="E12949" s="111"/>
      <c r="F12949" s="138"/>
      <c r="G12949" s="111"/>
      <c r="J12949" s="111"/>
      <c r="AD12949" s="111"/>
      <c r="AH12949" s="111"/>
    </row>
    <row r="12950" spans="3:34">
      <c r="C12950" s="111"/>
      <c r="D12950" s="111"/>
      <c r="E12950" s="111"/>
      <c r="F12950" s="138"/>
      <c r="G12950" s="111"/>
      <c r="J12950" s="111"/>
      <c r="AD12950" s="111"/>
      <c r="AH12950" s="111"/>
    </row>
    <row r="12951" spans="3:34">
      <c r="C12951" s="111"/>
      <c r="D12951" s="111"/>
      <c r="E12951" s="111"/>
      <c r="F12951" s="138"/>
      <c r="G12951" s="111"/>
      <c r="J12951" s="111"/>
      <c r="AD12951" s="111"/>
      <c r="AH12951" s="111"/>
    </row>
    <row r="12952" spans="3:34">
      <c r="C12952" s="111"/>
      <c r="D12952" s="111"/>
      <c r="E12952" s="111"/>
      <c r="F12952" s="138"/>
      <c r="G12952" s="111"/>
      <c r="J12952" s="111"/>
      <c r="AD12952" s="111"/>
      <c r="AH12952" s="111"/>
    </row>
    <row r="12953" spans="3:34">
      <c r="C12953" s="111"/>
      <c r="D12953" s="111"/>
      <c r="E12953" s="111"/>
      <c r="F12953" s="138"/>
      <c r="G12953" s="111"/>
      <c r="J12953" s="111"/>
      <c r="AD12953" s="111"/>
      <c r="AH12953" s="111"/>
    </row>
    <row r="12954" spans="3:34">
      <c r="C12954" s="111"/>
      <c r="D12954" s="111"/>
      <c r="E12954" s="111"/>
      <c r="F12954" s="138"/>
      <c r="G12954" s="111"/>
      <c r="J12954" s="111"/>
      <c r="AD12954" s="111"/>
      <c r="AH12954" s="111"/>
    </row>
    <row r="12955" spans="3:34">
      <c r="C12955" s="111"/>
      <c r="D12955" s="111"/>
      <c r="E12955" s="111"/>
      <c r="F12955" s="138"/>
      <c r="G12955" s="111"/>
      <c r="J12955" s="111"/>
      <c r="AD12955" s="111"/>
      <c r="AH12955" s="111"/>
    </row>
    <row r="12956" spans="3:34">
      <c r="C12956" s="111"/>
      <c r="D12956" s="111"/>
      <c r="E12956" s="111"/>
      <c r="F12956" s="138"/>
      <c r="G12956" s="111"/>
      <c r="J12956" s="111"/>
      <c r="AD12956" s="111"/>
      <c r="AH12956" s="111"/>
    </row>
    <row r="12957" spans="3:34">
      <c r="C12957" s="111"/>
      <c r="D12957" s="111"/>
      <c r="E12957" s="111"/>
      <c r="F12957" s="138"/>
      <c r="G12957" s="111"/>
      <c r="J12957" s="111"/>
      <c r="AD12957" s="111"/>
      <c r="AH12957" s="111"/>
    </row>
    <row r="12958" spans="3:34">
      <c r="C12958" s="111"/>
      <c r="D12958" s="111"/>
      <c r="E12958" s="111"/>
      <c r="F12958" s="138"/>
      <c r="G12958" s="111"/>
      <c r="J12958" s="111"/>
      <c r="AD12958" s="111"/>
      <c r="AH12958" s="111"/>
    </row>
    <row r="12959" spans="3:34">
      <c r="C12959" s="111"/>
      <c r="D12959" s="111"/>
      <c r="E12959" s="111"/>
      <c r="F12959" s="138"/>
      <c r="G12959" s="111"/>
      <c r="J12959" s="111"/>
      <c r="AD12959" s="111"/>
      <c r="AH12959" s="111"/>
    </row>
    <row r="12960" spans="3:34">
      <c r="C12960" s="111"/>
      <c r="D12960" s="111"/>
      <c r="E12960" s="111"/>
      <c r="F12960" s="138"/>
      <c r="G12960" s="111"/>
      <c r="J12960" s="111"/>
      <c r="AD12960" s="111"/>
      <c r="AH12960" s="111"/>
    </row>
    <row r="12961" spans="3:34">
      <c r="C12961" s="111"/>
      <c r="D12961" s="111"/>
      <c r="E12961" s="111"/>
      <c r="F12961" s="138"/>
      <c r="G12961" s="111"/>
      <c r="J12961" s="111"/>
      <c r="AD12961" s="111"/>
      <c r="AH12961" s="111"/>
    </row>
    <row r="12962" spans="3:34">
      <c r="C12962" s="111"/>
      <c r="D12962" s="111"/>
      <c r="E12962" s="111"/>
      <c r="F12962" s="138"/>
      <c r="G12962" s="111"/>
      <c r="J12962" s="111"/>
      <c r="AD12962" s="111"/>
      <c r="AH12962" s="111"/>
    </row>
    <row r="12963" spans="3:34">
      <c r="C12963" s="111"/>
      <c r="D12963" s="111"/>
      <c r="E12963" s="111"/>
      <c r="F12963" s="138"/>
      <c r="G12963" s="111"/>
      <c r="J12963" s="111"/>
      <c r="AD12963" s="111"/>
      <c r="AH12963" s="111"/>
    </row>
    <row r="12964" spans="3:34">
      <c r="C12964" s="111"/>
      <c r="D12964" s="111"/>
      <c r="E12964" s="111"/>
      <c r="F12964" s="138"/>
      <c r="G12964" s="111"/>
      <c r="J12964" s="111"/>
      <c r="AD12964" s="111"/>
      <c r="AH12964" s="111"/>
    </row>
    <row r="12965" spans="3:34">
      <c r="C12965" s="111"/>
      <c r="D12965" s="111"/>
      <c r="E12965" s="111"/>
      <c r="F12965" s="138"/>
      <c r="G12965" s="111"/>
      <c r="J12965" s="111"/>
      <c r="AD12965" s="111"/>
      <c r="AH12965" s="111"/>
    </row>
    <row r="12966" spans="3:34">
      <c r="C12966" s="111"/>
      <c r="D12966" s="111"/>
      <c r="E12966" s="111"/>
      <c r="F12966" s="138"/>
      <c r="G12966" s="111"/>
      <c r="J12966" s="111"/>
      <c r="AD12966" s="111"/>
      <c r="AH12966" s="111"/>
    </row>
    <row r="12967" spans="3:34">
      <c r="C12967" s="111"/>
      <c r="D12967" s="111"/>
      <c r="E12967" s="111"/>
      <c r="F12967" s="138"/>
      <c r="G12967" s="111"/>
      <c r="J12967" s="111"/>
      <c r="AD12967" s="111"/>
      <c r="AH12967" s="111"/>
    </row>
    <row r="12968" spans="3:34">
      <c r="C12968" s="111"/>
      <c r="D12968" s="111"/>
      <c r="E12968" s="111"/>
      <c r="F12968" s="138"/>
      <c r="G12968" s="111"/>
      <c r="J12968" s="111"/>
      <c r="AD12968" s="111"/>
      <c r="AH12968" s="111"/>
    </row>
    <row r="12969" spans="3:34">
      <c r="C12969" s="111"/>
      <c r="D12969" s="111"/>
      <c r="E12969" s="111"/>
      <c r="F12969" s="138"/>
      <c r="G12969" s="111"/>
      <c r="J12969" s="111"/>
      <c r="AD12969" s="111"/>
      <c r="AH12969" s="111"/>
    </row>
    <row r="12970" spans="3:34">
      <c r="C12970" s="111"/>
      <c r="D12970" s="111"/>
      <c r="E12970" s="111"/>
      <c r="F12970" s="138"/>
      <c r="G12970" s="111"/>
      <c r="J12970" s="111"/>
      <c r="AD12970" s="111"/>
      <c r="AH12970" s="111"/>
    </row>
    <row r="12971" spans="3:34">
      <c r="C12971" s="111"/>
      <c r="D12971" s="111"/>
      <c r="E12971" s="111"/>
      <c r="F12971" s="138"/>
      <c r="G12971" s="111"/>
      <c r="J12971" s="111"/>
      <c r="AD12971" s="111"/>
      <c r="AH12971" s="111"/>
    </row>
    <row r="12972" spans="3:34">
      <c r="C12972" s="111"/>
      <c r="D12972" s="111"/>
      <c r="E12972" s="111"/>
      <c r="F12972" s="138"/>
      <c r="G12972" s="111"/>
      <c r="J12972" s="111"/>
      <c r="AD12972" s="111"/>
      <c r="AH12972" s="111"/>
    </row>
    <row r="12973" spans="3:34">
      <c r="C12973" s="111"/>
      <c r="D12973" s="111"/>
      <c r="E12973" s="111"/>
      <c r="F12973" s="138"/>
      <c r="G12973" s="111"/>
      <c r="J12973" s="111"/>
      <c r="AD12973" s="111"/>
      <c r="AH12973" s="111"/>
    </row>
    <row r="12974" spans="3:34">
      <c r="C12974" s="111"/>
      <c r="D12974" s="111"/>
      <c r="E12974" s="111"/>
      <c r="F12974" s="138"/>
      <c r="G12974" s="111"/>
      <c r="J12974" s="111"/>
      <c r="AD12974" s="111"/>
      <c r="AH12974" s="111"/>
    </row>
    <row r="12975" spans="3:34">
      <c r="C12975" s="111"/>
      <c r="D12975" s="111"/>
      <c r="E12975" s="111"/>
      <c r="F12975" s="138"/>
      <c r="G12975" s="111"/>
      <c r="J12975" s="111"/>
      <c r="AD12975" s="111"/>
      <c r="AH12975" s="111"/>
    </row>
    <row r="12976" spans="3:34">
      <c r="C12976" s="111"/>
      <c r="D12976" s="111"/>
      <c r="E12976" s="111"/>
      <c r="F12976" s="138"/>
      <c r="G12976" s="111"/>
      <c r="J12976" s="111"/>
      <c r="AD12976" s="111"/>
      <c r="AH12976" s="111"/>
    </row>
    <row r="12977" spans="3:34">
      <c r="C12977" s="111"/>
      <c r="D12977" s="111"/>
      <c r="E12977" s="111"/>
      <c r="F12977" s="138"/>
      <c r="G12977" s="111"/>
      <c r="J12977" s="111"/>
      <c r="AD12977" s="111"/>
      <c r="AH12977" s="111"/>
    </row>
    <row r="12978" spans="3:34">
      <c r="C12978" s="111"/>
      <c r="D12978" s="111"/>
      <c r="E12978" s="111"/>
      <c r="F12978" s="138"/>
      <c r="G12978" s="111"/>
      <c r="J12978" s="111"/>
      <c r="AD12978" s="111"/>
      <c r="AH12978" s="111"/>
    </row>
    <row r="12979" spans="3:34">
      <c r="C12979" s="111"/>
      <c r="D12979" s="111"/>
      <c r="E12979" s="111"/>
      <c r="F12979" s="138"/>
      <c r="G12979" s="111"/>
      <c r="J12979" s="111"/>
      <c r="AD12979" s="111"/>
      <c r="AH12979" s="111"/>
    </row>
    <row r="12980" spans="3:34">
      <c r="C12980" s="111"/>
      <c r="D12980" s="111"/>
      <c r="E12980" s="111"/>
      <c r="F12980" s="138"/>
      <c r="G12980" s="111"/>
      <c r="J12980" s="111"/>
      <c r="AD12980" s="111"/>
      <c r="AH12980" s="111"/>
    </row>
    <row r="12981" spans="3:34">
      <c r="C12981" s="111"/>
      <c r="D12981" s="111"/>
      <c r="E12981" s="111"/>
      <c r="F12981" s="138"/>
      <c r="G12981" s="111"/>
      <c r="J12981" s="111"/>
      <c r="AD12981" s="111"/>
      <c r="AH12981" s="111"/>
    </row>
    <row r="12982" spans="3:34">
      <c r="C12982" s="111"/>
      <c r="D12982" s="111"/>
      <c r="E12982" s="111"/>
      <c r="F12982" s="138"/>
      <c r="G12982" s="111"/>
      <c r="J12982" s="111"/>
      <c r="AD12982" s="111"/>
      <c r="AH12982" s="111"/>
    </row>
    <row r="12983" spans="3:34">
      <c r="C12983" s="111"/>
      <c r="D12983" s="111"/>
      <c r="E12983" s="111"/>
      <c r="F12983" s="138"/>
      <c r="G12983" s="111"/>
      <c r="J12983" s="111"/>
      <c r="AD12983" s="111"/>
      <c r="AH12983" s="111"/>
    </row>
    <row r="12984" spans="3:34">
      <c r="C12984" s="111"/>
      <c r="D12984" s="111"/>
      <c r="E12984" s="111"/>
      <c r="F12984" s="138"/>
      <c r="G12984" s="111"/>
      <c r="J12984" s="111"/>
      <c r="AD12984" s="111"/>
      <c r="AH12984" s="111"/>
    </row>
    <row r="12985" spans="3:34">
      <c r="C12985" s="111"/>
      <c r="D12985" s="111"/>
      <c r="E12985" s="111"/>
      <c r="F12985" s="138"/>
      <c r="G12985" s="111"/>
      <c r="J12985" s="111"/>
      <c r="AD12985" s="111"/>
      <c r="AH12985" s="111"/>
    </row>
    <row r="12986" spans="3:34">
      <c r="C12986" s="111"/>
      <c r="D12986" s="111"/>
      <c r="E12986" s="111"/>
      <c r="F12986" s="138"/>
      <c r="G12986" s="111"/>
      <c r="J12986" s="111"/>
      <c r="AD12986" s="111"/>
      <c r="AH12986" s="111"/>
    </row>
    <row r="12987" spans="3:34">
      <c r="C12987" s="111"/>
      <c r="D12987" s="111"/>
      <c r="E12987" s="111"/>
      <c r="F12987" s="138"/>
      <c r="G12987" s="111"/>
      <c r="J12987" s="111"/>
      <c r="AD12987" s="111"/>
      <c r="AH12987" s="111"/>
    </row>
    <row r="12988" spans="3:34">
      <c r="C12988" s="111"/>
      <c r="D12988" s="111"/>
      <c r="E12988" s="111"/>
      <c r="F12988" s="138"/>
      <c r="G12988" s="111"/>
      <c r="J12988" s="111"/>
      <c r="AD12988" s="111"/>
      <c r="AH12988" s="111"/>
    </row>
    <row r="12989" spans="3:34">
      <c r="C12989" s="111"/>
      <c r="D12989" s="111"/>
      <c r="E12989" s="111"/>
      <c r="F12989" s="138"/>
      <c r="G12989" s="111"/>
      <c r="J12989" s="111"/>
      <c r="AD12989" s="111"/>
      <c r="AH12989" s="111"/>
    </row>
    <row r="12990" spans="3:34">
      <c r="C12990" s="111"/>
      <c r="D12990" s="111"/>
      <c r="E12990" s="111"/>
      <c r="F12990" s="138"/>
      <c r="G12990" s="111"/>
      <c r="J12990" s="111"/>
      <c r="AD12990" s="111"/>
      <c r="AH12990" s="111"/>
    </row>
    <row r="12991" spans="3:34">
      <c r="C12991" s="111"/>
      <c r="D12991" s="111"/>
      <c r="E12991" s="111"/>
      <c r="F12991" s="138"/>
      <c r="G12991" s="111"/>
      <c r="J12991" s="111"/>
      <c r="AD12991" s="111"/>
      <c r="AH12991" s="111"/>
    </row>
    <row r="12992" spans="3:34">
      <c r="C12992" s="111"/>
      <c r="D12992" s="111"/>
      <c r="E12992" s="111"/>
      <c r="F12992" s="138"/>
      <c r="G12992" s="111"/>
      <c r="J12992" s="111"/>
      <c r="AD12992" s="111"/>
      <c r="AH12992" s="111"/>
    </row>
    <row r="12993" spans="3:34">
      <c r="C12993" s="111"/>
      <c r="D12993" s="111"/>
      <c r="E12993" s="111"/>
      <c r="F12993" s="138"/>
      <c r="G12993" s="111"/>
      <c r="J12993" s="111"/>
      <c r="AD12993" s="111"/>
      <c r="AH12993" s="111"/>
    </row>
    <row r="12994" spans="3:34">
      <c r="C12994" s="111"/>
      <c r="D12994" s="111"/>
      <c r="E12994" s="111"/>
      <c r="F12994" s="138"/>
      <c r="G12994" s="111"/>
      <c r="J12994" s="111"/>
      <c r="AD12994" s="111"/>
      <c r="AH12994" s="111"/>
    </row>
    <row r="12995" spans="3:34">
      <c r="C12995" s="111"/>
      <c r="D12995" s="111"/>
      <c r="E12995" s="111"/>
      <c r="F12995" s="138"/>
      <c r="G12995" s="111"/>
      <c r="J12995" s="111"/>
      <c r="AD12995" s="111"/>
      <c r="AH12995" s="111"/>
    </row>
    <row r="12996" spans="3:34">
      <c r="C12996" s="111"/>
      <c r="D12996" s="111"/>
      <c r="E12996" s="111"/>
      <c r="F12996" s="138"/>
      <c r="G12996" s="111"/>
      <c r="J12996" s="111"/>
      <c r="AD12996" s="111"/>
      <c r="AH12996" s="111"/>
    </row>
    <row r="12997" spans="3:34">
      <c r="C12997" s="111"/>
      <c r="D12997" s="111"/>
      <c r="E12997" s="111"/>
      <c r="F12997" s="138"/>
      <c r="G12997" s="111"/>
      <c r="J12997" s="111"/>
      <c r="AD12997" s="111"/>
      <c r="AH12997" s="111"/>
    </row>
    <row r="12998" spans="3:34">
      <c r="C12998" s="111"/>
      <c r="D12998" s="111"/>
      <c r="E12998" s="111"/>
      <c r="F12998" s="138"/>
      <c r="G12998" s="111"/>
      <c r="J12998" s="111"/>
      <c r="AD12998" s="111"/>
      <c r="AH12998" s="111"/>
    </row>
    <row r="12999" spans="3:34">
      <c r="C12999" s="111"/>
      <c r="D12999" s="111"/>
      <c r="E12999" s="111"/>
      <c r="F12999" s="138"/>
      <c r="G12999" s="111"/>
      <c r="J12999" s="111"/>
      <c r="AD12999" s="111"/>
      <c r="AH12999" s="111"/>
    </row>
    <row r="13000" spans="3:34">
      <c r="C13000" s="111"/>
      <c r="D13000" s="111"/>
      <c r="E13000" s="111"/>
      <c r="F13000" s="138"/>
      <c r="G13000" s="111"/>
      <c r="J13000" s="111"/>
      <c r="AD13000" s="111"/>
      <c r="AH13000" s="111"/>
    </row>
    <row r="13001" spans="3:34">
      <c r="C13001" s="111"/>
      <c r="D13001" s="111"/>
      <c r="E13001" s="111"/>
      <c r="F13001" s="138"/>
      <c r="G13001" s="111"/>
      <c r="J13001" s="111"/>
      <c r="AD13001" s="111"/>
      <c r="AH13001" s="111"/>
    </row>
    <row r="13002" spans="3:34">
      <c r="C13002" s="111"/>
      <c r="D13002" s="111"/>
      <c r="E13002" s="111"/>
      <c r="F13002" s="138"/>
      <c r="G13002" s="111"/>
      <c r="J13002" s="111"/>
      <c r="AD13002" s="111"/>
      <c r="AH13002" s="111"/>
    </row>
    <row r="13003" spans="3:34">
      <c r="C13003" s="111"/>
      <c r="D13003" s="111"/>
      <c r="E13003" s="111"/>
      <c r="F13003" s="138"/>
      <c r="G13003" s="111"/>
      <c r="J13003" s="111"/>
      <c r="AD13003" s="111"/>
      <c r="AH13003" s="111"/>
    </row>
    <row r="13004" spans="3:34">
      <c r="C13004" s="111"/>
      <c r="D13004" s="111"/>
      <c r="E13004" s="111"/>
      <c r="F13004" s="138"/>
      <c r="G13004" s="111"/>
      <c r="J13004" s="111"/>
      <c r="AD13004" s="111"/>
      <c r="AH13004" s="111"/>
    </row>
    <row r="13005" spans="3:34">
      <c r="C13005" s="111"/>
      <c r="D13005" s="111"/>
      <c r="E13005" s="111"/>
      <c r="F13005" s="138"/>
      <c r="G13005" s="111"/>
      <c r="J13005" s="111"/>
      <c r="AD13005" s="111"/>
      <c r="AH13005" s="111"/>
    </row>
    <row r="13006" spans="3:34">
      <c r="C13006" s="111"/>
      <c r="D13006" s="111"/>
      <c r="E13006" s="111"/>
      <c r="F13006" s="138"/>
      <c r="G13006" s="111"/>
      <c r="J13006" s="111"/>
      <c r="AD13006" s="111"/>
      <c r="AH13006" s="111"/>
    </row>
    <row r="13007" spans="3:34">
      <c r="C13007" s="111"/>
      <c r="D13007" s="111"/>
      <c r="E13007" s="111"/>
      <c r="F13007" s="138"/>
      <c r="G13007" s="111"/>
      <c r="J13007" s="111"/>
      <c r="AD13007" s="111"/>
      <c r="AH13007" s="111"/>
    </row>
    <row r="13008" spans="3:34">
      <c r="C13008" s="111"/>
      <c r="D13008" s="111"/>
      <c r="E13008" s="111"/>
      <c r="F13008" s="138"/>
      <c r="G13008" s="111"/>
      <c r="J13008" s="111"/>
      <c r="AD13008" s="111"/>
      <c r="AH13008" s="111"/>
    </row>
    <row r="13009" spans="3:34">
      <c r="C13009" s="111"/>
      <c r="D13009" s="111"/>
      <c r="E13009" s="111"/>
      <c r="F13009" s="138"/>
      <c r="G13009" s="111"/>
      <c r="J13009" s="111"/>
      <c r="AD13009" s="111"/>
      <c r="AH13009" s="111"/>
    </row>
    <row r="13010" spans="3:34">
      <c r="C13010" s="111"/>
      <c r="D13010" s="111"/>
      <c r="E13010" s="111"/>
      <c r="F13010" s="138"/>
      <c r="G13010" s="111"/>
      <c r="J13010" s="111"/>
      <c r="AD13010" s="111"/>
      <c r="AH13010" s="111"/>
    </row>
    <row r="13011" spans="3:34">
      <c r="C13011" s="111"/>
      <c r="D13011" s="111"/>
      <c r="E13011" s="111"/>
      <c r="F13011" s="138"/>
      <c r="G13011" s="111"/>
      <c r="J13011" s="111"/>
      <c r="AD13011" s="111"/>
      <c r="AH13011" s="111"/>
    </row>
    <row r="13012" spans="3:34">
      <c r="C13012" s="111"/>
      <c r="D13012" s="111"/>
      <c r="E13012" s="111"/>
      <c r="F13012" s="138"/>
      <c r="G13012" s="111"/>
      <c r="J13012" s="111"/>
      <c r="AD13012" s="111"/>
      <c r="AH13012" s="111"/>
    </row>
    <row r="13013" spans="3:34">
      <c r="C13013" s="111"/>
      <c r="D13013" s="111"/>
      <c r="E13013" s="111"/>
      <c r="F13013" s="138"/>
      <c r="G13013" s="111"/>
      <c r="J13013" s="111"/>
      <c r="AD13013" s="111"/>
      <c r="AH13013" s="111"/>
    </row>
    <row r="13014" spans="3:34">
      <c r="C13014" s="111"/>
      <c r="D13014" s="111"/>
      <c r="E13014" s="111"/>
      <c r="F13014" s="138"/>
      <c r="G13014" s="111"/>
      <c r="J13014" s="111"/>
      <c r="AD13014" s="111"/>
      <c r="AH13014" s="111"/>
    </row>
    <row r="13015" spans="3:34">
      <c r="C13015" s="111"/>
      <c r="D13015" s="111"/>
      <c r="E13015" s="111"/>
      <c r="F13015" s="138"/>
      <c r="G13015" s="111"/>
      <c r="J13015" s="111"/>
      <c r="AD13015" s="111"/>
      <c r="AH13015" s="111"/>
    </row>
    <row r="13016" spans="3:34">
      <c r="C13016" s="111"/>
      <c r="D13016" s="111"/>
      <c r="E13016" s="111"/>
      <c r="F13016" s="138"/>
      <c r="G13016" s="111"/>
      <c r="J13016" s="111"/>
      <c r="AD13016" s="111"/>
      <c r="AH13016" s="111"/>
    </row>
    <row r="13017" spans="3:34">
      <c r="C13017" s="111"/>
      <c r="D13017" s="111"/>
      <c r="E13017" s="111"/>
      <c r="F13017" s="138"/>
      <c r="G13017" s="111"/>
      <c r="J13017" s="111"/>
      <c r="AD13017" s="111"/>
      <c r="AH13017" s="111"/>
    </row>
    <row r="13018" spans="3:34">
      <c r="C13018" s="111"/>
      <c r="D13018" s="111"/>
      <c r="E13018" s="111"/>
      <c r="F13018" s="138"/>
      <c r="G13018" s="111"/>
      <c r="J13018" s="111"/>
      <c r="AD13018" s="111"/>
      <c r="AH13018" s="111"/>
    </row>
    <row r="13019" spans="3:34">
      <c r="C13019" s="111"/>
      <c r="D13019" s="111"/>
      <c r="E13019" s="111"/>
      <c r="F13019" s="138"/>
      <c r="G13019" s="111"/>
      <c r="J13019" s="111"/>
      <c r="AD13019" s="111"/>
      <c r="AH13019" s="111"/>
    </row>
    <row r="13020" spans="3:34">
      <c r="C13020" s="111"/>
      <c r="D13020" s="111"/>
      <c r="E13020" s="111"/>
      <c r="F13020" s="138"/>
      <c r="G13020" s="111"/>
      <c r="J13020" s="111"/>
      <c r="AD13020" s="111"/>
      <c r="AH13020" s="111"/>
    </row>
    <row r="13021" spans="3:34">
      <c r="C13021" s="111"/>
      <c r="D13021" s="111"/>
      <c r="E13021" s="111"/>
      <c r="F13021" s="138"/>
      <c r="G13021" s="111"/>
      <c r="J13021" s="111"/>
      <c r="AD13021" s="111"/>
      <c r="AH13021" s="111"/>
    </row>
    <row r="13022" spans="3:34">
      <c r="C13022" s="111"/>
      <c r="D13022" s="111"/>
      <c r="E13022" s="111"/>
      <c r="F13022" s="138"/>
      <c r="G13022" s="111"/>
      <c r="J13022" s="111"/>
      <c r="AD13022" s="111"/>
      <c r="AH13022" s="111"/>
    </row>
    <row r="13023" spans="3:34">
      <c r="C13023" s="111"/>
      <c r="D13023" s="111"/>
      <c r="E13023" s="111"/>
      <c r="F13023" s="138"/>
      <c r="G13023" s="111"/>
      <c r="J13023" s="111"/>
      <c r="AD13023" s="111"/>
      <c r="AH13023" s="111"/>
    </row>
    <row r="13024" spans="3:34">
      <c r="C13024" s="111"/>
      <c r="D13024" s="111"/>
      <c r="E13024" s="111"/>
      <c r="F13024" s="138"/>
      <c r="G13024" s="111"/>
      <c r="J13024" s="111"/>
      <c r="AD13024" s="111"/>
      <c r="AH13024" s="111"/>
    </row>
    <row r="13025" spans="3:34">
      <c r="C13025" s="111"/>
      <c r="D13025" s="111"/>
      <c r="E13025" s="111"/>
      <c r="F13025" s="138"/>
      <c r="G13025" s="111"/>
      <c r="J13025" s="111"/>
      <c r="AD13025" s="111"/>
      <c r="AH13025" s="111"/>
    </row>
    <row r="13026" spans="3:34">
      <c r="C13026" s="111"/>
      <c r="D13026" s="111"/>
      <c r="E13026" s="111"/>
      <c r="F13026" s="138"/>
      <c r="G13026" s="111"/>
      <c r="J13026" s="111"/>
      <c r="AD13026" s="111"/>
      <c r="AH13026" s="111"/>
    </row>
    <row r="13027" spans="3:34">
      <c r="C13027" s="111"/>
      <c r="D13027" s="111"/>
      <c r="E13027" s="111"/>
      <c r="F13027" s="138"/>
      <c r="G13027" s="111"/>
      <c r="J13027" s="111"/>
      <c r="AD13027" s="111"/>
      <c r="AH13027" s="111"/>
    </row>
    <row r="13028" spans="3:34">
      <c r="C13028" s="111"/>
      <c r="D13028" s="111"/>
      <c r="E13028" s="111"/>
      <c r="F13028" s="138"/>
      <c r="G13028" s="111"/>
      <c r="J13028" s="111"/>
      <c r="AD13028" s="111"/>
      <c r="AH13028" s="111"/>
    </row>
    <row r="13029" spans="3:34">
      <c r="C13029" s="111"/>
      <c r="D13029" s="111"/>
      <c r="E13029" s="111"/>
      <c r="F13029" s="138"/>
      <c r="G13029" s="111"/>
      <c r="J13029" s="111"/>
      <c r="AD13029" s="111"/>
      <c r="AH13029" s="111"/>
    </row>
    <row r="13030" spans="3:34">
      <c r="C13030" s="111"/>
      <c r="D13030" s="111"/>
      <c r="E13030" s="111"/>
      <c r="F13030" s="138"/>
      <c r="G13030" s="111"/>
      <c r="J13030" s="111"/>
      <c r="AD13030" s="111"/>
      <c r="AH13030" s="111"/>
    </row>
    <row r="13031" spans="3:34">
      <c r="C13031" s="111"/>
      <c r="D13031" s="111"/>
      <c r="E13031" s="111"/>
      <c r="F13031" s="138"/>
      <c r="G13031" s="111"/>
      <c r="J13031" s="111"/>
      <c r="AD13031" s="111"/>
      <c r="AH13031" s="111"/>
    </row>
    <row r="13032" spans="3:34">
      <c r="C13032" s="111"/>
      <c r="D13032" s="111"/>
      <c r="E13032" s="111"/>
      <c r="F13032" s="138"/>
      <c r="G13032" s="111"/>
      <c r="J13032" s="111"/>
      <c r="AD13032" s="111"/>
      <c r="AH13032" s="111"/>
    </row>
    <row r="13033" spans="3:34">
      <c r="C13033" s="111"/>
      <c r="D13033" s="111"/>
      <c r="E13033" s="111"/>
      <c r="F13033" s="138"/>
      <c r="G13033" s="111"/>
      <c r="J13033" s="111"/>
      <c r="AD13033" s="111"/>
      <c r="AH13033" s="111"/>
    </row>
    <row r="13034" spans="3:34">
      <c r="C13034" s="111"/>
      <c r="D13034" s="111"/>
      <c r="E13034" s="111"/>
      <c r="F13034" s="138"/>
      <c r="G13034" s="111"/>
      <c r="J13034" s="111"/>
      <c r="AD13034" s="111"/>
      <c r="AH13034" s="111"/>
    </row>
    <row r="13035" spans="3:34">
      <c r="C13035" s="111"/>
      <c r="D13035" s="111"/>
      <c r="E13035" s="111"/>
      <c r="F13035" s="138"/>
      <c r="G13035" s="111"/>
      <c r="J13035" s="111"/>
      <c r="AD13035" s="111"/>
      <c r="AH13035" s="111"/>
    </row>
    <row r="13036" spans="3:34">
      <c r="C13036" s="111"/>
      <c r="D13036" s="111"/>
      <c r="E13036" s="111"/>
      <c r="F13036" s="138"/>
      <c r="G13036" s="111"/>
      <c r="J13036" s="111"/>
      <c r="AD13036" s="111"/>
      <c r="AH13036" s="111"/>
    </row>
    <row r="13037" spans="3:34">
      <c r="C13037" s="111"/>
      <c r="D13037" s="111"/>
      <c r="E13037" s="111"/>
      <c r="F13037" s="138"/>
      <c r="G13037" s="111"/>
      <c r="J13037" s="111"/>
      <c r="AD13037" s="111"/>
      <c r="AH13037" s="111"/>
    </row>
    <row r="13038" spans="3:34">
      <c r="C13038" s="111"/>
      <c r="D13038" s="111"/>
      <c r="E13038" s="111"/>
      <c r="F13038" s="138"/>
      <c r="G13038" s="111"/>
      <c r="J13038" s="111"/>
      <c r="AD13038" s="111"/>
      <c r="AH13038" s="111"/>
    </row>
    <row r="13039" spans="3:34">
      <c r="C13039" s="111"/>
      <c r="D13039" s="111"/>
      <c r="E13039" s="111"/>
      <c r="F13039" s="138"/>
      <c r="G13039" s="111"/>
      <c r="J13039" s="111"/>
      <c r="AD13039" s="111"/>
      <c r="AH13039" s="111"/>
    </row>
    <row r="13040" spans="3:34">
      <c r="C13040" s="111"/>
      <c r="D13040" s="111"/>
      <c r="E13040" s="111"/>
      <c r="F13040" s="138"/>
      <c r="G13040" s="111"/>
      <c r="J13040" s="111"/>
      <c r="AD13040" s="111"/>
      <c r="AH13040" s="111"/>
    </row>
    <row r="13041" spans="3:34">
      <c r="C13041" s="111"/>
      <c r="D13041" s="111"/>
      <c r="E13041" s="111"/>
      <c r="F13041" s="138"/>
      <c r="G13041" s="111"/>
      <c r="J13041" s="111"/>
      <c r="AD13041" s="111"/>
      <c r="AH13041" s="111"/>
    </row>
    <row r="13042" spans="3:34">
      <c r="C13042" s="111"/>
      <c r="D13042" s="111"/>
      <c r="E13042" s="111"/>
      <c r="F13042" s="138"/>
      <c r="G13042" s="111"/>
      <c r="J13042" s="111"/>
      <c r="AD13042" s="111"/>
      <c r="AH13042" s="111"/>
    </row>
    <row r="13043" spans="3:34">
      <c r="C13043" s="111"/>
      <c r="D13043" s="111"/>
      <c r="E13043" s="111"/>
      <c r="F13043" s="138"/>
      <c r="G13043" s="111"/>
      <c r="J13043" s="111"/>
      <c r="AD13043" s="111"/>
      <c r="AH13043" s="111"/>
    </row>
    <row r="13044" spans="3:34">
      <c r="C13044" s="111"/>
      <c r="D13044" s="111"/>
      <c r="E13044" s="111"/>
      <c r="F13044" s="138"/>
      <c r="G13044" s="111"/>
      <c r="J13044" s="111"/>
      <c r="AD13044" s="111"/>
      <c r="AH13044" s="111"/>
    </row>
    <row r="13045" spans="3:34">
      <c r="C13045" s="111"/>
      <c r="D13045" s="111"/>
      <c r="E13045" s="111"/>
      <c r="F13045" s="138"/>
      <c r="G13045" s="111"/>
      <c r="J13045" s="111"/>
      <c r="AD13045" s="111"/>
      <c r="AH13045" s="111"/>
    </row>
    <row r="13046" spans="3:34">
      <c r="C13046" s="111"/>
      <c r="D13046" s="111"/>
      <c r="E13046" s="111"/>
      <c r="F13046" s="138"/>
      <c r="G13046" s="111"/>
      <c r="J13046" s="111"/>
      <c r="AD13046" s="111"/>
      <c r="AH13046" s="111"/>
    </row>
    <row r="13047" spans="3:34">
      <c r="C13047" s="111"/>
      <c r="D13047" s="111"/>
      <c r="E13047" s="111"/>
      <c r="F13047" s="138"/>
      <c r="G13047" s="111"/>
      <c r="J13047" s="111"/>
      <c r="AD13047" s="111"/>
      <c r="AH13047" s="111"/>
    </row>
    <row r="13048" spans="3:34">
      <c r="C13048" s="111"/>
      <c r="D13048" s="111"/>
      <c r="E13048" s="111"/>
      <c r="F13048" s="138"/>
      <c r="G13048" s="111"/>
      <c r="J13048" s="111"/>
      <c r="AD13048" s="111"/>
      <c r="AH13048" s="111"/>
    </row>
    <row r="13049" spans="3:34">
      <c r="C13049" s="111"/>
      <c r="D13049" s="111"/>
      <c r="E13049" s="111"/>
      <c r="F13049" s="138"/>
      <c r="G13049" s="111"/>
      <c r="J13049" s="111"/>
      <c r="AD13049" s="111"/>
      <c r="AH13049" s="111"/>
    </row>
    <row r="13050" spans="3:34">
      <c r="C13050" s="111"/>
      <c r="D13050" s="111"/>
      <c r="E13050" s="111"/>
      <c r="F13050" s="138"/>
      <c r="G13050" s="111"/>
      <c r="J13050" s="111"/>
      <c r="AD13050" s="111"/>
      <c r="AH13050" s="111"/>
    </row>
    <row r="13051" spans="3:34">
      <c r="C13051" s="111"/>
      <c r="D13051" s="111"/>
      <c r="E13051" s="111"/>
      <c r="F13051" s="138"/>
      <c r="G13051" s="111"/>
      <c r="J13051" s="111"/>
      <c r="AD13051" s="111"/>
      <c r="AH13051" s="111"/>
    </row>
    <row r="13052" spans="3:34">
      <c r="C13052" s="111"/>
      <c r="D13052" s="111"/>
      <c r="E13052" s="111"/>
      <c r="F13052" s="138"/>
      <c r="G13052" s="111"/>
      <c r="J13052" s="111"/>
      <c r="AD13052" s="111"/>
      <c r="AH13052" s="111"/>
    </row>
    <row r="13053" spans="3:34">
      <c r="C13053" s="111"/>
      <c r="D13053" s="111"/>
      <c r="E13053" s="111"/>
      <c r="F13053" s="138"/>
      <c r="G13053" s="111"/>
      <c r="J13053" s="111"/>
      <c r="AD13053" s="111"/>
      <c r="AH13053" s="111"/>
    </row>
    <row r="13054" spans="3:34">
      <c r="C13054" s="111"/>
      <c r="D13054" s="111"/>
      <c r="E13054" s="111"/>
      <c r="F13054" s="138"/>
      <c r="G13054" s="111"/>
      <c r="J13054" s="111"/>
      <c r="AD13054" s="111"/>
      <c r="AH13054" s="111"/>
    </row>
    <row r="13055" spans="3:34">
      <c r="C13055" s="111"/>
      <c r="D13055" s="111"/>
      <c r="E13055" s="111"/>
      <c r="F13055" s="138"/>
      <c r="G13055" s="111"/>
      <c r="J13055" s="111"/>
      <c r="AD13055" s="111"/>
      <c r="AH13055" s="111"/>
    </row>
    <row r="13056" spans="3:34">
      <c r="C13056" s="111"/>
      <c r="D13056" s="111"/>
      <c r="E13056" s="111"/>
      <c r="F13056" s="138"/>
      <c r="G13056" s="111"/>
      <c r="J13056" s="111"/>
      <c r="AD13056" s="111"/>
      <c r="AH13056" s="111"/>
    </row>
    <row r="13057" spans="3:34">
      <c r="C13057" s="111"/>
      <c r="D13057" s="111"/>
      <c r="E13057" s="111"/>
      <c r="F13057" s="138"/>
      <c r="G13057" s="111"/>
      <c r="J13057" s="111"/>
      <c r="AD13057" s="111"/>
      <c r="AH13057" s="111"/>
    </row>
    <row r="13058" spans="3:34">
      <c r="C13058" s="111"/>
      <c r="D13058" s="111"/>
      <c r="E13058" s="111"/>
      <c r="F13058" s="138"/>
      <c r="G13058" s="111"/>
      <c r="J13058" s="111"/>
      <c r="AD13058" s="111"/>
      <c r="AH13058" s="111"/>
    </row>
    <row r="13059" spans="3:34">
      <c r="C13059" s="111"/>
      <c r="D13059" s="111"/>
      <c r="E13059" s="111"/>
      <c r="F13059" s="138"/>
      <c r="G13059" s="111"/>
      <c r="J13059" s="111"/>
      <c r="AD13059" s="111"/>
      <c r="AH13059" s="111"/>
    </row>
    <row r="13060" spans="3:34">
      <c r="C13060" s="111"/>
      <c r="D13060" s="111"/>
      <c r="E13060" s="111"/>
      <c r="F13060" s="138"/>
      <c r="G13060" s="111"/>
      <c r="J13060" s="111"/>
      <c r="AD13060" s="111"/>
      <c r="AH13060" s="111"/>
    </row>
    <row r="13061" spans="3:34">
      <c r="C13061" s="111"/>
      <c r="D13061" s="111"/>
      <c r="E13061" s="111"/>
      <c r="F13061" s="138"/>
      <c r="G13061" s="111"/>
      <c r="J13061" s="111"/>
      <c r="AD13061" s="111"/>
      <c r="AH13061" s="111"/>
    </row>
    <row r="13062" spans="3:34">
      <c r="C13062" s="111"/>
      <c r="D13062" s="111"/>
      <c r="E13062" s="111"/>
      <c r="F13062" s="138"/>
      <c r="G13062" s="111"/>
      <c r="J13062" s="111"/>
      <c r="AD13062" s="111"/>
      <c r="AH13062" s="111"/>
    </row>
    <row r="13063" spans="3:34">
      <c r="C13063" s="111"/>
      <c r="D13063" s="111"/>
      <c r="E13063" s="111"/>
      <c r="F13063" s="138"/>
      <c r="G13063" s="111"/>
      <c r="J13063" s="111"/>
      <c r="AD13063" s="111"/>
      <c r="AH13063" s="111"/>
    </row>
    <row r="13064" spans="3:34">
      <c r="C13064" s="111"/>
      <c r="D13064" s="111"/>
      <c r="E13064" s="111"/>
      <c r="F13064" s="138"/>
      <c r="G13064" s="111"/>
      <c r="J13064" s="111"/>
      <c r="AD13064" s="111"/>
      <c r="AH13064" s="111"/>
    </row>
    <row r="13065" spans="3:34">
      <c r="C13065" s="111"/>
      <c r="D13065" s="111"/>
      <c r="E13065" s="111"/>
      <c r="F13065" s="138"/>
      <c r="G13065" s="111"/>
      <c r="J13065" s="111"/>
      <c r="AD13065" s="111"/>
      <c r="AH13065" s="111"/>
    </row>
    <row r="13066" spans="3:34">
      <c r="C13066" s="111"/>
      <c r="D13066" s="111"/>
      <c r="E13066" s="111"/>
      <c r="F13066" s="138"/>
      <c r="G13066" s="111"/>
      <c r="J13066" s="111"/>
      <c r="AD13066" s="111"/>
      <c r="AH13066" s="111"/>
    </row>
    <row r="13067" spans="3:34">
      <c r="C13067" s="111"/>
      <c r="D13067" s="111"/>
      <c r="E13067" s="111"/>
      <c r="F13067" s="138"/>
      <c r="G13067" s="111"/>
      <c r="J13067" s="111"/>
      <c r="AD13067" s="111"/>
      <c r="AH13067" s="111"/>
    </row>
    <row r="13068" spans="3:34">
      <c r="C13068" s="111"/>
      <c r="D13068" s="111"/>
      <c r="E13068" s="111"/>
      <c r="F13068" s="138"/>
      <c r="G13068" s="111"/>
      <c r="J13068" s="111"/>
      <c r="AD13068" s="111"/>
      <c r="AH13068" s="111"/>
    </row>
    <row r="13069" spans="3:34">
      <c r="C13069" s="111"/>
      <c r="D13069" s="111"/>
      <c r="E13069" s="111"/>
      <c r="F13069" s="138"/>
      <c r="G13069" s="111"/>
      <c r="J13069" s="111"/>
      <c r="AD13069" s="111"/>
      <c r="AH13069" s="111"/>
    </row>
    <row r="13070" spans="3:34">
      <c r="C13070" s="111"/>
      <c r="D13070" s="111"/>
      <c r="E13070" s="111"/>
      <c r="F13070" s="138"/>
      <c r="G13070" s="111"/>
      <c r="J13070" s="111"/>
      <c r="AD13070" s="111"/>
      <c r="AH13070" s="111"/>
    </row>
    <row r="13071" spans="3:34">
      <c r="C13071" s="111"/>
      <c r="D13071" s="111"/>
      <c r="E13071" s="111"/>
      <c r="F13071" s="138"/>
      <c r="G13071" s="111"/>
      <c r="J13071" s="111"/>
      <c r="AD13071" s="111"/>
      <c r="AH13071" s="111"/>
    </row>
    <row r="13072" spans="3:34">
      <c r="C13072" s="111"/>
      <c r="D13072" s="111"/>
      <c r="E13072" s="111"/>
      <c r="F13072" s="138"/>
      <c r="G13072" s="111"/>
      <c r="J13072" s="111"/>
      <c r="AD13072" s="111"/>
      <c r="AH13072" s="111"/>
    </row>
    <row r="13073" spans="3:34">
      <c r="C13073" s="111"/>
      <c r="D13073" s="111"/>
      <c r="E13073" s="111"/>
      <c r="F13073" s="138"/>
      <c r="G13073" s="111"/>
      <c r="J13073" s="111"/>
      <c r="AD13073" s="111"/>
      <c r="AH13073" s="111"/>
    </row>
    <row r="13074" spans="3:34">
      <c r="C13074" s="111"/>
      <c r="D13074" s="111"/>
      <c r="E13074" s="111"/>
      <c r="F13074" s="138"/>
      <c r="G13074" s="111"/>
      <c r="J13074" s="111"/>
      <c r="AD13074" s="111"/>
      <c r="AH13074" s="111"/>
    </row>
    <row r="13075" spans="3:34">
      <c r="C13075" s="111"/>
      <c r="D13075" s="111"/>
      <c r="E13075" s="111"/>
      <c r="F13075" s="138"/>
      <c r="G13075" s="111"/>
      <c r="J13075" s="111"/>
      <c r="AD13075" s="111"/>
      <c r="AH13075" s="111"/>
    </row>
    <row r="13076" spans="3:34">
      <c r="C13076" s="111"/>
      <c r="D13076" s="111"/>
      <c r="E13076" s="111"/>
      <c r="F13076" s="138"/>
      <c r="G13076" s="111"/>
      <c r="J13076" s="111"/>
      <c r="AD13076" s="111"/>
      <c r="AH13076" s="111"/>
    </row>
    <row r="13077" spans="3:34">
      <c r="C13077" s="111"/>
      <c r="D13077" s="111"/>
      <c r="E13077" s="111"/>
      <c r="F13077" s="138"/>
      <c r="G13077" s="111"/>
      <c r="J13077" s="111"/>
      <c r="AD13077" s="111"/>
      <c r="AH13077" s="111"/>
    </row>
    <row r="13078" spans="3:34">
      <c r="C13078" s="111"/>
      <c r="D13078" s="111"/>
      <c r="E13078" s="111"/>
      <c r="F13078" s="138"/>
      <c r="G13078" s="111"/>
      <c r="J13078" s="111"/>
      <c r="AD13078" s="111"/>
      <c r="AH13078" s="111"/>
    </row>
    <row r="13079" spans="3:34">
      <c r="C13079" s="111"/>
      <c r="D13079" s="111"/>
      <c r="E13079" s="111"/>
      <c r="F13079" s="138"/>
      <c r="G13079" s="111"/>
      <c r="J13079" s="111"/>
      <c r="AD13079" s="111"/>
      <c r="AH13079" s="111"/>
    </row>
    <row r="13080" spans="3:34">
      <c r="C13080" s="111"/>
      <c r="D13080" s="111"/>
      <c r="E13080" s="111"/>
      <c r="F13080" s="138"/>
      <c r="G13080" s="111"/>
      <c r="J13080" s="111"/>
      <c r="AD13080" s="111"/>
      <c r="AH13080" s="111"/>
    </row>
    <row r="13081" spans="3:34">
      <c r="C13081" s="111"/>
      <c r="D13081" s="111"/>
      <c r="E13081" s="111"/>
      <c r="F13081" s="138"/>
      <c r="G13081" s="111"/>
      <c r="J13081" s="111"/>
      <c r="AD13081" s="111"/>
      <c r="AH13081" s="111"/>
    </row>
    <row r="13082" spans="3:34">
      <c r="C13082" s="111"/>
      <c r="D13082" s="111"/>
      <c r="E13082" s="111"/>
      <c r="F13082" s="138"/>
      <c r="G13082" s="111"/>
      <c r="J13082" s="111"/>
      <c r="AD13082" s="111"/>
      <c r="AH13082" s="111"/>
    </row>
    <row r="13083" spans="3:34">
      <c r="C13083" s="111"/>
      <c r="D13083" s="111"/>
      <c r="E13083" s="111"/>
      <c r="F13083" s="138"/>
      <c r="G13083" s="111"/>
      <c r="J13083" s="111"/>
      <c r="AD13083" s="111"/>
      <c r="AH13083" s="111"/>
    </row>
    <row r="13084" spans="3:34">
      <c r="C13084" s="111"/>
      <c r="D13084" s="111"/>
      <c r="E13084" s="111"/>
      <c r="F13084" s="138"/>
      <c r="G13084" s="111"/>
      <c r="J13084" s="111"/>
      <c r="AD13084" s="111"/>
      <c r="AH13084" s="111"/>
    </row>
    <row r="13085" spans="3:34">
      <c r="C13085" s="111"/>
      <c r="D13085" s="111"/>
      <c r="E13085" s="111"/>
      <c r="F13085" s="138"/>
      <c r="G13085" s="111"/>
      <c r="J13085" s="111"/>
      <c r="AD13085" s="111"/>
      <c r="AH13085" s="111"/>
    </row>
    <row r="13086" spans="3:34">
      <c r="C13086" s="111"/>
      <c r="D13086" s="111"/>
      <c r="E13086" s="111"/>
      <c r="F13086" s="138"/>
      <c r="G13086" s="111"/>
      <c r="J13086" s="111"/>
      <c r="AD13086" s="111"/>
      <c r="AH13086" s="111"/>
    </row>
    <row r="13087" spans="3:34">
      <c r="C13087" s="111"/>
      <c r="D13087" s="111"/>
      <c r="E13087" s="111"/>
      <c r="F13087" s="138"/>
      <c r="G13087" s="111"/>
      <c r="J13087" s="111"/>
      <c r="AD13087" s="111"/>
      <c r="AH13087" s="111"/>
    </row>
    <row r="13088" spans="3:34">
      <c r="C13088" s="111"/>
      <c r="D13088" s="111"/>
      <c r="E13088" s="111"/>
      <c r="F13088" s="138"/>
      <c r="G13088" s="111"/>
      <c r="J13088" s="111"/>
      <c r="AD13088" s="111"/>
      <c r="AH13088" s="111"/>
    </row>
    <row r="13089" spans="3:34">
      <c r="C13089" s="111"/>
      <c r="D13089" s="111"/>
      <c r="E13089" s="111"/>
      <c r="F13089" s="138"/>
      <c r="G13089" s="111"/>
      <c r="J13089" s="111"/>
      <c r="AD13089" s="111"/>
      <c r="AH13089" s="111"/>
    </row>
    <row r="13090" spans="3:34">
      <c r="C13090" s="111"/>
      <c r="D13090" s="111"/>
      <c r="E13090" s="111"/>
      <c r="F13090" s="138"/>
      <c r="G13090" s="111"/>
      <c r="J13090" s="111"/>
      <c r="AD13090" s="111"/>
      <c r="AH13090" s="111"/>
    </row>
    <row r="13091" spans="3:34">
      <c r="C13091" s="111"/>
      <c r="D13091" s="111"/>
      <c r="E13091" s="111"/>
      <c r="F13091" s="138"/>
      <c r="G13091" s="111"/>
      <c r="J13091" s="111"/>
      <c r="AD13091" s="111"/>
      <c r="AH13091" s="111"/>
    </row>
    <row r="13092" spans="3:34">
      <c r="C13092" s="111"/>
      <c r="D13092" s="111"/>
      <c r="E13092" s="111"/>
      <c r="F13092" s="138"/>
      <c r="G13092" s="111"/>
      <c r="J13092" s="111"/>
      <c r="AD13092" s="111"/>
      <c r="AH13092" s="111"/>
    </row>
    <row r="13093" spans="3:34">
      <c r="C13093" s="111"/>
      <c r="D13093" s="111"/>
      <c r="E13093" s="111"/>
      <c r="F13093" s="138"/>
      <c r="G13093" s="111"/>
      <c r="J13093" s="111"/>
      <c r="AD13093" s="111"/>
      <c r="AH13093" s="111"/>
    </row>
    <row r="13094" spans="3:34">
      <c r="C13094" s="111"/>
      <c r="D13094" s="111"/>
      <c r="E13094" s="111"/>
      <c r="F13094" s="138"/>
      <c r="G13094" s="111"/>
      <c r="J13094" s="111"/>
      <c r="AD13094" s="111"/>
      <c r="AH13094" s="111"/>
    </row>
    <row r="13095" spans="3:34">
      <c r="C13095" s="111"/>
      <c r="D13095" s="111"/>
      <c r="E13095" s="111"/>
      <c r="F13095" s="138"/>
      <c r="G13095" s="111"/>
      <c r="J13095" s="111"/>
      <c r="AD13095" s="111"/>
      <c r="AH13095" s="111"/>
    </row>
    <row r="13096" spans="3:34">
      <c r="C13096" s="111"/>
      <c r="D13096" s="111"/>
      <c r="E13096" s="111"/>
      <c r="F13096" s="138"/>
      <c r="G13096" s="111"/>
      <c r="J13096" s="111"/>
      <c r="AD13096" s="111"/>
      <c r="AH13096" s="111"/>
    </row>
    <row r="13097" spans="3:34">
      <c r="C13097" s="111"/>
      <c r="D13097" s="111"/>
      <c r="E13097" s="111"/>
      <c r="F13097" s="138"/>
      <c r="G13097" s="111"/>
      <c r="J13097" s="111"/>
      <c r="AD13097" s="111"/>
      <c r="AH13097" s="111"/>
    </row>
    <row r="13098" spans="3:34">
      <c r="C13098" s="111"/>
      <c r="D13098" s="111"/>
      <c r="E13098" s="111"/>
      <c r="F13098" s="138"/>
      <c r="G13098" s="111"/>
      <c r="J13098" s="111"/>
      <c r="AD13098" s="111"/>
      <c r="AH13098" s="111"/>
    </row>
    <row r="13099" spans="3:34">
      <c r="C13099" s="111"/>
      <c r="D13099" s="111"/>
      <c r="E13099" s="111"/>
      <c r="F13099" s="138"/>
      <c r="G13099" s="111"/>
      <c r="J13099" s="111"/>
      <c r="AD13099" s="111"/>
      <c r="AH13099" s="111"/>
    </row>
    <row r="13100" spans="3:34">
      <c r="C13100" s="111"/>
      <c r="D13100" s="111"/>
      <c r="E13100" s="111"/>
      <c r="F13100" s="138"/>
      <c r="G13100" s="111"/>
      <c r="J13100" s="111"/>
      <c r="AD13100" s="111"/>
      <c r="AH13100" s="111"/>
    </row>
    <row r="13101" spans="3:34">
      <c r="C13101" s="111"/>
      <c r="D13101" s="111"/>
      <c r="E13101" s="111"/>
      <c r="F13101" s="138"/>
      <c r="G13101" s="111"/>
      <c r="J13101" s="111"/>
      <c r="AD13101" s="111"/>
      <c r="AH13101" s="111"/>
    </row>
    <row r="13102" spans="3:34">
      <c r="C13102" s="111"/>
      <c r="D13102" s="111"/>
      <c r="E13102" s="111"/>
      <c r="F13102" s="138"/>
      <c r="G13102" s="111"/>
      <c r="J13102" s="111"/>
      <c r="AD13102" s="111"/>
      <c r="AH13102" s="111"/>
    </row>
    <row r="13103" spans="3:34">
      <c r="C13103" s="111"/>
      <c r="D13103" s="111"/>
      <c r="E13103" s="111"/>
      <c r="F13103" s="138"/>
      <c r="G13103" s="111"/>
      <c r="J13103" s="111"/>
      <c r="AD13103" s="111"/>
      <c r="AH13103" s="111"/>
    </row>
    <row r="13104" spans="3:34">
      <c r="C13104" s="111"/>
      <c r="D13104" s="111"/>
      <c r="E13104" s="111"/>
      <c r="F13104" s="138"/>
      <c r="G13104" s="111"/>
      <c r="J13104" s="111"/>
      <c r="AD13104" s="111"/>
      <c r="AH13104" s="111"/>
    </row>
    <row r="13105" spans="3:34">
      <c r="C13105" s="111"/>
      <c r="D13105" s="111"/>
      <c r="E13105" s="111"/>
      <c r="F13105" s="138"/>
      <c r="G13105" s="111"/>
      <c r="J13105" s="111"/>
      <c r="AD13105" s="111"/>
      <c r="AH13105" s="111"/>
    </row>
    <row r="13106" spans="3:34">
      <c r="C13106" s="111"/>
      <c r="D13106" s="111"/>
      <c r="E13106" s="111"/>
      <c r="F13106" s="138"/>
      <c r="G13106" s="111"/>
      <c r="J13106" s="111"/>
      <c r="AD13106" s="111"/>
      <c r="AH13106" s="111"/>
    </row>
    <row r="13107" spans="3:34">
      <c r="C13107" s="111"/>
      <c r="D13107" s="111"/>
      <c r="E13107" s="111"/>
      <c r="F13107" s="138"/>
      <c r="G13107" s="111"/>
      <c r="J13107" s="111"/>
      <c r="AD13107" s="111"/>
      <c r="AH13107" s="111"/>
    </row>
    <row r="13108" spans="3:34">
      <c r="C13108" s="111"/>
      <c r="D13108" s="111"/>
      <c r="E13108" s="111"/>
      <c r="F13108" s="138"/>
      <c r="G13108" s="111"/>
      <c r="J13108" s="111"/>
      <c r="AD13108" s="111"/>
      <c r="AH13108" s="111"/>
    </row>
    <row r="13109" spans="3:34">
      <c r="C13109" s="111"/>
      <c r="D13109" s="111"/>
      <c r="E13109" s="111"/>
      <c r="F13109" s="138"/>
      <c r="G13109" s="111"/>
      <c r="J13109" s="111"/>
      <c r="AD13109" s="111"/>
      <c r="AH13109" s="111"/>
    </row>
    <row r="13110" spans="3:34">
      <c r="C13110" s="111"/>
      <c r="D13110" s="111"/>
      <c r="E13110" s="111"/>
      <c r="F13110" s="138"/>
      <c r="G13110" s="111"/>
      <c r="J13110" s="111"/>
      <c r="AD13110" s="111"/>
      <c r="AH13110" s="111"/>
    </row>
    <row r="13111" spans="3:34">
      <c r="C13111" s="111"/>
      <c r="D13111" s="111"/>
      <c r="E13111" s="111"/>
      <c r="F13111" s="138"/>
      <c r="G13111" s="111"/>
      <c r="J13111" s="111"/>
      <c r="AD13111" s="111"/>
      <c r="AH13111" s="111"/>
    </row>
    <row r="13112" spans="3:34">
      <c r="C13112" s="111"/>
      <c r="D13112" s="111"/>
      <c r="E13112" s="111"/>
      <c r="F13112" s="138"/>
      <c r="G13112" s="111"/>
      <c r="J13112" s="111"/>
      <c r="AD13112" s="111"/>
      <c r="AH13112" s="111"/>
    </row>
    <row r="13113" spans="3:34">
      <c r="C13113" s="111"/>
      <c r="D13113" s="111"/>
      <c r="E13113" s="111"/>
      <c r="F13113" s="138"/>
      <c r="G13113" s="111"/>
      <c r="J13113" s="111"/>
      <c r="AD13113" s="111"/>
      <c r="AH13113" s="111"/>
    </row>
    <row r="13114" spans="3:34">
      <c r="C13114" s="111"/>
      <c r="D13114" s="111"/>
      <c r="E13114" s="111"/>
      <c r="F13114" s="138"/>
      <c r="G13114" s="111"/>
      <c r="J13114" s="111"/>
      <c r="AD13114" s="111"/>
      <c r="AH13114" s="111"/>
    </row>
    <row r="13115" spans="3:34">
      <c r="C13115" s="111"/>
      <c r="D13115" s="111"/>
      <c r="E13115" s="111"/>
      <c r="F13115" s="138"/>
      <c r="G13115" s="111"/>
      <c r="J13115" s="111"/>
      <c r="AD13115" s="111"/>
      <c r="AH13115" s="111"/>
    </row>
    <row r="13116" spans="3:34">
      <c r="C13116" s="111"/>
      <c r="D13116" s="111"/>
      <c r="E13116" s="111"/>
      <c r="F13116" s="138"/>
      <c r="G13116" s="111"/>
      <c r="J13116" s="111"/>
      <c r="AD13116" s="111"/>
      <c r="AH13116" s="111"/>
    </row>
    <row r="13117" spans="3:34">
      <c r="C13117" s="111"/>
      <c r="D13117" s="111"/>
      <c r="E13117" s="111"/>
      <c r="F13117" s="138"/>
      <c r="G13117" s="111"/>
      <c r="J13117" s="111"/>
      <c r="AD13117" s="111"/>
      <c r="AH13117" s="111"/>
    </row>
    <row r="13118" spans="3:34">
      <c r="C13118" s="111"/>
      <c r="D13118" s="111"/>
      <c r="E13118" s="111"/>
      <c r="F13118" s="138"/>
      <c r="G13118" s="111"/>
      <c r="J13118" s="111"/>
      <c r="AD13118" s="111"/>
      <c r="AH13118" s="111"/>
    </row>
    <row r="13119" spans="3:34">
      <c r="C13119" s="111"/>
      <c r="D13119" s="111"/>
      <c r="E13119" s="111"/>
      <c r="F13119" s="138"/>
      <c r="G13119" s="111"/>
      <c r="J13119" s="111"/>
      <c r="AD13119" s="111"/>
      <c r="AH13119" s="111"/>
    </row>
    <row r="13120" spans="3:34">
      <c r="C13120" s="111"/>
      <c r="D13120" s="111"/>
      <c r="E13120" s="111"/>
      <c r="F13120" s="138"/>
      <c r="G13120" s="111"/>
      <c r="J13120" s="111"/>
      <c r="AD13120" s="111"/>
      <c r="AH13120" s="111"/>
    </row>
    <row r="13121" spans="3:34">
      <c r="C13121" s="111"/>
      <c r="D13121" s="111"/>
      <c r="E13121" s="111"/>
      <c r="F13121" s="138"/>
      <c r="G13121" s="111"/>
      <c r="J13121" s="111"/>
      <c r="AD13121" s="111"/>
      <c r="AH13121" s="111"/>
    </row>
    <row r="13122" spans="3:34">
      <c r="C13122" s="111"/>
      <c r="D13122" s="111"/>
      <c r="E13122" s="111"/>
      <c r="F13122" s="138"/>
      <c r="G13122" s="111"/>
      <c r="J13122" s="111"/>
      <c r="AD13122" s="111"/>
      <c r="AH13122" s="111"/>
    </row>
    <row r="13123" spans="3:34">
      <c r="C13123" s="111"/>
      <c r="D13123" s="111"/>
      <c r="E13123" s="111"/>
      <c r="F13123" s="138"/>
      <c r="G13123" s="111"/>
      <c r="J13123" s="111"/>
      <c r="AD13123" s="111"/>
      <c r="AH13123" s="111"/>
    </row>
    <row r="13124" spans="3:34">
      <c r="C13124" s="111"/>
      <c r="D13124" s="111"/>
      <c r="E13124" s="111"/>
      <c r="F13124" s="138"/>
      <c r="G13124" s="111"/>
      <c r="J13124" s="111"/>
      <c r="AD13124" s="111"/>
      <c r="AH13124" s="111"/>
    </row>
    <row r="13125" spans="3:34">
      <c r="C13125" s="111"/>
      <c r="D13125" s="111"/>
      <c r="E13125" s="111"/>
      <c r="F13125" s="138"/>
      <c r="G13125" s="111"/>
      <c r="J13125" s="111"/>
      <c r="AD13125" s="111"/>
      <c r="AH13125" s="111"/>
    </row>
    <row r="13126" spans="3:34">
      <c r="C13126" s="111"/>
      <c r="D13126" s="111"/>
      <c r="E13126" s="111"/>
      <c r="F13126" s="138"/>
      <c r="G13126" s="111"/>
      <c r="J13126" s="111"/>
      <c r="AD13126" s="111"/>
      <c r="AH13126" s="111"/>
    </row>
    <row r="13127" spans="3:34">
      <c r="C13127" s="111"/>
      <c r="D13127" s="111"/>
      <c r="E13127" s="111"/>
      <c r="F13127" s="138"/>
      <c r="G13127" s="111"/>
      <c r="J13127" s="111"/>
      <c r="AD13127" s="111"/>
      <c r="AH13127" s="111"/>
    </row>
    <row r="13128" spans="3:34">
      <c r="C13128" s="111"/>
      <c r="D13128" s="111"/>
      <c r="E13128" s="111"/>
      <c r="F13128" s="138"/>
      <c r="G13128" s="111"/>
      <c r="J13128" s="111"/>
      <c r="AD13128" s="111"/>
      <c r="AH13128" s="111"/>
    </row>
    <row r="13129" spans="3:34">
      <c r="C13129" s="111"/>
      <c r="D13129" s="111"/>
      <c r="E13129" s="111"/>
      <c r="F13129" s="138"/>
      <c r="G13129" s="111"/>
      <c r="J13129" s="111"/>
      <c r="AD13129" s="111"/>
      <c r="AH13129" s="111"/>
    </row>
    <row r="13130" spans="3:34">
      <c r="C13130" s="111"/>
      <c r="D13130" s="111"/>
      <c r="E13130" s="111"/>
      <c r="F13130" s="138"/>
      <c r="G13130" s="111"/>
      <c r="J13130" s="111"/>
      <c r="AD13130" s="111"/>
      <c r="AH13130" s="111"/>
    </row>
    <row r="13131" spans="3:34">
      <c r="C13131" s="111"/>
      <c r="D13131" s="111"/>
      <c r="E13131" s="111"/>
      <c r="F13131" s="138"/>
      <c r="G13131" s="111"/>
      <c r="J13131" s="111"/>
      <c r="AD13131" s="111"/>
      <c r="AH13131" s="111"/>
    </row>
    <row r="13132" spans="3:34">
      <c r="C13132" s="111"/>
      <c r="D13132" s="111"/>
      <c r="E13132" s="111"/>
      <c r="F13132" s="138"/>
      <c r="G13132" s="111"/>
      <c r="J13132" s="111"/>
      <c r="AD13132" s="111"/>
      <c r="AH13132" s="111"/>
    </row>
    <row r="13133" spans="3:34">
      <c r="C13133" s="111"/>
      <c r="D13133" s="111"/>
      <c r="E13133" s="111"/>
      <c r="F13133" s="138"/>
      <c r="G13133" s="111"/>
      <c r="J13133" s="111"/>
      <c r="AD13133" s="111"/>
      <c r="AH13133" s="111"/>
    </row>
    <row r="13134" spans="3:34">
      <c r="C13134" s="111"/>
      <c r="D13134" s="111"/>
      <c r="E13134" s="111"/>
      <c r="F13134" s="138"/>
      <c r="G13134" s="111"/>
      <c r="J13134" s="111"/>
      <c r="AD13134" s="111"/>
      <c r="AH13134" s="111"/>
    </row>
    <row r="13135" spans="3:34">
      <c r="C13135" s="111"/>
      <c r="D13135" s="111"/>
      <c r="E13135" s="111"/>
      <c r="F13135" s="138"/>
      <c r="G13135" s="111"/>
      <c r="J13135" s="111"/>
      <c r="AD13135" s="111"/>
      <c r="AH13135" s="111"/>
    </row>
    <row r="13136" spans="3:34">
      <c r="C13136" s="111"/>
      <c r="D13136" s="111"/>
      <c r="E13136" s="111"/>
      <c r="F13136" s="138"/>
      <c r="G13136" s="111"/>
      <c r="J13136" s="111"/>
      <c r="AD13136" s="111"/>
      <c r="AH13136" s="111"/>
    </row>
    <row r="13137" spans="3:34">
      <c r="C13137" s="111"/>
      <c r="D13137" s="111"/>
      <c r="E13137" s="111"/>
      <c r="F13137" s="138"/>
      <c r="G13137" s="111"/>
      <c r="J13137" s="111"/>
      <c r="AD13137" s="111"/>
      <c r="AH13137" s="111"/>
    </row>
    <row r="13138" spans="3:34">
      <c r="C13138" s="111"/>
      <c r="D13138" s="111"/>
      <c r="E13138" s="111"/>
      <c r="F13138" s="138"/>
      <c r="G13138" s="111"/>
      <c r="J13138" s="111"/>
      <c r="AD13138" s="111"/>
      <c r="AH13138" s="111"/>
    </row>
    <row r="13139" spans="3:34">
      <c r="C13139" s="111"/>
      <c r="D13139" s="111"/>
      <c r="E13139" s="111"/>
      <c r="F13139" s="138"/>
      <c r="G13139" s="111"/>
      <c r="J13139" s="111"/>
      <c r="AD13139" s="111"/>
      <c r="AH13139" s="111"/>
    </row>
    <row r="13140" spans="3:34">
      <c r="C13140" s="111"/>
      <c r="D13140" s="111"/>
      <c r="E13140" s="111"/>
      <c r="F13140" s="138"/>
      <c r="G13140" s="111"/>
      <c r="J13140" s="111"/>
      <c r="AD13140" s="111"/>
      <c r="AH13140" s="111"/>
    </row>
    <row r="13141" spans="3:34">
      <c r="C13141" s="111"/>
      <c r="D13141" s="111"/>
      <c r="E13141" s="111"/>
      <c r="F13141" s="138"/>
      <c r="G13141" s="111"/>
      <c r="J13141" s="111"/>
      <c r="AD13141" s="111"/>
      <c r="AH13141" s="111"/>
    </row>
    <row r="13142" spans="3:34">
      <c r="C13142" s="111"/>
      <c r="D13142" s="111"/>
      <c r="E13142" s="111"/>
      <c r="F13142" s="138"/>
      <c r="G13142" s="111"/>
      <c r="J13142" s="111"/>
      <c r="AD13142" s="111"/>
      <c r="AH13142" s="111"/>
    </row>
    <row r="13143" spans="3:34">
      <c r="C13143" s="111"/>
      <c r="D13143" s="111"/>
      <c r="E13143" s="111"/>
      <c r="F13143" s="138"/>
      <c r="G13143" s="111"/>
      <c r="J13143" s="111"/>
      <c r="AD13143" s="111"/>
      <c r="AH13143" s="111"/>
    </row>
    <row r="13144" spans="3:34">
      <c r="C13144" s="111"/>
      <c r="D13144" s="111"/>
      <c r="E13144" s="111"/>
      <c r="F13144" s="138"/>
      <c r="G13144" s="111"/>
      <c r="J13144" s="111"/>
      <c r="AD13144" s="111"/>
      <c r="AH13144" s="111"/>
    </row>
    <row r="13145" spans="3:34">
      <c r="C13145" s="111"/>
      <c r="D13145" s="111"/>
      <c r="E13145" s="111"/>
      <c r="F13145" s="138"/>
      <c r="G13145" s="111"/>
      <c r="J13145" s="111"/>
      <c r="AD13145" s="111"/>
      <c r="AH13145" s="111"/>
    </row>
    <row r="13146" spans="3:34">
      <c r="C13146" s="111"/>
      <c r="D13146" s="111"/>
      <c r="E13146" s="111"/>
      <c r="F13146" s="138"/>
      <c r="G13146" s="111"/>
      <c r="J13146" s="111"/>
      <c r="AD13146" s="111"/>
      <c r="AH13146" s="111"/>
    </row>
    <row r="13147" spans="3:34">
      <c r="C13147" s="111"/>
      <c r="D13147" s="111"/>
      <c r="E13147" s="111"/>
      <c r="F13147" s="138"/>
      <c r="G13147" s="111"/>
      <c r="J13147" s="111"/>
      <c r="AD13147" s="111"/>
      <c r="AH13147" s="111"/>
    </row>
    <row r="13148" spans="3:34">
      <c r="C13148" s="111"/>
      <c r="D13148" s="111"/>
      <c r="E13148" s="111"/>
      <c r="F13148" s="138"/>
      <c r="G13148" s="111"/>
      <c r="J13148" s="111"/>
      <c r="AD13148" s="111"/>
      <c r="AH13148" s="111"/>
    </row>
    <row r="13149" spans="3:34">
      <c r="C13149" s="111"/>
      <c r="D13149" s="111"/>
      <c r="E13149" s="111"/>
      <c r="F13149" s="138"/>
      <c r="G13149" s="111"/>
      <c r="J13149" s="111"/>
      <c r="AD13149" s="111"/>
      <c r="AH13149" s="111"/>
    </row>
    <row r="13150" spans="3:34">
      <c r="C13150" s="111"/>
      <c r="D13150" s="111"/>
      <c r="E13150" s="111"/>
      <c r="F13150" s="138"/>
      <c r="G13150" s="111"/>
      <c r="J13150" s="111"/>
      <c r="AD13150" s="111"/>
      <c r="AH13150" s="111"/>
    </row>
    <row r="13151" spans="3:34">
      <c r="C13151" s="111"/>
      <c r="D13151" s="111"/>
      <c r="E13151" s="111"/>
      <c r="F13151" s="138"/>
      <c r="G13151" s="111"/>
      <c r="J13151" s="111"/>
      <c r="AD13151" s="111"/>
      <c r="AH13151" s="111"/>
    </row>
    <row r="13152" spans="3:34">
      <c r="C13152" s="111"/>
      <c r="D13152" s="111"/>
      <c r="E13152" s="111"/>
      <c r="F13152" s="138"/>
      <c r="G13152" s="111"/>
      <c r="J13152" s="111"/>
      <c r="AD13152" s="111"/>
      <c r="AH13152" s="111"/>
    </row>
    <row r="13153" spans="3:34">
      <c r="C13153" s="111"/>
      <c r="D13153" s="111"/>
      <c r="E13153" s="111"/>
      <c r="F13153" s="138"/>
      <c r="G13153" s="111"/>
      <c r="J13153" s="111"/>
      <c r="AD13153" s="111"/>
      <c r="AH13153" s="111"/>
    </row>
    <row r="13154" spans="3:34">
      <c r="C13154" s="111"/>
      <c r="D13154" s="111"/>
      <c r="E13154" s="111"/>
      <c r="F13154" s="138"/>
      <c r="G13154" s="111"/>
      <c r="J13154" s="111"/>
      <c r="AD13154" s="111"/>
      <c r="AH13154" s="111"/>
    </row>
    <row r="13155" spans="3:34">
      <c r="C13155" s="111"/>
      <c r="D13155" s="111"/>
      <c r="E13155" s="111"/>
      <c r="F13155" s="138"/>
      <c r="G13155" s="111"/>
      <c r="J13155" s="111"/>
      <c r="AD13155" s="111"/>
      <c r="AH13155" s="111"/>
    </row>
    <row r="13156" spans="3:34">
      <c r="C13156" s="111"/>
      <c r="D13156" s="111"/>
      <c r="E13156" s="111"/>
      <c r="F13156" s="138"/>
      <c r="G13156" s="111"/>
      <c r="J13156" s="111"/>
      <c r="AD13156" s="111"/>
      <c r="AH13156" s="111"/>
    </row>
    <row r="13157" spans="3:34">
      <c r="C13157" s="111"/>
      <c r="D13157" s="111"/>
      <c r="E13157" s="111"/>
      <c r="F13157" s="138"/>
      <c r="G13157" s="111"/>
      <c r="J13157" s="111"/>
      <c r="AD13157" s="111"/>
      <c r="AH13157" s="111"/>
    </row>
    <row r="13158" spans="3:34">
      <c r="C13158" s="111"/>
      <c r="D13158" s="111"/>
      <c r="E13158" s="111"/>
      <c r="F13158" s="138"/>
      <c r="G13158" s="111"/>
      <c r="J13158" s="111"/>
      <c r="AD13158" s="111"/>
      <c r="AH13158" s="111"/>
    </row>
    <row r="13159" spans="3:34">
      <c r="C13159" s="111"/>
      <c r="D13159" s="111"/>
      <c r="E13159" s="111"/>
      <c r="F13159" s="138"/>
      <c r="G13159" s="111"/>
      <c r="J13159" s="111"/>
      <c r="AD13159" s="111"/>
      <c r="AH13159" s="111"/>
    </row>
    <row r="13160" spans="3:34">
      <c r="C13160" s="111"/>
      <c r="D13160" s="111"/>
      <c r="E13160" s="111"/>
      <c r="F13160" s="138"/>
      <c r="G13160" s="111"/>
      <c r="J13160" s="111"/>
      <c r="AD13160" s="111"/>
      <c r="AH13160" s="111"/>
    </row>
    <row r="13161" spans="3:34">
      <c r="C13161" s="111"/>
      <c r="D13161" s="111"/>
      <c r="E13161" s="111"/>
      <c r="F13161" s="138"/>
      <c r="G13161" s="111"/>
      <c r="J13161" s="111"/>
      <c r="AD13161" s="111"/>
      <c r="AH13161" s="111"/>
    </row>
    <row r="13162" spans="3:34">
      <c r="C13162" s="111"/>
      <c r="D13162" s="111"/>
      <c r="E13162" s="111"/>
      <c r="F13162" s="138"/>
      <c r="G13162" s="111"/>
      <c r="J13162" s="111"/>
      <c r="AD13162" s="111"/>
      <c r="AH13162" s="111"/>
    </row>
    <row r="13163" spans="3:34">
      <c r="C13163" s="111"/>
      <c r="D13163" s="111"/>
      <c r="E13163" s="111"/>
      <c r="F13163" s="138"/>
      <c r="G13163" s="111"/>
      <c r="J13163" s="111"/>
      <c r="AD13163" s="111"/>
      <c r="AH13163" s="111"/>
    </row>
    <row r="13164" spans="3:34">
      <c r="C13164" s="111"/>
      <c r="D13164" s="111"/>
      <c r="E13164" s="111"/>
      <c r="F13164" s="138"/>
      <c r="G13164" s="111"/>
      <c r="J13164" s="111"/>
      <c r="AD13164" s="111"/>
      <c r="AH13164" s="111"/>
    </row>
    <row r="13165" spans="3:34">
      <c r="C13165" s="111"/>
      <c r="D13165" s="111"/>
      <c r="E13165" s="111"/>
      <c r="F13165" s="138"/>
      <c r="G13165" s="111"/>
      <c r="J13165" s="111"/>
      <c r="AD13165" s="111"/>
      <c r="AH13165" s="111"/>
    </row>
    <row r="13166" spans="3:34">
      <c r="C13166" s="111"/>
      <c r="D13166" s="111"/>
      <c r="E13166" s="111"/>
      <c r="F13166" s="138"/>
      <c r="G13166" s="111"/>
      <c r="J13166" s="111"/>
      <c r="AD13166" s="111"/>
      <c r="AH13166" s="111"/>
    </row>
    <row r="13167" spans="3:34">
      <c r="C13167" s="111"/>
      <c r="D13167" s="111"/>
      <c r="E13167" s="111"/>
      <c r="F13167" s="138"/>
      <c r="G13167" s="111"/>
      <c r="J13167" s="111"/>
      <c r="AD13167" s="111"/>
      <c r="AH13167" s="111"/>
    </row>
    <row r="13168" spans="3:34">
      <c r="C13168" s="111"/>
      <c r="D13168" s="111"/>
      <c r="E13168" s="111"/>
      <c r="F13168" s="138"/>
      <c r="G13168" s="111"/>
      <c r="J13168" s="111"/>
      <c r="AD13168" s="111"/>
      <c r="AH13168" s="111"/>
    </row>
    <row r="13169" spans="3:34">
      <c r="C13169" s="111"/>
      <c r="D13169" s="111"/>
      <c r="E13169" s="111"/>
      <c r="F13169" s="138"/>
      <c r="G13169" s="111"/>
      <c r="J13169" s="111"/>
      <c r="AD13169" s="111"/>
      <c r="AH13169" s="111"/>
    </row>
    <row r="13170" spans="3:34">
      <c r="C13170" s="111"/>
      <c r="D13170" s="111"/>
      <c r="E13170" s="111"/>
      <c r="F13170" s="138"/>
      <c r="G13170" s="111"/>
      <c r="J13170" s="111"/>
      <c r="AD13170" s="111"/>
      <c r="AH13170" s="111"/>
    </row>
    <row r="13171" spans="3:34">
      <c r="C13171" s="111"/>
      <c r="D13171" s="111"/>
      <c r="E13171" s="111"/>
      <c r="F13171" s="138"/>
      <c r="G13171" s="111"/>
      <c r="J13171" s="111"/>
      <c r="AD13171" s="111"/>
      <c r="AH13171" s="111"/>
    </row>
    <row r="13172" spans="3:34">
      <c r="C13172" s="111"/>
      <c r="D13172" s="111"/>
      <c r="E13172" s="111"/>
      <c r="F13172" s="138"/>
      <c r="G13172" s="111"/>
      <c r="J13172" s="111"/>
      <c r="AD13172" s="111"/>
      <c r="AH13172" s="111"/>
    </row>
    <row r="13173" spans="3:34">
      <c r="C13173" s="111"/>
      <c r="D13173" s="111"/>
      <c r="E13173" s="111"/>
      <c r="F13173" s="138"/>
      <c r="G13173" s="111"/>
      <c r="J13173" s="111"/>
      <c r="AD13173" s="111"/>
      <c r="AH13173" s="111"/>
    </row>
    <row r="13174" spans="3:34">
      <c r="C13174" s="111"/>
      <c r="D13174" s="111"/>
      <c r="E13174" s="111"/>
      <c r="F13174" s="138"/>
      <c r="G13174" s="111"/>
      <c r="J13174" s="111"/>
      <c r="AD13174" s="111"/>
      <c r="AH13174" s="111"/>
    </row>
    <row r="13175" spans="3:34">
      <c r="C13175" s="111"/>
      <c r="D13175" s="111"/>
      <c r="E13175" s="111"/>
      <c r="F13175" s="138"/>
      <c r="G13175" s="111"/>
      <c r="J13175" s="111"/>
      <c r="AD13175" s="111"/>
      <c r="AH13175" s="111"/>
    </row>
    <row r="13176" spans="3:34">
      <c r="C13176" s="111"/>
      <c r="D13176" s="111"/>
      <c r="E13176" s="111"/>
      <c r="F13176" s="138"/>
      <c r="G13176" s="111"/>
      <c r="J13176" s="111"/>
      <c r="AD13176" s="111"/>
      <c r="AH13176" s="111"/>
    </row>
    <row r="13177" spans="3:34">
      <c r="C13177" s="111"/>
      <c r="D13177" s="111"/>
      <c r="E13177" s="111"/>
      <c r="F13177" s="138"/>
      <c r="G13177" s="111"/>
      <c r="J13177" s="111"/>
      <c r="AD13177" s="111"/>
      <c r="AH13177" s="111"/>
    </row>
    <row r="13178" spans="3:34">
      <c r="C13178" s="111"/>
      <c r="D13178" s="111"/>
      <c r="E13178" s="111"/>
      <c r="F13178" s="138"/>
      <c r="G13178" s="111"/>
      <c r="J13178" s="111"/>
      <c r="AD13178" s="111"/>
      <c r="AH13178" s="111"/>
    </row>
    <row r="13179" spans="3:34">
      <c r="C13179" s="111"/>
      <c r="D13179" s="111"/>
      <c r="E13179" s="111"/>
      <c r="F13179" s="138"/>
      <c r="G13179" s="111"/>
      <c r="J13179" s="111"/>
      <c r="AD13179" s="111"/>
      <c r="AH13179" s="111"/>
    </row>
    <row r="13180" spans="3:34">
      <c r="C13180" s="111"/>
      <c r="D13180" s="111"/>
      <c r="E13180" s="111"/>
      <c r="F13180" s="138"/>
      <c r="G13180" s="111"/>
      <c r="J13180" s="111"/>
      <c r="AD13180" s="111"/>
      <c r="AH13180" s="111"/>
    </row>
    <row r="13181" spans="3:34">
      <c r="C13181" s="111"/>
      <c r="D13181" s="111"/>
      <c r="E13181" s="111"/>
      <c r="F13181" s="138"/>
      <c r="G13181" s="111"/>
      <c r="J13181" s="111"/>
      <c r="AD13181" s="111"/>
      <c r="AH13181" s="111"/>
    </row>
    <row r="13182" spans="3:34">
      <c r="C13182" s="111"/>
      <c r="D13182" s="111"/>
      <c r="E13182" s="111"/>
      <c r="F13182" s="138"/>
      <c r="G13182" s="111"/>
      <c r="J13182" s="111"/>
      <c r="AD13182" s="111"/>
      <c r="AH13182" s="111"/>
    </row>
    <row r="13183" spans="3:34">
      <c r="C13183" s="111"/>
      <c r="D13183" s="111"/>
      <c r="E13183" s="111"/>
      <c r="F13183" s="138"/>
      <c r="G13183" s="111"/>
      <c r="J13183" s="111"/>
      <c r="AD13183" s="111"/>
      <c r="AH13183" s="111"/>
    </row>
    <row r="13184" spans="3:34">
      <c r="C13184" s="111"/>
      <c r="D13184" s="111"/>
      <c r="E13184" s="111"/>
      <c r="F13184" s="138"/>
      <c r="G13184" s="111"/>
      <c r="J13184" s="111"/>
      <c r="AD13184" s="111"/>
      <c r="AH13184" s="111"/>
    </row>
    <row r="13185" spans="3:34">
      <c r="C13185" s="111"/>
      <c r="D13185" s="111"/>
      <c r="E13185" s="111"/>
      <c r="F13185" s="138"/>
      <c r="G13185" s="111"/>
      <c r="J13185" s="111"/>
      <c r="AD13185" s="111"/>
      <c r="AH13185" s="111"/>
    </row>
    <row r="13186" spans="3:34">
      <c r="C13186" s="111"/>
      <c r="D13186" s="111"/>
      <c r="E13186" s="111"/>
      <c r="F13186" s="138"/>
      <c r="G13186" s="111"/>
      <c r="J13186" s="111"/>
      <c r="AD13186" s="111"/>
      <c r="AH13186" s="111"/>
    </row>
    <row r="13187" spans="3:34">
      <c r="C13187" s="111"/>
      <c r="D13187" s="111"/>
      <c r="E13187" s="111"/>
      <c r="F13187" s="138"/>
      <c r="G13187" s="111"/>
      <c r="J13187" s="111"/>
      <c r="AD13187" s="111"/>
      <c r="AH13187" s="111"/>
    </row>
    <row r="13188" spans="3:34">
      <c r="C13188" s="111"/>
      <c r="D13188" s="111"/>
      <c r="E13188" s="111"/>
      <c r="F13188" s="138"/>
      <c r="G13188" s="111"/>
      <c r="J13188" s="111"/>
      <c r="AD13188" s="111"/>
      <c r="AH13188" s="111"/>
    </row>
    <row r="13189" spans="3:34">
      <c r="C13189" s="111"/>
      <c r="D13189" s="111"/>
      <c r="E13189" s="111"/>
      <c r="F13189" s="138"/>
      <c r="G13189" s="111"/>
      <c r="J13189" s="111"/>
      <c r="AD13189" s="111"/>
      <c r="AH13189" s="111"/>
    </row>
    <row r="13190" spans="3:34">
      <c r="C13190" s="111"/>
      <c r="D13190" s="111"/>
      <c r="E13190" s="111"/>
      <c r="F13190" s="138"/>
      <c r="G13190" s="111"/>
      <c r="J13190" s="111"/>
      <c r="AD13190" s="111"/>
      <c r="AH13190" s="111"/>
    </row>
    <row r="13191" spans="3:34">
      <c r="C13191" s="111"/>
      <c r="D13191" s="111"/>
      <c r="E13191" s="111"/>
      <c r="F13191" s="138"/>
      <c r="G13191" s="111"/>
      <c r="J13191" s="111"/>
      <c r="AD13191" s="111"/>
      <c r="AH13191" s="111"/>
    </row>
    <row r="13192" spans="3:34">
      <c r="C13192" s="111"/>
      <c r="D13192" s="111"/>
      <c r="E13192" s="111"/>
      <c r="F13192" s="138"/>
      <c r="G13192" s="111"/>
      <c r="J13192" s="111"/>
      <c r="AD13192" s="111"/>
      <c r="AH13192" s="111"/>
    </row>
    <row r="13193" spans="3:34">
      <c r="C13193" s="111"/>
      <c r="D13193" s="111"/>
      <c r="E13193" s="111"/>
      <c r="F13193" s="138"/>
      <c r="G13193" s="111"/>
      <c r="J13193" s="111"/>
      <c r="AD13193" s="111"/>
      <c r="AH13193" s="111"/>
    </row>
    <row r="13194" spans="3:34">
      <c r="C13194" s="111"/>
      <c r="D13194" s="111"/>
      <c r="E13194" s="111"/>
      <c r="F13194" s="138"/>
      <c r="G13194" s="111"/>
      <c r="J13194" s="111"/>
      <c r="AD13194" s="111"/>
      <c r="AH13194" s="111"/>
    </row>
    <row r="13195" spans="3:34">
      <c r="C13195" s="111"/>
      <c r="D13195" s="111"/>
      <c r="E13195" s="111"/>
      <c r="F13195" s="138"/>
      <c r="G13195" s="111"/>
      <c r="J13195" s="111"/>
      <c r="AD13195" s="111"/>
      <c r="AH13195" s="111"/>
    </row>
    <row r="13196" spans="3:34">
      <c r="C13196" s="111"/>
      <c r="D13196" s="111"/>
      <c r="E13196" s="111"/>
      <c r="F13196" s="138"/>
      <c r="G13196" s="111"/>
      <c r="J13196" s="111"/>
      <c r="AD13196" s="111"/>
      <c r="AH13196" s="111"/>
    </row>
    <row r="13197" spans="3:34">
      <c r="C13197" s="111"/>
      <c r="D13197" s="111"/>
      <c r="E13197" s="111"/>
      <c r="F13197" s="138"/>
      <c r="G13197" s="111"/>
      <c r="J13197" s="111"/>
      <c r="AD13197" s="111"/>
      <c r="AH13197" s="111"/>
    </row>
    <row r="13198" spans="3:34">
      <c r="C13198" s="111"/>
      <c r="D13198" s="111"/>
      <c r="E13198" s="111"/>
      <c r="F13198" s="138"/>
      <c r="G13198" s="111"/>
      <c r="J13198" s="111"/>
      <c r="AD13198" s="111"/>
      <c r="AH13198" s="111"/>
    </row>
    <row r="13199" spans="3:34">
      <c r="C13199" s="111"/>
      <c r="D13199" s="111"/>
      <c r="E13199" s="111"/>
      <c r="F13199" s="138"/>
      <c r="G13199" s="111"/>
      <c r="J13199" s="111"/>
      <c r="AD13199" s="111"/>
      <c r="AH13199" s="111"/>
    </row>
    <row r="13200" spans="3:34">
      <c r="C13200" s="111"/>
      <c r="D13200" s="111"/>
      <c r="E13200" s="111"/>
      <c r="F13200" s="138"/>
      <c r="G13200" s="111"/>
      <c r="J13200" s="111"/>
      <c r="AD13200" s="111"/>
      <c r="AH13200" s="111"/>
    </row>
    <row r="13201" spans="3:34">
      <c r="C13201" s="111"/>
      <c r="D13201" s="111"/>
      <c r="E13201" s="111"/>
      <c r="F13201" s="138"/>
      <c r="G13201" s="111"/>
      <c r="J13201" s="111"/>
      <c r="AD13201" s="111"/>
      <c r="AH13201" s="111"/>
    </row>
    <row r="13202" spans="3:34">
      <c r="C13202" s="111"/>
      <c r="D13202" s="111"/>
      <c r="E13202" s="111"/>
      <c r="F13202" s="138"/>
      <c r="G13202" s="111"/>
      <c r="J13202" s="111"/>
      <c r="AD13202" s="111"/>
      <c r="AH13202" s="111"/>
    </row>
    <row r="13203" spans="3:34">
      <c r="C13203" s="111"/>
      <c r="D13203" s="111"/>
      <c r="E13203" s="111"/>
      <c r="F13203" s="138"/>
      <c r="G13203" s="111"/>
      <c r="J13203" s="111"/>
      <c r="AD13203" s="111"/>
      <c r="AH13203" s="111"/>
    </row>
    <row r="13204" spans="3:34">
      <c r="C13204" s="111"/>
      <c r="D13204" s="111"/>
      <c r="E13204" s="111"/>
      <c r="F13204" s="138"/>
      <c r="G13204" s="111"/>
      <c r="J13204" s="111"/>
      <c r="AD13204" s="111"/>
      <c r="AH13204" s="111"/>
    </row>
    <row r="13205" spans="3:34">
      <c r="C13205" s="111"/>
      <c r="D13205" s="111"/>
      <c r="E13205" s="111"/>
      <c r="F13205" s="138"/>
      <c r="G13205" s="111"/>
      <c r="J13205" s="111"/>
      <c r="AD13205" s="111"/>
      <c r="AH13205" s="111"/>
    </row>
    <row r="13206" spans="3:34">
      <c r="C13206" s="111"/>
      <c r="D13206" s="111"/>
      <c r="E13206" s="111"/>
      <c r="F13206" s="138"/>
      <c r="G13206" s="111"/>
      <c r="J13206" s="111"/>
      <c r="AD13206" s="111"/>
      <c r="AH13206" s="111"/>
    </row>
    <row r="13207" spans="3:34">
      <c r="C13207" s="111"/>
      <c r="D13207" s="111"/>
      <c r="E13207" s="111"/>
      <c r="F13207" s="138"/>
      <c r="G13207" s="111"/>
      <c r="J13207" s="111"/>
      <c r="AD13207" s="111"/>
      <c r="AH13207" s="111"/>
    </row>
    <row r="13208" spans="3:34">
      <c r="C13208" s="111"/>
      <c r="D13208" s="111"/>
      <c r="E13208" s="111"/>
      <c r="F13208" s="138"/>
      <c r="G13208" s="111"/>
      <c r="J13208" s="111"/>
      <c r="AD13208" s="111"/>
      <c r="AH13208" s="111"/>
    </row>
    <row r="13209" spans="3:34">
      <c r="C13209" s="111"/>
      <c r="D13209" s="111"/>
      <c r="E13209" s="111"/>
      <c r="F13209" s="138"/>
      <c r="G13209" s="111"/>
      <c r="J13209" s="111"/>
      <c r="AD13209" s="111"/>
      <c r="AH13209" s="111"/>
    </row>
    <row r="13210" spans="3:34">
      <c r="C13210" s="111"/>
      <c r="D13210" s="111"/>
      <c r="E13210" s="111"/>
      <c r="F13210" s="138"/>
      <c r="G13210" s="111"/>
      <c r="J13210" s="111"/>
      <c r="AD13210" s="111"/>
      <c r="AH13210" s="111"/>
    </row>
    <row r="13211" spans="3:34">
      <c r="C13211" s="111"/>
      <c r="D13211" s="111"/>
      <c r="E13211" s="111"/>
      <c r="F13211" s="138"/>
      <c r="G13211" s="111"/>
      <c r="J13211" s="111"/>
      <c r="AD13211" s="111"/>
      <c r="AH13211" s="111"/>
    </row>
    <row r="13212" spans="3:34">
      <c r="C13212" s="111"/>
      <c r="D13212" s="111"/>
      <c r="E13212" s="111"/>
      <c r="F13212" s="138"/>
      <c r="G13212" s="111"/>
      <c r="J13212" s="111"/>
      <c r="AD13212" s="111"/>
      <c r="AH13212" s="111"/>
    </row>
    <row r="13213" spans="3:34">
      <c r="C13213" s="111"/>
      <c r="D13213" s="111"/>
      <c r="E13213" s="111"/>
      <c r="F13213" s="138"/>
      <c r="G13213" s="111"/>
      <c r="J13213" s="111"/>
      <c r="AD13213" s="111"/>
      <c r="AH13213" s="111"/>
    </row>
    <row r="13214" spans="3:34">
      <c r="C13214" s="111"/>
      <c r="D13214" s="111"/>
      <c r="E13214" s="111"/>
      <c r="F13214" s="138"/>
      <c r="G13214" s="111"/>
      <c r="J13214" s="111"/>
      <c r="AD13214" s="111"/>
      <c r="AH13214" s="111"/>
    </row>
    <row r="13215" spans="3:34">
      <c r="C13215" s="111"/>
      <c r="D13215" s="111"/>
      <c r="E13215" s="111"/>
      <c r="F13215" s="138"/>
      <c r="G13215" s="111"/>
      <c r="J13215" s="111"/>
      <c r="AD13215" s="111"/>
      <c r="AH13215" s="111"/>
    </row>
    <row r="13216" spans="3:34">
      <c r="C13216" s="111"/>
      <c r="D13216" s="111"/>
      <c r="E13216" s="111"/>
      <c r="F13216" s="138"/>
      <c r="G13216" s="111"/>
      <c r="J13216" s="111"/>
      <c r="AD13216" s="111"/>
      <c r="AH13216" s="111"/>
    </row>
    <row r="13217" spans="3:34">
      <c r="C13217" s="111"/>
      <c r="D13217" s="111"/>
      <c r="E13217" s="111"/>
      <c r="F13217" s="138"/>
      <c r="G13217" s="111"/>
      <c r="J13217" s="111"/>
      <c r="AD13217" s="111"/>
      <c r="AH13217" s="111"/>
    </row>
    <row r="13218" spans="3:34">
      <c r="C13218" s="111"/>
      <c r="D13218" s="111"/>
      <c r="E13218" s="111"/>
      <c r="F13218" s="138"/>
      <c r="G13218" s="111"/>
      <c r="J13218" s="111"/>
      <c r="AD13218" s="111"/>
      <c r="AH13218" s="111"/>
    </row>
    <row r="13219" spans="3:34">
      <c r="C13219" s="111"/>
      <c r="D13219" s="111"/>
      <c r="E13219" s="111"/>
      <c r="F13219" s="138"/>
      <c r="G13219" s="111"/>
      <c r="J13219" s="111"/>
      <c r="AD13219" s="111"/>
      <c r="AH13219" s="111"/>
    </row>
    <row r="13220" spans="3:34">
      <c r="C13220" s="111"/>
      <c r="D13220" s="111"/>
      <c r="E13220" s="111"/>
      <c r="F13220" s="138"/>
      <c r="G13220" s="111"/>
      <c r="J13220" s="111"/>
      <c r="AD13220" s="111"/>
      <c r="AH13220" s="111"/>
    </row>
    <row r="13221" spans="3:34">
      <c r="C13221" s="111"/>
      <c r="D13221" s="111"/>
      <c r="E13221" s="111"/>
      <c r="F13221" s="138"/>
      <c r="G13221" s="111"/>
      <c r="J13221" s="111"/>
      <c r="AD13221" s="111"/>
      <c r="AH13221" s="111"/>
    </row>
    <row r="13222" spans="3:34">
      <c r="C13222" s="111"/>
      <c r="D13222" s="111"/>
      <c r="E13222" s="111"/>
      <c r="F13222" s="138"/>
      <c r="G13222" s="111"/>
      <c r="J13222" s="111"/>
      <c r="AD13222" s="111"/>
      <c r="AH13222" s="111"/>
    </row>
    <row r="13223" spans="3:34">
      <c r="C13223" s="111"/>
      <c r="D13223" s="111"/>
      <c r="E13223" s="111"/>
      <c r="F13223" s="138"/>
      <c r="G13223" s="111"/>
      <c r="J13223" s="111"/>
      <c r="AD13223" s="111"/>
      <c r="AH13223" s="111"/>
    </row>
    <row r="13224" spans="3:34">
      <c r="C13224" s="111"/>
      <c r="D13224" s="111"/>
      <c r="E13224" s="111"/>
      <c r="F13224" s="138"/>
      <c r="G13224" s="111"/>
      <c r="J13224" s="111"/>
      <c r="AD13224" s="111"/>
      <c r="AH13224" s="111"/>
    </row>
    <row r="13225" spans="3:34">
      <c r="C13225" s="111"/>
      <c r="D13225" s="111"/>
      <c r="E13225" s="111"/>
      <c r="F13225" s="138"/>
      <c r="G13225" s="111"/>
      <c r="J13225" s="111"/>
      <c r="AD13225" s="111"/>
      <c r="AH13225" s="111"/>
    </row>
    <row r="13226" spans="3:34">
      <c r="C13226" s="111"/>
      <c r="D13226" s="111"/>
      <c r="E13226" s="111"/>
      <c r="F13226" s="138"/>
      <c r="G13226" s="111"/>
      <c r="J13226" s="111"/>
      <c r="AD13226" s="111"/>
      <c r="AH13226" s="111"/>
    </row>
    <row r="13227" spans="3:34">
      <c r="C13227" s="111"/>
      <c r="D13227" s="111"/>
      <c r="E13227" s="111"/>
      <c r="F13227" s="138"/>
      <c r="G13227" s="111"/>
      <c r="J13227" s="111"/>
      <c r="AD13227" s="111"/>
      <c r="AH13227" s="111"/>
    </row>
    <row r="13228" spans="3:34">
      <c r="C13228" s="111"/>
      <c r="D13228" s="111"/>
      <c r="E13228" s="111"/>
      <c r="F13228" s="138"/>
      <c r="G13228" s="111"/>
      <c r="J13228" s="111"/>
      <c r="AD13228" s="111"/>
      <c r="AH13228" s="111"/>
    </row>
    <row r="13229" spans="3:34">
      <c r="C13229" s="111"/>
      <c r="D13229" s="111"/>
      <c r="E13229" s="111"/>
      <c r="F13229" s="138"/>
      <c r="G13229" s="111"/>
      <c r="J13229" s="111"/>
      <c r="AD13229" s="111"/>
      <c r="AH13229" s="111"/>
    </row>
    <row r="13230" spans="3:34">
      <c r="C13230" s="111"/>
      <c r="D13230" s="111"/>
      <c r="E13230" s="111"/>
      <c r="F13230" s="138"/>
      <c r="G13230" s="111"/>
      <c r="J13230" s="111"/>
      <c r="AD13230" s="111"/>
      <c r="AH13230" s="111"/>
    </row>
    <row r="13231" spans="3:34">
      <c r="C13231" s="111"/>
      <c r="D13231" s="111"/>
      <c r="E13231" s="111"/>
      <c r="F13231" s="138"/>
      <c r="G13231" s="111"/>
      <c r="J13231" s="111"/>
      <c r="AD13231" s="111"/>
      <c r="AH13231" s="111"/>
    </row>
    <row r="13232" spans="3:34">
      <c r="C13232" s="111"/>
      <c r="D13232" s="111"/>
      <c r="E13232" s="111"/>
      <c r="F13232" s="138"/>
      <c r="G13232" s="111"/>
      <c r="J13232" s="111"/>
      <c r="AD13232" s="111"/>
      <c r="AH13232" s="111"/>
    </row>
    <row r="13233" spans="3:34">
      <c r="C13233" s="111"/>
      <c r="D13233" s="111"/>
      <c r="E13233" s="111"/>
      <c r="F13233" s="138"/>
      <c r="G13233" s="111"/>
      <c r="J13233" s="111"/>
      <c r="AD13233" s="111"/>
      <c r="AH13233" s="111"/>
    </row>
    <row r="13234" spans="3:34">
      <c r="C13234" s="111"/>
      <c r="D13234" s="111"/>
      <c r="E13234" s="111"/>
      <c r="F13234" s="138"/>
      <c r="G13234" s="111"/>
      <c r="J13234" s="111"/>
      <c r="AD13234" s="111"/>
      <c r="AH13234" s="111"/>
    </row>
    <row r="13235" spans="3:34">
      <c r="C13235" s="111"/>
      <c r="D13235" s="111"/>
      <c r="E13235" s="111"/>
      <c r="F13235" s="138"/>
      <c r="G13235" s="111"/>
      <c r="J13235" s="111"/>
      <c r="AD13235" s="111"/>
      <c r="AH13235" s="111"/>
    </row>
    <row r="13236" spans="3:34">
      <c r="C13236" s="111"/>
      <c r="D13236" s="111"/>
      <c r="E13236" s="111"/>
      <c r="F13236" s="138"/>
      <c r="G13236" s="111"/>
      <c r="J13236" s="111"/>
      <c r="AD13236" s="111"/>
      <c r="AH13236" s="111"/>
    </row>
    <row r="13237" spans="3:34">
      <c r="C13237" s="111"/>
      <c r="D13237" s="111"/>
      <c r="E13237" s="111"/>
      <c r="F13237" s="138"/>
      <c r="G13237" s="111"/>
      <c r="J13237" s="111"/>
      <c r="AD13237" s="111"/>
      <c r="AH13237" s="111"/>
    </row>
    <row r="13238" spans="3:34">
      <c r="C13238" s="111"/>
      <c r="D13238" s="111"/>
      <c r="E13238" s="111"/>
      <c r="F13238" s="138"/>
      <c r="G13238" s="111"/>
      <c r="J13238" s="111"/>
      <c r="AD13238" s="111"/>
      <c r="AH13238" s="111"/>
    </row>
    <row r="13239" spans="3:34">
      <c r="C13239" s="111"/>
      <c r="D13239" s="111"/>
      <c r="E13239" s="111"/>
      <c r="F13239" s="138"/>
      <c r="G13239" s="111"/>
      <c r="J13239" s="111"/>
      <c r="AD13239" s="111"/>
      <c r="AH13239" s="111"/>
    </row>
    <row r="13240" spans="3:34">
      <c r="C13240" s="111"/>
      <c r="D13240" s="111"/>
      <c r="E13240" s="111"/>
      <c r="F13240" s="138"/>
      <c r="G13240" s="111"/>
      <c r="J13240" s="111"/>
      <c r="AD13240" s="111"/>
      <c r="AH13240" s="111"/>
    </row>
    <row r="13241" spans="3:34">
      <c r="C13241" s="111"/>
      <c r="D13241" s="111"/>
      <c r="E13241" s="111"/>
      <c r="F13241" s="138"/>
      <c r="G13241" s="111"/>
      <c r="J13241" s="111"/>
      <c r="AD13241" s="111"/>
      <c r="AH13241" s="111"/>
    </row>
    <row r="13242" spans="3:34">
      <c r="C13242" s="111"/>
      <c r="D13242" s="111"/>
      <c r="E13242" s="111"/>
      <c r="F13242" s="138"/>
      <c r="G13242" s="111"/>
      <c r="J13242" s="111"/>
      <c r="AD13242" s="111"/>
      <c r="AH13242" s="111"/>
    </row>
    <row r="13243" spans="3:34">
      <c r="C13243" s="111"/>
      <c r="D13243" s="111"/>
      <c r="E13243" s="111"/>
      <c r="F13243" s="138"/>
      <c r="G13243" s="111"/>
      <c r="J13243" s="111"/>
      <c r="AD13243" s="111"/>
      <c r="AH13243" s="111"/>
    </row>
    <row r="13244" spans="3:34">
      <c r="C13244" s="111"/>
      <c r="D13244" s="111"/>
      <c r="E13244" s="111"/>
      <c r="F13244" s="138"/>
      <c r="G13244" s="111"/>
      <c r="J13244" s="111"/>
      <c r="AD13244" s="111"/>
      <c r="AH13244" s="111"/>
    </row>
    <row r="13245" spans="3:34">
      <c r="C13245" s="111"/>
      <c r="D13245" s="111"/>
      <c r="E13245" s="111"/>
      <c r="F13245" s="138"/>
      <c r="G13245" s="111"/>
      <c r="J13245" s="111"/>
      <c r="AD13245" s="111"/>
      <c r="AH13245" s="111"/>
    </row>
    <row r="13246" spans="3:34">
      <c r="C13246" s="111"/>
      <c r="D13246" s="111"/>
      <c r="E13246" s="111"/>
      <c r="F13246" s="138"/>
      <c r="G13246" s="111"/>
      <c r="J13246" s="111"/>
      <c r="AD13246" s="111"/>
      <c r="AH13246" s="111"/>
    </row>
    <row r="13247" spans="3:34">
      <c r="C13247" s="111"/>
      <c r="D13247" s="111"/>
      <c r="E13247" s="111"/>
      <c r="F13247" s="138"/>
      <c r="G13247" s="111"/>
      <c r="J13247" s="111"/>
      <c r="AD13247" s="111"/>
      <c r="AH13247" s="111"/>
    </row>
    <row r="13248" spans="3:34">
      <c r="C13248" s="111"/>
      <c r="D13248" s="111"/>
      <c r="E13248" s="111"/>
      <c r="F13248" s="138"/>
      <c r="G13248" s="111"/>
      <c r="J13248" s="111"/>
      <c r="AD13248" s="111"/>
      <c r="AH13248" s="111"/>
    </row>
    <row r="13249" spans="3:34">
      <c r="C13249" s="111"/>
      <c r="D13249" s="111"/>
      <c r="E13249" s="111"/>
      <c r="F13249" s="138"/>
      <c r="G13249" s="111"/>
      <c r="J13249" s="111"/>
      <c r="AD13249" s="111"/>
      <c r="AH13249" s="111"/>
    </row>
    <row r="13250" spans="3:34">
      <c r="C13250" s="111"/>
      <c r="D13250" s="111"/>
      <c r="E13250" s="111"/>
      <c r="F13250" s="138"/>
      <c r="G13250" s="111"/>
      <c r="J13250" s="111"/>
      <c r="AD13250" s="111"/>
      <c r="AH13250" s="111"/>
    </row>
    <row r="13251" spans="3:34">
      <c r="C13251" s="111"/>
      <c r="D13251" s="111"/>
      <c r="E13251" s="111"/>
      <c r="F13251" s="138"/>
      <c r="G13251" s="111"/>
      <c r="J13251" s="111"/>
      <c r="AD13251" s="111"/>
      <c r="AH13251" s="111"/>
    </row>
    <row r="13252" spans="3:34">
      <c r="C13252" s="111"/>
      <c r="D13252" s="111"/>
      <c r="E13252" s="111"/>
      <c r="F13252" s="138"/>
      <c r="G13252" s="111"/>
      <c r="J13252" s="111"/>
      <c r="AD13252" s="111"/>
      <c r="AH13252" s="111"/>
    </row>
    <row r="13253" spans="3:34">
      <c r="C13253" s="111"/>
      <c r="D13253" s="111"/>
      <c r="E13253" s="111"/>
      <c r="F13253" s="138"/>
      <c r="G13253" s="111"/>
      <c r="J13253" s="111"/>
      <c r="AD13253" s="111"/>
      <c r="AH13253" s="111"/>
    </row>
    <row r="13254" spans="3:34">
      <c r="C13254" s="111"/>
      <c r="D13254" s="111"/>
      <c r="E13254" s="111"/>
      <c r="F13254" s="138"/>
      <c r="G13254" s="111"/>
      <c r="J13254" s="111"/>
      <c r="AD13254" s="111"/>
      <c r="AH13254" s="111"/>
    </row>
    <row r="13255" spans="3:34">
      <c r="C13255" s="111"/>
      <c r="D13255" s="111"/>
      <c r="E13255" s="111"/>
      <c r="F13255" s="138"/>
      <c r="G13255" s="111"/>
      <c r="J13255" s="111"/>
      <c r="AD13255" s="111"/>
      <c r="AH13255" s="111"/>
    </row>
    <row r="13256" spans="3:34">
      <c r="C13256" s="111"/>
      <c r="D13256" s="111"/>
      <c r="E13256" s="111"/>
      <c r="F13256" s="138"/>
      <c r="G13256" s="111"/>
      <c r="J13256" s="111"/>
      <c r="AD13256" s="111"/>
      <c r="AH13256" s="111"/>
    </row>
    <row r="13257" spans="3:34">
      <c r="C13257" s="111"/>
      <c r="D13257" s="111"/>
      <c r="E13257" s="111"/>
      <c r="F13257" s="138"/>
      <c r="G13257" s="111"/>
      <c r="J13257" s="111"/>
      <c r="AD13257" s="111"/>
      <c r="AH13257" s="111"/>
    </row>
    <row r="13258" spans="3:34">
      <c r="C13258" s="111"/>
      <c r="D13258" s="111"/>
      <c r="E13258" s="111"/>
      <c r="F13258" s="138"/>
      <c r="G13258" s="111"/>
      <c r="J13258" s="111"/>
      <c r="AD13258" s="111"/>
      <c r="AH13258" s="111"/>
    </row>
    <row r="13259" spans="3:34">
      <c r="C13259" s="111"/>
      <c r="D13259" s="111"/>
      <c r="E13259" s="111"/>
      <c r="F13259" s="138"/>
      <c r="G13259" s="111"/>
      <c r="J13259" s="111"/>
      <c r="AD13259" s="111"/>
      <c r="AH13259" s="111"/>
    </row>
    <row r="13260" spans="3:34">
      <c r="C13260" s="111"/>
      <c r="D13260" s="111"/>
      <c r="E13260" s="111"/>
      <c r="F13260" s="138"/>
      <c r="G13260" s="111"/>
      <c r="J13260" s="111"/>
      <c r="AD13260" s="111"/>
      <c r="AH13260" s="111"/>
    </row>
    <row r="13261" spans="3:34">
      <c r="C13261" s="111"/>
      <c r="D13261" s="111"/>
      <c r="E13261" s="111"/>
      <c r="F13261" s="138"/>
      <c r="G13261" s="111"/>
      <c r="J13261" s="111"/>
      <c r="AD13261" s="111"/>
      <c r="AH13261" s="111"/>
    </row>
    <row r="13262" spans="3:34">
      <c r="C13262" s="111"/>
      <c r="D13262" s="111"/>
      <c r="E13262" s="111"/>
      <c r="F13262" s="138"/>
      <c r="G13262" s="111"/>
      <c r="J13262" s="111"/>
      <c r="AD13262" s="111"/>
      <c r="AH13262" s="111"/>
    </row>
    <row r="13263" spans="3:34">
      <c r="C13263" s="111"/>
      <c r="D13263" s="111"/>
      <c r="E13263" s="111"/>
      <c r="F13263" s="138"/>
      <c r="G13263" s="111"/>
      <c r="J13263" s="111"/>
      <c r="AD13263" s="111"/>
      <c r="AH13263" s="111"/>
    </row>
    <row r="13264" spans="3:34">
      <c r="C13264" s="111"/>
      <c r="D13264" s="111"/>
      <c r="E13264" s="111"/>
      <c r="F13264" s="138"/>
      <c r="G13264" s="111"/>
      <c r="J13264" s="111"/>
      <c r="AD13264" s="111"/>
      <c r="AH13264" s="111"/>
    </row>
    <row r="13265" spans="3:34">
      <c r="C13265" s="111"/>
      <c r="D13265" s="111"/>
      <c r="E13265" s="111"/>
      <c r="F13265" s="138"/>
      <c r="G13265" s="111"/>
      <c r="J13265" s="111"/>
      <c r="AD13265" s="111"/>
      <c r="AH13265" s="111"/>
    </row>
    <row r="13266" spans="3:34">
      <c r="C13266" s="111"/>
      <c r="D13266" s="111"/>
      <c r="E13266" s="111"/>
      <c r="F13266" s="138"/>
      <c r="G13266" s="111"/>
      <c r="J13266" s="111"/>
      <c r="AD13266" s="111"/>
      <c r="AH13266" s="111"/>
    </row>
    <row r="13267" spans="3:34">
      <c r="C13267" s="111"/>
      <c r="D13267" s="111"/>
      <c r="E13267" s="111"/>
      <c r="F13267" s="138"/>
      <c r="G13267" s="111"/>
      <c r="J13267" s="111"/>
      <c r="AD13267" s="111"/>
      <c r="AH13267" s="111"/>
    </row>
    <row r="13268" spans="3:34">
      <c r="C13268" s="111"/>
      <c r="D13268" s="111"/>
      <c r="E13268" s="111"/>
      <c r="F13268" s="138"/>
      <c r="G13268" s="111"/>
      <c r="J13268" s="111"/>
      <c r="AD13268" s="111"/>
      <c r="AH13268" s="111"/>
    </row>
    <row r="13269" spans="3:34">
      <c r="C13269" s="111"/>
      <c r="D13269" s="111"/>
      <c r="E13269" s="111"/>
      <c r="F13269" s="138"/>
      <c r="G13269" s="111"/>
      <c r="J13269" s="111"/>
      <c r="AD13269" s="111"/>
      <c r="AH13269" s="111"/>
    </row>
    <row r="13270" spans="3:34">
      <c r="C13270" s="111"/>
      <c r="D13270" s="111"/>
      <c r="E13270" s="111"/>
      <c r="F13270" s="138"/>
      <c r="G13270" s="111"/>
      <c r="J13270" s="111"/>
      <c r="AD13270" s="111"/>
      <c r="AH13270" s="111"/>
    </row>
    <row r="13271" spans="3:34">
      <c r="C13271" s="111"/>
      <c r="D13271" s="111"/>
      <c r="E13271" s="111"/>
      <c r="F13271" s="138"/>
      <c r="G13271" s="111"/>
      <c r="J13271" s="111"/>
      <c r="AD13271" s="111"/>
      <c r="AH13271" s="111"/>
    </row>
    <row r="13272" spans="3:34">
      <c r="C13272" s="111"/>
      <c r="D13272" s="111"/>
      <c r="E13272" s="111"/>
      <c r="F13272" s="138"/>
      <c r="G13272" s="111"/>
      <c r="J13272" s="111"/>
      <c r="AD13272" s="111"/>
      <c r="AH13272" s="111"/>
    </row>
    <row r="13273" spans="3:34">
      <c r="C13273" s="111"/>
      <c r="D13273" s="111"/>
      <c r="E13273" s="111"/>
      <c r="F13273" s="138"/>
      <c r="G13273" s="111"/>
      <c r="J13273" s="111"/>
      <c r="AD13273" s="111"/>
      <c r="AH13273" s="111"/>
    </row>
    <row r="13274" spans="3:34">
      <c r="C13274" s="111"/>
      <c r="D13274" s="111"/>
      <c r="E13274" s="111"/>
      <c r="F13274" s="138"/>
      <c r="G13274" s="111"/>
      <c r="J13274" s="111"/>
      <c r="AD13274" s="111"/>
      <c r="AH13274" s="111"/>
    </row>
    <row r="13275" spans="3:34">
      <c r="C13275" s="111"/>
      <c r="D13275" s="111"/>
      <c r="E13275" s="111"/>
      <c r="F13275" s="138"/>
      <c r="G13275" s="111"/>
      <c r="J13275" s="111"/>
      <c r="AD13275" s="111"/>
      <c r="AH13275" s="111"/>
    </row>
    <row r="13276" spans="3:34">
      <c r="C13276" s="111"/>
      <c r="D13276" s="111"/>
      <c r="E13276" s="111"/>
      <c r="F13276" s="138"/>
      <c r="G13276" s="111"/>
      <c r="J13276" s="111"/>
      <c r="AD13276" s="111"/>
      <c r="AH13276" s="111"/>
    </row>
    <row r="13277" spans="3:34">
      <c r="C13277" s="111"/>
      <c r="D13277" s="111"/>
      <c r="E13277" s="111"/>
      <c r="F13277" s="138"/>
      <c r="G13277" s="111"/>
      <c r="J13277" s="111"/>
      <c r="AD13277" s="111"/>
      <c r="AH13277" s="111"/>
    </row>
    <row r="13278" spans="3:34">
      <c r="C13278" s="111"/>
      <c r="D13278" s="111"/>
      <c r="E13278" s="111"/>
      <c r="F13278" s="138"/>
      <c r="G13278" s="111"/>
      <c r="J13278" s="111"/>
      <c r="AD13278" s="111"/>
      <c r="AH13278" s="111"/>
    </row>
    <row r="13279" spans="3:34">
      <c r="C13279" s="111"/>
      <c r="D13279" s="111"/>
      <c r="E13279" s="111"/>
      <c r="F13279" s="138"/>
      <c r="G13279" s="111"/>
      <c r="J13279" s="111"/>
      <c r="AD13279" s="111"/>
      <c r="AH13279" s="111"/>
    </row>
    <row r="13280" spans="3:34">
      <c r="C13280" s="111"/>
      <c r="D13280" s="111"/>
      <c r="E13280" s="111"/>
      <c r="F13280" s="138"/>
      <c r="G13280" s="111"/>
      <c r="J13280" s="111"/>
      <c r="AD13280" s="111"/>
      <c r="AH13280" s="111"/>
    </row>
    <row r="13281" spans="3:34">
      <c r="C13281" s="111"/>
      <c r="D13281" s="111"/>
      <c r="E13281" s="111"/>
      <c r="F13281" s="138"/>
      <c r="G13281" s="111"/>
      <c r="J13281" s="111"/>
      <c r="AD13281" s="111"/>
      <c r="AH13281" s="111"/>
    </row>
    <row r="13282" spans="3:34">
      <c r="C13282" s="111"/>
      <c r="D13282" s="111"/>
      <c r="E13282" s="111"/>
      <c r="F13282" s="138"/>
      <c r="G13282" s="111"/>
      <c r="J13282" s="111"/>
      <c r="AD13282" s="111"/>
      <c r="AH13282" s="111"/>
    </row>
    <row r="13283" spans="3:34">
      <c r="C13283" s="111"/>
      <c r="D13283" s="111"/>
      <c r="E13283" s="111"/>
      <c r="F13283" s="138"/>
      <c r="G13283" s="111"/>
      <c r="J13283" s="111"/>
      <c r="AD13283" s="111"/>
      <c r="AH13283" s="111"/>
    </row>
    <row r="13284" spans="3:34">
      <c r="C13284" s="111"/>
      <c r="D13284" s="111"/>
      <c r="E13284" s="111"/>
      <c r="F13284" s="138"/>
      <c r="G13284" s="111"/>
      <c r="J13284" s="111"/>
      <c r="AD13284" s="111"/>
      <c r="AH13284" s="111"/>
    </row>
    <row r="13285" spans="3:34">
      <c r="C13285" s="111"/>
      <c r="D13285" s="111"/>
      <c r="E13285" s="111"/>
      <c r="F13285" s="138"/>
      <c r="G13285" s="111"/>
      <c r="J13285" s="111"/>
      <c r="AD13285" s="111"/>
      <c r="AH13285" s="111"/>
    </row>
    <row r="13286" spans="3:34">
      <c r="C13286" s="111"/>
      <c r="D13286" s="111"/>
      <c r="E13286" s="111"/>
      <c r="F13286" s="138"/>
      <c r="G13286" s="111"/>
      <c r="J13286" s="111"/>
      <c r="AD13286" s="111"/>
      <c r="AH13286" s="111"/>
    </row>
    <row r="13287" spans="3:34">
      <c r="C13287" s="111"/>
      <c r="D13287" s="111"/>
      <c r="E13287" s="111"/>
      <c r="F13287" s="138"/>
      <c r="G13287" s="111"/>
      <c r="J13287" s="111"/>
      <c r="AD13287" s="111"/>
      <c r="AH13287" s="111"/>
    </row>
    <row r="13288" spans="3:34">
      <c r="C13288" s="111"/>
      <c r="D13288" s="111"/>
      <c r="E13288" s="111"/>
      <c r="F13288" s="138"/>
      <c r="G13288" s="111"/>
      <c r="J13288" s="111"/>
      <c r="AD13288" s="111"/>
      <c r="AH13288" s="111"/>
    </row>
    <row r="13289" spans="3:34">
      <c r="C13289" s="111"/>
      <c r="D13289" s="111"/>
      <c r="E13289" s="111"/>
      <c r="F13289" s="138"/>
      <c r="G13289" s="111"/>
      <c r="J13289" s="111"/>
      <c r="AD13289" s="111"/>
      <c r="AH13289" s="111"/>
    </row>
    <row r="13290" spans="3:34">
      <c r="C13290" s="111"/>
      <c r="D13290" s="111"/>
      <c r="E13290" s="111"/>
      <c r="F13290" s="138"/>
      <c r="G13290" s="111"/>
      <c r="J13290" s="111"/>
      <c r="AD13290" s="111"/>
      <c r="AH13290" s="111"/>
    </row>
    <row r="13291" spans="3:34">
      <c r="C13291" s="111"/>
      <c r="D13291" s="111"/>
      <c r="E13291" s="111"/>
      <c r="F13291" s="138"/>
      <c r="G13291" s="111"/>
      <c r="J13291" s="111"/>
      <c r="AD13291" s="111"/>
      <c r="AH13291" s="111"/>
    </row>
    <row r="13292" spans="3:34">
      <c r="C13292" s="111"/>
      <c r="D13292" s="111"/>
      <c r="E13292" s="111"/>
      <c r="F13292" s="138"/>
      <c r="G13292" s="111"/>
      <c r="J13292" s="111"/>
      <c r="AD13292" s="111"/>
      <c r="AH13292" s="111"/>
    </row>
    <row r="13293" spans="3:34">
      <c r="C13293" s="111"/>
      <c r="D13293" s="111"/>
      <c r="E13293" s="111"/>
      <c r="F13293" s="138"/>
      <c r="G13293" s="111"/>
      <c r="J13293" s="111"/>
      <c r="AD13293" s="111"/>
      <c r="AH13293" s="111"/>
    </row>
    <row r="13294" spans="3:34">
      <c r="C13294" s="111"/>
      <c r="D13294" s="111"/>
      <c r="E13294" s="111"/>
      <c r="F13294" s="138"/>
      <c r="G13294" s="111"/>
      <c r="J13294" s="111"/>
      <c r="AD13294" s="111"/>
      <c r="AH13294" s="111"/>
    </row>
    <row r="13295" spans="3:34">
      <c r="C13295" s="111"/>
      <c r="D13295" s="111"/>
      <c r="E13295" s="111"/>
      <c r="F13295" s="138"/>
      <c r="G13295" s="111"/>
      <c r="J13295" s="111"/>
      <c r="AD13295" s="111"/>
      <c r="AH13295" s="111"/>
    </row>
    <row r="13296" spans="3:34">
      <c r="C13296" s="111"/>
      <c r="D13296" s="111"/>
      <c r="E13296" s="111"/>
      <c r="F13296" s="138"/>
      <c r="G13296" s="111"/>
      <c r="J13296" s="111"/>
      <c r="AD13296" s="111"/>
      <c r="AH13296" s="111"/>
    </row>
    <row r="13297" spans="3:34">
      <c r="C13297" s="111"/>
      <c r="D13297" s="111"/>
      <c r="E13297" s="111"/>
      <c r="F13297" s="138"/>
      <c r="G13297" s="111"/>
      <c r="J13297" s="111"/>
      <c r="AD13297" s="111"/>
      <c r="AH13297" s="111"/>
    </row>
    <row r="13298" spans="3:34">
      <c r="C13298" s="111"/>
      <c r="D13298" s="111"/>
      <c r="E13298" s="111"/>
      <c r="F13298" s="138"/>
      <c r="G13298" s="111"/>
      <c r="J13298" s="111"/>
      <c r="AD13298" s="111"/>
      <c r="AH13298" s="111"/>
    </row>
    <row r="13299" spans="3:34">
      <c r="C13299" s="111"/>
      <c r="D13299" s="111"/>
      <c r="E13299" s="111"/>
      <c r="F13299" s="138"/>
      <c r="G13299" s="111"/>
      <c r="J13299" s="111"/>
      <c r="AD13299" s="111"/>
      <c r="AH13299" s="111"/>
    </row>
    <row r="13300" spans="3:34">
      <c r="C13300" s="111"/>
      <c r="D13300" s="111"/>
      <c r="E13300" s="111"/>
      <c r="F13300" s="138"/>
      <c r="G13300" s="111"/>
      <c r="J13300" s="111"/>
      <c r="AD13300" s="111"/>
      <c r="AH13300" s="111"/>
    </row>
    <row r="13301" spans="3:34">
      <c r="C13301" s="111"/>
      <c r="D13301" s="111"/>
      <c r="E13301" s="111"/>
      <c r="F13301" s="138"/>
      <c r="G13301" s="111"/>
      <c r="J13301" s="111"/>
      <c r="AD13301" s="111"/>
      <c r="AH13301" s="111"/>
    </row>
    <row r="13302" spans="3:34">
      <c r="C13302" s="111"/>
      <c r="D13302" s="111"/>
      <c r="E13302" s="111"/>
      <c r="F13302" s="138"/>
      <c r="G13302" s="111"/>
      <c r="J13302" s="111"/>
      <c r="AD13302" s="111"/>
      <c r="AH13302" s="111"/>
    </row>
    <row r="13303" spans="3:34">
      <c r="C13303" s="111"/>
      <c r="D13303" s="111"/>
      <c r="E13303" s="111"/>
      <c r="F13303" s="138"/>
      <c r="G13303" s="111"/>
      <c r="J13303" s="111"/>
      <c r="AD13303" s="111"/>
      <c r="AH13303" s="111"/>
    </row>
    <row r="13304" spans="3:34">
      <c r="C13304" s="111"/>
      <c r="D13304" s="111"/>
      <c r="E13304" s="111"/>
      <c r="F13304" s="138"/>
      <c r="G13304" s="111"/>
      <c r="J13304" s="111"/>
      <c r="AD13304" s="111"/>
      <c r="AH13304" s="111"/>
    </row>
    <row r="13305" spans="3:34">
      <c r="C13305" s="111"/>
      <c r="D13305" s="111"/>
      <c r="E13305" s="111"/>
      <c r="F13305" s="138"/>
      <c r="G13305" s="111"/>
      <c r="J13305" s="111"/>
      <c r="AD13305" s="111"/>
      <c r="AH13305" s="111"/>
    </row>
    <row r="13306" spans="3:34">
      <c r="C13306" s="111"/>
      <c r="D13306" s="111"/>
      <c r="E13306" s="111"/>
      <c r="F13306" s="138"/>
      <c r="G13306" s="111"/>
      <c r="J13306" s="111"/>
      <c r="AD13306" s="111"/>
      <c r="AH13306" s="111"/>
    </row>
    <row r="13307" spans="3:34">
      <c r="C13307" s="111"/>
      <c r="D13307" s="111"/>
      <c r="E13307" s="111"/>
      <c r="F13307" s="138"/>
      <c r="G13307" s="111"/>
      <c r="J13307" s="111"/>
      <c r="AD13307" s="111"/>
      <c r="AH13307" s="111"/>
    </row>
    <row r="13308" spans="3:34">
      <c r="C13308" s="111"/>
      <c r="D13308" s="111"/>
      <c r="E13308" s="111"/>
      <c r="F13308" s="138"/>
      <c r="G13308" s="111"/>
      <c r="J13308" s="111"/>
      <c r="AD13308" s="111"/>
      <c r="AH13308" s="111"/>
    </row>
    <row r="13309" spans="3:34">
      <c r="C13309" s="111"/>
      <c r="D13309" s="111"/>
      <c r="E13309" s="111"/>
      <c r="F13309" s="138"/>
      <c r="G13309" s="111"/>
      <c r="J13309" s="111"/>
      <c r="AD13309" s="111"/>
      <c r="AH13309" s="111"/>
    </row>
    <row r="13310" spans="3:34">
      <c r="C13310" s="111"/>
      <c r="D13310" s="111"/>
      <c r="E13310" s="111"/>
      <c r="F13310" s="138"/>
      <c r="G13310" s="111"/>
      <c r="J13310" s="111"/>
      <c r="AD13310" s="111"/>
      <c r="AH13310" s="111"/>
    </row>
    <row r="13311" spans="3:34">
      <c r="C13311" s="111"/>
      <c r="D13311" s="111"/>
      <c r="E13311" s="111"/>
      <c r="F13311" s="138"/>
      <c r="G13311" s="111"/>
      <c r="J13311" s="111"/>
      <c r="AD13311" s="111"/>
      <c r="AH13311" s="111"/>
    </row>
    <row r="13312" spans="3:34">
      <c r="C13312" s="111"/>
      <c r="D13312" s="111"/>
      <c r="E13312" s="111"/>
      <c r="F13312" s="138"/>
      <c r="G13312" s="111"/>
      <c r="J13312" s="111"/>
      <c r="AD13312" s="111"/>
      <c r="AH13312" s="111"/>
    </row>
    <row r="13313" spans="3:34">
      <c r="C13313" s="111"/>
      <c r="D13313" s="111"/>
      <c r="E13313" s="111"/>
      <c r="F13313" s="138"/>
      <c r="G13313" s="111"/>
      <c r="J13313" s="111"/>
      <c r="AD13313" s="111"/>
      <c r="AH13313" s="111"/>
    </row>
    <row r="13314" spans="3:34">
      <c r="C13314" s="111"/>
      <c r="D13314" s="111"/>
      <c r="E13314" s="111"/>
      <c r="F13314" s="138"/>
      <c r="G13314" s="111"/>
      <c r="J13314" s="111"/>
      <c r="AD13314" s="111"/>
      <c r="AH13314" s="111"/>
    </row>
    <row r="13315" spans="3:34">
      <c r="C13315" s="111"/>
      <c r="D13315" s="111"/>
      <c r="E13315" s="111"/>
      <c r="F13315" s="138"/>
      <c r="G13315" s="111"/>
      <c r="J13315" s="111"/>
      <c r="AD13315" s="111"/>
      <c r="AH13315" s="111"/>
    </row>
    <row r="13316" spans="3:34">
      <c r="C13316" s="111"/>
      <c r="D13316" s="111"/>
      <c r="E13316" s="111"/>
      <c r="F13316" s="138"/>
      <c r="G13316" s="111"/>
      <c r="J13316" s="111"/>
      <c r="AD13316" s="111"/>
      <c r="AH13316" s="111"/>
    </row>
    <row r="13317" spans="3:34">
      <c r="C13317" s="111"/>
      <c r="D13317" s="111"/>
      <c r="E13317" s="111"/>
      <c r="F13317" s="138"/>
      <c r="G13317" s="111"/>
      <c r="J13317" s="111"/>
      <c r="AD13317" s="111"/>
      <c r="AH13317" s="111"/>
    </row>
    <row r="13318" spans="3:34">
      <c r="C13318" s="111"/>
      <c r="D13318" s="111"/>
      <c r="E13318" s="111"/>
      <c r="F13318" s="138"/>
      <c r="G13318" s="111"/>
      <c r="J13318" s="111"/>
      <c r="AD13318" s="111"/>
      <c r="AH13318" s="111"/>
    </row>
    <row r="13319" spans="3:34">
      <c r="C13319" s="111"/>
      <c r="D13319" s="111"/>
      <c r="E13319" s="111"/>
      <c r="F13319" s="138"/>
      <c r="G13319" s="111"/>
      <c r="J13319" s="111"/>
      <c r="AD13319" s="111"/>
      <c r="AH13319" s="111"/>
    </row>
    <row r="13320" spans="3:34">
      <c r="C13320" s="111"/>
      <c r="D13320" s="111"/>
      <c r="E13320" s="111"/>
      <c r="F13320" s="138"/>
      <c r="G13320" s="111"/>
      <c r="J13320" s="111"/>
      <c r="AD13320" s="111"/>
      <c r="AH13320" s="111"/>
    </row>
    <row r="13321" spans="3:34">
      <c r="C13321" s="111"/>
      <c r="D13321" s="111"/>
      <c r="E13321" s="111"/>
      <c r="F13321" s="138"/>
      <c r="G13321" s="111"/>
      <c r="J13321" s="111"/>
      <c r="AD13321" s="111"/>
      <c r="AH13321" s="111"/>
    </row>
    <row r="13322" spans="3:34">
      <c r="C13322" s="111"/>
      <c r="D13322" s="111"/>
      <c r="E13322" s="111"/>
      <c r="F13322" s="138"/>
      <c r="G13322" s="111"/>
      <c r="J13322" s="111"/>
      <c r="AD13322" s="111"/>
      <c r="AH13322" s="111"/>
    </row>
    <row r="13323" spans="3:34">
      <c r="C13323" s="111"/>
      <c r="D13323" s="111"/>
      <c r="E13323" s="111"/>
      <c r="F13323" s="138"/>
      <c r="G13323" s="111"/>
      <c r="J13323" s="111"/>
      <c r="AD13323" s="111"/>
      <c r="AH13323" s="111"/>
    </row>
    <row r="13324" spans="3:34">
      <c r="C13324" s="111"/>
      <c r="D13324" s="111"/>
      <c r="E13324" s="111"/>
      <c r="F13324" s="138"/>
      <c r="G13324" s="111"/>
      <c r="J13324" s="111"/>
      <c r="AD13324" s="111"/>
      <c r="AH13324" s="111"/>
    </row>
    <row r="13325" spans="3:34">
      <c r="C13325" s="111"/>
      <c r="D13325" s="111"/>
      <c r="E13325" s="111"/>
      <c r="F13325" s="138"/>
      <c r="G13325" s="111"/>
      <c r="J13325" s="111"/>
      <c r="AD13325" s="111"/>
      <c r="AH13325" s="111"/>
    </row>
    <row r="13326" spans="3:34">
      <c r="C13326" s="111"/>
      <c r="D13326" s="111"/>
      <c r="E13326" s="111"/>
      <c r="F13326" s="138"/>
      <c r="G13326" s="111"/>
      <c r="J13326" s="111"/>
      <c r="AD13326" s="111"/>
      <c r="AH13326" s="111"/>
    </row>
    <row r="13327" spans="3:34">
      <c r="C13327" s="111"/>
      <c r="D13327" s="111"/>
      <c r="E13327" s="111"/>
      <c r="F13327" s="138"/>
      <c r="G13327" s="111"/>
      <c r="J13327" s="111"/>
      <c r="AD13327" s="111"/>
      <c r="AH13327" s="111"/>
    </row>
    <row r="13328" spans="3:34">
      <c r="C13328" s="111"/>
      <c r="D13328" s="111"/>
      <c r="E13328" s="111"/>
      <c r="F13328" s="138"/>
      <c r="G13328" s="111"/>
      <c r="J13328" s="111"/>
      <c r="AD13328" s="111"/>
      <c r="AH13328" s="111"/>
    </row>
    <row r="13329" spans="3:34">
      <c r="C13329" s="111"/>
      <c r="D13329" s="111"/>
      <c r="E13329" s="111"/>
      <c r="F13329" s="138"/>
      <c r="G13329" s="111"/>
      <c r="J13329" s="111"/>
      <c r="AD13329" s="111"/>
      <c r="AH13329" s="111"/>
    </row>
    <row r="13330" spans="3:34">
      <c r="C13330" s="111"/>
      <c r="D13330" s="111"/>
      <c r="E13330" s="111"/>
      <c r="F13330" s="138"/>
      <c r="G13330" s="111"/>
      <c r="J13330" s="111"/>
      <c r="AD13330" s="111"/>
      <c r="AH13330" s="111"/>
    </row>
    <row r="13331" spans="3:34">
      <c r="C13331" s="111"/>
      <c r="D13331" s="111"/>
      <c r="E13331" s="111"/>
      <c r="F13331" s="138"/>
      <c r="G13331" s="111"/>
      <c r="J13331" s="111"/>
      <c r="AD13331" s="111"/>
      <c r="AH13331" s="111"/>
    </row>
    <row r="13332" spans="3:34">
      <c r="C13332" s="111"/>
      <c r="D13332" s="111"/>
      <c r="E13332" s="111"/>
      <c r="F13332" s="138"/>
      <c r="G13332" s="111"/>
      <c r="J13332" s="111"/>
      <c r="AD13332" s="111"/>
      <c r="AH13332" s="111"/>
    </row>
    <row r="13333" spans="3:34">
      <c r="C13333" s="111"/>
      <c r="D13333" s="111"/>
      <c r="E13333" s="111"/>
      <c r="F13333" s="138"/>
      <c r="G13333" s="111"/>
      <c r="J13333" s="111"/>
      <c r="AD13333" s="111"/>
      <c r="AH13333" s="111"/>
    </row>
    <row r="13334" spans="3:34">
      <c r="C13334" s="111"/>
      <c r="D13334" s="111"/>
      <c r="E13334" s="111"/>
      <c r="F13334" s="138"/>
      <c r="G13334" s="111"/>
      <c r="J13334" s="111"/>
      <c r="AD13334" s="111"/>
      <c r="AH13334" s="111"/>
    </row>
    <row r="13335" spans="3:34">
      <c r="C13335" s="111"/>
      <c r="D13335" s="111"/>
      <c r="E13335" s="111"/>
      <c r="F13335" s="138"/>
      <c r="G13335" s="111"/>
      <c r="J13335" s="111"/>
      <c r="AD13335" s="111"/>
      <c r="AH13335" s="111"/>
    </row>
    <row r="13336" spans="3:34">
      <c r="C13336" s="111"/>
      <c r="D13336" s="111"/>
      <c r="E13336" s="111"/>
      <c r="F13336" s="138"/>
      <c r="G13336" s="111"/>
      <c r="J13336" s="111"/>
      <c r="AD13336" s="111"/>
      <c r="AH13336" s="111"/>
    </row>
    <row r="13337" spans="3:34">
      <c r="C13337" s="111"/>
      <c r="D13337" s="111"/>
      <c r="E13337" s="111"/>
      <c r="F13337" s="138"/>
      <c r="G13337" s="111"/>
      <c r="J13337" s="111"/>
      <c r="AD13337" s="111"/>
      <c r="AH13337" s="111"/>
    </row>
    <row r="13338" spans="3:34">
      <c r="C13338" s="111"/>
      <c r="D13338" s="111"/>
      <c r="E13338" s="111"/>
      <c r="F13338" s="138"/>
      <c r="G13338" s="111"/>
      <c r="J13338" s="111"/>
      <c r="AD13338" s="111"/>
      <c r="AH13338" s="111"/>
    </row>
    <row r="13339" spans="3:34">
      <c r="C13339" s="111"/>
      <c r="D13339" s="111"/>
      <c r="E13339" s="111"/>
      <c r="F13339" s="138"/>
      <c r="G13339" s="111"/>
      <c r="J13339" s="111"/>
      <c r="AD13339" s="111"/>
      <c r="AH13339" s="111"/>
    </row>
    <row r="13340" spans="3:34">
      <c r="C13340" s="111"/>
      <c r="D13340" s="111"/>
      <c r="E13340" s="111"/>
      <c r="F13340" s="138"/>
      <c r="G13340" s="111"/>
      <c r="J13340" s="111"/>
      <c r="AD13340" s="111"/>
      <c r="AH13340" s="111"/>
    </row>
    <row r="13341" spans="3:34">
      <c r="C13341" s="111"/>
      <c r="D13341" s="111"/>
      <c r="E13341" s="111"/>
      <c r="F13341" s="138"/>
      <c r="G13341" s="111"/>
      <c r="J13341" s="111"/>
      <c r="AD13341" s="111"/>
      <c r="AH13341" s="111"/>
    </row>
    <row r="13342" spans="3:34">
      <c r="C13342" s="111"/>
      <c r="D13342" s="111"/>
      <c r="E13342" s="111"/>
      <c r="F13342" s="138"/>
      <c r="G13342" s="111"/>
      <c r="J13342" s="111"/>
      <c r="AD13342" s="111"/>
      <c r="AH13342" s="111"/>
    </row>
    <row r="13343" spans="3:34">
      <c r="C13343" s="111"/>
      <c r="D13343" s="111"/>
      <c r="E13343" s="111"/>
      <c r="F13343" s="138"/>
      <c r="G13343" s="111"/>
      <c r="J13343" s="111"/>
      <c r="AD13343" s="111"/>
      <c r="AH13343" s="111"/>
    </row>
    <row r="13344" spans="3:34">
      <c r="C13344" s="111"/>
      <c r="D13344" s="111"/>
      <c r="E13344" s="111"/>
      <c r="F13344" s="138"/>
      <c r="G13344" s="111"/>
      <c r="J13344" s="111"/>
      <c r="AD13344" s="111"/>
      <c r="AH13344" s="111"/>
    </row>
    <row r="13345" spans="3:34">
      <c r="C13345" s="111"/>
      <c r="D13345" s="111"/>
      <c r="E13345" s="111"/>
      <c r="F13345" s="138"/>
      <c r="G13345" s="111"/>
      <c r="J13345" s="111"/>
      <c r="AD13345" s="111"/>
      <c r="AH13345" s="111"/>
    </row>
    <row r="13346" spans="3:34">
      <c r="C13346" s="111"/>
      <c r="D13346" s="111"/>
      <c r="E13346" s="111"/>
      <c r="F13346" s="138"/>
      <c r="G13346" s="111"/>
      <c r="J13346" s="111"/>
      <c r="AD13346" s="111"/>
      <c r="AH13346" s="111"/>
    </row>
    <row r="13347" spans="3:34">
      <c r="C13347" s="111"/>
      <c r="D13347" s="111"/>
      <c r="E13347" s="111"/>
      <c r="F13347" s="138"/>
      <c r="G13347" s="111"/>
      <c r="J13347" s="111"/>
      <c r="AD13347" s="111"/>
      <c r="AH13347" s="111"/>
    </row>
    <row r="13348" spans="3:34">
      <c r="C13348" s="111"/>
      <c r="D13348" s="111"/>
      <c r="E13348" s="111"/>
      <c r="F13348" s="138"/>
      <c r="G13348" s="111"/>
      <c r="J13348" s="111"/>
      <c r="AD13348" s="111"/>
      <c r="AH13348" s="111"/>
    </row>
    <row r="13349" spans="3:34">
      <c r="C13349" s="111"/>
      <c r="D13349" s="111"/>
      <c r="E13349" s="111"/>
      <c r="F13349" s="138"/>
      <c r="G13349" s="111"/>
      <c r="J13349" s="111"/>
      <c r="AD13349" s="111"/>
      <c r="AH13349" s="111"/>
    </row>
    <row r="13350" spans="3:34">
      <c r="C13350" s="111"/>
      <c r="D13350" s="111"/>
      <c r="E13350" s="111"/>
      <c r="F13350" s="138"/>
      <c r="G13350" s="111"/>
      <c r="J13350" s="111"/>
      <c r="AD13350" s="111"/>
      <c r="AH13350" s="111"/>
    </row>
    <row r="13351" spans="3:34">
      <c r="C13351" s="111"/>
      <c r="D13351" s="111"/>
      <c r="E13351" s="111"/>
      <c r="F13351" s="138"/>
      <c r="G13351" s="111"/>
      <c r="J13351" s="111"/>
      <c r="AD13351" s="111"/>
      <c r="AH13351" s="111"/>
    </row>
    <row r="13352" spans="3:34">
      <c r="C13352" s="111"/>
      <c r="D13352" s="111"/>
      <c r="E13352" s="111"/>
      <c r="F13352" s="138"/>
      <c r="G13352" s="111"/>
      <c r="J13352" s="111"/>
      <c r="AD13352" s="111"/>
      <c r="AH13352" s="111"/>
    </row>
    <row r="13353" spans="3:34">
      <c r="C13353" s="111"/>
      <c r="D13353" s="111"/>
      <c r="E13353" s="111"/>
      <c r="F13353" s="138"/>
      <c r="G13353" s="111"/>
      <c r="J13353" s="111"/>
      <c r="AD13353" s="111"/>
      <c r="AH13353" s="111"/>
    </row>
    <row r="13354" spans="3:34">
      <c r="C13354" s="111"/>
      <c r="D13354" s="111"/>
      <c r="E13354" s="111"/>
      <c r="F13354" s="138"/>
      <c r="G13354" s="111"/>
      <c r="J13354" s="111"/>
      <c r="AD13354" s="111"/>
      <c r="AH13354" s="111"/>
    </row>
    <row r="13355" spans="3:34">
      <c r="C13355" s="111"/>
      <c r="D13355" s="111"/>
      <c r="E13355" s="111"/>
      <c r="F13355" s="138"/>
      <c r="G13355" s="111"/>
      <c r="J13355" s="111"/>
      <c r="AD13355" s="111"/>
      <c r="AH13355" s="111"/>
    </row>
    <row r="13356" spans="3:34">
      <c r="C13356" s="111"/>
      <c r="D13356" s="111"/>
      <c r="E13356" s="111"/>
      <c r="F13356" s="138"/>
      <c r="G13356" s="111"/>
      <c r="J13356" s="111"/>
      <c r="AD13356" s="111"/>
      <c r="AH13356" s="111"/>
    </row>
    <row r="13357" spans="3:34">
      <c r="C13357" s="111"/>
      <c r="D13357" s="111"/>
      <c r="E13357" s="111"/>
      <c r="F13357" s="138"/>
      <c r="G13357" s="111"/>
      <c r="J13357" s="111"/>
      <c r="AD13357" s="111"/>
      <c r="AH13357" s="111"/>
    </row>
    <row r="13358" spans="3:34">
      <c r="C13358" s="111"/>
      <c r="D13358" s="111"/>
      <c r="E13358" s="111"/>
      <c r="F13358" s="138"/>
      <c r="G13358" s="111"/>
      <c r="J13358" s="111"/>
      <c r="AD13358" s="111"/>
      <c r="AH13358" s="111"/>
    </row>
    <row r="13359" spans="3:34">
      <c r="C13359" s="111"/>
      <c r="D13359" s="111"/>
      <c r="E13359" s="111"/>
      <c r="F13359" s="138"/>
      <c r="G13359" s="111"/>
      <c r="J13359" s="111"/>
      <c r="AD13359" s="111"/>
      <c r="AH13359" s="111"/>
    </row>
    <row r="13360" spans="3:34">
      <c r="C13360" s="111"/>
      <c r="D13360" s="111"/>
      <c r="E13360" s="111"/>
      <c r="F13360" s="138"/>
      <c r="G13360" s="111"/>
      <c r="J13360" s="111"/>
      <c r="AD13360" s="111"/>
      <c r="AH13360" s="111"/>
    </row>
    <row r="13361" spans="3:34">
      <c r="C13361" s="111"/>
      <c r="D13361" s="111"/>
      <c r="E13361" s="111"/>
      <c r="F13361" s="138"/>
      <c r="G13361" s="111"/>
      <c r="J13361" s="111"/>
      <c r="AD13361" s="111"/>
      <c r="AH13361" s="111"/>
    </row>
    <row r="13362" spans="3:34">
      <c r="C13362" s="111"/>
      <c r="D13362" s="111"/>
      <c r="E13362" s="111"/>
      <c r="F13362" s="138"/>
      <c r="G13362" s="111"/>
      <c r="J13362" s="111"/>
      <c r="AD13362" s="111"/>
      <c r="AH13362" s="111"/>
    </row>
    <row r="13363" spans="3:34">
      <c r="C13363" s="111"/>
      <c r="D13363" s="111"/>
      <c r="E13363" s="111"/>
      <c r="F13363" s="138"/>
      <c r="G13363" s="111"/>
      <c r="J13363" s="111"/>
      <c r="AD13363" s="111"/>
      <c r="AH13363" s="111"/>
    </row>
    <row r="13364" spans="3:34">
      <c r="C13364" s="111"/>
      <c r="D13364" s="111"/>
      <c r="E13364" s="111"/>
      <c r="F13364" s="138"/>
      <c r="G13364" s="111"/>
      <c r="J13364" s="111"/>
      <c r="AD13364" s="111"/>
      <c r="AH13364" s="111"/>
    </row>
    <row r="13365" spans="3:34">
      <c r="C13365" s="111"/>
      <c r="D13365" s="111"/>
      <c r="E13365" s="111"/>
      <c r="F13365" s="138"/>
      <c r="G13365" s="111"/>
      <c r="J13365" s="111"/>
      <c r="AD13365" s="111"/>
      <c r="AH13365" s="111"/>
    </row>
    <row r="13366" spans="3:34">
      <c r="C13366" s="111"/>
      <c r="D13366" s="111"/>
      <c r="E13366" s="111"/>
      <c r="F13366" s="138"/>
      <c r="G13366" s="111"/>
      <c r="J13366" s="111"/>
      <c r="AD13366" s="111"/>
      <c r="AH13366" s="111"/>
    </row>
    <row r="13367" spans="3:34">
      <c r="C13367" s="111"/>
      <c r="D13367" s="111"/>
      <c r="E13367" s="111"/>
      <c r="F13367" s="138"/>
      <c r="G13367" s="111"/>
      <c r="J13367" s="111"/>
      <c r="AD13367" s="111"/>
      <c r="AH13367" s="111"/>
    </row>
    <row r="13368" spans="3:34">
      <c r="C13368" s="111"/>
      <c r="D13368" s="111"/>
      <c r="E13368" s="111"/>
      <c r="F13368" s="138"/>
      <c r="G13368" s="111"/>
      <c r="J13368" s="111"/>
      <c r="AD13368" s="111"/>
      <c r="AH13368" s="111"/>
    </row>
    <row r="13369" spans="3:34">
      <c r="C13369" s="111"/>
      <c r="D13369" s="111"/>
      <c r="E13369" s="111"/>
      <c r="F13369" s="138"/>
      <c r="G13369" s="111"/>
      <c r="J13369" s="111"/>
      <c r="AD13369" s="111"/>
      <c r="AH13369" s="111"/>
    </row>
    <row r="13370" spans="3:34">
      <c r="C13370" s="111"/>
      <c r="D13370" s="111"/>
      <c r="E13370" s="111"/>
      <c r="F13370" s="138"/>
      <c r="G13370" s="111"/>
      <c r="J13370" s="111"/>
      <c r="AD13370" s="111"/>
      <c r="AH13370" s="111"/>
    </row>
    <row r="13371" spans="3:34">
      <c r="C13371" s="111"/>
      <c r="D13371" s="111"/>
      <c r="E13371" s="111"/>
      <c r="F13371" s="138"/>
      <c r="G13371" s="111"/>
      <c r="J13371" s="111"/>
      <c r="AD13371" s="111"/>
      <c r="AH13371" s="111"/>
    </row>
    <row r="13372" spans="3:34">
      <c r="C13372" s="111"/>
      <c r="D13372" s="111"/>
      <c r="E13372" s="111"/>
      <c r="F13372" s="138"/>
      <c r="G13372" s="111"/>
      <c r="J13372" s="111"/>
      <c r="AD13372" s="111"/>
      <c r="AH13372" s="111"/>
    </row>
    <row r="13373" spans="3:34">
      <c r="C13373" s="111"/>
      <c r="D13373" s="111"/>
      <c r="E13373" s="111"/>
      <c r="F13373" s="138"/>
      <c r="G13373" s="111"/>
      <c r="J13373" s="111"/>
      <c r="AD13373" s="111"/>
      <c r="AH13373" s="111"/>
    </row>
    <row r="13374" spans="3:34">
      <c r="C13374" s="111"/>
      <c r="D13374" s="111"/>
      <c r="E13374" s="111"/>
      <c r="F13374" s="138"/>
      <c r="G13374" s="111"/>
      <c r="J13374" s="111"/>
      <c r="AD13374" s="111"/>
      <c r="AH13374" s="111"/>
    </row>
    <row r="13375" spans="3:34">
      <c r="C13375" s="111"/>
      <c r="D13375" s="111"/>
      <c r="E13375" s="111"/>
      <c r="F13375" s="138"/>
      <c r="G13375" s="111"/>
      <c r="J13375" s="111"/>
      <c r="AD13375" s="111"/>
      <c r="AH13375" s="111"/>
    </row>
    <row r="13376" spans="3:34">
      <c r="C13376" s="111"/>
      <c r="D13376" s="111"/>
      <c r="E13376" s="111"/>
      <c r="F13376" s="138"/>
      <c r="G13376" s="111"/>
      <c r="J13376" s="111"/>
      <c r="AD13376" s="111"/>
      <c r="AH13376" s="111"/>
    </row>
    <row r="13377" spans="3:34">
      <c r="C13377" s="111"/>
      <c r="D13377" s="111"/>
      <c r="E13377" s="111"/>
      <c r="F13377" s="138"/>
      <c r="G13377" s="111"/>
      <c r="J13377" s="111"/>
      <c r="AD13377" s="111"/>
      <c r="AH13377" s="111"/>
    </row>
    <row r="13378" spans="3:34">
      <c r="C13378" s="111"/>
      <c r="D13378" s="111"/>
      <c r="E13378" s="111"/>
      <c r="F13378" s="138"/>
      <c r="G13378" s="111"/>
      <c r="J13378" s="111"/>
      <c r="AD13378" s="111"/>
      <c r="AH13378" s="111"/>
    </row>
    <row r="13379" spans="3:34">
      <c r="C13379" s="111"/>
      <c r="D13379" s="111"/>
      <c r="E13379" s="111"/>
      <c r="F13379" s="138"/>
      <c r="G13379" s="111"/>
      <c r="J13379" s="111"/>
      <c r="AD13379" s="111"/>
      <c r="AH13379" s="111"/>
    </row>
    <row r="13380" spans="3:34">
      <c r="C13380" s="111"/>
      <c r="D13380" s="111"/>
      <c r="E13380" s="111"/>
      <c r="F13380" s="138"/>
      <c r="G13380" s="111"/>
      <c r="J13380" s="111"/>
      <c r="AD13380" s="111"/>
      <c r="AH13380" s="111"/>
    </row>
    <row r="13381" spans="3:34">
      <c r="C13381" s="111"/>
      <c r="D13381" s="111"/>
      <c r="E13381" s="111"/>
      <c r="F13381" s="138"/>
      <c r="G13381" s="111"/>
      <c r="J13381" s="111"/>
      <c r="AD13381" s="111"/>
      <c r="AH13381" s="111"/>
    </row>
    <row r="13382" spans="3:34">
      <c r="C13382" s="111"/>
      <c r="D13382" s="111"/>
      <c r="E13382" s="111"/>
      <c r="F13382" s="138"/>
      <c r="G13382" s="111"/>
      <c r="J13382" s="111"/>
      <c r="AD13382" s="111"/>
      <c r="AH13382" s="111"/>
    </row>
    <row r="13383" spans="3:34">
      <c r="C13383" s="111"/>
      <c r="D13383" s="111"/>
      <c r="E13383" s="111"/>
      <c r="F13383" s="138"/>
      <c r="G13383" s="111"/>
      <c r="J13383" s="111"/>
      <c r="AD13383" s="111"/>
      <c r="AH13383" s="111"/>
    </row>
    <row r="13384" spans="3:34">
      <c r="C13384" s="111"/>
      <c r="D13384" s="111"/>
      <c r="E13384" s="111"/>
      <c r="F13384" s="138"/>
      <c r="G13384" s="111"/>
      <c r="J13384" s="111"/>
      <c r="AD13384" s="111"/>
      <c r="AH13384" s="111"/>
    </row>
    <row r="13385" spans="3:34">
      <c r="C13385" s="111"/>
      <c r="D13385" s="111"/>
      <c r="E13385" s="111"/>
      <c r="F13385" s="138"/>
      <c r="G13385" s="111"/>
      <c r="J13385" s="111"/>
      <c r="AD13385" s="111"/>
      <c r="AH13385" s="111"/>
    </row>
    <row r="13386" spans="3:34">
      <c r="C13386" s="111"/>
      <c r="D13386" s="111"/>
      <c r="E13386" s="111"/>
      <c r="F13386" s="138"/>
      <c r="G13386" s="111"/>
      <c r="J13386" s="111"/>
      <c r="AD13386" s="111"/>
      <c r="AH13386" s="111"/>
    </row>
    <row r="13387" spans="3:34">
      <c r="C13387" s="111"/>
      <c r="D13387" s="111"/>
      <c r="E13387" s="111"/>
      <c r="F13387" s="138"/>
      <c r="G13387" s="111"/>
      <c r="J13387" s="111"/>
      <c r="AD13387" s="111"/>
      <c r="AH13387" s="111"/>
    </row>
    <row r="13388" spans="3:34">
      <c r="C13388" s="111"/>
      <c r="D13388" s="111"/>
      <c r="E13388" s="111"/>
      <c r="F13388" s="138"/>
      <c r="G13388" s="111"/>
      <c r="J13388" s="111"/>
      <c r="AD13388" s="111"/>
      <c r="AH13388" s="111"/>
    </row>
    <row r="13389" spans="3:34">
      <c r="C13389" s="111"/>
      <c r="D13389" s="111"/>
      <c r="E13389" s="111"/>
      <c r="F13389" s="138"/>
      <c r="G13389" s="111"/>
      <c r="J13389" s="111"/>
      <c r="AD13389" s="111"/>
      <c r="AH13389" s="111"/>
    </row>
    <row r="13390" spans="3:34">
      <c r="C13390" s="111"/>
      <c r="D13390" s="111"/>
      <c r="E13390" s="111"/>
      <c r="F13390" s="138"/>
      <c r="G13390" s="111"/>
      <c r="J13390" s="111"/>
      <c r="AD13390" s="111"/>
      <c r="AH13390" s="111"/>
    </row>
    <row r="13391" spans="3:34">
      <c r="C13391" s="111"/>
      <c r="D13391" s="111"/>
      <c r="E13391" s="111"/>
      <c r="F13391" s="138"/>
      <c r="G13391" s="111"/>
      <c r="J13391" s="111"/>
      <c r="AD13391" s="111"/>
      <c r="AH13391" s="111"/>
    </row>
    <row r="13392" spans="3:34">
      <c r="C13392" s="111"/>
      <c r="D13392" s="111"/>
      <c r="E13392" s="111"/>
      <c r="F13392" s="138"/>
      <c r="G13392" s="111"/>
      <c r="J13392" s="111"/>
      <c r="AD13392" s="111"/>
      <c r="AH13392" s="111"/>
    </row>
    <row r="13393" spans="3:34">
      <c r="C13393" s="111"/>
      <c r="D13393" s="111"/>
      <c r="E13393" s="111"/>
      <c r="F13393" s="138"/>
      <c r="G13393" s="111"/>
      <c r="J13393" s="111"/>
      <c r="AD13393" s="111"/>
      <c r="AH13393" s="111"/>
    </row>
    <row r="13394" spans="3:34">
      <c r="C13394" s="111"/>
      <c r="D13394" s="111"/>
      <c r="E13394" s="111"/>
      <c r="F13394" s="138"/>
      <c r="G13394" s="111"/>
      <c r="J13394" s="111"/>
      <c r="AD13394" s="111"/>
      <c r="AH13394" s="111"/>
    </row>
    <row r="13395" spans="3:34">
      <c r="C13395" s="111"/>
      <c r="D13395" s="111"/>
      <c r="E13395" s="111"/>
      <c r="F13395" s="138"/>
      <c r="G13395" s="111"/>
      <c r="J13395" s="111"/>
      <c r="AD13395" s="111"/>
      <c r="AH13395" s="111"/>
    </row>
    <row r="13396" spans="3:34">
      <c r="C13396" s="111"/>
      <c r="D13396" s="111"/>
      <c r="E13396" s="111"/>
      <c r="F13396" s="138"/>
      <c r="G13396" s="111"/>
      <c r="J13396" s="111"/>
      <c r="AD13396" s="111"/>
      <c r="AH13396" s="111"/>
    </row>
    <row r="13397" spans="3:34">
      <c r="C13397" s="111"/>
      <c r="D13397" s="111"/>
      <c r="E13397" s="111"/>
      <c r="F13397" s="138"/>
      <c r="G13397" s="111"/>
      <c r="J13397" s="111"/>
      <c r="AD13397" s="111"/>
      <c r="AH13397" s="111"/>
    </row>
    <row r="13398" spans="3:34">
      <c r="C13398" s="111"/>
      <c r="D13398" s="111"/>
      <c r="E13398" s="111"/>
      <c r="F13398" s="138"/>
      <c r="G13398" s="111"/>
      <c r="J13398" s="111"/>
      <c r="AD13398" s="111"/>
      <c r="AH13398" s="111"/>
    </row>
    <row r="13399" spans="3:34">
      <c r="C13399" s="111"/>
      <c r="D13399" s="111"/>
      <c r="E13399" s="111"/>
      <c r="F13399" s="138"/>
      <c r="G13399" s="111"/>
      <c r="J13399" s="111"/>
      <c r="AD13399" s="111"/>
      <c r="AH13399" s="111"/>
    </row>
    <row r="13400" spans="3:34">
      <c r="C13400" s="111"/>
      <c r="D13400" s="111"/>
      <c r="E13400" s="111"/>
      <c r="F13400" s="138"/>
      <c r="G13400" s="111"/>
      <c r="J13400" s="111"/>
      <c r="AD13400" s="111"/>
      <c r="AH13400" s="111"/>
    </row>
    <row r="13401" spans="3:34">
      <c r="C13401" s="111"/>
      <c r="D13401" s="111"/>
      <c r="E13401" s="111"/>
      <c r="F13401" s="138"/>
      <c r="G13401" s="111"/>
      <c r="J13401" s="111"/>
      <c r="AD13401" s="111"/>
      <c r="AH13401" s="111"/>
    </row>
    <row r="13402" spans="3:34">
      <c r="C13402" s="111"/>
      <c r="D13402" s="111"/>
      <c r="E13402" s="111"/>
      <c r="F13402" s="138"/>
      <c r="G13402" s="111"/>
      <c r="J13402" s="111"/>
      <c r="AD13402" s="111"/>
      <c r="AH13402" s="111"/>
    </row>
    <row r="13403" spans="3:34">
      <c r="C13403" s="111"/>
      <c r="D13403" s="111"/>
      <c r="E13403" s="111"/>
      <c r="F13403" s="138"/>
      <c r="G13403" s="111"/>
      <c r="J13403" s="111"/>
      <c r="AD13403" s="111"/>
      <c r="AH13403" s="111"/>
    </row>
    <row r="13404" spans="3:34">
      <c r="C13404" s="111"/>
      <c r="D13404" s="111"/>
      <c r="E13404" s="111"/>
      <c r="F13404" s="138"/>
      <c r="G13404" s="111"/>
      <c r="J13404" s="111"/>
      <c r="AD13404" s="111"/>
      <c r="AH13404" s="111"/>
    </row>
    <row r="13405" spans="3:34">
      <c r="C13405" s="111"/>
      <c r="D13405" s="111"/>
      <c r="E13405" s="111"/>
      <c r="F13405" s="138"/>
      <c r="G13405" s="111"/>
      <c r="J13405" s="111"/>
      <c r="AD13405" s="111"/>
      <c r="AH13405" s="111"/>
    </row>
    <row r="13406" spans="3:34">
      <c r="C13406" s="111"/>
      <c r="D13406" s="111"/>
      <c r="E13406" s="111"/>
      <c r="F13406" s="138"/>
      <c r="G13406" s="111"/>
      <c r="J13406" s="111"/>
      <c r="AD13406" s="111"/>
      <c r="AH13406" s="111"/>
    </row>
    <row r="13407" spans="3:34">
      <c r="C13407" s="111"/>
      <c r="D13407" s="111"/>
      <c r="E13407" s="111"/>
      <c r="F13407" s="138"/>
      <c r="G13407" s="111"/>
      <c r="J13407" s="111"/>
      <c r="AD13407" s="111"/>
      <c r="AH13407" s="111"/>
    </row>
    <row r="13408" spans="3:34">
      <c r="C13408" s="111"/>
      <c r="D13408" s="111"/>
      <c r="E13408" s="111"/>
      <c r="F13408" s="138"/>
      <c r="G13408" s="111"/>
      <c r="J13408" s="111"/>
      <c r="AD13408" s="111"/>
      <c r="AH13408" s="111"/>
    </row>
    <row r="13409" spans="3:34">
      <c r="C13409" s="111"/>
      <c r="D13409" s="111"/>
      <c r="E13409" s="111"/>
      <c r="F13409" s="138"/>
      <c r="G13409" s="111"/>
      <c r="J13409" s="111"/>
      <c r="AD13409" s="111"/>
      <c r="AH13409" s="111"/>
    </row>
    <row r="13410" spans="3:34">
      <c r="C13410" s="111"/>
      <c r="D13410" s="111"/>
      <c r="E13410" s="111"/>
      <c r="F13410" s="138"/>
      <c r="G13410" s="111"/>
      <c r="J13410" s="111"/>
      <c r="AD13410" s="111"/>
      <c r="AH13410" s="111"/>
    </row>
    <row r="13411" spans="3:34">
      <c r="C13411" s="111"/>
      <c r="D13411" s="111"/>
      <c r="E13411" s="111"/>
      <c r="F13411" s="138"/>
      <c r="G13411" s="111"/>
      <c r="J13411" s="111"/>
      <c r="AD13411" s="111"/>
      <c r="AH13411" s="111"/>
    </row>
    <row r="13412" spans="3:34">
      <c r="C13412" s="111"/>
      <c r="D13412" s="111"/>
      <c r="E13412" s="111"/>
      <c r="F13412" s="138"/>
      <c r="G13412" s="111"/>
      <c r="J13412" s="111"/>
      <c r="AD13412" s="111"/>
      <c r="AH13412" s="111"/>
    </row>
    <row r="13413" spans="3:34">
      <c r="C13413" s="111"/>
      <c r="D13413" s="111"/>
      <c r="E13413" s="111"/>
      <c r="F13413" s="138"/>
      <c r="G13413" s="111"/>
      <c r="J13413" s="111"/>
      <c r="AD13413" s="111"/>
      <c r="AH13413" s="111"/>
    </row>
    <row r="13414" spans="3:34">
      <c r="C13414" s="111"/>
      <c r="D13414" s="111"/>
      <c r="E13414" s="111"/>
      <c r="F13414" s="138"/>
      <c r="G13414" s="111"/>
      <c r="J13414" s="111"/>
      <c r="AD13414" s="111"/>
      <c r="AH13414" s="111"/>
    </row>
    <row r="13415" spans="3:34">
      <c r="C13415" s="111"/>
      <c r="D13415" s="111"/>
      <c r="E13415" s="111"/>
      <c r="F13415" s="138"/>
      <c r="G13415" s="111"/>
      <c r="J13415" s="111"/>
      <c r="AD13415" s="111"/>
      <c r="AH13415" s="111"/>
    </row>
    <row r="13416" spans="3:34">
      <c r="C13416" s="111"/>
      <c r="D13416" s="111"/>
      <c r="E13416" s="111"/>
      <c r="F13416" s="138"/>
      <c r="G13416" s="111"/>
      <c r="J13416" s="111"/>
      <c r="AD13416" s="111"/>
      <c r="AH13416" s="111"/>
    </row>
    <row r="13417" spans="3:34">
      <c r="C13417" s="111"/>
      <c r="D13417" s="111"/>
      <c r="E13417" s="111"/>
      <c r="F13417" s="138"/>
      <c r="G13417" s="111"/>
      <c r="J13417" s="111"/>
      <c r="AD13417" s="111"/>
      <c r="AH13417" s="111"/>
    </row>
    <row r="13418" spans="3:34">
      <c r="C13418" s="111"/>
      <c r="D13418" s="111"/>
      <c r="E13418" s="111"/>
      <c r="F13418" s="138"/>
      <c r="G13418" s="111"/>
      <c r="J13418" s="111"/>
      <c r="AD13418" s="111"/>
      <c r="AH13418" s="111"/>
    </row>
    <row r="13419" spans="3:34">
      <c r="C13419" s="111"/>
      <c r="D13419" s="111"/>
      <c r="E13419" s="111"/>
      <c r="F13419" s="138"/>
      <c r="G13419" s="111"/>
      <c r="J13419" s="111"/>
      <c r="AD13419" s="111"/>
      <c r="AH13419" s="111"/>
    </row>
    <row r="13420" spans="3:34">
      <c r="C13420" s="111"/>
      <c r="D13420" s="111"/>
      <c r="E13420" s="111"/>
      <c r="F13420" s="138"/>
      <c r="G13420" s="111"/>
      <c r="J13420" s="111"/>
      <c r="AD13420" s="111"/>
      <c r="AH13420" s="111"/>
    </row>
    <row r="13421" spans="3:34">
      <c r="C13421" s="111"/>
      <c r="D13421" s="111"/>
      <c r="E13421" s="111"/>
      <c r="F13421" s="138"/>
      <c r="G13421" s="111"/>
      <c r="J13421" s="111"/>
      <c r="AD13421" s="111"/>
      <c r="AH13421" s="111"/>
    </row>
    <row r="13422" spans="3:34">
      <c r="C13422" s="111"/>
      <c r="D13422" s="111"/>
      <c r="E13422" s="111"/>
      <c r="F13422" s="138"/>
      <c r="G13422" s="111"/>
      <c r="J13422" s="111"/>
      <c r="AD13422" s="111"/>
      <c r="AH13422" s="111"/>
    </row>
    <row r="13423" spans="3:34">
      <c r="C13423" s="111"/>
      <c r="D13423" s="111"/>
      <c r="E13423" s="111"/>
      <c r="F13423" s="138"/>
      <c r="G13423" s="111"/>
      <c r="J13423" s="111"/>
      <c r="AD13423" s="111"/>
      <c r="AH13423" s="111"/>
    </row>
    <row r="13424" spans="3:34">
      <c r="C13424" s="111"/>
      <c r="D13424" s="111"/>
      <c r="E13424" s="111"/>
      <c r="F13424" s="138"/>
      <c r="G13424" s="111"/>
      <c r="J13424" s="111"/>
      <c r="AD13424" s="111"/>
      <c r="AH13424" s="111"/>
    </row>
    <row r="13425" spans="3:34">
      <c r="C13425" s="111"/>
      <c r="D13425" s="111"/>
      <c r="E13425" s="111"/>
      <c r="F13425" s="138"/>
      <c r="G13425" s="111"/>
      <c r="J13425" s="111"/>
      <c r="AD13425" s="111"/>
      <c r="AH13425" s="111"/>
    </row>
    <row r="13426" spans="3:34">
      <c r="C13426" s="111"/>
      <c r="D13426" s="111"/>
      <c r="E13426" s="111"/>
      <c r="F13426" s="138"/>
      <c r="G13426" s="111"/>
      <c r="J13426" s="111"/>
      <c r="AD13426" s="111"/>
      <c r="AH13426" s="111"/>
    </row>
    <row r="13427" spans="3:34">
      <c r="C13427" s="111"/>
      <c r="D13427" s="111"/>
      <c r="E13427" s="111"/>
      <c r="F13427" s="138"/>
      <c r="G13427" s="111"/>
      <c r="J13427" s="111"/>
      <c r="AD13427" s="111"/>
      <c r="AH13427" s="111"/>
    </row>
    <row r="13428" spans="3:34">
      <c r="C13428" s="111"/>
      <c r="D13428" s="111"/>
      <c r="E13428" s="111"/>
      <c r="F13428" s="138"/>
      <c r="G13428" s="111"/>
      <c r="J13428" s="111"/>
      <c r="AD13428" s="111"/>
      <c r="AH13428" s="111"/>
    </row>
    <row r="13429" spans="3:34">
      <c r="C13429" s="111"/>
      <c r="D13429" s="111"/>
      <c r="E13429" s="111"/>
      <c r="F13429" s="138"/>
      <c r="G13429" s="111"/>
      <c r="J13429" s="111"/>
      <c r="AD13429" s="111"/>
      <c r="AH13429" s="111"/>
    </row>
    <row r="13430" spans="3:34">
      <c r="C13430" s="111"/>
      <c r="D13430" s="111"/>
      <c r="E13430" s="111"/>
      <c r="F13430" s="138"/>
      <c r="G13430" s="111"/>
      <c r="J13430" s="111"/>
      <c r="AD13430" s="111"/>
      <c r="AH13430" s="111"/>
    </row>
    <row r="13431" spans="3:34">
      <c r="C13431" s="111"/>
      <c r="D13431" s="111"/>
      <c r="E13431" s="111"/>
      <c r="F13431" s="138"/>
      <c r="G13431" s="111"/>
      <c r="J13431" s="111"/>
      <c r="AD13431" s="111"/>
      <c r="AH13431" s="111"/>
    </row>
    <row r="13432" spans="3:34">
      <c r="C13432" s="111"/>
      <c r="D13432" s="111"/>
      <c r="E13432" s="111"/>
      <c r="F13432" s="138"/>
      <c r="G13432" s="111"/>
      <c r="J13432" s="111"/>
      <c r="AD13432" s="111"/>
      <c r="AH13432" s="111"/>
    </row>
    <row r="13433" spans="3:34">
      <c r="C13433" s="111"/>
      <c r="D13433" s="111"/>
      <c r="E13433" s="111"/>
      <c r="F13433" s="138"/>
      <c r="G13433" s="111"/>
      <c r="J13433" s="111"/>
      <c r="AD13433" s="111"/>
      <c r="AH13433" s="111"/>
    </row>
    <row r="13434" spans="3:34">
      <c r="C13434" s="111"/>
      <c r="D13434" s="111"/>
      <c r="E13434" s="111"/>
      <c r="F13434" s="138"/>
      <c r="G13434" s="111"/>
      <c r="J13434" s="111"/>
      <c r="AD13434" s="111"/>
      <c r="AH13434" s="111"/>
    </row>
    <row r="13435" spans="3:34">
      <c r="C13435" s="111"/>
      <c r="D13435" s="111"/>
      <c r="E13435" s="111"/>
      <c r="F13435" s="138"/>
      <c r="G13435" s="111"/>
      <c r="J13435" s="111"/>
      <c r="AD13435" s="111"/>
      <c r="AH13435" s="111"/>
    </row>
    <row r="13436" spans="3:34">
      <c r="C13436" s="111"/>
      <c r="D13436" s="111"/>
      <c r="E13436" s="111"/>
      <c r="F13436" s="138"/>
      <c r="G13436" s="111"/>
      <c r="J13436" s="111"/>
      <c r="AD13436" s="111"/>
      <c r="AH13436" s="111"/>
    </row>
    <row r="13437" spans="3:34">
      <c r="C13437" s="111"/>
      <c r="D13437" s="111"/>
      <c r="E13437" s="111"/>
      <c r="F13437" s="138"/>
      <c r="G13437" s="111"/>
      <c r="J13437" s="111"/>
      <c r="AD13437" s="111"/>
      <c r="AH13437" s="111"/>
    </row>
    <row r="13438" spans="3:34">
      <c r="C13438" s="111"/>
      <c r="D13438" s="111"/>
      <c r="E13438" s="111"/>
      <c r="F13438" s="138"/>
      <c r="G13438" s="111"/>
      <c r="J13438" s="111"/>
      <c r="AD13438" s="111"/>
      <c r="AH13438" s="111"/>
    </row>
    <row r="13439" spans="3:34">
      <c r="C13439" s="111"/>
      <c r="D13439" s="111"/>
      <c r="E13439" s="111"/>
      <c r="F13439" s="138"/>
      <c r="G13439" s="111"/>
      <c r="J13439" s="111"/>
      <c r="AD13439" s="111"/>
      <c r="AH13439" s="111"/>
    </row>
    <row r="13440" spans="3:34">
      <c r="C13440" s="111"/>
      <c r="D13440" s="111"/>
      <c r="E13440" s="111"/>
      <c r="F13440" s="138"/>
      <c r="G13440" s="111"/>
      <c r="J13440" s="111"/>
      <c r="AD13440" s="111"/>
      <c r="AH13440" s="111"/>
    </row>
    <row r="13441" spans="3:34">
      <c r="C13441" s="111"/>
      <c r="D13441" s="111"/>
      <c r="E13441" s="111"/>
      <c r="F13441" s="138"/>
      <c r="G13441" s="111"/>
      <c r="J13441" s="111"/>
      <c r="AD13441" s="111"/>
      <c r="AH13441" s="111"/>
    </row>
    <row r="13442" spans="3:34">
      <c r="C13442" s="111"/>
      <c r="D13442" s="111"/>
      <c r="E13442" s="111"/>
      <c r="F13442" s="138"/>
      <c r="G13442" s="111"/>
      <c r="J13442" s="111"/>
      <c r="AD13442" s="111"/>
      <c r="AH13442" s="111"/>
    </row>
    <row r="13443" spans="3:34">
      <c r="C13443" s="111"/>
      <c r="D13443" s="111"/>
      <c r="E13443" s="111"/>
      <c r="F13443" s="138"/>
      <c r="G13443" s="111"/>
      <c r="J13443" s="111"/>
      <c r="AD13443" s="111"/>
      <c r="AH13443" s="111"/>
    </row>
    <row r="13444" spans="3:34">
      <c r="C13444" s="111"/>
      <c r="D13444" s="111"/>
      <c r="E13444" s="111"/>
      <c r="F13444" s="138"/>
      <c r="G13444" s="111"/>
      <c r="J13444" s="111"/>
      <c r="AD13444" s="111"/>
      <c r="AH13444" s="111"/>
    </row>
    <row r="13445" spans="3:34">
      <c r="C13445" s="111"/>
      <c r="D13445" s="111"/>
      <c r="E13445" s="111"/>
      <c r="F13445" s="138"/>
      <c r="G13445" s="111"/>
      <c r="J13445" s="111"/>
      <c r="AD13445" s="111"/>
      <c r="AH13445" s="111"/>
    </row>
    <row r="13446" spans="3:34">
      <c r="C13446" s="111"/>
      <c r="D13446" s="111"/>
      <c r="E13446" s="111"/>
      <c r="F13446" s="138"/>
      <c r="G13446" s="111"/>
      <c r="J13446" s="111"/>
      <c r="AD13446" s="111"/>
      <c r="AH13446" s="111"/>
    </row>
    <row r="13447" spans="3:34">
      <c r="C13447" s="111"/>
      <c r="D13447" s="111"/>
      <c r="E13447" s="111"/>
      <c r="F13447" s="138"/>
      <c r="G13447" s="111"/>
      <c r="J13447" s="111"/>
      <c r="AD13447" s="111"/>
      <c r="AH13447" s="111"/>
    </row>
    <row r="13448" spans="3:34">
      <c r="C13448" s="111"/>
      <c r="D13448" s="111"/>
      <c r="E13448" s="111"/>
      <c r="F13448" s="138"/>
      <c r="G13448" s="111"/>
      <c r="J13448" s="111"/>
      <c r="AD13448" s="111"/>
      <c r="AH13448" s="111"/>
    </row>
    <row r="13449" spans="3:34">
      <c r="C13449" s="111"/>
      <c r="D13449" s="111"/>
      <c r="E13449" s="111"/>
      <c r="F13449" s="138"/>
      <c r="G13449" s="111"/>
      <c r="J13449" s="111"/>
      <c r="AD13449" s="111"/>
      <c r="AH13449" s="111"/>
    </row>
    <row r="13450" spans="3:34">
      <c r="C13450" s="111"/>
      <c r="D13450" s="111"/>
      <c r="E13450" s="111"/>
      <c r="F13450" s="138"/>
      <c r="G13450" s="111"/>
      <c r="J13450" s="111"/>
      <c r="AD13450" s="111"/>
      <c r="AH13450" s="111"/>
    </row>
    <row r="13451" spans="3:34">
      <c r="C13451" s="111"/>
      <c r="D13451" s="111"/>
      <c r="E13451" s="111"/>
      <c r="F13451" s="138"/>
      <c r="G13451" s="111"/>
      <c r="J13451" s="111"/>
      <c r="AD13451" s="111"/>
      <c r="AH13451" s="111"/>
    </row>
    <row r="13452" spans="3:34">
      <c r="C13452" s="111"/>
      <c r="D13452" s="111"/>
      <c r="E13452" s="111"/>
      <c r="F13452" s="138"/>
      <c r="G13452" s="111"/>
      <c r="J13452" s="111"/>
      <c r="AD13452" s="111"/>
      <c r="AH13452" s="111"/>
    </row>
    <row r="13453" spans="3:34">
      <c r="C13453" s="111"/>
      <c r="D13453" s="111"/>
      <c r="E13453" s="111"/>
      <c r="F13453" s="138"/>
      <c r="G13453" s="111"/>
      <c r="J13453" s="111"/>
      <c r="AD13453" s="111"/>
      <c r="AH13453" s="111"/>
    </row>
    <row r="13454" spans="3:34">
      <c r="C13454" s="111"/>
      <c r="D13454" s="111"/>
      <c r="E13454" s="111"/>
      <c r="F13454" s="138"/>
      <c r="G13454" s="111"/>
      <c r="J13454" s="111"/>
      <c r="AD13454" s="111"/>
      <c r="AH13454" s="111"/>
    </row>
    <row r="13455" spans="3:34">
      <c r="C13455" s="111"/>
      <c r="D13455" s="111"/>
      <c r="E13455" s="111"/>
      <c r="F13455" s="138"/>
      <c r="G13455" s="111"/>
      <c r="J13455" s="111"/>
      <c r="AD13455" s="111"/>
      <c r="AH13455" s="111"/>
    </row>
    <row r="13456" spans="3:34">
      <c r="C13456" s="111"/>
      <c r="D13456" s="111"/>
      <c r="E13456" s="111"/>
      <c r="F13456" s="138"/>
      <c r="G13456" s="111"/>
      <c r="J13456" s="111"/>
      <c r="AD13456" s="111"/>
      <c r="AH13456" s="111"/>
    </row>
    <row r="13457" spans="3:34">
      <c r="C13457" s="111"/>
      <c r="D13457" s="111"/>
      <c r="E13457" s="111"/>
      <c r="F13457" s="138"/>
      <c r="G13457" s="111"/>
      <c r="J13457" s="111"/>
      <c r="AD13457" s="111"/>
      <c r="AH13457" s="111"/>
    </row>
    <row r="13458" spans="3:34">
      <c r="C13458" s="111"/>
      <c r="D13458" s="111"/>
      <c r="E13458" s="111"/>
      <c r="F13458" s="138"/>
      <c r="G13458" s="111"/>
      <c r="J13458" s="111"/>
      <c r="AD13458" s="111"/>
      <c r="AH13458" s="111"/>
    </row>
    <row r="13459" spans="3:34">
      <c r="C13459" s="111"/>
      <c r="D13459" s="111"/>
      <c r="E13459" s="111"/>
      <c r="F13459" s="138"/>
      <c r="G13459" s="111"/>
      <c r="J13459" s="111"/>
      <c r="AD13459" s="111"/>
      <c r="AH13459" s="111"/>
    </row>
    <row r="13460" spans="3:34">
      <c r="C13460" s="111"/>
      <c r="D13460" s="111"/>
      <c r="E13460" s="111"/>
      <c r="F13460" s="138"/>
      <c r="G13460" s="111"/>
      <c r="J13460" s="111"/>
      <c r="AD13460" s="111"/>
      <c r="AH13460" s="111"/>
    </row>
    <row r="13461" spans="3:34">
      <c r="C13461" s="111"/>
      <c r="D13461" s="111"/>
      <c r="E13461" s="111"/>
      <c r="F13461" s="138"/>
      <c r="G13461" s="111"/>
      <c r="J13461" s="111"/>
      <c r="AD13461" s="111"/>
      <c r="AH13461" s="111"/>
    </row>
    <row r="13462" spans="3:34">
      <c r="C13462" s="111"/>
      <c r="D13462" s="111"/>
      <c r="E13462" s="111"/>
      <c r="F13462" s="138"/>
      <c r="G13462" s="111"/>
      <c r="J13462" s="111"/>
      <c r="AD13462" s="111"/>
      <c r="AH13462" s="111"/>
    </row>
    <row r="13463" spans="3:34">
      <c r="C13463" s="111"/>
      <c r="D13463" s="111"/>
      <c r="E13463" s="111"/>
      <c r="F13463" s="138"/>
      <c r="G13463" s="111"/>
      <c r="J13463" s="111"/>
      <c r="AD13463" s="111"/>
      <c r="AH13463" s="111"/>
    </row>
    <row r="13464" spans="3:34">
      <c r="C13464" s="111"/>
      <c r="D13464" s="111"/>
      <c r="E13464" s="111"/>
      <c r="F13464" s="138"/>
      <c r="G13464" s="111"/>
      <c r="J13464" s="111"/>
      <c r="AD13464" s="111"/>
      <c r="AH13464" s="111"/>
    </row>
    <row r="13465" spans="3:34">
      <c r="C13465" s="111"/>
      <c r="D13465" s="111"/>
      <c r="E13465" s="111"/>
      <c r="F13465" s="138"/>
      <c r="G13465" s="111"/>
      <c r="J13465" s="111"/>
      <c r="AD13465" s="111"/>
      <c r="AH13465" s="111"/>
    </row>
    <row r="13466" spans="3:34">
      <c r="C13466" s="111"/>
      <c r="D13466" s="111"/>
      <c r="E13466" s="111"/>
      <c r="F13466" s="138"/>
      <c r="G13466" s="111"/>
      <c r="J13466" s="111"/>
      <c r="AD13466" s="111"/>
      <c r="AH13466" s="111"/>
    </row>
    <row r="13467" spans="3:34">
      <c r="C13467" s="111"/>
      <c r="D13467" s="111"/>
      <c r="E13467" s="111"/>
      <c r="F13467" s="138"/>
      <c r="G13467" s="111"/>
      <c r="J13467" s="111"/>
      <c r="AD13467" s="111"/>
      <c r="AH13467" s="111"/>
    </row>
    <row r="13468" spans="3:34">
      <c r="C13468" s="111"/>
      <c r="D13468" s="111"/>
      <c r="E13468" s="111"/>
      <c r="F13468" s="138"/>
      <c r="G13468" s="111"/>
      <c r="J13468" s="111"/>
      <c r="AD13468" s="111"/>
      <c r="AH13468" s="111"/>
    </row>
    <row r="13469" spans="3:34">
      <c r="C13469" s="111"/>
      <c r="D13469" s="111"/>
      <c r="E13469" s="111"/>
      <c r="F13469" s="138"/>
      <c r="G13469" s="111"/>
      <c r="J13469" s="111"/>
      <c r="AD13469" s="111"/>
      <c r="AH13469" s="111"/>
    </row>
    <row r="13470" spans="3:34">
      <c r="C13470" s="111"/>
      <c r="D13470" s="111"/>
      <c r="E13470" s="111"/>
      <c r="F13470" s="138"/>
      <c r="G13470" s="111"/>
      <c r="J13470" s="111"/>
      <c r="AD13470" s="111"/>
      <c r="AH13470" s="111"/>
    </row>
    <row r="13471" spans="3:34">
      <c r="C13471" s="111"/>
      <c r="D13471" s="111"/>
      <c r="E13471" s="111"/>
      <c r="F13471" s="138"/>
      <c r="G13471" s="111"/>
      <c r="J13471" s="111"/>
      <c r="AD13471" s="111"/>
      <c r="AH13471" s="111"/>
    </row>
    <row r="13472" spans="3:34">
      <c r="C13472" s="111"/>
      <c r="D13472" s="111"/>
      <c r="E13472" s="111"/>
      <c r="F13472" s="138"/>
      <c r="G13472" s="111"/>
      <c r="J13472" s="111"/>
      <c r="AD13472" s="111"/>
      <c r="AH13472" s="111"/>
    </row>
    <row r="13473" spans="3:34">
      <c r="C13473" s="111"/>
      <c r="D13473" s="111"/>
      <c r="E13473" s="111"/>
      <c r="F13473" s="138"/>
      <c r="G13473" s="111"/>
      <c r="J13473" s="111"/>
      <c r="AD13473" s="111"/>
      <c r="AH13473" s="111"/>
    </row>
    <row r="13474" spans="3:34">
      <c r="C13474" s="111"/>
      <c r="D13474" s="111"/>
      <c r="E13474" s="111"/>
      <c r="F13474" s="138"/>
      <c r="G13474" s="111"/>
      <c r="J13474" s="111"/>
      <c r="AD13474" s="111"/>
      <c r="AH13474" s="111"/>
    </row>
    <row r="13475" spans="3:34">
      <c r="C13475" s="111"/>
      <c r="D13475" s="111"/>
      <c r="E13475" s="111"/>
      <c r="F13475" s="138"/>
      <c r="G13475" s="111"/>
      <c r="J13475" s="111"/>
      <c r="AD13475" s="111"/>
      <c r="AH13475" s="111"/>
    </row>
    <row r="13476" spans="3:34">
      <c r="C13476" s="111"/>
      <c r="D13476" s="111"/>
      <c r="E13476" s="111"/>
      <c r="F13476" s="138"/>
      <c r="G13476" s="111"/>
      <c r="J13476" s="111"/>
      <c r="AD13476" s="111"/>
      <c r="AH13476" s="111"/>
    </row>
    <row r="13477" spans="3:34">
      <c r="C13477" s="111"/>
      <c r="D13477" s="111"/>
      <c r="E13477" s="111"/>
      <c r="F13477" s="138"/>
      <c r="G13477" s="111"/>
      <c r="J13477" s="111"/>
      <c r="AD13477" s="111"/>
      <c r="AH13477" s="111"/>
    </row>
    <row r="13478" spans="3:34">
      <c r="C13478" s="111"/>
      <c r="D13478" s="111"/>
      <c r="E13478" s="111"/>
      <c r="F13478" s="138"/>
      <c r="G13478" s="111"/>
      <c r="J13478" s="111"/>
      <c r="AD13478" s="111"/>
      <c r="AH13478" s="111"/>
    </row>
    <row r="13479" spans="3:34">
      <c r="C13479" s="111"/>
      <c r="D13479" s="111"/>
      <c r="E13479" s="111"/>
      <c r="F13479" s="138"/>
      <c r="G13479" s="111"/>
      <c r="J13479" s="111"/>
      <c r="AD13479" s="111"/>
      <c r="AH13479" s="111"/>
    </row>
    <row r="13480" spans="3:34">
      <c r="C13480" s="111"/>
      <c r="D13480" s="111"/>
      <c r="E13480" s="111"/>
      <c r="F13480" s="138"/>
      <c r="G13480" s="111"/>
      <c r="J13480" s="111"/>
      <c r="AD13480" s="111"/>
      <c r="AH13480" s="111"/>
    </row>
    <row r="13481" spans="3:34">
      <c r="C13481" s="111"/>
      <c r="D13481" s="111"/>
      <c r="E13481" s="111"/>
      <c r="F13481" s="138"/>
      <c r="G13481" s="111"/>
      <c r="J13481" s="111"/>
      <c r="AD13481" s="111"/>
      <c r="AH13481" s="111"/>
    </row>
    <row r="13482" spans="3:34">
      <c r="C13482" s="111"/>
      <c r="D13482" s="111"/>
      <c r="E13482" s="111"/>
      <c r="F13482" s="138"/>
      <c r="G13482" s="111"/>
      <c r="J13482" s="111"/>
      <c r="AD13482" s="111"/>
      <c r="AH13482" s="111"/>
    </row>
    <row r="13483" spans="3:34">
      <c r="C13483" s="111"/>
      <c r="D13483" s="111"/>
      <c r="E13483" s="111"/>
      <c r="F13483" s="138"/>
      <c r="G13483" s="111"/>
      <c r="J13483" s="111"/>
      <c r="AD13483" s="111"/>
      <c r="AH13483" s="111"/>
    </row>
    <row r="13484" spans="3:34">
      <c r="C13484" s="111"/>
      <c r="D13484" s="111"/>
      <c r="E13484" s="111"/>
      <c r="F13484" s="138"/>
      <c r="G13484" s="111"/>
      <c r="J13484" s="111"/>
      <c r="AD13484" s="111"/>
      <c r="AH13484" s="111"/>
    </row>
    <row r="13485" spans="3:34">
      <c r="C13485" s="111"/>
      <c r="D13485" s="111"/>
      <c r="E13485" s="111"/>
      <c r="F13485" s="138"/>
      <c r="G13485" s="111"/>
      <c r="J13485" s="111"/>
      <c r="AD13485" s="111"/>
      <c r="AH13485" s="111"/>
    </row>
    <row r="13486" spans="3:34">
      <c r="C13486" s="111"/>
      <c r="D13486" s="111"/>
      <c r="E13486" s="111"/>
      <c r="F13486" s="138"/>
      <c r="G13486" s="111"/>
      <c r="J13486" s="111"/>
      <c r="AD13486" s="111"/>
      <c r="AH13486" s="111"/>
    </row>
    <row r="13487" spans="3:34">
      <c r="C13487" s="111"/>
      <c r="D13487" s="111"/>
      <c r="E13487" s="111"/>
      <c r="F13487" s="138"/>
      <c r="G13487" s="111"/>
      <c r="J13487" s="111"/>
      <c r="AD13487" s="111"/>
      <c r="AH13487" s="111"/>
    </row>
    <row r="13488" spans="3:34">
      <c r="C13488" s="111"/>
      <c r="D13488" s="111"/>
      <c r="E13488" s="111"/>
      <c r="F13488" s="138"/>
      <c r="G13488" s="111"/>
      <c r="J13488" s="111"/>
      <c r="AD13488" s="111"/>
      <c r="AH13488" s="111"/>
    </row>
    <row r="13489" spans="3:34">
      <c r="C13489" s="111"/>
      <c r="D13489" s="111"/>
      <c r="E13489" s="111"/>
      <c r="F13489" s="138"/>
      <c r="G13489" s="111"/>
      <c r="J13489" s="111"/>
      <c r="AD13489" s="111"/>
      <c r="AH13489" s="111"/>
    </row>
    <row r="13490" spans="3:34">
      <c r="C13490" s="111"/>
      <c r="D13490" s="111"/>
      <c r="E13490" s="111"/>
      <c r="F13490" s="138"/>
      <c r="G13490" s="111"/>
      <c r="J13490" s="111"/>
      <c r="AD13490" s="111"/>
      <c r="AH13490" s="111"/>
    </row>
    <row r="13491" spans="3:34">
      <c r="C13491" s="111"/>
      <c r="D13491" s="111"/>
      <c r="E13491" s="111"/>
      <c r="F13491" s="138"/>
      <c r="G13491" s="111"/>
      <c r="J13491" s="111"/>
      <c r="AD13491" s="111"/>
      <c r="AH13491" s="111"/>
    </row>
    <row r="13492" spans="3:34">
      <c r="C13492" s="111"/>
      <c r="D13492" s="111"/>
      <c r="E13492" s="111"/>
      <c r="F13492" s="138"/>
      <c r="G13492" s="111"/>
      <c r="J13492" s="111"/>
      <c r="AD13492" s="111"/>
      <c r="AH13492" s="111"/>
    </row>
    <row r="13493" spans="3:34">
      <c r="C13493" s="111"/>
      <c r="D13493" s="111"/>
      <c r="E13493" s="111"/>
      <c r="F13493" s="138"/>
      <c r="G13493" s="111"/>
      <c r="J13493" s="111"/>
      <c r="AD13493" s="111"/>
      <c r="AH13493" s="111"/>
    </row>
    <row r="13494" spans="3:34">
      <c r="C13494" s="111"/>
      <c r="D13494" s="111"/>
      <c r="E13494" s="111"/>
      <c r="F13494" s="138"/>
      <c r="G13494" s="111"/>
      <c r="J13494" s="111"/>
      <c r="AD13494" s="111"/>
      <c r="AH13494" s="111"/>
    </row>
    <row r="13495" spans="3:34">
      <c r="C13495" s="111"/>
      <c r="D13495" s="111"/>
      <c r="E13495" s="111"/>
      <c r="F13495" s="138"/>
      <c r="G13495" s="111"/>
      <c r="J13495" s="111"/>
      <c r="AD13495" s="111"/>
      <c r="AH13495" s="111"/>
    </row>
    <row r="13496" spans="3:34">
      <c r="C13496" s="111"/>
      <c r="D13496" s="111"/>
      <c r="E13496" s="111"/>
      <c r="F13496" s="138"/>
      <c r="G13496" s="111"/>
      <c r="J13496" s="111"/>
      <c r="AD13496" s="111"/>
      <c r="AH13496" s="111"/>
    </row>
    <row r="13497" spans="3:34">
      <c r="C13497" s="111"/>
      <c r="D13497" s="111"/>
      <c r="E13497" s="111"/>
      <c r="F13497" s="138"/>
      <c r="G13497" s="111"/>
      <c r="J13497" s="111"/>
      <c r="AD13497" s="111"/>
      <c r="AH13497" s="111"/>
    </row>
    <row r="13498" spans="3:34">
      <c r="C13498" s="111"/>
      <c r="D13498" s="111"/>
      <c r="E13498" s="111"/>
      <c r="F13498" s="138"/>
      <c r="G13498" s="111"/>
      <c r="J13498" s="111"/>
      <c r="AD13498" s="111"/>
      <c r="AH13498" s="111"/>
    </row>
    <row r="13499" spans="3:34">
      <c r="C13499" s="111"/>
      <c r="D13499" s="111"/>
      <c r="E13499" s="111"/>
      <c r="F13499" s="138"/>
      <c r="G13499" s="111"/>
      <c r="J13499" s="111"/>
      <c r="AD13499" s="111"/>
      <c r="AH13499" s="111"/>
    </row>
    <row r="13500" spans="3:34">
      <c r="C13500" s="111"/>
      <c r="D13500" s="111"/>
      <c r="E13500" s="111"/>
      <c r="F13500" s="138"/>
      <c r="G13500" s="111"/>
      <c r="J13500" s="111"/>
      <c r="AD13500" s="111"/>
      <c r="AH13500" s="111"/>
    </row>
    <row r="13501" spans="3:34">
      <c r="C13501" s="111"/>
      <c r="D13501" s="111"/>
      <c r="E13501" s="111"/>
      <c r="F13501" s="138"/>
      <c r="G13501" s="111"/>
      <c r="J13501" s="111"/>
      <c r="AD13501" s="111"/>
      <c r="AH13501" s="111"/>
    </row>
    <row r="13502" spans="3:34">
      <c r="C13502" s="111"/>
      <c r="D13502" s="111"/>
      <c r="E13502" s="111"/>
      <c r="F13502" s="138"/>
      <c r="G13502" s="111"/>
      <c r="J13502" s="111"/>
      <c r="AD13502" s="111"/>
      <c r="AH13502" s="111"/>
    </row>
    <row r="13503" spans="3:34">
      <c r="C13503" s="111"/>
      <c r="D13503" s="111"/>
      <c r="E13503" s="111"/>
      <c r="F13503" s="138"/>
      <c r="G13503" s="111"/>
      <c r="J13503" s="111"/>
      <c r="AD13503" s="111"/>
      <c r="AH13503" s="111"/>
    </row>
    <row r="13504" spans="3:34">
      <c r="C13504" s="111"/>
      <c r="D13504" s="111"/>
      <c r="E13504" s="111"/>
      <c r="F13504" s="138"/>
      <c r="G13504" s="111"/>
      <c r="J13504" s="111"/>
      <c r="AD13504" s="111"/>
      <c r="AH13504" s="111"/>
    </row>
    <row r="13505" spans="3:34">
      <c r="C13505" s="111"/>
      <c r="D13505" s="111"/>
      <c r="E13505" s="111"/>
      <c r="F13505" s="138"/>
      <c r="G13505" s="111"/>
      <c r="J13505" s="111"/>
      <c r="AD13505" s="111"/>
      <c r="AH13505" s="111"/>
    </row>
    <row r="13506" spans="3:34">
      <c r="C13506" s="111"/>
      <c r="D13506" s="111"/>
      <c r="E13506" s="111"/>
      <c r="F13506" s="138"/>
      <c r="G13506" s="111"/>
      <c r="J13506" s="111"/>
      <c r="AD13506" s="111"/>
      <c r="AH13506" s="111"/>
    </row>
    <row r="13507" spans="3:34">
      <c r="C13507" s="111"/>
      <c r="D13507" s="111"/>
      <c r="E13507" s="111"/>
      <c r="F13507" s="138"/>
      <c r="G13507" s="111"/>
      <c r="J13507" s="111"/>
      <c r="AD13507" s="111"/>
      <c r="AH13507" s="111"/>
    </row>
    <row r="13508" spans="3:34">
      <c r="C13508" s="111"/>
      <c r="D13508" s="111"/>
      <c r="E13508" s="111"/>
      <c r="F13508" s="138"/>
      <c r="G13508" s="111"/>
      <c r="J13508" s="111"/>
      <c r="AD13508" s="111"/>
      <c r="AH13508" s="111"/>
    </row>
    <row r="13509" spans="3:34">
      <c r="C13509" s="111"/>
      <c r="D13509" s="111"/>
      <c r="E13509" s="111"/>
      <c r="F13509" s="138"/>
      <c r="G13509" s="111"/>
      <c r="J13509" s="111"/>
      <c r="AD13509" s="111"/>
      <c r="AH13509" s="111"/>
    </row>
    <row r="13510" spans="3:34">
      <c r="C13510" s="111"/>
      <c r="D13510" s="111"/>
      <c r="E13510" s="111"/>
      <c r="F13510" s="138"/>
      <c r="G13510" s="111"/>
      <c r="J13510" s="111"/>
      <c r="AD13510" s="111"/>
      <c r="AH13510" s="111"/>
    </row>
    <row r="13511" spans="3:34">
      <c r="C13511" s="111"/>
      <c r="D13511" s="111"/>
      <c r="E13511" s="111"/>
      <c r="F13511" s="138"/>
      <c r="G13511" s="111"/>
      <c r="J13511" s="111"/>
      <c r="AD13511" s="111"/>
      <c r="AH13511" s="111"/>
    </row>
    <row r="13512" spans="3:34">
      <c r="C13512" s="111"/>
      <c r="D13512" s="111"/>
      <c r="E13512" s="111"/>
      <c r="F13512" s="138"/>
      <c r="G13512" s="111"/>
      <c r="J13512" s="111"/>
      <c r="AD13512" s="111"/>
      <c r="AH13512" s="111"/>
    </row>
    <row r="13513" spans="3:34">
      <c r="C13513" s="111"/>
      <c r="D13513" s="111"/>
      <c r="E13513" s="111"/>
      <c r="F13513" s="138"/>
      <c r="G13513" s="111"/>
      <c r="J13513" s="111"/>
      <c r="AD13513" s="111"/>
      <c r="AH13513" s="111"/>
    </row>
    <row r="13514" spans="3:34">
      <c r="C13514" s="111"/>
      <c r="D13514" s="111"/>
      <c r="E13514" s="111"/>
      <c r="F13514" s="138"/>
      <c r="G13514" s="111"/>
      <c r="J13514" s="111"/>
      <c r="AD13514" s="111"/>
      <c r="AH13514" s="111"/>
    </row>
    <row r="13515" spans="3:34">
      <c r="C13515" s="111"/>
      <c r="D13515" s="111"/>
      <c r="E13515" s="111"/>
      <c r="F13515" s="138"/>
      <c r="G13515" s="111"/>
      <c r="J13515" s="111"/>
      <c r="AD13515" s="111"/>
      <c r="AH13515" s="111"/>
    </row>
    <row r="13516" spans="3:34">
      <c r="C13516" s="111"/>
      <c r="D13516" s="111"/>
      <c r="E13516" s="111"/>
      <c r="F13516" s="138"/>
      <c r="G13516" s="111"/>
      <c r="J13516" s="111"/>
      <c r="AD13516" s="111"/>
      <c r="AH13516" s="111"/>
    </row>
    <row r="13517" spans="3:34">
      <c r="C13517" s="111"/>
      <c r="D13517" s="111"/>
      <c r="E13517" s="111"/>
      <c r="F13517" s="138"/>
      <c r="G13517" s="111"/>
      <c r="J13517" s="111"/>
      <c r="AD13517" s="111"/>
      <c r="AH13517" s="111"/>
    </row>
    <row r="13518" spans="3:34">
      <c r="C13518" s="111"/>
      <c r="D13518" s="111"/>
      <c r="E13518" s="111"/>
      <c r="F13518" s="138"/>
      <c r="G13518" s="111"/>
      <c r="J13518" s="111"/>
      <c r="AD13518" s="111"/>
      <c r="AH13518" s="111"/>
    </row>
    <row r="13519" spans="3:34">
      <c r="C13519" s="111"/>
      <c r="D13519" s="111"/>
      <c r="E13519" s="111"/>
      <c r="F13519" s="138"/>
      <c r="G13519" s="111"/>
      <c r="J13519" s="111"/>
      <c r="AD13519" s="111"/>
      <c r="AH13519" s="111"/>
    </row>
    <row r="13520" spans="3:34">
      <c r="C13520" s="111"/>
      <c r="D13520" s="111"/>
      <c r="E13520" s="111"/>
      <c r="F13520" s="138"/>
      <c r="G13520" s="111"/>
      <c r="J13520" s="111"/>
      <c r="AD13520" s="111"/>
      <c r="AH13520" s="111"/>
    </row>
    <row r="13521" spans="3:34">
      <c r="C13521" s="111"/>
      <c r="D13521" s="111"/>
      <c r="E13521" s="111"/>
      <c r="F13521" s="138"/>
      <c r="G13521" s="111"/>
      <c r="J13521" s="111"/>
      <c r="AD13521" s="111"/>
      <c r="AH13521" s="111"/>
    </row>
    <row r="13522" spans="3:34">
      <c r="C13522" s="111"/>
      <c r="D13522" s="111"/>
      <c r="E13522" s="111"/>
      <c r="F13522" s="138"/>
      <c r="G13522" s="111"/>
      <c r="J13522" s="111"/>
      <c r="AD13522" s="111"/>
      <c r="AH13522" s="111"/>
    </row>
    <row r="13523" spans="3:34">
      <c r="C13523" s="111"/>
      <c r="D13523" s="111"/>
      <c r="E13523" s="111"/>
      <c r="F13523" s="138"/>
      <c r="G13523" s="111"/>
      <c r="J13523" s="111"/>
      <c r="AD13523" s="111"/>
      <c r="AH13523" s="111"/>
    </row>
    <row r="13524" spans="3:34">
      <c r="C13524" s="111"/>
      <c r="D13524" s="111"/>
      <c r="E13524" s="111"/>
      <c r="F13524" s="138"/>
      <c r="G13524" s="111"/>
      <c r="J13524" s="111"/>
      <c r="AD13524" s="111"/>
      <c r="AH13524" s="111"/>
    </row>
    <row r="13525" spans="3:34">
      <c r="C13525" s="111"/>
      <c r="D13525" s="111"/>
      <c r="E13525" s="111"/>
      <c r="F13525" s="138"/>
      <c r="G13525" s="111"/>
      <c r="J13525" s="111"/>
      <c r="AD13525" s="111"/>
      <c r="AH13525" s="111"/>
    </row>
    <row r="13526" spans="3:34">
      <c r="C13526" s="111"/>
      <c r="D13526" s="111"/>
      <c r="E13526" s="111"/>
      <c r="F13526" s="138"/>
      <c r="G13526" s="111"/>
      <c r="J13526" s="111"/>
      <c r="AD13526" s="111"/>
      <c r="AH13526" s="111"/>
    </row>
    <row r="13527" spans="3:34">
      <c r="C13527" s="111"/>
      <c r="D13527" s="111"/>
      <c r="E13527" s="111"/>
      <c r="F13527" s="138"/>
      <c r="G13527" s="111"/>
      <c r="J13527" s="111"/>
      <c r="AD13527" s="111"/>
      <c r="AH13527" s="111"/>
    </row>
    <row r="13528" spans="3:34">
      <c r="C13528" s="111"/>
      <c r="D13528" s="111"/>
      <c r="E13528" s="111"/>
      <c r="F13528" s="138"/>
      <c r="G13528" s="111"/>
      <c r="J13528" s="111"/>
      <c r="AD13528" s="111"/>
      <c r="AH13528" s="111"/>
    </row>
    <row r="13529" spans="3:34">
      <c r="C13529" s="111"/>
      <c r="D13529" s="111"/>
      <c r="E13529" s="111"/>
      <c r="F13529" s="138"/>
      <c r="G13529" s="111"/>
      <c r="J13529" s="111"/>
      <c r="AD13529" s="111"/>
      <c r="AH13529" s="111"/>
    </row>
    <row r="13530" spans="3:34">
      <c r="C13530" s="111"/>
      <c r="D13530" s="111"/>
      <c r="E13530" s="111"/>
      <c r="F13530" s="138"/>
      <c r="G13530" s="111"/>
      <c r="J13530" s="111"/>
      <c r="AD13530" s="111"/>
      <c r="AH13530" s="111"/>
    </row>
    <row r="13531" spans="3:34">
      <c r="C13531" s="111"/>
      <c r="D13531" s="111"/>
      <c r="E13531" s="111"/>
      <c r="F13531" s="138"/>
      <c r="G13531" s="111"/>
      <c r="J13531" s="111"/>
      <c r="AD13531" s="111"/>
      <c r="AH13531" s="111"/>
    </row>
    <row r="13532" spans="3:34">
      <c r="C13532" s="111"/>
      <c r="D13532" s="111"/>
      <c r="E13532" s="111"/>
      <c r="F13532" s="138"/>
      <c r="G13532" s="111"/>
      <c r="J13532" s="111"/>
      <c r="AD13532" s="111"/>
      <c r="AH13532" s="111"/>
    </row>
    <row r="13533" spans="3:34">
      <c r="C13533" s="111"/>
      <c r="D13533" s="111"/>
      <c r="E13533" s="111"/>
      <c r="F13533" s="138"/>
      <c r="G13533" s="111"/>
      <c r="J13533" s="111"/>
      <c r="AD13533" s="111"/>
      <c r="AH13533" s="111"/>
    </row>
    <row r="13534" spans="3:34">
      <c r="C13534" s="111"/>
      <c r="D13534" s="111"/>
      <c r="E13534" s="111"/>
      <c r="F13534" s="138"/>
      <c r="G13534" s="111"/>
      <c r="J13534" s="111"/>
      <c r="AD13534" s="111"/>
      <c r="AH13534" s="111"/>
    </row>
    <row r="13535" spans="3:34">
      <c r="C13535" s="111"/>
      <c r="D13535" s="111"/>
      <c r="E13535" s="111"/>
      <c r="F13535" s="138"/>
      <c r="G13535" s="111"/>
      <c r="J13535" s="111"/>
      <c r="AD13535" s="111"/>
      <c r="AH13535" s="111"/>
    </row>
    <row r="13536" spans="3:34">
      <c r="C13536" s="111"/>
      <c r="D13536" s="111"/>
      <c r="E13536" s="111"/>
      <c r="F13536" s="138"/>
      <c r="G13536" s="111"/>
      <c r="J13536" s="111"/>
      <c r="AD13536" s="111"/>
      <c r="AH13536" s="111"/>
    </row>
    <row r="13537" spans="3:34">
      <c r="C13537" s="111"/>
      <c r="D13537" s="111"/>
      <c r="E13537" s="111"/>
      <c r="F13537" s="138"/>
      <c r="G13537" s="111"/>
      <c r="J13537" s="111"/>
      <c r="AD13537" s="111"/>
      <c r="AH13537" s="111"/>
    </row>
    <row r="13538" spans="3:34">
      <c r="C13538" s="111"/>
      <c r="D13538" s="111"/>
      <c r="E13538" s="111"/>
      <c r="F13538" s="138"/>
      <c r="G13538" s="111"/>
      <c r="J13538" s="111"/>
      <c r="AD13538" s="111"/>
      <c r="AH13538" s="111"/>
    </row>
    <row r="13539" spans="3:34">
      <c r="C13539" s="111"/>
      <c r="D13539" s="111"/>
      <c r="E13539" s="111"/>
      <c r="F13539" s="138"/>
      <c r="G13539" s="111"/>
      <c r="J13539" s="111"/>
      <c r="AD13539" s="111"/>
      <c r="AH13539" s="111"/>
    </row>
    <row r="13540" spans="3:34">
      <c r="C13540" s="111"/>
      <c r="D13540" s="111"/>
      <c r="E13540" s="111"/>
      <c r="F13540" s="138"/>
      <c r="G13540" s="111"/>
      <c r="J13540" s="111"/>
      <c r="AD13540" s="111"/>
      <c r="AH13540" s="111"/>
    </row>
    <row r="13541" spans="3:34">
      <c r="C13541" s="111"/>
      <c r="D13541" s="111"/>
      <c r="E13541" s="111"/>
      <c r="F13541" s="138"/>
      <c r="G13541" s="111"/>
      <c r="J13541" s="111"/>
      <c r="AD13541" s="111"/>
      <c r="AH13541" s="111"/>
    </row>
    <row r="13542" spans="3:34">
      <c r="C13542" s="111"/>
      <c r="D13542" s="111"/>
      <c r="E13542" s="111"/>
      <c r="F13542" s="138"/>
      <c r="G13542" s="111"/>
      <c r="J13542" s="111"/>
      <c r="AD13542" s="111"/>
      <c r="AH13542" s="111"/>
    </row>
    <row r="13543" spans="3:34">
      <c r="C13543" s="111"/>
      <c r="D13543" s="111"/>
      <c r="E13543" s="111"/>
      <c r="F13543" s="138"/>
      <c r="G13543" s="111"/>
      <c r="J13543" s="111"/>
      <c r="AD13543" s="111"/>
      <c r="AH13543" s="111"/>
    </row>
    <row r="13544" spans="3:34">
      <c r="C13544" s="111"/>
      <c r="D13544" s="111"/>
      <c r="E13544" s="111"/>
      <c r="F13544" s="138"/>
      <c r="G13544" s="111"/>
      <c r="J13544" s="111"/>
      <c r="AD13544" s="111"/>
      <c r="AH13544" s="111"/>
    </row>
    <row r="13545" spans="3:34">
      <c r="C13545" s="111"/>
      <c r="D13545" s="111"/>
      <c r="E13545" s="111"/>
      <c r="F13545" s="138"/>
      <c r="G13545" s="111"/>
      <c r="J13545" s="111"/>
      <c r="AD13545" s="111"/>
      <c r="AH13545" s="111"/>
    </row>
    <row r="13546" spans="3:34">
      <c r="C13546" s="111"/>
      <c r="D13546" s="111"/>
      <c r="E13546" s="111"/>
      <c r="F13546" s="138"/>
      <c r="G13546" s="111"/>
      <c r="J13546" s="111"/>
      <c r="AD13546" s="111"/>
      <c r="AH13546" s="111"/>
    </row>
    <row r="13547" spans="3:34">
      <c r="C13547" s="111"/>
      <c r="D13547" s="111"/>
      <c r="E13547" s="111"/>
      <c r="F13547" s="138"/>
      <c r="G13547" s="111"/>
      <c r="J13547" s="111"/>
      <c r="AD13547" s="111"/>
      <c r="AH13547" s="111"/>
    </row>
    <row r="13548" spans="3:34">
      <c r="C13548" s="111"/>
      <c r="D13548" s="111"/>
      <c r="E13548" s="111"/>
      <c r="F13548" s="138"/>
      <c r="G13548" s="111"/>
      <c r="J13548" s="111"/>
      <c r="AD13548" s="111"/>
      <c r="AH13548" s="111"/>
    </row>
    <row r="13549" spans="3:34">
      <c r="C13549" s="111"/>
      <c r="D13549" s="111"/>
      <c r="E13549" s="111"/>
      <c r="F13549" s="138"/>
      <c r="G13549" s="111"/>
      <c r="J13549" s="111"/>
      <c r="AD13549" s="111"/>
      <c r="AH13549" s="111"/>
    </row>
    <row r="13550" spans="3:34">
      <c r="C13550" s="111"/>
      <c r="D13550" s="111"/>
      <c r="E13550" s="111"/>
      <c r="F13550" s="138"/>
      <c r="G13550" s="111"/>
      <c r="J13550" s="111"/>
      <c r="AD13550" s="111"/>
      <c r="AH13550" s="111"/>
    </row>
    <row r="13551" spans="3:34">
      <c r="C13551" s="111"/>
      <c r="D13551" s="111"/>
      <c r="E13551" s="111"/>
      <c r="F13551" s="138"/>
      <c r="G13551" s="111"/>
      <c r="J13551" s="111"/>
      <c r="AD13551" s="111"/>
      <c r="AH13551" s="111"/>
    </row>
    <row r="13552" spans="3:34">
      <c r="C13552" s="111"/>
      <c r="D13552" s="111"/>
      <c r="E13552" s="111"/>
      <c r="F13552" s="138"/>
      <c r="G13552" s="111"/>
      <c r="J13552" s="111"/>
      <c r="AD13552" s="111"/>
      <c r="AH13552" s="111"/>
    </row>
    <row r="13553" spans="3:34">
      <c r="C13553" s="111"/>
      <c r="D13553" s="111"/>
      <c r="E13553" s="111"/>
      <c r="F13553" s="138"/>
      <c r="G13553" s="111"/>
      <c r="J13553" s="111"/>
      <c r="AD13553" s="111"/>
      <c r="AH13553" s="111"/>
    </row>
    <row r="13554" spans="3:34">
      <c r="C13554" s="111"/>
      <c r="D13554" s="111"/>
      <c r="E13554" s="111"/>
      <c r="F13554" s="138"/>
      <c r="G13554" s="111"/>
      <c r="J13554" s="111"/>
      <c r="AD13554" s="111"/>
      <c r="AH13554" s="111"/>
    </row>
    <row r="13555" spans="3:34">
      <c r="C13555" s="111"/>
      <c r="D13555" s="111"/>
      <c r="E13555" s="111"/>
      <c r="F13555" s="138"/>
      <c r="G13555" s="111"/>
      <c r="J13555" s="111"/>
      <c r="AD13555" s="111"/>
      <c r="AH13555" s="111"/>
    </row>
    <row r="13556" spans="3:34">
      <c r="C13556" s="111"/>
      <c r="D13556" s="111"/>
      <c r="E13556" s="111"/>
      <c r="F13556" s="138"/>
      <c r="G13556" s="111"/>
      <c r="J13556" s="111"/>
      <c r="AD13556" s="111"/>
      <c r="AH13556" s="111"/>
    </row>
    <row r="13557" spans="3:34">
      <c r="C13557" s="111"/>
      <c r="D13557" s="111"/>
      <c r="E13557" s="111"/>
      <c r="F13557" s="138"/>
      <c r="G13557" s="111"/>
      <c r="J13557" s="111"/>
      <c r="AD13557" s="111"/>
      <c r="AH13557" s="111"/>
    </row>
    <row r="13558" spans="3:34">
      <c r="C13558" s="111"/>
      <c r="D13558" s="111"/>
      <c r="E13558" s="111"/>
      <c r="F13558" s="138"/>
      <c r="G13558" s="111"/>
      <c r="J13558" s="111"/>
      <c r="AD13558" s="111"/>
      <c r="AH13558" s="111"/>
    </row>
    <row r="13559" spans="3:34">
      <c r="C13559" s="111"/>
      <c r="D13559" s="111"/>
      <c r="E13559" s="111"/>
      <c r="F13559" s="138"/>
      <c r="G13559" s="111"/>
      <c r="J13559" s="111"/>
      <c r="AD13559" s="111"/>
      <c r="AH13559" s="111"/>
    </row>
    <row r="13560" spans="3:34">
      <c r="C13560" s="111"/>
      <c r="D13560" s="111"/>
      <c r="E13560" s="111"/>
      <c r="F13560" s="138"/>
      <c r="G13560" s="111"/>
      <c r="J13560" s="111"/>
      <c r="AD13560" s="111"/>
      <c r="AH13560" s="111"/>
    </row>
    <row r="13561" spans="3:34">
      <c r="C13561" s="111"/>
      <c r="D13561" s="111"/>
      <c r="E13561" s="111"/>
      <c r="F13561" s="138"/>
      <c r="G13561" s="111"/>
      <c r="J13561" s="111"/>
      <c r="AD13561" s="111"/>
      <c r="AH13561" s="111"/>
    </row>
    <row r="13562" spans="3:34">
      <c r="C13562" s="111"/>
      <c r="D13562" s="111"/>
      <c r="E13562" s="111"/>
      <c r="F13562" s="138"/>
      <c r="G13562" s="111"/>
      <c r="J13562" s="111"/>
      <c r="AD13562" s="111"/>
      <c r="AH13562" s="111"/>
    </row>
    <row r="13563" spans="3:34">
      <c r="C13563" s="111"/>
      <c r="D13563" s="111"/>
      <c r="E13563" s="111"/>
      <c r="F13563" s="138"/>
      <c r="G13563" s="111"/>
      <c r="J13563" s="111"/>
      <c r="AD13563" s="111"/>
      <c r="AH13563" s="111"/>
    </row>
    <row r="13564" spans="3:34">
      <c r="C13564" s="111"/>
      <c r="D13564" s="111"/>
      <c r="E13564" s="111"/>
      <c r="F13564" s="138"/>
      <c r="G13564" s="111"/>
      <c r="J13564" s="111"/>
      <c r="AD13564" s="111"/>
      <c r="AH13564" s="111"/>
    </row>
    <row r="13565" spans="3:34">
      <c r="C13565" s="111"/>
      <c r="D13565" s="111"/>
      <c r="E13565" s="111"/>
      <c r="F13565" s="138"/>
      <c r="G13565" s="111"/>
      <c r="J13565" s="111"/>
      <c r="AD13565" s="111"/>
      <c r="AH13565" s="111"/>
    </row>
    <row r="13566" spans="3:34">
      <c r="C13566" s="111"/>
      <c r="D13566" s="111"/>
      <c r="E13566" s="111"/>
      <c r="F13566" s="138"/>
      <c r="G13566" s="111"/>
      <c r="J13566" s="111"/>
      <c r="AD13566" s="111"/>
      <c r="AH13566" s="111"/>
    </row>
    <row r="13567" spans="3:34">
      <c r="C13567" s="111"/>
      <c r="D13567" s="111"/>
      <c r="E13567" s="111"/>
      <c r="F13567" s="138"/>
      <c r="G13567" s="111"/>
      <c r="J13567" s="111"/>
      <c r="AD13567" s="111"/>
      <c r="AH13567" s="111"/>
    </row>
    <row r="13568" spans="3:34">
      <c r="C13568" s="111"/>
      <c r="D13568" s="111"/>
      <c r="E13568" s="111"/>
      <c r="F13568" s="138"/>
      <c r="G13568" s="111"/>
      <c r="J13568" s="111"/>
      <c r="AD13568" s="111"/>
      <c r="AH13568" s="111"/>
    </row>
    <row r="13569" spans="3:34">
      <c r="C13569" s="111"/>
      <c r="D13569" s="111"/>
      <c r="E13569" s="111"/>
      <c r="F13569" s="138"/>
      <c r="G13569" s="111"/>
      <c r="J13569" s="111"/>
      <c r="AD13569" s="111"/>
      <c r="AH13569" s="111"/>
    </row>
    <row r="13570" spans="3:34">
      <c r="C13570" s="111"/>
      <c r="D13570" s="111"/>
      <c r="E13570" s="111"/>
      <c r="F13570" s="138"/>
      <c r="G13570" s="111"/>
      <c r="J13570" s="111"/>
      <c r="AD13570" s="111"/>
      <c r="AH13570" s="111"/>
    </row>
    <row r="13571" spans="3:34">
      <c r="C13571" s="111"/>
      <c r="D13571" s="111"/>
      <c r="E13571" s="111"/>
      <c r="F13571" s="138"/>
      <c r="G13571" s="111"/>
      <c r="J13571" s="111"/>
      <c r="AD13571" s="111"/>
      <c r="AH13571" s="111"/>
    </row>
    <row r="13572" spans="3:34">
      <c r="C13572" s="111"/>
      <c r="D13572" s="111"/>
      <c r="E13572" s="111"/>
      <c r="F13572" s="138"/>
      <c r="G13572" s="111"/>
      <c r="J13572" s="111"/>
      <c r="AD13572" s="111"/>
      <c r="AH13572" s="111"/>
    </row>
    <row r="13573" spans="3:34">
      <c r="C13573" s="111"/>
      <c r="D13573" s="111"/>
      <c r="E13573" s="111"/>
      <c r="F13573" s="138"/>
      <c r="G13573" s="111"/>
      <c r="J13573" s="111"/>
      <c r="AD13573" s="111"/>
      <c r="AH13573" s="111"/>
    </row>
    <row r="13574" spans="3:34">
      <c r="C13574" s="111"/>
      <c r="D13574" s="111"/>
      <c r="E13574" s="111"/>
      <c r="F13574" s="138"/>
      <c r="G13574" s="111"/>
      <c r="J13574" s="111"/>
      <c r="AD13574" s="111"/>
      <c r="AH13574" s="111"/>
    </row>
    <row r="13575" spans="3:34">
      <c r="C13575" s="111"/>
      <c r="D13575" s="111"/>
      <c r="E13575" s="111"/>
      <c r="F13575" s="138"/>
      <c r="G13575" s="111"/>
      <c r="J13575" s="111"/>
      <c r="AD13575" s="111"/>
      <c r="AH13575" s="111"/>
    </row>
    <row r="13576" spans="3:34">
      <c r="C13576" s="111"/>
      <c r="D13576" s="111"/>
      <c r="E13576" s="111"/>
      <c r="F13576" s="138"/>
      <c r="G13576" s="111"/>
      <c r="J13576" s="111"/>
      <c r="AD13576" s="111"/>
      <c r="AH13576" s="111"/>
    </row>
    <row r="13577" spans="3:34">
      <c r="C13577" s="111"/>
      <c r="D13577" s="111"/>
      <c r="E13577" s="111"/>
      <c r="F13577" s="138"/>
      <c r="G13577" s="111"/>
      <c r="J13577" s="111"/>
      <c r="AD13577" s="111"/>
      <c r="AH13577" s="111"/>
    </row>
    <row r="13578" spans="3:34">
      <c r="C13578" s="111"/>
      <c r="D13578" s="111"/>
      <c r="E13578" s="111"/>
      <c r="F13578" s="138"/>
      <c r="G13578" s="111"/>
      <c r="J13578" s="111"/>
      <c r="AD13578" s="111"/>
      <c r="AH13578" s="111"/>
    </row>
    <row r="13579" spans="3:34">
      <c r="C13579" s="111"/>
      <c r="D13579" s="111"/>
      <c r="E13579" s="111"/>
      <c r="F13579" s="138"/>
      <c r="G13579" s="111"/>
      <c r="J13579" s="111"/>
      <c r="AD13579" s="111"/>
      <c r="AH13579" s="111"/>
    </row>
    <row r="13580" spans="3:34">
      <c r="C13580" s="111"/>
      <c r="D13580" s="111"/>
      <c r="E13580" s="111"/>
      <c r="F13580" s="138"/>
      <c r="G13580" s="111"/>
      <c r="J13580" s="111"/>
      <c r="AD13580" s="111"/>
      <c r="AH13580" s="111"/>
    </row>
    <row r="13581" spans="3:34">
      <c r="C13581" s="111"/>
      <c r="D13581" s="111"/>
      <c r="E13581" s="111"/>
      <c r="F13581" s="138"/>
      <c r="G13581" s="111"/>
      <c r="J13581" s="111"/>
      <c r="AD13581" s="111"/>
      <c r="AH13581" s="111"/>
    </row>
    <row r="13582" spans="3:34">
      <c r="C13582" s="111"/>
      <c r="D13582" s="111"/>
      <c r="E13582" s="111"/>
      <c r="F13582" s="138"/>
      <c r="G13582" s="111"/>
      <c r="J13582" s="111"/>
      <c r="AD13582" s="111"/>
      <c r="AH13582" s="111"/>
    </row>
    <row r="13583" spans="3:34">
      <c r="C13583" s="111"/>
      <c r="D13583" s="111"/>
      <c r="E13583" s="111"/>
      <c r="F13583" s="138"/>
      <c r="G13583" s="111"/>
      <c r="J13583" s="111"/>
      <c r="AD13583" s="111"/>
      <c r="AH13583" s="111"/>
    </row>
    <row r="13584" spans="3:34">
      <c r="C13584" s="111"/>
      <c r="D13584" s="111"/>
      <c r="E13584" s="111"/>
      <c r="F13584" s="138"/>
      <c r="G13584" s="111"/>
      <c r="J13584" s="111"/>
      <c r="AD13584" s="111"/>
      <c r="AH13584" s="111"/>
    </row>
    <row r="13585" spans="3:34">
      <c r="C13585" s="111"/>
      <c r="D13585" s="111"/>
      <c r="E13585" s="111"/>
      <c r="F13585" s="138"/>
      <c r="G13585" s="111"/>
      <c r="J13585" s="111"/>
      <c r="AD13585" s="111"/>
      <c r="AH13585" s="111"/>
    </row>
    <row r="13586" spans="3:34">
      <c r="C13586" s="111"/>
      <c r="D13586" s="111"/>
      <c r="E13586" s="111"/>
      <c r="F13586" s="138"/>
      <c r="G13586" s="111"/>
      <c r="J13586" s="111"/>
      <c r="AD13586" s="111"/>
      <c r="AH13586" s="111"/>
    </row>
    <row r="13587" spans="3:34">
      <c r="C13587" s="111"/>
      <c r="D13587" s="111"/>
      <c r="E13587" s="111"/>
      <c r="F13587" s="138"/>
      <c r="G13587" s="111"/>
      <c r="J13587" s="111"/>
      <c r="AD13587" s="111"/>
      <c r="AH13587" s="111"/>
    </row>
    <row r="13588" spans="3:34">
      <c r="C13588" s="111"/>
      <c r="D13588" s="111"/>
      <c r="E13588" s="111"/>
      <c r="F13588" s="138"/>
      <c r="G13588" s="111"/>
      <c r="J13588" s="111"/>
      <c r="AD13588" s="111"/>
      <c r="AH13588" s="111"/>
    </row>
    <row r="13589" spans="3:34">
      <c r="C13589" s="111"/>
      <c r="D13589" s="111"/>
      <c r="E13589" s="111"/>
      <c r="F13589" s="138"/>
      <c r="G13589" s="111"/>
      <c r="J13589" s="111"/>
      <c r="AD13589" s="111"/>
      <c r="AH13589" s="111"/>
    </row>
    <row r="13590" spans="3:34">
      <c r="C13590" s="111"/>
      <c r="D13590" s="111"/>
      <c r="E13590" s="111"/>
      <c r="F13590" s="138"/>
      <c r="G13590" s="111"/>
      <c r="J13590" s="111"/>
      <c r="AD13590" s="111"/>
      <c r="AH13590" s="111"/>
    </row>
    <row r="13591" spans="3:34">
      <c r="C13591" s="111"/>
      <c r="D13591" s="111"/>
      <c r="E13591" s="111"/>
      <c r="F13591" s="138"/>
      <c r="G13591" s="111"/>
      <c r="J13591" s="111"/>
      <c r="AD13591" s="111"/>
      <c r="AH13591" s="111"/>
    </row>
    <row r="13592" spans="3:34">
      <c r="C13592" s="111"/>
      <c r="D13592" s="111"/>
      <c r="E13592" s="111"/>
      <c r="F13592" s="138"/>
      <c r="G13592" s="111"/>
      <c r="J13592" s="111"/>
      <c r="AD13592" s="111"/>
      <c r="AH13592" s="111"/>
    </row>
    <row r="13593" spans="3:34">
      <c r="C13593" s="111"/>
      <c r="D13593" s="111"/>
      <c r="E13593" s="111"/>
      <c r="F13593" s="138"/>
      <c r="G13593" s="111"/>
      <c r="J13593" s="111"/>
      <c r="AD13593" s="111"/>
      <c r="AH13593" s="111"/>
    </row>
    <row r="13594" spans="3:34">
      <c r="C13594" s="111"/>
      <c r="D13594" s="111"/>
      <c r="E13594" s="111"/>
      <c r="F13594" s="138"/>
      <c r="G13594" s="111"/>
      <c r="J13594" s="111"/>
      <c r="AD13594" s="111"/>
      <c r="AH13594" s="111"/>
    </row>
    <row r="13595" spans="3:34">
      <c r="C13595" s="111"/>
      <c r="D13595" s="111"/>
      <c r="E13595" s="111"/>
      <c r="F13595" s="138"/>
      <c r="G13595" s="111"/>
      <c r="J13595" s="111"/>
      <c r="AD13595" s="111"/>
      <c r="AH13595" s="111"/>
    </row>
    <row r="13596" spans="3:34">
      <c r="C13596" s="111"/>
      <c r="D13596" s="111"/>
      <c r="E13596" s="111"/>
      <c r="F13596" s="138"/>
      <c r="G13596" s="111"/>
      <c r="J13596" s="111"/>
      <c r="AD13596" s="111"/>
      <c r="AH13596" s="111"/>
    </row>
    <row r="13597" spans="3:34">
      <c r="C13597" s="111"/>
      <c r="D13597" s="111"/>
      <c r="E13597" s="111"/>
      <c r="F13597" s="138"/>
      <c r="G13597" s="111"/>
      <c r="J13597" s="111"/>
      <c r="AD13597" s="111"/>
      <c r="AH13597" s="111"/>
    </row>
    <row r="13598" spans="3:34">
      <c r="C13598" s="111"/>
      <c r="D13598" s="111"/>
      <c r="E13598" s="111"/>
      <c r="F13598" s="138"/>
      <c r="G13598" s="111"/>
      <c r="J13598" s="111"/>
      <c r="AD13598" s="111"/>
      <c r="AH13598" s="111"/>
    </row>
    <row r="13599" spans="3:34">
      <c r="C13599" s="111"/>
      <c r="D13599" s="111"/>
      <c r="E13599" s="111"/>
      <c r="F13599" s="138"/>
      <c r="G13599" s="111"/>
      <c r="J13599" s="111"/>
      <c r="AD13599" s="111"/>
      <c r="AH13599" s="111"/>
    </row>
    <row r="13600" spans="3:34">
      <c r="C13600" s="111"/>
      <c r="D13600" s="111"/>
      <c r="E13600" s="111"/>
      <c r="F13600" s="138"/>
      <c r="G13600" s="111"/>
      <c r="J13600" s="111"/>
      <c r="AD13600" s="111"/>
      <c r="AH13600" s="111"/>
    </row>
    <row r="13601" spans="3:34">
      <c r="C13601" s="111"/>
      <c r="D13601" s="111"/>
      <c r="E13601" s="111"/>
      <c r="F13601" s="138"/>
      <c r="G13601" s="111"/>
      <c r="J13601" s="111"/>
      <c r="AD13601" s="111"/>
      <c r="AH13601" s="111"/>
    </row>
    <row r="13602" spans="3:34">
      <c r="C13602" s="111"/>
      <c r="D13602" s="111"/>
      <c r="E13602" s="111"/>
      <c r="F13602" s="138"/>
      <c r="G13602" s="111"/>
      <c r="J13602" s="111"/>
      <c r="AD13602" s="111"/>
      <c r="AH13602" s="111"/>
    </row>
    <row r="13603" spans="3:34">
      <c r="C13603" s="111"/>
      <c r="D13603" s="111"/>
      <c r="E13603" s="111"/>
      <c r="F13603" s="138"/>
      <c r="G13603" s="111"/>
      <c r="J13603" s="111"/>
      <c r="AD13603" s="111"/>
      <c r="AH13603" s="111"/>
    </row>
    <row r="13604" spans="3:34">
      <c r="C13604" s="111"/>
      <c r="D13604" s="111"/>
      <c r="E13604" s="111"/>
      <c r="F13604" s="138"/>
      <c r="G13604" s="111"/>
      <c r="J13604" s="111"/>
      <c r="AD13604" s="111"/>
      <c r="AH13604" s="111"/>
    </row>
    <row r="13605" spans="3:34">
      <c r="C13605" s="111"/>
      <c r="D13605" s="111"/>
      <c r="E13605" s="111"/>
      <c r="F13605" s="138"/>
      <c r="G13605" s="111"/>
      <c r="J13605" s="111"/>
      <c r="AD13605" s="111"/>
      <c r="AH13605" s="111"/>
    </row>
    <row r="13606" spans="3:34">
      <c r="C13606" s="111"/>
      <c r="D13606" s="111"/>
      <c r="E13606" s="111"/>
      <c r="F13606" s="138"/>
      <c r="G13606" s="111"/>
      <c r="J13606" s="111"/>
      <c r="AD13606" s="111"/>
      <c r="AH13606" s="111"/>
    </row>
    <row r="13607" spans="3:34">
      <c r="C13607" s="111"/>
      <c r="D13607" s="111"/>
      <c r="E13607" s="111"/>
      <c r="F13607" s="138"/>
      <c r="G13607" s="111"/>
      <c r="J13607" s="111"/>
      <c r="AD13607" s="111"/>
      <c r="AH13607" s="111"/>
    </row>
    <row r="13608" spans="3:34">
      <c r="C13608" s="111"/>
      <c r="D13608" s="111"/>
      <c r="E13608" s="111"/>
      <c r="F13608" s="138"/>
      <c r="G13608" s="111"/>
      <c r="J13608" s="111"/>
      <c r="AD13608" s="111"/>
      <c r="AH13608" s="111"/>
    </row>
    <row r="13609" spans="3:34">
      <c r="C13609" s="111"/>
      <c r="D13609" s="111"/>
      <c r="E13609" s="111"/>
      <c r="F13609" s="138"/>
      <c r="G13609" s="111"/>
      <c r="J13609" s="111"/>
      <c r="AD13609" s="111"/>
      <c r="AH13609" s="111"/>
    </row>
    <row r="13610" spans="3:34">
      <c r="C13610" s="111"/>
      <c r="D13610" s="111"/>
      <c r="E13610" s="111"/>
      <c r="F13610" s="138"/>
      <c r="G13610" s="111"/>
      <c r="J13610" s="111"/>
      <c r="AD13610" s="111"/>
      <c r="AH13610" s="111"/>
    </row>
    <row r="13611" spans="3:34">
      <c r="C13611" s="111"/>
      <c r="D13611" s="111"/>
      <c r="E13611" s="111"/>
      <c r="F13611" s="138"/>
      <c r="G13611" s="111"/>
      <c r="J13611" s="111"/>
      <c r="AD13611" s="111"/>
      <c r="AH13611" s="111"/>
    </row>
    <row r="13612" spans="3:34">
      <c r="C13612" s="111"/>
      <c r="D13612" s="111"/>
      <c r="E13612" s="111"/>
      <c r="F13612" s="138"/>
      <c r="G13612" s="111"/>
      <c r="J13612" s="111"/>
      <c r="AD13612" s="111"/>
      <c r="AH13612" s="111"/>
    </row>
    <row r="13613" spans="3:34">
      <c r="C13613" s="111"/>
      <c r="D13613" s="111"/>
      <c r="E13613" s="111"/>
      <c r="F13613" s="138"/>
      <c r="G13613" s="111"/>
      <c r="J13613" s="111"/>
      <c r="AD13613" s="111"/>
      <c r="AH13613" s="111"/>
    </row>
    <row r="13614" spans="3:34">
      <c r="C13614" s="111"/>
      <c r="D13614" s="111"/>
      <c r="E13614" s="111"/>
      <c r="F13614" s="138"/>
      <c r="G13614" s="111"/>
      <c r="J13614" s="111"/>
      <c r="AD13614" s="111"/>
      <c r="AH13614" s="111"/>
    </row>
    <row r="13615" spans="3:34">
      <c r="C13615" s="111"/>
      <c r="D13615" s="111"/>
      <c r="E13615" s="111"/>
      <c r="F13615" s="138"/>
      <c r="G13615" s="111"/>
      <c r="J13615" s="111"/>
      <c r="AD13615" s="111"/>
      <c r="AH13615" s="111"/>
    </row>
    <row r="13616" spans="3:34">
      <c r="C13616" s="111"/>
      <c r="D13616" s="111"/>
      <c r="E13616" s="111"/>
      <c r="F13616" s="138"/>
      <c r="G13616" s="111"/>
      <c r="J13616" s="111"/>
      <c r="AD13616" s="111"/>
      <c r="AH13616" s="111"/>
    </row>
    <row r="13617" spans="3:34">
      <c r="C13617" s="111"/>
      <c r="D13617" s="111"/>
      <c r="E13617" s="111"/>
      <c r="F13617" s="138"/>
      <c r="G13617" s="111"/>
      <c r="J13617" s="111"/>
      <c r="AD13617" s="111"/>
      <c r="AH13617" s="111"/>
    </row>
    <row r="13618" spans="3:34">
      <c r="C13618" s="111"/>
      <c r="D13618" s="111"/>
      <c r="E13618" s="111"/>
      <c r="F13618" s="138"/>
      <c r="G13618" s="111"/>
      <c r="J13618" s="111"/>
      <c r="AD13618" s="111"/>
      <c r="AH13618" s="111"/>
    </row>
    <row r="13619" spans="3:34">
      <c r="C13619" s="111"/>
      <c r="D13619" s="111"/>
      <c r="E13619" s="111"/>
      <c r="F13619" s="138"/>
      <c r="G13619" s="111"/>
      <c r="J13619" s="111"/>
      <c r="AD13619" s="111"/>
      <c r="AH13619" s="111"/>
    </row>
    <row r="13620" spans="3:34">
      <c r="C13620" s="111"/>
      <c r="D13620" s="111"/>
      <c r="E13620" s="111"/>
      <c r="F13620" s="138"/>
      <c r="G13620" s="111"/>
      <c r="J13620" s="111"/>
      <c r="AD13620" s="111"/>
      <c r="AH13620" s="111"/>
    </row>
    <row r="13621" spans="3:34">
      <c r="C13621" s="111"/>
      <c r="D13621" s="111"/>
      <c r="E13621" s="111"/>
      <c r="F13621" s="138"/>
      <c r="G13621" s="111"/>
      <c r="J13621" s="111"/>
      <c r="AD13621" s="111"/>
      <c r="AH13621" s="111"/>
    </row>
    <row r="13622" spans="3:34">
      <c r="C13622" s="111"/>
      <c r="D13622" s="111"/>
      <c r="E13622" s="111"/>
      <c r="F13622" s="138"/>
      <c r="G13622" s="111"/>
      <c r="J13622" s="111"/>
      <c r="AD13622" s="111"/>
      <c r="AH13622" s="111"/>
    </row>
    <row r="13623" spans="3:34">
      <c r="C13623" s="111"/>
      <c r="D13623" s="111"/>
      <c r="E13623" s="111"/>
      <c r="F13623" s="138"/>
      <c r="G13623" s="111"/>
      <c r="J13623" s="111"/>
      <c r="AD13623" s="111"/>
      <c r="AH13623" s="111"/>
    </row>
    <row r="13624" spans="3:34">
      <c r="C13624" s="111"/>
      <c r="D13624" s="111"/>
      <c r="E13624" s="111"/>
      <c r="F13624" s="138"/>
      <c r="G13624" s="111"/>
      <c r="J13624" s="111"/>
      <c r="AD13624" s="111"/>
      <c r="AH13624" s="111"/>
    </row>
    <row r="13625" spans="3:34">
      <c r="C13625" s="111"/>
      <c r="D13625" s="111"/>
      <c r="E13625" s="111"/>
      <c r="F13625" s="138"/>
      <c r="G13625" s="111"/>
      <c r="J13625" s="111"/>
      <c r="AD13625" s="111"/>
      <c r="AH13625" s="111"/>
    </row>
    <row r="13626" spans="3:34">
      <c r="C13626" s="111"/>
      <c r="D13626" s="111"/>
      <c r="E13626" s="111"/>
      <c r="F13626" s="138"/>
      <c r="G13626" s="111"/>
      <c r="J13626" s="111"/>
      <c r="AD13626" s="111"/>
      <c r="AH13626" s="111"/>
    </row>
    <row r="13627" spans="3:34">
      <c r="C13627" s="111"/>
      <c r="D13627" s="111"/>
      <c r="E13627" s="111"/>
      <c r="F13627" s="138"/>
      <c r="G13627" s="111"/>
      <c r="J13627" s="111"/>
      <c r="AD13627" s="111"/>
      <c r="AH13627" s="111"/>
    </row>
    <row r="13628" spans="3:34">
      <c r="C13628" s="111"/>
      <c r="D13628" s="111"/>
      <c r="E13628" s="111"/>
      <c r="F13628" s="138"/>
      <c r="G13628" s="111"/>
      <c r="J13628" s="111"/>
      <c r="AD13628" s="111"/>
      <c r="AH13628" s="111"/>
    </row>
    <row r="13629" spans="3:34">
      <c r="C13629" s="111"/>
      <c r="D13629" s="111"/>
      <c r="E13629" s="111"/>
      <c r="F13629" s="138"/>
      <c r="G13629" s="111"/>
      <c r="J13629" s="111"/>
      <c r="AD13629" s="111"/>
      <c r="AH13629" s="111"/>
    </row>
    <row r="13630" spans="3:34">
      <c r="C13630" s="111"/>
      <c r="D13630" s="111"/>
      <c r="E13630" s="111"/>
      <c r="F13630" s="138"/>
      <c r="G13630" s="111"/>
      <c r="J13630" s="111"/>
      <c r="AD13630" s="111"/>
      <c r="AH13630" s="111"/>
    </row>
    <row r="13631" spans="3:34">
      <c r="C13631" s="111"/>
      <c r="D13631" s="111"/>
      <c r="E13631" s="111"/>
      <c r="F13631" s="138"/>
      <c r="G13631" s="111"/>
      <c r="J13631" s="111"/>
      <c r="AD13631" s="111"/>
      <c r="AH13631" s="111"/>
    </row>
    <row r="13632" spans="3:34">
      <c r="C13632" s="111"/>
      <c r="D13632" s="111"/>
      <c r="E13632" s="111"/>
      <c r="F13632" s="138"/>
      <c r="G13632" s="111"/>
      <c r="J13632" s="111"/>
      <c r="AD13632" s="111"/>
      <c r="AH13632" s="111"/>
    </row>
    <row r="13633" spans="3:34">
      <c r="C13633" s="111"/>
      <c r="D13633" s="111"/>
      <c r="E13633" s="111"/>
      <c r="F13633" s="138"/>
      <c r="G13633" s="111"/>
      <c r="J13633" s="111"/>
      <c r="AD13633" s="111"/>
      <c r="AH13633" s="111"/>
    </row>
    <row r="13634" spans="3:34">
      <c r="C13634" s="111"/>
      <c r="D13634" s="111"/>
      <c r="E13634" s="111"/>
      <c r="F13634" s="138"/>
      <c r="G13634" s="111"/>
      <c r="J13634" s="111"/>
      <c r="AD13634" s="111"/>
      <c r="AH13634" s="111"/>
    </row>
    <row r="13635" spans="3:34">
      <c r="C13635" s="111"/>
      <c r="D13635" s="111"/>
      <c r="E13635" s="111"/>
      <c r="F13635" s="138"/>
      <c r="G13635" s="111"/>
      <c r="J13635" s="111"/>
      <c r="AD13635" s="111"/>
      <c r="AH13635" s="111"/>
    </row>
    <row r="13636" spans="3:34">
      <c r="C13636" s="111"/>
      <c r="D13636" s="111"/>
      <c r="E13636" s="111"/>
      <c r="F13636" s="138"/>
      <c r="G13636" s="111"/>
      <c r="J13636" s="111"/>
      <c r="AD13636" s="111"/>
      <c r="AH13636" s="111"/>
    </row>
    <row r="13637" spans="3:34">
      <c r="C13637" s="111"/>
      <c r="D13637" s="111"/>
      <c r="E13637" s="111"/>
      <c r="F13637" s="138"/>
      <c r="G13637" s="111"/>
      <c r="J13637" s="111"/>
      <c r="AD13637" s="111"/>
      <c r="AH13637" s="111"/>
    </row>
    <row r="13638" spans="3:34">
      <c r="C13638" s="111"/>
      <c r="D13638" s="111"/>
      <c r="E13638" s="111"/>
      <c r="F13638" s="138"/>
      <c r="G13638" s="111"/>
      <c r="J13638" s="111"/>
      <c r="AD13638" s="111"/>
      <c r="AH13638" s="111"/>
    </row>
    <row r="13639" spans="3:34">
      <c r="C13639" s="111"/>
      <c r="D13639" s="111"/>
      <c r="E13639" s="111"/>
      <c r="F13639" s="138"/>
      <c r="G13639" s="111"/>
      <c r="J13639" s="111"/>
      <c r="AD13639" s="111"/>
      <c r="AH13639" s="111"/>
    </row>
    <row r="13640" spans="3:34">
      <c r="C13640" s="111"/>
      <c r="D13640" s="111"/>
      <c r="E13640" s="111"/>
      <c r="F13640" s="138"/>
      <c r="G13640" s="111"/>
      <c r="J13640" s="111"/>
      <c r="AD13640" s="111"/>
      <c r="AH13640" s="111"/>
    </row>
    <row r="13641" spans="3:34">
      <c r="C13641" s="111"/>
      <c r="D13641" s="111"/>
      <c r="E13641" s="111"/>
      <c r="F13641" s="138"/>
      <c r="G13641" s="111"/>
      <c r="J13641" s="111"/>
      <c r="AD13641" s="111"/>
      <c r="AH13641" s="111"/>
    </row>
    <row r="13642" spans="3:34">
      <c r="C13642" s="111"/>
      <c r="D13642" s="111"/>
      <c r="E13642" s="111"/>
      <c r="F13642" s="138"/>
      <c r="G13642" s="111"/>
      <c r="J13642" s="111"/>
      <c r="AD13642" s="111"/>
      <c r="AH13642" s="111"/>
    </row>
    <row r="13643" spans="3:34">
      <c r="C13643" s="111"/>
      <c r="D13643" s="111"/>
      <c r="E13643" s="111"/>
      <c r="F13643" s="138"/>
      <c r="G13643" s="111"/>
      <c r="J13643" s="111"/>
      <c r="AD13643" s="111"/>
      <c r="AH13643" s="111"/>
    </row>
    <row r="13644" spans="3:34">
      <c r="C13644" s="111"/>
      <c r="D13644" s="111"/>
      <c r="E13644" s="111"/>
      <c r="F13644" s="138"/>
      <c r="G13644" s="111"/>
      <c r="J13644" s="111"/>
      <c r="AD13644" s="111"/>
      <c r="AH13644" s="111"/>
    </row>
    <row r="13645" spans="3:34">
      <c r="C13645" s="111"/>
      <c r="D13645" s="111"/>
      <c r="E13645" s="111"/>
      <c r="F13645" s="138"/>
      <c r="G13645" s="111"/>
      <c r="J13645" s="111"/>
      <c r="AD13645" s="111"/>
      <c r="AH13645" s="111"/>
    </row>
    <row r="13646" spans="3:34">
      <c r="C13646" s="111"/>
      <c r="D13646" s="111"/>
      <c r="E13646" s="111"/>
      <c r="F13646" s="138"/>
      <c r="G13646" s="111"/>
      <c r="J13646" s="111"/>
      <c r="AD13646" s="111"/>
      <c r="AH13646" s="111"/>
    </row>
    <row r="13647" spans="3:34">
      <c r="C13647" s="111"/>
      <c r="D13647" s="111"/>
      <c r="E13647" s="111"/>
      <c r="F13647" s="138"/>
      <c r="G13647" s="111"/>
      <c r="J13647" s="111"/>
      <c r="AD13647" s="111"/>
      <c r="AH13647" s="111"/>
    </row>
    <row r="13648" spans="3:34">
      <c r="C13648" s="111"/>
      <c r="D13648" s="111"/>
      <c r="E13648" s="111"/>
      <c r="F13648" s="138"/>
      <c r="G13648" s="111"/>
      <c r="J13648" s="111"/>
      <c r="AD13648" s="111"/>
      <c r="AH13648" s="111"/>
    </row>
    <row r="13649" spans="3:34">
      <c r="C13649" s="111"/>
      <c r="D13649" s="111"/>
      <c r="E13649" s="111"/>
      <c r="F13649" s="138"/>
      <c r="G13649" s="111"/>
      <c r="J13649" s="111"/>
      <c r="AD13649" s="111"/>
      <c r="AH13649" s="111"/>
    </row>
    <row r="13650" spans="3:34">
      <c r="C13650" s="111"/>
      <c r="D13650" s="111"/>
      <c r="E13650" s="111"/>
      <c r="F13650" s="138"/>
      <c r="G13650" s="111"/>
      <c r="J13650" s="111"/>
      <c r="AD13650" s="111"/>
      <c r="AH13650" s="111"/>
    </row>
    <row r="13651" spans="3:34">
      <c r="C13651" s="111"/>
      <c r="D13651" s="111"/>
      <c r="E13651" s="111"/>
      <c r="F13651" s="138"/>
      <c r="G13651" s="111"/>
      <c r="J13651" s="111"/>
      <c r="AD13651" s="111"/>
      <c r="AH13651" s="111"/>
    </row>
    <row r="13652" spans="3:34">
      <c r="C13652" s="111"/>
      <c r="D13652" s="111"/>
      <c r="E13652" s="111"/>
      <c r="F13652" s="138"/>
      <c r="G13652" s="111"/>
      <c r="J13652" s="111"/>
      <c r="AD13652" s="111"/>
      <c r="AH13652" s="111"/>
    </row>
    <row r="13653" spans="3:34">
      <c r="C13653" s="111"/>
      <c r="D13653" s="111"/>
      <c r="E13653" s="111"/>
      <c r="F13653" s="138"/>
      <c r="G13653" s="111"/>
      <c r="J13653" s="111"/>
      <c r="AD13653" s="111"/>
      <c r="AH13653" s="111"/>
    </row>
    <row r="13654" spans="3:34">
      <c r="C13654" s="111"/>
      <c r="D13654" s="111"/>
      <c r="E13654" s="111"/>
      <c r="F13654" s="138"/>
      <c r="G13654" s="111"/>
      <c r="J13654" s="111"/>
      <c r="AD13654" s="111"/>
      <c r="AH13654" s="111"/>
    </row>
    <row r="13655" spans="3:34">
      <c r="C13655" s="111"/>
      <c r="D13655" s="111"/>
      <c r="E13655" s="111"/>
      <c r="F13655" s="138"/>
      <c r="G13655" s="111"/>
      <c r="J13655" s="111"/>
      <c r="AD13655" s="111"/>
      <c r="AH13655" s="111"/>
    </row>
    <row r="13656" spans="3:34">
      <c r="C13656" s="111"/>
      <c r="D13656" s="111"/>
      <c r="E13656" s="111"/>
      <c r="F13656" s="138"/>
      <c r="G13656" s="111"/>
      <c r="J13656" s="111"/>
      <c r="AD13656" s="111"/>
      <c r="AH13656" s="111"/>
    </row>
    <row r="13657" spans="3:34">
      <c r="C13657" s="111"/>
      <c r="D13657" s="111"/>
      <c r="E13657" s="111"/>
      <c r="F13657" s="138"/>
      <c r="G13657" s="111"/>
      <c r="J13657" s="111"/>
      <c r="AD13657" s="111"/>
      <c r="AH13657" s="111"/>
    </row>
    <row r="13658" spans="3:34">
      <c r="C13658" s="111"/>
      <c r="D13658" s="111"/>
      <c r="E13658" s="111"/>
      <c r="F13658" s="138"/>
      <c r="G13658" s="111"/>
      <c r="J13658" s="111"/>
      <c r="AD13658" s="111"/>
      <c r="AH13658" s="111"/>
    </row>
    <row r="13659" spans="3:34">
      <c r="C13659" s="111"/>
      <c r="D13659" s="111"/>
      <c r="E13659" s="111"/>
      <c r="F13659" s="138"/>
      <c r="G13659" s="111"/>
      <c r="J13659" s="111"/>
      <c r="AD13659" s="111"/>
      <c r="AH13659" s="111"/>
    </row>
    <row r="13660" spans="3:34">
      <c r="C13660" s="111"/>
      <c r="D13660" s="111"/>
      <c r="E13660" s="111"/>
      <c r="F13660" s="138"/>
      <c r="G13660" s="111"/>
      <c r="J13660" s="111"/>
      <c r="AD13660" s="111"/>
      <c r="AH13660" s="111"/>
    </row>
    <row r="13661" spans="3:34">
      <c r="C13661" s="111"/>
      <c r="D13661" s="111"/>
      <c r="E13661" s="111"/>
      <c r="F13661" s="138"/>
      <c r="G13661" s="111"/>
      <c r="J13661" s="111"/>
      <c r="AD13661" s="111"/>
      <c r="AH13661" s="111"/>
    </row>
    <row r="13662" spans="3:34">
      <c r="C13662" s="111"/>
      <c r="D13662" s="111"/>
      <c r="E13662" s="111"/>
      <c r="F13662" s="138"/>
      <c r="G13662" s="111"/>
      <c r="J13662" s="111"/>
      <c r="AD13662" s="111"/>
      <c r="AH13662" s="111"/>
    </row>
    <row r="13663" spans="3:34">
      <c r="C13663" s="111"/>
      <c r="D13663" s="111"/>
      <c r="E13663" s="111"/>
      <c r="F13663" s="138"/>
      <c r="G13663" s="111"/>
      <c r="J13663" s="111"/>
      <c r="AD13663" s="111"/>
      <c r="AH13663" s="111"/>
    </row>
    <row r="13664" spans="3:34">
      <c r="C13664" s="111"/>
      <c r="D13664" s="111"/>
      <c r="E13664" s="111"/>
      <c r="F13664" s="138"/>
      <c r="G13664" s="111"/>
      <c r="J13664" s="111"/>
      <c r="AD13664" s="111"/>
      <c r="AH13664" s="111"/>
    </row>
    <row r="13665" spans="3:34">
      <c r="C13665" s="111"/>
      <c r="D13665" s="111"/>
      <c r="E13665" s="111"/>
      <c r="F13665" s="138"/>
      <c r="G13665" s="111"/>
      <c r="J13665" s="111"/>
      <c r="AD13665" s="111"/>
      <c r="AH13665" s="111"/>
    </row>
    <row r="13666" spans="3:34">
      <c r="C13666" s="111"/>
      <c r="D13666" s="111"/>
      <c r="E13666" s="111"/>
      <c r="F13666" s="138"/>
      <c r="G13666" s="111"/>
      <c r="J13666" s="111"/>
      <c r="AD13666" s="111"/>
      <c r="AH13666" s="111"/>
    </row>
    <row r="13667" spans="3:34">
      <c r="C13667" s="111"/>
      <c r="D13667" s="111"/>
      <c r="E13667" s="111"/>
      <c r="F13667" s="138"/>
      <c r="G13667" s="111"/>
      <c r="J13667" s="111"/>
      <c r="AD13667" s="111"/>
      <c r="AH13667" s="111"/>
    </row>
    <row r="13668" spans="3:34">
      <c r="C13668" s="111"/>
      <c r="D13668" s="111"/>
      <c r="E13668" s="111"/>
      <c r="F13668" s="138"/>
      <c r="G13668" s="111"/>
      <c r="J13668" s="111"/>
      <c r="AD13668" s="111"/>
      <c r="AH13668" s="111"/>
    </row>
    <row r="13669" spans="3:34">
      <c r="C13669" s="111"/>
      <c r="D13669" s="111"/>
      <c r="E13669" s="111"/>
      <c r="F13669" s="138"/>
      <c r="G13669" s="111"/>
      <c r="J13669" s="111"/>
      <c r="AD13669" s="111"/>
      <c r="AH13669" s="111"/>
    </row>
    <row r="13670" spans="3:34">
      <c r="C13670" s="111"/>
      <c r="D13670" s="111"/>
      <c r="E13670" s="111"/>
      <c r="F13670" s="138"/>
      <c r="G13670" s="111"/>
      <c r="J13670" s="111"/>
      <c r="AD13670" s="111"/>
      <c r="AH13670" s="111"/>
    </row>
    <row r="13671" spans="3:34">
      <c r="C13671" s="111"/>
      <c r="D13671" s="111"/>
      <c r="E13671" s="111"/>
      <c r="F13671" s="138"/>
      <c r="G13671" s="111"/>
      <c r="J13671" s="111"/>
      <c r="AD13671" s="111"/>
      <c r="AH13671" s="111"/>
    </row>
    <row r="13672" spans="3:34">
      <c r="C13672" s="111"/>
      <c r="D13672" s="111"/>
      <c r="E13672" s="111"/>
      <c r="F13672" s="138"/>
      <c r="G13672" s="111"/>
      <c r="J13672" s="111"/>
      <c r="AD13672" s="111"/>
      <c r="AH13672" s="111"/>
    </row>
    <row r="13673" spans="3:34">
      <c r="C13673" s="111"/>
      <c r="D13673" s="111"/>
      <c r="E13673" s="111"/>
      <c r="F13673" s="138"/>
      <c r="G13673" s="111"/>
      <c r="J13673" s="111"/>
      <c r="AD13673" s="111"/>
      <c r="AH13673" s="111"/>
    </row>
    <row r="13674" spans="3:34">
      <c r="C13674" s="111"/>
      <c r="D13674" s="111"/>
      <c r="E13674" s="111"/>
      <c r="F13674" s="138"/>
      <c r="G13674" s="111"/>
      <c r="J13674" s="111"/>
      <c r="AD13674" s="111"/>
      <c r="AH13674" s="111"/>
    </row>
    <row r="13675" spans="3:34">
      <c r="C13675" s="111"/>
      <c r="D13675" s="111"/>
      <c r="E13675" s="111"/>
      <c r="F13675" s="138"/>
      <c r="G13675" s="111"/>
      <c r="J13675" s="111"/>
      <c r="AD13675" s="111"/>
      <c r="AH13675" s="111"/>
    </row>
    <row r="13676" spans="3:34">
      <c r="C13676" s="111"/>
      <c r="D13676" s="111"/>
      <c r="E13676" s="111"/>
      <c r="F13676" s="138"/>
      <c r="G13676" s="111"/>
      <c r="J13676" s="111"/>
      <c r="AD13676" s="111"/>
      <c r="AH13676" s="111"/>
    </row>
    <row r="13677" spans="3:34">
      <c r="C13677" s="111"/>
      <c r="D13677" s="111"/>
      <c r="E13677" s="111"/>
      <c r="F13677" s="138"/>
      <c r="G13677" s="111"/>
      <c r="J13677" s="111"/>
      <c r="AD13677" s="111"/>
      <c r="AH13677" s="111"/>
    </row>
    <row r="13678" spans="3:34">
      <c r="C13678" s="111"/>
      <c r="D13678" s="111"/>
      <c r="E13678" s="111"/>
      <c r="F13678" s="138"/>
      <c r="G13678" s="111"/>
      <c r="J13678" s="111"/>
      <c r="AD13678" s="111"/>
      <c r="AH13678" s="111"/>
    </row>
    <row r="13679" spans="3:34">
      <c r="C13679" s="111"/>
      <c r="D13679" s="111"/>
      <c r="E13679" s="111"/>
      <c r="F13679" s="138"/>
      <c r="G13679" s="111"/>
      <c r="J13679" s="111"/>
      <c r="AD13679" s="111"/>
      <c r="AH13679" s="111"/>
    </row>
    <row r="13680" spans="3:34">
      <c r="C13680" s="111"/>
      <c r="D13680" s="111"/>
      <c r="E13680" s="111"/>
      <c r="F13680" s="138"/>
      <c r="G13680" s="111"/>
      <c r="J13680" s="111"/>
      <c r="AD13680" s="111"/>
      <c r="AH13680" s="111"/>
    </row>
    <row r="13681" spans="3:34">
      <c r="C13681" s="111"/>
      <c r="D13681" s="111"/>
      <c r="E13681" s="111"/>
      <c r="F13681" s="138"/>
      <c r="G13681" s="111"/>
      <c r="J13681" s="111"/>
      <c r="AD13681" s="111"/>
      <c r="AH13681" s="111"/>
    </row>
    <row r="13682" spans="3:34">
      <c r="C13682" s="111"/>
      <c r="D13682" s="111"/>
      <c r="E13682" s="111"/>
      <c r="F13682" s="138"/>
      <c r="G13682" s="111"/>
      <c r="J13682" s="111"/>
      <c r="AD13682" s="111"/>
      <c r="AH13682" s="111"/>
    </row>
    <row r="13683" spans="3:34">
      <c r="C13683" s="111"/>
      <c r="D13683" s="111"/>
      <c r="E13683" s="111"/>
      <c r="F13683" s="138"/>
      <c r="G13683" s="111"/>
      <c r="J13683" s="111"/>
      <c r="AD13683" s="111"/>
      <c r="AH13683" s="111"/>
    </row>
    <row r="13684" spans="3:34">
      <c r="C13684" s="111"/>
      <c r="D13684" s="111"/>
      <c r="E13684" s="111"/>
      <c r="F13684" s="138"/>
      <c r="G13684" s="111"/>
      <c r="J13684" s="111"/>
      <c r="AD13684" s="111"/>
      <c r="AH13684" s="111"/>
    </row>
    <row r="13685" spans="3:34">
      <c r="C13685" s="111"/>
      <c r="D13685" s="111"/>
      <c r="E13685" s="111"/>
      <c r="F13685" s="138"/>
      <c r="G13685" s="111"/>
      <c r="J13685" s="111"/>
      <c r="AD13685" s="111"/>
      <c r="AH13685" s="111"/>
    </row>
    <row r="13686" spans="3:34">
      <c r="C13686" s="111"/>
      <c r="D13686" s="111"/>
      <c r="E13686" s="111"/>
      <c r="F13686" s="138"/>
      <c r="G13686" s="111"/>
      <c r="J13686" s="111"/>
      <c r="AD13686" s="111"/>
      <c r="AH13686" s="111"/>
    </row>
    <row r="13687" spans="3:34">
      <c r="C13687" s="111"/>
      <c r="D13687" s="111"/>
      <c r="E13687" s="111"/>
      <c r="F13687" s="138"/>
      <c r="G13687" s="111"/>
      <c r="J13687" s="111"/>
      <c r="AD13687" s="111"/>
      <c r="AH13687" s="111"/>
    </row>
    <row r="13688" spans="3:34">
      <c r="C13688" s="111"/>
      <c r="D13688" s="111"/>
      <c r="E13688" s="111"/>
      <c r="F13688" s="138"/>
      <c r="G13688" s="111"/>
      <c r="J13688" s="111"/>
      <c r="AD13688" s="111"/>
      <c r="AH13688" s="111"/>
    </row>
    <row r="13689" spans="3:34">
      <c r="C13689" s="111"/>
      <c r="D13689" s="111"/>
      <c r="E13689" s="111"/>
      <c r="F13689" s="138"/>
      <c r="G13689" s="111"/>
      <c r="J13689" s="111"/>
      <c r="AD13689" s="111"/>
      <c r="AH13689" s="111"/>
    </row>
    <row r="13690" spans="3:34">
      <c r="C13690" s="111"/>
      <c r="D13690" s="111"/>
      <c r="E13690" s="111"/>
      <c r="F13690" s="138"/>
      <c r="G13690" s="111"/>
      <c r="J13690" s="111"/>
      <c r="AD13690" s="111"/>
      <c r="AH13690" s="111"/>
    </row>
    <row r="13691" spans="3:34">
      <c r="C13691" s="111"/>
      <c r="D13691" s="111"/>
      <c r="E13691" s="111"/>
      <c r="F13691" s="138"/>
      <c r="G13691" s="111"/>
      <c r="J13691" s="111"/>
      <c r="AD13691" s="111"/>
      <c r="AH13691" s="111"/>
    </row>
    <row r="13692" spans="3:34">
      <c r="C13692" s="111"/>
      <c r="D13692" s="111"/>
      <c r="E13692" s="111"/>
      <c r="F13692" s="138"/>
      <c r="G13692" s="111"/>
      <c r="J13692" s="111"/>
      <c r="AD13692" s="111"/>
      <c r="AH13692" s="111"/>
    </row>
    <row r="13693" spans="3:34">
      <c r="C13693" s="111"/>
      <c r="D13693" s="111"/>
      <c r="E13693" s="111"/>
      <c r="F13693" s="138"/>
      <c r="G13693" s="111"/>
      <c r="J13693" s="111"/>
      <c r="AD13693" s="111"/>
      <c r="AH13693" s="111"/>
    </row>
    <row r="13694" spans="3:34">
      <c r="C13694" s="111"/>
      <c r="D13694" s="111"/>
      <c r="E13694" s="111"/>
      <c r="F13694" s="138"/>
      <c r="G13694" s="111"/>
      <c r="J13694" s="111"/>
      <c r="AD13694" s="111"/>
      <c r="AH13694" s="111"/>
    </row>
    <row r="13695" spans="3:34">
      <c r="C13695" s="111"/>
      <c r="D13695" s="111"/>
      <c r="E13695" s="111"/>
      <c r="F13695" s="138"/>
      <c r="G13695" s="111"/>
      <c r="J13695" s="111"/>
      <c r="AD13695" s="111"/>
      <c r="AH13695" s="111"/>
    </row>
    <row r="13696" spans="3:34">
      <c r="C13696" s="111"/>
      <c r="D13696" s="111"/>
      <c r="E13696" s="111"/>
      <c r="F13696" s="138"/>
      <c r="G13696" s="111"/>
      <c r="J13696" s="111"/>
      <c r="AD13696" s="111"/>
      <c r="AH13696" s="111"/>
    </row>
    <row r="13697" spans="3:34">
      <c r="C13697" s="111"/>
      <c r="D13697" s="111"/>
      <c r="E13697" s="111"/>
      <c r="F13697" s="138"/>
      <c r="G13697" s="111"/>
      <c r="J13697" s="111"/>
      <c r="AD13697" s="111"/>
      <c r="AH13697" s="111"/>
    </row>
    <row r="13698" spans="3:34">
      <c r="C13698" s="111"/>
      <c r="D13698" s="111"/>
      <c r="E13698" s="111"/>
      <c r="F13698" s="138"/>
      <c r="G13698" s="111"/>
      <c r="J13698" s="111"/>
      <c r="AD13698" s="111"/>
      <c r="AH13698" s="111"/>
    </row>
    <row r="13699" spans="3:34">
      <c r="C13699" s="111"/>
      <c r="D13699" s="111"/>
      <c r="E13699" s="111"/>
      <c r="F13699" s="138"/>
      <c r="G13699" s="111"/>
      <c r="J13699" s="111"/>
      <c r="AD13699" s="111"/>
      <c r="AH13699" s="111"/>
    </row>
    <row r="13700" spans="3:34">
      <c r="C13700" s="111"/>
      <c r="D13700" s="111"/>
      <c r="E13700" s="111"/>
      <c r="F13700" s="138"/>
      <c r="G13700" s="111"/>
      <c r="J13700" s="111"/>
      <c r="AD13700" s="111"/>
      <c r="AH13700" s="111"/>
    </row>
    <row r="13701" spans="3:34">
      <c r="C13701" s="111"/>
      <c r="D13701" s="111"/>
      <c r="E13701" s="111"/>
      <c r="F13701" s="138"/>
      <c r="G13701" s="111"/>
      <c r="J13701" s="111"/>
      <c r="AD13701" s="111"/>
      <c r="AH13701" s="111"/>
    </row>
    <row r="13702" spans="3:34">
      <c r="C13702" s="111"/>
      <c r="D13702" s="111"/>
      <c r="E13702" s="111"/>
      <c r="F13702" s="138"/>
      <c r="G13702" s="111"/>
      <c r="J13702" s="111"/>
      <c r="AD13702" s="111"/>
      <c r="AH13702" s="111"/>
    </row>
    <row r="13703" spans="3:34">
      <c r="C13703" s="111"/>
      <c r="D13703" s="111"/>
      <c r="E13703" s="111"/>
      <c r="F13703" s="138"/>
      <c r="G13703" s="111"/>
      <c r="J13703" s="111"/>
      <c r="AD13703" s="111"/>
      <c r="AH13703" s="111"/>
    </row>
    <row r="13704" spans="3:34">
      <c r="C13704" s="111"/>
      <c r="D13704" s="111"/>
      <c r="E13704" s="111"/>
      <c r="F13704" s="138"/>
      <c r="G13704" s="111"/>
      <c r="J13704" s="111"/>
      <c r="AD13704" s="111"/>
      <c r="AH13704" s="111"/>
    </row>
    <row r="13705" spans="3:34">
      <c r="C13705" s="111"/>
      <c r="D13705" s="111"/>
      <c r="E13705" s="111"/>
      <c r="F13705" s="138"/>
      <c r="G13705" s="111"/>
      <c r="J13705" s="111"/>
      <c r="AD13705" s="111"/>
      <c r="AH13705" s="111"/>
    </row>
    <row r="13706" spans="3:34">
      <c r="C13706" s="111"/>
      <c r="D13706" s="111"/>
      <c r="E13706" s="111"/>
      <c r="F13706" s="138"/>
      <c r="G13706" s="111"/>
      <c r="J13706" s="111"/>
      <c r="AD13706" s="111"/>
      <c r="AH13706" s="111"/>
    </row>
    <row r="13707" spans="3:34">
      <c r="C13707" s="111"/>
      <c r="D13707" s="111"/>
      <c r="E13707" s="111"/>
      <c r="F13707" s="138"/>
      <c r="G13707" s="111"/>
      <c r="J13707" s="111"/>
      <c r="AD13707" s="111"/>
      <c r="AH13707" s="111"/>
    </row>
    <row r="13708" spans="3:34">
      <c r="C13708" s="111"/>
      <c r="D13708" s="111"/>
      <c r="E13708" s="111"/>
      <c r="F13708" s="138"/>
      <c r="G13708" s="111"/>
      <c r="J13708" s="111"/>
      <c r="AD13708" s="111"/>
      <c r="AH13708" s="111"/>
    </row>
    <row r="13709" spans="3:34">
      <c r="C13709" s="111"/>
      <c r="D13709" s="111"/>
      <c r="E13709" s="111"/>
      <c r="F13709" s="138"/>
      <c r="G13709" s="111"/>
      <c r="J13709" s="111"/>
      <c r="AD13709" s="111"/>
      <c r="AH13709" s="111"/>
    </row>
    <row r="13710" spans="3:34">
      <c r="C13710" s="111"/>
      <c r="D13710" s="111"/>
      <c r="E13710" s="111"/>
      <c r="F13710" s="138"/>
      <c r="G13710" s="111"/>
      <c r="J13710" s="111"/>
      <c r="AD13710" s="111"/>
      <c r="AH13710" s="111"/>
    </row>
    <row r="13711" spans="3:34">
      <c r="C13711" s="111"/>
      <c r="D13711" s="111"/>
      <c r="E13711" s="111"/>
      <c r="F13711" s="138"/>
      <c r="G13711" s="111"/>
      <c r="J13711" s="111"/>
      <c r="AD13711" s="111"/>
      <c r="AH13711" s="111"/>
    </row>
    <row r="13712" spans="3:34">
      <c r="C13712" s="111"/>
      <c r="D13712" s="111"/>
      <c r="E13712" s="111"/>
      <c r="F13712" s="138"/>
      <c r="G13712" s="111"/>
      <c r="J13712" s="111"/>
      <c r="AD13712" s="111"/>
      <c r="AH13712" s="111"/>
    </row>
    <row r="13713" spans="3:34">
      <c r="C13713" s="111"/>
      <c r="D13713" s="111"/>
      <c r="E13713" s="111"/>
      <c r="F13713" s="138"/>
      <c r="G13713" s="111"/>
      <c r="J13713" s="111"/>
      <c r="AD13713" s="111"/>
      <c r="AH13713" s="111"/>
    </row>
    <row r="13714" spans="3:34">
      <c r="C13714" s="111"/>
      <c r="D13714" s="111"/>
      <c r="E13714" s="111"/>
      <c r="F13714" s="138"/>
      <c r="G13714" s="111"/>
      <c r="J13714" s="111"/>
      <c r="AD13714" s="111"/>
      <c r="AH13714" s="111"/>
    </row>
    <row r="13715" spans="3:34">
      <c r="C13715" s="111"/>
      <c r="D13715" s="111"/>
      <c r="E13715" s="111"/>
      <c r="F13715" s="138"/>
      <c r="G13715" s="111"/>
      <c r="J13715" s="111"/>
      <c r="AD13715" s="111"/>
      <c r="AH13715" s="111"/>
    </row>
    <row r="13716" spans="3:34">
      <c r="C13716" s="111"/>
      <c r="D13716" s="111"/>
      <c r="E13716" s="111"/>
      <c r="F13716" s="138"/>
      <c r="G13716" s="111"/>
      <c r="J13716" s="111"/>
      <c r="AD13716" s="111"/>
      <c r="AH13716" s="111"/>
    </row>
    <row r="13717" spans="3:34">
      <c r="C13717" s="111"/>
      <c r="D13717" s="111"/>
      <c r="E13717" s="111"/>
      <c r="F13717" s="138"/>
      <c r="G13717" s="111"/>
      <c r="J13717" s="111"/>
      <c r="AD13717" s="111"/>
      <c r="AH13717" s="111"/>
    </row>
    <row r="13718" spans="3:34">
      <c r="C13718" s="111"/>
      <c r="D13718" s="111"/>
      <c r="E13718" s="111"/>
      <c r="F13718" s="138"/>
      <c r="G13718" s="111"/>
      <c r="J13718" s="111"/>
      <c r="AD13718" s="111"/>
      <c r="AH13718" s="111"/>
    </row>
    <row r="13719" spans="3:34">
      <c r="C13719" s="111"/>
      <c r="D13719" s="111"/>
      <c r="E13719" s="111"/>
      <c r="F13719" s="138"/>
      <c r="G13719" s="111"/>
      <c r="J13719" s="111"/>
      <c r="AD13719" s="111"/>
      <c r="AH13719" s="111"/>
    </row>
    <row r="13720" spans="3:34">
      <c r="C13720" s="111"/>
      <c r="D13720" s="111"/>
      <c r="E13720" s="111"/>
      <c r="F13720" s="138"/>
      <c r="G13720" s="111"/>
      <c r="J13720" s="111"/>
      <c r="AD13720" s="111"/>
      <c r="AH13720" s="111"/>
    </row>
    <row r="13721" spans="3:34">
      <c r="C13721" s="111"/>
      <c r="D13721" s="111"/>
      <c r="E13721" s="111"/>
      <c r="F13721" s="138"/>
      <c r="G13721" s="111"/>
      <c r="J13721" s="111"/>
      <c r="AD13721" s="111"/>
      <c r="AH13721" s="111"/>
    </row>
    <row r="13722" spans="3:34">
      <c r="C13722" s="111"/>
      <c r="D13722" s="111"/>
      <c r="E13722" s="111"/>
      <c r="F13722" s="138"/>
      <c r="G13722" s="111"/>
      <c r="J13722" s="111"/>
      <c r="AD13722" s="111"/>
      <c r="AH13722" s="111"/>
    </row>
    <row r="13723" spans="3:34">
      <c r="C13723" s="111"/>
      <c r="D13723" s="111"/>
      <c r="E13723" s="111"/>
      <c r="F13723" s="138"/>
      <c r="G13723" s="111"/>
      <c r="J13723" s="111"/>
      <c r="AD13723" s="111"/>
      <c r="AH13723" s="111"/>
    </row>
    <row r="13724" spans="3:34">
      <c r="C13724" s="111"/>
      <c r="D13724" s="111"/>
      <c r="E13724" s="111"/>
      <c r="F13724" s="138"/>
      <c r="G13724" s="111"/>
      <c r="J13724" s="111"/>
      <c r="AD13724" s="111"/>
      <c r="AH13724" s="111"/>
    </row>
    <row r="13725" spans="3:34">
      <c r="C13725" s="111"/>
      <c r="D13725" s="111"/>
      <c r="E13725" s="111"/>
      <c r="F13725" s="138"/>
      <c r="G13725" s="111"/>
      <c r="J13725" s="111"/>
      <c r="AD13725" s="111"/>
      <c r="AH13725" s="111"/>
    </row>
    <row r="13726" spans="3:34">
      <c r="C13726" s="111"/>
      <c r="D13726" s="111"/>
      <c r="E13726" s="111"/>
      <c r="F13726" s="138"/>
      <c r="G13726" s="111"/>
      <c r="J13726" s="111"/>
      <c r="AD13726" s="111"/>
      <c r="AH13726" s="111"/>
    </row>
    <row r="13727" spans="3:34">
      <c r="C13727" s="111"/>
      <c r="D13727" s="111"/>
      <c r="E13727" s="111"/>
      <c r="F13727" s="138"/>
      <c r="G13727" s="111"/>
      <c r="J13727" s="111"/>
      <c r="AD13727" s="111"/>
      <c r="AH13727" s="111"/>
    </row>
    <row r="13728" spans="3:34">
      <c r="C13728" s="111"/>
      <c r="D13728" s="111"/>
      <c r="E13728" s="111"/>
      <c r="F13728" s="138"/>
      <c r="G13728" s="111"/>
      <c r="J13728" s="111"/>
      <c r="AD13728" s="111"/>
      <c r="AH13728" s="111"/>
    </row>
    <row r="13729" spans="3:34">
      <c r="C13729" s="111"/>
      <c r="D13729" s="111"/>
      <c r="E13729" s="111"/>
      <c r="F13729" s="138"/>
      <c r="G13729" s="111"/>
      <c r="J13729" s="111"/>
      <c r="AD13729" s="111"/>
      <c r="AH13729" s="111"/>
    </row>
    <row r="13730" spans="3:34">
      <c r="C13730" s="111"/>
      <c r="D13730" s="111"/>
      <c r="E13730" s="111"/>
      <c r="F13730" s="138"/>
      <c r="G13730" s="111"/>
      <c r="J13730" s="111"/>
      <c r="AD13730" s="111"/>
      <c r="AH13730" s="111"/>
    </row>
    <row r="13731" spans="3:34">
      <c r="C13731" s="111"/>
      <c r="D13731" s="111"/>
      <c r="E13731" s="111"/>
      <c r="F13731" s="138"/>
      <c r="G13731" s="111"/>
      <c r="J13731" s="111"/>
      <c r="AD13731" s="111"/>
      <c r="AH13731" s="111"/>
    </row>
    <row r="13732" spans="3:34">
      <c r="C13732" s="111"/>
      <c r="D13732" s="111"/>
      <c r="E13732" s="111"/>
      <c r="F13732" s="138"/>
      <c r="G13732" s="111"/>
      <c r="J13732" s="111"/>
      <c r="AD13732" s="111"/>
      <c r="AH13732" s="111"/>
    </row>
    <row r="13733" spans="3:34">
      <c r="C13733" s="111"/>
      <c r="D13733" s="111"/>
      <c r="E13733" s="111"/>
      <c r="F13733" s="138"/>
      <c r="G13733" s="111"/>
      <c r="J13733" s="111"/>
      <c r="AD13733" s="111"/>
      <c r="AH13733" s="111"/>
    </row>
    <row r="13734" spans="3:34">
      <c r="C13734" s="111"/>
      <c r="D13734" s="111"/>
      <c r="E13734" s="111"/>
      <c r="F13734" s="138"/>
      <c r="G13734" s="111"/>
      <c r="J13734" s="111"/>
      <c r="AD13734" s="111"/>
      <c r="AH13734" s="111"/>
    </row>
    <row r="13735" spans="3:34">
      <c r="C13735" s="111"/>
      <c r="D13735" s="111"/>
      <c r="E13735" s="111"/>
      <c r="F13735" s="138"/>
      <c r="G13735" s="111"/>
      <c r="J13735" s="111"/>
      <c r="AD13735" s="111"/>
      <c r="AH13735" s="111"/>
    </row>
    <row r="13736" spans="3:34">
      <c r="C13736" s="111"/>
      <c r="D13736" s="111"/>
      <c r="E13736" s="111"/>
      <c r="F13736" s="138"/>
      <c r="G13736" s="111"/>
      <c r="J13736" s="111"/>
      <c r="AD13736" s="111"/>
      <c r="AH13736" s="111"/>
    </row>
    <row r="13737" spans="3:34">
      <c r="C13737" s="111"/>
      <c r="D13737" s="111"/>
      <c r="E13737" s="111"/>
      <c r="F13737" s="138"/>
      <c r="G13737" s="111"/>
      <c r="J13737" s="111"/>
      <c r="AD13737" s="111"/>
      <c r="AH13737" s="111"/>
    </row>
    <row r="13738" spans="3:34">
      <c r="C13738" s="111"/>
      <c r="D13738" s="111"/>
      <c r="E13738" s="111"/>
      <c r="F13738" s="138"/>
      <c r="G13738" s="111"/>
      <c r="J13738" s="111"/>
      <c r="AD13738" s="111"/>
      <c r="AH13738" s="111"/>
    </row>
    <row r="13739" spans="3:34">
      <c r="C13739" s="111"/>
      <c r="D13739" s="111"/>
      <c r="E13739" s="111"/>
      <c r="F13739" s="138"/>
      <c r="G13739" s="111"/>
      <c r="J13739" s="111"/>
      <c r="AD13739" s="111"/>
      <c r="AH13739" s="111"/>
    </row>
    <row r="13740" spans="3:34">
      <c r="C13740" s="111"/>
      <c r="D13740" s="111"/>
      <c r="E13740" s="111"/>
      <c r="F13740" s="138"/>
      <c r="G13740" s="111"/>
      <c r="J13740" s="111"/>
      <c r="AD13740" s="111"/>
      <c r="AH13740" s="111"/>
    </row>
    <row r="13741" spans="3:34">
      <c r="C13741" s="111"/>
      <c r="D13741" s="111"/>
      <c r="E13741" s="111"/>
      <c r="F13741" s="138"/>
      <c r="G13741" s="111"/>
      <c r="J13741" s="111"/>
      <c r="AD13741" s="111"/>
      <c r="AH13741" s="111"/>
    </row>
    <row r="13742" spans="3:34">
      <c r="C13742" s="111"/>
      <c r="D13742" s="111"/>
      <c r="E13742" s="111"/>
      <c r="F13742" s="138"/>
      <c r="G13742" s="111"/>
      <c r="J13742" s="111"/>
      <c r="AD13742" s="111"/>
      <c r="AH13742" s="111"/>
    </row>
    <row r="13743" spans="3:34">
      <c r="C13743" s="111"/>
      <c r="D13743" s="111"/>
      <c r="E13743" s="111"/>
      <c r="F13743" s="138"/>
      <c r="G13743" s="111"/>
      <c r="J13743" s="111"/>
      <c r="AD13743" s="111"/>
      <c r="AH13743" s="111"/>
    </row>
    <row r="13744" spans="3:34">
      <c r="C13744" s="111"/>
      <c r="D13744" s="111"/>
      <c r="E13744" s="111"/>
      <c r="F13744" s="138"/>
      <c r="G13744" s="111"/>
      <c r="J13744" s="111"/>
      <c r="AD13744" s="111"/>
      <c r="AH13744" s="111"/>
    </row>
    <row r="13745" spans="3:34">
      <c r="C13745" s="111"/>
      <c r="D13745" s="111"/>
      <c r="E13745" s="111"/>
      <c r="F13745" s="138"/>
      <c r="G13745" s="111"/>
      <c r="J13745" s="111"/>
      <c r="AD13745" s="111"/>
      <c r="AH13745" s="111"/>
    </row>
    <row r="13746" spans="3:34">
      <c r="C13746" s="111"/>
      <c r="D13746" s="111"/>
      <c r="E13746" s="111"/>
      <c r="F13746" s="138"/>
      <c r="G13746" s="111"/>
      <c r="J13746" s="111"/>
      <c r="AD13746" s="111"/>
      <c r="AH13746" s="111"/>
    </row>
    <row r="13747" spans="3:34">
      <c r="C13747" s="111"/>
      <c r="D13747" s="111"/>
      <c r="E13747" s="111"/>
      <c r="F13747" s="138"/>
      <c r="G13747" s="111"/>
      <c r="J13747" s="111"/>
      <c r="AD13747" s="111"/>
      <c r="AH13747" s="111"/>
    </row>
    <row r="13748" spans="3:34">
      <c r="C13748" s="111"/>
      <c r="D13748" s="111"/>
      <c r="E13748" s="111"/>
      <c r="F13748" s="138"/>
      <c r="G13748" s="111"/>
      <c r="J13748" s="111"/>
      <c r="AD13748" s="111"/>
      <c r="AH13748" s="111"/>
    </row>
    <row r="13749" spans="3:34">
      <c r="C13749" s="111"/>
      <c r="D13749" s="111"/>
      <c r="E13749" s="111"/>
      <c r="F13749" s="138"/>
      <c r="G13749" s="111"/>
      <c r="J13749" s="111"/>
      <c r="AD13749" s="111"/>
      <c r="AH13749" s="111"/>
    </row>
    <row r="13750" spans="3:34">
      <c r="C13750" s="111"/>
      <c r="D13750" s="111"/>
      <c r="E13750" s="111"/>
      <c r="F13750" s="138"/>
      <c r="G13750" s="111"/>
      <c r="J13750" s="111"/>
      <c r="AD13750" s="111"/>
      <c r="AH13750" s="111"/>
    </row>
    <row r="13751" spans="3:34">
      <c r="C13751" s="111"/>
      <c r="D13751" s="111"/>
      <c r="E13751" s="111"/>
      <c r="F13751" s="138"/>
      <c r="G13751" s="111"/>
      <c r="J13751" s="111"/>
      <c r="AD13751" s="111"/>
      <c r="AH13751" s="111"/>
    </row>
    <row r="13752" spans="3:34">
      <c r="C13752" s="111"/>
      <c r="D13752" s="111"/>
      <c r="E13752" s="111"/>
      <c r="F13752" s="138"/>
      <c r="G13752" s="111"/>
      <c r="J13752" s="111"/>
      <c r="AD13752" s="111"/>
      <c r="AH13752" s="111"/>
    </row>
    <row r="13753" spans="3:34">
      <c r="C13753" s="111"/>
      <c r="D13753" s="111"/>
      <c r="E13753" s="111"/>
      <c r="F13753" s="138"/>
      <c r="G13753" s="111"/>
      <c r="J13753" s="111"/>
      <c r="AD13753" s="111"/>
      <c r="AH13753" s="111"/>
    </row>
    <row r="13754" spans="3:34">
      <c r="C13754" s="111"/>
      <c r="D13754" s="111"/>
      <c r="E13754" s="111"/>
      <c r="F13754" s="138"/>
      <c r="G13754" s="111"/>
      <c r="J13754" s="111"/>
      <c r="AD13754" s="111"/>
      <c r="AH13754" s="111"/>
    </row>
    <row r="13755" spans="3:34">
      <c r="C13755" s="111"/>
      <c r="D13755" s="111"/>
      <c r="E13755" s="111"/>
      <c r="F13755" s="138"/>
      <c r="G13755" s="111"/>
      <c r="J13755" s="111"/>
      <c r="AD13755" s="111"/>
      <c r="AH13755" s="111"/>
    </row>
    <row r="13756" spans="3:34">
      <c r="C13756" s="111"/>
      <c r="D13756" s="111"/>
      <c r="E13756" s="111"/>
      <c r="F13756" s="138"/>
      <c r="G13756" s="111"/>
      <c r="J13756" s="111"/>
      <c r="AD13756" s="111"/>
      <c r="AH13756" s="111"/>
    </row>
    <row r="13757" spans="3:34">
      <c r="C13757" s="111"/>
      <c r="D13757" s="111"/>
      <c r="E13757" s="111"/>
      <c r="F13757" s="138"/>
      <c r="G13757" s="111"/>
      <c r="J13757" s="111"/>
      <c r="AD13757" s="111"/>
      <c r="AH13757" s="111"/>
    </row>
    <row r="13758" spans="3:34">
      <c r="C13758" s="111"/>
      <c r="D13758" s="111"/>
      <c r="E13758" s="111"/>
      <c r="F13758" s="138"/>
      <c r="G13758" s="111"/>
      <c r="J13758" s="111"/>
      <c r="AD13758" s="111"/>
      <c r="AH13758" s="111"/>
    </row>
    <row r="13759" spans="3:34">
      <c r="C13759" s="111"/>
      <c r="D13759" s="111"/>
      <c r="E13759" s="111"/>
      <c r="F13759" s="138"/>
      <c r="G13759" s="111"/>
      <c r="J13759" s="111"/>
      <c r="AD13759" s="111"/>
      <c r="AH13759" s="111"/>
    </row>
    <row r="13760" spans="3:34">
      <c r="C13760" s="111"/>
      <c r="D13760" s="111"/>
      <c r="E13760" s="111"/>
      <c r="F13760" s="138"/>
      <c r="G13760" s="111"/>
      <c r="J13760" s="111"/>
      <c r="AD13760" s="111"/>
      <c r="AH13760" s="111"/>
    </row>
    <row r="13761" spans="3:34">
      <c r="C13761" s="111"/>
      <c r="D13761" s="111"/>
      <c r="E13761" s="111"/>
      <c r="F13761" s="138"/>
      <c r="G13761" s="111"/>
      <c r="J13761" s="111"/>
      <c r="AD13761" s="111"/>
      <c r="AH13761" s="111"/>
    </row>
    <row r="13762" spans="3:34">
      <c r="C13762" s="111"/>
      <c r="D13762" s="111"/>
      <c r="E13762" s="111"/>
      <c r="F13762" s="138"/>
      <c r="G13762" s="111"/>
      <c r="J13762" s="111"/>
      <c r="AD13762" s="111"/>
      <c r="AH13762" s="111"/>
    </row>
    <row r="13763" spans="3:34">
      <c r="C13763" s="111"/>
      <c r="D13763" s="111"/>
      <c r="E13763" s="111"/>
      <c r="F13763" s="138"/>
      <c r="G13763" s="111"/>
      <c r="J13763" s="111"/>
      <c r="AD13763" s="111"/>
      <c r="AH13763" s="111"/>
    </row>
    <row r="13764" spans="3:34">
      <c r="C13764" s="111"/>
      <c r="D13764" s="111"/>
      <c r="E13764" s="111"/>
      <c r="F13764" s="138"/>
      <c r="G13764" s="111"/>
      <c r="J13764" s="111"/>
      <c r="AD13764" s="111"/>
      <c r="AH13764" s="111"/>
    </row>
    <row r="13765" spans="3:34">
      <c r="C13765" s="111"/>
      <c r="D13765" s="111"/>
      <c r="E13765" s="111"/>
      <c r="F13765" s="138"/>
      <c r="G13765" s="111"/>
      <c r="J13765" s="111"/>
      <c r="AD13765" s="111"/>
      <c r="AH13765" s="111"/>
    </row>
    <row r="13766" spans="3:34">
      <c r="C13766" s="111"/>
      <c r="D13766" s="111"/>
      <c r="E13766" s="111"/>
      <c r="F13766" s="138"/>
      <c r="G13766" s="111"/>
      <c r="J13766" s="111"/>
      <c r="AD13766" s="111"/>
      <c r="AH13766" s="111"/>
    </row>
    <row r="13767" spans="3:34">
      <c r="C13767" s="111"/>
      <c r="D13767" s="111"/>
      <c r="E13767" s="111"/>
      <c r="F13767" s="138"/>
      <c r="G13767" s="111"/>
      <c r="J13767" s="111"/>
      <c r="AD13767" s="111"/>
      <c r="AH13767" s="111"/>
    </row>
    <row r="13768" spans="3:34">
      <c r="C13768" s="111"/>
      <c r="D13768" s="111"/>
      <c r="E13768" s="111"/>
      <c r="F13768" s="138"/>
      <c r="G13768" s="111"/>
      <c r="J13768" s="111"/>
      <c r="AD13768" s="111"/>
      <c r="AH13768" s="111"/>
    </row>
    <row r="13769" spans="3:34">
      <c r="C13769" s="111"/>
      <c r="D13769" s="111"/>
      <c r="E13769" s="111"/>
      <c r="F13769" s="138"/>
      <c r="G13769" s="111"/>
      <c r="J13769" s="111"/>
      <c r="AD13769" s="111"/>
      <c r="AH13769" s="111"/>
    </row>
    <row r="13770" spans="3:34">
      <c r="C13770" s="111"/>
      <c r="D13770" s="111"/>
      <c r="E13770" s="111"/>
      <c r="F13770" s="138"/>
      <c r="G13770" s="111"/>
      <c r="J13770" s="111"/>
      <c r="AD13770" s="111"/>
      <c r="AH13770" s="111"/>
    </row>
    <row r="13771" spans="3:34">
      <c r="C13771" s="111"/>
      <c r="D13771" s="111"/>
      <c r="E13771" s="111"/>
      <c r="F13771" s="138"/>
      <c r="G13771" s="111"/>
      <c r="J13771" s="111"/>
      <c r="AD13771" s="111"/>
      <c r="AH13771" s="111"/>
    </row>
    <row r="13772" spans="3:34">
      <c r="C13772" s="111"/>
      <c r="D13772" s="111"/>
      <c r="E13772" s="111"/>
      <c r="F13772" s="138"/>
      <c r="G13772" s="111"/>
      <c r="J13772" s="111"/>
      <c r="AD13772" s="111"/>
      <c r="AH13772" s="111"/>
    </row>
    <row r="13773" spans="3:34">
      <c r="C13773" s="111"/>
      <c r="D13773" s="111"/>
      <c r="E13773" s="111"/>
      <c r="F13773" s="138"/>
      <c r="G13773" s="111"/>
      <c r="J13773" s="111"/>
      <c r="AD13773" s="111"/>
      <c r="AH13773" s="111"/>
    </row>
    <row r="13774" spans="3:34">
      <c r="C13774" s="111"/>
      <c r="D13774" s="111"/>
      <c r="E13774" s="111"/>
      <c r="F13774" s="138"/>
      <c r="G13774" s="111"/>
      <c r="J13774" s="111"/>
      <c r="AD13774" s="111"/>
      <c r="AH13774" s="111"/>
    </row>
    <row r="13775" spans="3:34">
      <c r="C13775" s="111"/>
      <c r="D13775" s="111"/>
      <c r="E13775" s="111"/>
      <c r="F13775" s="138"/>
      <c r="G13775" s="111"/>
      <c r="J13775" s="111"/>
      <c r="AD13775" s="111"/>
      <c r="AH13775" s="111"/>
    </row>
    <row r="13776" spans="3:34">
      <c r="C13776" s="111"/>
      <c r="D13776" s="111"/>
      <c r="E13776" s="111"/>
      <c r="F13776" s="138"/>
      <c r="G13776" s="111"/>
      <c r="J13776" s="111"/>
      <c r="AD13776" s="111"/>
      <c r="AH13776" s="111"/>
    </row>
    <row r="13777" spans="3:34">
      <c r="C13777" s="111"/>
      <c r="D13777" s="111"/>
      <c r="E13777" s="111"/>
      <c r="F13777" s="138"/>
      <c r="G13777" s="111"/>
      <c r="J13777" s="111"/>
      <c r="AD13777" s="111"/>
      <c r="AH13777" s="111"/>
    </row>
    <row r="13778" spans="3:34">
      <c r="C13778" s="111"/>
      <c r="D13778" s="111"/>
      <c r="E13778" s="111"/>
      <c r="F13778" s="138"/>
      <c r="G13778" s="111"/>
      <c r="J13778" s="111"/>
      <c r="AD13778" s="111"/>
      <c r="AH13778" s="111"/>
    </row>
    <row r="13779" spans="3:34">
      <c r="C13779" s="111"/>
      <c r="D13779" s="111"/>
      <c r="E13779" s="111"/>
      <c r="F13779" s="138"/>
      <c r="G13779" s="111"/>
      <c r="J13779" s="111"/>
      <c r="AD13779" s="111"/>
      <c r="AH13779" s="111"/>
    </row>
    <row r="13780" spans="3:34">
      <c r="C13780" s="111"/>
      <c r="D13780" s="111"/>
      <c r="E13780" s="111"/>
      <c r="F13780" s="138"/>
      <c r="G13780" s="111"/>
      <c r="J13780" s="111"/>
      <c r="AD13780" s="111"/>
      <c r="AH13780" s="111"/>
    </row>
    <row r="13781" spans="3:34">
      <c r="C13781" s="111"/>
      <c r="D13781" s="111"/>
      <c r="E13781" s="111"/>
      <c r="F13781" s="138"/>
      <c r="G13781" s="111"/>
      <c r="J13781" s="111"/>
      <c r="AD13781" s="111"/>
      <c r="AH13781" s="111"/>
    </row>
    <row r="13782" spans="3:34">
      <c r="C13782" s="111"/>
      <c r="D13782" s="111"/>
      <c r="E13782" s="111"/>
      <c r="F13782" s="138"/>
      <c r="G13782" s="111"/>
      <c r="J13782" s="111"/>
      <c r="AD13782" s="111"/>
      <c r="AH13782" s="111"/>
    </row>
    <row r="13783" spans="3:34">
      <c r="C13783" s="111"/>
      <c r="D13783" s="111"/>
      <c r="E13783" s="111"/>
      <c r="F13783" s="138"/>
      <c r="G13783" s="111"/>
      <c r="J13783" s="111"/>
      <c r="AD13783" s="111"/>
      <c r="AH13783" s="111"/>
    </row>
    <row r="13784" spans="3:34">
      <c r="C13784" s="111"/>
      <c r="D13784" s="111"/>
      <c r="E13784" s="111"/>
      <c r="F13784" s="138"/>
      <c r="G13784" s="111"/>
      <c r="J13784" s="111"/>
      <c r="AD13784" s="111"/>
      <c r="AH13784" s="111"/>
    </row>
    <row r="13785" spans="3:34">
      <c r="C13785" s="111"/>
      <c r="D13785" s="111"/>
      <c r="E13785" s="111"/>
      <c r="F13785" s="138"/>
      <c r="G13785" s="111"/>
      <c r="J13785" s="111"/>
      <c r="AD13785" s="111"/>
      <c r="AH13785" s="111"/>
    </row>
    <row r="13786" spans="3:34">
      <c r="C13786" s="111"/>
      <c r="D13786" s="111"/>
      <c r="E13786" s="111"/>
      <c r="F13786" s="138"/>
      <c r="G13786" s="111"/>
      <c r="J13786" s="111"/>
      <c r="AD13786" s="111"/>
      <c r="AH13786" s="111"/>
    </row>
    <row r="13787" spans="3:34">
      <c r="C13787" s="111"/>
      <c r="D13787" s="111"/>
      <c r="E13787" s="111"/>
      <c r="F13787" s="138"/>
      <c r="G13787" s="111"/>
      <c r="J13787" s="111"/>
      <c r="AD13787" s="111"/>
      <c r="AH13787" s="111"/>
    </row>
    <row r="13788" spans="3:34">
      <c r="C13788" s="111"/>
      <c r="D13788" s="111"/>
      <c r="E13788" s="111"/>
      <c r="F13788" s="138"/>
      <c r="G13788" s="111"/>
      <c r="J13788" s="111"/>
      <c r="AD13788" s="111"/>
      <c r="AH13788" s="111"/>
    </row>
    <row r="13789" spans="3:34">
      <c r="C13789" s="111"/>
      <c r="D13789" s="111"/>
      <c r="E13789" s="111"/>
      <c r="F13789" s="138"/>
      <c r="G13789" s="111"/>
      <c r="J13789" s="111"/>
      <c r="AD13789" s="111"/>
      <c r="AH13789" s="111"/>
    </row>
    <row r="13790" spans="3:34">
      <c r="C13790" s="111"/>
      <c r="D13790" s="111"/>
      <c r="E13790" s="111"/>
      <c r="F13790" s="138"/>
      <c r="G13790" s="111"/>
      <c r="J13790" s="111"/>
      <c r="AD13790" s="111"/>
      <c r="AH13790" s="111"/>
    </row>
    <row r="13791" spans="3:34">
      <c r="C13791" s="111"/>
      <c r="D13791" s="111"/>
      <c r="E13791" s="111"/>
      <c r="F13791" s="138"/>
      <c r="G13791" s="111"/>
      <c r="J13791" s="111"/>
      <c r="AD13791" s="111"/>
      <c r="AH13791" s="111"/>
    </row>
    <row r="13792" spans="3:34">
      <c r="C13792" s="111"/>
      <c r="D13792" s="111"/>
      <c r="E13792" s="111"/>
      <c r="F13792" s="138"/>
      <c r="G13792" s="111"/>
      <c r="J13792" s="111"/>
      <c r="AD13792" s="111"/>
      <c r="AH13792" s="111"/>
    </row>
    <row r="13793" spans="3:34">
      <c r="C13793" s="111"/>
      <c r="D13793" s="111"/>
      <c r="E13793" s="111"/>
      <c r="F13793" s="138"/>
      <c r="G13793" s="111"/>
      <c r="J13793" s="111"/>
      <c r="AD13793" s="111"/>
      <c r="AH13793" s="111"/>
    </row>
    <row r="13794" spans="3:34">
      <c r="C13794" s="111"/>
      <c r="D13794" s="111"/>
      <c r="E13794" s="111"/>
      <c r="F13794" s="138"/>
      <c r="G13794" s="111"/>
      <c r="J13794" s="111"/>
      <c r="AD13794" s="111"/>
      <c r="AH13794" s="111"/>
    </row>
    <row r="13795" spans="3:34">
      <c r="C13795" s="111"/>
      <c r="D13795" s="111"/>
      <c r="E13795" s="111"/>
      <c r="F13795" s="138"/>
      <c r="G13795" s="111"/>
      <c r="J13795" s="111"/>
      <c r="AD13795" s="111"/>
      <c r="AH13795" s="111"/>
    </row>
    <row r="13796" spans="3:34">
      <c r="C13796" s="111"/>
      <c r="D13796" s="111"/>
      <c r="E13796" s="111"/>
      <c r="F13796" s="138"/>
      <c r="G13796" s="111"/>
      <c r="J13796" s="111"/>
      <c r="AD13796" s="111"/>
      <c r="AH13796" s="111"/>
    </row>
    <row r="13797" spans="3:34">
      <c r="C13797" s="111"/>
      <c r="D13797" s="111"/>
      <c r="E13797" s="111"/>
      <c r="F13797" s="138"/>
      <c r="G13797" s="111"/>
      <c r="J13797" s="111"/>
      <c r="AD13797" s="111"/>
      <c r="AH13797" s="111"/>
    </row>
    <row r="13798" spans="3:34">
      <c r="C13798" s="111"/>
      <c r="D13798" s="111"/>
      <c r="E13798" s="111"/>
      <c r="F13798" s="138"/>
      <c r="G13798" s="111"/>
      <c r="J13798" s="111"/>
      <c r="AD13798" s="111"/>
      <c r="AH13798" s="111"/>
    </row>
    <row r="13799" spans="3:34">
      <c r="C13799" s="111"/>
      <c r="D13799" s="111"/>
      <c r="E13799" s="111"/>
      <c r="F13799" s="138"/>
      <c r="G13799" s="111"/>
      <c r="J13799" s="111"/>
      <c r="AD13799" s="111"/>
      <c r="AH13799" s="111"/>
    </row>
    <row r="13800" spans="3:34">
      <c r="C13800" s="111"/>
      <c r="D13800" s="111"/>
      <c r="E13800" s="111"/>
      <c r="F13800" s="138"/>
      <c r="G13800" s="111"/>
      <c r="J13800" s="111"/>
      <c r="AD13800" s="111"/>
      <c r="AH13800" s="111"/>
    </row>
    <row r="13801" spans="3:34">
      <c r="C13801" s="111"/>
      <c r="D13801" s="111"/>
      <c r="E13801" s="111"/>
      <c r="F13801" s="138"/>
      <c r="G13801" s="111"/>
      <c r="J13801" s="111"/>
      <c r="AD13801" s="111"/>
      <c r="AH13801" s="111"/>
    </row>
    <row r="13802" spans="3:34">
      <c r="C13802" s="111"/>
      <c r="D13802" s="111"/>
      <c r="E13802" s="111"/>
      <c r="F13802" s="138"/>
      <c r="G13802" s="111"/>
      <c r="J13802" s="111"/>
      <c r="AD13802" s="111"/>
      <c r="AH13802" s="111"/>
    </row>
    <row r="13803" spans="3:34">
      <c r="C13803" s="111"/>
      <c r="D13803" s="111"/>
      <c r="E13803" s="111"/>
      <c r="F13803" s="138"/>
      <c r="G13803" s="111"/>
      <c r="J13803" s="111"/>
      <c r="AD13803" s="111"/>
      <c r="AH13803" s="111"/>
    </row>
    <row r="13804" spans="3:34">
      <c r="C13804" s="111"/>
      <c r="D13804" s="111"/>
      <c r="E13804" s="111"/>
      <c r="F13804" s="138"/>
      <c r="G13804" s="111"/>
      <c r="J13804" s="111"/>
      <c r="AD13804" s="111"/>
      <c r="AH13804" s="111"/>
    </row>
    <row r="13805" spans="3:34">
      <c r="C13805" s="111"/>
      <c r="D13805" s="111"/>
      <c r="E13805" s="111"/>
      <c r="F13805" s="138"/>
      <c r="G13805" s="111"/>
      <c r="J13805" s="111"/>
      <c r="AD13805" s="111"/>
      <c r="AH13805" s="111"/>
    </row>
    <row r="13806" spans="3:34">
      <c r="C13806" s="111"/>
      <c r="D13806" s="111"/>
      <c r="E13806" s="111"/>
      <c r="F13806" s="138"/>
      <c r="G13806" s="111"/>
      <c r="J13806" s="111"/>
      <c r="AD13806" s="111"/>
      <c r="AH13806" s="111"/>
    </row>
    <row r="13807" spans="3:34">
      <c r="C13807" s="111"/>
      <c r="D13807" s="111"/>
      <c r="E13807" s="111"/>
      <c r="F13807" s="138"/>
      <c r="G13807" s="111"/>
      <c r="J13807" s="111"/>
      <c r="AD13807" s="111"/>
      <c r="AH13807" s="111"/>
    </row>
    <row r="13808" spans="3:34">
      <c r="C13808" s="111"/>
      <c r="D13808" s="111"/>
      <c r="E13808" s="111"/>
      <c r="F13808" s="138"/>
      <c r="G13808" s="111"/>
      <c r="J13808" s="111"/>
      <c r="AD13808" s="111"/>
      <c r="AH13808" s="111"/>
    </row>
    <row r="13809" spans="3:34">
      <c r="C13809" s="111"/>
      <c r="D13809" s="111"/>
      <c r="E13809" s="111"/>
      <c r="F13809" s="138"/>
      <c r="G13809" s="111"/>
      <c r="J13809" s="111"/>
      <c r="AD13809" s="111"/>
      <c r="AH13809" s="111"/>
    </row>
    <row r="13810" spans="3:34">
      <c r="C13810" s="111"/>
      <c r="D13810" s="111"/>
      <c r="E13810" s="111"/>
      <c r="F13810" s="138"/>
      <c r="G13810" s="111"/>
      <c r="J13810" s="111"/>
      <c r="AD13810" s="111"/>
      <c r="AH13810" s="111"/>
    </row>
    <row r="13811" spans="3:34">
      <c r="C13811" s="111"/>
      <c r="D13811" s="111"/>
      <c r="E13811" s="111"/>
      <c r="F13811" s="138"/>
      <c r="G13811" s="111"/>
      <c r="J13811" s="111"/>
      <c r="AD13811" s="111"/>
      <c r="AH13811" s="111"/>
    </row>
    <row r="13812" spans="3:34">
      <c r="C13812" s="111"/>
      <c r="D13812" s="111"/>
      <c r="E13812" s="111"/>
      <c r="F13812" s="138"/>
      <c r="G13812" s="111"/>
      <c r="J13812" s="111"/>
      <c r="AD13812" s="111"/>
      <c r="AH13812" s="111"/>
    </row>
    <row r="13813" spans="3:34">
      <c r="C13813" s="111"/>
      <c r="D13813" s="111"/>
      <c r="E13813" s="111"/>
      <c r="F13813" s="138"/>
      <c r="G13813" s="111"/>
      <c r="J13813" s="111"/>
      <c r="AD13813" s="111"/>
      <c r="AH13813" s="111"/>
    </row>
    <row r="13814" spans="3:34">
      <c r="C13814" s="111"/>
      <c r="D13814" s="111"/>
      <c r="E13814" s="111"/>
      <c r="F13814" s="138"/>
      <c r="G13814" s="111"/>
      <c r="J13814" s="111"/>
      <c r="AD13814" s="111"/>
      <c r="AH13814" s="111"/>
    </row>
    <row r="13815" spans="3:34">
      <c r="C13815" s="111"/>
      <c r="D13815" s="111"/>
      <c r="E13815" s="111"/>
      <c r="F13815" s="138"/>
      <c r="G13815" s="111"/>
      <c r="J13815" s="111"/>
      <c r="AD13815" s="111"/>
      <c r="AH13815" s="111"/>
    </row>
    <row r="13816" spans="3:34">
      <c r="C13816" s="111"/>
      <c r="D13816" s="111"/>
      <c r="E13816" s="111"/>
      <c r="F13816" s="138"/>
      <c r="G13816" s="111"/>
      <c r="J13816" s="111"/>
      <c r="AD13816" s="111"/>
      <c r="AH13816" s="111"/>
    </row>
    <row r="13817" spans="3:34">
      <c r="C13817" s="111"/>
      <c r="D13817" s="111"/>
      <c r="E13817" s="111"/>
      <c r="F13817" s="138"/>
      <c r="G13817" s="111"/>
      <c r="J13817" s="111"/>
      <c r="AD13817" s="111"/>
      <c r="AH13817" s="111"/>
    </row>
    <row r="13818" spans="3:34">
      <c r="C13818" s="111"/>
      <c r="D13818" s="111"/>
      <c r="E13818" s="111"/>
      <c r="F13818" s="138"/>
      <c r="G13818" s="111"/>
      <c r="J13818" s="111"/>
      <c r="AD13818" s="111"/>
      <c r="AH13818" s="111"/>
    </row>
    <row r="13819" spans="3:34">
      <c r="C13819" s="111"/>
      <c r="D13819" s="111"/>
      <c r="E13819" s="111"/>
      <c r="F13819" s="138"/>
      <c r="G13819" s="111"/>
      <c r="J13819" s="111"/>
      <c r="AD13819" s="111"/>
      <c r="AH13819" s="111"/>
    </row>
    <row r="13820" spans="3:34">
      <c r="C13820" s="111"/>
      <c r="D13820" s="111"/>
      <c r="E13820" s="111"/>
      <c r="F13820" s="138"/>
      <c r="G13820" s="111"/>
      <c r="J13820" s="111"/>
      <c r="AD13820" s="111"/>
      <c r="AH13820" s="111"/>
    </row>
    <row r="13821" spans="3:34">
      <c r="C13821" s="111"/>
      <c r="D13821" s="111"/>
      <c r="E13821" s="111"/>
      <c r="F13821" s="138"/>
      <c r="G13821" s="111"/>
      <c r="J13821" s="111"/>
      <c r="AD13821" s="111"/>
      <c r="AH13821" s="111"/>
    </row>
    <row r="13822" spans="3:34">
      <c r="C13822" s="111"/>
      <c r="D13822" s="111"/>
      <c r="E13822" s="111"/>
      <c r="F13822" s="138"/>
      <c r="G13822" s="111"/>
      <c r="J13822" s="111"/>
      <c r="AD13822" s="111"/>
      <c r="AH13822" s="111"/>
    </row>
    <row r="13823" spans="3:34">
      <c r="C13823" s="111"/>
      <c r="D13823" s="111"/>
      <c r="E13823" s="111"/>
      <c r="F13823" s="138"/>
      <c r="G13823" s="111"/>
      <c r="J13823" s="111"/>
      <c r="AD13823" s="111"/>
      <c r="AH13823" s="111"/>
    </row>
    <row r="13824" spans="3:34">
      <c r="C13824" s="111"/>
      <c r="D13824" s="111"/>
      <c r="E13824" s="111"/>
      <c r="F13824" s="138"/>
      <c r="G13824" s="111"/>
      <c r="J13824" s="111"/>
      <c r="AD13824" s="111"/>
      <c r="AH13824" s="111"/>
    </row>
    <row r="13825" spans="3:34">
      <c r="C13825" s="111"/>
      <c r="D13825" s="111"/>
      <c r="E13825" s="111"/>
      <c r="F13825" s="138"/>
      <c r="G13825" s="111"/>
      <c r="J13825" s="111"/>
      <c r="AD13825" s="111"/>
      <c r="AH13825" s="111"/>
    </row>
    <row r="13826" spans="3:34">
      <c r="C13826" s="111"/>
      <c r="D13826" s="111"/>
      <c r="E13826" s="111"/>
      <c r="F13826" s="138"/>
      <c r="G13826" s="111"/>
      <c r="J13826" s="111"/>
      <c r="AD13826" s="111"/>
      <c r="AH13826" s="111"/>
    </row>
    <row r="13827" spans="3:34">
      <c r="C13827" s="111"/>
      <c r="D13827" s="111"/>
      <c r="E13827" s="111"/>
      <c r="F13827" s="138"/>
      <c r="G13827" s="111"/>
      <c r="J13827" s="111"/>
      <c r="AD13827" s="111"/>
      <c r="AH13827" s="111"/>
    </row>
    <row r="13828" spans="3:34">
      <c r="C13828" s="111"/>
      <c r="D13828" s="111"/>
      <c r="E13828" s="111"/>
      <c r="F13828" s="138"/>
      <c r="G13828" s="111"/>
      <c r="J13828" s="111"/>
      <c r="AD13828" s="111"/>
      <c r="AH13828" s="111"/>
    </row>
    <row r="13829" spans="3:34">
      <c r="C13829" s="111"/>
      <c r="D13829" s="111"/>
      <c r="E13829" s="111"/>
      <c r="F13829" s="138"/>
      <c r="G13829" s="111"/>
      <c r="J13829" s="111"/>
      <c r="AD13829" s="111"/>
      <c r="AH13829" s="111"/>
    </row>
    <row r="13830" spans="3:34">
      <c r="C13830" s="111"/>
      <c r="D13830" s="111"/>
      <c r="E13830" s="111"/>
      <c r="F13830" s="138"/>
      <c r="G13830" s="111"/>
      <c r="J13830" s="111"/>
      <c r="AD13830" s="111"/>
      <c r="AH13830" s="111"/>
    </row>
    <row r="13831" spans="3:34">
      <c r="C13831" s="111"/>
      <c r="D13831" s="111"/>
      <c r="E13831" s="111"/>
      <c r="F13831" s="138"/>
      <c r="G13831" s="111"/>
      <c r="J13831" s="111"/>
      <c r="AD13831" s="111"/>
      <c r="AH13831" s="111"/>
    </row>
    <row r="13832" spans="3:34">
      <c r="C13832" s="111"/>
      <c r="D13832" s="111"/>
      <c r="E13832" s="111"/>
      <c r="F13832" s="138"/>
      <c r="G13832" s="111"/>
      <c r="J13832" s="111"/>
      <c r="AD13832" s="111"/>
      <c r="AH13832" s="111"/>
    </row>
    <row r="13833" spans="3:34">
      <c r="C13833" s="111"/>
      <c r="D13833" s="111"/>
      <c r="E13833" s="111"/>
      <c r="F13833" s="138"/>
      <c r="G13833" s="111"/>
      <c r="J13833" s="111"/>
      <c r="AD13833" s="111"/>
      <c r="AH13833" s="111"/>
    </row>
    <row r="13834" spans="3:34">
      <c r="C13834" s="111"/>
      <c r="D13834" s="111"/>
      <c r="E13834" s="111"/>
      <c r="F13834" s="138"/>
      <c r="G13834" s="111"/>
      <c r="J13834" s="111"/>
      <c r="AD13834" s="111"/>
      <c r="AH13834" s="111"/>
    </row>
    <row r="13835" spans="3:34">
      <c r="C13835" s="111"/>
      <c r="D13835" s="111"/>
      <c r="E13835" s="111"/>
      <c r="F13835" s="138"/>
      <c r="G13835" s="111"/>
      <c r="J13835" s="111"/>
      <c r="AD13835" s="111"/>
      <c r="AH13835" s="111"/>
    </row>
    <row r="13836" spans="3:34">
      <c r="C13836" s="111"/>
      <c r="D13836" s="111"/>
      <c r="E13836" s="111"/>
      <c r="F13836" s="138"/>
      <c r="G13836" s="111"/>
      <c r="J13836" s="111"/>
      <c r="AD13836" s="111"/>
      <c r="AH13836" s="111"/>
    </row>
    <row r="13837" spans="3:34">
      <c r="C13837" s="111"/>
      <c r="D13837" s="111"/>
      <c r="E13837" s="111"/>
      <c r="F13837" s="138"/>
      <c r="G13837" s="111"/>
      <c r="J13837" s="111"/>
      <c r="AD13837" s="111"/>
      <c r="AH13837" s="111"/>
    </row>
    <row r="13838" spans="3:34">
      <c r="C13838" s="111"/>
      <c r="D13838" s="111"/>
      <c r="E13838" s="111"/>
      <c r="F13838" s="138"/>
      <c r="G13838" s="111"/>
      <c r="J13838" s="111"/>
      <c r="AD13838" s="111"/>
      <c r="AH13838" s="111"/>
    </row>
    <row r="13839" spans="3:34">
      <c r="C13839" s="111"/>
      <c r="D13839" s="111"/>
      <c r="E13839" s="111"/>
      <c r="F13839" s="138"/>
      <c r="G13839" s="111"/>
      <c r="J13839" s="111"/>
      <c r="AD13839" s="111"/>
      <c r="AH13839" s="111"/>
    </row>
    <row r="13840" spans="3:34">
      <c r="C13840" s="111"/>
      <c r="D13840" s="111"/>
      <c r="E13840" s="111"/>
      <c r="F13840" s="138"/>
      <c r="G13840" s="111"/>
      <c r="J13840" s="111"/>
      <c r="AD13840" s="111"/>
      <c r="AH13840" s="111"/>
    </row>
    <row r="13841" spans="3:34">
      <c r="C13841" s="111"/>
      <c r="D13841" s="111"/>
      <c r="E13841" s="111"/>
      <c r="F13841" s="138"/>
      <c r="G13841" s="111"/>
      <c r="J13841" s="111"/>
      <c r="AD13841" s="111"/>
      <c r="AH13841" s="111"/>
    </row>
    <row r="13842" spans="3:34">
      <c r="C13842" s="111"/>
      <c r="D13842" s="111"/>
      <c r="E13842" s="111"/>
      <c r="F13842" s="138"/>
      <c r="G13842" s="111"/>
      <c r="J13842" s="111"/>
      <c r="AD13842" s="111"/>
      <c r="AH13842" s="111"/>
    </row>
    <row r="13843" spans="3:34">
      <c r="C13843" s="111"/>
      <c r="D13843" s="111"/>
      <c r="E13843" s="111"/>
      <c r="F13843" s="138"/>
      <c r="G13843" s="111"/>
      <c r="J13843" s="111"/>
      <c r="AD13843" s="111"/>
      <c r="AH13843" s="111"/>
    </row>
    <row r="13844" spans="3:34">
      <c r="C13844" s="111"/>
      <c r="D13844" s="111"/>
      <c r="E13844" s="111"/>
      <c r="F13844" s="138"/>
      <c r="G13844" s="111"/>
      <c r="J13844" s="111"/>
      <c r="AD13844" s="111"/>
      <c r="AH13844" s="111"/>
    </row>
    <row r="13845" spans="3:34">
      <c r="C13845" s="111"/>
      <c r="D13845" s="111"/>
      <c r="E13845" s="111"/>
      <c r="F13845" s="138"/>
      <c r="G13845" s="111"/>
      <c r="J13845" s="111"/>
      <c r="AD13845" s="111"/>
      <c r="AH13845" s="111"/>
    </row>
    <row r="13846" spans="3:34">
      <c r="C13846" s="111"/>
      <c r="D13846" s="111"/>
      <c r="E13846" s="111"/>
      <c r="F13846" s="138"/>
      <c r="G13846" s="111"/>
      <c r="J13846" s="111"/>
      <c r="AD13846" s="111"/>
      <c r="AH13846" s="111"/>
    </row>
    <row r="13847" spans="3:34">
      <c r="C13847" s="111"/>
      <c r="D13847" s="111"/>
      <c r="E13847" s="111"/>
      <c r="F13847" s="138"/>
      <c r="G13847" s="111"/>
      <c r="J13847" s="111"/>
      <c r="AD13847" s="111"/>
      <c r="AH13847" s="111"/>
    </row>
    <row r="13848" spans="3:34">
      <c r="C13848" s="111"/>
      <c r="D13848" s="111"/>
      <c r="E13848" s="111"/>
      <c r="F13848" s="138"/>
      <c r="G13848" s="111"/>
      <c r="J13848" s="111"/>
      <c r="AD13848" s="111"/>
      <c r="AH13848" s="111"/>
    </row>
    <row r="13849" spans="3:34">
      <c r="C13849" s="111"/>
      <c r="D13849" s="111"/>
      <c r="E13849" s="111"/>
      <c r="F13849" s="138"/>
      <c r="G13849" s="111"/>
      <c r="J13849" s="111"/>
      <c r="AD13849" s="111"/>
      <c r="AH13849" s="111"/>
    </row>
    <row r="13850" spans="3:34">
      <c r="C13850" s="111"/>
      <c r="D13850" s="111"/>
      <c r="E13850" s="111"/>
      <c r="F13850" s="138"/>
      <c r="G13850" s="111"/>
      <c r="J13850" s="111"/>
      <c r="AD13850" s="111"/>
      <c r="AH13850" s="111"/>
    </row>
    <row r="13851" spans="3:34">
      <c r="C13851" s="111"/>
      <c r="D13851" s="111"/>
      <c r="E13851" s="111"/>
      <c r="F13851" s="138"/>
      <c r="G13851" s="111"/>
      <c r="J13851" s="111"/>
      <c r="AD13851" s="111"/>
      <c r="AH13851" s="111"/>
    </row>
    <row r="13852" spans="3:34">
      <c r="C13852" s="111"/>
      <c r="D13852" s="111"/>
      <c r="E13852" s="111"/>
      <c r="F13852" s="138"/>
      <c r="G13852" s="111"/>
      <c r="J13852" s="111"/>
      <c r="AD13852" s="111"/>
      <c r="AH13852" s="111"/>
    </row>
    <row r="13853" spans="3:34">
      <c r="C13853" s="111"/>
      <c r="D13853" s="111"/>
      <c r="E13853" s="111"/>
      <c r="F13853" s="138"/>
      <c r="G13853" s="111"/>
      <c r="J13853" s="111"/>
      <c r="AD13853" s="111"/>
      <c r="AH13853" s="111"/>
    </row>
    <row r="13854" spans="3:34">
      <c r="C13854" s="111"/>
      <c r="D13854" s="111"/>
      <c r="E13854" s="111"/>
      <c r="F13854" s="138"/>
      <c r="G13854" s="111"/>
      <c r="J13854" s="111"/>
      <c r="AD13854" s="111"/>
      <c r="AH13854" s="111"/>
    </row>
    <row r="13855" spans="3:34">
      <c r="C13855" s="111"/>
      <c r="D13855" s="111"/>
      <c r="E13855" s="111"/>
      <c r="F13855" s="138"/>
      <c r="G13855" s="111"/>
      <c r="J13855" s="111"/>
      <c r="AD13855" s="111"/>
      <c r="AH13855" s="111"/>
    </row>
    <row r="13856" spans="3:34">
      <c r="C13856" s="111"/>
      <c r="D13856" s="111"/>
      <c r="E13856" s="111"/>
      <c r="F13856" s="138"/>
      <c r="G13856" s="111"/>
      <c r="J13856" s="111"/>
      <c r="AD13856" s="111"/>
      <c r="AH13856" s="111"/>
    </row>
    <row r="13857" spans="3:34">
      <c r="C13857" s="111"/>
      <c r="D13857" s="111"/>
      <c r="E13857" s="111"/>
      <c r="F13857" s="138"/>
      <c r="G13857" s="111"/>
      <c r="J13857" s="111"/>
      <c r="AD13857" s="111"/>
      <c r="AH13857" s="111"/>
    </row>
    <row r="13858" spans="3:34">
      <c r="C13858" s="111"/>
      <c r="D13858" s="111"/>
      <c r="E13858" s="111"/>
      <c r="F13858" s="138"/>
      <c r="G13858" s="111"/>
      <c r="J13858" s="111"/>
      <c r="AD13858" s="111"/>
      <c r="AH13858" s="111"/>
    </row>
    <row r="13859" spans="3:34">
      <c r="C13859" s="111"/>
      <c r="D13859" s="111"/>
      <c r="E13859" s="111"/>
      <c r="F13859" s="138"/>
      <c r="G13859" s="111"/>
      <c r="J13859" s="111"/>
      <c r="AD13859" s="111"/>
      <c r="AH13859" s="111"/>
    </row>
    <row r="13860" spans="3:34">
      <c r="C13860" s="111"/>
      <c r="D13860" s="111"/>
      <c r="E13860" s="111"/>
      <c r="F13860" s="138"/>
      <c r="G13860" s="111"/>
      <c r="J13860" s="111"/>
      <c r="AD13860" s="111"/>
      <c r="AH13860" s="111"/>
    </row>
    <row r="13861" spans="3:34">
      <c r="C13861" s="111"/>
      <c r="D13861" s="111"/>
      <c r="E13861" s="111"/>
      <c r="F13861" s="138"/>
      <c r="G13861" s="111"/>
      <c r="J13861" s="111"/>
      <c r="AD13861" s="111"/>
      <c r="AH13861" s="111"/>
    </row>
    <row r="13862" spans="3:34">
      <c r="C13862" s="111"/>
      <c r="D13862" s="111"/>
      <c r="E13862" s="111"/>
      <c r="F13862" s="138"/>
      <c r="G13862" s="111"/>
      <c r="J13862" s="111"/>
      <c r="AD13862" s="111"/>
      <c r="AH13862" s="111"/>
    </row>
    <row r="13863" spans="3:34">
      <c r="C13863" s="111"/>
      <c r="D13863" s="111"/>
      <c r="E13863" s="111"/>
      <c r="F13863" s="138"/>
      <c r="G13863" s="111"/>
      <c r="J13863" s="111"/>
      <c r="AD13863" s="111"/>
      <c r="AH13863" s="111"/>
    </row>
    <row r="13864" spans="3:34">
      <c r="C13864" s="111"/>
      <c r="D13864" s="111"/>
      <c r="E13864" s="111"/>
      <c r="F13864" s="138"/>
      <c r="G13864" s="111"/>
      <c r="J13864" s="111"/>
      <c r="AD13864" s="111"/>
      <c r="AH13864" s="111"/>
    </row>
    <row r="13865" spans="3:34">
      <c r="C13865" s="111"/>
      <c r="D13865" s="111"/>
      <c r="E13865" s="111"/>
      <c r="F13865" s="138"/>
      <c r="G13865" s="111"/>
      <c r="J13865" s="111"/>
      <c r="AD13865" s="111"/>
      <c r="AH13865" s="111"/>
    </row>
    <row r="13866" spans="3:34">
      <c r="C13866" s="111"/>
      <c r="D13866" s="111"/>
      <c r="E13866" s="111"/>
      <c r="F13866" s="138"/>
      <c r="G13866" s="111"/>
      <c r="J13866" s="111"/>
      <c r="AD13866" s="111"/>
      <c r="AH13866" s="111"/>
    </row>
    <row r="13867" spans="3:34">
      <c r="C13867" s="111"/>
      <c r="D13867" s="111"/>
      <c r="E13867" s="111"/>
      <c r="F13867" s="138"/>
      <c r="G13867" s="111"/>
      <c r="J13867" s="111"/>
      <c r="AD13867" s="111"/>
      <c r="AH13867" s="111"/>
    </row>
    <row r="13868" spans="3:34">
      <c r="C13868" s="111"/>
      <c r="D13868" s="111"/>
      <c r="E13868" s="111"/>
      <c r="F13868" s="138"/>
      <c r="G13868" s="111"/>
      <c r="J13868" s="111"/>
      <c r="AD13868" s="111"/>
      <c r="AH13868" s="111"/>
    </row>
    <row r="13869" spans="3:34">
      <c r="C13869" s="111"/>
      <c r="D13869" s="111"/>
      <c r="E13869" s="111"/>
      <c r="F13869" s="138"/>
      <c r="G13869" s="111"/>
      <c r="J13869" s="111"/>
      <c r="AD13869" s="111"/>
      <c r="AH13869" s="111"/>
    </row>
    <row r="13870" spans="3:34">
      <c r="C13870" s="111"/>
      <c r="D13870" s="111"/>
      <c r="E13870" s="111"/>
      <c r="F13870" s="138"/>
      <c r="G13870" s="111"/>
      <c r="J13870" s="111"/>
      <c r="AD13870" s="111"/>
      <c r="AH13870" s="111"/>
    </row>
    <row r="13871" spans="3:34">
      <c r="C13871" s="111"/>
      <c r="D13871" s="111"/>
      <c r="E13871" s="111"/>
      <c r="F13871" s="138"/>
      <c r="G13871" s="111"/>
      <c r="J13871" s="111"/>
      <c r="AD13871" s="111"/>
      <c r="AH13871" s="111"/>
    </row>
    <row r="13872" spans="3:34">
      <c r="C13872" s="111"/>
      <c r="D13872" s="111"/>
      <c r="E13872" s="111"/>
      <c r="F13872" s="138"/>
      <c r="G13872" s="111"/>
      <c r="J13872" s="111"/>
      <c r="AD13872" s="111"/>
      <c r="AH13872" s="111"/>
    </row>
    <row r="13873" spans="3:34">
      <c r="C13873" s="111"/>
      <c r="D13873" s="111"/>
      <c r="E13873" s="111"/>
      <c r="F13873" s="138"/>
      <c r="G13873" s="111"/>
      <c r="J13873" s="111"/>
      <c r="AD13873" s="111"/>
      <c r="AH13873" s="111"/>
    </row>
    <row r="13874" spans="3:34">
      <c r="C13874" s="111"/>
      <c r="D13874" s="111"/>
      <c r="E13874" s="111"/>
      <c r="F13874" s="138"/>
      <c r="G13874" s="111"/>
      <c r="J13874" s="111"/>
      <c r="AD13874" s="111"/>
      <c r="AH13874" s="111"/>
    </row>
    <row r="13875" spans="3:34">
      <c r="C13875" s="111"/>
      <c r="D13875" s="111"/>
      <c r="E13875" s="111"/>
      <c r="F13875" s="138"/>
      <c r="G13875" s="111"/>
      <c r="J13875" s="111"/>
      <c r="AD13875" s="111"/>
      <c r="AH13875" s="111"/>
    </row>
    <row r="13876" spans="3:34">
      <c r="C13876" s="111"/>
      <c r="D13876" s="111"/>
      <c r="E13876" s="111"/>
      <c r="F13876" s="138"/>
      <c r="G13876" s="111"/>
      <c r="J13876" s="111"/>
      <c r="AD13876" s="111"/>
      <c r="AH13876" s="111"/>
    </row>
    <row r="13877" spans="3:34">
      <c r="C13877" s="111"/>
      <c r="D13877" s="111"/>
      <c r="E13877" s="111"/>
      <c r="F13877" s="138"/>
      <c r="G13877" s="111"/>
      <c r="J13877" s="111"/>
      <c r="AD13877" s="111"/>
      <c r="AH13877" s="111"/>
    </row>
    <row r="13878" spans="3:34">
      <c r="C13878" s="111"/>
      <c r="D13878" s="111"/>
      <c r="E13878" s="111"/>
      <c r="F13878" s="138"/>
      <c r="G13878" s="111"/>
      <c r="J13878" s="111"/>
      <c r="AD13878" s="111"/>
      <c r="AH13878" s="111"/>
    </row>
    <row r="13879" spans="3:34">
      <c r="C13879" s="111"/>
      <c r="D13879" s="111"/>
      <c r="E13879" s="111"/>
      <c r="F13879" s="138"/>
      <c r="G13879" s="111"/>
      <c r="J13879" s="111"/>
      <c r="AD13879" s="111"/>
      <c r="AH13879" s="111"/>
    </row>
    <row r="13880" spans="3:34">
      <c r="C13880" s="111"/>
      <c r="D13880" s="111"/>
      <c r="E13880" s="111"/>
      <c r="F13880" s="138"/>
      <c r="G13880" s="111"/>
      <c r="J13880" s="111"/>
      <c r="AD13880" s="111"/>
      <c r="AH13880" s="111"/>
    </row>
    <row r="13881" spans="3:34">
      <c r="C13881" s="111"/>
      <c r="D13881" s="111"/>
      <c r="E13881" s="111"/>
      <c r="F13881" s="138"/>
      <c r="G13881" s="111"/>
      <c r="J13881" s="111"/>
      <c r="AD13881" s="111"/>
      <c r="AH13881" s="111"/>
    </row>
    <row r="13882" spans="3:34">
      <c r="C13882" s="111"/>
      <c r="D13882" s="111"/>
      <c r="E13882" s="111"/>
      <c r="F13882" s="138"/>
      <c r="G13882" s="111"/>
      <c r="J13882" s="111"/>
      <c r="AD13882" s="111"/>
      <c r="AH13882" s="111"/>
    </row>
    <row r="13883" spans="3:34">
      <c r="C13883" s="111"/>
      <c r="D13883" s="111"/>
      <c r="E13883" s="111"/>
      <c r="F13883" s="138"/>
      <c r="G13883" s="111"/>
      <c r="J13883" s="111"/>
      <c r="AD13883" s="111"/>
      <c r="AH13883" s="111"/>
    </row>
    <row r="13884" spans="3:34">
      <c r="C13884" s="111"/>
      <c r="D13884" s="111"/>
      <c r="E13884" s="111"/>
      <c r="F13884" s="138"/>
      <c r="G13884" s="111"/>
      <c r="J13884" s="111"/>
      <c r="AD13884" s="111"/>
      <c r="AH13884" s="111"/>
    </row>
    <row r="13885" spans="3:34">
      <c r="C13885" s="111"/>
      <c r="D13885" s="111"/>
      <c r="E13885" s="111"/>
      <c r="F13885" s="138"/>
      <c r="G13885" s="111"/>
      <c r="J13885" s="111"/>
      <c r="AD13885" s="111"/>
      <c r="AH13885" s="111"/>
    </row>
    <row r="13886" spans="3:34">
      <c r="C13886" s="111"/>
      <c r="D13886" s="111"/>
      <c r="E13886" s="111"/>
      <c r="F13886" s="138"/>
      <c r="G13886" s="111"/>
      <c r="J13886" s="111"/>
      <c r="AD13886" s="111"/>
      <c r="AH13886" s="111"/>
    </row>
    <row r="13887" spans="3:34">
      <c r="C13887" s="111"/>
      <c r="D13887" s="111"/>
      <c r="E13887" s="111"/>
      <c r="F13887" s="138"/>
      <c r="G13887" s="111"/>
      <c r="J13887" s="111"/>
      <c r="AD13887" s="111"/>
      <c r="AH13887" s="111"/>
    </row>
    <row r="13888" spans="3:34">
      <c r="C13888" s="111"/>
      <c r="D13888" s="111"/>
      <c r="E13888" s="111"/>
      <c r="F13888" s="138"/>
      <c r="G13888" s="111"/>
      <c r="J13888" s="111"/>
      <c r="AD13888" s="111"/>
      <c r="AH13888" s="111"/>
    </row>
    <row r="13889" spans="3:34">
      <c r="C13889" s="111"/>
      <c r="D13889" s="111"/>
      <c r="E13889" s="111"/>
      <c r="F13889" s="138"/>
      <c r="G13889" s="111"/>
      <c r="J13889" s="111"/>
      <c r="AD13889" s="111"/>
      <c r="AH13889" s="111"/>
    </row>
    <row r="13890" spans="3:34">
      <c r="C13890" s="111"/>
      <c r="D13890" s="111"/>
      <c r="E13890" s="111"/>
      <c r="F13890" s="138"/>
      <c r="G13890" s="111"/>
      <c r="J13890" s="111"/>
      <c r="AD13890" s="111"/>
      <c r="AH13890" s="111"/>
    </row>
    <row r="13891" spans="3:34">
      <c r="C13891" s="111"/>
      <c r="D13891" s="111"/>
      <c r="E13891" s="111"/>
      <c r="F13891" s="138"/>
      <c r="G13891" s="111"/>
      <c r="J13891" s="111"/>
      <c r="AD13891" s="111"/>
      <c r="AH13891" s="111"/>
    </row>
    <row r="13892" spans="3:34">
      <c r="C13892" s="111"/>
      <c r="D13892" s="111"/>
      <c r="E13892" s="111"/>
      <c r="F13892" s="138"/>
      <c r="G13892" s="111"/>
      <c r="J13892" s="111"/>
      <c r="AD13892" s="111"/>
      <c r="AH13892" s="111"/>
    </row>
    <row r="13893" spans="3:34">
      <c r="C13893" s="111"/>
      <c r="D13893" s="111"/>
      <c r="E13893" s="111"/>
      <c r="F13893" s="138"/>
      <c r="G13893" s="111"/>
      <c r="J13893" s="111"/>
      <c r="AD13893" s="111"/>
      <c r="AH13893" s="111"/>
    </row>
    <row r="13894" spans="3:34">
      <c r="C13894" s="111"/>
      <c r="D13894" s="111"/>
      <c r="E13894" s="111"/>
      <c r="F13894" s="138"/>
      <c r="G13894" s="111"/>
      <c r="J13894" s="111"/>
      <c r="AD13894" s="111"/>
      <c r="AH13894" s="111"/>
    </row>
    <row r="13895" spans="3:34">
      <c r="C13895" s="111"/>
      <c r="D13895" s="111"/>
      <c r="E13895" s="111"/>
      <c r="F13895" s="138"/>
      <c r="G13895" s="111"/>
      <c r="J13895" s="111"/>
      <c r="AD13895" s="111"/>
      <c r="AH13895" s="111"/>
    </row>
    <row r="13896" spans="3:34">
      <c r="C13896" s="111"/>
      <c r="D13896" s="111"/>
      <c r="E13896" s="111"/>
      <c r="F13896" s="138"/>
      <c r="G13896" s="111"/>
      <c r="J13896" s="111"/>
      <c r="AD13896" s="111"/>
      <c r="AH13896" s="111"/>
    </row>
    <row r="13897" spans="3:34">
      <c r="C13897" s="111"/>
      <c r="D13897" s="111"/>
      <c r="E13897" s="111"/>
      <c r="F13897" s="138"/>
      <c r="G13897" s="111"/>
      <c r="J13897" s="111"/>
      <c r="AD13897" s="111"/>
      <c r="AH13897" s="111"/>
    </row>
    <row r="13898" spans="3:34">
      <c r="C13898" s="111"/>
      <c r="D13898" s="111"/>
      <c r="E13898" s="111"/>
      <c r="F13898" s="138"/>
      <c r="G13898" s="111"/>
      <c r="J13898" s="111"/>
      <c r="AD13898" s="111"/>
      <c r="AH13898" s="111"/>
    </row>
    <row r="13899" spans="3:34">
      <c r="C13899" s="111"/>
      <c r="D13899" s="111"/>
      <c r="E13899" s="111"/>
      <c r="F13899" s="138"/>
      <c r="G13899" s="111"/>
      <c r="J13899" s="111"/>
      <c r="AD13899" s="111"/>
      <c r="AH13899" s="111"/>
    </row>
    <row r="13900" spans="3:34">
      <c r="C13900" s="111"/>
      <c r="D13900" s="111"/>
      <c r="E13900" s="111"/>
      <c r="F13900" s="138"/>
      <c r="G13900" s="111"/>
      <c r="J13900" s="111"/>
      <c r="AD13900" s="111"/>
      <c r="AH13900" s="111"/>
    </row>
    <row r="13901" spans="3:34">
      <c r="C13901" s="111"/>
      <c r="D13901" s="111"/>
      <c r="E13901" s="111"/>
      <c r="F13901" s="138"/>
      <c r="G13901" s="111"/>
      <c r="J13901" s="111"/>
      <c r="AD13901" s="111"/>
      <c r="AH13901" s="111"/>
    </row>
    <row r="13902" spans="3:34">
      <c r="C13902" s="111"/>
      <c r="D13902" s="111"/>
      <c r="E13902" s="111"/>
      <c r="F13902" s="138"/>
      <c r="G13902" s="111"/>
      <c r="J13902" s="111"/>
      <c r="AD13902" s="111"/>
      <c r="AH13902" s="111"/>
    </row>
    <row r="13903" spans="3:34">
      <c r="C13903" s="111"/>
      <c r="D13903" s="111"/>
      <c r="E13903" s="111"/>
      <c r="F13903" s="138"/>
      <c r="G13903" s="111"/>
      <c r="J13903" s="111"/>
      <c r="AD13903" s="111"/>
      <c r="AH13903" s="111"/>
    </row>
    <row r="13904" spans="3:34">
      <c r="C13904" s="111"/>
      <c r="D13904" s="111"/>
      <c r="E13904" s="111"/>
      <c r="F13904" s="138"/>
      <c r="G13904" s="111"/>
      <c r="J13904" s="111"/>
      <c r="AD13904" s="111"/>
      <c r="AH13904" s="111"/>
    </row>
    <row r="13905" spans="3:34">
      <c r="C13905" s="111"/>
      <c r="D13905" s="111"/>
      <c r="E13905" s="111"/>
      <c r="F13905" s="138"/>
      <c r="G13905" s="111"/>
      <c r="J13905" s="111"/>
      <c r="AD13905" s="111"/>
      <c r="AH13905" s="111"/>
    </row>
    <row r="13906" spans="3:34">
      <c r="C13906" s="111"/>
      <c r="D13906" s="111"/>
      <c r="E13906" s="111"/>
      <c r="F13906" s="138"/>
      <c r="G13906" s="111"/>
      <c r="J13906" s="111"/>
      <c r="AD13906" s="111"/>
      <c r="AH13906" s="111"/>
    </row>
    <row r="13907" spans="3:34">
      <c r="C13907" s="111"/>
      <c r="D13907" s="111"/>
      <c r="E13907" s="111"/>
      <c r="F13907" s="138"/>
      <c r="G13907" s="111"/>
      <c r="J13907" s="111"/>
      <c r="AD13907" s="111"/>
      <c r="AH13907" s="111"/>
    </row>
    <row r="13908" spans="3:34">
      <c r="C13908" s="111"/>
      <c r="D13908" s="111"/>
      <c r="E13908" s="111"/>
      <c r="F13908" s="138"/>
      <c r="G13908" s="111"/>
      <c r="J13908" s="111"/>
      <c r="AD13908" s="111"/>
      <c r="AH13908" s="111"/>
    </row>
    <row r="13909" spans="3:34">
      <c r="C13909" s="111"/>
      <c r="D13909" s="111"/>
      <c r="E13909" s="111"/>
      <c r="F13909" s="138"/>
      <c r="G13909" s="111"/>
      <c r="J13909" s="111"/>
      <c r="AD13909" s="111"/>
      <c r="AH13909" s="111"/>
    </row>
    <row r="13910" spans="3:34">
      <c r="C13910" s="111"/>
      <c r="D13910" s="111"/>
      <c r="E13910" s="111"/>
      <c r="F13910" s="138"/>
      <c r="G13910" s="111"/>
      <c r="J13910" s="111"/>
      <c r="AD13910" s="111"/>
      <c r="AH13910" s="111"/>
    </row>
    <row r="13911" spans="3:34">
      <c r="C13911" s="111"/>
      <c r="D13911" s="111"/>
      <c r="E13911" s="111"/>
      <c r="F13911" s="138"/>
      <c r="G13911" s="111"/>
      <c r="J13911" s="111"/>
      <c r="AD13911" s="111"/>
      <c r="AH13911" s="111"/>
    </row>
    <row r="13912" spans="3:34">
      <c r="C13912" s="111"/>
      <c r="D13912" s="111"/>
      <c r="E13912" s="111"/>
      <c r="F13912" s="138"/>
      <c r="G13912" s="111"/>
      <c r="J13912" s="111"/>
      <c r="AD13912" s="111"/>
      <c r="AH13912" s="111"/>
    </row>
    <row r="13913" spans="3:34">
      <c r="C13913" s="111"/>
      <c r="D13913" s="111"/>
      <c r="E13913" s="111"/>
      <c r="F13913" s="138"/>
      <c r="G13913" s="111"/>
      <c r="J13913" s="111"/>
      <c r="AD13913" s="111"/>
      <c r="AH13913" s="111"/>
    </row>
    <row r="13914" spans="3:34">
      <c r="C13914" s="111"/>
      <c r="D13914" s="111"/>
      <c r="E13914" s="111"/>
      <c r="F13914" s="138"/>
      <c r="G13914" s="111"/>
      <c r="J13914" s="111"/>
      <c r="AD13914" s="111"/>
      <c r="AH13914" s="111"/>
    </row>
    <row r="13915" spans="3:34">
      <c r="C13915" s="111"/>
      <c r="D13915" s="111"/>
      <c r="E13915" s="111"/>
      <c r="F13915" s="138"/>
      <c r="G13915" s="111"/>
      <c r="J13915" s="111"/>
      <c r="AD13915" s="111"/>
      <c r="AH13915" s="111"/>
    </row>
    <row r="13916" spans="3:34">
      <c r="C13916" s="111"/>
      <c r="D13916" s="111"/>
      <c r="E13916" s="111"/>
      <c r="F13916" s="138"/>
      <c r="G13916" s="111"/>
      <c r="J13916" s="111"/>
      <c r="AD13916" s="111"/>
      <c r="AH13916" s="111"/>
    </row>
    <row r="13917" spans="3:34">
      <c r="C13917" s="111"/>
      <c r="D13917" s="111"/>
      <c r="E13917" s="111"/>
      <c r="F13917" s="138"/>
      <c r="G13917" s="111"/>
      <c r="J13917" s="111"/>
      <c r="AD13917" s="111"/>
      <c r="AH13917" s="111"/>
    </row>
    <row r="13918" spans="3:34">
      <c r="C13918" s="111"/>
      <c r="D13918" s="111"/>
      <c r="E13918" s="111"/>
      <c r="F13918" s="138"/>
      <c r="G13918" s="111"/>
      <c r="J13918" s="111"/>
      <c r="AD13918" s="111"/>
      <c r="AH13918" s="111"/>
    </row>
    <row r="13919" spans="3:34">
      <c r="C13919" s="111"/>
      <c r="D13919" s="111"/>
      <c r="E13919" s="111"/>
      <c r="F13919" s="138"/>
      <c r="G13919" s="111"/>
      <c r="J13919" s="111"/>
      <c r="AD13919" s="111"/>
      <c r="AH13919" s="111"/>
    </row>
    <row r="13920" spans="3:34">
      <c r="C13920" s="111"/>
      <c r="D13920" s="111"/>
      <c r="E13920" s="111"/>
      <c r="F13920" s="138"/>
      <c r="G13920" s="111"/>
      <c r="J13920" s="111"/>
      <c r="AD13920" s="111"/>
      <c r="AH13920" s="111"/>
    </row>
    <row r="13921" spans="3:34">
      <c r="C13921" s="111"/>
      <c r="D13921" s="111"/>
      <c r="E13921" s="111"/>
      <c r="F13921" s="138"/>
      <c r="G13921" s="111"/>
      <c r="J13921" s="111"/>
      <c r="AD13921" s="111"/>
      <c r="AH13921" s="111"/>
    </row>
    <row r="13922" spans="3:34">
      <c r="C13922" s="111"/>
      <c r="D13922" s="111"/>
      <c r="E13922" s="111"/>
      <c r="F13922" s="138"/>
      <c r="G13922" s="111"/>
      <c r="J13922" s="111"/>
      <c r="AD13922" s="111"/>
      <c r="AH13922" s="111"/>
    </row>
    <row r="13923" spans="3:34">
      <c r="C13923" s="111"/>
      <c r="D13923" s="111"/>
      <c r="E13923" s="111"/>
      <c r="F13923" s="138"/>
      <c r="G13923" s="111"/>
      <c r="J13923" s="111"/>
      <c r="AD13923" s="111"/>
      <c r="AH13923" s="111"/>
    </row>
    <row r="13924" spans="3:34">
      <c r="C13924" s="111"/>
      <c r="D13924" s="111"/>
      <c r="E13924" s="111"/>
      <c r="F13924" s="138"/>
      <c r="G13924" s="111"/>
      <c r="J13924" s="111"/>
      <c r="AD13924" s="111"/>
      <c r="AH13924" s="111"/>
    </row>
    <row r="13925" spans="3:34">
      <c r="C13925" s="111"/>
      <c r="D13925" s="111"/>
      <c r="E13925" s="111"/>
      <c r="F13925" s="138"/>
      <c r="G13925" s="111"/>
      <c r="J13925" s="111"/>
      <c r="AD13925" s="111"/>
      <c r="AH13925" s="111"/>
    </row>
    <row r="13926" spans="3:34">
      <c r="C13926" s="111"/>
      <c r="D13926" s="111"/>
      <c r="E13926" s="111"/>
      <c r="F13926" s="138"/>
      <c r="G13926" s="111"/>
      <c r="J13926" s="111"/>
      <c r="AD13926" s="111"/>
      <c r="AH13926" s="111"/>
    </row>
    <row r="13927" spans="3:34">
      <c r="C13927" s="111"/>
      <c r="D13927" s="111"/>
      <c r="E13927" s="111"/>
      <c r="F13927" s="138"/>
      <c r="G13927" s="111"/>
      <c r="J13927" s="111"/>
      <c r="AD13927" s="111"/>
      <c r="AH13927" s="111"/>
    </row>
    <row r="13928" spans="3:34">
      <c r="C13928" s="111"/>
      <c r="D13928" s="111"/>
      <c r="E13928" s="111"/>
      <c r="F13928" s="138"/>
      <c r="G13928" s="111"/>
      <c r="J13928" s="111"/>
      <c r="AD13928" s="111"/>
      <c r="AH13928" s="111"/>
    </row>
    <row r="13929" spans="3:34">
      <c r="C13929" s="111"/>
      <c r="D13929" s="111"/>
      <c r="E13929" s="111"/>
      <c r="F13929" s="138"/>
      <c r="G13929" s="111"/>
      <c r="J13929" s="111"/>
      <c r="AD13929" s="111"/>
      <c r="AH13929" s="111"/>
    </row>
    <row r="13930" spans="3:34">
      <c r="C13930" s="111"/>
      <c r="D13930" s="111"/>
      <c r="E13930" s="111"/>
      <c r="F13930" s="138"/>
      <c r="G13930" s="111"/>
      <c r="J13930" s="111"/>
      <c r="AD13930" s="111"/>
      <c r="AH13930" s="111"/>
    </row>
    <row r="13931" spans="3:34">
      <c r="C13931" s="111"/>
      <c r="D13931" s="111"/>
      <c r="E13931" s="111"/>
      <c r="F13931" s="138"/>
      <c r="G13931" s="111"/>
      <c r="J13931" s="111"/>
      <c r="AD13931" s="111"/>
      <c r="AH13931" s="111"/>
    </row>
    <row r="13932" spans="3:34">
      <c r="C13932" s="111"/>
      <c r="D13932" s="111"/>
      <c r="E13932" s="111"/>
      <c r="F13932" s="138"/>
      <c r="G13932" s="111"/>
      <c r="J13932" s="111"/>
      <c r="AD13932" s="111"/>
      <c r="AH13932" s="111"/>
    </row>
    <row r="13933" spans="3:34">
      <c r="C13933" s="111"/>
      <c r="D13933" s="111"/>
      <c r="E13933" s="111"/>
      <c r="F13933" s="138"/>
      <c r="G13933" s="111"/>
      <c r="J13933" s="111"/>
      <c r="AD13933" s="111"/>
      <c r="AH13933" s="111"/>
    </row>
    <row r="13934" spans="3:34">
      <c r="C13934" s="111"/>
      <c r="D13934" s="111"/>
      <c r="E13934" s="111"/>
      <c r="F13934" s="138"/>
      <c r="G13934" s="111"/>
      <c r="J13934" s="111"/>
      <c r="AD13934" s="111"/>
      <c r="AH13934" s="111"/>
    </row>
    <row r="13935" spans="3:34">
      <c r="C13935" s="111"/>
      <c r="D13935" s="111"/>
      <c r="E13935" s="111"/>
      <c r="F13935" s="138"/>
      <c r="G13935" s="111"/>
      <c r="J13935" s="111"/>
      <c r="AD13935" s="111"/>
      <c r="AH13935" s="111"/>
    </row>
    <row r="13936" spans="3:34">
      <c r="C13936" s="111"/>
      <c r="D13936" s="111"/>
      <c r="E13936" s="111"/>
      <c r="F13936" s="138"/>
      <c r="G13936" s="111"/>
      <c r="J13936" s="111"/>
      <c r="AD13936" s="111"/>
      <c r="AH13936" s="111"/>
    </row>
    <row r="13937" spans="3:34">
      <c r="C13937" s="111"/>
      <c r="D13937" s="111"/>
      <c r="E13937" s="111"/>
      <c r="F13937" s="138"/>
      <c r="G13937" s="111"/>
      <c r="J13937" s="111"/>
      <c r="AD13937" s="111"/>
      <c r="AH13937" s="111"/>
    </row>
    <row r="13938" spans="3:34">
      <c r="C13938" s="111"/>
      <c r="D13938" s="111"/>
      <c r="E13938" s="111"/>
      <c r="F13938" s="138"/>
      <c r="G13938" s="111"/>
      <c r="J13938" s="111"/>
      <c r="AD13938" s="111"/>
      <c r="AH13938" s="111"/>
    </row>
    <row r="13939" spans="3:34">
      <c r="C13939" s="111"/>
      <c r="D13939" s="111"/>
      <c r="E13939" s="111"/>
      <c r="F13939" s="138"/>
      <c r="G13939" s="111"/>
      <c r="J13939" s="111"/>
      <c r="AD13939" s="111"/>
      <c r="AH13939" s="111"/>
    </row>
    <row r="13940" spans="3:34">
      <c r="C13940" s="111"/>
      <c r="D13940" s="111"/>
      <c r="E13940" s="111"/>
      <c r="F13940" s="138"/>
      <c r="G13940" s="111"/>
      <c r="J13940" s="111"/>
      <c r="AD13940" s="111"/>
      <c r="AH13940" s="111"/>
    </row>
    <row r="13941" spans="3:34">
      <c r="C13941" s="111"/>
      <c r="D13941" s="111"/>
      <c r="E13941" s="111"/>
      <c r="F13941" s="138"/>
      <c r="G13941" s="111"/>
      <c r="J13941" s="111"/>
      <c r="AD13941" s="111"/>
      <c r="AH13941" s="111"/>
    </row>
    <row r="13942" spans="3:34">
      <c r="C13942" s="111"/>
      <c r="D13942" s="111"/>
      <c r="E13942" s="111"/>
      <c r="F13942" s="138"/>
      <c r="G13942" s="111"/>
      <c r="J13942" s="111"/>
      <c r="AD13942" s="111"/>
      <c r="AH13942" s="111"/>
    </row>
    <row r="13943" spans="3:34">
      <c r="C13943" s="111"/>
      <c r="D13943" s="111"/>
      <c r="E13943" s="111"/>
      <c r="F13943" s="138"/>
      <c r="G13943" s="111"/>
      <c r="J13943" s="111"/>
      <c r="AD13943" s="111"/>
      <c r="AH13943" s="111"/>
    </row>
    <row r="13944" spans="3:34">
      <c r="C13944" s="111"/>
      <c r="D13944" s="111"/>
      <c r="E13944" s="111"/>
      <c r="F13944" s="138"/>
      <c r="G13944" s="111"/>
      <c r="J13944" s="111"/>
      <c r="AD13944" s="111"/>
      <c r="AH13944" s="111"/>
    </row>
    <row r="13945" spans="3:34">
      <c r="C13945" s="111"/>
      <c r="D13945" s="111"/>
      <c r="E13945" s="111"/>
      <c r="F13945" s="138"/>
      <c r="G13945" s="111"/>
      <c r="J13945" s="111"/>
      <c r="AD13945" s="111"/>
      <c r="AH13945" s="111"/>
    </row>
    <row r="13946" spans="3:34">
      <c r="C13946" s="111"/>
      <c r="D13946" s="111"/>
      <c r="E13946" s="111"/>
      <c r="F13946" s="138"/>
      <c r="G13946" s="111"/>
      <c r="J13946" s="111"/>
      <c r="AD13946" s="111"/>
      <c r="AH13946" s="111"/>
    </row>
    <row r="13947" spans="3:34">
      <c r="C13947" s="111"/>
      <c r="D13947" s="111"/>
      <c r="E13947" s="111"/>
      <c r="F13947" s="138"/>
      <c r="G13947" s="111"/>
      <c r="J13947" s="111"/>
      <c r="AD13947" s="111"/>
      <c r="AH13947" s="111"/>
    </row>
    <row r="13948" spans="3:34">
      <c r="C13948" s="111"/>
      <c r="D13948" s="111"/>
      <c r="E13948" s="111"/>
      <c r="F13948" s="138"/>
      <c r="G13948" s="111"/>
      <c r="J13948" s="111"/>
      <c r="AD13948" s="111"/>
      <c r="AH13948" s="111"/>
    </row>
    <row r="13949" spans="3:34">
      <c r="C13949" s="111"/>
      <c r="D13949" s="111"/>
      <c r="E13949" s="111"/>
      <c r="F13949" s="138"/>
      <c r="G13949" s="111"/>
      <c r="J13949" s="111"/>
      <c r="AD13949" s="111"/>
      <c r="AH13949" s="111"/>
    </row>
    <row r="13950" spans="3:34">
      <c r="C13950" s="111"/>
      <c r="D13950" s="111"/>
      <c r="E13950" s="111"/>
      <c r="F13950" s="138"/>
      <c r="G13950" s="111"/>
      <c r="J13950" s="111"/>
      <c r="AD13950" s="111"/>
      <c r="AH13950" s="111"/>
    </row>
    <row r="13951" spans="3:34">
      <c r="C13951" s="111"/>
      <c r="D13951" s="111"/>
      <c r="E13951" s="111"/>
      <c r="F13951" s="138"/>
      <c r="G13951" s="111"/>
      <c r="J13951" s="111"/>
      <c r="AD13951" s="111"/>
      <c r="AH13951" s="111"/>
    </row>
    <row r="13952" spans="3:34">
      <c r="C13952" s="111"/>
      <c r="D13952" s="111"/>
      <c r="E13952" s="111"/>
      <c r="F13952" s="138"/>
      <c r="G13952" s="111"/>
      <c r="J13952" s="111"/>
      <c r="AD13952" s="111"/>
      <c r="AH13952" s="111"/>
    </row>
    <row r="13953" spans="3:34">
      <c r="C13953" s="111"/>
      <c r="D13953" s="111"/>
      <c r="E13953" s="111"/>
      <c r="F13953" s="138"/>
      <c r="G13953" s="111"/>
      <c r="J13953" s="111"/>
      <c r="AD13953" s="111"/>
      <c r="AH13953" s="111"/>
    </row>
    <row r="13954" spans="3:34">
      <c r="C13954" s="111"/>
      <c r="D13954" s="111"/>
      <c r="E13954" s="111"/>
      <c r="F13954" s="138"/>
      <c r="G13954" s="111"/>
      <c r="J13954" s="111"/>
      <c r="AD13954" s="111"/>
      <c r="AH13954" s="111"/>
    </row>
    <row r="13955" spans="3:34">
      <c r="C13955" s="111"/>
      <c r="D13955" s="111"/>
      <c r="E13955" s="111"/>
      <c r="F13955" s="138"/>
      <c r="G13955" s="111"/>
      <c r="J13955" s="111"/>
      <c r="AD13955" s="111"/>
      <c r="AH13955" s="111"/>
    </row>
    <row r="13956" spans="3:34">
      <c r="C13956" s="111"/>
      <c r="D13956" s="111"/>
      <c r="E13956" s="111"/>
      <c r="F13956" s="138"/>
      <c r="G13956" s="111"/>
      <c r="J13956" s="111"/>
      <c r="AD13956" s="111"/>
      <c r="AH13956" s="111"/>
    </row>
    <row r="13957" spans="3:34">
      <c r="C13957" s="111"/>
      <c r="D13957" s="111"/>
      <c r="E13957" s="111"/>
      <c r="F13957" s="138"/>
      <c r="G13957" s="111"/>
      <c r="J13957" s="111"/>
      <c r="AD13957" s="111"/>
      <c r="AH13957" s="111"/>
    </row>
    <row r="13958" spans="3:34">
      <c r="C13958" s="111"/>
      <c r="D13958" s="111"/>
      <c r="E13958" s="111"/>
      <c r="F13958" s="138"/>
      <c r="G13958" s="111"/>
      <c r="J13958" s="111"/>
      <c r="AD13958" s="111"/>
      <c r="AH13958" s="111"/>
    </row>
    <row r="13959" spans="3:34">
      <c r="C13959" s="111"/>
      <c r="D13959" s="111"/>
      <c r="E13959" s="111"/>
      <c r="F13959" s="138"/>
      <c r="G13959" s="111"/>
      <c r="J13959" s="111"/>
      <c r="AD13959" s="111"/>
      <c r="AH13959" s="111"/>
    </row>
    <row r="13960" spans="3:34">
      <c r="C13960" s="111"/>
      <c r="D13960" s="111"/>
      <c r="E13960" s="111"/>
      <c r="F13960" s="138"/>
      <c r="G13960" s="111"/>
      <c r="J13960" s="111"/>
      <c r="AD13960" s="111"/>
      <c r="AH13960" s="111"/>
    </row>
    <row r="13961" spans="3:34">
      <c r="C13961" s="111"/>
      <c r="D13961" s="111"/>
      <c r="E13961" s="111"/>
      <c r="F13961" s="138"/>
      <c r="G13961" s="111"/>
      <c r="J13961" s="111"/>
      <c r="AD13961" s="111"/>
      <c r="AH13961" s="111"/>
    </row>
    <row r="13962" spans="3:34">
      <c r="C13962" s="111"/>
      <c r="D13962" s="111"/>
      <c r="E13962" s="111"/>
      <c r="F13962" s="138"/>
      <c r="G13962" s="111"/>
      <c r="J13962" s="111"/>
      <c r="AD13962" s="111"/>
      <c r="AH13962" s="111"/>
    </row>
    <row r="13963" spans="3:34">
      <c r="C13963" s="111"/>
      <c r="D13963" s="111"/>
      <c r="E13963" s="111"/>
      <c r="F13963" s="138"/>
      <c r="G13963" s="111"/>
      <c r="J13963" s="111"/>
      <c r="AD13963" s="111"/>
      <c r="AH13963" s="111"/>
    </row>
    <row r="13964" spans="3:34">
      <c r="C13964" s="111"/>
      <c r="D13964" s="111"/>
      <c r="E13964" s="111"/>
      <c r="F13964" s="138"/>
      <c r="G13964" s="111"/>
      <c r="J13964" s="111"/>
      <c r="AD13964" s="111"/>
      <c r="AH13964" s="111"/>
    </row>
    <row r="13965" spans="3:34">
      <c r="C13965" s="111"/>
      <c r="D13965" s="111"/>
      <c r="E13965" s="111"/>
      <c r="F13965" s="138"/>
      <c r="G13965" s="111"/>
      <c r="J13965" s="111"/>
      <c r="AD13965" s="111"/>
      <c r="AH13965" s="111"/>
    </row>
    <row r="13966" spans="3:34">
      <c r="C13966" s="111"/>
      <c r="D13966" s="111"/>
      <c r="E13966" s="111"/>
      <c r="F13966" s="138"/>
      <c r="G13966" s="111"/>
      <c r="J13966" s="111"/>
      <c r="AD13966" s="111"/>
      <c r="AH13966" s="111"/>
    </row>
    <row r="13967" spans="3:34">
      <c r="C13967" s="111"/>
      <c r="D13967" s="111"/>
      <c r="E13967" s="111"/>
      <c r="F13967" s="138"/>
      <c r="G13967" s="111"/>
      <c r="J13967" s="111"/>
      <c r="AD13967" s="111"/>
      <c r="AH13967" s="111"/>
    </row>
    <row r="13968" spans="3:34">
      <c r="C13968" s="111"/>
      <c r="D13968" s="111"/>
      <c r="E13968" s="111"/>
      <c r="F13968" s="138"/>
      <c r="G13968" s="111"/>
      <c r="J13968" s="111"/>
      <c r="AD13968" s="111"/>
      <c r="AH13968" s="111"/>
    </row>
    <row r="13969" spans="3:34">
      <c r="C13969" s="111"/>
      <c r="D13969" s="111"/>
      <c r="E13969" s="111"/>
      <c r="F13969" s="138"/>
      <c r="G13969" s="111"/>
      <c r="J13969" s="111"/>
      <c r="AD13969" s="111"/>
      <c r="AH13969" s="111"/>
    </row>
    <row r="13970" spans="3:34">
      <c r="C13970" s="111"/>
      <c r="D13970" s="111"/>
      <c r="E13970" s="111"/>
      <c r="F13970" s="138"/>
      <c r="G13970" s="111"/>
      <c r="J13970" s="111"/>
      <c r="AD13970" s="111"/>
      <c r="AH13970" s="111"/>
    </row>
    <row r="13971" spans="3:34">
      <c r="C13971" s="111"/>
      <c r="D13971" s="111"/>
      <c r="E13971" s="111"/>
      <c r="F13971" s="138"/>
      <c r="G13971" s="111"/>
      <c r="J13971" s="111"/>
      <c r="AD13971" s="111"/>
      <c r="AH13971" s="111"/>
    </row>
    <row r="13972" spans="3:34">
      <c r="C13972" s="111"/>
      <c r="D13972" s="111"/>
      <c r="E13972" s="111"/>
      <c r="F13972" s="138"/>
      <c r="G13972" s="111"/>
      <c r="J13972" s="111"/>
      <c r="AD13972" s="111"/>
      <c r="AH13972" s="111"/>
    </row>
    <row r="13973" spans="3:34">
      <c r="C13973" s="111"/>
      <c r="D13973" s="111"/>
      <c r="E13973" s="111"/>
      <c r="F13973" s="138"/>
      <c r="G13973" s="111"/>
      <c r="J13973" s="111"/>
      <c r="AD13973" s="111"/>
      <c r="AH13973" s="111"/>
    </row>
    <row r="13974" spans="3:34">
      <c r="C13974" s="111"/>
      <c r="D13974" s="111"/>
      <c r="E13974" s="111"/>
      <c r="F13974" s="138"/>
      <c r="G13974" s="111"/>
      <c r="J13974" s="111"/>
      <c r="AD13974" s="111"/>
      <c r="AH13974" s="111"/>
    </row>
    <row r="13975" spans="3:34">
      <c r="C13975" s="111"/>
      <c r="D13975" s="111"/>
      <c r="E13975" s="111"/>
      <c r="F13975" s="138"/>
      <c r="G13975" s="111"/>
      <c r="J13975" s="111"/>
      <c r="AD13975" s="111"/>
      <c r="AH13975" s="111"/>
    </row>
    <row r="13976" spans="3:34">
      <c r="C13976" s="111"/>
      <c r="D13976" s="111"/>
      <c r="E13976" s="111"/>
      <c r="F13976" s="138"/>
      <c r="G13976" s="111"/>
      <c r="J13976" s="111"/>
      <c r="AD13976" s="111"/>
      <c r="AH13976" s="111"/>
    </row>
    <row r="13977" spans="3:34">
      <c r="C13977" s="111"/>
      <c r="D13977" s="111"/>
      <c r="E13977" s="111"/>
      <c r="F13977" s="138"/>
      <c r="G13977" s="111"/>
      <c r="J13977" s="111"/>
      <c r="AD13977" s="111"/>
      <c r="AH13977" s="111"/>
    </row>
    <row r="13978" spans="3:34">
      <c r="C13978" s="111"/>
      <c r="D13978" s="111"/>
      <c r="E13978" s="111"/>
      <c r="F13978" s="138"/>
      <c r="G13978" s="111"/>
      <c r="J13978" s="111"/>
      <c r="AD13978" s="111"/>
      <c r="AH13978" s="111"/>
    </row>
    <row r="13979" spans="3:34">
      <c r="C13979" s="111"/>
      <c r="D13979" s="111"/>
      <c r="E13979" s="111"/>
      <c r="F13979" s="138"/>
      <c r="G13979" s="111"/>
      <c r="J13979" s="111"/>
      <c r="AD13979" s="111"/>
      <c r="AH13979" s="111"/>
    </row>
    <row r="13980" spans="3:34">
      <c r="C13980" s="111"/>
      <c r="D13980" s="111"/>
      <c r="E13980" s="111"/>
      <c r="F13980" s="138"/>
      <c r="G13980" s="111"/>
      <c r="J13980" s="111"/>
      <c r="AD13980" s="111"/>
      <c r="AH13980" s="111"/>
    </row>
    <row r="13981" spans="3:34">
      <c r="C13981" s="111"/>
      <c r="D13981" s="111"/>
      <c r="E13981" s="111"/>
      <c r="F13981" s="138"/>
      <c r="G13981" s="111"/>
      <c r="J13981" s="111"/>
      <c r="AD13981" s="111"/>
      <c r="AH13981" s="111"/>
    </row>
    <row r="13982" spans="3:34">
      <c r="C13982" s="111"/>
      <c r="D13982" s="111"/>
      <c r="E13982" s="111"/>
      <c r="F13982" s="138"/>
      <c r="G13982" s="111"/>
      <c r="J13982" s="111"/>
      <c r="AD13982" s="111"/>
      <c r="AH13982" s="111"/>
    </row>
    <row r="13983" spans="3:34">
      <c r="C13983" s="111"/>
      <c r="D13983" s="111"/>
      <c r="E13983" s="111"/>
      <c r="F13983" s="138"/>
      <c r="G13983" s="111"/>
      <c r="J13983" s="111"/>
      <c r="AD13983" s="111"/>
      <c r="AH13983" s="111"/>
    </row>
    <row r="13984" spans="3:34">
      <c r="C13984" s="111"/>
      <c r="D13984" s="111"/>
      <c r="E13984" s="111"/>
      <c r="F13984" s="138"/>
      <c r="G13984" s="111"/>
      <c r="J13984" s="111"/>
      <c r="AD13984" s="111"/>
      <c r="AH13984" s="111"/>
    </row>
    <row r="13985" spans="3:34">
      <c r="C13985" s="111"/>
      <c r="D13985" s="111"/>
      <c r="E13985" s="111"/>
      <c r="F13985" s="138"/>
      <c r="G13985" s="111"/>
      <c r="J13985" s="111"/>
      <c r="AD13985" s="111"/>
      <c r="AH13985" s="111"/>
    </row>
    <row r="13986" spans="3:34">
      <c r="C13986" s="111"/>
      <c r="D13986" s="111"/>
      <c r="E13986" s="111"/>
      <c r="F13986" s="138"/>
      <c r="G13986" s="111"/>
      <c r="J13986" s="111"/>
      <c r="AD13986" s="111"/>
      <c r="AH13986" s="111"/>
    </row>
    <row r="13987" spans="3:34">
      <c r="C13987" s="111"/>
      <c r="D13987" s="111"/>
      <c r="E13987" s="111"/>
      <c r="F13987" s="138"/>
      <c r="G13987" s="111"/>
      <c r="J13987" s="111"/>
      <c r="AD13987" s="111"/>
      <c r="AH13987" s="111"/>
    </row>
    <row r="13988" spans="3:34">
      <c r="C13988" s="111"/>
      <c r="D13988" s="111"/>
      <c r="E13988" s="111"/>
      <c r="F13988" s="138"/>
      <c r="G13988" s="111"/>
      <c r="J13988" s="111"/>
      <c r="AD13988" s="111"/>
      <c r="AH13988" s="111"/>
    </row>
    <row r="13989" spans="3:34">
      <c r="C13989" s="111"/>
      <c r="D13989" s="111"/>
      <c r="E13989" s="111"/>
      <c r="F13989" s="138"/>
      <c r="G13989" s="111"/>
      <c r="J13989" s="111"/>
      <c r="AD13989" s="111"/>
      <c r="AH13989" s="111"/>
    </row>
    <row r="13990" spans="3:34">
      <c r="C13990" s="111"/>
      <c r="D13990" s="111"/>
      <c r="E13990" s="111"/>
      <c r="F13990" s="138"/>
      <c r="G13990" s="111"/>
      <c r="J13990" s="111"/>
      <c r="AD13990" s="111"/>
      <c r="AH13990" s="111"/>
    </row>
    <row r="13991" spans="3:34">
      <c r="C13991" s="111"/>
      <c r="D13991" s="111"/>
      <c r="E13991" s="111"/>
      <c r="F13991" s="138"/>
      <c r="G13991" s="111"/>
      <c r="J13991" s="111"/>
      <c r="AD13991" s="111"/>
      <c r="AH13991" s="111"/>
    </row>
    <row r="13992" spans="3:34">
      <c r="C13992" s="111"/>
      <c r="D13992" s="111"/>
      <c r="E13992" s="111"/>
      <c r="F13992" s="138"/>
      <c r="G13992" s="111"/>
      <c r="J13992" s="111"/>
      <c r="AD13992" s="111"/>
      <c r="AH13992" s="111"/>
    </row>
    <row r="13993" spans="3:34">
      <c r="C13993" s="111"/>
      <c r="D13993" s="111"/>
      <c r="E13993" s="111"/>
      <c r="F13993" s="138"/>
      <c r="G13993" s="111"/>
      <c r="J13993" s="111"/>
      <c r="AD13993" s="111"/>
      <c r="AH13993" s="111"/>
    </row>
    <row r="13994" spans="3:34">
      <c r="C13994" s="111"/>
      <c r="D13994" s="111"/>
      <c r="E13994" s="111"/>
      <c r="F13994" s="138"/>
      <c r="G13994" s="111"/>
      <c r="J13994" s="111"/>
      <c r="AD13994" s="111"/>
      <c r="AH13994" s="111"/>
    </row>
    <row r="13995" spans="3:34">
      <c r="C13995" s="111"/>
      <c r="D13995" s="111"/>
      <c r="E13995" s="111"/>
      <c r="F13995" s="138"/>
      <c r="G13995" s="111"/>
      <c r="J13995" s="111"/>
      <c r="AD13995" s="111"/>
      <c r="AH13995" s="111"/>
    </row>
    <row r="13996" spans="3:34">
      <c r="C13996" s="111"/>
      <c r="D13996" s="111"/>
      <c r="E13996" s="111"/>
      <c r="F13996" s="138"/>
      <c r="G13996" s="111"/>
      <c r="J13996" s="111"/>
      <c r="AD13996" s="111"/>
      <c r="AH13996" s="111"/>
    </row>
    <row r="13997" spans="3:34">
      <c r="C13997" s="111"/>
      <c r="D13997" s="111"/>
      <c r="E13997" s="111"/>
      <c r="F13997" s="138"/>
      <c r="G13997" s="111"/>
      <c r="J13997" s="111"/>
      <c r="AD13997" s="111"/>
      <c r="AH13997" s="111"/>
    </row>
    <row r="13998" spans="3:34">
      <c r="C13998" s="111"/>
      <c r="D13998" s="111"/>
      <c r="E13998" s="111"/>
      <c r="F13998" s="138"/>
      <c r="G13998" s="111"/>
      <c r="J13998" s="111"/>
      <c r="AD13998" s="111"/>
      <c r="AH13998" s="111"/>
    </row>
    <row r="13999" spans="3:34">
      <c r="C13999" s="111"/>
      <c r="D13999" s="111"/>
      <c r="E13999" s="111"/>
      <c r="F13999" s="138"/>
      <c r="G13999" s="111"/>
      <c r="J13999" s="111"/>
      <c r="AD13999" s="111"/>
      <c r="AH13999" s="111"/>
    </row>
    <row r="14000" spans="3:34">
      <c r="C14000" s="111"/>
      <c r="D14000" s="111"/>
      <c r="E14000" s="111"/>
      <c r="F14000" s="138"/>
      <c r="G14000" s="111"/>
      <c r="J14000" s="111"/>
      <c r="AD14000" s="111"/>
      <c r="AH14000" s="111"/>
    </row>
    <row r="14001" spans="3:34">
      <c r="C14001" s="111"/>
      <c r="D14001" s="111"/>
      <c r="E14001" s="111"/>
      <c r="F14001" s="138"/>
      <c r="G14001" s="111"/>
      <c r="J14001" s="111"/>
      <c r="AD14001" s="111"/>
      <c r="AH14001" s="111"/>
    </row>
    <row r="14002" spans="3:34">
      <c r="C14002" s="111"/>
      <c r="D14002" s="111"/>
      <c r="E14002" s="111"/>
      <c r="F14002" s="138"/>
      <c r="G14002" s="111"/>
      <c r="J14002" s="111"/>
      <c r="AD14002" s="111"/>
      <c r="AH14002" s="111"/>
    </row>
    <row r="14003" spans="3:34">
      <c r="C14003" s="111"/>
      <c r="D14003" s="111"/>
      <c r="E14003" s="111"/>
      <c r="F14003" s="138"/>
      <c r="G14003" s="111"/>
      <c r="J14003" s="111"/>
      <c r="AD14003" s="111"/>
      <c r="AH14003" s="111"/>
    </row>
    <row r="14004" spans="3:34">
      <c r="C14004" s="111"/>
      <c r="D14004" s="111"/>
      <c r="E14004" s="111"/>
      <c r="F14004" s="138"/>
      <c r="G14004" s="111"/>
      <c r="J14004" s="111"/>
      <c r="AD14004" s="111"/>
      <c r="AH14004" s="111"/>
    </row>
    <row r="14005" spans="3:34">
      <c r="C14005" s="111"/>
      <c r="D14005" s="111"/>
      <c r="E14005" s="111"/>
      <c r="F14005" s="138"/>
      <c r="G14005" s="111"/>
      <c r="J14005" s="111"/>
      <c r="AD14005" s="111"/>
      <c r="AH14005" s="111"/>
    </row>
    <row r="14006" spans="3:34">
      <c r="C14006" s="111"/>
      <c r="D14006" s="111"/>
      <c r="E14006" s="111"/>
      <c r="F14006" s="138"/>
      <c r="G14006" s="111"/>
      <c r="J14006" s="111"/>
      <c r="AD14006" s="111"/>
      <c r="AH14006" s="111"/>
    </row>
    <row r="14007" spans="3:34">
      <c r="C14007" s="111"/>
      <c r="D14007" s="111"/>
      <c r="E14007" s="111"/>
      <c r="F14007" s="138"/>
      <c r="G14007" s="111"/>
      <c r="J14007" s="111"/>
      <c r="AD14007" s="111"/>
      <c r="AH14007" s="111"/>
    </row>
    <row r="14008" spans="3:34">
      <c r="C14008" s="111"/>
      <c r="D14008" s="111"/>
      <c r="E14008" s="111"/>
      <c r="F14008" s="138"/>
      <c r="G14008" s="111"/>
      <c r="J14008" s="111"/>
      <c r="AD14008" s="111"/>
      <c r="AH14008" s="111"/>
    </row>
    <row r="14009" spans="3:34">
      <c r="C14009" s="111"/>
      <c r="D14009" s="111"/>
      <c r="E14009" s="111"/>
      <c r="F14009" s="138"/>
      <c r="G14009" s="111"/>
      <c r="J14009" s="111"/>
      <c r="AD14009" s="111"/>
      <c r="AH14009" s="111"/>
    </row>
    <row r="14010" spans="3:34">
      <c r="C14010" s="111"/>
      <c r="D14010" s="111"/>
      <c r="E14010" s="111"/>
      <c r="F14010" s="138"/>
      <c r="G14010" s="111"/>
      <c r="J14010" s="111"/>
      <c r="AD14010" s="111"/>
      <c r="AH14010" s="111"/>
    </row>
    <row r="14011" spans="3:34">
      <c r="C14011" s="111"/>
      <c r="D14011" s="111"/>
      <c r="E14011" s="111"/>
      <c r="F14011" s="138"/>
      <c r="G14011" s="111"/>
      <c r="J14011" s="111"/>
      <c r="AD14011" s="111"/>
      <c r="AH14011" s="111"/>
    </row>
    <row r="14012" spans="3:34">
      <c r="C14012" s="111"/>
      <c r="D14012" s="111"/>
      <c r="E14012" s="111"/>
      <c r="F14012" s="138"/>
      <c r="G14012" s="111"/>
      <c r="J14012" s="111"/>
      <c r="AD14012" s="111"/>
      <c r="AH14012" s="111"/>
    </row>
    <row r="14013" spans="3:34">
      <c r="C14013" s="111"/>
      <c r="D14013" s="111"/>
      <c r="E14013" s="111"/>
      <c r="F14013" s="138"/>
      <c r="G14013" s="111"/>
      <c r="J14013" s="111"/>
      <c r="AD14013" s="111"/>
      <c r="AH14013" s="111"/>
    </row>
    <row r="14014" spans="3:34">
      <c r="C14014" s="111"/>
      <c r="D14014" s="111"/>
      <c r="E14014" s="111"/>
      <c r="F14014" s="138"/>
      <c r="G14014" s="111"/>
      <c r="J14014" s="111"/>
      <c r="AD14014" s="111"/>
      <c r="AH14014" s="111"/>
    </row>
    <row r="14015" spans="3:34">
      <c r="C14015" s="111"/>
      <c r="D14015" s="111"/>
      <c r="E14015" s="111"/>
      <c r="F14015" s="138"/>
      <c r="G14015" s="111"/>
      <c r="J14015" s="111"/>
      <c r="AD14015" s="111"/>
      <c r="AH14015" s="111"/>
    </row>
    <row r="14016" spans="3:34">
      <c r="C14016" s="111"/>
      <c r="D14016" s="111"/>
      <c r="E14016" s="111"/>
      <c r="F14016" s="138"/>
      <c r="G14016" s="111"/>
      <c r="J14016" s="111"/>
      <c r="AD14016" s="111"/>
      <c r="AH14016" s="111"/>
    </row>
    <row r="14017" spans="3:34">
      <c r="C14017" s="111"/>
      <c r="D14017" s="111"/>
      <c r="E14017" s="111"/>
      <c r="F14017" s="138"/>
      <c r="G14017" s="111"/>
      <c r="J14017" s="111"/>
      <c r="AD14017" s="111"/>
      <c r="AH14017" s="111"/>
    </row>
    <row r="14018" spans="3:34">
      <c r="C14018" s="111"/>
      <c r="D14018" s="111"/>
      <c r="E14018" s="111"/>
      <c r="F14018" s="138"/>
      <c r="G14018" s="111"/>
      <c r="J14018" s="111"/>
      <c r="AD14018" s="111"/>
      <c r="AH14018" s="111"/>
    </row>
    <row r="14019" spans="3:34">
      <c r="C14019" s="111"/>
      <c r="D14019" s="111"/>
      <c r="E14019" s="111"/>
      <c r="F14019" s="138"/>
      <c r="G14019" s="111"/>
      <c r="J14019" s="111"/>
      <c r="AD14019" s="111"/>
      <c r="AH14019" s="111"/>
    </row>
    <row r="14020" spans="3:34">
      <c r="C14020" s="111"/>
      <c r="D14020" s="111"/>
      <c r="E14020" s="111"/>
      <c r="F14020" s="138"/>
      <c r="G14020" s="111"/>
      <c r="J14020" s="111"/>
      <c r="AD14020" s="111"/>
      <c r="AH14020" s="111"/>
    </row>
    <row r="14021" spans="3:34">
      <c r="C14021" s="111"/>
      <c r="D14021" s="111"/>
      <c r="E14021" s="111"/>
      <c r="F14021" s="138"/>
      <c r="G14021" s="111"/>
      <c r="J14021" s="111"/>
      <c r="AD14021" s="111"/>
      <c r="AH14021" s="111"/>
    </row>
    <row r="14022" spans="3:34">
      <c r="C14022" s="111"/>
      <c r="D14022" s="111"/>
      <c r="E14022" s="111"/>
      <c r="F14022" s="138"/>
      <c r="G14022" s="111"/>
      <c r="J14022" s="111"/>
      <c r="AD14022" s="111"/>
      <c r="AH14022" s="111"/>
    </row>
    <row r="14023" spans="3:34">
      <c r="C14023" s="111"/>
      <c r="D14023" s="111"/>
      <c r="E14023" s="111"/>
      <c r="F14023" s="138"/>
      <c r="G14023" s="111"/>
      <c r="J14023" s="111"/>
      <c r="AD14023" s="111"/>
      <c r="AH14023" s="111"/>
    </row>
    <row r="14024" spans="3:34">
      <c r="C14024" s="111"/>
      <c r="D14024" s="111"/>
      <c r="E14024" s="111"/>
      <c r="F14024" s="138"/>
      <c r="G14024" s="111"/>
      <c r="J14024" s="111"/>
      <c r="AD14024" s="111"/>
      <c r="AH14024" s="111"/>
    </row>
    <row r="14025" spans="3:34">
      <c r="C14025" s="111"/>
      <c r="D14025" s="111"/>
      <c r="E14025" s="111"/>
      <c r="F14025" s="138"/>
      <c r="G14025" s="111"/>
      <c r="J14025" s="111"/>
      <c r="AD14025" s="111"/>
      <c r="AH14025" s="111"/>
    </row>
    <row r="14026" spans="3:34">
      <c r="C14026" s="111"/>
      <c r="D14026" s="111"/>
      <c r="E14026" s="111"/>
      <c r="F14026" s="138"/>
      <c r="G14026" s="111"/>
      <c r="J14026" s="111"/>
      <c r="AD14026" s="111"/>
      <c r="AH14026" s="111"/>
    </row>
    <row r="14027" spans="3:34">
      <c r="C14027" s="111"/>
      <c r="D14027" s="111"/>
      <c r="E14027" s="111"/>
      <c r="F14027" s="138"/>
      <c r="G14027" s="111"/>
      <c r="J14027" s="111"/>
      <c r="AD14027" s="111"/>
      <c r="AH14027" s="111"/>
    </row>
    <row r="14028" spans="3:34">
      <c r="C14028" s="111"/>
      <c r="D14028" s="111"/>
      <c r="E14028" s="111"/>
      <c r="F14028" s="138"/>
      <c r="G14028" s="111"/>
      <c r="J14028" s="111"/>
      <c r="AD14028" s="111"/>
      <c r="AH14028" s="111"/>
    </row>
    <row r="14029" spans="3:34">
      <c r="C14029" s="111"/>
      <c r="D14029" s="111"/>
      <c r="E14029" s="111"/>
      <c r="F14029" s="138"/>
      <c r="G14029" s="111"/>
      <c r="J14029" s="111"/>
      <c r="AD14029" s="111"/>
      <c r="AH14029" s="111"/>
    </row>
    <row r="14030" spans="3:34">
      <c r="C14030" s="111"/>
      <c r="D14030" s="111"/>
      <c r="E14030" s="111"/>
      <c r="F14030" s="138"/>
      <c r="G14030" s="111"/>
      <c r="J14030" s="111"/>
      <c r="AD14030" s="111"/>
      <c r="AH14030" s="111"/>
    </row>
    <row r="14031" spans="3:34">
      <c r="C14031" s="111"/>
      <c r="D14031" s="111"/>
      <c r="E14031" s="111"/>
      <c r="F14031" s="138"/>
      <c r="G14031" s="111"/>
      <c r="J14031" s="111"/>
      <c r="AD14031" s="111"/>
      <c r="AH14031" s="111"/>
    </row>
    <row r="14032" spans="3:34">
      <c r="C14032" s="111"/>
      <c r="D14032" s="111"/>
      <c r="E14032" s="111"/>
      <c r="F14032" s="138"/>
      <c r="G14032" s="111"/>
      <c r="J14032" s="111"/>
      <c r="AD14032" s="111"/>
      <c r="AH14032" s="111"/>
    </row>
    <row r="14033" spans="3:34">
      <c r="C14033" s="111"/>
      <c r="D14033" s="111"/>
      <c r="E14033" s="111"/>
      <c r="F14033" s="138"/>
      <c r="G14033" s="111"/>
      <c r="J14033" s="111"/>
      <c r="AD14033" s="111"/>
      <c r="AH14033" s="111"/>
    </row>
    <row r="14034" spans="3:34">
      <c r="C14034" s="111"/>
      <c r="D14034" s="111"/>
      <c r="E14034" s="111"/>
      <c r="F14034" s="138"/>
      <c r="G14034" s="111"/>
      <c r="J14034" s="111"/>
      <c r="AD14034" s="111"/>
      <c r="AH14034" s="111"/>
    </row>
    <row r="14035" spans="3:34">
      <c r="C14035" s="111"/>
      <c r="D14035" s="111"/>
      <c r="E14035" s="111"/>
      <c r="F14035" s="138"/>
      <c r="G14035" s="111"/>
      <c r="J14035" s="111"/>
      <c r="AD14035" s="111"/>
      <c r="AH14035" s="111"/>
    </row>
    <row r="14036" spans="3:34">
      <c r="C14036" s="111"/>
      <c r="D14036" s="111"/>
      <c r="E14036" s="111"/>
      <c r="F14036" s="138"/>
      <c r="G14036" s="111"/>
      <c r="J14036" s="111"/>
      <c r="AD14036" s="111"/>
      <c r="AH14036" s="111"/>
    </row>
    <row r="14037" spans="3:34">
      <c r="C14037" s="111"/>
      <c r="D14037" s="111"/>
      <c r="E14037" s="111"/>
      <c r="F14037" s="138"/>
      <c r="G14037" s="111"/>
      <c r="J14037" s="111"/>
      <c r="AD14037" s="111"/>
      <c r="AH14037" s="111"/>
    </row>
    <row r="14038" spans="3:34">
      <c r="C14038" s="111"/>
      <c r="D14038" s="111"/>
      <c r="E14038" s="111"/>
      <c r="F14038" s="138"/>
      <c r="G14038" s="111"/>
      <c r="J14038" s="111"/>
      <c r="AD14038" s="111"/>
      <c r="AH14038" s="111"/>
    </row>
    <row r="14039" spans="3:34">
      <c r="C14039" s="111"/>
      <c r="D14039" s="111"/>
      <c r="E14039" s="111"/>
      <c r="F14039" s="138"/>
      <c r="G14039" s="111"/>
      <c r="J14039" s="111"/>
      <c r="AD14039" s="111"/>
      <c r="AH14039" s="111"/>
    </row>
    <row r="14040" spans="3:34">
      <c r="C14040" s="111"/>
      <c r="D14040" s="111"/>
      <c r="E14040" s="111"/>
      <c r="F14040" s="138"/>
      <c r="G14040" s="111"/>
      <c r="J14040" s="111"/>
      <c r="AD14040" s="111"/>
      <c r="AH14040" s="111"/>
    </row>
    <row r="14041" spans="3:34">
      <c r="C14041" s="111"/>
      <c r="D14041" s="111"/>
      <c r="E14041" s="111"/>
      <c r="F14041" s="138"/>
      <c r="G14041" s="111"/>
      <c r="J14041" s="111"/>
      <c r="AD14041" s="111"/>
      <c r="AH14041" s="111"/>
    </row>
    <row r="14042" spans="3:34">
      <c r="C14042" s="111"/>
      <c r="D14042" s="111"/>
      <c r="E14042" s="111"/>
      <c r="F14042" s="138"/>
      <c r="G14042" s="111"/>
      <c r="J14042" s="111"/>
      <c r="AD14042" s="111"/>
      <c r="AH14042" s="111"/>
    </row>
    <row r="14043" spans="3:34">
      <c r="C14043" s="111"/>
      <c r="D14043" s="111"/>
      <c r="E14043" s="111"/>
      <c r="F14043" s="138"/>
      <c r="G14043" s="111"/>
      <c r="J14043" s="111"/>
      <c r="AD14043" s="111"/>
      <c r="AH14043" s="111"/>
    </row>
    <row r="14044" spans="3:34">
      <c r="C14044" s="111"/>
      <c r="D14044" s="111"/>
      <c r="E14044" s="111"/>
      <c r="F14044" s="138"/>
      <c r="G14044" s="111"/>
      <c r="J14044" s="111"/>
      <c r="AD14044" s="111"/>
      <c r="AH14044" s="111"/>
    </row>
    <row r="14045" spans="3:34">
      <c r="C14045" s="111"/>
      <c r="D14045" s="111"/>
      <c r="E14045" s="111"/>
      <c r="F14045" s="138"/>
      <c r="G14045" s="111"/>
      <c r="J14045" s="111"/>
      <c r="AD14045" s="111"/>
      <c r="AH14045" s="111"/>
    </row>
    <row r="14046" spans="3:34">
      <c r="C14046" s="111"/>
      <c r="D14046" s="111"/>
      <c r="E14046" s="111"/>
      <c r="F14046" s="138"/>
      <c r="G14046" s="111"/>
      <c r="J14046" s="111"/>
      <c r="AD14046" s="111"/>
      <c r="AH14046" s="111"/>
    </row>
    <row r="14047" spans="3:34">
      <c r="C14047" s="111"/>
      <c r="D14047" s="111"/>
      <c r="E14047" s="111"/>
      <c r="F14047" s="138"/>
      <c r="G14047" s="111"/>
      <c r="J14047" s="111"/>
      <c r="AD14047" s="111"/>
      <c r="AH14047" s="111"/>
    </row>
    <row r="14048" spans="3:34">
      <c r="C14048" s="111"/>
      <c r="D14048" s="111"/>
      <c r="E14048" s="111"/>
      <c r="F14048" s="138"/>
      <c r="G14048" s="111"/>
      <c r="J14048" s="111"/>
      <c r="AD14048" s="111"/>
      <c r="AH14048" s="111"/>
    </row>
    <row r="14049" spans="3:34">
      <c r="C14049" s="111"/>
      <c r="D14049" s="111"/>
      <c r="E14049" s="111"/>
      <c r="F14049" s="138"/>
      <c r="G14049" s="111"/>
      <c r="J14049" s="111"/>
      <c r="AD14049" s="111"/>
      <c r="AH14049" s="111"/>
    </row>
    <row r="14050" spans="3:34">
      <c r="C14050" s="111"/>
      <c r="D14050" s="111"/>
      <c r="E14050" s="111"/>
      <c r="F14050" s="138"/>
      <c r="G14050" s="111"/>
      <c r="J14050" s="111"/>
      <c r="AD14050" s="111"/>
      <c r="AH14050" s="111"/>
    </row>
    <row r="14051" spans="3:34">
      <c r="C14051" s="111"/>
      <c r="D14051" s="111"/>
      <c r="E14051" s="111"/>
      <c r="F14051" s="138"/>
      <c r="G14051" s="111"/>
      <c r="J14051" s="111"/>
      <c r="AD14051" s="111"/>
      <c r="AH14051" s="111"/>
    </row>
    <row r="14052" spans="3:34">
      <c r="C14052" s="111"/>
      <c r="D14052" s="111"/>
      <c r="E14052" s="111"/>
      <c r="F14052" s="138"/>
      <c r="G14052" s="111"/>
      <c r="J14052" s="111"/>
      <c r="AD14052" s="111"/>
      <c r="AH14052" s="111"/>
    </row>
    <row r="14053" spans="3:34">
      <c r="C14053" s="111"/>
      <c r="D14053" s="111"/>
      <c r="E14053" s="111"/>
      <c r="F14053" s="138"/>
      <c r="G14053" s="111"/>
      <c r="J14053" s="111"/>
      <c r="AD14053" s="111"/>
      <c r="AH14053" s="111"/>
    </row>
    <row r="14054" spans="3:34">
      <c r="C14054" s="111"/>
      <c r="D14054" s="111"/>
      <c r="E14054" s="111"/>
      <c r="F14054" s="138"/>
      <c r="G14054" s="111"/>
      <c r="J14054" s="111"/>
      <c r="AD14054" s="111"/>
      <c r="AH14054" s="111"/>
    </row>
    <row r="14055" spans="3:34">
      <c r="C14055" s="111"/>
      <c r="D14055" s="111"/>
      <c r="E14055" s="111"/>
      <c r="F14055" s="138"/>
      <c r="G14055" s="111"/>
      <c r="J14055" s="111"/>
      <c r="AD14055" s="111"/>
      <c r="AH14055" s="111"/>
    </row>
    <row r="14056" spans="3:34">
      <c r="C14056" s="111"/>
      <c r="D14056" s="111"/>
      <c r="E14056" s="111"/>
      <c r="F14056" s="138"/>
      <c r="G14056" s="111"/>
      <c r="J14056" s="111"/>
      <c r="AD14056" s="111"/>
      <c r="AH14056" s="111"/>
    </row>
    <row r="14057" spans="3:34">
      <c r="C14057" s="111"/>
      <c r="D14057" s="111"/>
      <c r="E14057" s="111"/>
      <c r="F14057" s="138"/>
      <c r="G14057" s="111"/>
      <c r="J14057" s="111"/>
      <c r="AD14057" s="111"/>
      <c r="AH14057" s="111"/>
    </row>
    <row r="14058" spans="3:34">
      <c r="C14058" s="111"/>
      <c r="D14058" s="111"/>
      <c r="E14058" s="111"/>
      <c r="F14058" s="138"/>
      <c r="G14058" s="111"/>
      <c r="J14058" s="111"/>
      <c r="AD14058" s="111"/>
      <c r="AH14058" s="111"/>
    </row>
    <row r="14059" spans="3:34">
      <c r="C14059" s="111"/>
      <c r="D14059" s="111"/>
      <c r="E14059" s="111"/>
      <c r="F14059" s="138"/>
      <c r="G14059" s="111"/>
      <c r="J14059" s="111"/>
      <c r="AD14059" s="111"/>
      <c r="AH14059" s="111"/>
    </row>
    <row r="14060" spans="3:34">
      <c r="C14060" s="111"/>
      <c r="D14060" s="111"/>
      <c r="E14060" s="111"/>
      <c r="F14060" s="138"/>
      <c r="G14060" s="111"/>
      <c r="J14060" s="111"/>
      <c r="AD14060" s="111"/>
      <c r="AH14060" s="111"/>
    </row>
    <row r="14061" spans="3:34">
      <c r="C14061" s="111"/>
      <c r="D14061" s="111"/>
      <c r="E14061" s="111"/>
      <c r="F14061" s="138"/>
      <c r="G14061" s="111"/>
      <c r="J14061" s="111"/>
      <c r="AD14061" s="111"/>
      <c r="AH14061" s="111"/>
    </row>
    <row r="14062" spans="3:34">
      <c r="C14062" s="111"/>
      <c r="D14062" s="111"/>
      <c r="E14062" s="111"/>
      <c r="F14062" s="138"/>
      <c r="G14062" s="111"/>
      <c r="J14062" s="111"/>
      <c r="AD14062" s="111"/>
      <c r="AH14062" s="111"/>
    </row>
    <row r="14063" spans="3:34">
      <c r="C14063" s="111"/>
      <c r="D14063" s="111"/>
      <c r="E14063" s="111"/>
      <c r="F14063" s="138"/>
      <c r="G14063" s="111"/>
      <c r="J14063" s="111"/>
      <c r="AD14063" s="111"/>
      <c r="AH14063" s="111"/>
    </row>
    <row r="14064" spans="3:34">
      <c r="C14064" s="111"/>
      <c r="D14064" s="111"/>
      <c r="E14064" s="111"/>
      <c r="F14064" s="138"/>
      <c r="G14064" s="111"/>
      <c r="J14064" s="111"/>
      <c r="AD14064" s="111"/>
      <c r="AH14064" s="111"/>
    </row>
    <row r="14065" spans="3:34">
      <c r="C14065" s="111"/>
      <c r="D14065" s="111"/>
      <c r="E14065" s="111"/>
      <c r="F14065" s="138"/>
      <c r="G14065" s="111"/>
      <c r="J14065" s="111"/>
      <c r="AD14065" s="111"/>
      <c r="AH14065" s="111"/>
    </row>
    <row r="14066" spans="3:34">
      <c r="C14066" s="111"/>
      <c r="D14066" s="111"/>
      <c r="E14066" s="111"/>
      <c r="F14066" s="138"/>
      <c r="G14066" s="111"/>
      <c r="J14066" s="111"/>
      <c r="AD14066" s="111"/>
      <c r="AH14066" s="111"/>
    </row>
    <row r="14067" spans="3:34">
      <c r="C14067" s="111"/>
      <c r="D14067" s="111"/>
      <c r="E14067" s="111"/>
      <c r="F14067" s="138"/>
      <c r="G14067" s="111"/>
      <c r="J14067" s="111"/>
      <c r="AD14067" s="111"/>
      <c r="AH14067" s="111"/>
    </row>
    <row r="14068" spans="3:34">
      <c r="C14068" s="111"/>
      <c r="D14068" s="111"/>
      <c r="E14068" s="111"/>
      <c r="F14068" s="138"/>
      <c r="G14068" s="111"/>
      <c r="J14068" s="111"/>
      <c r="AD14068" s="111"/>
      <c r="AH14068" s="111"/>
    </row>
    <row r="14069" spans="3:34">
      <c r="C14069" s="111"/>
      <c r="D14069" s="111"/>
      <c r="E14069" s="111"/>
      <c r="F14069" s="138"/>
      <c r="G14069" s="111"/>
      <c r="J14069" s="111"/>
      <c r="AD14069" s="111"/>
      <c r="AH14069" s="111"/>
    </row>
    <row r="14070" spans="3:34">
      <c r="C14070" s="111"/>
      <c r="D14070" s="111"/>
      <c r="E14070" s="111"/>
      <c r="F14070" s="138"/>
      <c r="G14070" s="111"/>
      <c r="J14070" s="111"/>
      <c r="AD14070" s="111"/>
      <c r="AH14070" s="111"/>
    </row>
    <row r="14071" spans="3:34">
      <c r="C14071" s="111"/>
      <c r="D14071" s="111"/>
      <c r="E14071" s="111"/>
      <c r="F14071" s="138"/>
      <c r="G14071" s="111"/>
      <c r="J14071" s="111"/>
      <c r="AD14071" s="111"/>
      <c r="AH14071" s="111"/>
    </row>
    <row r="14072" spans="3:34">
      <c r="C14072" s="111"/>
      <c r="D14072" s="111"/>
      <c r="E14072" s="111"/>
      <c r="F14072" s="138"/>
      <c r="G14072" s="111"/>
      <c r="J14072" s="111"/>
      <c r="AD14072" s="111"/>
      <c r="AH14072" s="111"/>
    </row>
    <row r="14073" spans="3:34">
      <c r="C14073" s="111"/>
      <c r="D14073" s="111"/>
      <c r="E14073" s="111"/>
      <c r="F14073" s="138"/>
      <c r="G14073" s="111"/>
      <c r="J14073" s="111"/>
      <c r="AD14073" s="111"/>
      <c r="AH14073" s="111"/>
    </row>
    <row r="14074" spans="3:34">
      <c r="C14074" s="111"/>
      <c r="D14074" s="111"/>
      <c r="E14074" s="111"/>
      <c r="F14074" s="138"/>
      <c r="G14074" s="111"/>
      <c r="J14074" s="111"/>
      <c r="AD14074" s="111"/>
      <c r="AH14074" s="111"/>
    </row>
    <row r="14075" spans="3:34">
      <c r="C14075" s="111"/>
      <c r="D14075" s="111"/>
      <c r="E14075" s="111"/>
      <c r="F14075" s="138"/>
      <c r="G14075" s="111"/>
      <c r="J14075" s="111"/>
      <c r="AD14075" s="111"/>
      <c r="AH14075" s="111"/>
    </row>
    <row r="14076" spans="3:34">
      <c r="C14076" s="111"/>
      <c r="D14076" s="111"/>
      <c r="E14076" s="111"/>
      <c r="F14076" s="138"/>
      <c r="G14076" s="111"/>
      <c r="J14076" s="111"/>
      <c r="AD14076" s="111"/>
      <c r="AH14076" s="111"/>
    </row>
    <row r="14077" spans="3:34">
      <c r="C14077" s="111"/>
      <c r="D14077" s="111"/>
      <c r="E14077" s="111"/>
      <c r="F14077" s="138"/>
      <c r="G14077" s="111"/>
      <c r="J14077" s="111"/>
      <c r="AD14077" s="111"/>
      <c r="AH14077" s="111"/>
    </row>
    <row r="14078" spans="3:34">
      <c r="C14078" s="111"/>
      <c r="D14078" s="111"/>
      <c r="E14078" s="111"/>
      <c r="F14078" s="138"/>
      <c r="G14078" s="111"/>
      <c r="J14078" s="111"/>
      <c r="AD14078" s="111"/>
      <c r="AH14078" s="111"/>
    </row>
    <row r="14079" spans="3:34">
      <c r="C14079" s="111"/>
      <c r="D14079" s="111"/>
      <c r="E14079" s="111"/>
      <c r="F14079" s="138"/>
      <c r="G14079" s="111"/>
      <c r="J14079" s="111"/>
      <c r="AD14079" s="111"/>
      <c r="AH14079" s="111"/>
    </row>
    <row r="14080" spans="3:34">
      <c r="C14080" s="111"/>
      <c r="D14080" s="111"/>
      <c r="E14080" s="111"/>
      <c r="F14080" s="138"/>
      <c r="G14080" s="111"/>
      <c r="J14080" s="111"/>
      <c r="AD14080" s="111"/>
      <c r="AH14080" s="111"/>
    </row>
    <row r="14081" spans="3:34">
      <c r="C14081" s="111"/>
      <c r="D14081" s="111"/>
      <c r="E14081" s="111"/>
      <c r="F14081" s="138"/>
      <c r="G14081" s="111"/>
      <c r="J14081" s="111"/>
      <c r="AD14081" s="111"/>
      <c r="AH14081" s="111"/>
    </row>
    <row r="14082" spans="3:34">
      <c r="C14082" s="111"/>
      <c r="D14082" s="111"/>
      <c r="E14082" s="111"/>
      <c r="F14082" s="138"/>
      <c r="G14082" s="111"/>
      <c r="J14082" s="111"/>
      <c r="AD14082" s="111"/>
      <c r="AH14082" s="111"/>
    </row>
    <row r="14083" spans="3:34">
      <c r="C14083" s="111"/>
      <c r="D14083" s="111"/>
      <c r="E14083" s="111"/>
      <c r="F14083" s="138"/>
      <c r="G14083" s="111"/>
      <c r="J14083" s="111"/>
      <c r="AD14083" s="111"/>
      <c r="AH14083" s="111"/>
    </row>
    <row r="14084" spans="3:34">
      <c r="C14084" s="111"/>
      <c r="D14084" s="111"/>
      <c r="E14084" s="111"/>
      <c r="F14084" s="138"/>
      <c r="G14084" s="111"/>
      <c r="J14084" s="111"/>
      <c r="AD14084" s="111"/>
      <c r="AH14084" s="111"/>
    </row>
    <row r="14085" spans="3:34">
      <c r="C14085" s="111"/>
      <c r="D14085" s="111"/>
      <c r="E14085" s="111"/>
      <c r="F14085" s="138"/>
      <c r="G14085" s="111"/>
      <c r="J14085" s="111"/>
      <c r="AD14085" s="111"/>
      <c r="AH14085" s="111"/>
    </row>
    <row r="14086" spans="3:34">
      <c r="C14086" s="111"/>
      <c r="D14086" s="111"/>
      <c r="E14086" s="111"/>
      <c r="F14086" s="138"/>
      <c r="G14086" s="111"/>
      <c r="J14086" s="111"/>
      <c r="AD14086" s="111"/>
      <c r="AH14086" s="111"/>
    </row>
    <row r="14087" spans="3:34">
      <c r="C14087" s="111"/>
      <c r="D14087" s="111"/>
      <c r="E14087" s="111"/>
      <c r="F14087" s="138"/>
      <c r="G14087" s="111"/>
      <c r="J14087" s="111"/>
      <c r="AD14087" s="111"/>
      <c r="AH14087" s="111"/>
    </row>
    <row r="14088" spans="3:34">
      <c r="C14088" s="111"/>
      <c r="D14088" s="111"/>
      <c r="E14088" s="111"/>
      <c r="F14088" s="138"/>
      <c r="G14088" s="111"/>
      <c r="J14088" s="111"/>
      <c r="AD14088" s="111"/>
      <c r="AH14088" s="111"/>
    </row>
    <row r="14089" spans="3:34">
      <c r="C14089" s="111"/>
      <c r="D14089" s="111"/>
      <c r="E14089" s="111"/>
      <c r="F14089" s="138"/>
      <c r="G14089" s="111"/>
      <c r="J14089" s="111"/>
      <c r="AD14089" s="111"/>
      <c r="AH14089" s="111"/>
    </row>
    <row r="14090" spans="3:34">
      <c r="C14090" s="111"/>
      <c r="D14090" s="111"/>
      <c r="E14090" s="111"/>
      <c r="F14090" s="138"/>
      <c r="G14090" s="111"/>
      <c r="J14090" s="111"/>
      <c r="AD14090" s="111"/>
      <c r="AH14090" s="111"/>
    </row>
    <row r="14091" spans="3:34">
      <c r="C14091" s="111"/>
      <c r="D14091" s="111"/>
      <c r="E14091" s="111"/>
      <c r="F14091" s="138"/>
      <c r="G14091" s="111"/>
      <c r="J14091" s="111"/>
      <c r="AD14091" s="111"/>
      <c r="AH14091" s="111"/>
    </row>
    <row r="14092" spans="3:34">
      <c r="C14092" s="111"/>
      <c r="D14092" s="111"/>
      <c r="E14092" s="111"/>
      <c r="F14092" s="138"/>
      <c r="G14092" s="111"/>
      <c r="J14092" s="111"/>
      <c r="AD14092" s="111"/>
      <c r="AH14092" s="111"/>
    </row>
    <row r="14093" spans="3:34">
      <c r="C14093" s="111"/>
      <c r="D14093" s="111"/>
      <c r="E14093" s="111"/>
      <c r="F14093" s="138"/>
      <c r="G14093" s="111"/>
      <c r="J14093" s="111"/>
      <c r="AD14093" s="111"/>
      <c r="AH14093" s="111"/>
    </row>
    <row r="14094" spans="3:34">
      <c r="C14094" s="111"/>
      <c r="D14094" s="111"/>
      <c r="E14094" s="111"/>
      <c r="F14094" s="138"/>
      <c r="G14094" s="111"/>
      <c r="J14094" s="111"/>
      <c r="AD14094" s="111"/>
      <c r="AH14094" s="111"/>
    </row>
    <row r="14095" spans="3:34">
      <c r="C14095" s="111"/>
      <c r="D14095" s="111"/>
      <c r="E14095" s="111"/>
      <c r="F14095" s="138"/>
      <c r="G14095" s="111"/>
      <c r="J14095" s="111"/>
      <c r="AD14095" s="111"/>
      <c r="AH14095" s="111"/>
    </row>
    <row r="14096" spans="3:34">
      <c r="C14096" s="111"/>
      <c r="D14096" s="111"/>
      <c r="E14096" s="111"/>
      <c r="F14096" s="138"/>
      <c r="G14096" s="111"/>
      <c r="J14096" s="111"/>
      <c r="AD14096" s="111"/>
      <c r="AH14096" s="111"/>
    </row>
    <row r="14097" spans="3:34">
      <c r="C14097" s="111"/>
      <c r="D14097" s="111"/>
      <c r="E14097" s="111"/>
      <c r="F14097" s="138"/>
      <c r="G14097" s="111"/>
      <c r="J14097" s="111"/>
      <c r="AD14097" s="111"/>
      <c r="AH14097" s="111"/>
    </row>
    <row r="14098" spans="3:34">
      <c r="C14098" s="111"/>
      <c r="D14098" s="111"/>
      <c r="E14098" s="111"/>
      <c r="F14098" s="138"/>
      <c r="G14098" s="111"/>
      <c r="J14098" s="111"/>
      <c r="AD14098" s="111"/>
      <c r="AH14098" s="111"/>
    </row>
    <row r="14099" spans="3:34">
      <c r="C14099" s="111"/>
      <c r="D14099" s="111"/>
      <c r="E14099" s="111"/>
      <c r="F14099" s="138"/>
      <c r="G14099" s="111"/>
      <c r="J14099" s="111"/>
      <c r="AD14099" s="111"/>
      <c r="AH14099" s="111"/>
    </row>
    <row r="14100" spans="3:34">
      <c r="C14100" s="111"/>
      <c r="D14100" s="111"/>
      <c r="E14100" s="111"/>
      <c r="F14100" s="138"/>
      <c r="G14100" s="111"/>
      <c r="J14100" s="111"/>
      <c r="AD14100" s="111"/>
      <c r="AH14100" s="111"/>
    </row>
    <row r="14101" spans="3:34">
      <c r="C14101" s="111"/>
      <c r="D14101" s="111"/>
      <c r="E14101" s="111"/>
      <c r="F14101" s="138"/>
      <c r="G14101" s="111"/>
      <c r="J14101" s="111"/>
      <c r="AD14101" s="111"/>
      <c r="AH14101" s="111"/>
    </row>
    <row r="14102" spans="3:34">
      <c r="C14102" s="111"/>
      <c r="D14102" s="111"/>
      <c r="E14102" s="111"/>
      <c r="F14102" s="138"/>
      <c r="G14102" s="111"/>
      <c r="J14102" s="111"/>
      <c r="AD14102" s="111"/>
      <c r="AH14102" s="111"/>
    </row>
    <row r="14103" spans="3:34">
      <c r="C14103" s="111"/>
      <c r="D14103" s="111"/>
      <c r="E14103" s="111"/>
      <c r="F14103" s="138"/>
      <c r="G14103" s="111"/>
      <c r="J14103" s="111"/>
      <c r="AD14103" s="111"/>
      <c r="AH14103" s="111"/>
    </row>
    <row r="14104" spans="3:34">
      <c r="C14104" s="111"/>
      <c r="D14104" s="111"/>
      <c r="E14104" s="111"/>
      <c r="F14104" s="138"/>
      <c r="G14104" s="111"/>
      <c r="J14104" s="111"/>
      <c r="AD14104" s="111"/>
      <c r="AH14104" s="111"/>
    </row>
    <row r="14105" spans="3:34">
      <c r="C14105" s="111"/>
      <c r="D14105" s="111"/>
      <c r="E14105" s="111"/>
      <c r="F14105" s="138"/>
      <c r="G14105" s="111"/>
      <c r="J14105" s="111"/>
      <c r="AD14105" s="111"/>
      <c r="AH14105" s="111"/>
    </row>
    <row r="14106" spans="3:34">
      <c r="C14106" s="111"/>
      <c r="D14106" s="111"/>
      <c r="E14106" s="111"/>
      <c r="F14106" s="138"/>
      <c r="G14106" s="111"/>
      <c r="J14106" s="111"/>
      <c r="AD14106" s="111"/>
      <c r="AH14106" s="111"/>
    </row>
    <row r="14107" spans="3:34">
      <c r="C14107" s="111"/>
      <c r="D14107" s="111"/>
      <c r="E14107" s="111"/>
      <c r="F14107" s="138"/>
      <c r="G14107" s="111"/>
      <c r="J14107" s="111"/>
      <c r="AD14107" s="111"/>
      <c r="AH14107" s="111"/>
    </row>
    <row r="14108" spans="3:34">
      <c r="C14108" s="111"/>
      <c r="D14108" s="111"/>
      <c r="E14108" s="111"/>
      <c r="F14108" s="138"/>
      <c r="G14108" s="111"/>
      <c r="J14108" s="111"/>
      <c r="AD14108" s="111"/>
      <c r="AH14108" s="111"/>
    </row>
    <row r="14109" spans="3:34">
      <c r="C14109" s="111"/>
      <c r="D14109" s="111"/>
      <c r="E14109" s="111"/>
      <c r="F14109" s="138"/>
      <c r="G14109" s="111"/>
      <c r="J14109" s="111"/>
      <c r="AD14109" s="111"/>
      <c r="AH14109" s="111"/>
    </row>
    <row r="14110" spans="3:34">
      <c r="C14110" s="111"/>
      <c r="D14110" s="111"/>
      <c r="E14110" s="111"/>
      <c r="F14110" s="138"/>
      <c r="G14110" s="111"/>
      <c r="J14110" s="111"/>
      <c r="AD14110" s="111"/>
      <c r="AH14110" s="111"/>
    </row>
    <row r="14111" spans="3:34">
      <c r="C14111" s="111"/>
      <c r="D14111" s="111"/>
      <c r="E14111" s="111"/>
      <c r="F14111" s="138"/>
      <c r="G14111" s="111"/>
      <c r="J14111" s="111"/>
      <c r="AD14111" s="111"/>
      <c r="AH14111" s="111"/>
    </row>
    <row r="14112" spans="3:34">
      <c r="C14112" s="111"/>
      <c r="D14112" s="111"/>
      <c r="E14112" s="111"/>
      <c r="F14112" s="138"/>
      <c r="G14112" s="111"/>
      <c r="J14112" s="111"/>
      <c r="AD14112" s="111"/>
      <c r="AH14112" s="111"/>
    </row>
    <row r="14113" spans="3:34">
      <c r="C14113" s="111"/>
      <c r="D14113" s="111"/>
      <c r="E14113" s="111"/>
      <c r="F14113" s="138"/>
      <c r="G14113" s="111"/>
      <c r="J14113" s="111"/>
      <c r="AD14113" s="111"/>
      <c r="AH14113" s="111"/>
    </row>
    <row r="14114" spans="3:34">
      <c r="C14114" s="111"/>
      <c r="D14114" s="111"/>
      <c r="E14114" s="111"/>
      <c r="F14114" s="138"/>
      <c r="G14114" s="111"/>
      <c r="J14114" s="111"/>
      <c r="AD14114" s="111"/>
      <c r="AH14114" s="111"/>
    </row>
    <row r="14115" spans="3:34">
      <c r="C14115" s="111"/>
      <c r="D14115" s="111"/>
      <c r="E14115" s="111"/>
      <c r="F14115" s="138"/>
      <c r="G14115" s="111"/>
      <c r="J14115" s="111"/>
      <c r="AD14115" s="111"/>
      <c r="AH14115" s="111"/>
    </row>
    <row r="14116" spans="3:34">
      <c r="C14116" s="111"/>
      <c r="D14116" s="111"/>
      <c r="E14116" s="111"/>
      <c r="F14116" s="138"/>
      <c r="G14116" s="111"/>
      <c r="J14116" s="111"/>
      <c r="AD14116" s="111"/>
      <c r="AH14116" s="111"/>
    </row>
    <row r="14117" spans="3:34">
      <c r="C14117" s="111"/>
      <c r="D14117" s="111"/>
      <c r="E14117" s="111"/>
      <c r="F14117" s="138"/>
      <c r="G14117" s="111"/>
      <c r="J14117" s="111"/>
      <c r="AD14117" s="111"/>
      <c r="AH14117" s="111"/>
    </row>
    <row r="14118" spans="3:34">
      <c r="C14118" s="111"/>
      <c r="D14118" s="111"/>
      <c r="E14118" s="111"/>
      <c r="F14118" s="138"/>
      <c r="G14118" s="111"/>
      <c r="J14118" s="111"/>
      <c r="AD14118" s="111"/>
      <c r="AH14118" s="111"/>
    </row>
    <row r="14119" spans="3:34">
      <c r="C14119" s="111"/>
      <c r="D14119" s="111"/>
      <c r="E14119" s="111"/>
      <c r="F14119" s="138"/>
      <c r="G14119" s="111"/>
      <c r="J14119" s="111"/>
      <c r="AD14119" s="111"/>
      <c r="AH14119" s="111"/>
    </row>
    <row r="14120" spans="3:34">
      <c r="C14120" s="111"/>
      <c r="D14120" s="111"/>
      <c r="E14120" s="111"/>
      <c r="F14120" s="138"/>
      <c r="G14120" s="111"/>
      <c r="J14120" s="111"/>
      <c r="AD14120" s="111"/>
      <c r="AH14120" s="111"/>
    </row>
    <row r="14121" spans="3:34">
      <c r="C14121" s="111"/>
      <c r="D14121" s="111"/>
      <c r="E14121" s="111"/>
      <c r="F14121" s="138"/>
      <c r="G14121" s="111"/>
      <c r="J14121" s="111"/>
      <c r="AD14121" s="111"/>
      <c r="AH14121" s="111"/>
    </row>
    <row r="14122" spans="3:34">
      <c r="C14122" s="111"/>
      <c r="D14122" s="111"/>
      <c r="E14122" s="111"/>
      <c r="F14122" s="138"/>
      <c r="G14122" s="111"/>
      <c r="J14122" s="111"/>
      <c r="AD14122" s="111"/>
      <c r="AH14122" s="111"/>
    </row>
    <row r="14123" spans="3:34">
      <c r="C14123" s="111"/>
      <c r="D14123" s="111"/>
      <c r="E14123" s="111"/>
      <c r="F14123" s="138"/>
      <c r="G14123" s="111"/>
      <c r="J14123" s="111"/>
      <c r="AD14123" s="111"/>
      <c r="AH14123" s="111"/>
    </row>
    <row r="14124" spans="3:34">
      <c r="C14124" s="111"/>
      <c r="D14124" s="111"/>
      <c r="E14124" s="111"/>
      <c r="F14124" s="138"/>
      <c r="G14124" s="111"/>
      <c r="J14124" s="111"/>
      <c r="AD14124" s="111"/>
      <c r="AH14124" s="111"/>
    </row>
    <row r="14125" spans="3:34">
      <c r="C14125" s="111"/>
      <c r="D14125" s="111"/>
      <c r="E14125" s="111"/>
      <c r="F14125" s="138"/>
      <c r="G14125" s="111"/>
      <c r="J14125" s="111"/>
      <c r="AD14125" s="111"/>
      <c r="AH14125" s="111"/>
    </row>
    <row r="14126" spans="3:34">
      <c r="C14126" s="111"/>
      <c r="D14126" s="111"/>
      <c r="E14126" s="111"/>
      <c r="F14126" s="138"/>
      <c r="G14126" s="111"/>
      <c r="J14126" s="111"/>
      <c r="AD14126" s="111"/>
      <c r="AH14126" s="111"/>
    </row>
    <row r="14127" spans="3:34">
      <c r="C14127" s="111"/>
      <c r="D14127" s="111"/>
      <c r="E14127" s="111"/>
      <c r="F14127" s="138"/>
      <c r="G14127" s="111"/>
      <c r="J14127" s="111"/>
      <c r="AD14127" s="111"/>
      <c r="AH14127" s="111"/>
    </row>
    <row r="14128" spans="3:34">
      <c r="C14128" s="111"/>
      <c r="D14128" s="111"/>
      <c r="E14128" s="111"/>
      <c r="F14128" s="138"/>
      <c r="G14128" s="111"/>
      <c r="J14128" s="111"/>
      <c r="AD14128" s="111"/>
      <c r="AH14128" s="111"/>
    </row>
    <row r="14129" spans="3:34">
      <c r="C14129" s="111"/>
      <c r="D14129" s="111"/>
      <c r="E14129" s="111"/>
      <c r="F14129" s="138"/>
      <c r="G14129" s="111"/>
      <c r="J14129" s="111"/>
      <c r="AD14129" s="111"/>
      <c r="AH14129" s="111"/>
    </row>
    <row r="14130" spans="3:34">
      <c r="C14130" s="111"/>
      <c r="D14130" s="111"/>
      <c r="E14130" s="111"/>
      <c r="F14130" s="138"/>
      <c r="G14130" s="111"/>
      <c r="J14130" s="111"/>
      <c r="AD14130" s="111"/>
      <c r="AH14130" s="111"/>
    </row>
    <row r="14131" spans="3:34">
      <c r="C14131" s="111"/>
      <c r="D14131" s="111"/>
      <c r="E14131" s="111"/>
      <c r="F14131" s="138"/>
      <c r="G14131" s="111"/>
      <c r="J14131" s="111"/>
      <c r="AD14131" s="111"/>
      <c r="AH14131" s="111"/>
    </row>
    <row r="14132" spans="3:34">
      <c r="C14132" s="111"/>
      <c r="D14132" s="111"/>
      <c r="E14132" s="111"/>
      <c r="F14132" s="138"/>
      <c r="G14132" s="111"/>
      <c r="J14132" s="111"/>
      <c r="AD14132" s="111"/>
      <c r="AH14132" s="111"/>
    </row>
    <row r="14133" spans="3:34">
      <c r="C14133" s="111"/>
      <c r="D14133" s="111"/>
      <c r="E14133" s="111"/>
      <c r="F14133" s="138"/>
      <c r="G14133" s="111"/>
      <c r="J14133" s="111"/>
      <c r="AD14133" s="111"/>
      <c r="AH14133" s="111"/>
    </row>
    <row r="14134" spans="3:34">
      <c r="C14134" s="111"/>
      <c r="D14134" s="111"/>
      <c r="E14134" s="111"/>
      <c r="F14134" s="138"/>
      <c r="G14134" s="111"/>
      <c r="J14134" s="111"/>
      <c r="AD14134" s="111"/>
      <c r="AH14134" s="111"/>
    </row>
    <row r="14135" spans="3:34">
      <c r="C14135" s="111"/>
      <c r="D14135" s="111"/>
      <c r="E14135" s="111"/>
      <c r="F14135" s="138"/>
      <c r="G14135" s="111"/>
      <c r="J14135" s="111"/>
      <c r="AD14135" s="111"/>
      <c r="AH14135" s="111"/>
    </row>
    <row r="14136" spans="3:34">
      <c r="C14136" s="111"/>
      <c r="D14136" s="111"/>
      <c r="E14136" s="111"/>
      <c r="F14136" s="138"/>
      <c r="G14136" s="111"/>
      <c r="J14136" s="111"/>
      <c r="AD14136" s="111"/>
      <c r="AH14136" s="111"/>
    </row>
    <row r="14137" spans="3:34">
      <c r="C14137" s="111"/>
      <c r="D14137" s="111"/>
      <c r="E14137" s="111"/>
      <c r="F14137" s="138"/>
      <c r="G14137" s="111"/>
      <c r="J14137" s="111"/>
      <c r="AD14137" s="111"/>
      <c r="AH14137" s="111"/>
    </row>
    <row r="14138" spans="3:34">
      <c r="C14138" s="111"/>
      <c r="D14138" s="111"/>
      <c r="E14138" s="111"/>
      <c r="F14138" s="138"/>
      <c r="G14138" s="111"/>
      <c r="J14138" s="111"/>
      <c r="AD14138" s="111"/>
      <c r="AH14138" s="111"/>
    </row>
    <row r="14139" spans="3:34">
      <c r="C14139" s="111"/>
      <c r="D14139" s="111"/>
      <c r="E14139" s="111"/>
      <c r="F14139" s="138"/>
      <c r="G14139" s="111"/>
      <c r="J14139" s="111"/>
      <c r="AD14139" s="111"/>
      <c r="AH14139" s="111"/>
    </row>
    <row r="14140" spans="3:34">
      <c r="C14140" s="111"/>
      <c r="D14140" s="111"/>
      <c r="E14140" s="111"/>
      <c r="F14140" s="138"/>
      <c r="G14140" s="111"/>
      <c r="J14140" s="111"/>
      <c r="AD14140" s="111"/>
      <c r="AH14140" s="111"/>
    </row>
    <row r="14141" spans="3:34">
      <c r="C14141" s="111"/>
      <c r="D14141" s="111"/>
      <c r="E14141" s="111"/>
      <c r="F14141" s="138"/>
      <c r="G14141" s="111"/>
      <c r="J14141" s="111"/>
      <c r="AD14141" s="111"/>
      <c r="AH14141" s="111"/>
    </row>
    <row r="14142" spans="3:34">
      <c r="C14142" s="111"/>
      <c r="D14142" s="111"/>
      <c r="E14142" s="111"/>
      <c r="F14142" s="138"/>
      <c r="G14142" s="111"/>
      <c r="J14142" s="111"/>
      <c r="AD14142" s="111"/>
      <c r="AH14142" s="111"/>
    </row>
    <row r="14143" spans="3:34">
      <c r="C14143" s="111"/>
      <c r="D14143" s="111"/>
      <c r="E14143" s="111"/>
      <c r="F14143" s="138"/>
      <c r="G14143" s="111"/>
      <c r="J14143" s="111"/>
      <c r="AD14143" s="111"/>
      <c r="AH14143" s="111"/>
    </row>
    <row r="14144" spans="3:34">
      <c r="C14144" s="111"/>
      <c r="D14144" s="111"/>
      <c r="E14144" s="111"/>
      <c r="F14144" s="138"/>
      <c r="G14144" s="111"/>
      <c r="J14144" s="111"/>
      <c r="AD14144" s="111"/>
      <c r="AH14144" s="111"/>
    </row>
    <row r="14145" spans="3:34">
      <c r="C14145" s="111"/>
      <c r="D14145" s="111"/>
      <c r="E14145" s="111"/>
      <c r="F14145" s="138"/>
      <c r="G14145" s="111"/>
      <c r="J14145" s="111"/>
      <c r="AD14145" s="111"/>
      <c r="AH14145" s="111"/>
    </row>
    <row r="14146" spans="3:34">
      <c r="C14146" s="111"/>
      <c r="D14146" s="111"/>
      <c r="E14146" s="111"/>
      <c r="F14146" s="138"/>
      <c r="G14146" s="111"/>
      <c r="J14146" s="111"/>
      <c r="AD14146" s="111"/>
      <c r="AH14146" s="111"/>
    </row>
    <row r="14147" spans="3:34">
      <c r="C14147" s="111"/>
      <c r="D14147" s="111"/>
      <c r="E14147" s="111"/>
      <c r="F14147" s="138"/>
      <c r="G14147" s="111"/>
      <c r="J14147" s="111"/>
      <c r="AD14147" s="111"/>
      <c r="AH14147" s="111"/>
    </row>
    <row r="14148" spans="3:34">
      <c r="C14148" s="111"/>
      <c r="D14148" s="111"/>
      <c r="E14148" s="111"/>
      <c r="F14148" s="138"/>
      <c r="G14148" s="111"/>
      <c r="J14148" s="111"/>
      <c r="AD14148" s="111"/>
      <c r="AH14148" s="111"/>
    </row>
    <row r="14149" spans="3:34">
      <c r="C14149" s="111"/>
      <c r="D14149" s="111"/>
      <c r="E14149" s="111"/>
      <c r="F14149" s="138"/>
      <c r="G14149" s="111"/>
      <c r="J14149" s="111"/>
      <c r="AD14149" s="111"/>
      <c r="AH14149" s="111"/>
    </row>
    <row r="14150" spans="3:34">
      <c r="C14150" s="111"/>
      <c r="D14150" s="111"/>
      <c r="E14150" s="111"/>
      <c r="F14150" s="138"/>
      <c r="G14150" s="111"/>
      <c r="J14150" s="111"/>
      <c r="AD14150" s="111"/>
      <c r="AH14150" s="111"/>
    </row>
    <row r="14151" spans="3:34">
      <c r="C14151" s="111"/>
      <c r="D14151" s="111"/>
      <c r="E14151" s="111"/>
      <c r="F14151" s="138"/>
      <c r="G14151" s="111"/>
      <c r="J14151" s="111"/>
      <c r="AD14151" s="111"/>
      <c r="AH14151" s="111"/>
    </row>
    <row r="14152" spans="3:34">
      <c r="C14152" s="111"/>
      <c r="D14152" s="111"/>
      <c r="E14152" s="111"/>
      <c r="F14152" s="138"/>
      <c r="G14152" s="111"/>
      <c r="J14152" s="111"/>
      <c r="AD14152" s="111"/>
      <c r="AH14152" s="111"/>
    </row>
    <row r="14153" spans="3:34">
      <c r="C14153" s="111"/>
      <c r="D14153" s="111"/>
      <c r="E14153" s="111"/>
      <c r="F14153" s="138"/>
      <c r="G14153" s="111"/>
      <c r="J14153" s="111"/>
      <c r="AD14153" s="111"/>
      <c r="AH14153" s="111"/>
    </row>
    <row r="14154" spans="3:34">
      <c r="C14154" s="111"/>
      <c r="D14154" s="111"/>
      <c r="E14154" s="111"/>
      <c r="F14154" s="138"/>
      <c r="G14154" s="111"/>
      <c r="J14154" s="111"/>
      <c r="AD14154" s="111"/>
      <c r="AH14154" s="111"/>
    </row>
    <row r="14155" spans="3:34">
      <c r="C14155" s="111"/>
      <c r="D14155" s="111"/>
      <c r="E14155" s="111"/>
      <c r="F14155" s="138"/>
      <c r="G14155" s="111"/>
      <c r="J14155" s="111"/>
      <c r="AD14155" s="111"/>
      <c r="AH14155" s="111"/>
    </row>
    <row r="14156" spans="3:34">
      <c r="C14156" s="111"/>
      <c r="D14156" s="111"/>
      <c r="E14156" s="111"/>
      <c r="F14156" s="138"/>
      <c r="G14156" s="111"/>
      <c r="J14156" s="111"/>
      <c r="AD14156" s="111"/>
      <c r="AH14156" s="111"/>
    </row>
    <row r="14157" spans="3:34">
      <c r="C14157" s="111"/>
      <c r="D14157" s="111"/>
      <c r="E14157" s="111"/>
      <c r="F14157" s="138"/>
      <c r="G14157" s="111"/>
      <c r="J14157" s="111"/>
      <c r="AD14157" s="111"/>
      <c r="AH14157" s="111"/>
    </row>
    <row r="14158" spans="3:34">
      <c r="C14158" s="111"/>
      <c r="D14158" s="111"/>
      <c r="E14158" s="111"/>
      <c r="F14158" s="138"/>
      <c r="G14158" s="111"/>
      <c r="J14158" s="111"/>
      <c r="AD14158" s="111"/>
      <c r="AH14158" s="111"/>
    </row>
    <row r="14159" spans="3:34">
      <c r="C14159" s="111"/>
      <c r="D14159" s="111"/>
      <c r="E14159" s="111"/>
      <c r="F14159" s="138"/>
      <c r="G14159" s="111"/>
      <c r="J14159" s="111"/>
      <c r="AD14159" s="111"/>
      <c r="AH14159" s="111"/>
    </row>
    <row r="14160" spans="3:34">
      <c r="C14160" s="111"/>
      <c r="D14160" s="111"/>
      <c r="E14160" s="111"/>
      <c r="F14160" s="138"/>
      <c r="G14160" s="111"/>
      <c r="J14160" s="111"/>
      <c r="AD14160" s="111"/>
      <c r="AH14160" s="111"/>
    </row>
    <row r="14161" spans="3:34">
      <c r="C14161" s="111"/>
      <c r="D14161" s="111"/>
      <c r="E14161" s="111"/>
      <c r="F14161" s="138"/>
      <c r="G14161" s="111"/>
      <c r="J14161" s="111"/>
      <c r="AD14161" s="111"/>
      <c r="AH14161" s="111"/>
    </row>
    <row r="14162" spans="3:34">
      <c r="C14162" s="111"/>
      <c r="D14162" s="111"/>
      <c r="E14162" s="111"/>
      <c r="F14162" s="138"/>
      <c r="G14162" s="111"/>
      <c r="J14162" s="111"/>
      <c r="AD14162" s="111"/>
      <c r="AH14162" s="111"/>
    </row>
    <row r="14163" spans="3:34">
      <c r="C14163" s="111"/>
      <c r="D14163" s="111"/>
      <c r="E14163" s="111"/>
      <c r="F14163" s="138"/>
      <c r="G14163" s="111"/>
      <c r="J14163" s="111"/>
      <c r="AD14163" s="111"/>
      <c r="AH14163" s="111"/>
    </row>
    <row r="14164" spans="3:34">
      <c r="C14164" s="111"/>
      <c r="D14164" s="111"/>
      <c r="E14164" s="111"/>
      <c r="F14164" s="138"/>
      <c r="G14164" s="111"/>
      <c r="J14164" s="111"/>
      <c r="AD14164" s="111"/>
      <c r="AH14164" s="111"/>
    </row>
    <row r="14165" spans="3:34">
      <c r="C14165" s="111"/>
      <c r="D14165" s="111"/>
      <c r="E14165" s="111"/>
      <c r="F14165" s="138"/>
      <c r="G14165" s="111"/>
      <c r="J14165" s="111"/>
      <c r="AD14165" s="111"/>
      <c r="AH14165" s="111"/>
    </row>
    <row r="14166" spans="3:34">
      <c r="C14166" s="111"/>
      <c r="D14166" s="111"/>
      <c r="E14166" s="111"/>
      <c r="F14166" s="138"/>
      <c r="G14166" s="111"/>
      <c r="J14166" s="111"/>
      <c r="AD14166" s="111"/>
      <c r="AH14166" s="111"/>
    </row>
    <row r="14167" spans="3:34">
      <c r="C14167" s="111"/>
      <c r="D14167" s="111"/>
      <c r="E14167" s="111"/>
      <c r="F14167" s="138"/>
      <c r="G14167" s="111"/>
      <c r="J14167" s="111"/>
      <c r="AD14167" s="111"/>
      <c r="AH14167" s="111"/>
    </row>
    <row r="14168" spans="3:34">
      <c r="C14168" s="111"/>
      <c r="D14168" s="111"/>
      <c r="E14168" s="111"/>
      <c r="F14168" s="138"/>
      <c r="G14168" s="111"/>
      <c r="J14168" s="111"/>
      <c r="AD14168" s="111"/>
      <c r="AH14168" s="111"/>
    </row>
    <row r="14169" spans="3:34">
      <c r="C14169" s="111"/>
      <c r="D14169" s="111"/>
      <c r="E14169" s="111"/>
      <c r="F14169" s="138"/>
      <c r="G14169" s="111"/>
      <c r="J14169" s="111"/>
      <c r="AD14169" s="111"/>
      <c r="AH14169" s="111"/>
    </row>
    <row r="14170" spans="3:34">
      <c r="C14170" s="111"/>
      <c r="D14170" s="111"/>
      <c r="E14170" s="111"/>
      <c r="F14170" s="138"/>
      <c r="G14170" s="111"/>
      <c r="J14170" s="111"/>
      <c r="AD14170" s="111"/>
      <c r="AH14170" s="111"/>
    </row>
    <row r="14171" spans="3:34">
      <c r="C14171" s="111"/>
      <c r="D14171" s="111"/>
      <c r="E14171" s="111"/>
      <c r="F14171" s="138"/>
      <c r="G14171" s="111"/>
      <c r="J14171" s="111"/>
      <c r="AD14171" s="111"/>
      <c r="AH14171" s="111"/>
    </row>
    <row r="14172" spans="3:34">
      <c r="C14172" s="111"/>
      <c r="D14172" s="111"/>
      <c r="E14172" s="111"/>
      <c r="F14172" s="138"/>
      <c r="G14172" s="111"/>
      <c r="J14172" s="111"/>
      <c r="AD14172" s="111"/>
      <c r="AH14172" s="111"/>
    </row>
    <row r="14173" spans="3:34">
      <c r="C14173" s="111"/>
      <c r="D14173" s="111"/>
      <c r="E14173" s="111"/>
      <c r="F14173" s="138"/>
      <c r="G14173" s="111"/>
      <c r="J14173" s="111"/>
      <c r="AD14173" s="111"/>
      <c r="AH14173" s="111"/>
    </row>
    <row r="14174" spans="3:34">
      <c r="C14174" s="111"/>
      <c r="D14174" s="111"/>
      <c r="E14174" s="111"/>
      <c r="F14174" s="138"/>
      <c r="G14174" s="111"/>
      <c r="J14174" s="111"/>
      <c r="AD14174" s="111"/>
      <c r="AH14174" s="111"/>
    </row>
    <row r="14175" spans="3:34">
      <c r="C14175" s="111"/>
      <c r="D14175" s="111"/>
      <c r="E14175" s="111"/>
      <c r="F14175" s="138"/>
      <c r="G14175" s="111"/>
      <c r="J14175" s="111"/>
      <c r="AD14175" s="111"/>
      <c r="AH14175" s="111"/>
    </row>
    <row r="14176" spans="3:34">
      <c r="C14176" s="111"/>
      <c r="D14176" s="111"/>
      <c r="E14176" s="111"/>
      <c r="F14176" s="138"/>
      <c r="G14176" s="111"/>
      <c r="J14176" s="111"/>
      <c r="AD14176" s="111"/>
      <c r="AH14176" s="111"/>
    </row>
    <row r="14177" spans="3:34">
      <c r="C14177" s="111"/>
      <c r="D14177" s="111"/>
      <c r="E14177" s="111"/>
      <c r="F14177" s="138"/>
      <c r="G14177" s="111"/>
      <c r="J14177" s="111"/>
      <c r="AD14177" s="111"/>
      <c r="AH14177" s="111"/>
    </row>
    <row r="14178" spans="3:34">
      <c r="C14178" s="111"/>
      <c r="D14178" s="111"/>
      <c r="E14178" s="111"/>
      <c r="F14178" s="138"/>
      <c r="G14178" s="111"/>
      <c r="J14178" s="111"/>
      <c r="AD14178" s="111"/>
      <c r="AH14178" s="111"/>
    </row>
    <row r="14179" spans="3:34">
      <c r="C14179" s="111"/>
      <c r="D14179" s="111"/>
      <c r="E14179" s="111"/>
      <c r="F14179" s="138"/>
      <c r="G14179" s="111"/>
      <c r="J14179" s="111"/>
      <c r="AD14179" s="111"/>
      <c r="AH14179" s="111"/>
    </row>
    <row r="14180" spans="3:34">
      <c r="C14180" s="111"/>
      <c r="D14180" s="111"/>
      <c r="E14180" s="111"/>
      <c r="F14180" s="138"/>
      <c r="G14180" s="111"/>
      <c r="J14180" s="111"/>
      <c r="AD14180" s="111"/>
      <c r="AH14180" s="111"/>
    </row>
    <row r="14181" spans="3:34">
      <c r="C14181" s="111"/>
      <c r="D14181" s="111"/>
      <c r="E14181" s="111"/>
      <c r="F14181" s="138"/>
      <c r="G14181" s="111"/>
      <c r="J14181" s="111"/>
      <c r="AD14181" s="111"/>
      <c r="AH14181" s="111"/>
    </row>
    <row r="14182" spans="3:34">
      <c r="C14182" s="111"/>
      <c r="D14182" s="111"/>
      <c r="E14182" s="111"/>
      <c r="F14182" s="138"/>
      <c r="G14182" s="111"/>
      <c r="J14182" s="111"/>
      <c r="AD14182" s="111"/>
      <c r="AH14182" s="111"/>
    </row>
    <row r="14183" spans="3:34">
      <c r="C14183" s="111"/>
      <c r="D14183" s="111"/>
      <c r="E14183" s="111"/>
      <c r="F14183" s="138"/>
      <c r="G14183" s="111"/>
      <c r="J14183" s="111"/>
      <c r="AD14183" s="111"/>
      <c r="AH14183" s="111"/>
    </row>
    <row r="14184" spans="3:34">
      <c r="C14184" s="111"/>
      <c r="D14184" s="111"/>
      <c r="E14184" s="111"/>
      <c r="F14184" s="138"/>
      <c r="G14184" s="111"/>
      <c r="J14184" s="111"/>
      <c r="AD14184" s="111"/>
      <c r="AH14184" s="111"/>
    </row>
    <row r="14185" spans="3:34">
      <c r="C14185" s="111"/>
      <c r="D14185" s="111"/>
      <c r="E14185" s="111"/>
      <c r="F14185" s="138"/>
      <c r="G14185" s="111"/>
      <c r="J14185" s="111"/>
      <c r="AD14185" s="111"/>
      <c r="AH14185" s="111"/>
    </row>
    <row r="14186" spans="3:34">
      <c r="C14186" s="111"/>
      <c r="D14186" s="111"/>
      <c r="E14186" s="111"/>
      <c r="F14186" s="138"/>
      <c r="G14186" s="111"/>
      <c r="J14186" s="111"/>
      <c r="AD14186" s="111"/>
      <c r="AH14186" s="111"/>
    </row>
    <row r="14187" spans="3:34">
      <c r="C14187" s="111"/>
      <c r="D14187" s="111"/>
      <c r="E14187" s="111"/>
      <c r="F14187" s="138"/>
      <c r="G14187" s="111"/>
      <c r="J14187" s="111"/>
      <c r="AD14187" s="111"/>
      <c r="AH14187" s="111"/>
    </row>
    <row r="14188" spans="3:34">
      <c r="C14188" s="111"/>
      <c r="D14188" s="111"/>
      <c r="E14188" s="111"/>
      <c r="F14188" s="138"/>
      <c r="G14188" s="111"/>
      <c r="J14188" s="111"/>
      <c r="AD14188" s="111"/>
      <c r="AH14188" s="111"/>
    </row>
    <row r="14189" spans="3:34">
      <c r="C14189" s="111"/>
      <c r="D14189" s="111"/>
      <c r="E14189" s="111"/>
      <c r="F14189" s="138"/>
      <c r="G14189" s="111"/>
      <c r="J14189" s="111"/>
      <c r="AD14189" s="111"/>
      <c r="AH14189" s="111"/>
    </row>
    <row r="14190" spans="3:34">
      <c r="C14190" s="111"/>
      <c r="D14190" s="111"/>
      <c r="E14190" s="111"/>
      <c r="F14190" s="138"/>
      <c r="G14190" s="111"/>
      <c r="J14190" s="111"/>
      <c r="AD14190" s="111"/>
      <c r="AH14190" s="111"/>
    </row>
    <row r="14191" spans="3:34">
      <c r="C14191" s="111"/>
      <c r="D14191" s="111"/>
      <c r="E14191" s="111"/>
      <c r="F14191" s="138"/>
      <c r="G14191" s="111"/>
      <c r="J14191" s="111"/>
      <c r="AD14191" s="111"/>
      <c r="AH14191" s="111"/>
    </row>
    <row r="14192" spans="3:34">
      <c r="C14192" s="111"/>
      <c r="D14192" s="111"/>
      <c r="E14192" s="111"/>
      <c r="F14192" s="138"/>
      <c r="G14192" s="111"/>
      <c r="J14192" s="111"/>
      <c r="AD14192" s="111"/>
      <c r="AH14192" s="111"/>
    </row>
    <row r="14193" spans="3:34">
      <c r="C14193" s="111"/>
      <c r="D14193" s="111"/>
      <c r="E14193" s="111"/>
      <c r="F14193" s="138"/>
      <c r="G14193" s="111"/>
      <c r="J14193" s="111"/>
      <c r="AD14193" s="111"/>
      <c r="AH14193" s="111"/>
    </row>
    <row r="14194" spans="3:34">
      <c r="C14194" s="111"/>
      <c r="D14194" s="111"/>
      <c r="E14194" s="111"/>
      <c r="F14194" s="138"/>
      <c r="G14194" s="111"/>
      <c r="J14194" s="111"/>
      <c r="AD14194" s="111"/>
      <c r="AH14194" s="111"/>
    </row>
    <row r="14195" spans="3:34">
      <c r="C14195" s="111"/>
      <c r="D14195" s="111"/>
      <c r="E14195" s="111"/>
      <c r="F14195" s="138"/>
      <c r="G14195" s="111"/>
      <c r="J14195" s="111"/>
      <c r="AD14195" s="111"/>
      <c r="AH14195" s="111"/>
    </row>
    <row r="14196" spans="3:34">
      <c r="C14196" s="111"/>
      <c r="D14196" s="111"/>
      <c r="E14196" s="111"/>
      <c r="F14196" s="138"/>
      <c r="G14196" s="111"/>
      <c r="J14196" s="111"/>
      <c r="AD14196" s="111"/>
      <c r="AH14196" s="111"/>
    </row>
    <row r="14197" spans="3:34">
      <c r="C14197" s="111"/>
      <c r="D14197" s="111"/>
      <c r="E14197" s="111"/>
      <c r="F14197" s="138"/>
      <c r="G14197" s="111"/>
      <c r="J14197" s="111"/>
      <c r="AD14197" s="111"/>
      <c r="AH14197" s="111"/>
    </row>
    <row r="14198" spans="3:34">
      <c r="C14198" s="111"/>
      <c r="D14198" s="111"/>
      <c r="E14198" s="111"/>
      <c r="F14198" s="138"/>
      <c r="G14198" s="111"/>
      <c r="J14198" s="111"/>
      <c r="AD14198" s="111"/>
      <c r="AH14198" s="111"/>
    </row>
    <row r="14199" spans="3:34">
      <c r="C14199" s="111"/>
      <c r="D14199" s="111"/>
      <c r="E14199" s="111"/>
      <c r="F14199" s="138"/>
      <c r="G14199" s="111"/>
      <c r="J14199" s="111"/>
      <c r="AD14199" s="111"/>
      <c r="AH14199" s="111"/>
    </row>
    <row r="14200" spans="3:34">
      <c r="C14200" s="111"/>
      <c r="D14200" s="111"/>
      <c r="E14200" s="111"/>
      <c r="F14200" s="138"/>
      <c r="G14200" s="111"/>
      <c r="J14200" s="111"/>
      <c r="AD14200" s="111"/>
      <c r="AH14200" s="111"/>
    </row>
    <row r="14201" spans="3:34">
      <c r="C14201" s="111"/>
      <c r="D14201" s="111"/>
      <c r="E14201" s="111"/>
      <c r="F14201" s="138"/>
      <c r="G14201" s="111"/>
      <c r="J14201" s="111"/>
      <c r="AD14201" s="111"/>
      <c r="AH14201" s="111"/>
    </row>
    <row r="14202" spans="3:34">
      <c r="C14202" s="111"/>
      <c r="D14202" s="111"/>
      <c r="E14202" s="111"/>
      <c r="F14202" s="138"/>
      <c r="G14202" s="111"/>
      <c r="J14202" s="111"/>
      <c r="AD14202" s="111"/>
      <c r="AH14202" s="111"/>
    </row>
    <row r="14203" spans="3:34">
      <c r="C14203" s="111"/>
      <c r="D14203" s="111"/>
      <c r="E14203" s="111"/>
      <c r="F14203" s="138"/>
      <c r="G14203" s="111"/>
      <c r="J14203" s="111"/>
      <c r="AD14203" s="111"/>
      <c r="AH14203" s="111"/>
    </row>
    <row r="14204" spans="3:34">
      <c r="C14204" s="111"/>
      <c r="D14204" s="111"/>
      <c r="E14204" s="111"/>
      <c r="F14204" s="138"/>
      <c r="G14204" s="111"/>
      <c r="J14204" s="111"/>
      <c r="AD14204" s="111"/>
      <c r="AH14204" s="111"/>
    </row>
    <row r="14205" spans="3:34">
      <c r="C14205" s="111"/>
      <c r="D14205" s="111"/>
      <c r="E14205" s="111"/>
      <c r="F14205" s="138"/>
      <c r="G14205" s="111"/>
      <c r="J14205" s="111"/>
      <c r="AD14205" s="111"/>
      <c r="AH14205" s="111"/>
    </row>
    <row r="14206" spans="3:34">
      <c r="C14206" s="111"/>
      <c r="D14206" s="111"/>
      <c r="E14206" s="111"/>
      <c r="F14206" s="138"/>
      <c r="G14206" s="111"/>
      <c r="J14206" s="111"/>
      <c r="AD14206" s="111"/>
      <c r="AH14206" s="111"/>
    </row>
    <row r="14207" spans="3:34">
      <c r="C14207" s="111"/>
      <c r="D14207" s="111"/>
      <c r="E14207" s="111"/>
      <c r="F14207" s="138"/>
      <c r="G14207" s="111"/>
      <c r="J14207" s="111"/>
      <c r="AD14207" s="111"/>
      <c r="AH14207" s="111"/>
    </row>
    <row r="14208" spans="3:34">
      <c r="C14208" s="111"/>
      <c r="D14208" s="111"/>
      <c r="E14208" s="111"/>
      <c r="F14208" s="138"/>
      <c r="G14208" s="111"/>
      <c r="J14208" s="111"/>
      <c r="AD14208" s="111"/>
      <c r="AH14208" s="111"/>
    </row>
    <row r="14209" spans="3:34">
      <c r="C14209" s="111"/>
      <c r="D14209" s="111"/>
      <c r="E14209" s="111"/>
      <c r="F14209" s="138"/>
      <c r="G14209" s="111"/>
      <c r="J14209" s="111"/>
      <c r="AD14209" s="111"/>
      <c r="AH14209" s="111"/>
    </row>
    <row r="14210" spans="3:34">
      <c r="C14210" s="111"/>
      <c r="D14210" s="111"/>
      <c r="E14210" s="111"/>
      <c r="F14210" s="138"/>
      <c r="G14210" s="111"/>
      <c r="J14210" s="111"/>
      <c r="AD14210" s="111"/>
      <c r="AH14210" s="111"/>
    </row>
    <row r="14211" spans="3:34">
      <c r="C14211" s="111"/>
      <c r="D14211" s="111"/>
      <c r="E14211" s="111"/>
      <c r="F14211" s="138"/>
      <c r="G14211" s="111"/>
      <c r="J14211" s="111"/>
      <c r="AD14211" s="111"/>
      <c r="AH14211" s="111"/>
    </row>
    <row r="14212" spans="3:34">
      <c r="C14212" s="111"/>
      <c r="D14212" s="111"/>
      <c r="E14212" s="111"/>
      <c r="F14212" s="138"/>
      <c r="G14212" s="111"/>
      <c r="J14212" s="111"/>
      <c r="AD14212" s="111"/>
      <c r="AH14212" s="111"/>
    </row>
    <row r="14213" spans="3:34">
      <c r="C14213" s="111"/>
      <c r="D14213" s="111"/>
      <c r="E14213" s="111"/>
      <c r="F14213" s="138"/>
      <c r="G14213" s="111"/>
      <c r="J14213" s="111"/>
      <c r="AD14213" s="111"/>
      <c r="AH14213" s="111"/>
    </row>
    <row r="14214" spans="3:34">
      <c r="C14214" s="111"/>
      <c r="D14214" s="111"/>
      <c r="E14214" s="111"/>
      <c r="F14214" s="138"/>
      <c r="G14214" s="111"/>
      <c r="J14214" s="111"/>
      <c r="AD14214" s="111"/>
      <c r="AH14214" s="111"/>
    </row>
    <row r="14215" spans="3:34">
      <c r="C14215" s="111"/>
      <c r="D14215" s="111"/>
      <c r="E14215" s="111"/>
      <c r="F14215" s="138"/>
      <c r="G14215" s="111"/>
      <c r="J14215" s="111"/>
      <c r="AD14215" s="111"/>
      <c r="AH14215" s="111"/>
    </row>
    <row r="14216" spans="3:34">
      <c r="C14216" s="111"/>
      <c r="D14216" s="111"/>
      <c r="E14216" s="111"/>
      <c r="F14216" s="138"/>
      <c r="G14216" s="111"/>
      <c r="J14216" s="111"/>
      <c r="AD14216" s="111"/>
      <c r="AH14216" s="111"/>
    </row>
    <row r="14217" spans="3:34">
      <c r="C14217" s="111"/>
      <c r="D14217" s="111"/>
      <c r="E14217" s="111"/>
      <c r="F14217" s="138"/>
      <c r="G14217" s="111"/>
      <c r="J14217" s="111"/>
      <c r="AD14217" s="111"/>
      <c r="AH14217" s="111"/>
    </row>
    <row r="14218" spans="3:34">
      <c r="C14218" s="111"/>
      <c r="D14218" s="111"/>
      <c r="E14218" s="111"/>
      <c r="F14218" s="138"/>
      <c r="G14218" s="111"/>
      <c r="J14218" s="111"/>
      <c r="AD14218" s="111"/>
      <c r="AH14218" s="111"/>
    </row>
    <row r="14219" spans="3:34">
      <c r="C14219" s="111"/>
      <c r="D14219" s="111"/>
      <c r="E14219" s="111"/>
      <c r="F14219" s="138"/>
      <c r="G14219" s="111"/>
      <c r="J14219" s="111"/>
      <c r="AD14219" s="111"/>
      <c r="AH14219" s="111"/>
    </row>
    <row r="14220" spans="3:34">
      <c r="C14220" s="111"/>
      <c r="D14220" s="111"/>
      <c r="E14220" s="111"/>
      <c r="F14220" s="138"/>
      <c r="G14220" s="111"/>
      <c r="J14220" s="111"/>
      <c r="AD14220" s="111"/>
      <c r="AH14220" s="111"/>
    </row>
    <row r="14221" spans="3:34">
      <c r="C14221" s="111"/>
      <c r="D14221" s="111"/>
      <c r="E14221" s="111"/>
      <c r="F14221" s="138"/>
      <c r="G14221" s="111"/>
      <c r="J14221" s="111"/>
      <c r="AD14221" s="111"/>
      <c r="AH14221" s="111"/>
    </row>
    <row r="14222" spans="3:34">
      <c r="C14222" s="111"/>
      <c r="D14222" s="111"/>
      <c r="E14222" s="111"/>
      <c r="F14222" s="138"/>
      <c r="G14222" s="111"/>
      <c r="J14222" s="111"/>
      <c r="AD14222" s="111"/>
      <c r="AH14222" s="111"/>
    </row>
    <row r="14223" spans="3:34">
      <c r="C14223" s="111"/>
      <c r="D14223" s="111"/>
      <c r="E14223" s="111"/>
      <c r="F14223" s="138"/>
      <c r="G14223" s="111"/>
      <c r="J14223" s="111"/>
      <c r="AD14223" s="111"/>
      <c r="AH14223" s="111"/>
    </row>
    <row r="14224" spans="3:34">
      <c r="C14224" s="111"/>
      <c r="D14224" s="111"/>
      <c r="E14224" s="111"/>
      <c r="F14224" s="138"/>
      <c r="G14224" s="111"/>
      <c r="J14224" s="111"/>
      <c r="AD14224" s="111"/>
      <c r="AH14224" s="111"/>
    </row>
    <row r="14225" spans="3:34">
      <c r="C14225" s="111"/>
      <c r="D14225" s="111"/>
      <c r="E14225" s="111"/>
      <c r="F14225" s="138"/>
      <c r="G14225" s="111"/>
      <c r="J14225" s="111"/>
      <c r="AD14225" s="111"/>
      <c r="AH14225" s="111"/>
    </row>
    <row r="14226" spans="3:34">
      <c r="C14226" s="111"/>
      <c r="D14226" s="111"/>
      <c r="E14226" s="111"/>
      <c r="F14226" s="138"/>
      <c r="G14226" s="111"/>
      <c r="J14226" s="111"/>
      <c r="AD14226" s="111"/>
      <c r="AH14226" s="111"/>
    </row>
    <row r="14227" spans="3:34">
      <c r="C14227" s="111"/>
      <c r="D14227" s="111"/>
      <c r="E14227" s="111"/>
      <c r="F14227" s="138"/>
      <c r="G14227" s="111"/>
      <c r="J14227" s="111"/>
      <c r="AD14227" s="111"/>
      <c r="AH14227" s="111"/>
    </row>
    <row r="14228" spans="3:34">
      <c r="C14228" s="111"/>
      <c r="D14228" s="111"/>
      <c r="E14228" s="111"/>
      <c r="F14228" s="138"/>
      <c r="G14228" s="111"/>
      <c r="J14228" s="111"/>
      <c r="AD14228" s="111"/>
      <c r="AH14228" s="111"/>
    </row>
    <row r="14229" spans="3:34">
      <c r="C14229" s="111"/>
      <c r="D14229" s="111"/>
      <c r="E14229" s="111"/>
      <c r="F14229" s="138"/>
      <c r="G14229" s="111"/>
      <c r="J14229" s="111"/>
      <c r="AD14229" s="111"/>
      <c r="AH14229" s="111"/>
    </row>
    <row r="14230" spans="3:34">
      <c r="C14230" s="111"/>
      <c r="D14230" s="111"/>
      <c r="E14230" s="111"/>
      <c r="F14230" s="138"/>
      <c r="G14230" s="111"/>
      <c r="J14230" s="111"/>
      <c r="AD14230" s="111"/>
      <c r="AH14230" s="111"/>
    </row>
    <row r="14231" spans="3:34">
      <c r="C14231" s="111"/>
      <c r="D14231" s="111"/>
      <c r="E14231" s="111"/>
      <c r="F14231" s="138"/>
      <c r="G14231" s="111"/>
      <c r="J14231" s="111"/>
      <c r="AD14231" s="111"/>
      <c r="AH14231" s="111"/>
    </row>
    <row r="14232" spans="3:34">
      <c r="C14232" s="111"/>
      <c r="D14232" s="111"/>
      <c r="E14232" s="111"/>
      <c r="F14232" s="138"/>
      <c r="G14232" s="111"/>
      <c r="J14232" s="111"/>
      <c r="AD14232" s="111"/>
      <c r="AH14232" s="111"/>
    </row>
    <row r="14233" spans="3:34">
      <c r="C14233" s="111"/>
      <c r="D14233" s="111"/>
      <c r="E14233" s="111"/>
      <c r="F14233" s="138"/>
      <c r="G14233" s="111"/>
      <c r="J14233" s="111"/>
      <c r="AD14233" s="111"/>
      <c r="AH14233" s="111"/>
    </row>
    <row r="14234" spans="3:34">
      <c r="C14234" s="111"/>
      <c r="D14234" s="111"/>
      <c r="E14234" s="111"/>
      <c r="F14234" s="138"/>
      <c r="G14234" s="111"/>
      <c r="J14234" s="111"/>
      <c r="AD14234" s="111"/>
      <c r="AH14234" s="111"/>
    </row>
    <row r="14235" spans="3:34">
      <c r="C14235" s="111"/>
      <c r="D14235" s="111"/>
      <c r="E14235" s="111"/>
      <c r="F14235" s="138"/>
      <c r="G14235" s="111"/>
      <c r="J14235" s="111"/>
      <c r="AD14235" s="111"/>
      <c r="AH14235" s="111"/>
    </row>
    <row r="14236" spans="3:34">
      <c r="C14236" s="111"/>
      <c r="D14236" s="111"/>
      <c r="E14236" s="111"/>
      <c r="F14236" s="138"/>
      <c r="G14236" s="111"/>
      <c r="J14236" s="111"/>
      <c r="AD14236" s="111"/>
      <c r="AH14236" s="111"/>
    </row>
    <row r="14237" spans="3:34">
      <c r="C14237" s="111"/>
      <c r="D14237" s="111"/>
      <c r="E14237" s="111"/>
      <c r="F14237" s="138"/>
      <c r="G14237" s="111"/>
      <c r="J14237" s="111"/>
      <c r="AD14237" s="111"/>
      <c r="AH14237" s="111"/>
    </row>
    <row r="14238" spans="3:34">
      <c r="C14238" s="111"/>
      <c r="D14238" s="111"/>
      <c r="E14238" s="111"/>
      <c r="F14238" s="138"/>
      <c r="G14238" s="111"/>
      <c r="J14238" s="111"/>
      <c r="AD14238" s="111"/>
      <c r="AH14238" s="111"/>
    </row>
    <row r="14239" spans="3:34">
      <c r="C14239" s="111"/>
      <c r="D14239" s="111"/>
      <c r="E14239" s="111"/>
      <c r="F14239" s="138"/>
      <c r="G14239" s="111"/>
      <c r="J14239" s="111"/>
      <c r="AD14239" s="111"/>
      <c r="AH14239" s="111"/>
    </row>
    <row r="14240" spans="3:34">
      <c r="C14240" s="111"/>
      <c r="D14240" s="111"/>
      <c r="E14240" s="111"/>
      <c r="F14240" s="138"/>
      <c r="G14240" s="111"/>
      <c r="J14240" s="111"/>
      <c r="AD14240" s="111"/>
      <c r="AH14240" s="111"/>
    </row>
    <row r="14241" spans="3:34">
      <c r="C14241" s="111"/>
      <c r="D14241" s="111"/>
      <c r="E14241" s="111"/>
      <c r="F14241" s="138"/>
      <c r="G14241" s="111"/>
      <c r="J14241" s="111"/>
      <c r="AD14241" s="111"/>
      <c r="AH14241" s="111"/>
    </row>
    <row r="14242" spans="3:34">
      <c r="C14242" s="111"/>
      <c r="D14242" s="111"/>
      <c r="E14242" s="111"/>
      <c r="F14242" s="138"/>
      <c r="G14242" s="111"/>
      <c r="J14242" s="111"/>
      <c r="AD14242" s="111"/>
      <c r="AH14242" s="111"/>
    </row>
    <row r="14243" spans="3:34">
      <c r="C14243" s="111"/>
      <c r="D14243" s="111"/>
      <c r="E14243" s="111"/>
      <c r="F14243" s="138"/>
      <c r="G14243" s="111"/>
      <c r="J14243" s="111"/>
      <c r="AD14243" s="111"/>
      <c r="AH14243" s="111"/>
    </row>
    <row r="14244" spans="3:34">
      <c r="C14244" s="111"/>
      <c r="D14244" s="111"/>
      <c r="E14244" s="111"/>
      <c r="F14244" s="138"/>
      <c r="G14244" s="111"/>
      <c r="J14244" s="111"/>
      <c r="AD14244" s="111"/>
      <c r="AH14244" s="111"/>
    </row>
    <row r="14245" spans="3:34">
      <c r="C14245" s="111"/>
      <c r="D14245" s="111"/>
      <c r="E14245" s="111"/>
      <c r="F14245" s="138"/>
      <c r="G14245" s="111"/>
      <c r="J14245" s="111"/>
      <c r="AD14245" s="111"/>
      <c r="AH14245" s="111"/>
    </row>
    <row r="14246" spans="3:34">
      <c r="C14246" s="111"/>
      <c r="D14246" s="111"/>
      <c r="E14246" s="111"/>
      <c r="F14246" s="138"/>
      <c r="G14246" s="111"/>
      <c r="J14246" s="111"/>
      <c r="AD14246" s="111"/>
      <c r="AH14246" s="111"/>
    </row>
    <row r="14247" spans="3:34">
      <c r="C14247" s="111"/>
      <c r="D14247" s="111"/>
      <c r="E14247" s="111"/>
      <c r="F14247" s="138"/>
      <c r="G14247" s="111"/>
      <c r="J14247" s="111"/>
      <c r="AD14247" s="111"/>
      <c r="AH14247" s="111"/>
    </row>
    <row r="14248" spans="3:34">
      <c r="C14248" s="111"/>
      <c r="D14248" s="111"/>
      <c r="E14248" s="111"/>
      <c r="F14248" s="138"/>
      <c r="G14248" s="111"/>
      <c r="J14248" s="111"/>
      <c r="AD14248" s="111"/>
      <c r="AH14248" s="111"/>
    </row>
    <row r="14249" spans="3:34">
      <c r="C14249" s="111"/>
      <c r="D14249" s="111"/>
      <c r="E14249" s="111"/>
      <c r="F14249" s="138"/>
      <c r="G14249" s="111"/>
      <c r="J14249" s="111"/>
      <c r="AD14249" s="111"/>
      <c r="AH14249" s="111"/>
    </row>
    <row r="14250" spans="3:34">
      <c r="C14250" s="111"/>
      <c r="D14250" s="111"/>
      <c r="E14250" s="111"/>
      <c r="F14250" s="138"/>
      <c r="G14250" s="111"/>
      <c r="J14250" s="111"/>
      <c r="AD14250" s="111"/>
      <c r="AH14250" s="111"/>
    </row>
    <row r="14251" spans="3:34">
      <c r="C14251" s="111"/>
      <c r="D14251" s="111"/>
      <c r="E14251" s="111"/>
      <c r="F14251" s="138"/>
      <c r="G14251" s="111"/>
      <c r="J14251" s="111"/>
      <c r="AD14251" s="111"/>
      <c r="AH14251" s="111"/>
    </row>
    <row r="14252" spans="3:34">
      <c r="C14252" s="111"/>
      <c r="D14252" s="111"/>
      <c r="E14252" s="111"/>
      <c r="F14252" s="138"/>
      <c r="G14252" s="111"/>
      <c r="J14252" s="111"/>
      <c r="AD14252" s="111"/>
      <c r="AH14252" s="111"/>
    </row>
    <row r="14253" spans="3:34">
      <c r="C14253" s="111"/>
      <c r="D14253" s="111"/>
      <c r="E14253" s="111"/>
      <c r="F14253" s="138"/>
      <c r="G14253" s="111"/>
      <c r="J14253" s="111"/>
      <c r="AD14253" s="111"/>
      <c r="AH14253" s="111"/>
    </row>
    <row r="14254" spans="3:34">
      <c r="C14254" s="111"/>
      <c r="D14254" s="111"/>
      <c r="E14254" s="111"/>
      <c r="F14254" s="138"/>
      <c r="G14254" s="111"/>
      <c r="J14254" s="111"/>
      <c r="AD14254" s="111"/>
      <c r="AH14254" s="111"/>
    </row>
    <row r="14255" spans="3:34">
      <c r="C14255" s="111"/>
      <c r="D14255" s="111"/>
      <c r="E14255" s="111"/>
      <c r="F14255" s="138"/>
      <c r="G14255" s="111"/>
      <c r="J14255" s="111"/>
      <c r="AD14255" s="111"/>
      <c r="AH14255" s="111"/>
    </row>
    <row r="14256" spans="3:34">
      <c r="C14256" s="111"/>
      <c r="D14256" s="111"/>
      <c r="E14256" s="111"/>
      <c r="F14256" s="138"/>
      <c r="G14256" s="111"/>
      <c r="J14256" s="111"/>
      <c r="AD14256" s="111"/>
      <c r="AH14256" s="111"/>
    </row>
    <row r="14257" spans="3:34">
      <c r="C14257" s="111"/>
      <c r="D14257" s="111"/>
      <c r="E14257" s="111"/>
      <c r="F14257" s="138"/>
      <c r="G14257" s="111"/>
      <c r="J14257" s="111"/>
      <c r="AD14257" s="111"/>
      <c r="AH14257" s="111"/>
    </row>
    <row r="14258" spans="3:34">
      <c r="C14258" s="111"/>
      <c r="D14258" s="111"/>
      <c r="E14258" s="111"/>
      <c r="F14258" s="138"/>
      <c r="G14258" s="111"/>
      <c r="J14258" s="111"/>
      <c r="AD14258" s="111"/>
      <c r="AH14258" s="111"/>
    </row>
    <row r="14259" spans="3:34">
      <c r="C14259" s="111"/>
      <c r="D14259" s="111"/>
      <c r="E14259" s="111"/>
      <c r="F14259" s="138"/>
      <c r="G14259" s="111"/>
      <c r="J14259" s="111"/>
      <c r="AD14259" s="111"/>
      <c r="AH14259" s="111"/>
    </row>
    <row r="14260" spans="3:34">
      <c r="C14260" s="111"/>
      <c r="D14260" s="111"/>
      <c r="E14260" s="111"/>
      <c r="F14260" s="138"/>
      <c r="G14260" s="111"/>
      <c r="J14260" s="111"/>
      <c r="AD14260" s="111"/>
      <c r="AH14260" s="111"/>
    </row>
    <row r="14261" spans="3:34">
      <c r="C14261" s="111"/>
      <c r="D14261" s="111"/>
      <c r="E14261" s="111"/>
      <c r="F14261" s="138"/>
      <c r="G14261" s="111"/>
      <c r="J14261" s="111"/>
      <c r="AD14261" s="111"/>
      <c r="AH14261" s="111"/>
    </row>
    <row r="14262" spans="3:34">
      <c r="C14262" s="111"/>
      <c r="D14262" s="111"/>
      <c r="E14262" s="111"/>
      <c r="F14262" s="138"/>
      <c r="G14262" s="111"/>
      <c r="J14262" s="111"/>
      <c r="AD14262" s="111"/>
      <c r="AH14262" s="111"/>
    </row>
    <row r="14263" spans="3:34">
      <c r="C14263" s="111"/>
      <c r="D14263" s="111"/>
      <c r="E14263" s="111"/>
      <c r="F14263" s="138"/>
      <c r="G14263" s="111"/>
      <c r="J14263" s="111"/>
      <c r="AD14263" s="111"/>
      <c r="AH14263" s="111"/>
    </row>
    <row r="14264" spans="3:34">
      <c r="C14264" s="111"/>
      <c r="D14264" s="111"/>
      <c r="E14264" s="111"/>
      <c r="F14264" s="138"/>
      <c r="G14264" s="111"/>
      <c r="J14264" s="111"/>
      <c r="AD14264" s="111"/>
      <c r="AH14264" s="111"/>
    </row>
    <row r="14265" spans="3:34">
      <c r="C14265" s="111"/>
      <c r="D14265" s="111"/>
      <c r="E14265" s="111"/>
      <c r="F14265" s="138"/>
      <c r="G14265" s="111"/>
      <c r="J14265" s="111"/>
      <c r="AD14265" s="111"/>
      <c r="AH14265" s="111"/>
    </row>
    <row r="14266" spans="3:34">
      <c r="C14266" s="111"/>
      <c r="D14266" s="111"/>
      <c r="E14266" s="111"/>
      <c r="F14266" s="138"/>
      <c r="G14266" s="111"/>
      <c r="J14266" s="111"/>
      <c r="AD14266" s="111"/>
      <c r="AH14266" s="111"/>
    </row>
    <row r="14267" spans="3:34">
      <c r="C14267" s="111"/>
      <c r="D14267" s="111"/>
      <c r="E14267" s="111"/>
      <c r="F14267" s="138"/>
      <c r="G14267" s="111"/>
      <c r="J14267" s="111"/>
      <c r="AD14267" s="111"/>
      <c r="AH14267" s="111"/>
    </row>
    <row r="14268" spans="3:34">
      <c r="C14268" s="111"/>
      <c r="D14268" s="111"/>
      <c r="E14268" s="111"/>
      <c r="F14268" s="138"/>
      <c r="G14268" s="111"/>
      <c r="J14268" s="111"/>
      <c r="AD14268" s="111"/>
      <c r="AH14268" s="111"/>
    </row>
    <row r="14269" spans="3:34">
      <c r="C14269" s="111"/>
      <c r="D14269" s="111"/>
      <c r="E14269" s="111"/>
      <c r="F14269" s="138"/>
      <c r="G14269" s="111"/>
      <c r="J14269" s="111"/>
      <c r="AD14269" s="111"/>
      <c r="AH14269" s="111"/>
    </row>
    <row r="14270" spans="3:34">
      <c r="C14270" s="111"/>
      <c r="D14270" s="111"/>
      <c r="E14270" s="111"/>
      <c r="F14270" s="138"/>
      <c r="G14270" s="111"/>
      <c r="J14270" s="111"/>
      <c r="AD14270" s="111"/>
      <c r="AH14270" s="111"/>
    </row>
    <row r="14271" spans="3:34">
      <c r="C14271" s="111"/>
      <c r="D14271" s="111"/>
      <c r="E14271" s="111"/>
      <c r="F14271" s="138"/>
      <c r="G14271" s="111"/>
      <c r="J14271" s="111"/>
      <c r="AD14271" s="111"/>
      <c r="AH14271" s="111"/>
    </row>
    <row r="14272" spans="3:34">
      <c r="C14272" s="111"/>
      <c r="D14272" s="111"/>
      <c r="E14272" s="111"/>
      <c r="F14272" s="138"/>
      <c r="G14272" s="111"/>
      <c r="J14272" s="111"/>
      <c r="AD14272" s="111"/>
      <c r="AH14272" s="111"/>
    </row>
    <row r="14273" spans="3:34">
      <c r="C14273" s="111"/>
      <c r="D14273" s="111"/>
      <c r="E14273" s="111"/>
      <c r="F14273" s="138"/>
      <c r="G14273" s="111"/>
      <c r="J14273" s="111"/>
      <c r="AD14273" s="111"/>
      <c r="AH14273" s="111"/>
    </row>
    <row r="14274" spans="3:34">
      <c r="C14274" s="111"/>
      <c r="D14274" s="111"/>
      <c r="E14274" s="111"/>
      <c r="F14274" s="138"/>
      <c r="G14274" s="111"/>
      <c r="J14274" s="111"/>
      <c r="AD14274" s="111"/>
      <c r="AH14274" s="111"/>
    </row>
    <row r="14275" spans="3:34">
      <c r="C14275" s="111"/>
      <c r="D14275" s="111"/>
      <c r="E14275" s="111"/>
      <c r="F14275" s="138"/>
      <c r="G14275" s="111"/>
      <c r="J14275" s="111"/>
      <c r="AD14275" s="111"/>
      <c r="AH14275" s="111"/>
    </row>
    <row r="14276" spans="3:34">
      <c r="C14276" s="111"/>
      <c r="D14276" s="111"/>
      <c r="E14276" s="111"/>
      <c r="F14276" s="138"/>
      <c r="G14276" s="111"/>
      <c r="J14276" s="111"/>
      <c r="AD14276" s="111"/>
      <c r="AH14276" s="111"/>
    </row>
    <row r="14277" spans="3:34">
      <c r="C14277" s="111"/>
      <c r="D14277" s="111"/>
      <c r="E14277" s="111"/>
      <c r="F14277" s="138"/>
      <c r="G14277" s="111"/>
      <c r="J14277" s="111"/>
      <c r="AD14277" s="111"/>
      <c r="AH14277" s="111"/>
    </row>
    <row r="14278" spans="3:34">
      <c r="C14278" s="111"/>
      <c r="D14278" s="111"/>
      <c r="E14278" s="111"/>
      <c r="F14278" s="138"/>
      <c r="G14278" s="111"/>
      <c r="J14278" s="111"/>
      <c r="AD14278" s="111"/>
      <c r="AH14278" s="111"/>
    </row>
    <row r="14279" spans="3:34">
      <c r="C14279" s="111"/>
      <c r="D14279" s="111"/>
      <c r="E14279" s="111"/>
      <c r="F14279" s="138"/>
      <c r="G14279" s="111"/>
      <c r="J14279" s="111"/>
      <c r="AD14279" s="111"/>
      <c r="AH14279" s="111"/>
    </row>
    <row r="14280" spans="3:34">
      <c r="C14280" s="111"/>
      <c r="D14280" s="111"/>
      <c r="E14280" s="111"/>
      <c r="F14280" s="138"/>
      <c r="G14280" s="111"/>
      <c r="J14280" s="111"/>
      <c r="AD14280" s="111"/>
      <c r="AH14280" s="111"/>
    </row>
    <row r="14281" spans="3:34">
      <c r="C14281" s="111"/>
      <c r="D14281" s="111"/>
      <c r="E14281" s="111"/>
      <c r="F14281" s="138"/>
      <c r="G14281" s="111"/>
      <c r="J14281" s="111"/>
      <c r="AD14281" s="111"/>
      <c r="AH14281" s="111"/>
    </row>
    <row r="14282" spans="3:34">
      <c r="C14282" s="111"/>
      <c r="D14282" s="111"/>
      <c r="E14282" s="111"/>
      <c r="F14282" s="138"/>
      <c r="G14282" s="111"/>
      <c r="J14282" s="111"/>
      <c r="AD14282" s="111"/>
      <c r="AH14282" s="111"/>
    </row>
    <row r="14283" spans="3:34">
      <c r="C14283" s="111"/>
      <c r="D14283" s="111"/>
      <c r="E14283" s="111"/>
      <c r="F14283" s="138"/>
      <c r="G14283" s="111"/>
      <c r="J14283" s="111"/>
      <c r="AD14283" s="111"/>
      <c r="AH14283" s="111"/>
    </row>
    <row r="14284" spans="3:34">
      <c r="C14284" s="111"/>
      <c r="D14284" s="111"/>
      <c r="E14284" s="111"/>
      <c r="F14284" s="138"/>
      <c r="G14284" s="111"/>
      <c r="J14284" s="111"/>
      <c r="AD14284" s="111"/>
      <c r="AH14284" s="111"/>
    </row>
    <row r="14285" spans="3:34">
      <c r="C14285" s="111"/>
      <c r="D14285" s="111"/>
      <c r="E14285" s="111"/>
      <c r="F14285" s="138"/>
      <c r="G14285" s="111"/>
      <c r="J14285" s="111"/>
      <c r="AD14285" s="111"/>
      <c r="AH14285" s="111"/>
    </row>
    <row r="14286" spans="3:34">
      <c r="C14286" s="111"/>
      <c r="D14286" s="111"/>
      <c r="E14286" s="111"/>
      <c r="F14286" s="138"/>
      <c r="G14286" s="111"/>
      <c r="J14286" s="111"/>
      <c r="AD14286" s="111"/>
      <c r="AH14286" s="111"/>
    </row>
    <row r="14287" spans="3:34">
      <c r="C14287" s="111"/>
      <c r="D14287" s="111"/>
      <c r="E14287" s="111"/>
      <c r="F14287" s="138"/>
      <c r="G14287" s="111"/>
      <c r="J14287" s="111"/>
      <c r="AD14287" s="111"/>
      <c r="AH14287" s="111"/>
    </row>
    <row r="14288" spans="3:34">
      <c r="C14288" s="111"/>
      <c r="D14288" s="111"/>
      <c r="E14288" s="111"/>
      <c r="F14288" s="138"/>
      <c r="G14288" s="111"/>
      <c r="J14288" s="111"/>
      <c r="AD14288" s="111"/>
      <c r="AH14288" s="111"/>
    </row>
    <row r="14289" spans="3:34">
      <c r="C14289" s="111"/>
      <c r="D14289" s="111"/>
      <c r="E14289" s="111"/>
      <c r="F14289" s="138"/>
      <c r="G14289" s="111"/>
      <c r="J14289" s="111"/>
      <c r="AD14289" s="111"/>
      <c r="AH14289" s="111"/>
    </row>
    <row r="14290" spans="3:34">
      <c r="C14290" s="111"/>
      <c r="D14290" s="111"/>
      <c r="E14290" s="111"/>
      <c r="F14290" s="138"/>
      <c r="G14290" s="111"/>
      <c r="J14290" s="111"/>
      <c r="AD14290" s="111"/>
      <c r="AH14290" s="111"/>
    </row>
    <row r="14291" spans="3:34">
      <c r="C14291" s="111"/>
      <c r="D14291" s="111"/>
      <c r="E14291" s="111"/>
      <c r="F14291" s="138"/>
      <c r="G14291" s="111"/>
      <c r="J14291" s="111"/>
      <c r="AD14291" s="111"/>
      <c r="AH14291" s="111"/>
    </row>
    <row r="14292" spans="3:34">
      <c r="C14292" s="111"/>
      <c r="D14292" s="111"/>
      <c r="E14292" s="111"/>
      <c r="F14292" s="138"/>
      <c r="G14292" s="111"/>
      <c r="J14292" s="111"/>
      <c r="AD14292" s="111"/>
      <c r="AH14292" s="111"/>
    </row>
    <row r="14293" spans="3:34">
      <c r="C14293" s="111"/>
      <c r="D14293" s="111"/>
      <c r="E14293" s="111"/>
      <c r="F14293" s="138"/>
      <c r="G14293" s="111"/>
      <c r="J14293" s="111"/>
      <c r="AD14293" s="111"/>
      <c r="AH14293" s="111"/>
    </row>
    <row r="14294" spans="3:34">
      <c r="C14294" s="111"/>
      <c r="D14294" s="111"/>
      <c r="E14294" s="111"/>
      <c r="F14294" s="138"/>
      <c r="G14294" s="111"/>
      <c r="J14294" s="111"/>
      <c r="AD14294" s="111"/>
      <c r="AH14294" s="111"/>
    </row>
    <row r="14295" spans="3:34">
      <c r="C14295" s="111"/>
      <c r="D14295" s="111"/>
      <c r="E14295" s="111"/>
      <c r="F14295" s="138"/>
      <c r="G14295" s="111"/>
      <c r="J14295" s="111"/>
      <c r="AD14295" s="111"/>
      <c r="AH14295" s="111"/>
    </row>
    <row r="14296" spans="3:34">
      <c r="C14296" s="111"/>
      <c r="D14296" s="111"/>
      <c r="E14296" s="111"/>
      <c r="F14296" s="138"/>
      <c r="G14296" s="111"/>
      <c r="J14296" s="111"/>
      <c r="AD14296" s="111"/>
      <c r="AH14296" s="111"/>
    </row>
    <row r="14297" spans="3:34">
      <c r="C14297" s="111"/>
      <c r="D14297" s="111"/>
      <c r="E14297" s="111"/>
      <c r="F14297" s="138"/>
      <c r="G14297" s="111"/>
      <c r="J14297" s="111"/>
      <c r="AD14297" s="111"/>
      <c r="AH14297" s="111"/>
    </row>
    <row r="14298" spans="3:34">
      <c r="C14298" s="111"/>
      <c r="D14298" s="111"/>
      <c r="E14298" s="111"/>
      <c r="F14298" s="138"/>
      <c r="G14298" s="111"/>
      <c r="J14298" s="111"/>
      <c r="AD14298" s="111"/>
      <c r="AH14298" s="111"/>
    </row>
    <row r="14299" spans="3:34">
      <c r="C14299" s="111"/>
      <c r="D14299" s="111"/>
      <c r="E14299" s="111"/>
      <c r="F14299" s="138"/>
      <c r="G14299" s="111"/>
      <c r="J14299" s="111"/>
      <c r="AD14299" s="111"/>
      <c r="AH14299" s="111"/>
    </row>
    <row r="14300" spans="3:34">
      <c r="C14300" s="111"/>
      <c r="D14300" s="111"/>
      <c r="E14300" s="111"/>
      <c r="F14300" s="138"/>
      <c r="G14300" s="111"/>
      <c r="J14300" s="111"/>
      <c r="AD14300" s="111"/>
      <c r="AH14300" s="111"/>
    </row>
    <row r="14301" spans="3:34">
      <c r="C14301" s="111"/>
      <c r="D14301" s="111"/>
      <c r="E14301" s="111"/>
      <c r="F14301" s="138"/>
      <c r="G14301" s="111"/>
      <c r="J14301" s="111"/>
      <c r="AD14301" s="111"/>
      <c r="AH14301" s="111"/>
    </row>
    <row r="14302" spans="3:34">
      <c r="C14302" s="111"/>
      <c r="D14302" s="111"/>
      <c r="E14302" s="111"/>
      <c r="F14302" s="138"/>
      <c r="G14302" s="111"/>
      <c r="J14302" s="111"/>
      <c r="AD14302" s="111"/>
      <c r="AH14302" s="111"/>
    </row>
    <row r="14303" spans="3:34">
      <c r="C14303" s="111"/>
      <c r="D14303" s="111"/>
      <c r="E14303" s="111"/>
      <c r="F14303" s="138"/>
      <c r="G14303" s="111"/>
      <c r="J14303" s="111"/>
      <c r="AD14303" s="111"/>
      <c r="AH14303" s="111"/>
    </row>
    <row r="14304" spans="3:34">
      <c r="C14304" s="111"/>
      <c r="D14304" s="111"/>
      <c r="E14304" s="111"/>
      <c r="F14304" s="138"/>
      <c r="G14304" s="111"/>
      <c r="J14304" s="111"/>
      <c r="AD14304" s="111"/>
      <c r="AH14304" s="111"/>
    </row>
    <row r="14305" spans="3:34">
      <c r="C14305" s="111"/>
      <c r="D14305" s="111"/>
      <c r="E14305" s="111"/>
      <c r="F14305" s="138"/>
      <c r="G14305" s="111"/>
      <c r="J14305" s="111"/>
      <c r="AD14305" s="111"/>
      <c r="AH14305" s="111"/>
    </row>
    <row r="14306" spans="3:34">
      <c r="C14306" s="111"/>
      <c r="D14306" s="111"/>
      <c r="E14306" s="111"/>
      <c r="F14306" s="138"/>
      <c r="G14306" s="111"/>
      <c r="J14306" s="111"/>
      <c r="AD14306" s="111"/>
      <c r="AH14306" s="111"/>
    </row>
    <row r="14307" spans="3:34">
      <c r="C14307" s="111"/>
      <c r="D14307" s="111"/>
      <c r="E14307" s="111"/>
      <c r="F14307" s="138"/>
      <c r="G14307" s="111"/>
      <c r="J14307" s="111"/>
      <c r="AD14307" s="111"/>
      <c r="AH14307" s="111"/>
    </row>
    <row r="14308" spans="3:34">
      <c r="C14308" s="111"/>
      <c r="D14308" s="111"/>
      <c r="E14308" s="111"/>
      <c r="F14308" s="138"/>
      <c r="G14308" s="111"/>
      <c r="J14308" s="111"/>
      <c r="AD14308" s="111"/>
      <c r="AH14308" s="111"/>
    </row>
    <row r="14309" spans="3:34">
      <c r="C14309" s="111"/>
      <c r="D14309" s="111"/>
      <c r="E14309" s="111"/>
      <c r="F14309" s="138"/>
      <c r="G14309" s="111"/>
      <c r="J14309" s="111"/>
      <c r="AD14309" s="111"/>
      <c r="AH14309" s="111"/>
    </row>
    <row r="14310" spans="3:34">
      <c r="C14310" s="111"/>
      <c r="D14310" s="111"/>
      <c r="E14310" s="111"/>
      <c r="F14310" s="138"/>
      <c r="G14310" s="111"/>
      <c r="J14310" s="111"/>
      <c r="AD14310" s="111"/>
      <c r="AH14310" s="111"/>
    </row>
    <row r="14311" spans="3:34">
      <c r="C14311" s="111"/>
      <c r="D14311" s="111"/>
      <c r="E14311" s="111"/>
      <c r="F14311" s="138"/>
      <c r="G14311" s="111"/>
      <c r="J14311" s="111"/>
      <c r="AD14311" s="111"/>
      <c r="AH14311" s="111"/>
    </row>
    <row r="14312" spans="3:34">
      <c r="C14312" s="111"/>
      <c r="D14312" s="111"/>
      <c r="E14312" s="111"/>
      <c r="F14312" s="138"/>
      <c r="G14312" s="111"/>
      <c r="J14312" s="111"/>
      <c r="AD14312" s="111"/>
      <c r="AH14312" s="111"/>
    </row>
    <row r="14313" spans="3:34">
      <c r="C14313" s="111"/>
      <c r="D14313" s="111"/>
      <c r="E14313" s="111"/>
      <c r="F14313" s="138"/>
      <c r="G14313" s="111"/>
      <c r="J14313" s="111"/>
      <c r="AD14313" s="111"/>
      <c r="AH14313" s="111"/>
    </row>
    <row r="14314" spans="3:34">
      <c r="C14314" s="111"/>
      <c r="D14314" s="111"/>
      <c r="E14314" s="111"/>
      <c r="F14314" s="138"/>
      <c r="G14314" s="111"/>
      <c r="J14314" s="111"/>
      <c r="AD14314" s="111"/>
      <c r="AH14314" s="111"/>
    </row>
    <row r="14315" spans="3:34">
      <c r="C14315" s="111"/>
      <c r="D14315" s="111"/>
      <c r="E14315" s="111"/>
      <c r="F14315" s="138"/>
      <c r="G14315" s="111"/>
      <c r="J14315" s="111"/>
      <c r="AD14315" s="111"/>
      <c r="AH14315" s="111"/>
    </row>
    <row r="14316" spans="3:34">
      <c r="C14316" s="111"/>
      <c r="D14316" s="111"/>
      <c r="E14316" s="111"/>
      <c r="F14316" s="138"/>
      <c r="G14316" s="111"/>
      <c r="J14316" s="111"/>
      <c r="AD14316" s="111"/>
      <c r="AH14316" s="111"/>
    </row>
    <row r="14317" spans="3:34">
      <c r="C14317" s="111"/>
      <c r="D14317" s="111"/>
      <c r="E14317" s="111"/>
      <c r="F14317" s="138"/>
      <c r="G14317" s="111"/>
      <c r="J14317" s="111"/>
      <c r="AD14317" s="111"/>
      <c r="AH14317" s="111"/>
    </row>
    <row r="14318" spans="3:34">
      <c r="C14318" s="111"/>
      <c r="D14318" s="111"/>
      <c r="E14318" s="111"/>
      <c r="F14318" s="138"/>
      <c r="G14318" s="111"/>
      <c r="J14318" s="111"/>
      <c r="AD14318" s="111"/>
      <c r="AH14318" s="111"/>
    </row>
    <row r="14319" spans="3:34">
      <c r="C14319" s="111"/>
      <c r="D14319" s="111"/>
      <c r="E14319" s="111"/>
      <c r="F14319" s="138"/>
      <c r="G14319" s="111"/>
      <c r="J14319" s="111"/>
      <c r="AD14319" s="111"/>
      <c r="AH14319" s="111"/>
    </row>
    <row r="14320" spans="3:34">
      <c r="C14320" s="111"/>
      <c r="D14320" s="111"/>
      <c r="E14320" s="111"/>
      <c r="F14320" s="138"/>
      <c r="G14320" s="111"/>
      <c r="J14320" s="111"/>
      <c r="AD14320" s="111"/>
      <c r="AH14320" s="111"/>
    </row>
    <row r="14321" spans="3:34">
      <c r="C14321" s="111"/>
      <c r="D14321" s="111"/>
      <c r="E14321" s="111"/>
      <c r="F14321" s="138"/>
      <c r="G14321" s="111"/>
      <c r="J14321" s="111"/>
      <c r="AD14321" s="111"/>
      <c r="AH14321" s="111"/>
    </row>
    <row r="14322" spans="3:34">
      <c r="C14322" s="111"/>
      <c r="D14322" s="111"/>
      <c r="E14322" s="111"/>
      <c r="F14322" s="138"/>
      <c r="G14322" s="111"/>
      <c r="J14322" s="111"/>
      <c r="AD14322" s="111"/>
      <c r="AH14322" s="111"/>
    </row>
    <row r="14323" spans="3:34">
      <c r="C14323" s="111"/>
      <c r="D14323" s="111"/>
      <c r="E14323" s="111"/>
      <c r="F14323" s="138"/>
      <c r="G14323" s="111"/>
      <c r="J14323" s="111"/>
      <c r="AD14323" s="111"/>
      <c r="AH14323" s="111"/>
    </row>
    <row r="14324" spans="3:34">
      <c r="C14324" s="111"/>
      <c r="D14324" s="111"/>
      <c r="E14324" s="111"/>
      <c r="F14324" s="138"/>
      <c r="G14324" s="111"/>
      <c r="J14324" s="111"/>
      <c r="AD14324" s="111"/>
      <c r="AH14324" s="111"/>
    </row>
    <row r="14325" spans="3:34">
      <c r="C14325" s="111"/>
      <c r="D14325" s="111"/>
      <c r="E14325" s="111"/>
      <c r="F14325" s="138"/>
      <c r="G14325" s="111"/>
      <c r="J14325" s="111"/>
      <c r="AD14325" s="111"/>
      <c r="AH14325" s="111"/>
    </row>
    <row r="14326" spans="3:34">
      <c r="C14326" s="111"/>
      <c r="D14326" s="111"/>
      <c r="E14326" s="111"/>
      <c r="F14326" s="138"/>
      <c r="G14326" s="111"/>
      <c r="J14326" s="111"/>
      <c r="AD14326" s="111"/>
      <c r="AH14326" s="111"/>
    </row>
    <row r="14327" spans="3:34">
      <c r="C14327" s="111"/>
      <c r="D14327" s="111"/>
      <c r="E14327" s="111"/>
      <c r="F14327" s="138"/>
      <c r="G14327" s="111"/>
      <c r="J14327" s="111"/>
      <c r="AD14327" s="111"/>
      <c r="AH14327" s="111"/>
    </row>
    <row r="14328" spans="3:34">
      <c r="C14328" s="111"/>
      <c r="D14328" s="111"/>
      <c r="E14328" s="111"/>
      <c r="F14328" s="138"/>
      <c r="G14328" s="111"/>
      <c r="J14328" s="111"/>
      <c r="AD14328" s="111"/>
      <c r="AH14328" s="111"/>
    </row>
    <row r="14329" spans="3:34">
      <c r="C14329" s="111"/>
      <c r="D14329" s="111"/>
      <c r="E14329" s="111"/>
      <c r="F14329" s="138"/>
      <c r="G14329" s="111"/>
      <c r="J14329" s="111"/>
      <c r="AD14329" s="111"/>
      <c r="AH14329" s="111"/>
    </row>
    <row r="14330" spans="3:34">
      <c r="C14330" s="111"/>
      <c r="D14330" s="111"/>
      <c r="E14330" s="111"/>
      <c r="F14330" s="138"/>
      <c r="G14330" s="111"/>
      <c r="J14330" s="111"/>
      <c r="AD14330" s="111"/>
      <c r="AH14330" s="111"/>
    </row>
    <row r="14331" spans="3:34">
      <c r="C14331" s="111"/>
      <c r="D14331" s="111"/>
      <c r="E14331" s="111"/>
      <c r="F14331" s="138"/>
      <c r="G14331" s="111"/>
      <c r="J14331" s="111"/>
      <c r="AD14331" s="111"/>
      <c r="AH14331" s="111"/>
    </row>
    <row r="14332" spans="3:34">
      <c r="C14332" s="111"/>
      <c r="D14332" s="111"/>
      <c r="E14332" s="111"/>
      <c r="F14332" s="138"/>
      <c r="G14332" s="111"/>
      <c r="J14332" s="111"/>
      <c r="AD14332" s="111"/>
      <c r="AH14332" s="111"/>
    </row>
    <row r="14333" spans="3:34">
      <c r="C14333" s="111"/>
      <c r="D14333" s="111"/>
      <c r="E14333" s="111"/>
      <c r="F14333" s="138"/>
      <c r="G14333" s="111"/>
      <c r="J14333" s="111"/>
      <c r="AD14333" s="111"/>
      <c r="AH14333" s="111"/>
    </row>
    <row r="14334" spans="3:34">
      <c r="C14334" s="111"/>
      <c r="D14334" s="111"/>
      <c r="E14334" s="111"/>
      <c r="F14334" s="138"/>
      <c r="G14334" s="111"/>
      <c r="J14334" s="111"/>
      <c r="AD14334" s="111"/>
      <c r="AH14334" s="111"/>
    </row>
    <row r="14335" spans="3:34">
      <c r="C14335" s="111"/>
      <c r="D14335" s="111"/>
      <c r="E14335" s="111"/>
      <c r="F14335" s="138"/>
      <c r="G14335" s="111"/>
      <c r="J14335" s="111"/>
      <c r="AD14335" s="111"/>
      <c r="AH14335" s="111"/>
    </row>
    <row r="14336" spans="3:34">
      <c r="C14336" s="111"/>
      <c r="D14336" s="111"/>
      <c r="E14336" s="111"/>
      <c r="F14336" s="138"/>
      <c r="G14336" s="111"/>
      <c r="J14336" s="111"/>
      <c r="AD14336" s="111"/>
      <c r="AH14336" s="111"/>
    </row>
    <row r="14337" spans="3:34">
      <c r="C14337" s="111"/>
      <c r="D14337" s="111"/>
      <c r="E14337" s="111"/>
      <c r="F14337" s="138"/>
      <c r="G14337" s="111"/>
      <c r="J14337" s="111"/>
      <c r="AD14337" s="111"/>
      <c r="AH14337" s="111"/>
    </row>
    <row r="14338" spans="3:34">
      <c r="C14338" s="111"/>
      <c r="D14338" s="111"/>
      <c r="E14338" s="111"/>
      <c r="F14338" s="138"/>
      <c r="G14338" s="111"/>
      <c r="J14338" s="111"/>
      <c r="AD14338" s="111"/>
      <c r="AH14338" s="111"/>
    </row>
    <row r="14339" spans="3:34">
      <c r="C14339" s="111"/>
      <c r="D14339" s="111"/>
      <c r="E14339" s="111"/>
      <c r="F14339" s="138"/>
      <c r="G14339" s="111"/>
      <c r="J14339" s="111"/>
      <c r="AD14339" s="111"/>
      <c r="AH14339" s="111"/>
    </row>
    <row r="14340" spans="3:34">
      <c r="C14340" s="111"/>
      <c r="D14340" s="111"/>
      <c r="E14340" s="111"/>
      <c r="F14340" s="138"/>
      <c r="G14340" s="111"/>
      <c r="J14340" s="111"/>
      <c r="AD14340" s="111"/>
      <c r="AH14340" s="111"/>
    </row>
    <row r="14341" spans="3:34">
      <c r="C14341" s="111"/>
      <c r="D14341" s="111"/>
      <c r="E14341" s="111"/>
      <c r="F14341" s="138"/>
      <c r="G14341" s="111"/>
      <c r="J14341" s="111"/>
      <c r="AD14341" s="111"/>
      <c r="AH14341" s="111"/>
    </row>
    <row r="14342" spans="3:34">
      <c r="C14342" s="111"/>
      <c r="D14342" s="111"/>
      <c r="E14342" s="111"/>
      <c r="F14342" s="138"/>
      <c r="G14342" s="111"/>
      <c r="J14342" s="111"/>
      <c r="AD14342" s="111"/>
      <c r="AH14342" s="111"/>
    </row>
    <row r="14343" spans="3:34">
      <c r="C14343" s="111"/>
      <c r="D14343" s="111"/>
      <c r="E14343" s="111"/>
      <c r="F14343" s="138"/>
      <c r="G14343" s="111"/>
      <c r="J14343" s="111"/>
      <c r="AD14343" s="111"/>
      <c r="AH14343" s="111"/>
    </row>
    <row r="14344" spans="3:34">
      <c r="C14344" s="111"/>
      <c r="D14344" s="111"/>
      <c r="E14344" s="111"/>
      <c r="F14344" s="138"/>
      <c r="G14344" s="111"/>
      <c r="J14344" s="111"/>
      <c r="AD14344" s="111"/>
      <c r="AH14344" s="111"/>
    </row>
    <row r="14345" spans="3:34">
      <c r="C14345" s="111"/>
      <c r="D14345" s="111"/>
      <c r="E14345" s="111"/>
      <c r="F14345" s="138"/>
      <c r="G14345" s="111"/>
      <c r="J14345" s="111"/>
      <c r="AD14345" s="111"/>
      <c r="AH14345" s="111"/>
    </row>
    <row r="14346" spans="3:34">
      <c r="C14346" s="111"/>
      <c r="D14346" s="111"/>
      <c r="E14346" s="111"/>
      <c r="F14346" s="138"/>
      <c r="G14346" s="111"/>
      <c r="J14346" s="111"/>
      <c r="AD14346" s="111"/>
      <c r="AH14346" s="111"/>
    </row>
    <row r="14347" spans="3:34">
      <c r="C14347" s="111"/>
      <c r="D14347" s="111"/>
      <c r="E14347" s="111"/>
      <c r="F14347" s="138"/>
      <c r="G14347" s="111"/>
      <c r="J14347" s="111"/>
      <c r="AD14347" s="111"/>
      <c r="AH14347" s="111"/>
    </row>
    <row r="14348" spans="3:34">
      <c r="C14348" s="111"/>
      <c r="D14348" s="111"/>
      <c r="E14348" s="111"/>
      <c r="F14348" s="138"/>
      <c r="G14348" s="111"/>
      <c r="J14348" s="111"/>
      <c r="AD14348" s="111"/>
      <c r="AH14348" s="111"/>
    </row>
    <row r="14349" spans="3:34">
      <c r="C14349" s="111"/>
      <c r="D14349" s="111"/>
      <c r="E14349" s="111"/>
      <c r="F14349" s="138"/>
      <c r="G14349" s="111"/>
      <c r="J14349" s="111"/>
      <c r="AD14349" s="111"/>
      <c r="AH14349" s="111"/>
    </row>
    <row r="14350" spans="3:34">
      <c r="C14350" s="111"/>
      <c r="D14350" s="111"/>
      <c r="E14350" s="111"/>
      <c r="F14350" s="138"/>
      <c r="G14350" s="111"/>
      <c r="J14350" s="111"/>
      <c r="AD14350" s="111"/>
      <c r="AH14350" s="111"/>
    </row>
    <row r="14351" spans="3:34">
      <c r="C14351" s="111"/>
      <c r="D14351" s="111"/>
      <c r="E14351" s="111"/>
      <c r="F14351" s="138"/>
      <c r="G14351" s="111"/>
      <c r="J14351" s="111"/>
      <c r="AD14351" s="111"/>
      <c r="AH14351" s="111"/>
    </row>
    <row r="14352" spans="3:34">
      <c r="C14352" s="111"/>
      <c r="D14352" s="111"/>
      <c r="E14352" s="111"/>
      <c r="F14352" s="138"/>
      <c r="G14352" s="111"/>
      <c r="J14352" s="111"/>
      <c r="AD14352" s="111"/>
      <c r="AH14352" s="111"/>
    </row>
    <row r="14353" spans="3:34">
      <c r="C14353" s="111"/>
      <c r="D14353" s="111"/>
      <c r="E14353" s="111"/>
      <c r="F14353" s="138"/>
      <c r="G14353" s="111"/>
      <c r="J14353" s="111"/>
      <c r="AD14353" s="111"/>
      <c r="AH14353" s="111"/>
    </row>
    <row r="14354" spans="3:34">
      <c r="C14354" s="111"/>
      <c r="D14354" s="111"/>
      <c r="E14354" s="111"/>
      <c r="F14354" s="138"/>
      <c r="G14354" s="111"/>
      <c r="J14354" s="111"/>
      <c r="AD14354" s="111"/>
      <c r="AH14354" s="111"/>
    </row>
    <row r="14355" spans="3:34">
      <c r="C14355" s="111"/>
      <c r="D14355" s="111"/>
      <c r="E14355" s="111"/>
      <c r="F14355" s="138"/>
      <c r="G14355" s="111"/>
      <c r="J14355" s="111"/>
      <c r="AD14355" s="111"/>
      <c r="AH14355" s="111"/>
    </row>
    <row r="14356" spans="3:34">
      <c r="C14356" s="111"/>
      <c r="D14356" s="111"/>
      <c r="E14356" s="111"/>
      <c r="F14356" s="138"/>
      <c r="G14356" s="111"/>
      <c r="J14356" s="111"/>
      <c r="AD14356" s="111"/>
      <c r="AH14356" s="111"/>
    </row>
    <row r="14357" spans="3:34">
      <c r="C14357" s="111"/>
      <c r="D14357" s="111"/>
      <c r="E14357" s="111"/>
      <c r="F14357" s="138"/>
      <c r="G14357" s="111"/>
      <c r="J14357" s="111"/>
      <c r="AD14357" s="111"/>
      <c r="AH14357" s="111"/>
    </row>
    <row r="14358" spans="3:34">
      <c r="C14358" s="111"/>
      <c r="D14358" s="111"/>
      <c r="E14358" s="111"/>
      <c r="F14358" s="138"/>
      <c r="G14358" s="111"/>
      <c r="J14358" s="111"/>
      <c r="AD14358" s="111"/>
      <c r="AH14358" s="111"/>
    </row>
    <row r="14359" spans="3:34">
      <c r="C14359" s="111"/>
      <c r="D14359" s="111"/>
      <c r="E14359" s="111"/>
      <c r="F14359" s="138"/>
      <c r="G14359" s="111"/>
      <c r="J14359" s="111"/>
      <c r="AD14359" s="111"/>
      <c r="AH14359" s="111"/>
    </row>
    <row r="14360" spans="3:34">
      <c r="C14360" s="111"/>
      <c r="D14360" s="111"/>
      <c r="E14360" s="111"/>
      <c r="F14360" s="138"/>
      <c r="G14360" s="111"/>
      <c r="J14360" s="111"/>
      <c r="AD14360" s="111"/>
      <c r="AH14360" s="111"/>
    </row>
    <row r="14361" spans="3:34">
      <c r="C14361" s="111"/>
      <c r="D14361" s="111"/>
      <c r="E14361" s="111"/>
      <c r="F14361" s="138"/>
      <c r="G14361" s="111"/>
      <c r="J14361" s="111"/>
      <c r="AD14361" s="111"/>
      <c r="AH14361" s="111"/>
    </row>
    <row r="14362" spans="3:34">
      <c r="C14362" s="111"/>
      <c r="D14362" s="111"/>
      <c r="E14362" s="111"/>
      <c r="F14362" s="138"/>
      <c r="G14362" s="111"/>
      <c r="J14362" s="111"/>
      <c r="AD14362" s="111"/>
      <c r="AH14362" s="111"/>
    </row>
    <row r="14363" spans="3:34">
      <c r="C14363" s="111"/>
      <c r="D14363" s="111"/>
      <c r="E14363" s="111"/>
      <c r="F14363" s="138"/>
      <c r="G14363" s="111"/>
      <c r="J14363" s="111"/>
      <c r="AD14363" s="111"/>
      <c r="AH14363" s="111"/>
    </row>
    <row r="14364" spans="3:34">
      <c r="C14364" s="111"/>
      <c r="D14364" s="111"/>
      <c r="E14364" s="111"/>
      <c r="F14364" s="138"/>
      <c r="G14364" s="111"/>
      <c r="J14364" s="111"/>
      <c r="AD14364" s="111"/>
      <c r="AH14364" s="111"/>
    </row>
    <row r="14365" spans="3:34">
      <c r="C14365" s="111"/>
      <c r="D14365" s="111"/>
      <c r="E14365" s="111"/>
      <c r="F14365" s="138"/>
      <c r="G14365" s="111"/>
      <c r="J14365" s="111"/>
      <c r="AD14365" s="111"/>
      <c r="AH14365" s="111"/>
    </row>
    <row r="14366" spans="3:34">
      <c r="C14366" s="111"/>
      <c r="D14366" s="111"/>
      <c r="E14366" s="111"/>
      <c r="F14366" s="138"/>
      <c r="G14366" s="111"/>
      <c r="J14366" s="111"/>
      <c r="AD14366" s="111"/>
      <c r="AH14366" s="111"/>
    </row>
    <row r="14367" spans="3:34">
      <c r="C14367" s="111"/>
      <c r="D14367" s="111"/>
      <c r="E14367" s="111"/>
      <c r="F14367" s="138"/>
      <c r="G14367" s="111"/>
      <c r="J14367" s="111"/>
      <c r="AD14367" s="111"/>
      <c r="AH14367" s="111"/>
    </row>
    <row r="14368" spans="3:34">
      <c r="C14368" s="111"/>
      <c r="D14368" s="111"/>
      <c r="E14368" s="111"/>
      <c r="F14368" s="138"/>
      <c r="G14368" s="111"/>
      <c r="J14368" s="111"/>
      <c r="AD14368" s="111"/>
      <c r="AH14368" s="111"/>
    </row>
    <row r="14369" spans="3:34">
      <c r="C14369" s="111"/>
      <c r="D14369" s="111"/>
      <c r="E14369" s="111"/>
      <c r="F14369" s="138"/>
      <c r="G14369" s="111"/>
      <c r="J14369" s="111"/>
      <c r="AD14369" s="111"/>
      <c r="AH14369" s="111"/>
    </row>
    <row r="14370" spans="3:34">
      <c r="C14370" s="111"/>
      <c r="D14370" s="111"/>
      <c r="E14370" s="111"/>
      <c r="F14370" s="138"/>
      <c r="G14370" s="111"/>
      <c r="J14370" s="111"/>
      <c r="AD14370" s="111"/>
      <c r="AH14370" s="111"/>
    </row>
    <row r="14371" spans="3:34">
      <c r="C14371" s="111"/>
      <c r="D14371" s="111"/>
      <c r="E14371" s="111"/>
      <c r="F14371" s="138"/>
      <c r="G14371" s="111"/>
      <c r="J14371" s="111"/>
      <c r="AD14371" s="111"/>
      <c r="AH14371" s="111"/>
    </row>
    <row r="14372" spans="3:34">
      <c r="C14372" s="111"/>
      <c r="D14372" s="111"/>
      <c r="E14372" s="111"/>
      <c r="F14372" s="138"/>
      <c r="G14372" s="111"/>
      <c r="J14372" s="111"/>
      <c r="AD14372" s="111"/>
      <c r="AH14372" s="111"/>
    </row>
    <row r="14373" spans="3:34">
      <c r="C14373" s="111"/>
      <c r="D14373" s="111"/>
      <c r="E14373" s="111"/>
      <c r="F14373" s="138"/>
      <c r="G14373" s="111"/>
      <c r="J14373" s="111"/>
      <c r="AD14373" s="111"/>
      <c r="AH14373" s="111"/>
    </row>
    <row r="14374" spans="3:34">
      <c r="C14374" s="111"/>
      <c r="D14374" s="111"/>
      <c r="E14374" s="111"/>
      <c r="F14374" s="138"/>
      <c r="G14374" s="111"/>
      <c r="J14374" s="111"/>
      <c r="AD14374" s="111"/>
      <c r="AH14374" s="111"/>
    </row>
    <row r="14375" spans="3:34">
      <c r="C14375" s="111"/>
      <c r="D14375" s="111"/>
      <c r="E14375" s="111"/>
      <c r="F14375" s="138"/>
      <c r="G14375" s="111"/>
      <c r="J14375" s="111"/>
      <c r="AD14375" s="111"/>
      <c r="AH14375" s="111"/>
    </row>
    <row r="14376" spans="3:34">
      <c r="C14376" s="111"/>
      <c r="D14376" s="111"/>
      <c r="E14376" s="111"/>
      <c r="F14376" s="138"/>
      <c r="G14376" s="111"/>
      <c r="J14376" s="111"/>
      <c r="AD14376" s="111"/>
      <c r="AH14376" s="111"/>
    </row>
    <row r="14377" spans="3:34">
      <c r="C14377" s="111"/>
      <c r="D14377" s="111"/>
      <c r="E14377" s="111"/>
      <c r="F14377" s="138"/>
      <c r="G14377" s="111"/>
      <c r="J14377" s="111"/>
      <c r="AD14377" s="111"/>
      <c r="AH14377" s="111"/>
    </row>
    <row r="14378" spans="3:34">
      <c r="C14378" s="111"/>
      <c r="D14378" s="111"/>
      <c r="E14378" s="111"/>
      <c r="F14378" s="138"/>
      <c r="G14378" s="111"/>
      <c r="J14378" s="111"/>
      <c r="AD14378" s="111"/>
      <c r="AH14378" s="111"/>
    </row>
    <row r="14379" spans="3:34">
      <c r="C14379" s="111"/>
      <c r="D14379" s="111"/>
      <c r="E14379" s="111"/>
      <c r="F14379" s="138"/>
      <c r="G14379" s="111"/>
      <c r="J14379" s="111"/>
      <c r="AD14379" s="111"/>
      <c r="AH14379" s="111"/>
    </row>
    <row r="14380" spans="3:34">
      <c r="C14380" s="111"/>
      <c r="D14380" s="111"/>
      <c r="E14380" s="111"/>
      <c r="F14380" s="138"/>
      <c r="G14380" s="111"/>
      <c r="J14380" s="111"/>
      <c r="AD14380" s="111"/>
      <c r="AH14380" s="111"/>
    </row>
    <row r="14381" spans="3:34">
      <c r="C14381" s="111"/>
      <c r="D14381" s="111"/>
      <c r="E14381" s="111"/>
      <c r="F14381" s="138"/>
      <c r="G14381" s="111"/>
      <c r="J14381" s="111"/>
      <c r="AD14381" s="111"/>
      <c r="AH14381" s="111"/>
    </row>
    <row r="14382" spans="3:34">
      <c r="C14382" s="111"/>
      <c r="D14382" s="111"/>
      <c r="E14382" s="111"/>
      <c r="F14382" s="138"/>
      <c r="G14382" s="111"/>
      <c r="J14382" s="111"/>
      <c r="AD14382" s="111"/>
      <c r="AH14382" s="111"/>
    </row>
    <row r="14383" spans="3:34">
      <c r="C14383" s="111"/>
      <c r="D14383" s="111"/>
      <c r="E14383" s="111"/>
      <c r="F14383" s="138"/>
      <c r="G14383" s="111"/>
      <c r="J14383" s="111"/>
      <c r="AD14383" s="111"/>
      <c r="AH14383" s="111"/>
    </row>
    <row r="14384" spans="3:34">
      <c r="C14384" s="111"/>
      <c r="D14384" s="111"/>
      <c r="E14384" s="111"/>
      <c r="F14384" s="138"/>
      <c r="G14384" s="111"/>
      <c r="J14384" s="111"/>
      <c r="AD14384" s="111"/>
      <c r="AH14384" s="111"/>
    </row>
    <row r="14385" spans="3:34">
      <c r="C14385" s="111"/>
      <c r="D14385" s="111"/>
      <c r="E14385" s="111"/>
      <c r="F14385" s="138"/>
      <c r="G14385" s="111"/>
      <c r="J14385" s="111"/>
      <c r="AD14385" s="111"/>
      <c r="AH14385" s="111"/>
    </row>
    <row r="14386" spans="3:34">
      <c r="C14386" s="111"/>
      <c r="D14386" s="111"/>
      <c r="E14386" s="111"/>
      <c r="F14386" s="138"/>
      <c r="G14386" s="111"/>
      <c r="J14386" s="111"/>
      <c r="AD14386" s="111"/>
      <c r="AH14386" s="111"/>
    </row>
    <row r="14387" spans="3:34">
      <c r="C14387" s="111"/>
      <c r="D14387" s="111"/>
      <c r="E14387" s="111"/>
      <c r="F14387" s="138"/>
      <c r="G14387" s="111"/>
      <c r="J14387" s="111"/>
      <c r="AD14387" s="111"/>
      <c r="AH14387" s="111"/>
    </row>
    <row r="14388" spans="3:34">
      <c r="C14388" s="111"/>
      <c r="D14388" s="111"/>
      <c r="E14388" s="111"/>
      <c r="F14388" s="138"/>
      <c r="G14388" s="111"/>
      <c r="J14388" s="111"/>
      <c r="AD14388" s="111"/>
      <c r="AH14388" s="111"/>
    </row>
    <row r="14389" spans="3:34">
      <c r="C14389" s="111"/>
      <c r="D14389" s="111"/>
      <c r="E14389" s="111"/>
      <c r="F14389" s="138"/>
      <c r="G14389" s="111"/>
      <c r="J14389" s="111"/>
      <c r="AD14389" s="111"/>
      <c r="AH14389" s="111"/>
    </row>
    <row r="14390" spans="3:34">
      <c r="C14390" s="111"/>
      <c r="D14390" s="111"/>
      <c r="E14390" s="111"/>
      <c r="F14390" s="138"/>
      <c r="G14390" s="111"/>
      <c r="J14390" s="111"/>
      <c r="AD14390" s="111"/>
      <c r="AH14390" s="111"/>
    </row>
    <row r="14391" spans="3:34">
      <c r="C14391" s="111"/>
      <c r="D14391" s="111"/>
      <c r="E14391" s="111"/>
      <c r="F14391" s="138"/>
      <c r="G14391" s="111"/>
      <c r="J14391" s="111"/>
      <c r="AD14391" s="111"/>
      <c r="AH14391" s="111"/>
    </row>
    <row r="14392" spans="3:34">
      <c r="C14392" s="111"/>
      <c r="D14392" s="111"/>
      <c r="E14392" s="111"/>
      <c r="F14392" s="138"/>
      <c r="G14392" s="111"/>
      <c r="J14392" s="111"/>
      <c r="AD14392" s="111"/>
      <c r="AH14392" s="111"/>
    </row>
    <row r="14393" spans="3:34">
      <c r="C14393" s="111"/>
      <c r="D14393" s="111"/>
      <c r="E14393" s="111"/>
      <c r="F14393" s="138"/>
      <c r="G14393" s="111"/>
      <c r="J14393" s="111"/>
      <c r="AD14393" s="111"/>
      <c r="AH14393" s="111"/>
    </row>
    <row r="14394" spans="3:34">
      <c r="C14394" s="111"/>
      <c r="D14394" s="111"/>
      <c r="E14394" s="111"/>
      <c r="F14394" s="138"/>
      <c r="G14394" s="111"/>
      <c r="J14394" s="111"/>
      <c r="AD14394" s="111"/>
      <c r="AH14394" s="111"/>
    </row>
    <row r="14395" spans="3:34">
      <c r="C14395" s="111"/>
      <c r="D14395" s="111"/>
      <c r="E14395" s="111"/>
      <c r="F14395" s="138"/>
      <c r="G14395" s="111"/>
      <c r="J14395" s="111"/>
      <c r="AD14395" s="111"/>
      <c r="AH14395" s="111"/>
    </row>
    <row r="14396" spans="3:34">
      <c r="C14396" s="111"/>
      <c r="D14396" s="111"/>
      <c r="E14396" s="111"/>
      <c r="F14396" s="138"/>
      <c r="G14396" s="111"/>
      <c r="J14396" s="111"/>
      <c r="AD14396" s="111"/>
      <c r="AH14396" s="111"/>
    </row>
    <row r="14397" spans="3:34">
      <c r="C14397" s="111"/>
      <c r="D14397" s="111"/>
      <c r="E14397" s="111"/>
      <c r="F14397" s="138"/>
      <c r="G14397" s="111"/>
      <c r="J14397" s="111"/>
      <c r="AD14397" s="111"/>
      <c r="AH14397" s="111"/>
    </row>
    <row r="14398" spans="3:34">
      <c r="C14398" s="111"/>
      <c r="D14398" s="111"/>
      <c r="E14398" s="111"/>
      <c r="F14398" s="138"/>
      <c r="G14398" s="111"/>
      <c r="J14398" s="111"/>
      <c r="AD14398" s="111"/>
      <c r="AH14398" s="111"/>
    </row>
    <row r="14399" spans="3:34">
      <c r="C14399" s="111"/>
      <c r="D14399" s="111"/>
      <c r="E14399" s="111"/>
      <c r="F14399" s="138"/>
      <c r="G14399" s="111"/>
      <c r="J14399" s="111"/>
      <c r="AD14399" s="111"/>
      <c r="AH14399" s="111"/>
    </row>
    <row r="14400" spans="3:34">
      <c r="C14400" s="111"/>
      <c r="D14400" s="111"/>
      <c r="E14400" s="111"/>
      <c r="F14400" s="138"/>
      <c r="G14400" s="111"/>
      <c r="J14400" s="111"/>
      <c r="AD14400" s="111"/>
      <c r="AH14400" s="111"/>
    </row>
    <row r="14401" spans="3:34">
      <c r="C14401" s="111"/>
      <c r="D14401" s="111"/>
      <c r="E14401" s="111"/>
      <c r="F14401" s="138"/>
      <c r="G14401" s="111"/>
      <c r="J14401" s="111"/>
      <c r="AD14401" s="111"/>
      <c r="AH14401" s="111"/>
    </row>
    <row r="14402" spans="3:34">
      <c r="C14402" s="111"/>
      <c r="D14402" s="111"/>
      <c r="E14402" s="111"/>
      <c r="F14402" s="138"/>
      <c r="G14402" s="111"/>
      <c r="J14402" s="111"/>
      <c r="AD14402" s="111"/>
      <c r="AH14402" s="111"/>
    </row>
    <row r="14403" spans="3:34">
      <c r="C14403" s="111"/>
      <c r="D14403" s="111"/>
      <c r="E14403" s="111"/>
      <c r="F14403" s="138"/>
      <c r="G14403" s="111"/>
      <c r="J14403" s="111"/>
      <c r="AD14403" s="111"/>
      <c r="AH14403" s="111"/>
    </row>
    <row r="14404" spans="3:34">
      <c r="C14404" s="111"/>
      <c r="D14404" s="111"/>
      <c r="E14404" s="111"/>
      <c r="F14404" s="138"/>
      <c r="G14404" s="111"/>
      <c r="J14404" s="111"/>
      <c r="AD14404" s="111"/>
      <c r="AH14404" s="111"/>
    </row>
    <row r="14405" spans="3:34">
      <c r="C14405" s="111"/>
      <c r="D14405" s="111"/>
      <c r="E14405" s="111"/>
      <c r="F14405" s="138"/>
      <c r="G14405" s="111"/>
      <c r="J14405" s="111"/>
      <c r="AD14405" s="111"/>
      <c r="AH14405" s="111"/>
    </row>
    <row r="14406" spans="3:34">
      <c r="C14406" s="111"/>
      <c r="D14406" s="111"/>
      <c r="E14406" s="111"/>
      <c r="F14406" s="138"/>
      <c r="G14406" s="111"/>
      <c r="J14406" s="111"/>
      <c r="AD14406" s="111"/>
      <c r="AH14406" s="111"/>
    </row>
    <row r="14407" spans="3:34">
      <c r="C14407" s="111"/>
      <c r="D14407" s="111"/>
      <c r="E14407" s="111"/>
      <c r="F14407" s="138"/>
      <c r="G14407" s="111"/>
      <c r="J14407" s="111"/>
      <c r="AD14407" s="111"/>
      <c r="AH14407" s="111"/>
    </row>
    <row r="14408" spans="3:34">
      <c r="C14408" s="111"/>
      <c r="D14408" s="111"/>
      <c r="E14408" s="111"/>
      <c r="F14408" s="138"/>
      <c r="G14408" s="111"/>
      <c r="J14408" s="111"/>
      <c r="AD14408" s="111"/>
      <c r="AH14408" s="111"/>
    </row>
    <row r="14409" spans="3:34">
      <c r="C14409" s="111"/>
      <c r="D14409" s="111"/>
      <c r="E14409" s="111"/>
      <c r="F14409" s="138"/>
      <c r="G14409" s="111"/>
      <c r="J14409" s="111"/>
      <c r="AD14409" s="111"/>
      <c r="AH14409" s="111"/>
    </row>
    <row r="14410" spans="3:34">
      <c r="C14410" s="111"/>
      <c r="D14410" s="111"/>
      <c r="E14410" s="111"/>
      <c r="F14410" s="138"/>
      <c r="G14410" s="111"/>
      <c r="J14410" s="111"/>
      <c r="AD14410" s="111"/>
      <c r="AH14410" s="111"/>
    </row>
    <row r="14411" spans="3:34">
      <c r="C14411" s="111"/>
      <c r="D14411" s="111"/>
      <c r="E14411" s="111"/>
      <c r="F14411" s="138"/>
      <c r="G14411" s="111"/>
      <c r="J14411" s="111"/>
      <c r="AD14411" s="111"/>
      <c r="AH14411" s="111"/>
    </row>
    <row r="14412" spans="3:34">
      <c r="C14412" s="111"/>
      <c r="D14412" s="111"/>
      <c r="E14412" s="111"/>
      <c r="F14412" s="138"/>
      <c r="G14412" s="111"/>
      <c r="J14412" s="111"/>
      <c r="AD14412" s="111"/>
      <c r="AH14412" s="111"/>
    </row>
    <row r="14413" spans="3:34">
      <c r="C14413" s="111"/>
      <c r="D14413" s="111"/>
      <c r="E14413" s="111"/>
      <c r="F14413" s="138"/>
      <c r="G14413" s="111"/>
      <c r="J14413" s="111"/>
      <c r="AD14413" s="111"/>
      <c r="AH14413" s="111"/>
    </row>
    <row r="14414" spans="3:34">
      <c r="C14414" s="111"/>
      <c r="D14414" s="111"/>
      <c r="E14414" s="111"/>
      <c r="F14414" s="138"/>
      <c r="G14414" s="111"/>
      <c r="J14414" s="111"/>
      <c r="AD14414" s="111"/>
      <c r="AH14414" s="111"/>
    </row>
    <row r="14415" spans="3:34">
      <c r="C14415" s="111"/>
      <c r="D14415" s="111"/>
      <c r="E14415" s="111"/>
      <c r="F14415" s="138"/>
      <c r="G14415" s="111"/>
      <c r="J14415" s="111"/>
      <c r="AD14415" s="111"/>
      <c r="AH14415" s="111"/>
    </row>
    <row r="14416" spans="3:34">
      <c r="C14416" s="111"/>
      <c r="D14416" s="111"/>
      <c r="E14416" s="111"/>
      <c r="F14416" s="138"/>
      <c r="G14416" s="111"/>
      <c r="J14416" s="111"/>
      <c r="AD14416" s="111"/>
      <c r="AH14416" s="111"/>
    </row>
    <row r="14417" spans="3:34">
      <c r="C14417" s="111"/>
      <c r="D14417" s="111"/>
      <c r="E14417" s="111"/>
      <c r="F14417" s="138"/>
      <c r="G14417" s="111"/>
      <c r="J14417" s="111"/>
      <c r="AD14417" s="111"/>
      <c r="AH14417" s="111"/>
    </row>
    <row r="14418" spans="3:34">
      <c r="C14418" s="111"/>
      <c r="D14418" s="111"/>
      <c r="E14418" s="111"/>
      <c r="F14418" s="138"/>
      <c r="G14418" s="111"/>
      <c r="J14418" s="111"/>
      <c r="AD14418" s="111"/>
      <c r="AH14418" s="111"/>
    </row>
    <row r="14419" spans="3:34">
      <c r="C14419" s="111"/>
      <c r="D14419" s="111"/>
      <c r="E14419" s="111"/>
      <c r="F14419" s="138"/>
      <c r="G14419" s="111"/>
      <c r="J14419" s="111"/>
      <c r="AD14419" s="111"/>
      <c r="AH14419" s="111"/>
    </row>
    <row r="14420" spans="3:34">
      <c r="C14420" s="111"/>
      <c r="D14420" s="111"/>
      <c r="E14420" s="111"/>
      <c r="F14420" s="138"/>
      <c r="G14420" s="111"/>
      <c r="J14420" s="111"/>
      <c r="AD14420" s="111"/>
      <c r="AH14420" s="111"/>
    </row>
    <row r="14421" spans="3:34">
      <c r="C14421" s="111"/>
      <c r="D14421" s="111"/>
      <c r="E14421" s="111"/>
      <c r="F14421" s="138"/>
      <c r="G14421" s="111"/>
      <c r="J14421" s="111"/>
      <c r="AD14421" s="111"/>
      <c r="AH14421" s="111"/>
    </row>
    <row r="14422" spans="3:34">
      <c r="C14422" s="111"/>
      <c r="D14422" s="111"/>
      <c r="E14422" s="111"/>
      <c r="F14422" s="138"/>
      <c r="G14422" s="111"/>
      <c r="J14422" s="111"/>
      <c r="AD14422" s="111"/>
      <c r="AH14422" s="111"/>
    </row>
    <row r="14423" spans="3:34">
      <c r="C14423" s="111"/>
      <c r="D14423" s="111"/>
      <c r="E14423" s="111"/>
      <c r="F14423" s="138"/>
      <c r="G14423" s="111"/>
      <c r="J14423" s="111"/>
      <c r="AD14423" s="111"/>
      <c r="AH14423" s="111"/>
    </row>
    <row r="14424" spans="3:34">
      <c r="C14424" s="111"/>
      <c r="D14424" s="111"/>
      <c r="E14424" s="111"/>
      <c r="F14424" s="138"/>
      <c r="G14424" s="111"/>
      <c r="J14424" s="111"/>
      <c r="AD14424" s="111"/>
      <c r="AH14424" s="111"/>
    </row>
    <row r="14425" spans="3:34">
      <c r="C14425" s="111"/>
      <c r="D14425" s="111"/>
      <c r="E14425" s="111"/>
      <c r="F14425" s="138"/>
      <c r="G14425" s="111"/>
      <c r="J14425" s="111"/>
      <c r="AD14425" s="111"/>
      <c r="AH14425" s="111"/>
    </row>
    <row r="14426" spans="3:34">
      <c r="C14426" s="111"/>
      <c r="D14426" s="111"/>
      <c r="E14426" s="111"/>
      <c r="F14426" s="138"/>
      <c r="G14426" s="111"/>
      <c r="J14426" s="111"/>
      <c r="AD14426" s="111"/>
      <c r="AH14426" s="111"/>
    </row>
    <row r="14427" spans="3:34">
      <c r="C14427" s="111"/>
      <c r="D14427" s="111"/>
      <c r="E14427" s="111"/>
      <c r="F14427" s="138"/>
      <c r="G14427" s="111"/>
      <c r="J14427" s="111"/>
      <c r="AD14427" s="111"/>
      <c r="AH14427" s="111"/>
    </row>
    <row r="14428" spans="3:34">
      <c r="C14428" s="111"/>
      <c r="D14428" s="111"/>
      <c r="E14428" s="111"/>
      <c r="F14428" s="138"/>
      <c r="G14428" s="111"/>
      <c r="J14428" s="111"/>
      <c r="AD14428" s="111"/>
      <c r="AH14428" s="111"/>
    </row>
    <row r="14429" spans="3:34">
      <c r="C14429" s="111"/>
      <c r="D14429" s="111"/>
      <c r="E14429" s="111"/>
      <c r="F14429" s="138"/>
      <c r="G14429" s="111"/>
      <c r="J14429" s="111"/>
      <c r="AD14429" s="111"/>
      <c r="AH14429" s="111"/>
    </row>
    <row r="14430" spans="3:34">
      <c r="C14430" s="111"/>
      <c r="D14430" s="111"/>
      <c r="E14430" s="111"/>
      <c r="F14430" s="138"/>
      <c r="G14430" s="111"/>
      <c r="J14430" s="111"/>
      <c r="AD14430" s="111"/>
      <c r="AH14430" s="111"/>
    </row>
    <row r="14431" spans="3:34">
      <c r="C14431" s="111"/>
      <c r="D14431" s="111"/>
      <c r="E14431" s="111"/>
      <c r="F14431" s="138"/>
      <c r="G14431" s="111"/>
      <c r="J14431" s="111"/>
      <c r="AD14431" s="111"/>
      <c r="AH14431" s="111"/>
    </row>
    <row r="14432" spans="3:34">
      <c r="C14432" s="111"/>
      <c r="D14432" s="111"/>
      <c r="E14432" s="111"/>
      <c r="F14432" s="138"/>
      <c r="G14432" s="111"/>
      <c r="J14432" s="111"/>
      <c r="AD14432" s="111"/>
      <c r="AH14432" s="111"/>
    </row>
    <row r="14433" spans="3:34">
      <c r="C14433" s="111"/>
      <c r="D14433" s="111"/>
      <c r="E14433" s="111"/>
      <c r="F14433" s="138"/>
      <c r="G14433" s="111"/>
      <c r="J14433" s="111"/>
      <c r="AD14433" s="111"/>
      <c r="AH14433" s="111"/>
    </row>
    <row r="14434" spans="3:34">
      <c r="C14434" s="111"/>
      <c r="D14434" s="111"/>
      <c r="E14434" s="111"/>
      <c r="F14434" s="138"/>
      <c r="G14434" s="111"/>
      <c r="J14434" s="111"/>
      <c r="AD14434" s="111"/>
      <c r="AH14434" s="111"/>
    </row>
    <row r="14435" spans="3:34">
      <c r="C14435" s="111"/>
      <c r="D14435" s="111"/>
      <c r="E14435" s="111"/>
      <c r="F14435" s="138"/>
      <c r="G14435" s="111"/>
      <c r="J14435" s="111"/>
      <c r="AD14435" s="111"/>
      <c r="AH14435" s="111"/>
    </row>
    <row r="14436" spans="3:34">
      <c r="C14436" s="111"/>
      <c r="D14436" s="111"/>
      <c r="E14436" s="111"/>
      <c r="F14436" s="138"/>
      <c r="G14436" s="111"/>
      <c r="J14436" s="111"/>
      <c r="AD14436" s="111"/>
      <c r="AH14436" s="111"/>
    </row>
    <row r="14437" spans="3:34">
      <c r="C14437" s="111"/>
      <c r="D14437" s="111"/>
      <c r="E14437" s="111"/>
      <c r="F14437" s="138"/>
      <c r="G14437" s="111"/>
      <c r="J14437" s="111"/>
      <c r="AD14437" s="111"/>
      <c r="AH14437" s="111"/>
    </row>
    <row r="14438" spans="3:34">
      <c r="C14438" s="111"/>
      <c r="D14438" s="111"/>
      <c r="E14438" s="111"/>
      <c r="F14438" s="138"/>
      <c r="G14438" s="111"/>
      <c r="J14438" s="111"/>
      <c r="AD14438" s="111"/>
      <c r="AH14438" s="111"/>
    </row>
    <row r="14439" spans="3:34">
      <c r="C14439" s="111"/>
      <c r="D14439" s="111"/>
      <c r="E14439" s="111"/>
      <c r="F14439" s="138"/>
      <c r="G14439" s="111"/>
      <c r="J14439" s="111"/>
      <c r="AD14439" s="111"/>
      <c r="AH14439" s="111"/>
    </row>
    <row r="14440" spans="3:34">
      <c r="C14440" s="111"/>
      <c r="D14440" s="111"/>
      <c r="E14440" s="111"/>
      <c r="F14440" s="138"/>
      <c r="G14440" s="111"/>
      <c r="J14440" s="111"/>
      <c r="AD14440" s="111"/>
      <c r="AH14440" s="111"/>
    </row>
    <row r="14441" spans="3:34">
      <c r="C14441" s="111"/>
      <c r="D14441" s="111"/>
      <c r="E14441" s="111"/>
      <c r="F14441" s="138"/>
      <c r="G14441" s="111"/>
      <c r="J14441" s="111"/>
      <c r="AD14441" s="111"/>
      <c r="AH14441" s="111"/>
    </row>
    <row r="14442" spans="3:34">
      <c r="C14442" s="111"/>
      <c r="D14442" s="111"/>
      <c r="E14442" s="111"/>
      <c r="F14442" s="138"/>
      <c r="G14442" s="111"/>
      <c r="J14442" s="111"/>
      <c r="AD14442" s="111"/>
      <c r="AH14442" s="111"/>
    </row>
    <row r="14443" spans="3:34">
      <c r="C14443" s="111"/>
      <c r="D14443" s="111"/>
      <c r="E14443" s="111"/>
      <c r="F14443" s="138"/>
      <c r="G14443" s="111"/>
      <c r="J14443" s="111"/>
      <c r="AD14443" s="111"/>
      <c r="AH14443" s="111"/>
    </row>
    <row r="14444" spans="3:34">
      <c r="C14444" s="111"/>
      <c r="D14444" s="111"/>
      <c r="E14444" s="111"/>
      <c r="F14444" s="138"/>
      <c r="G14444" s="111"/>
      <c r="J14444" s="111"/>
      <c r="AD14444" s="111"/>
      <c r="AH14444" s="111"/>
    </row>
    <row r="14445" spans="3:34">
      <c r="C14445" s="111"/>
      <c r="D14445" s="111"/>
      <c r="E14445" s="111"/>
      <c r="F14445" s="138"/>
      <c r="G14445" s="111"/>
      <c r="J14445" s="111"/>
      <c r="AD14445" s="111"/>
      <c r="AH14445" s="111"/>
    </row>
    <row r="14446" spans="3:34">
      <c r="C14446" s="111"/>
      <c r="D14446" s="111"/>
      <c r="E14446" s="111"/>
      <c r="F14446" s="138"/>
      <c r="G14446" s="111"/>
      <c r="J14446" s="111"/>
      <c r="AD14446" s="111"/>
      <c r="AH14446" s="111"/>
    </row>
    <row r="14447" spans="3:34">
      <c r="C14447" s="111"/>
      <c r="D14447" s="111"/>
      <c r="E14447" s="111"/>
      <c r="F14447" s="138"/>
      <c r="G14447" s="111"/>
      <c r="J14447" s="111"/>
      <c r="AD14447" s="111"/>
      <c r="AH14447" s="111"/>
    </row>
    <row r="14448" spans="3:34">
      <c r="C14448" s="111"/>
      <c r="D14448" s="111"/>
      <c r="E14448" s="111"/>
      <c r="F14448" s="138"/>
      <c r="G14448" s="111"/>
      <c r="J14448" s="111"/>
      <c r="AD14448" s="111"/>
      <c r="AH14448" s="111"/>
    </row>
    <row r="14449" spans="3:34">
      <c r="C14449" s="111"/>
      <c r="D14449" s="111"/>
      <c r="E14449" s="111"/>
      <c r="F14449" s="138"/>
      <c r="G14449" s="111"/>
      <c r="J14449" s="111"/>
      <c r="AD14449" s="111"/>
      <c r="AH14449" s="111"/>
    </row>
    <row r="14450" spans="3:34">
      <c r="C14450" s="111"/>
      <c r="D14450" s="111"/>
      <c r="E14450" s="111"/>
      <c r="F14450" s="138"/>
      <c r="G14450" s="111"/>
      <c r="J14450" s="111"/>
      <c r="AD14450" s="111"/>
      <c r="AH14450" s="111"/>
    </row>
    <row r="14451" spans="3:34">
      <c r="C14451" s="111"/>
      <c r="D14451" s="111"/>
      <c r="E14451" s="111"/>
      <c r="F14451" s="138"/>
      <c r="G14451" s="111"/>
      <c r="J14451" s="111"/>
      <c r="AD14451" s="111"/>
      <c r="AH14451" s="111"/>
    </row>
    <row r="14452" spans="3:34">
      <c r="C14452" s="111"/>
      <c r="D14452" s="111"/>
      <c r="E14452" s="111"/>
      <c r="F14452" s="138"/>
      <c r="G14452" s="111"/>
      <c r="J14452" s="111"/>
      <c r="AD14452" s="111"/>
      <c r="AH14452" s="111"/>
    </row>
    <row r="14453" spans="3:34">
      <c r="C14453" s="111"/>
      <c r="D14453" s="111"/>
      <c r="E14453" s="111"/>
      <c r="F14453" s="138"/>
      <c r="G14453" s="111"/>
      <c r="J14453" s="111"/>
      <c r="AD14453" s="111"/>
      <c r="AH14453" s="111"/>
    </row>
    <row r="14454" spans="3:34">
      <c r="C14454" s="111"/>
      <c r="D14454" s="111"/>
      <c r="E14454" s="111"/>
      <c r="F14454" s="138"/>
      <c r="G14454" s="111"/>
      <c r="J14454" s="111"/>
      <c r="AD14454" s="111"/>
      <c r="AH14454" s="111"/>
    </row>
    <row r="14455" spans="3:34">
      <c r="C14455" s="111"/>
      <c r="D14455" s="111"/>
      <c r="E14455" s="111"/>
      <c r="F14455" s="138"/>
      <c r="G14455" s="111"/>
      <c r="J14455" s="111"/>
      <c r="AD14455" s="111"/>
      <c r="AH14455" s="111"/>
    </row>
    <row r="14456" spans="3:34">
      <c r="C14456" s="111"/>
      <c r="D14456" s="111"/>
      <c r="E14456" s="111"/>
      <c r="F14456" s="138"/>
      <c r="G14456" s="111"/>
      <c r="J14456" s="111"/>
      <c r="AD14456" s="111"/>
      <c r="AH14456" s="111"/>
    </row>
    <row r="14457" spans="3:34">
      <c r="C14457" s="111"/>
      <c r="D14457" s="111"/>
      <c r="E14457" s="111"/>
      <c r="F14457" s="138"/>
      <c r="G14457" s="111"/>
      <c r="J14457" s="111"/>
      <c r="AD14457" s="111"/>
      <c r="AH14457" s="111"/>
    </row>
    <row r="14458" spans="3:34">
      <c r="C14458" s="111"/>
      <c r="D14458" s="111"/>
      <c r="E14458" s="111"/>
      <c r="F14458" s="138"/>
      <c r="G14458" s="111"/>
      <c r="J14458" s="111"/>
      <c r="AD14458" s="111"/>
      <c r="AH14458" s="111"/>
    </row>
    <row r="14459" spans="3:34">
      <c r="C14459" s="111"/>
      <c r="D14459" s="111"/>
      <c r="E14459" s="111"/>
      <c r="F14459" s="138"/>
      <c r="G14459" s="111"/>
      <c r="J14459" s="111"/>
      <c r="AD14459" s="111"/>
      <c r="AH14459" s="111"/>
    </row>
    <row r="14460" spans="3:34">
      <c r="C14460" s="111"/>
      <c r="D14460" s="111"/>
      <c r="E14460" s="111"/>
      <c r="F14460" s="138"/>
      <c r="G14460" s="111"/>
      <c r="J14460" s="111"/>
      <c r="AD14460" s="111"/>
      <c r="AH14460" s="111"/>
    </row>
    <row r="14461" spans="3:34">
      <c r="C14461" s="111"/>
      <c r="D14461" s="111"/>
      <c r="E14461" s="111"/>
      <c r="F14461" s="138"/>
      <c r="G14461" s="111"/>
      <c r="J14461" s="111"/>
      <c r="AD14461" s="111"/>
      <c r="AH14461" s="111"/>
    </row>
    <row r="14462" spans="3:34">
      <c r="C14462" s="111"/>
      <c r="D14462" s="111"/>
      <c r="E14462" s="111"/>
      <c r="F14462" s="138"/>
      <c r="G14462" s="111"/>
      <c r="J14462" s="111"/>
      <c r="AD14462" s="111"/>
      <c r="AH14462" s="111"/>
    </row>
    <row r="14463" spans="3:34">
      <c r="C14463" s="111"/>
      <c r="D14463" s="111"/>
      <c r="E14463" s="111"/>
      <c r="F14463" s="138"/>
      <c r="G14463" s="111"/>
      <c r="J14463" s="111"/>
      <c r="AD14463" s="111"/>
      <c r="AH14463" s="111"/>
    </row>
    <row r="14464" spans="3:34">
      <c r="C14464" s="111"/>
      <c r="D14464" s="111"/>
      <c r="E14464" s="111"/>
      <c r="F14464" s="138"/>
      <c r="G14464" s="111"/>
      <c r="J14464" s="111"/>
      <c r="AD14464" s="111"/>
      <c r="AH14464" s="111"/>
    </row>
    <row r="14465" spans="3:34">
      <c r="C14465" s="111"/>
      <c r="D14465" s="111"/>
      <c r="E14465" s="111"/>
      <c r="F14465" s="138"/>
      <c r="G14465" s="111"/>
      <c r="J14465" s="111"/>
      <c r="AD14465" s="111"/>
      <c r="AH14465" s="111"/>
    </row>
    <row r="14466" spans="3:34">
      <c r="C14466" s="111"/>
      <c r="D14466" s="111"/>
      <c r="E14466" s="111"/>
      <c r="F14466" s="138"/>
      <c r="G14466" s="111"/>
      <c r="J14466" s="111"/>
      <c r="AD14466" s="111"/>
      <c r="AH14466" s="111"/>
    </row>
    <row r="14467" spans="3:34">
      <c r="C14467" s="111"/>
      <c r="D14467" s="111"/>
      <c r="E14467" s="111"/>
      <c r="F14467" s="138"/>
      <c r="G14467" s="111"/>
      <c r="J14467" s="111"/>
      <c r="AD14467" s="111"/>
      <c r="AH14467" s="111"/>
    </row>
    <row r="14468" spans="3:34">
      <c r="C14468" s="111"/>
      <c r="D14468" s="111"/>
      <c r="E14468" s="111"/>
      <c r="F14468" s="138"/>
      <c r="G14468" s="111"/>
      <c r="J14468" s="111"/>
      <c r="AD14468" s="111"/>
      <c r="AH14468" s="111"/>
    </row>
    <row r="14469" spans="3:34">
      <c r="C14469" s="111"/>
      <c r="D14469" s="111"/>
      <c r="E14469" s="111"/>
      <c r="F14469" s="138"/>
      <c r="G14469" s="111"/>
      <c r="J14469" s="111"/>
      <c r="AD14469" s="111"/>
      <c r="AH14469" s="111"/>
    </row>
    <row r="14470" spans="3:34">
      <c r="C14470" s="111"/>
      <c r="D14470" s="111"/>
      <c r="E14470" s="111"/>
      <c r="F14470" s="138"/>
      <c r="G14470" s="111"/>
      <c r="J14470" s="111"/>
      <c r="AD14470" s="111"/>
      <c r="AH14470" s="111"/>
    </row>
    <row r="14471" spans="3:34">
      <c r="C14471" s="111"/>
      <c r="D14471" s="111"/>
      <c r="E14471" s="111"/>
      <c r="F14471" s="138"/>
      <c r="G14471" s="111"/>
      <c r="J14471" s="111"/>
      <c r="AD14471" s="111"/>
      <c r="AH14471" s="111"/>
    </row>
    <row r="14472" spans="3:34">
      <c r="C14472" s="111"/>
      <c r="D14472" s="111"/>
      <c r="E14472" s="111"/>
      <c r="F14472" s="138"/>
      <c r="G14472" s="111"/>
      <c r="J14472" s="111"/>
      <c r="AD14472" s="111"/>
      <c r="AH14472" s="111"/>
    </row>
    <row r="14473" spans="3:34">
      <c r="C14473" s="111"/>
      <c r="D14473" s="111"/>
      <c r="E14473" s="111"/>
      <c r="F14473" s="138"/>
      <c r="G14473" s="111"/>
      <c r="J14473" s="111"/>
      <c r="AD14473" s="111"/>
      <c r="AH14473" s="111"/>
    </row>
    <row r="14474" spans="3:34">
      <c r="C14474" s="111"/>
      <c r="D14474" s="111"/>
      <c r="E14474" s="111"/>
      <c r="F14474" s="138"/>
      <c r="G14474" s="111"/>
      <c r="J14474" s="111"/>
      <c r="AD14474" s="111"/>
      <c r="AH14474" s="111"/>
    </row>
    <row r="14475" spans="3:34">
      <c r="C14475" s="111"/>
      <c r="D14475" s="111"/>
      <c r="E14475" s="111"/>
      <c r="F14475" s="138"/>
      <c r="G14475" s="111"/>
      <c r="J14475" s="111"/>
      <c r="AD14475" s="111"/>
      <c r="AH14475" s="111"/>
    </row>
    <row r="14476" spans="3:34">
      <c r="C14476" s="111"/>
      <c r="D14476" s="111"/>
      <c r="E14476" s="111"/>
      <c r="F14476" s="138"/>
      <c r="G14476" s="111"/>
      <c r="J14476" s="111"/>
      <c r="AD14476" s="111"/>
      <c r="AH14476" s="111"/>
    </row>
    <row r="14477" spans="3:34">
      <c r="C14477" s="111"/>
      <c r="D14477" s="111"/>
      <c r="E14477" s="111"/>
      <c r="F14477" s="138"/>
      <c r="G14477" s="111"/>
      <c r="J14477" s="111"/>
      <c r="AD14477" s="111"/>
      <c r="AH14477" s="111"/>
    </row>
    <row r="14478" spans="3:34">
      <c r="C14478" s="111"/>
      <c r="D14478" s="111"/>
      <c r="E14478" s="111"/>
      <c r="F14478" s="138"/>
      <c r="G14478" s="111"/>
      <c r="J14478" s="111"/>
      <c r="AD14478" s="111"/>
      <c r="AH14478" s="111"/>
    </row>
    <row r="14479" spans="3:34">
      <c r="C14479" s="111"/>
      <c r="D14479" s="111"/>
      <c r="E14479" s="111"/>
      <c r="F14479" s="138"/>
      <c r="G14479" s="111"/>
      <c r="J14479" s="111"/>
      <c r="AD14479" s="111"/>
      <c r="AH14479" s="111"/>
    </row>
    <row r="14480" spans="3:34">
      <c r="C14480" s="111"/>
      <c r="D14480" s="111"/>
      <c r="E14480" s="111"/>
      <c r="F14480" s="138"/>
      <c r="G14480" s="111"/>
      <c r="J14480" s="111"/>
      <c r="AD14480" s="111"/>
      <c r="AH14480" s="111"/>
    </row>
    <row r="14481" spans="3:34">
      <c r="C14481" s="111"/>
      <c r="D14481" s="111"/>
      <c r="E14481" s="111"/>
      <c r="F14481" s="138"/>
      <c r="G14481" s="111"/>
      <c r="J14481" s="111"/>
      <c r="AD14481" s="111"/>
      <c r="AH14481" s="111"/>
    </row>
    <row r="14482" spans="3:34">
      <c r="C14482" s="111"/>
      <c r="D14482" s="111"/>
      <c r="E14482" s="111"/>
      <c r="F14482" s="138"/>
      <c r="G14482" s="111"/>
      <c r="J14482" s="111"/>
      <c r="AD14482" s="111"/>
      <c r="AH14482" s="111"/>
    </row>
    <row r="14483" spans="3:34">
      <c r="C14483" s="111"/>
      <c r="D14483" s="111"/>
      <c r="E14483" s="111"/>
      <c r="F14483" s="138"/>
      <c r="G14483" s="111"/>
      <c r="J14483" s="111"/>
      <c r="AD14483" s="111"/>
      <c r="AH14483" s="111"/>
    </row>
    <row r="14484" spans="3:34">
      <c r="C14484" s="111"/>
      <c r="D14484" s="111"/>
      <c r="E14484" s="111"/>
      <c r="F14484" s="138"/>
      <c r="G14484" s="111"/>
      <c r="J14484" s="111"/>
      <c r="AD14484" s="111"/>
      <c r="AH14484" s="111"/>
    </row>
    <row r="14485" spans="3:34">
      <c r="C14485" s="111"/>
      <c r="D14485" s="111"/>
      <c r="E14485" s="111"/>
      <c r="F14485" s="138"/>
      <c r="G14485" s="111"/>
      <c r="J14485" s="111"/>
      <c r="AD14485" s="111"/>
      <c r="AH14485" s="111"/>
    </row>
    <row r="14486" spans="3:34">
      <c r="C14486" s="111"/>
      <c r="D14486" s="111"/>
      <c r="E14486" s="111"/>
      <c r="F14486" s="138"/>
      <c r="G14486" s="111"/>
      <c r="J14486" s="111"/>
      <c r="AD14486" s="111"/>
      <c r="AH14486" s="111"/>
    </row>
    <row r="14487" spans="3:34">
      <c r="C14487" s="111"/>
      <c r="D14487" s="111"/>
      <c r="E14487" s="111"/>
      <c r="F14487" s="138"/>
      <c r="G14487" s="111"/>
      <c r="J14487" s="111"/>
      <c r="AD14487" s="111"/>
      <c r="AH14487" s="111"/>
    </row>
    <row r="14488" spans="3:34">
      <c r="C14488" s="111"/>
      <c r="D14488" s="111"/>
      <c r="E14488" s="111"/>
      <c r="F14488" s="138"/>
      <c r="G14488" s="111"/>
      <c r="J14488" s="111"/>
      <c r="AD14488" s="111"/>
      <c r="AH14488" s="111"/>
    </row>
    <row r="14489" spans="3:34">
      <c r="C14489" s="111"/>
      <c r="D14489" s="111"/>
      <c r="E14489" s="111"/>
      <c r="F14489" s="138"/>
      <c r="G14489" s="111"/>
      <c r="J14489" s="111"/>
      <c r="AD14489" s="111"/>
      <c r="AH14489" s="111"/>
    </row>
    <row r="14490" spans="3:34">
      <c r="C14490" s="111"/>
      <c r="D14490" s="111"/>
      <c r="E14490" s="111"/>
      <c r="F14490" s="138"/>
      <c r="G14490" s="111"/>
      <c r="J14490" s="111"/>
      <c r="AD14490" s="111"/>
      <c r="AH14490" s="111"/>
    </row>
    <row r="14491" spans="3:34">
      <c r="C14491" s="111"/>
      <c r="D14491" s="111"/>
      <c r="E14491" s="111"/>
      <c r="F14491" s="138"/>
      <c r="G14491" s="111"/>
      <c r="J14491" s="111"/>
      <c r="AD14491" s="111"/>
      <c r="AH14491" s="111"/>
    </row>
    <row r="14492" spans="3:34">
      <c r="C14492" s="111"/>
      <c r="D14492" s="111"/>
      <c r="E14492" s="111"/>
      <c r="F14492" s="138"/>
      <c r="G14492" s="111"/>
      <c r="J14492" s="111"/>
      <c r="AD14492" s="111"/>
      <c r="AH14492" s="111"/>
    </row>
    <row r="14493" spans="3:34">
      <c r="C14493" s="111"/>
      <c r="D14493" s="111"/>
      <c r="E14493" s="111"/>
      <c r="F14493" s="138"/>
      <c r="G14493" s="111"/>
      <c r="J14493" s="111"/>
      <c r="AD14493" s="111"/>
      <c r="AH14493" s="111"/>
    </row>
    <row r="14494" spans="3:34">
      <c r="C14494" s="111"/>
      <c r="D14494" s="111"/>
      <c r="E14494" s="111"/>
      <c r="F14494" s="138"/>
      <c r="G14494" s="111"/>
      <c r="J14494" s="111"/>
      <c r="AD14494" s="111"/>
      <c r="AH14494" s="111"/>
    </row>
    <row r="14495" spans="3:34">
      <c r="C14495" s="111"/>
      <c r="D14495" s="111"/>
      <c r="E14495" s="111"/>
      <c r="F14495" s="138"/>
      <c r="G14495" s="111"/>
      <c r="J14495" s="111"/>
      <c r="AD14495" s="111"/>
      <c r="AH14495" s="111"/>
    </row>
    <row r="14496" spans="3:34">
      <c r="C14496" s="111"/>
      <c r="D14496" s="111"/>
      <c r="E14496" s="111"/>
      <c r="F14496" s="138"/>
      <c r="G14496" s="111"/>
      <c r="J14496" s="111"/>
      <c r="AD14496" s="111"/>
      <c r="AH14496" s="111"/>
    </row>
    <row r="14497" spans="3:34">
      <c r="C14497" s="111"/>
      <c r="D14497" s="111"/>
      <c r="E14497" s="111"/>
      <c r="F14497" s="138"/>
      <c r="G14497" s="111"/>
      <c r="J14497" s="111"/>
      <c r="AD14497" s="111"/>
      <c r="AH14497" s="111"/>
    </row>
    <row r="14498" spans="3:34">
      <c r="C14498" s="111"/>
      <c r="D14498" s="111"/>
      <c r="E14498" s="111"/>
      <c r="F14498" s="138"/>
      <c r="G14498" s="111"/>
      <c r="J14498" s="111"/>
      <c r="AD14498" s="111"/>
      <c r="AH14498" s="111"/>
    </row>
    <row r="14499" spans="3:34">
      <c r="C14499" s="111"/>
      <c r="D14499" s="111"/>
      <c r="E14499" s="111"/>
      <c r="F14499" s="138"/>
      <c r="G14499" s="111"/>
      <c r="J14499" s="111"/>
      <c r="AD14499" s="111"/>
      <c r="AH14499" s="111"/>
    </row>
    <row r="14500" spans="3:34">
      <c r="C14500" s="111"/>
      <c r="D14500" s="111"/>
      <c r="E14500" s="111"/>
      <c r="F14500" s="138"/>
      <c r="G14500" s="111"/>
      <c r="J14500" s="111"/>
      <c r="AD14500" s="111"/>
      <c r="AH14500" s="111"/>
    </row>
    <row r="14501" spans="3:34">
      <c r="C14501" s="111"/>
      <c r="D14501" s="111"/>
      <c r="E14501" s="111"/>
      <c r="F14501" s="138"/>
      <c r="G14501" s="111"/>
      <c r="J14501" s="111"/>
      <c r="AD14501" s="111"/>
      <c r="AH14501" s="111"/>
    </row>
    <row r="14502" spans="3:34">
      <c r="C14502" s="111"/>
      <c r="D14502" s="111"/>
      <c r="E14502" s="111"/>
      <c r="F14502" s="138"/>
      <c r="G14502" s="111"/>
      <c r="J14502" s="111"/>
      <c r="AD14502" s="111"/>
      <c r="AH14502" s="111"/>
    </row>
    <row r="14503" spans="3:34">
      <c r="C14503" s="111"/>
      <c r="D14503" s="111"/>
      <c r="E14503" s="111"/>
      <c r="F14503" s="138"/>
      <c r="G14503" s="111"/>
      <c r="J14503" s="111"/>
      <c r="AD14503" s="111"/>
      <c r="AH14503" s="111"/>
    </row>
    <row r="14504" spans="3:34">
      <c r="C14504" s="111"/>
      <c r="D14504" s="111"/>
      <c r="E14504" s="111"/>
      <c r="F14504" s="138"/>
      <c r="G14504" s="111"/>
      <c r="J14504" s="111"/>
      <c r="AD14504" s="111"/>
      <c r="AH14504" s="111"/>
    </row>
    <row r="14505" spans="3:34">
      <c r="C14505" s="111"/>
      <c r="D14505" s="111"/>
      <c r="E14505" s="111"/>
      <c r="F14505" s="138"/>
      <c r="G14505" s="111"/>
      <c r="J14505" s="111"/>
      <c r="AD14505" s="111"/>
      <c r="AH14505" s="111"/>
    </row>
    <row r="14506" spans="3:34">
      <c r="C14506" s="111"/>
      <c r="D14506" s="111"/>
      <c r="E14506" s="111"/>
      <c r="F14506" s="138"/>
      <c r="G14506" s="111"/>
      <c r="J14506" s="111"/>
      <c r="AD14506" s="111"/>
      <c r="AH14506" s="111"/>
    </row>
    <row r="14507" spans="3:34">
      <c r="C14507" s="111"/>
      <c r="D14507" s="111"/>
      <c r="E14507" s="111"/>
      <c r="F14507" s="138"/>
      <c r="G14507" s="111"/>
      <c r="J14507" s="111"/>
      <c r="AD14507" s="111"/>
      <c r="AH14507" s="111"/>
    </row>
    <row r="14508" spans="3:34">
      <c r="C14508" s="111"/>
      <c r="D14508" s="111"/>
      <c r="E14508" s="111"/>
      <c r="F14508" s="138"/>
      <c r="G14508" s="111"/>
      <c r="J14508" s="111"/>
      <c r="AD14508" s="111"/>
      <c r="AH14508" s="111"/>
    </row>
    <row r="14509" spans="3:34">
      <c r="C14509" s="111"/>
      <c r="D14509" s="111"/>
      <c r="E14509" s="111"/>
      <c r="F14509" s="138"/>
      <c r="G14509" s="111"/>
      <c r="J14509" s="111"/>
      <c r="AD14509" s="111"/>
      <c r="AH14509" s="111"/>
    </row>
    <row r="14510" spans="3:34">
      <c r="C14510" s="111"/>
      <c r="D14510" s="111"/>
      <c r="E14510" s="111"/>
      <c r="F14510" s="138"/>
      <c r="G14510" s="111"/>
      <c r="J14510" s="111"/>
      <c r="AD14510" s="111"/>
      <c r="AH14510" s="111"/>
    </row>
    <row r="14511" spans="3:34">
      <c r="C14511" s="111"/>
      <c r="D14511" s="111"/>
      <c r="E14511" s="111"/>
      <c r="F14511" s="138"/>
      <c r="G14511" s="111"/>
      <c r="J14511" s="111"/>
      <c r="AD14511" s="111"/>
      <c r="AH14511" s="111"/>
    </row>
    <row r="14512" spans="3:34">
      <c r="C14512" s="111"/>
      <c r="D14512" s="111"/>
      <c r="E14512" s="111"/>
      <c r="F14512" s="138"/>
      <c r="G14512" s="111"/>
      <c r="J14512" s="111"/>
      <c r="AD14512" s="111"/>
      <c r="AH14512" s="111"/>
    </row>
    <row r="14513" spans="3:34">
      <c r="C14513" s="111"/>
      <c r="D14513" s="111"/>
      <c r="E14513" s="111"/>
      <c r="F14513" s="138"/>
      <c r="G14513" s="111"/>
      <c r="J14513" s="111"/>
      <c r="AD14513" s="111"/>
      <c r="AH14513" s="111"/>
    </row>
    <row r="14514" spans="3:34">
      <c r="C14514" s="111"/>
      <c r="D14514" s="111"/>
      <c r="E14514" s="111"/>
      <c r="F14514" s="138"/>
      <c r="G14514" s="111"/>
      <c r="J14514" s="111"/>
      <c r="AD14514" s="111"/>
      <c r="AH14514" s="111"/>
    </row>
    <row r="14515" spans="3:34">
      <c r="C14515" s="111"/>
      <c r="D14515" s="111"/>
      <c r="E14515" s="111"/>
      <c r="F14515" s="138"/>
      <c r="G14515" s="111"/>
      <c r="J14515" s="111"/>
      <c r="AD14515" s="111"/>
      <c r="AH14515" s="111"/>
    </row>
    <row r="14516" spans="3:34">
      <c r="C14516" s="111"/>
      <c r="D14516" s="111"/>
      <c r="E14516" s="111"/>
      <c r="F14516" s="138"/>
      <c r="G14516" s="111"/>
      <c r="J14516" s="111"/>
      <c r="AD14516" s="111"/>
      <c r="AH14516" s="111"/>
    </row>
    <row r="14517" spans="3:34">
      <c r="C14517" s="111"/>
      <c r="D14517" s="111"/>
      <c r="E14517" s="111"/>
      <c r="F14517" s="138"/>
      <c r="G14517" s="111"/>
      <c r="J14517" s="111"/>
      <c r="AD14517" s="111"/>
      <c r="AH14517" s="111"/>
    </row>
    <row r="14518" spans="3:34">
      <c r="C14518" s="111"/>
      <c r="D14518" s="111"/>
      <c r="E14518" s="111"/>
      <c r="F14518" s="138"/>
      <c r="G14518" s="111"/>
      <c r="J14518" s="111"/>
      <c r="AD14518" s="111"/>
      <c r="AH14518" s="111"/>
    </row>
    <row r="14519" spans="3:34">
      <c r="C14519" s="111"/>
      <c r="D14519" s="111"/>
      <c r="E14519" s="111"/>
      <c r="F14519" s="138"/>
      <c r="G14519" s="111"/>
      <c r="J14519" s="111"/>
      <c r="AD14519" s="111"/>
      <c r="AH14519" s="111"/>
    </row>
    <row r="14520" spans="3:34">
      <c r="C14520" s="111"/>
      <c r="D14520" s="111"/>
      <c r="E14520" s="111"/>
      <c r="F14520" s="138"/>
      <c r="G14520" s="111"/>
      <c r="J14520" s="111"/>
      <c r="AD14520" s="111"/>
      <c r="AH14520" s="111"/>
    </row>
    <row r="14521" spans="3:34">
      <c r="C14521" s="111"/>
      <c r="D14521" s="111"/>
      <c r="E14521" s="111"/>
      <c r="F14521" s="138"/>
      <c r="G14521" s="111"/>
      <c r="J14521" s="111"/>
      <c r="AD14521" s="111"/>
      <c r="AH14521" s="111"/>
    </row>
    <row r="14522" spans="3:34">
      <c r="C14522" s="111"/>
      <c r="D14522" s="111"/>
      <c r="E14522" s="111"/>
      <c r="F14522" s="138"/>
      <c r="G14522" s="111"/>
      <c r="J14522" s="111"/>
      <c r="AD14522" s="111"/>
      <c r="AH14522" s="111"/>
    </row>
    <row r="14523" spans="3:34">
      <c r="C14523" s="111"/>
      <c r="D14523" s="111"/>
      <c r="E14523" s="111"/>
      <c r="F14523" s="138"/>
      <c r="G14523" s="111"/>
      <c r="J14523" s="111"/>
      <c r="AD14523" s="111"/>
      <c r="AH14523" s="111"/>
    </row>
    <row r="14524" spans="3:34">
      <c r="C14524" s="111"/>
      <c r="D14524" s="111"/>
      <c r="E14524" s="111"/>
      <c r="F14524" s="138"/>
      <c r="G14524" s="111"/>
      <c r="J14524" s="111"/>
      <c r="AD14524" s="111"/>
      <c r="AH14524" s="111"/>
    </row>
    <row r="14525" spans="3:34">
      <c r="C14525" s="111"/>
      <c r="D14525" s="111"/>
      <c r="E14525" s="111"/>
      <c r="F14525" s="138"/>
      <c r="G14525" s="111"/>
      <c r="J14525" s="111"/>
      <c r="AD14525" s="111"/>
      <c r="AH14525" s="111"/>
    </row>
    <row r="14526" spans="3:34">
      <c r="C14526" s="111"/>
      <c r="D14526" s="111"/>
      <c r="E14526" s="111"/>
      <c r="F14526" s="138"/>
      <c r="G14526" s="111"/>
      <c r="J14526" s="111"/>
      <c r="AD14526" s="111"/>
      <c r="AH14526" s="111"/>
    </row>
    <row r="14527" spans="3:34">
      <c r="C14527" s="111"/>
      <c r="D14527" s="111"/>
      <c r="E14527" s="111"/>
      <c r="F14527" s="138"/>
      <c r="G14527" s="111"/>
      <c r="J14527" s="111"/>
      <c r="AD14527" s="111"/>
      <c r="AH14527" s="111"/>
    </row>
    <row r="14528" spans="3:34">
      <c r="C14528" s="111"/>
      <c r="D14528" s="111"/>
      <c r="E14528" s="111"/>
      <c r="F14528" s="138"/>
      <c r="G14528" s="111"/>
      <c r="J14528" s="111"/>
      <c r="AD14528" s="111"/>
      <c r="AH14528" s="111"/>
    </row>
    <row r="14529" spans="3:34">
      <c r="C14529" s="111"/>
      <c r="D14529" s="111"/>
      <c r="E14529" s="111"/>
      <c r="F14529" s="138"/>
      <c r="G14529" s="111"/>
      <c r="J14529" s="111"/>
      <c r="AD14529" s="111"/>
      <c r="AH14529" s="111"/>
    </row>
    <row r="14530" spans="3:34">
      <c r="C14530" s="111"/>
      <c r="D14530" s="111"/>
      <c r="E14530" s="111"/>
      <c r="F14530" s="138"/>
      <c r="G14530" s="111"/>
      <c r="J14530" s="111"/>
      <c r="AD14530" s="111"/>
      <c r="AH14530" s="111"/>
    </row>
    <row r="14531" spans="3:34">
      <c r="C14531" s="111"/>
      <c r="D14531" s="111"/>
      <c r="E14531" s="111"/>
      <c r="F14531" s="138"/>
      <c r="G14531" s="111"/>
      <c r="J14531" s="111"/>
      <c r="AD14531" s="111"/>
      <c r="AH14531" s="111"/>
    </row>
    <row r="14532" spans="3:34">
      <c r="C14532" s="111"/>
      <c r="D14532" s="111"/>
      <c r="E14532" s="111"/>
      <c r="F14532" s="138"/>
      <c r="G14532" s="111"/>
      <c r="J14532" s="111"/>
      <c r="AD14532" s="111"/>
      <c r="AH14532" s="111"/>
    </row>
    <row r="14533" spans="3:34">
      <c r="C14533" s="111"/>
      <c r="D14533" s="111"/>
      <c r="E14533" s="111"/>
      <c r="F14533" s="138"/>
      <c r="G14533" s="111"/>
      <c r="J14533" s="111"/>
      <c r="AD14533" s="111"/>
      <c r="AH14533" s="111"/>
    </row>
    <row r="14534" spans="3:34">
      <c r="C14534" s="111"/>
      <c r="D14534" s="111"/>
      <c r="E14534" s="111"/>
      <c r="F14534" s="138"/>
      <c r="G14534" s="111"/>
      <c r="J14534" s="111"/>
      <c r="AD14534" s="111"/>
      <c r="AH14534" s="111"/>
    </row>
    <row r="14535" spans="3:34">
      <c r="C14535" s="111"/>
      <c r="D14535" s="111"/>
      <c r="E14535" s="111"/>
      <c r="F14535" s="138"/>
      <c r="G14535" s="111"/>
      <c r="J14535" s="111"/>
      <c r="AD14535" s="111"/>
      <c r="AH14535" s="111"/>
    </row>
    <row r="14536" spans="3:34">
      <c r="C14536" s="111"/>
      <c r="D14536" s="111"/>
      <c r="E14536" s="111"/>
      <c r="F14536" s="138"/>
      <c r="G14536" s="111"/>
      <c r="J14536" s="111"/>
      <c r="AD14536" s="111"/>
      <c r="AH14536" s="111"/>
    </row>
    <row r="14537" spans="3:34">
      <c r="C14537" s="111"/>
      <c r="D14537" s="111"/>
      <c r="E14537" s="111"/>
      <c r="F14537" s="138"/>
      <c r="G14537" s="111"/>
      <c r="J14537" s="111"/>
      <c r="AD14537" s="111"/>
      <c r="AH14537" s="111"/>
    </row>
    <row r="14538" spans="3:34">
      <c r="C14538" s="111"/>
      <c r="D14538" s="111"/>
      <c r="E14538" s="111"/>
      <c r="F14538" s="138"/>
      <c r="G14538" s="111"/>
      <c r="J14538" s="111"/>
      <c r="AD14538" s="111"/>
      <c r="AH14538" s="111"/>
    </row>
    <row r="14539" spans="3:34">
      <c r="C14539" s="111"/>
      <c r="D14539" s="111"/>
      <c r="E14539" s="111"/>
      <c r="F14539" s="138"/>
      <c r="G14539" s="111"/>
      <c r="J14539" s="111"/>
      <c r="AD14539" s="111"/>
      <c r="AH14539" s="111"/>
    </row>
    <row r="14540" spans="3:34">
      <c r="C14540" s="111"/>
      <c r="D14540" s="111"/>
      <c r="E14540" s="111"/>
      <c r="F14540" s="138"/>
      <c r="G14540" s="111"/>
      <c r="J14540" s="111"/>
      <c r="AD14540" s="111"/>
      <c r="AH14540" s="111"/>
    </row>
    <row r="14541" spans="3:34">
      <c r="C14541" s="111"/>
      <c r="D14541" s="111"/>
      <c r="E14541" s="111"/>
      <c r="F14541" s="138"/>
      <c r="G14541" s="111"/>
      <c r="J14541" s="111"/>
      <c r="AD14541" s="111"/>
      <c r="AH14541" s="111"/>
    </row>
    <row r="14542" spans="3:34">
      <c r="C14542" s="111"/>
      <c r="D14542" s="111"/>
      <c r="E14542" s="111"/>
      <c r="F14542" s="138"/>
      <c r="G14542" s="111"/>
      <c r="J14542" s="111"/>
      <c r="AD14542" s="111"/>
      <c r="AH14542" s="111"/>
    </row>
    <row r="14543" spans="3:34">
      <c r="C14543" s="111"/>
      <c r="D14543" s="111"/>
      <c r="E14543" s="111"/>
      <c r="F14543" s="138"/>
      <c r="G14543" s="111"/>
      <c r="J14543" s="111"/>
      <c r="AD14543" s="111"/>
      <c r="AH14543" s="111"/>
    </row>
    <row r="14544" spans="3:34">
      <c r="C14544" s="111"/>
      <c r="D14544" s="111"/>
      <c r="E14544" s="111"/>
      <c r="F14544" s="138"/>
      <c r="G14544" s="111"/>
      <c r="J14544" s="111"/>
      <c r="AD14544" s="111"/>
      <c r="AH14544" s="111"/>
    </row>
    <row r="14545" spans="3:34">
      <c r="C14545" s="111"/>
      <c r="D14545" s="111"/>
      <c r="E14545" s="111"/>
      <c r="F14545" s="138"/>
      <c r="G14545" s="111"/>
      <c r="J14545" s="111"/>
      <c r="AD14545" s="111"/>
      <c r="AH14545" s="111"/>
    </row>
    <row r="14546" spans="3:34">
      <c r="C14546" s="111"/>
      <c r="D14546" s="111"/>
      <c r="E14546" s="111"/>
      <c r="F14546" s="138"/>
      <c r="G14546" s="111"/>
      <c r="J14546" s="111"/>
      <c r="AD14546" s="111"/>
      <c r="AH14546" s="111"/>
    </row>
    <row r="14547" spans="3:34">
      <c r="C14547" s="111"/>
      <c r="D14547" s="111"/>
      <c r="E14547" s="111"/>
      <c r="F14547" s="138"/>
      <c r="G14547" s="111"/>
      <c r="J14547" s="111"/>
      <c r="AD14547" s="111"/>
      <c r="AH14547" s="111"/>
    </row>
    <row r="14548" spans="3:34">
      <c r="C14548" s="111"/>
      <c r="D14548" s="111"/>
      <c r="E14548" s="111"/>
      <c r="F14548" s="138"/>
      <c r="G14548" s="111"/>
      <c r="J14548" s="111"/>
      <c r="AD14548" s="111"/>
      <c r="AH14548" s="111"/>
    </row>
    <row r="14549" spans="3:34">
      <c r="C14549" s="111"/>
      <c r="D14549" s="111"/>
      <c r="E14549" s="111"/>
      <c r="F14549" s="138"/>
      <c r="G14549" s="111"/>
      <c r="J14549" s="111"/>
      <c r="AD14549" s="111"/>
      <c r="AH14549" s="111"/>
    </row>
    <row r="14550" spans="3:34">
      <c r="C14550" s="111"/>
      <c r="D14550" s="111"/>
      <c r="E14550" s="111"/>
      <c r="F14550" s="138"/>
      <c r="G14550" s="111"/>
      <c r="J14550" s="111"/>
      <c r="AD14550" s="111"/>
      <c r="AH14550" s="111"/>
    </row>
    <row r="14551" spans="3:34">
      <c r="C14551" s="111"/>
      <c r="D14551" s="111"/>
      <c r="E14551" s="111"/>
      <c r="F14551" s="138"/>
      <c r="G14551" s="111"/>
      <c r="J14551" s="111"/>
      <c r="AD14551" s="111"/>
      <c r="AH14551" s="111"/>
    </row>
    <row r="14552" spans="3:34">
      <c r="C14552" s="111"/>
      <c r="D14552" s="111"/>
      <c r="E14552" s="111"/>
      <c r="F14552" s="138"/>
      <c r="G14552" s="111"/>
      <c r="J14552" s="111"/>
      <c r="AD14552" s="111"/>
      <c r="AH14552" s="111"/>
    </row>
    <row r="14553" spans="3:34">
      <c r="C14553" s="111"/>
      <c r="D14553" s="111"/>
      <c r="E14553" s="111"/>
      <c r="F14553" s="138"/>
      <c r="G14553" s="111"/>
      <c r="J14553" s="111"/>
      <c r="AD14553" s="111"/>
      <c r="AH14553" s="111"/>
    </row>
    <row r="14554" spans="3:34">
      <c r="C14554" s="111"/>
      <c r="D14554" s="111"/>
      <c r="E14554" s="111"/>
      <c r="F14554" s="138"/>
      <c r="G14554" s="111"/>
      <c r="J14554" s="111"/>
      <c r="AD14554" s="111"/>
      <c r="AH14554" s="111"/>
    </row>
    <row r="14555" spans="3:34">
      <c r="C14555" s="111"/>
      <c r="D14555" s="111"/>
      <c r="E14555" s="111"/>
      <c r="F14555" s="138"/>
      <c r="G14555" s="111"/>
      <c r="J14555" s="111"/>
      <c r="AD14555" s="111"/>
      <c r="AH14555" s="111"/>
    </row>
    <row r="14556" spans="3:34">
      <c r="C14556" s="111"/>
      <c r="D14556" s="111"/>
      <c r="E14556" s="111"/>
      <c r="F14556" s="138"/>
      <c r="G14556" s="111"/>
      <c r="J14556" s="111"/>
      <c r="AD14556" s="111"/>
      <c r="AH14556" s="111"/>
    </row>
    <row r="14557" spans="3:34">
      <c r="C14557" s="111"/>
      <c r="D14557" s="111"/>
      <c r="E14557" s="111"/>
      <c r="F14557" s="138"/>
      <c r="G14557" s="111"/>
      <c r="J14557" s="111"/>
      <c r="AD14557" s="111"/>
      <c r="AH14557" s="111"/>
    </row>
    <row r="14558" spans="3:34">
      <c r="C14558" s="111"/>
      <c r="D14558" s="111"/>
      <c r="E14558" s="111"/>
      <c r="F14558" s="138"/>
      <c r="G14558" s="111"/>
      <c r="J14558" s="111"/>
      <c r="AD14558" s="111"/>
      <c r="AH14558" s="111"/>
    </row>
    <row r="14559" spans="3:34">
      <c r="C14559" s="111"/>
      <c r="D14559" s="111"/>
      <c r="E14559" s="111"/>
      <c r="F14559" s="138"/>
      <c r="G14559" s="111"/>
      <c r="J14559" s="111"/>
      <c r="AD14559" s="111"/>
      <c r="AH14559" s="111"/>
    </row>
    <row r="14560" spans="3:34">
      <c r="C14560" s="111"/>
      <c r="D14560" s="111"/>
      <c r="E14560" s="111"/>
      <c r="F14560" s="138"/>
      <c r="G14560" s="111"/>
      <c r="J14560" s="111"/>
      <c r="AD14560" s="111"/>
      <c r="AH14560" s="111"/>
    </row>
    <row r="14561" spans="3:34">
      <c r="C14561" s="111"/>
      <c r="D14561" s="111"/>
      <c r="E14561" s="111"/>
      <c r="F14561" s="138"/>
      <c r="G14561" s="111"/>
      <c r="J14561" s="111"/>
      <c r="AD14561" s="111"/>
      <c r="AH14561" s="111"/>
    </row>
    <row r="14562" spans="3:34">
      <c r="C14562" s="111"/>
      <c r="D14562" s="111"/>
      <c r="E14562" s="111"/>
      <c r="F14562" s="138"/>
      <c r="G14562" s="111"/>
      <c r="J14562" s="111"/>
      <c r="AD14562" s="111"/>
      <c r="AH14562" s="111"/>
    </row>
    <row r="14563" spans="3:34">
      <c r="C14563" s="111"/>
      <c r="D14563" s="111"/>
      <c r="E14563" s="111"/>
      <c r="F14563" s="138"/>
      <c r="G14563" s="111"/>
      <c r="J14563" s="111"/>
      <c r="AD14563" s="111"/>
      <c r="AH14563" s="111"/>
    </row>
    <row r="14564" spans="3:34">
      <c r="C14564" s="111"/>
      <c r="D14564" s="111"/>
      <c r="E14564" s="111"/>
      <c r="F14564" s="138"/>
      <c r="G14564" s="111"/>
      <c r="J14564" s="111"/>
      <c r="AD14564" s="111"/>
      <c r="AH14564" s="111"/>
    </row>
    <row r="14565" spans="3:34">
      <c r="C14565" s="111"/>
      <c r="D14565" s="111"/>
      <c r="E14565" s="111"/>
      <c r="F14565" s="138"/>
      <c r="G14565" s="111"/>
      <c r="J14565" s="111"/>
      <c r="AD14565" s="111"/>
      <c r="AH14565" s="111"/>
    </row>
    <row r="14566" spans="3:34">
      <c r="C14566" s="111"/>
      <c r="D14566" s="111"/>
      <c r="E14566" s="111"/>
      <c r="F14566" s="138"/>
      <c r="G14566" s="111"/>
      <c r="J14566" s="111"/>
      <c r="AD14566" s="111"/>
      <c r="AH14566" s="111"/>
    </row>
    <row r="14567" spans="3:34">
      <c r="C14567" s="111"/>
      <c r="D14567" s="111"/>
      <c r="E14567" s="111"/>
      <c r="F14567" s="138"/>
      <c r="G14567" s="111"/>
      <c r="J14567" s="111"/>
      <c r="AD14567" s="111"/>
      <c r="AH14567" s="111"/>
    </row>
    <row r="14568" spans="3:34">
      <c r="C14568" s="111"/>
      <c r="D14568" s="111"/>
      <c r="E14568" s="111"/>
      <c r="F14568" s="138"/>
      <c r="G14568" s="111"/>
      <c r="J14568" s="111"/>
      <c r="AD14568" s="111"/>
      <c r="AH14568" s="111"/>
    </row>
    <row r="14569" spans="3:34">
      <c r="C14569" s="111"/>
      <c r="D14569" s="111"/>
      <c r="E14569" s="111"/>
      <c r="F14569" s="138"/>
      <c r="G14569" s="111"/>
      <c r="J14569" s="111"/>
      <c r="AD14569" s="111"/>
      <c r="AH14569" s="111"/>
    </row>
    <row r="14570" spans="3:34">
      <c r="C14570" s="111"/>
      <c r="D14570" s="111"/>
      <c r="E14570" s="111"/>
      <c r="F14570" s="138"/>
      <c r="G14570" s="111"/>
      <c r="J14570" s="111"/>
      <c r="AD14570" s="111"/>
      <c r="AH14570" s="111"/>
    </row>
    <row r="14571" spans="3:34">
      <c r="C14571" s="111"/>
      <c r="D14571" s="111"/>
      <c r="E14571" s="111"/>
      <c r="F14571" s="138"/>
      <c r="G14571" s="111"/>
      <c r="J14571" s="111"/>
      <c r="AD14571" s="111"/>
      <c r="AH14571" s="111"/>
    </row>
    <row r="14572" spans="3:34">
      <c r="C14572" s="111"/>
      <c r="D14572" s="111"/>
      <c r="E14572" s="111"/>
      <c r="F14572" s="138"/>
      <c r="G14572" s="111"/>
      <c r="J14572" s="111"/>
      <c r="AD14572" s="111"/>
      <c r="AH14572" s="111"/>
    </row>
    <row r="14573" spans="3:34">
      <c r="C14573" s="111"/>
      <c r="D14573" s="111"/>
      <c r="E14573" s="111"/>
      <c r="F14573" s="138"/>
      <c r="G14573" s="111"/>
      <c r="J14573" s="111"/>
      <c r="AD14573" s="111"/>
      <c r="AH14573" s="111"/>
    </row>
    <row r="14574" spans="3:34">
      <c r="C14574" s="111"/>
      <c r="D14574" s="111"/>
      <c r="E14574" s="111"/>
      <c r="F14574" s="138"/>
      <c r="G14574" s="111"/>
      <c r="J14574" s="111"/>
      <c r="AD14574" s="111"/>
      <c r="AH14574" s="111"/>
    </row>
    <row r="14575" spans="3:34">
      <c r="C14575" s="111"/>
      <c r="D14575" s="111"/>
      <c r="E14575" s="111"/>
      <c r="F14575" s="138"/>
      <c r="G14575" s="111"/>
      <c r="J14575" s="111"/>
      <c r="AD14575" s="111"/>
      <c r="AH14575" s="111"/>
    </row>
    <row r="14576" spans="3:34">
      <c r="C14576" s="111"/>
      <c r="D14576" s="111"/>
      <c r="E14576" s="111"/>
      <c r="F14576" s="138"/>
      <c r="G14576" s="111"/>
      <c r="J14576" s="111"/>
      <c r="AD14576" s="111"/>
      <c r="AH14576" s="111"/>
    </row>
    <row r="14577" spans="3:34">
      <c r="C14577" s="111"/>
      <c r="D14577" s="111"/>
      <c r="E14577" s="111"/>
      <c r="F14577" s="138"/>
      <c r="G14577" s="111"/>
      <c r="J14577" s="111"/>
      <c r="AD14577" s="111"/>
      <c r="AH14577" s="111"/>
    </row>
    <row r="14578" spans="3:34">
      <c r="C14578" s="111"/>
      <c r="D14578" s="111"/>
      <c r="E14578" s="111"/>
      <c r="F14578" s="138"/>
      <c r="G14578" s="111"/>
      <c r="J14578" s="111"/>
      <c r="AD14578" s="111"/>
      <c r="AH14578" s="111"/>
    </row>
    <row r="14579" spans="3:34">
      <c r="C14579" s="111"/>
      <c r="D14579" s="111"/>
      <c r="E14579" s="111"/>
      <c r="F14579" s="138"/>
      <c r="G14579" s="111"/>
      <c r="J14579" s="111"/>
      <c r="AD14579" s="111"/>
      <c r="AH14579" s="111"/>
    </row>
    <row r="14580" spans="3:34">
      <c r="C14580" s="111"/>
      <c r="D14580" s="111"/>
      <c r="E14580" s="111"/>
      <c r="F14580" s="138"/>
      <c r="G14580" s="111"/>
      <c r="J14580" s="111"/>
      <c r="AD14580" s="111"/>
      <c r="AH14580" s="111"/>
    </row>
    <row r="14581" spans="3:34">
      <c r="C14581" s="111"/>
      <c r="D14581" s="111"/>
      <c r="E14581" s="111"/>
      <c r="F14581" s="138"/>
      <c r="G14581" s="111"/>
      <c r="J14581" s="111"/>
      <c r="AD14581" s="111"/>
      <c r="AH14581" s="111"/>
    </row>
    <row r="14582" spans="3:34">
      <c r="C14582" s="111"/>
      <c r="D14582" s="111"/>
      <c r="E14582" s="111"/>
      <c r="F14582" s="138"/>
      <c r="G14582" s="111"/>
      <c r="J14582" s="111"/>
      <c r="AD14582" s="111"/>
      <c r="AH14582" s="111"/>
    </row>
    <row r="14583" spans="3:34">
      <c r="C14583" s="111"/>
      <c r="D14583" s="111"/>
      <c r="E14583" s="111"/>
      <c r="F14583" s="138"/>
      <c r="G14583" s="111"/>
      <c r="J14583" s="111"/>
      <c r="AD14583" s="111"/>
      <c r="AH14583" s="111"/>
    </row>
    <row r="14584" spans="3:34">
      <c r="C14584" s="111"/>
      <c r="D14584" s="111"/>
      <c r="E14584" s="111"/>
      <c r="F14584" s="138"/>
      <c r="G14584" s="111"/>
      <c r="J14584" s="111"/>
      <c r="AD14584" s="111"/>
      <c r="AH14584" s="111"/>
    </row>
    <row r="14585" spans="3:34">
      <c r="C14585" s="111"/>
      <c r="D14585" s="111"/>
      <c r="E14585" s="111"/>
      <c r="F14585" s="138"/>
      <c r="G14585" s="111"/>
      <c r="J14585" s="111"/>
      <c r="AD14585" s="111"/>
      <c r="AH14585" s="111"/>
    </row>
    <row r="14586" spans="3:34">
      <c r="C14586" s="111"/>
      <c r="D14586" s="111"/>
      <c r="E14586" s="111"/>
      <c r="F14586" s="138"/>
      <c r="G14586" s="111"/>
      <c r="J14586" s="111"/>
      <c r="AD14586" s="111"/>
      <c r="AH14586" s="111"/>
    </row>
    <row r="14587" spans="3:34">
      <c r="C14587" s="111"/>
      <c r="D14587" s="111"/>
      <c r="E14587" s="111"/>
      <c r="F14587" s="138"/>
      <c r="G14587" s="111"/>
      <c r="J14587" s="111"/>
      <c r="AD14587" s="111"/>
      <c r="AH14587" s="111"/>
    </row>
    <row r="14588" spans="3:34">
      <c r="C14588" s="111"/>
      <c r="D14588" s="111"/>
      <c r="E14588" s="111"/>
      <c r="F14588" s="138"/>
      <c r="G14588" s="111"/>
      <c r="J14588" s="111"/>
      <c r="AD14588" s="111"/>
      <c r="AH14588" s="111"/>
    </row>
    <row r="14589" spans="3:34">
      <c r="C14589" s="111"/>
      <c r="D14589" s="111"/>
      <c r="E14589" s="111"/>
      <c r="F14589" s="138"/>
      <c r="G14589" s="111"/>
      <c r="J14589" s="111"/>
      <c r="AD14589" s="111"/>
      <c r="AH14589" s="111"/>
    </row>
    <row r="14590" spans="3:34">
      <c r="C14590" s="111"/>
      <c r="D14590" s="111"/>
      <c r="E14590" s="111"/>
      <c r="F14590" s="138"/>
      <c r="G14590" s="111"/>
      <c r="J14590" s="111"/>
      <c r="AD14590" s="111"/>
      <c r="AH14590" s="111"/>
    </row>
    <row r="14591" spans="3:34">
      <c r="C14591" s="111"/>
      <c r="D14591" s="111"/>
      <c r="E14591" s="111"/>
      <c r="F14591" s="138"/>
      <c r="G14591" s="111"/>
      <c r="J14591" s="111"/>
      <c r="AD14591" s="111"/>
      <c r="AH14591" s="111"/>
    </row>
    <row r="14592" spans="3:34">
      <c r="C14592" s="111"/>
      <c r="D14592" s="111"/>
      <c r="E14592" s="111"/>
      <c r="F14592" s="138"/>
      <c r="G14592" s="111"/>
      <c r="J14592" s="111"/>
      <c r="AD14592" s="111"/>
      <c r="AH14592" s="111"/>
    </row>
    <row r="14593" spans="3:34">
      <c r="C14593" s="111"/>
      <c r="D14593" s="111"/>
      <c r="E14593" s="111"/>
      <c r="F14593" s="138"/>
      <c r="G14593" s="111"/>
      <c r="J14593" s="111"/>
      <c r="AD14593" s="111"/>
      <c r="AH14593" s="111"/>
    </row>
    <row r="14594" spans="3:34">
      <c r="C14594" s="111"/>
      <c r="D14594" s="111"/>
      <c r="E14594" s="111"/>
      <c r="F14594" s="138"/>
      <c r="G14594" s="111"/>
      <c r="J14594" s="111"/>
      <c r="AD14594" s="111"/>
      <c r="AH14594" s="111"/>
    </row>
    <row r="14595" spans="3:34">
      <c r="C14595" s="111"/>
      <c r="D14595" s="111"/>
      <c r="E14595" s="111"/>
      <c r="F14595" s="138"/>
      <c r="G14595" s="111"/>
      <c r="J14595" s="111"/>
      <c r="AD14595" s="111"/>
      <c r="AH14595" s="111"/>
    </row>
    <row r="14596" spans="3:34">
      <c r="C14596" s="111"/>
      <c r="D14596" s="111"/>
      <c r="E14596" s="111"/>
      <c r="F14596" s="138"/>
      <c r="G14596" s="111"/>
      <c r="J14596" s="111"/>
      <c r="AD14596" s="111"/>
      <c r="AH14596" s="111"/>
    </row>
    <row r="14597" spans="3:34">
      <c r="C14597" s="111"/>
      <c r="D14597" s="111"/>
      <c r="E14597" s="111"/>
      <c r="F14597" s="138"/>
      <c r="G14597" s="111"/>
      <c r="J14597" s="111"/>
      <c r="AD14597" s="111"/>
      <c r="AH14597" s="111"/>
    </row>
    <row r="14598" spans="3:34">
      <c r="C14598" s="111"/>
      <c r="D14598" s="111"/>
      <c r="E14598" s="111"/>
      <c r="F14598" s="138"/>
      <c r="G14598" s="111"/>
      <c r="J14598" s="111"/>
      <c r="AD14598" s="111"/>
      <c r="AH14598" s="111"/>
    </row>
    <row r="14599" spans="3:34">
      <c r="C14599" s="111"/>
      <c r="D14599" s="111"/>
      <c r="E14599" s="111"/>
      <c r="F14599" s="138"/>
      <c r="G14599" s="111"/>
      <c r="J14599" s="111"/>
      <c r="AD14599" s="111"/>
      <c r="AH14599" s="111"/>
    </row>
    <row r="14600" spans="3:34">
      <c r="C14600" s="111"/>
      <c r="D14600" s="111"/>
      <c r="E14600" s="111"/>
      <c r="F14600" s="138"/>
      <c r="G14600" s="111"/>
      <c r="J14600" s="111"/>
      <c r="AD14600" s="111"/>
      <c r="AH14600" s="111"/>
    </row>
    <row r="14601" spans="3:34">
      <c r="C14601" s="111"/>
      <c r="D14601" s="111"/>
      <c r="E14601" s="111"/>
      <c r="F14601" s="138"/>
      <c r="G14601" s="111"/>
      <c r="J14601" s="111"/>
      <c r="AD14601" s="111"/>
      <c r="AH14601" s="111"/>
    </row>
    <row r="14602" spans="3:34">
      <c r="C14602" s="111"/>
      <c r="D14602" s="111"/>
      <c r="E14602" s="111"/>
      <c r="F14602" s="138"/>
      <c r="G14602" s="111"/>
      <c r="J14602" s="111"/>
      <c r="AD14602" s="111"/>
      <c r="AH14602" s="111"/>
    </row>
    <row r="14603" spans="3:34">
      <c r="C14603" s="111"/>
      <c r="D14603" s="111"/>
      <c r="E14603" s="111"/>
      <c r="F14603" s="138"/>
      <c r="G14603" s="111"/>
      <c r="J14603" s="111"/>
      <c r="AD14603" s="111"/>
      <c r="AH14603" s="111"/>
    </row>
    <row r="14604" spans="3:34">
      <c r="C14604" s="111"/>
      <c r="D14604" s="111"/>
      <c r="E14604" s="111"/>
      <c r="F14604" s="138"/>
      <c r="G14604" s="111"/>
      <c r="J14604" s="111"/>
      <c r="AD14604" s="111"/>
      <c r="AH14604" s="111"/>
    </row>
    <row r="14605" spans="3:34">
      <c r="C14605" s="111"/>
      <c r="D14605" s="111"/>
      <c r="E14605" s="111"/>
      <c r="F14605" s="138"/>
      <c r="G14605" s="111"/>
      <c r="J14605" s="111"/>
      <c r="AD14605" s="111"/>
      <c r="AH14605" s="111"/>
    </row>
    <row r="14606" spans="3:34">
      <c r="C14606" s="111"/>
      <c r="D14606" s="111"/>
      <c r="E14606" s="111"/>
      <c r="F14606" s="138"/>
      <c r="G14606" s="111"/>
      <c r="J14606" s="111"/>
      <c r="AD14606" s="111"/>
      <c r="AH14606" s="111"/>
    </row>
    <row r="14607" spans="3:34">
      <c r="C14607" s="111"/>
      <c r="D14607" s="111"/>
      <c r="E14607" s="111"/>
      <c r="F14607" s="138"/>
      <c r="G14607" s="111"/>
      <c r="J14607" s="111"/>
      <c r="AD14607" s="111"/>
      <c r="AH14607" s="111"/>
    </row>
    <row r="14608" spans="3:34">
      <c r="C14608" s="111"/>
      <c r="D14608" s="111"/>
      <c r="E14608" s="111"/>
      <c r="F14608" s="138"/>
      <c r="G14608" s="111"/>
      <c r="J14608" s="111"/>
      <c r="AD14608" s="111"/>
      <c r="AH14608" s="111"/>
    </row>
    <row r="14609" spans="3:34">
      <c r="C14609" s="111"/>
      <c r="D14609" s="111"/>
      <c r="E14609" s="111"/>
      <c r="F14609" s="138"/>
      <c r="G14609" s="111"/>
      <c r="J14609" s="111"/>
      <c r="AD14609" s="111"/>
      <c r="AH14609" s="111"/>
    </row>
    <row r="14610" spans="3:34">
      <c r="C14610" s="111"/>
      <c r="D14610" s="111"/>
      <c r="E14610" s="111"/>
      <c r="F14610" s="138"/>
      <c r="G14610" s="111"/>
      <c r="J14610" s="111"/>
      <c r="AD14610" s="111"/>
      <c r="AH14610" s="111"/>
    </row>
    <row r="14611" spans="3:34">
      <c r="C14611" s="111"/>
      <c r="D14611" s="111"/>
      <c r="E14611" s="111"/>
      <c r="F14611" s="138"/>
      <c r="G14611" s="111"/>
      <c r="J14611" s="111"/>
      <c r="AD14611" s="111"/>
      <c r="AH14611" s="111"/>
    </row>
    <row r="14612" spans="3:34">
      <c r="C14612" s="111"/>
      <c r="D14612" s="111"/>
      <c r="E14612" s="111"/>
      <c r="F14612" s="138"/>
      <c r="G14612" s="111"/>
      <c r="J14612" s="111"/>
      <c r="AD14612" s="111"/>
      <c r="AH14612" s="111"/>
    </row>
    <row r="14613" spans="3:34">
      <c r="C14613" s="111"/>
      <c r="D14613" s="111"/>
      <c r="E14613" s="111"/>
      <c r="F14613" s="138"/>
      <c r="G14613" s="111"/>
      <c r="J14613" s="111"/>
      <c r="AD14613" s="111"/>
      <c r="AH14613" s="111"/>
    </row>
    <row r="14614" spans="3:34">
      <c r="C14614" s="111"/>
      <c r="D14614" s="111"/>
      <c r="E14614" s="111"/>
      <c r="F14614" s="138"/>
      <c r="G14614" s="111"/>
      <c r="J14614" s="111"/>
      <c r="AD14614" s="111"/>
      <c r="AH14614" s="111"/>
    </row>
    <row r="14615" spans="3:34">
      <c r="C14615" s="111"/>
      <c r="D14615" s="111"/>
      <c r="E14615" s="111"/>
      <c r="F14615" s="138"/>
      <c r="G14615" s="111"/>
      <c r="J14615" s="111"/>
      <c r="AD14615" s="111"/>
      <c r="AH14615" s="111"/>
    </row>
    <row r="14616" spans="3:34">
      <c r="C14616" s="111"/>
      <c r="D14616" s="111"/>
      <c r="E14616" s="111"/>
      <c r="F14616" s="138"/>
      <c r="G14616" s="111"/>
      <c r="J14616" s="111"/>
      <c r="AD14616" s="111"/>
      <c r="AH14616" s="111"/>
    </row>
    <row r="14617" spans="3:34">
      <c r="C14617" s="111"/>
      <c r="D14617" s="111"/>
      <c r="E14617" s="111"/>
      <c r="F14617" s="138"/>
      <c r="G14617" s="111"/>
      <c r="J14617" s="111"/>
      <c r="AD14617" s="111"/>
      <c r="AH14617" s="111"/>
    </row>
    <row r="14618" spans="3:34">
      <c r="C14618" s="111"/>
      <c r="D14618" s="111"/>
      <c r="E14618" s="111"/>
      <c r="F14618" s="138"/>
      <c r="G14618" s="111"/>
      <c r="J14618" s="111"/>
      <c r="AD14618" s="111"/>
      <c r="AH14618" s="111"/>
    </row>
    <row r="14619" spans="3:34">
      <c r="C14619" s="111"/>
      <c r="D14619" s="111"/>
      <c r="E14619" s="111"/>
      <c r="F14619" s="138"/>
      <c r="G14619" s="111"/>
      <c r="J14619" s="111"/>
      <c r="AD14619" s="111"/>
      <c r="AH14619" s="111"/>
    </row>
    <row r="14620" spans="3:34">
      <c r="C14620" s="111"/>
      <c r="D14620" s="111"/>
      <c r="E14620" s="111"/>
      <c r="F14620" s="138"/>
      <c r="G14620" s="111"/>
      <c r="J14620" s="111"/>
      <c r="AD14620" s="111"/>
      <c r="AH14620" s="111"/>
    </row>
    <row r="14621" spans="3:34">
      <c r="C14621" s="111"/>
      <c r="D14621" s="111"/>
      <c r="E14621" s="111"/>
      <c r="F14621" s="138"/>
      <c r="G14621" s="111"/>
      <c r="J14621" s="111"/>
      <c r="AD14621" s="111"/>
      <c r="AH14621" s="111"/>
    </row>
    <row r="14622" spans="3:34">
      <c r="C14622" s="111"/>
      <c r="D14622" s="111"/>
      <c r="E14622" s="111"/>
      <c r="F14622" s="138"/>
      <c r="G14622" s="111"/>
      <c r="J14622" s="111"/>
      <c r="AD14622" s="111"/>
      <c r="AH14622" s="111"/>
    </row>
    <row r="14623" spans="3:34">
      <c r="C14623" s="111"/>
      <c r="D14623" s="111"/>
      <c r="E14623" s="111"/>
      <c r="F14623" s="138"/>
      <c r="G14623" s="111"/>
      <c r="J14623" s="111"/>
      <c r="AD14623" s="111"/>
      <c r="AH14623" s="111"/>
    </row>
    <row r="14624" spans="3:34">
      <c r="C14624" s="111"/>
      <c r="D14624" s="111"/>
      <c r="E14624" s="111"/>
      <c r="F14624" s="138"/>
      <c r="G14624" s="111"/>
      <c r="J14624" s="111"/>
      <c r="AD14624" s="111"/>
      <c r="AH14624" s="111"/>
    </row>
    <row r="14625" spans="3:34">
      <c r="C14625" s="111"/>
      <c r="D14625" s="111"/>
      <c r="E14625" s="111"/>
      <c r="F14625" s="138"/>
      <c r="G14625" s="111"/>
      <c r="J14625" s="111"/>
      <c r="AD14625" s="111"/>
      <c r="AH14625" s="111"/>
    </row>
    <row r="14626" spans="3:34">
      <c r="C14626" s="111"/>
      <c r="D14626" s="111"/>
      <c r="E14626" s="111"/>
      <c r="F14626" s="138"/>
      <c r="G14626" s="111"/>
      <c r="J14626" s="111"/>
      <c r="AD14626" s="111"/>
      <c r="AH14626" s="111"/>
    </row>
    <row r="14627" spans="3:34">
      <c r="C14627" s="111"/>
      <c r="D14627" s="111"/>
      <c r="E14627" s="111"/>
      <c r="F14627" s="138"/>
      <c r="G14627" s="111"/>
      <c r="J14627" s="111"/>
      <c r="AD14627" s="111"/>
      <c r="AH14627" s="111"/>
    </row>
    <row r="14628" spans="3:34">
      <c r="C14628" s="111"/>
      <c r="D14628" s="111"/>
      <c r="E14628" s="111"/>
      <c r="F14628" s="138"/>
      <c r="G14628" s="111"/>
      <c r="J14628" s="111"/>
      <c r="AD14628" s="111"/>
      <c r="AH14628" s="111"/>
    </row>
    <row r="14629" spans="3:34">
      <c r="C14629" s="111"/>
      <c r="D14629" s="111"/>
      <c r="E14629" s="111"/>
      <c r="F14629" s="138"/>
      <c r="G14629" s="111"/>
      <c r="J14629" s="111"/>
      <c r="AD14629" s="111"/>
      <c r="AH14629" s="111"/>
    </row>
    <row r="14630" spans="3:34">
      <c r="C14630" s="111"/>
      <c r="D14630" s="111"/>
      <c r="E14630" s="111"/>
      <c r="F14630" s="138"/>
      <c r="G14630" s="111"/>
      <c r="J14630" s="111"/>
      <c r="AD14630" s="111"/>
      <c r="AH14630" s="111"/>
    </row>
    <row r="14631" spans="3:34">
      <c r="C14631" s="111"/>
      <c r="D14631" s="111"/>
      <c r="E14631" s="111"/>
      <c r="F14631" s="138"/>
      <c r="G14631" s="111"/>
      <c r="J14631" s="111"/>
      <c r="AD14631" s="111"/>
      <c r="AH14631" s="111"/>
    </row>
    <row r="14632" spans="3:34">
      <c r="C14632" s="111"/>
      <c r="D14632" s="111"/>
      <c r="E14632" s="111"/>
      <c r="F14632" s="138"/>
      <c r="G14632" s="111"/>
      <c r="J14632" s="111"/>
      <c r="AD14632" s="111"/>
      <c r="AH14632" s="111"/>
    </row>
    <row r="14633" spans="3:34">
      <c r="C14633" s="111"/>
      <c r="D14633" s="111"/>
      <c r="E14633" s="111"/>
      <c r="F14633" s="138"/>
      <c r="G14633" s="111"/>
      <c r="J14633" s="111"/>
      <c r="AD14633" s="111"/>
      <c r="AH14633" s="111"/>
    </row>
    <row r="14634" spans="3:34">
      <c r="C14634" s="111"/>
      <c r="D14634" s="111"/>
      <c r="E14634" s="111"/>
      <c r="F14634" s="138"/>
      <c r="G14634" s="111"/>
      <c r="J14634" s="111"/>
      <c r="AD14634" s="111"/>
      <c r="AH14634" s="111"/>
    </row>
    <row r="14635" spans="3:34">
      <c r="C14635" s="111"/>
      <c r="D14635" s="111"/>
      <c r="E14635" s="111"/>
      <c r="F14635" s="138"/>
      <c r="G14635" s="111"/>
      <c r="J14635" s="111"/>
      <c r="AD14635" s="111"/>
      <c r="AH14635" s="111"/>
    </row>
    <row r="14636" spans="3:34">
      <c r="C14636" s="111"/>
      <c r="D14636" s="111"/>
      <c r="E14636" s="111"/>
      <c r="F14636" s="138"/>
      <c r="G14636" s="111"/>
      <c r="J14636" s="111"/>
      <c r="AD14636" s="111"/>
      <c r="AH14636" s="111"/>
    </row>
    <row r="14637" spans="3:34">
      <c r="C14637" s="111"/>
      <c r="D14637" s="111"/>
      <c r="E14637" s="111"/>
      <c r="F14637" s="138"/>
      <c r="G14637" s="111"/>
      <c r="J14637" s="111"/>
      <c r="AD14637" s="111"/>
      <c r="AH14637" s="111"/>
    </row>
    <row r="14638" spans="3:34">
      <c r="C14638" s="111"/>
      <c r="D14638" s="111"/>
      <c r="E14638" s="111"/>
      <c r="F14638" s="138"/>
      <c r="G14638" s="111"/>
      <c r="J14638" s="111"/>
      <c r="AD14638" s="111"/>
      <c r="AH14638" s="111"/>
    </row>
    <row r="14639" spans="3:34">
      <c r="C14639" s="111"/>
      <c r="D14639" s="111"/>
      <c r="E14639" s="111"/>
      <c r="F14639" s="138"/>
      <c r="G14639" s="111"/>
      <c r="J14639" s="111"/>
      <c r="AD14639" s="111"/>
      <c r="AH14639" s="111"/>
    </row>
    <row r="14640" spans="3:34">
      <c r="C14640" s="111"/>
      <c r="D14640" s="111"/>
      <c r="E14640" s="111"/>
      <c r="F14640" s="138"/>
      <c r="G14640" s="111"/>
      <c r="J14640" s="111"/>
      <c r="AD14640" s="111"/>
      <c r="AH14640" s="111"/>
    </row>
    <row r="14641" spans="3:34">
      <c r="C14641" s="111"/>
      <c r="D14641" s="111"/>
      <c r="E14641" s="111"/>
      <c r="F14641" s="138"/>
      <c r="G14641" s="111"/>
      <c r="J14641" s="111"/>
      <c r="AD14641" s="111"/>
      <c r="AH14641" s="111"/>
    </row>
    <row r="14642" spans="3:34">
      <c r="C14642" s="111"/>
      <c r="D14642" s="111"/>
      <c r="E14642" s="111"/>
      <c r="F14642" s="138"/>
      <c r="G14642" s="111"/>
      <c r="J14642" s="111"/>
      <c r="AD14642" s="111"/>
      <c r="AH14642" s="111"/>
    </row>
    <row r="14643" spans="3:34">
      <c r="C14643" s="111"/>
      <c r="D14643" s="111"/>
      <c r="E14643" s="111"/>
      <c r="F14643" s="138"/>
      <c r="G14643" s="111"/>
      <c r="J14643" s="111"/>
      <c r="AD14643" s="111"/>
      <c r="AH14643" s="111"/>
    </row>
    <row r="14644" spans="3:34">
      <c r="C14644" s="111"/>
      <c r="D14644" s="111"/>
      <c r="E14644" s="111"/>
      <c r="F14644" s="138"/>
      <c r="G14644" s="111"/>
      <c r="J14644" s="111"/>
      <c r="AD14644" s="111"/>
      <c r="AH14644" s="111"/>
    </row>
    <row r="14645" spans="3:34">
      <c r="C14645" s="111"/>
      <c r="D14645" s="111"/>
      <c r="E14645" s="111"/>
      <c r="F14645" s="138"/>
      <c r="G14645" s="111"/>
      <c r="J14645" s="111"/>
      <c r="AD14645" s="111"/>
      <c r="AH14645" s="111"/>
    </row>
    <row r="14646" spans="3:34">
      <c r="C14646" s="111"/>
      <c r="D14646" s="111"/>
      <c r="E14646" s="111"/>
      <c r="F14646" s="138"/>
      <c r="G14646" s="111"/>
      <c r="J14646" s="111"/>
      <c r="AD14646" s="111"/>
      <c r="AH14646" s="111"/>
    </row>
    <row r="14647" spans="3:34">
      <c r="C14647" s="111"/>
      <c r="D14647" s="111"/>
      <c r="E14647" s="111"/>
      <c r="F14647" s="138"/>
      <c r="G14647" s="111"/>
      <c r="J14647" s="111"/>
      <c r="AD14647" s="111"/>
      <c r="AH14647" s="111"/>
    </row>
    <row r="14648" spans="3:34">
      <c r="C14648" s="111"/>
      <c r="D14648" s="111"/>
      <c r="E14648" s="111"/>
      <c r="F14648" s="138"/>
      <c r="G14648" s="111"/>
      <c r="J14648" s="111"/>
      <c r="AD14648" s="111"/>
      <c r="AH14648" s="111"/>
    </row>
    <row r="14649" spans="3:34">
      <c r="C14649" s="111"/>
      <c r="D14649" s="111"/>
      <c r="E14649" s="111"/>
      <c r="F14649" s="138"/>
      <c r="G14649" s="111"/>
      <c r="J14649" s="111"/>
      <c r="AD14649" s="111"/>
      <c r="AH14649" s="111"/>
    </row>
    <row r="14650" spans="3:34">
      <c r="C14650" s="111"/>
      <c r="D14650" s="111"/>
      <c r="E14650" s="111"/>
      <c r="F14650" s="138"/>
      <c r="G14650" s="111"/>
      <c r="J14650" s="111"/>
      <c r="AD14650" s="111"/>
      <c r="AH14650" s="111"/>
    </row>
    <row r="14651" spans="3:34">
      <c r="C14651" s="111"/>
      <c r="D14651" s="111"/>
      <c r="E14651" s="111"/>
      <c r="F14651" s="138"/>
      <c r="G14651" s="111"/>
      <c r="J14651" s="111"/>
      <c r="AD14651" s="111"/>
      <c r="AH14651" s="111"/>
    </row>
    <row r="14652" spans="3:34">
      <c r="C14652" s="111"/>
      <c r="D14652" s="111"/>
      <c r="E14652" s="111"/>
      <c r="F14652" s="138"/>
      <c r="G14652" s="111"/>
      <c r="J14652" s="111"/>
      <c r="AD14652" s="111"/>
      <c r="AH14652" s="111"/>
    </row>
    <row r="14653" spans="3:34">
      <c r="C14653" s="111"/>
      <c r="D14653" s="111"/>
      <c r="E14653" s="111"/>
      <c r="F14653" s="138"/>
      <c r="G14653" s="111"/>
      <c r="J14653" s="111"/>
      <c r="AD14653" s="111"/>
      <c r="AH14653" s="111"/>
    </row>
    <row r="14654" spans="3:34">
      <c r="C14654" s="111"/>
      <c r="D14654" s="111"/>
      <c r="E14654" s="111"/>
      <c r="F14654" s="138"/>
      <c r="G14654" s="111"/>
      <c r="J14654" s="111"/>
      <c r="AD14654" s="111"/>
      <c r="AH14654" s="111"/>
    </row>
    <row r="14655" spans="3:34">
      <c r="C14655" s="111"/>
      <c r="D14655" s="111"/>
      <c r="E14655" s="111"/>
      <c r="F14655" s="138"/>
      <c r="G14655" s="111"/>
      <c r="J14655" s="111"/>
      <c r="AD14655" s="111"/>
      <c r="AH14655" s="111"/>
    </row>
    <row r="14656" spans="3:34">
      <c r="C14656" s="111"/>
      <c r="D14656" s="111"/>
      <c r="E14656" s="111"/>
      <c r="F14656" s="138"/>
      <c r="G14656" s="111"/>
      <c r="J14656" s="111"/>
      <c r="AD14656" s="111"/>
      <c r="AH14656" s="111"/>
    </row>
    <row r="14657" spans="3:34">
      <c r="C14657" s="111"/>
      <c r="D14657" s="111"/>
      <c r="E14657" s="111"/>
      <c r="F14657" s="138"/>
      <c r="G14657" s="111"/>
      <c r="J14657" s="111"/>
      <c r="AD14657" s="111"/>
      <c r="AH14657" s="111"/>
    </row>
    <row r="14658" spans="3:34">
      <c r="C14658" s="111"/>
      <c r="D14658" s="111"/>
      <c r="E14658" s="111"/>
      <c r="F14658" s="138"/>
      <c r="G14658" s="111"/>
      <c r="J14658" s="111"/>
      <c r="AD14658" s="111"/>
      <c r="AH14658" s="111"/>
    </row>
    <row r="14659" spans="3:34">
      <c r="C14659" s="111"/>
      <c r="D14659" s="111"/>
      <c r="E14659" s="111"/>
      <c r="F14659" s="138"/>
      <c r="G14659" s="111"/>
      <c r="J14659" s="111"/>
      <c r="AD14659" s="111"/>
      <c r="AH14659" s="111"/>
    </row>
    <row r="14660" spans="3:34">
      <c r="C14660" s="111"/>
      <c r="D14660" s="111"/>
      <c r="E14660" s="111"/>
      <c r="F14660" s="138"/>
      <c r="G14660" s="111"/>
      <c r="J14660" s="111"/>
      <c r="AD14660" s="111"/>
      <c r="AH14660" s="111"/>
    </row>
    <row r="14661" spans="3:34">
      <c r="C14661" s="111"/>
      <c r="D14661" s="111"/>
      <c r="E14661" s="111"/>
      <c r="F14661" s="138"/>
      <c r="G14661" s="111"/>
      <c r="J14661" s="111"/>
      <c r="AD14661" s="111"/>
      <c r="AH14661" s="111"/>
    </row>
    <row r="14662" spans="3:34">
      <c r="C14662" s="111"/>
      <c r="D14662" s="111"/>
      <c r="E14662" s="111"/>
      <c r="F14662" s="138"/>
      <c r="G14662" s="111"/>
      <c r="J14662" s="111"/>
      <c r="AD14662" s="111"/>
      <c r="AH14662" s="111"/>
    </row>
    <row r="14663" spans="3:34">
      <c r="C14663" s="111"/>
      <c r="D14663" s="111"/>
      <c r="E14663" s="111"/>
      <c r="F14663" s="138"/>
      <c r="G14663" s="111"/>
      <c r="J14663" s="111"/>
      <c r="AD14663" s="111"/>
      <c r="AH14663" s="111"/>
    </row>
    <row r="14664" spans="3:34">
      <c r="C14664" s="111"/>
      <c r="D14664" s="111"/>
      <c r="E14664" s="111"/>
      <c r="F14664" s="138"/>
      <c r="G14664" s="111"/>
      <c r="J14664" s="111"/>
      <c r="AD14664" s="111"/>
      <c r="AH14664" s="111"/>
    </row>
    <row r="14665" spans="3:34">
      <c r="C14665" s="111"/>
      <c r="D14665" s="111"/>
      <c r="E14665" s="111"/>
      <c r="F14665" s="138"/>
      <c r="G14665" s="111"/>
      <c r="J14665" s="111"/>
      <c r="AD14665" s="111"/>
      <c r="AH14665" s="111"/>
    </row>
    <row r="14666" spans="3:34">
      <c r="C14666" s="111"/>
      <c r="D14666" s="111"/>
      <c r="E14666" s="111"/>
      <c r="F14666" s="138"/>
      <c r="G14666" s="111"/>
      <c r="J14666" s="111"/>
      <c r="AD14666" s="111"/>
      <c r="AH14666" s="111"/>
    </row>
    <row r="14667" spans="3:34">
      <c r="C14667" s="111"/>
      <c r="D14667" s="111"/>
      <c r="E14667" s="111"/>
      <c r="F14667" s="138"/>
      <c r="G14667" s="111"/>
      <c r="J14667" s="111"/>
      <c r="AD14667" s="111"/>
      <c r="AH14667" s="111"/>
    </row>
    <row r="14668" spans="3:34">
      <c r="C14668" s="111"/>
      <c r="D14668" s="111"/>
      <c r="E14668" s="111"/>
      <c r="F14668" s="138"/>
      <c r="G14668" s="111"/>
      <c r="J14668" s="111"/>
      <c r="AD14668" s="111"/>
      <c r="AH14668" s="111"/>
    </row>
    <row r="14669" spans="3:34">
      <c r="C14669" s="111"/>
      <c r="D14669" s="111"/>
      <c r="E14669" s="111"/>
      <c r="F14669" s="138"/>
      <c r="G14669" s="111"/>
      <c r="J14669" s="111"/>
      <c r="AD14669" s="111"/>
      <c r="AH14669" s="111"/>
    </row>
    <row r="14670" spans="3:34">
      <c r="C14670" s="111"/>
      <c r="D14670" s="111"/>
      <c r="E14670" s="111"/>
      <c r="F14670" s="138"/>
      <c r="G14670" s="111"/>
      <c r="J14670" s="111"/>
      <c r="AD14670" s="111"/>
      <c r="AH14670" s="111"/>
    </row>
    <row r="14671" spans="3:34">
      <c r="C14671" s="111"/>
      <c r="D14671" s="111"/>
      <c r="E14671" s="111"/>
      <c r="F14671" s="138"/>
      <c r="G14671" s="111"/>
      <c r="J14671" s="111"/>
      <c r="AD14671" s="111"/>
      <c r="AH14671" s="111"/>
    </row>
    <row r="14672" spans="3:34">
      <c r="C14672" s="111"/>
      <c r="D14672" s="111"/>
      <c r="E14672" s="111"/>
      <c r="F14672" s="138"/>
      <c r="G14672" s="111"/>
      <c r="J14672" s="111"/>
      <c r="AD14672" s="111"/>
      <c r="AH14672" s="111"/>
    </row>
    <row r="14673" spans="3:34">
      <c r="C14673" s="111"/>
      <c r="D14673" s="111"/>
      <c r="E14673" s="111"/>
      <c r="F14673" s="138"/>
      <c r="G14673" s="111"/>
      <c r="J14673" s="111"/>
      <c r="AD14673" s="111"/>
      <c r="AH14673" s="111"/>
    </row>
    <row r="14674" spans="3:34">
      <c r="C14674" s="111"/>
      <c r="D14674" s="111"/>
      <c r="E14674" s="111"/>
      <c r="F14674" s="138"/>
      <c r="G14674" s="111"/>
      <c r="J14674" s="111"/>
      <c r="AD14674" s="111"/>
      <c r="AH14674" s="111"/>
    </row>
    <row r="14675" spans="3:34">
      <c r="C14675" s="111"/>
      <c r="D14675" s="111"/>
      <c r="E14675" s="111"/>
      <c r="F14675" s="138"/>
      <c r="G14675" s="111"/>
      <c r="J14675" s="111"/>
      <c r="AD14675" s="111"/>
      <c r="AH14675" s="111"/>
    </row>
    <row r="14676" spans="3:34">
      <c r="C14676" s="111"/>
      <c r="D14676" s="111"/>
      <c r="E14676" s="111"/>
      <c r="F14676" s="138"/>
      <c r="G14676" s="111"/>
      <c r="J14676" s="111"/>
      <c r="AD14676" s="111"/>
      <c r="AH14676" s="111"/>
    </row>
    <row r="14677" spans="3:34">
      <c r="C14677" s="111"/>
      <c r="D14677" s="111"/>
      <c r="E14677" s="111"/>
      <c r="F14677" s="138"/>
      <c r="G14677" s="111"/>
      <c r="J14677" s="111"/>
      <c r="AD14677" s="111"/>
      <c r="AH14677" s="111"/>
    </row>
    <row r="14678" spans="3:34">
      <c r="C14678" s="111"/>
      <c r="D14678" s="111"/>
      <c r="E14678" s="111"/>
      <c r="F14678" s="138"/>
      <c r="G14678" s="111"/>
      <c r="J14678" s="111"/>
      <c r="AD14678" s="111"/>
      <c r="AH14678" s="111"/>
    </row>
    <row r="14679" spans="3:34">
      <c r="C14679" s="111"/>
      <c r="D14679" s="111"/>
      <c r="E14679" s="111"/>
      <c r="F14679" s="138"/>
      <c r="G14679" s="111"/>
      <c r="J14679" s="111"/>
      <c r="AD14679" s="111"/>
      <c r="AH14679" s="111"/>
    </row>
    <row r="14680" spans="3:34">
      <c r="C14680" s="111"/>
      <c r="D14680" s="111"/>
      <c r="E14680" s="111"/>
      <c r="F14680" s="138"/>
      <c r="G14680" s="111"/>
      <c r="J14680" s="111"/>
      <c r="AD14680" s="111"/>
      <c r="AH14680" s="111"/>
    </row>
    <row r="14681" spans="3:34">
      <c r="C14681" s="111"/>
      <c r="D14681" s="111"/>
      <c r="E14681" s="111"/>
      <c r="F14681" s="138"/>
      <c r="G14681" s="111"/>
      <c r="J14681" s="111"/>
      <c r="AD14681" s="111"/>
      <c r="AH14681" s="111"/>
    </row>
    <row r="14682" spans="3:34">
      <c r="C14682" s="111"/>
      <c r="D14682" s="111"/>
      <c r="E14682" s="111"/>
      <c r="F14682" s="138"/>
      <c r="G14682" s="111"/>
      <c r="J14682" s="111"/>
      <c r="AD14682" s="111"/>
      <c r="AH14682" s="111"/>
    </row>
    <row r="14683" spans="3:34">
      <c r="C14683" s="111"/>
      <c r="D14683" s="111"/>
      <c r="E14683" s="111"/>
      <c r="F14683" s="138"/>
      <c r="G14683" s="111"/>
      <c r="J14683" s="111"/>
      <c r="AD14683" s="111"/>
      <c r="AH14683" s="111"/>
    </row>
    <row r="14684" spans="3:34">
      <c r="C14684" s="111"/>
      <c r="D14684" s="111"/>
      <c r="E14684" s="111"/>
      <c r="F14684" s="138"/>
      <c r="G14684" s="111"/>
      <c r="J14684" s="111"/>
      <c r="AD14684" s="111"/>
      <c r="AH14684" s="111"/>
    </row>
    <row r="14685" spans="3:34">
      <c r="C14685" s="111"/>
      <c r="D14685" s="111"/>
      <c r="E14685" s="111"/>
      <c r="F14685" s="138"/>
      <c r="G14685" s="111"/>
      <c r="J14685" s="111"/>
      <c r="AD14685" s="111"/>
      <c r="AH14685" s="111"/>
    </row>
    <row r="14686" spans="3:34">
      <c r="C14686" s="111"/>
      <c r="D14686" s="111"/>
      <c r="E14686" s="111"/>
      <c r="F14686" s="138"/>
      <c r="G14686" s="111"/>
      <c r="J14686" s="111"/>
      <c r="AD14686" s="111"/>
      <c r="AH14686" s="111"/>
    </row>
    <row r="14687" spans="3:34">
      <c r="C14687" s="111"/>
      <c r="D14687" s="111"/>
      <c r="E14687" s="111"/>
      <c r="F14687" s="138"/>
      <c r="G14687" s="111"/>
      <c r="J14687" s="111"/>
      <c r="AD14687" s="111"/>
      <c r="AH14687" s="111"/>
    </row>
    <row r="14688" spans="3:34">
      <c r="C14688" s="111"/>
      <c r="D14688" s="111"/>
      <c r="E14688" s="111"/>
      <c r="F14688" s="138"/>
      <c r="G14688" s="111"/>
      <c r="J14688" s="111"/>
      <c r="AD14688" s="111"/>
      <c r="AH14688" s="111"/>
    </row>
    <row r="14689" spans="3:34">
      <c r="C14689" s="111"/>
      <c r="D14689" s="111"/>
      <c r="E14689" s="111"/>
      <c r="F14689" s="138"/>
      <c r="G14689" s="111"/>
      <c r="J14689" s="111"/>
      <c r="AD14689" s="111"/>
      <c r="AH14689" s="111"/>
    </row>
    <row r="14690" spans="3:34">
      <c r="C14690" s="111"/>
      <c r="D14690" s="111"/>
      <c r="E14690" s="111"/>
      <c r="F14690" s="138"/>
      <c r="G14690" s="111"/>
      <c r="J14690" s="111"/>
      <c r="AD14690" s="111"/>
      <c r="AH14690" s="111"/>
    </row>
    <row r="14691" spans="3:34">
      <c r="C14691" s="111"/>
      <c r="D14691" s="111"/>
      <c r="E14691" s="111"/>
      <c r="F14691" s="138"/>
      <c r="G14691" s="111"/>
      <c r="J14691" s="111"/>
      <c r="AD14691" s="111"/>
      <c r="AH14691" s="111"/>
    </row>
    <row r="14692" spans="3:34">
      <c r="C14692" s="111"/>
      <c r="D14692" s="111"/>
      <c r="E14692" s="111"/>
      <c r="F14692" s="138"/>
      <c r="G14692" s="111"/>
      <c r="J14692" s="111"/>
      <c r="AD14692" s="111"/>
      <c r="AH14692" s="111"/>
    </row>
    <row r="14693" spans="3:34">
      <c r="C14693" s="111"/>
      <c r="D14693" s="111"/>
      <c r="E14693" s="111"/>
      <c r="F14693" s="138"/>
      <c r="G14693" s="111"/>
      <c r="J14693" s="111"/>
      <c r="AD14693" s="111"/>
      <c r="AH14693" s="111"/>
    </row>
    <row r="14694" spans="3:34">
      <c r="C14694" s="111"/>
      <c r="D14694" s="111"/>
      <c r="E14694" s="111"/>
      <c r="F14694" s="138"/>
      <c r="G14694" s="111"/>
      <c r="J14694" s="111"/>
      <c r="AD14694" s="111"/>
      <c r="AH14694" s="111"/>
    </row>
    <row r="14695" spans="3:34">
      <c r="C14695" s="111"/>
      <c r="D14695" s="111"/>
      <c r="E14695" s="111"/>
      <c r="F14695" s="138"/>
      <c r="G14695" s="111"/>
      <c r="J14695" s="111"/>
      <c r="AD14695" s="111"/>
      <c r="AH14695" s="111"/>
    </row>
    <row r="14696" spans="3:34">
      <c r="C14696" s="111"/>
      <c r="D14696" s="111"/>
      <c r="E14696" s="111"/>
      <c r="F14696" s="138"/>
      <c r="G14696" s="111"/>
      <c r="J14696" s="111"/>
      <c r="AD14696" s="111"/>
      <c r="AH14696" s="111"/>
    </row>
    <row r="14697" spans="3:34">
      <c r="C14697" s="111"/>
      <c r="D14697" s="111"/>
      <c r="E14697" s="111"/>
      <c r="F14697" s="138"/>
      <c r="G14697" s="111"/>
      <c r="J14697" s="111"/>
      <c r="AD14697" s="111"/>
      <c r="AH14697" s="111"/>
    </row>
    <row r="14698" spans="3:34">
      <c r="C14698" s="111"/>
      <c r="D14698" s="111"/>
      <c r="E14698" s="111"/>
      <c r="F14698" s="138"/>
      <c r="G14698" s="111"/>
      <c r="J14698" s="111"/>
      <c r="AD14698" s="111"/>
      <c r="AH14698" s="111"/>
    </row>
    <row r="14699" spans="3:34">
      <c r="C14699" s="111"/>
      <c r="D14699" s="111"/>
      <c r="E14699" s="111"/>
      <c r="F14699" s="138"/>
      <c r="G14699" s="111"/>
      <c r="J14699" s="111"/>
      <c r="AD14699" s="111"/>
      <c r="AH14699" s="111"/>
    </row>
    <row r="14700" spans="3:34">
      <c r="C14700" s="111"/>
      <c r="D14700" s="111"/>
      <c r="E14700" s="111"/>
      <c r="F14700" s="138"/>
      <c r="G14700" s="111"/>
      <c r="J14700" s="111"/>
      <c r="AD14700" s="111"/>
      <c r="AH14700" s="111"/>
    </row>
    <row r="14701" spans="3:34">
      <c r="C14701" s="111"/>
      <c r="D14701" s="111"/>
      <c r="E14701" s="111"/>
      <c r="F14701" s="138"/>
      <c r="G14701" s="111"/>
      <c r="J14701" s="111"/>
      <c r="AD14701" s="111"/>
      <c r="AH14701" s="111"/>
    </row>
    <row r="14702" spans="3:34">
      <c r="C14702" s="111"/>
      <c r="D14702" s="111"/>
      <c r="E14702" s="111"/>
      <c r="F14702" s="138"/>
      <c r="G14702" s="111"/>
      <c r="J14702" s="111"/>
      <c r="AD14702" s="111"/>
      <c r="AH14702" s="111"/>
    </row>
    <row r="14703" spans="3:34">
      <c r="C14703" s="111"/>
      <c r="D14703" s="111"/>
      <c r="E14703" s="111"/>
      <c r="F14703" s="138"/>
      <c r="G14703" s="111"/>
      <c r="J14703" s="111"/>
      <c r="AD14703" s="111"/>
      <c r="AH14703" s="111"/>
    </row>
    <row r="14704" spans="3:34">
      <c r="C14704" s="111"/>
      <c r="D14704" s="111"/>
      <c r="E14704" s="111"/>
      <c r="F14704" s="138"/>
      <c r="G14704" s="111"/>
      <c r="J14704" s="111"/>
      <c r="AD14704" s="111"/>
      <c r="AH14704" s="111"/>
    </row>
    <row r="14705" spans="3:34">
      <c r="C14705" s="111"/>
      <c r="D14705" s="111"/>
      <c r="E14705" s="111"/>
      <c r="F14705" s="138"/>
      <c r="G14705" s="111"/>
      <c r="J14705" s="111"/>
      <c r="AD14705" s="111"/>
      <c r="AH14705" s="111"/>
    </row>
    <row r="14706" spans="3:34">
      <c r="C14706" s="111"/>
      <c r="D14706" s="111"/>
      <c r="E14706" s="111"/>
      <c r="F14706" s="138"/>
      <c r="G14706" s="111"/>
      <c r="J14706" s="111"/>
      <c r="AD14706" s="111"/>
      <c r="AH14706" s="111"/>
    </row>
    <row r="14707" spans="3:34">
      <c r="C14707" s="111"/>
      <c r="D14707" s="111"/>
      <c r="E14707" s="111"/>
      <c r="F14707" s="138"/>
      <c r="G14707" s="111"/>
      <c r="J14707" s="111"/>
      <c r="AD14707" s="111"/>
      <c r="AH14707" s="111"/>
    </row>
    <row r="14708" spans="3:34">
      <c r="C14708" s="111"/>
      <c r="D14708" s="111"/>
      <c r="E14708" s="111"/>
      <c r="F14708" s="138"/>
      <c r="G14708" s="111"/>
      <c r="J14708" s="111"/>
      <c r="AD14708" s="111"/>
      <c r="AH14708" s="111"/>
    </row>
    <row r="14709" spans="3:34">
      <c r="C14709" s="111"/>
      <c r="D14709" s="111"/>
      <c r="E14709" s="111"/>
      <c r="F14709" s="138"/>
      <c r="G14709" s="111"/>
      <c r="J14709" s="111"/>
      <c r="AD14709" s="111"/>
      <c r="AH14709" s="111"/>
    </row>
    <row r="14710" spans="3:34">
      <c r="C14710" s="111"/>
      <c r="D14710" s="111"/>
      <c r="E14710" s="111"/>
      <c r="F14710" s="138"/>
      <c r="G14710" s="111"/>
      <c r="J14710" s="111"/>
      <c r="AD14710" s="111"/>
      <c r="AH14710" s="111"/>
    </row>
    <row r="14711" spans="3:34">
      <c r="C14711" s="111"/>
      <c r="D14711" s="111"/>
      <c r="E14711" s="111"/>
      <c r="F14711" s="138"/>
      <c r="G14711" s="111"/>
      <c r="J14711" s="111"/>
      <c r="AD14711" s="111"/>
      <c r="AH14711" s="111"/>
    </row>
    <row r="14712" spans="3:34">
      <c r="C14712" s="111"/>
      <c r="D14712" s="111"/>
      <c r="E14712" s="111"/>
      <c r="F14712" s="138"/>
      <c r="G14712" s="111"/>
      <c r="J14712" s="111"/>
      <c r="AD14712" s="111"/>
      <c r="AH14712" s="111"/>
    </row>
    <row r="14713" spans="3:34">
      <c r="C14713" s="111"/>
      <c r="D14713" s="111"/>
      <c r="E14713" s="111"/>
      <c r="F14713" s="138"/>
      <c r="G14713" s="111"/>
      <c r="J14713" s="111"/>
      <c r="AD14713" s="111"/>
      <c r="AH14713" s="111"/>
    </row>
    <row r="14714" spans="3:34">
      <c r="C14714" s="111"/>
      <c r="D14714" s="111"/>
      <c r="E14714" s="111"/>
      <c r="F14714" s="138"/>
      <c r="G14714" s="111"/>
      <c r="J14714" s="111"/>
      <c r="AD14714" s="111"/>
      <c r="AH14714" s="111"/>
    </row>
    <row r="14715" spans="3:34">
      <c r="C14715" s="111"/>
      <c r="D14715" s="111"/>
      <c r="E14715" s="111"/>
      <c r="F14715" s="138"/>
      <c r="G14715" s="111"/>
      <c r="J14715" s="111"/>
      <c r="AD14715" s="111"/>
      <c r="AH14715" s="111"/>
    </row>
    <row r="14716" spans="3:34">
      <c r="C14716" s="111"/>
      <c r="D14716" s="111"/>
      <c r="E14716" s="111"/>
      <c r="F14716" s="138"/>
      <c r="G14716" s="111"/>
      <c r="J14716" s="111"/>
      <c r="AD14716" s="111"/>
      <c r="AH14716" s="111"/>
    </row>
    <row r="14717" spans="3:34">
      <c r="C14717" s="111"/>
      <c r="D14717" s="111"/>
      <c r="E14717" s="111"/>
      <c r="F14717" s="138"/>
      <c r="G14717" s="111"/>
      <c r="J14717" s="111"/>
      <c r="AD14717" s="111"/>
      <c r="AH14717" s="111"/>
    </row>
    <row r="14718" spans="3:34">
      <c r="C14718" s="111"/>
      <c r="D14718" s="111"/>
      <c r="E14718" s="111"/>
      <c r="F14718" s="138"/>
      <c r="G14718" s="111"/>
      <c r="J14718" s="111"/>
      <c r="AD14718" s="111"/>
      <c r="AH14718" s="111"/>
    </row>
    <row r="14719" spans="3:34">
      <c r="C14719" s="111"/>
      <c r="D14719" s="111"/>
      <c r="E14719" s="111"/>
      <c r="F14719" s="138"/>
      <c r="G14719" s="111"/>
      <c r="J14719" s="111"/>
      <c r="AD14719" s="111"/>
      <c r="AH14719" s="111"/>
    </row>
    <row r="14720" spans="3:34">
      <c r="C14720" s="111"/>
      <c r="D14720" s="111"/>
      <c r="E14720" s="111"/>
      <c r="F14720" s="138"/>
      <c r="G14720" s="111"/>
      <c r="J14720" s="111"/>
      <c r="AD14720" s="111"/>
      <c r="AH14720" s="111"/>
    </row>
    <row r="14721" spans="3:34">
      <c r="C14721" s="111"/>
      <c r="D14721" s="111"/>
      <c r="E14721" s="111"/>
      <c r="F14721" s="138"/>
      <c r="G14721" s="111"/>
      <c r="J14721" s="111"/>
      <c r="AD14721" s="111"/>
      <c r="AH14721" s="111"/>
    </row>
    <row r="14722" spans="3:34">
      <c r="C14722" s="111"/>
      <c r="D14722" s="111"/>
      <c r="E14722" s="111"/>
      <c r="F14722" s="138"/>
      <c r="G14722" s="111"/>
      <c r="J14722" s="111"/>
      <c r="AD14722" s="111"/>
      <c r="AH14722" s="111"/>
    </row>
    <row r="14723" spans="3:34">
      <c r="C14723" s="111"/>
      <c r="D14723" s="111"/>
      <c r="E14723" s="111"/>
      <c r="F14723" s="138"/>
      <c r="G14723" s="111"/>
      <c r="J14723" s="111"/>
      <c r="AD14723" s="111"/>
      <c r="AH14723" s="111"/>
    </row>
    <row r="14724" spans="3:34">
      <c r="C14724" s="111"/>
      <c r="D14724" s="111"/>
      <c r="E14724" s="111"/>
      <c r="F14724" s="138"/>
      <c r="G14724" s="111"/>
      <c r="J14724" s="111"/>
      <c r="AD14724" s="111"/>
      <c r="AH14724" s="111"/>
    </row>
    <row r="14725" spans="3:34">
      <c r="C14725" s="111"/>
      <c r="D14725" s="111"/>
      <c r="E14725" s="111"/>
      <c r="F14725" s="138"/>
      <c r="G14725" s="111"/>
      <c r="J14725" s="111"/>
      <c r="AD14725" s="111"/>
      <c r="AH14725" s="111"/>
    </row>
    <row r="14726" spans="3:34">
      <c r="C14726" s="111"/>
      <c r="D14726" s="111"/>
      <c r="E14726" s="111"/>
      <c r="F14726" s="138"/>
      <c r="G14726" s="111"/>
      <c r="J14726" s="111"/>
      <c r="AD14726" s="111"/>
      <c r="AH14726" s="111"/>
    </row>
    <row r="14727" spans="3:34">
      <c r="C14727" s="111"/>
      <c r="D14727" s="111"/>
      <c r="E14727" s="111"/>
      <c r="F14727" s="138"/>
      <c r="G14727" s="111"/>
      <c r="J14727" s="111"/>
      <c r="AD14727" s="111"/>
      <c r="AH14727" s="111"/>
    </row>
    <row r="14728" spans="3:34">
      <c r="C14728" s="111"/>
      <c r="D14728" s="111"/>
      <c r="E14728" s="111"/>
      <c r="F14728" s="138"/>
      <c r="G14728" s="111"/>
      <c r="J14728" s="111"/>
      <c r="AD14728" s="111"/>
      <c r="AH14728" s="111"/>
    </row>
    <row r="14729" spans="3:34">
      <c r="C14729" s="111"/>
      <c r="D14729" s="111"/>
      <c r="E14729" s="111"/>
      <c r="F14729" s="138"/>
      <c r="G14729" s="111"/>
      <c r="J14729" s="111"/>
      <c r="AD14729" s="111"/>
      <c r="AH14729" s="111"/>
    </row>
    <row r="14730" spans="3:34">
      <c r="C14730" s="111"/>
      <c r="D14730" s="111"/>
      <c r="E14730" s="111"/>
      <c r="F14730" s="138"/>
      <c r="G14730" s="111"/>
      <c r="J14730" s="111"/>
      <c r="AD14730" s="111"/>
      <c r="AH14730" s="111"/>
    </row>
    <row r="14731" spans="3:34">
      <c r="C14731" s="111"/>
      <c r="D14731" s="111"/>
      <c r="E14731" s="111"/>
      <c r="F14731" s="138"/>
      <c r="G14731" s="111"/>
      <c r="J14731" s="111"/>
      <c r="AD14731" s="111"/>
      <c r="AH14731" s="111"/>
    </row>
    <row r="14732" spans="3:34">
      <c r="C14732" s="111"/>
      <c r="D14732" s="111"/>
      <c r="E14732" s="111"/>
      <c r="F14732" s="138"/>
      <c r="G14732" s="111"/>
      <c r="J14732" s="111"/>
      <c r="AD14732" s="111"/>
      <c r="AH14732" s="111"/>
    </row>
    <row r="14733" spans="3:34">
      <c r="C14733" s="111"/>
      <c r="D14733" s="111"/>
      <c r="E14733" s="111"/>
      <c r="F14733" s="138"/>
      <c r="G14733" s="111"/>
      <c r="J14733" s="111"/>
      <c r="AD14733" s="111"/>
      <c r="AH14733" s="111"/>
    </row>
    <row r="14734" spans="3:34">
      <c r="C14734" s="111"/>
      <c r="D14734" s="111"/>
      <c r="E14734" s="111"/>
      <c r="F14734" s="138"/>
      <c r="G14734" s="111"/>
      <c r="J14734" s="111"/>
      <c r="AD14734" s="111"/>
      <c r="AH14734" s="111"/>
    </row>
    <row r="14735" spans="3:34">
      <c r="C14735" s="111"/>
      <c r="D14735" s="111"/>
      <c r="E14735" s="111"/>
      <c r="F14735" s="138"/>
      <c r="G14735" s="111"/>
      <c r="J14735" s="111"/>
      <c r="AD14735" s="111"/>
      <c r="AH14735" s="111"/>
    </row>
    <row r="14736" spans="3:34">
      <c r="C14736" s="111"/>
      <c r="D14736" s="111"/>
      <c r="E14736" s="111"/>
      <c r="F14736" s="138"/>
      <c r="G14736" s="111"/>
      <c r="J14736" s="111"/>
      <c r="AD14736" s="111"/>
      <c r="AH14736" s="111"/>
    </row>
    <row r="14737" spans="3:34">
      <c r="C14737" s="111"/>
      <c r="D14737" s="111"/>
      <c r="E14737" s="111"/>
      <c r="F14737" s="138"/>
      <c r="G14737" s="111"/>
      <c r="J14737" s="111"/>
      <c r="AD14737" s="111"/>
      <c r="AH14737" s="111"/>
    </row>
    <row r="14738" spans="3:34">
      <c r="C14738" s="111"/>
      <c r="D14738" s="111"/>
      <c r="E14738" s="111"/>
      <c r="F14738" s="138"/>
      <c r="G14738" s="111"/>
      <c r="J14738" s="111"/>
      <c r="AD14738" s="111"/>
      <c r="AH14738" s="111"/>
    </row>
    <row r="14739" spans="3:34">
      <c r="C14739" s="111"/>
      <c r="D14739" s="111"/>
      <c r="E14739" s="111"/>
      <c r="F14739" s="138"/>
      <c r="G14739" s="111"/>
      <c r="J14739" s="111"/>
      <c r="AD14739" s="111"/>
      <c r="AH14739" s="111"/>
    </row>
    <row r="14740" spans="3:34">
      <c r="C14740" s="111"/>
      <c r="D14740" s="111"/>
      <c r="E14740" s="111"/>
      <c r="F14740" s="138"/>
      <c r="G14740" s="111"/>
      <c r="J14740" s="111"/>
      <c r="AD14740" s="111"/>
      <c r="AH14740" s="111"/>
    </row>
    <row r="14741" spans="3:34">
      <c r="C14741" s="111"/>
      <c r="D14741" s="111"/>
      <c r="E14741" s="111"/>
      <c r="F14741" s="138"/>
      <c r="G14741" s="111"/>
      <c r="J14741" s="111"/>
      <c r="AD14741" s="111"/>
      <c r="AH14741" s="111"/>
    </row>
    <row r="14742" spans="3:34">
      <c r="C14742" s="111"/>
      <c r="D14742" s="111"/>
      <c r="E14742" s="111"/>
      <c r="F14742" s="138"/>
      <c r="G14742" s="111"/>
      <c r="J14742" s="111"/>
      <c r="AD14742" s="111"/>
      <c r="AH14742" s="111"/>
    </row>
    <row r="14743" spans="3:34">
      <c r="C14743" s="111"/>
      <c r="D14743" s="111"/>
      <c r="E14743" s="111"/>
      <c r="F14743" s="138"/>
      <c r="G14743" s="111"/>
      <c r="J14743" s="111"/>
      <c r="AD14743" s="111"/>
      <c r="AH14743" s="111"/>
    </row>
    <row r="14744" spans="3:34">
      <c r="C14744" s="111"/>
      <c r="D14744" s="111"/>
      <c r="E14744" s="111"/>
      <c r="F14744" s="138"/>
      <c r="G14744" s="111"/>
      <c r="J14744" s="111"/>
      <c r="AD14744" s="111"/>
      <c r="AH14744" s="111"/>
    </row>
    <row r="14745" spans="3:34">
      <c r="C14745" s="111"/>
      <c r="D14745" s="111"/>
      <c r="E14745" s="111"/>
      <c r="F14745" s="138"/>
      <c r="G14745" s="111"/>
      <c r="J14745" s="111"/>
      <c r="AD14745" s="111"/>
      <c r="AH14745" s="111"/>
    </row>
    <row r="14746" spans="3:34">
      <c r="C14746" s="111"/>
      <c r="D14746" s="111"/>
      <c r="E14746" s="111"/>
      <c r="F14746" s="138"/>
      <c r="G14746" s="111"/>
      <c r="J14746" s="111"/>
      <c r="AD14746" s="111"/>
      <c r="AH14746" s="111"/>
    </row>
    <row r="14747" spans="3:34">
      <c r="C14747" s="111"/>
      <c r="D14747" s="111"/>
      <c r="E14747" s="111"/>
      <c r="F14747" s="138"/>
      <c r="G14747" s="111"/>
      <c r="J14747" s="111"/>
      <c r="AD14747" s="111"/>
      <c r="AH14747" s="111"/>
    </row>
    <row r="14748" spans="3:34">
      <c r="C14748" s="111"/>
      <c r="D14748" s="111"/>
      <c r="E14748" s="111"/>
      <c r="F14748" s="138"/>
      <c r="G14748" s="111"/>
      <c r="J14748" s="111"/>
      <c r="AD14748" s="111"/>
      <c r="AH14748" s="111"/>
    </row>
    <row r="14749" spans="3:34">
      <c r="C14749" s="111"/>
      <c r="D14749" s="111"/>
      <c r="E14749" s="111"/>
      <c r="F14749" s="138"/>
      <c r="G14749" s="111"/>
      <c r="J14749" s="111"/>
      <c r="AD14749" s="111"/>
      <c r="AH14749" s="111"/>
    </row>
    <row r="14750" spans="3:34">
      <c r="C14750" s="111"/>
      <c r="D14750" s="111"/>
      <c r="E14750" s="111"/>
      <c r="F14750" s="138"/>
      <c r="G14750" s="111"/>
      <c r="J14750" s="111"/>
      <c r="AD14750" s="111"/>
      <c r="AH14750" s="111"/>
    </row>
    <row r="14751" spans="3:34">
      <c r="C14751" s="111"/>
      <c r="D14751" s="111"/>
      <c r="E14751" s="111"/>
      <c r="F14751" s="138"/>
      <c r="G14751" s="111"/>
      <c r="J14751" s="111"/>
      <c r="AD14751" s="111"/>
      <c r="AH14751" s="111"/>
    </row>
    <row r="14752" spans="3:34">
      <c r="C14752" s="111"/>
      <c r="D14752" s="111"/>
      <c r="E14752" s="111"/>
      <c r="F14752" s="138"/>
      <c r="G14752" s="111"/>
      <c r="J14752" s="111"/>
      <c r="AD14752" s="111"/>
      <c r="AH14752" s="111"/>
    </row>
    <row r="14753" spans="3:34">
      <c r="C14753" s="111"/>
      <c r="D14753" s="111"/>
      <c r="E14753" s="111"/>
      <c r="F14753" s="138"/>
      <c r="G14753" s="111"/>
      <c r="J14753" s="111"/>
      <c r="AD14753" s="111"/>
      <c r="AH14753" s="111"/>
    </row>
    <row r="14754" spans="3:34">
      <c r="C14754" s="111"/>
      <c r="D14754" s="111"/>
      <c r="E14754" s="111"/>
      <c r="F14754" s="138"/>
      <c r="G14754" s="111"/>
      <c r="J14754" s="111"/>
      <c r="AD14754" s="111"/>
      <c r="AH14754" s="111"/>
    </row>
    <row r="14755" spans="3:34">
      <c r="C14755" s="111"/>
      <c r="D14755" s="111"/>
      <c r="E14755" s="111"/>
      <c r="F14755" s="138"/>
      <c r="G14755" s="111"/>
      <c r="J14755" s="111"/>
      <c r="AD14755" s="111"/>
      <c r="AH14755" s="111"/>
    </row>
    <row r="14756" spans="3:34">
      <c r="C14756" s="111"/>
      <c r="D14756" s="111"/>
      <c r="E14756" s="111"/>
      <c r="F14756" s="138"/>
      <c r="G14756" s="111"/>
      <c r="J14756" s="111"/>
      <c r="AD14756" s="111"/>
      <c r="AH14756" s="111"/>
    </row>
    <row r="14757" spans="3:34">
      <c r="C14757" s="111"/>
      <c r="D14757" s="111"/>
      <c r="E14757" s="111"/>
      <c r="F14757" s="138"/>
      <c r="G14757" s="111"/>
      <c r="J14757" s="111"/>
      <c r="AD14757" s="111"/>
      <c r="AH14757" s="111"/>
    </row>
    <row r="14758" spans="3:34">
      <c r="C14758" s="111"/>
      <c r="D14758" s="111"/>
      <c r="E14758" s="111"/>
      <c r="F14758" s="138"/>
      <c r="G14758" s="111"/>
      <c r="J14758" s="111"/>
      <c r="AD14758" s="111"/>
      <c r="AH14758" s="111"/>
    </row>
    <row r="14759" spans="3:34">
      <c r="C14759" s="111"/>
      <c r="D14759" s="111"/>
      <c r="E14759" s="111"/>
      <c r="F14759" s="138"/>
      <c r="G14759" s="111"/>
      <c r="J14759" s="111"/>
      <c r="AD14759" s="111"/>
      <c r="AH14759" s="111"/>
    </row>
    <row r="14760" spans="3:34">
      <c r="C14760" s="111"/>
      <c r="D14760" s="111"/>
      <c r="E14760" s="111"/>
      <c r="F14760" s="138"/>
      <c r="G14760" s="111"/>
      <c r="J14760" s="111"/>
      <c r="AD14760" s="111"/>
      <c r="AH14760" s="111"/>
    </row>
    <row r="14761" spans="3:34">
      <c r="C14761" s="111"/>
      <c r="D14761" s="111"/>
      <c r="E14761" s="111"/>
      <c r="F14761" s="138"/>
      <c r="G14761" s="111"/>
      <c r="J14761" s="111"/>
      <c r="AD14761" s="111"/>
      <c r="AH14761" s="111"/>
    </row>
    <row r="14762" spans="3:34">
      <c r="C14762" s="111"/>
      <c r="D14762" s="111"/>
      <c r="E14762" s="111"/>
      <c r="F14762" s="138"/>
      <c r="G14762" s="111"/>
      <c r="J14762" s="111"/>
      <c r="AD14762" s="111"/>
      <c r="AH14762" s="111"/>
    </row>
    <row r="14763" spans="3:34">
      <c r="C14763" s="111"/>
      <c r="D14763" s="111"/>
      <c r="E14763" s="111"/>
      <c r="F14763" s="138"/>
      <c r="G14763" s="111"/>
      <c r="J14763" s="111"/>
      <c r="AD14763" s="111"/>
      <c r="AH14763" s="111"/>
    </row>
    <row r="14764" spans="3:34">
      <c r="C14764" s="111"/>
      <c r="D14764" s="111"/>
      <c r="E14764" s="111"/>
      <c r="F14764" s="138"/>
      <c r="G14764" s="111"/>
      <c r="J14764" s="111"/>
      <c r="AD14764" s="111"/>
      <c r="AH14764" s="111"/>
    </row>
    <row r="14765" spans="3:34">
      <c r="C14765" s="111"/>
      <c r="D14765" s="111"/>
      <c r="E14765" s="111"/>
      <c r="F14765" s="138"/>
      <c r="G14765" s="111"/>
      <c r="J14765" s="111"/>
      <c r="AD14765" s="111"/>
      <c r="AH14765" s="111"/>
    </row>
    <row r="14766" spans="3:34">
      <c r="C14766" s="111"/>
      <c r="D14766" s="111"/>
      <c r="E14766" s="111"/>
      <c r="F14766" s="138"/>
      <c r="G14766" s="111"/>
      <c r="J14766" s="111"/>
      <c r="AD14766" s="111"/>
      <c r="AH14766" s="111"/>
    </row>
    <row r="14767" spans="3:34">
      <c r="C14767" s="111"/>
      <c r="D14767" s="111"/>
      <c r="E14767" s="111"/>
      <c r="F14767" s="138"/>
      <c r="G14767" s="111"/>
      <c r="J14767" s="111"/>
      <c r="AD14767" s="111"/>
      <c r="AH14767" s="111"/>
    </row>
    <row r="14768" spans="3:34">
      <c r="C14768" s="111"/>
      <c r="D14768" s="111"/>
      <c r="E14768" s="111"/>
      <c r="F14768" s="138"/>
      <c r="G14768" s="111"/>
      <c r="J14768" s="111"/>
      <c r="AD14768" s="111"/>
      <c r="AH14768" s="111"/>
    </row>
    <row r="14769" spans="3:34">
      <c r="C14769" s="111"/>
      <c r="D14769" s="111"/>
      <c r="E14769" s="111"/>
      <c r="F14769" s="138"/>
      <c r="G14769" s="111"/>
      <c r="J14769" s="111"/>
      <c r="AD14769" s="111"/>
      <c r="AH14769" s="111"/>
    </row>
    <row r="14770" spans="3:34">
      <c r="C14770" s="111"/>
      <c r="D14770" s="111"/>
      <c r="E14770" s="111"/>
      <c r="F14770" s="138"/>
      <c r="G14770" s="111"/>
      <c r="J14770" s="111"/>
      <c r="AD14770" s="111"/>
      <c r="AH14770" s="111"/>
    </row>
    <row r="14771" spans="3:34">
      <c r="C14771" s="111"/>
      <c r="D14771" s="111"/>
      <c r="E14771" s="111"/>
      <c r="F14771" s="138"/>
      <c r="G14771" s="111"/>
      <c r="J14771" s="111"/>
      <c r="AD14771" s="111"/>
      <c r="AH14771" s="111"/>
    </row>
    <row r="14772" spans="3:34">
      <c r="C14772" s="111"/>
      <c r="D14772" s="111"/>
      <c r="E14772" s="111"/>
      <c r="F14772" s="138"/>
      <c r="G14772" s="111"/>
      <c r="J14772" s="111"/>
      <c r="AD14772" s="111"/>
      <c r="AH14772" s="111"/>
    </row>
    <row r="14773" spans="3:34">
      <c r="C14773" s="111"/>
      <c r="D14773" s="111"/>
      <c r="E14773" s="111"/>
      <c r="F14773" s="138"/>
      <c r="G14773" s="111"/>
      <c r="J14773" s="111"/>
      <c r="AD14773" s="111"/>
      <c r="AH14773" s="111"/>
    </row>
    <row r="14774" spans="3:34">
      <c r="C14774" s="111"/>
      <c r="D14774" s="111"/>
      <c r="E14774" s="111"/>
      <c r="F14774" s="138"/>
      <c r="G14774" s="111"/>
      <c r="J14774" s="111"/>
      <c r="AD14774" s="111"/>
      <c r="AH14774" s="111"/>
    </row>
    <row r="14775" spans="3:34">
      <c r="C14775" s="111"/>
      <c r="D14775" s="111"/>
      <c r="E14775" s="111"/>
      <c r="F14775" s="138"/>
      <c r="G14775" s="111"/>
      <c r="J14775" s="111"/>
      <c r="AD14775" s="111"/>
      <c r="AH14775" s="111"/>
    </row>
    <row r="14776" spans="3:34">
      <c r="C14776" s="111"/>
      <c r="D14776" s="111"/>
      <c r="E14776" s="111"/>
      <c r="F14776" s="138"/>
      <c r="G14776" s="111"/>
      <c r="J14776" s="111"/>
      <c r="AD14776" s="111"/>
      <c r="AH14776" s="111"/>
    </row>
    <row r="14777" spans="3:34">
      <c r="C14777" s="111"/>
      <c r="D14777" s="111"/>
      <c r="E14777" s="111"/>
      <c r="F14777" s="138"/>
      <c r="G14777" s="111"/>
      <c r="J14777" s="111"/>
      <c r="AD14777" s="111"/>
      <c r="AH14777" s="111"/>
    </row>
    <row r="14778" spans="3:34">
      <c r="C14778" s="111"/>
      <c r="D14778" s="111"/>
      <c r="E14778" s="111"/>
      <c r="F14778" s="138"/>
      <c r="G14778" s="111"/>
      <c r="J14778" s="111"/>
      <c r="AD14778" s="111"/>
      <c r="AH14778" s="111"/>
    </row>
    <row r="14779" spans="3:34">
      <c r="C14779" s="111"/>
      <c r="D14779" s="111"/>
      <c r="E14779" s="111"/>
      <c r="F14779" s="138"/>
      <c r="G14779" s="111"/>
      <c r="J14779" s="111"/>
      <c r="AD14779" s="111"/>
      <c r="AH14779" s="111"/>
    </row>
    <row r="14780" spans="3:34">
      <c r="C14780" s="111"/>
      <c r="D14780" s="111"/>
      <c r="E14780" s="111"/>
      <c r="F14780" s="138"/>
      <c r="G14780" s="111"/>
      <c r="J14780" s="111"/>
      <c r="AD14780" s="111"/>
      <c r="AH14780" s="111"/>
    </row>
    <row r="14781" spans="3:34">
      <c r="C14781" s="111"/>
      <c r="D14781" s="111"/>
      <c r="E14781" s="111"/>
      <c r="F14781" s="138"/>
      <c r="G14781" s="111"/>
      <c r="J14781" s="111"/>
      <c r="AD14781" s="111"/>
      <c r="AH14781" s="111"/>
    </row>
    <row r="14782" spans="3:34">
      <c r="C14782" s="111"/>
      <c r="D14782" s="111"/>
      <c r="E14782" s="111"/>
      <c r="F14782" s="138"/>
      <c r="G14782" s="111"/>
      <c r="J14782" s="111"/>
      <c r="AD14782" s="111"/>
      <c r="AH14782" s="111"/>
    </row>
    <row r="14783" spans="3:34">
      <c r="C14783" s="111"/>
      <c r="D14783" s="111"/>
      <c r="E14783" s="111"/>
      <c r="F14783" s="138"/>
      <c r="G14783" s="111"/>
      <c r="J14783" s="111"/>
      <c r="AD14783" s="111"/>
      <c r="AH14783" s="111"/>
    </row>
    <row r="14784" spans="3:34">
      <c r="C14784" s="111"/>
      <c r="D14784" s="111"/>
      <c r="E14784" s="111"/>
      <c r="F14784" s="138"/>
      <c r="G14784" s="111"/>
      <c r="J14784" s="111"/>
      <c r="AD14784" s="111"/>
      <c r="AH14784" s="111"/>
    </row>
    <row r="14785" spans="3:34">
      <c r="C14785" s="111"/>
      <c r="D14785" s="111"/>
      <c r="E14785" s="111"/>
      <c r="F14785" s="138"/>
      <c r="G14785" s="111"/>
      <c r="J14785" s="111"/>
      <c r="AD14785" s="111"/>
      <c r="AH14785" s="111"/>
    </row>
    <row r="14786" spans="3:34">
      <c r="C14786" s="111"/>
      <c r="D14786" s="111"/>
      <c r="E14786" s="111"/>
      <c r="F14786" s="138"/>
      <c r="G14786" s="111"/>
      <c r="J14786" s="111"/>
      <c r="AD14786" s="111"/>
      <c r="AH14786" s="111"/>
    </row>
    <row r="14787" spans="3:34">
      <c r="C14787" s="111"/>
      <c r="D14787" s="111"/>
      <c r="E14787" s="111"/>
      <c r="F14787" s="138"/>
      <c r="G14787" s="111"/>
      <c r="J14787" s="111"/>
      <c r="AD14787" s="111"/>
      <c r="AH14787" s="111"/>
    </row>
    <row r="14788" spans="3:34">
      <c r="C14788" s="111"/>
      <c r="D14788" s="111"/>
      <c r="E14788" s="111"/>
      <c r="F14788" s="138"/>
      <c r="G14788" s="111"/>
      <c r="J14788" s="111"/>
      <c r="AD14788" s="111"/>
      <c r="AH14788" s="111"/>
    </row>
    <row r="14789" spans="3:34">
      <c r="C14789" s="111"/>
      <c r="D14789" s="111"/>
      <c r="E14789" s="111"/>
      <c r="F14789" s="138"/>
      <c r="G14789" s="111"/>
      <c r="J14789" s="111"/>
      <c r="AD14789" s="111"/>
      <c r="AH14789" s="111"/>
    </row>
    <row r="14790" spans="3:34">
      <c r="C14790" s="111"/>
      <c r="D14790" s="111"/>
      <c r="E14790" s="111"/>
      <c r="F14790" s="138"/>
      <c r="G14790" s="111"/>
      <c r="J14790" s="111"/>
      <c r="AD14790" s="111"/>
      <c r="AH14790" s="111"/>
    </row>
    <row r="14791" spans="3:34">
      <c r="C14791" s="111"/>
      <c r="D14791" s="111"/>
      <c r="E14791" s="111"/>
      <c r="F14791" s="138"/>
      <c r="G14791" s="111"/>
      <c r="J14791" s="111"/>
      <c r="AD14791" s="111"/>
      <c r="AH14791" s="111"/>
    </row>
    <row r="14792" spans="3:34">
      <c r="C14792" s="111"/>
      <c r="D14792" s="111"/>
      <c r="E14792" s="111"/>
      <c r="F14792" s="138"/>
      <c r="G14792" s="111"/>
      <c r="J14792" s="111"/>
      <c r="AD14792" s="111"/>
      <c r="AH14792" s="111"/>
    </row>
    <row r="14793" spans="3:34">
      <c r="C14793" s="111"/>
      <c r="D14793" s="111"/>
      <c r="E14793" s="111"/>
      <c r="F14793" s="138"/>
      <c r="G14793" s="111"/>
      <c r="J14793" s="111"/>
      <c r="AD14793" s="111"/>
      <c r="AH14793" s="111"/>
    </row>
    <row r="14794" spans="3:34">
      <c r="C14794" s="111"/>
      <c r="D14794" s="111"/>
      <c r="E14794" s="111"/>
      <c r="F14794" s="138"/>
      <c r="G14794" s="111"/>
      <c r="J14794" s="111"/>
      <c r="AD14794" s="111"/>
      <c r="AH14794" s="111"/>
    </row>
    <row r="14795" spans="3:34">
      <c r="C14795" s="111"/>
      <c r="D14795" s="111"/>
      <c r="E14795" s="111"/>
      <c r="F14795" s="138"/>
      <c r="G14795" s="111"/>
      <c r="J14795" s="111"/>
      <c r="AD14795" s="111"/>
      <c r="AH14795" s="111"/>
    </row>
    <row r="14796" spans="3:34">
      <c r="C14796" s="111"/>
      <c r="D14796" s="111"/>
      <c r="E14796" s="111"/>
      <c r="F14796" s="138"/>
      <c r="G14796" s="111"/>
      <c r="J14796" s="111"/>
      <c r="AD14796" s="111"/>
      <c r="AH14796" s="111"/>
    </row>
    <row r="14797" spans="3:34">
      <c r="C14797" s="111"/>
      <c r="D14797" s="111"/>
      <c r="E14797" s="111"/>
      <c r="F14797" s="138"/>
      <c r="G14797" s="111"/>
      <c r="J14797" s="111"/>
      <c r="AD14797" s="111"/>
      <c r="AH14797" s="111"/>
    </row>
    <row r="14798" spans="3:34">
      <c r="C14798" s="111"/>
      <c r="D14798" s="111"/>
      <c r="E14798" s="111"/>
      <c r="F14798" s="138"/>
      <c r="G14798" s="111"/>
      <c r="J14798" s="111"/>
      <c r="AD14798" s="111"/>
      <c r="AH14798" s="111"/>
    </row>
    <row r="14799" spans="3:34">
      <c r="C14799" s="111"/>
      <c r="D14799" s="111"/>
      <c r="E14799" s="111"/>
      <c r="F14799" s="138"/>
      <c r="G14799" s="111"/>
      <c r="J14799" s="111"/>
      <c r="AD14799" s="111"/>
      <c r="AH14799" s="111"/>
    </row>
    <row r="14800" spans="3:34">
      <c r="C14800" s="111"/>
      <c r="D14800" s="111"/>
      <c r="E14800" s="111"/>
      <c r="F14800" s="138"/>
      <c r="G14800" s="111"/>
      <c r="J14800" s="111"/>
      <c r="AD14800" s="111"/>
      <c r="AH14800" s="111"/>
    </row>
    <row r="14801" spans="3:34">
      <c r="C14801" s="111"/>
      <c r="D14801" s="111"/>
      <c r="E14801" s="111"/>
      <c r="F14801" s="138"/>
      <c r="G14801" s="111"/>
      <c r="J14801" s="111"/>
      <c r="AD14801" s="111"/>
      <c r="AH14801" s="111"/>
    </row>
    <row r="14802" spans="3:34">
      <c r="C14802" s="111"/>
      <c r="D14802" s="111"/>
      <c r="E14802" s="111"/>
      <c r="F14802" s="138"/>
      <c r="G14802" s="111"/>
      <c r="J14802" s="111"/>
      <c r="AD14802" s="111"/>
      <c r="AH14802" s="111"/>
    </row>
    <row r="14803" spans="3:34">
      <c r="C14803" s="111"/>
      <c r="D14803" s="111"/>
      <c r="E14803" s="111"/>
      <c r="F14803" s="138"/>
      <c r="G14803" s="111"/>
      <c r="J14803" s="111"/>
      <c r="AD14803" s="111"/>
      <c r="AH14803" s="111"/>
    </row>
    <row r="14804" spans="3:34">
      <c r="C14804" s="111"/>
      <c r="D14804" s="111"/>
      <c r="E14804" s="111"/>
      <c r="F14804" s="138"/>
      <c r="G14804" s="111"/>
      <c r="J14804" s="111"/>
      <c r="AD14804" s="111"/>
      <c r="AH14804" s="111"/>
    </row>
    <row r="14805" spans="3:34">
      <c r="C14805" s="111"/>
      <c r="D14805" s="111"/>
      <c r="E14805" s="111"/>
      <c r="F14805" s="138"/>
      <c r="G14805" s="111"/>
      <c r="J14805" s="111"/>
      <c r="AD14805" s="111"/>
      <c r="AH14805" s="111"/>
    </row>
    <row r="14806" spans="3:34">
      <c r="C14806" s="111"/>
      <c r="D14806" s="111"/>
      <c r="E14806" s="111"/>
      <c r="F14806" s="138"/>
      <c r="G14806" s="111"/>
      <c r="J14806" s="111"/>
      <c r="AD14806" s="111"/>
      <c r="AH14806" s="111"/>
    </row>
    <row r="14807" spans="3:34">
      <c r="C14807" s="111"/>
      <c r="D14807" s="111"/>
      <c r="E14807" s="111"/>
      <c r="F14807" s="138"/>
      <c r="G14807" s="111"/>
      <c r="J14807" s="111"/>
      <c r="AD14807" s="111"/>
      <c r="AH14807" s="111"/>
    </row>
    <row r="14808" spans="3:34">
      <c r="C14808" s="111"/>
      <c r="D14808" s="111"/>
      <c r="E14808" s="111"/>
      <c r="F14808" s="138"/>
      <c r="G14808" s="111"/>
      <c r="J14808" s="111"/>
      <c r="AD14808" s="111"/>
      <c r="AH14808" s="111"/>
    </row>
    <row r="14809" spans="3:34">
      <c r="C14809" s="111"/>
      <c r="D14809" s="111"/>
      <c r="E14809" s="111"/>
      <c r="F14809" s="138"/>
      <c r="G14809" s="111"/>
      <c r="J14809" s="111"/>
      <c r="AD14809" s="111"/>
      <c r="AH14809" s="111"/>
    </row>
    <row r="14810" spans="3:34">
      <c r="C14810" s="111"/>
      <c r="D14810" s="111"/>
      <c r="E14810" s="111"/>
      <c r="F14810" s="138"/>
      <c r="G14810" s="111"/>
      <c r="J14810" s="111"/>
      <c r="AD14810" s="111"/>
      <c r="AH14810" s="111"/>
    </row>
    <row r="14811" spans="3:34">
      <c r="C14811" s="111"/>
      <c r="D14811" s="111"/>
      <c r="E14811" s="111"/>
      <c r="F14811" s="138"/>
      <c r="G14811" s="111"/>
      <c r="J14811" s="111"/>
      <c r="AD14811" s="111"/>
      <c r="AH14811" s="111"/>
    </row>
    <row r="14812" spans="3:34">
      <c r="C14812" s="111"/>
      <c r="D14812" s="111"/>
      <c r="E14812" s="111"/>
      <c r="F14812" s="138"/>
      <c r="G14812" s="111"/>
      <c r="J14812" s="111"/>
      <c r="AD14812" s="111"/>
      <c r="AH14812" s="111"/>
    </row>
    <row r="14813" spans="3:34">
      <c r="C14813" s="111"/>
      <c r="D14813" s="111"/>
      <c r="E14813" s="111"/>
      <c r="F14813" s="138"/>
      <c r="G14813" s="111"/>
      <c r="J14813" s="111"/>
      <c r="AD14813" s="111"/>
      <c r="AH14813" s="111"/>
    </row>
    <row r="14814" spans="3:34">
      <c r="C14814" s="111"/>
      <c r="D14814" s="111"/>
      <c r="E14814" s="111"/>
      <c r="F14814" s="138"/>
      <c r="G14814" s="111"/>
      <c r="J14814" s="111"/>
      <c r="AD14814" s="111"/>
      <c r="AH14814" s="111"/>
    </row>
    <row r="14815" spans="3:34">
      <c r="C14815" s="111"/>
      <c r="D14815" s="111"/>
      <c r="E14815" s="111"/>
      <c r="F14815" s="138"/>
      <c r="G14815" s="111"/>
      <c r="J14815" s="111"/>
      <c r="AD14815" s="111"/>
      <c r="AH14815" s="111"/>
    </row>
    <row r="14816" spans="3:34">
      <c r="C14816" s="111"/>
      <c r="D14816" s="111"/>
      <c r="E14816" s="111"/>
      <c r="F14816" s="138"/>
      <c r="G14816" s="111"/>
      <c r="J14816" s="111"/>
      <c r="AD14816" s="111"/>
      <c r="AH14816" s="111"/>
    </row>
    <row r="14817" spans="3:34">
      <c r="C14817" s="111"/>
      <c r="D14817" s="111"/>
      <c r="E14817" s="111"/>
      <c r="F14817" s="138"/>
      <c r="G14817" s="111"/>
      <c r="J14817" s="111"/>
      <c r="AD14817" s="111"/>
      <c r="AH14817" s="111"/>
    </row>
    <row r="14818" spans="3:34">
      <c r="C14818" s="111"/>
      <c r="D14818" s="111"/>
      <c r="E14818" s="111"/>
      <c r="F14818" s="138"/>
      <c r="G14818" s="111"/>
      <c r="J14818" s="111"/>
      <c r="AD14818" s="111"/>
      <c r="AH14818" s="111"/>
    </row>
    <row r="14819" spans="3:34">
      <c r="C14819" s="111"/>
      <c r="D14819" s="111"/>
      <c r="E14819" s="111"/>
      <c r="F14819" s="138"/>
      <c r="G14819" s="111"/>
      <c r="J14819" s="111"/>
      <c r="AD14819" s="111"/>
      <c r="AH14819" s="111"/>
    </row>
    <row r="14820" spans="3:34">
      <c r="C14820" s="111"/>
      <c r="D14820" s="111"/>
      <c r="E14820" s="111"/>
      <c r="F14820" s="138"/>
      <c r="G14820" s="111"/>
      <c r="J14820" s="111"/>
      <c r="AD14820" s="111"/>
      <c r="AH14820" s="111"/>
    </row>
    <row r="14821" spans="3:34">
      <c r="C14821" s="111"/>
      <c r="D14821" s="111"/>
      <c r="E14821" s="111"/>
      <c r="F14821" s="138"/>
      <c r="G14821" s="111"/>
      <c r="J14821" s="111"/>
      <c r="AD14821" s="111"/>
      <c r="AH14821" s="111"/>
    </row>
    <row r="14822" spans="3:34">
      <c r="C14822" s="111"/>
      <c r="D14822" s="111"/>
      <c r="E14822" s="111"/>
      <c r="F14822" s="138"/>
      <c r="G14822" s="111"/>
      <c r="J14822" s="111"/>
      <c r="AD14822" s="111"/>
      <c r="AH14822" s="111"/>
    </row>
    <row r="14823" spans="3:34">
      <c r="C14823" s="111"/>
      <c r="D14823" s="111"/>
      <c r="E14823" s="111"/>
      <c r="F14823" s="138"/>
      <c r="G14823" s="111"/>
      <c r="J14823" s="111"/>
      <c r="AD14823" s="111"/>
      <c r="AH14823" s="111"/>
    </row>
    <row r="14824" spans="3:34">
      <c r="C14824" s="111"/>
      <c r="D14824" s="111"/>
      <c r="E14824" s="111"/>
      <c r="F14824" s="138"/>
      <c r="G14824" s="111"/>
      <c r="J14824" s="111"/>
      <c r="AD14824" s="111"/>
      <c r="AH14824" s="111"/>
    </row>
    <row r="14825" spans="3:34">
      <c r="C14825" s="111"/>
      <c r="D14825" s="111"/>
      <c r="E14825" s="111"/>
      <c r="F14825" s="138"/>
      <c r="G14825" s="111"/>
      <c r="J14825" s="111"/>
      <c r="AD14825" s="111"/>
      <c r="AH14825" s="111"/>
    </row>
    <row r="14826" spans="3:34">
      <c r="C14826" s="111"/>
      <c r="D14826" s="111"/>
      <c r="E14826" s="111"/>
      <c r="F14826" s="138"/>
      <c r="G14826" s="111"/>
      <c r="J14826" s="111"/>
      <c r="AD14826" s="111"/>
      <c r="AH14826" s="111"/>
    </row>
    <row r="14827" spans="3:34">
      <c r="C14827" s="111"/>
      <c r="D14827" s="111"/>
      <c r="E14827" s="111"/>
      <c r="F14827" s="138"/>
      <c r="G14827" s="111"/>
      <c r="J14827" s="111"/>
      <c r="AD14827" s="111"/>
      <c r="AH14827" s="111"/>
    </row>
    <row r="14828" spans="3:34">
      <c r="C14828" s="111"/>
      <c r="D14828" s="111"/>
      <c r="E14828" s="111"/>
      <c r="F14828" s="138"/>
      <c r="G14828" s="111"/>
      <c r="J14828" s="111"/>
      <c r="AD14828" s="111"/>
      <c r="AH14828" s="111"/>
    </row>
    <row r="14829" spans="3:34">
      <c r="C14829" s="111"/>
      <c r="D14829" s="111"/>
      <c r="E14829" s="111"/>
      <c r="F14829" s="138"/>
      <c r="G14829" s="111"/>
      <c r="J14829" s="111"/>
      <c r="AD14829" s="111"/>
      <c r="AH14829" s="111"/>
    </row>
    <row r="14830" spans="3:34">
      <c r="C14830" s="111"/>
      <c r="D14830" s="111"/>
      <c r="E14830" s="111"/>
      <c r="F14830" s="138"/>
      <c r="G14830" s="111"/>
      <c r="J14830" s="111"/>
      <c r="AD14830" s="111"/>
      <c r="AH14830" s="111"/>
    </row>
    <row r="14831" spans="3:34">
      <c r="C14831" s="111"/>
      <c r="D14831" s="111"/>
      <c r="E14831" s="111"/>
      <c r="F14831" s="138"/>
      <c r="G14831" s="111"/>
      <c r="J14831" s="111"/>
      <c r="AD14831" s="111"/>
      <c r="AH14831" s="111"/>
    </row>
    <row r="14832" spans="3:34">
      <c r="C14832" s="111"/>
      <c r="D14832" s="111"/>
      <c r="E14832" s="111"/>
      <c r="F14832" s="138"/>
      <c r="G14832" s="111"/>
      <c r="J14832" s="111"/>
      <c r="AD14832" s="111"/>
      <c r="AH14832" s="111"/>
    </row>
    <row r="14833" spans="3:34">
      <c r="C14833" s="111"/>
      <c r="D14833" s="111"/>
      <c r="E14833" s="111"/>
      <c r="F14833" s="138"/>
      <c r="G14833" s="111"/>
      <c r="J14833" s="111"/>
      <c r="AD14833" s="111"/>
      <c r="AH14833" s="111"/>
    </row>
    <row r="14834" spans="3:34">
      <c r="C14834" s="111"/>
      <c r="D14834" s="111"/>
      <c r="E14834" s="111"/>
      <c r="F14834" s="138"/>
      <c r="G14834" s="111"/>
      <c r="J14834" s="111"/>
      <c r="AD14834" s="111"/>
      <c r="AH14834" s="111"/>
    </row>
    <row r="14835" spans="3:34">
      <c r="C14835" s="111"/>
      <c r="D14835" s="111"/>
      <c r="E14835" s="111"/>
      <c r="F14835" s="138"/>
      <c r="G14835" s="111"/>
      <c r="J14835" s="111"/>
      <c r="AD14835" s="111"/>
      <c r="AH14835" s="111"/>
    </row>
    <row r="14836" spans="3:34">
      <c r="C14836" s="111"/>
      <c r="D14836" s="111"/>
      <c r="E14836" s="111"/>
      <c r="F14836" s="138"/>
      <c r="G14836" s="111"/>
      <c r="J14836" s="111"/>
      <c r="AD14836" s="111"/>
      <c r="AH14836" s="111"/>
    </row>
    <row r="14837" spans="3:34">
      <c r="C14837" s="111"/>
      <c r="D14837" s="111"/>
      <c r="E14837" s="111"/>
      <c r="F14837" s="138"/>
      <c r="G14837" s="111"/>
      <c r="J14837" s="111"/>
      <c r="AD14837" s="111"/>
      <c r="AH14837" s="111"/>
    </row>
    <row r="14838" spans="3:34">
      <c r="C14838" s="111"/>
      <c r="D14838" s="111"/>
      <c r="E14838" s="111"/>
      <c r="F14838" s="138"/>
      <c r="G14838" s="111"/>
      <c r="J14838" s="111"/>
      <c r="AD14838" s="111"/>
      <c r="AH14838" s="111"/>
    </row>
    <row r="14839" spans="3:34">
      <c r="C14839" s="111"/>
      <c r="D14839" s="111"/>
      <c r="E14839" s="111"/>
      <c r="F14839" s="138"/>
      <c r="G14839" s="111"/>
      <c r="J14839" s="111"/>
      <c r="AD14839" s="111"/>
      <c r="AH14839" s="111"/>
    </row>
    <row r="14840" spans="3:34">
      <c r="C14840" s="111"/>
      <c r="D14840" s="111"/>
      <c r="E14840" s="111"/>
      <c r="F14840" s="138"/>
      <c r="G14840" s="111"/>
      <c r="J14840" s="111"/>
      <c r="AD14840" s="111"/>
      <c r="AH14840" s="111"/>
    </row>
    <row r="14841" spans="3:34">
      <c r="C14841" s="111"/>
      <c r="D14841" s="111"/>
      <c r="E14841" s="111"/>
      <c r="F14841" s="138"/>
      <c r="G14841" s="111"/>
      <c r="J14841" s="111"/>
      <c r="AD14841" s="111"/>
      <c r="AH14841" s="111"/>
    </row>
    <row r="14842" spans="3:34">
      <c r="C14842" s="111"/>
      <c r="D14842" s="111"/>
      <c r="E14842" s="111"/>
      <c r="F14842" s="138"/>
      <c r="G14842" s="111"/>
      <c r="J14842" s="111"/>
      <c r="AD14842" s="111"/>
      <c r="AH14842" s="111"/>
    </row>
    <row r="14843" spans="3:34">
      <c r="C14843" s="111"/>
      <c r="D14843" s="111"/>
      <c r="E14843" s="111"/>
      <c r="F14843" s="138"/>
      <c r="G14843" s="111"/>
      <c r="J14843" s="111"/>
      <c r="AD14843" s="111"/>
      <c r="AH14843" s="111"/>
    </row>
    <row r="14844" spans="3:34">
      <c r="C14844" s="111"/>
      <c r="D14844" s="111"/>
      <c r="E14844" s="111"/>
      <c r="F14844" s="138"/>
      <c r="G14844" s="111"/>
      <c r="J14844" s="111"/>
      <c r="AD14844" s="111"/>
      <c r="AH14844" s="111"/>
    </row>
    <row r="14845" spans="3:34">
      <c r="C14845" s="111"/>
      <c r="D14845" s="111"/>
      <c r="E14845" s="111"/>
      <c r="F14845" s="138"/>
      <c r="G14845" s="111"/>
      <c r="J14845" s="111"/>
      <c r="AD14845" s="111"/>
      <c r="AH14845" s="111"/>
    </row>
    <row r="14846" spans="3:34">
      <c r="C14846" s="111"/>
      <c r="D14846" s="111"/>
      <c r="E14846" s="111"/>
      <c r="F14846" s="138"/>
      <c r="G14846" s="111"/>
      <c r="J14846" s="111"/>
      <c r="AD14846" s="111"/>
      <c r="AH14846" s="111"/>
    </row>
    <row r="14847" spans="3:34">
      <c r="C14847" s="111"/>
      <c r="D14847" s="111"/>
      <c r="E14847" s="111"/>
      <c r="F14847" s="138"/>
      <c r="G14847" s="111"/>
      <c r="J14847" s="111"/>
      <c r="AD14847" s="111"/>
      <c r="AH14847" s="111"/>
    </row>
    <row r="14848" spans="3:34">
      <c r="C14848" s="111"/>
      <c r="D14848" s="111"/>
      <c r="E14848" s="111"/>
      <c r="F14848" s="138"/>
      <c r="G14848" s="111"/>
      <c r="J14848" s="111"/>
      <c r="AD14848" s="111"/>
      <c r="AH14848" s="111"/>
    </row>
    <row r="14849" spans="3:34">
      <c r="C14849" s="111"/>
      <c r="D14849" s="111"/>
      <c r="E14849" s="111"/>
      <c r="F14849" s="138"/>
      <c r="G14849" s="111"/>
      <c r="J14849" s="111"/>
      <c r="AD14849" s="111"/>
      <c r="AH14849" s="111"/>
    </row>
    <row r="14850" spans="3:34">
      <c r="C14850" s="111"/>
      <c r="D14850" s="111"/>
      <c r="E14850" s="111"/>
      <c r="F14850" s="138"/>
      <c r="G14850" s="111"/>
      <c r="J14850" s="111"/>
      <c r="AD14850" s="111"/>
      <c r="AH14850" s="111"/>
    </row>
    <row r="14851" spans="3:34">
      <c r="C14851" s="111"/>
      <c r="D14851" s="111"/>
      <c r="E14851" s="111"/>
      <c r="F14851" s="138"/>
      <c r="G14851" s="111"/>
      <c r="J14851" s="111"/>
      <c r="AD14851" s="111"/>
      <c r="AH14851" s="111"/>
    </row>
    <row r="14852" spans="3:34">
      <c r="C14852" s="111"/>
      <c r="D14852" s="111"/>
      <c r="E14852" s="111"/>
      <c r="F14852" s="138"/>
      <c r="G14852" s="111"/>
      <c r="J14852" s="111"/>
      <c r="AD14852" s="111"/>
      <c r="AH14852" s="111"/>
    </row>
    <row r="14853" spans="3:34">
      <c r="C14853" s="111"/>
      <c r="D14853" s="111"/>
      <c r="E14853" s="111"/>
      <c r="F14853" s="138"/>
      <c r="G14853" s="111"/>
      <c r="J14853" s="111"/>
      <c r="AD14853" s="111"/>
      <c r="AH14853" s="111"/>
    </row>
    <row r="14854" spans="3:34">
      <c r="C14854" s="111"/>
      <c r="D14854" s="111"/>
      <c r="E14854" s="111"/>
      <c r="F14854" s="138"/>
      <c r="G14854" s="111"/>
      <c r="J14854" s="111"/>
      <c r="AD14854" s="111"/>
      <c r="AH14854" s="111"/>
    </row>
    <row r="14855" spans="3:34">
      <c r="C14855" s="111"/>
      <c r="D14855" s="111"/>
      <c r="E14855" s="111"/>
      <c r="F14855" s="138"/>
      <c r="G14855" s="111"/>
      <c r="J14855" s="111"/>
      <c r="AD14855" s="111"/>
      <c r="AH14855" s="111"/>
    </row>
    <row r="14856" spans="3:34">
      <c r="C14856" s="111"/>
      <c r="D14856" s="111"/>
      <c r="E14856" s="111"/>
      <c r="F14856" s="138"/>
      <c r="G14856" s="111"/>
      <c r="J14856" s="111"/>
      <c r="AD14856" s="111"/>
      <c r="AH14856" s="111"/>
    </row>
    <row r="14857" spans="3:34">
      <c r="C14857" s="111"/>
      <c r="D14857" s="111"/>
      <c r="E14857" s="111"/>
      <c r="F14857" s="138"/>
      <c r="G14857" s="111"/>
      <c r="J14857" s="111"/>
      <c r="AD14857" s="111"/>
      <c r="AH14857" s="111"/>
    </row>
    <row r="14858" spans="3:34">
      <c r="C14858" s="111"/>
      <c r="D14858" s="111"/>
      <c r="E14858" s="111"/>
      <c r="F14858" s="138"/>
      <c r="G14858" s="111"/>
      <c r="J14858" s="111"/>
      <c r="AD14858" s="111"/>
      <c r="AH14858" s="111"/>
    </row>
    <row r="14859" spans="3:34">
      <c r="C14859" s="111"/>
      <c r="D14859" s="111"/>
      <c r="E14859" s="111"/>
      <c r="F14859" s="138"/>
      <c r="G14859" s="111"/>
      <c r="J14859" s="111"/>
      <c r="AD14859" s="111"/>
      <c r="AH14859" s="111"/>
    </row>
    <row r="14860" spans="3:34">
      <c r="C14860" s="111"/>
      <c r="D14860" s="111"/>
      <c r="E14860" s="111"/>
      <c r="F14860" s="138"/>
      <c r="G14860" s="111"/>
      <c r="J14860" s="111"/>
      <c r="AD14860" s="111"/>
      <c r="AH14860" s="111"/>
    </row>
    <row r="14861" spans="3:34">
      <c r="C14861" s="111"/>
      <c r="D14861" s="111"/>
      <c r="E14861" s="111"/>
      <c r="F14861" s="138"/>
      <c r="G14861" s="111"/>
      <c r="J14861" s="111"/>
      <c r="AD14861" s="111"/>
      <c r="AH14861" s="111"/>
    </row>
    <row r="14862" spans="3:34">
      <c r="C14862" s="111"/>
      <c r="D14862" s="111"/>
      <c r="E14862" s="111"/>
      <c r="F14862" s="138"/>
      <c r="G14862" s="111"/>
      <c r="J14862" s="111"/>
      <c r="AD14862" s="111"/>
      <c r="AH14862" s="111"/>
    </row>
    <row r="14863" spans="3:34">
      <c r="C14863" s="111"/>
      <c r="D14863" s="111"/>
      <c r="E14863" s="111"/>
      <c r="F14863" s="138"/>
      <c r="G14863" s="111"/>
      <c r="J14863" s="111"/>
      <c r="AD14863" s="111"/>
      <c r="AH14863" s="111"/>
    </row>
    <row r="14864" spans="3:34">
      <c r="C14864" s="111"/>
      <c r="D14864" s="111"/>
      <c r="E14864" s="111"/>
      <c r="F14864" s="138"/>
      <c r="G14864" s="111"/>
      <c r="J14864" s="111"/>
      <c r="AD14864" s="111"/>
      <c r="AH14864" s="111"/>
    </row>
    <row r="14865" spans="3:34">
      <c r="C14865" s="111"/>
      <c r="D14865" s="111"/>
      <c r="E14865" s="111"/>
      <c r="F14865" s="138"/>
      <c r="G14865" s="111"/>
      <c r="J14865" s="111"/>
      <c r="AD14865" s="111"/>
      <c r="AH14865" s="111"/>
    </row>
    <row r="14866" spans="3:34">
      <c r="C14866" s="111"/>
      <c r="D14866" s="111"/>
      <c r="E14866" s="111"/>
      <c r="F14866" s="138"/>
      <c r="G14866" s="111"/>
      <c r="J14866" s="111"/>
      <c r="AD14866" s="111"/>
      <c r="AH14866" s="111"/>
    </row>
    <row r="14867" spans="3:34">
      <c r="C14867" s="111"/>
      <c r="D14867" s="111"/>
      <c r="E14867" s="111"/>
      <c r="F14867" s="138"/>
      <c r="G14867" s="111"/>
      <c r="J14867" s="111"/>
      <c r="AD14867" s="111"/>
      <c r="AH14867" s="111"/>
    </row>
    <row r="14868" spans="3:34">
      <c r="C14868" s="111"/>
      <c r="D14868" s="111"/>
      <c r="E14868" s="111"/>
      <c r="F14868" s="138"/>
      <c r="G14868" s="111"/>
      <c r="J14868" s="111"/>
      <c r="AD14868" s="111"/>
      <c r="AH14868" s="111"/>
    </row>
    <row r="14869" spans="3:34">
      <c r="C14869" s="111"/>
      <c r="D14869" s="111"/>
      <c r="E14869" s="111"/>
      <c r="F14869" s="138"/>
      <c r="G14869" s="111"/>
      <c r="J14869" s="111"/>
      <c r="AD14869" s="111"/>
      <c r="AH14869" s="111"/>
    </row>
    <row r="14870" spans="3:34">
      <c r="C14870" s="111"/>
      <c r="D14870" s="111"/>
      <c r="E14870" s="111"/>
      <c r="F14870" s="138"/>
      <c r="G14870" s="111"/>
      <c r="J14870" s="111"/>
      <c r="AD14870" s="111"/>
      <c r="AH14870" s="111"/>
    </row>
    <row r="14871" spans="3:34">
      <c r="C14871" s="111"/>
      <c r="D14871" s="111"/>
      <c r="E14871" s="111"/>
      <c r="F14871" s="138"/>
      <c r="G14871" s="111"/>
      <c r="J14871" s="111"/>
      <c r="AD14871" s="111"/>
      <c r="AH14871" s="111"/>
    </row>
    <row r="14872" spans="3:34">
      <c r="C14872" s="111"/>
      <c r="D14872" s="111"/>
      <c r="E14872" s="111"/>
      <c r="F14872" s="138"/>
      <c r="G14872" s="111"/>
      <c r="J14872" s="111"/>
      <c r="AD14872" s="111"/>
      <c r="AH14872" s="111"/>
    </row>
    <row r="14873" spans="3:34">
      <c r="C14873" s="111"/>
      <c r="D14873" s="111"/>
      <c r="E14873" s="111"/>
      <c r="F14873" s="138"/>
      <c r="G14873" s="111"/>
      <c r="J14873" s="111"/>
      <c r="AD14873" s="111"/>
      <c r="AH14873" s="111"/>
    </row>
    <row r="14874" spans="3:34">
      <c r="C14874" s="111"/>
      <c r="D14874" s="111"/>
      <c r="E14874" s="111"/>
      <c r="F14874" s="138"/>
      <c r="G14874" s="111"/>
      <c r="J14874" s="111"/>
      <c r="AD14874" s="111"/>
      <c r="AH14874" s="111"/>
    </row>
    <row r="14875" spans="3:34">
      <c r="C14875" s="111"/>
      <c r="D14875" s="111"/>
      <c r="E14875" s="111"/>
      <c r="F14875" s="138"/>
      <c r="G14875" s="111"/>
      <c r="J14875" s="111"/>
      <c r="AD14875" s="111"/>
      <c r="AH14875" s="111"/>
    </row>
    <row r="14876" spans="3:34">
      <c r="C14876" s="111"/>
      <c r="D14876" s="111"/>
      <c r="E14876" s="111"/>
      <c r="F14876" s="138"/>
      <c r="G14876" s="111"/>
      <c r="J14876" s="111"/>
      <c r="AD14876" s="111"/>
      <c r="AH14876" s="111"/>
    </row>
    <row r="14877" spans="3:34">
      <c r="C14877" s="111"/>
      <c r="D14877" s="111"/>
      <c r="E14877" s="111"/>
      <c r="F14877" s="138"/>
      <c r="G14877" s="111"/>
      <c r="J14877" s="111"/>
      <c r="AD14877" s="111"/>
      <c r="AH14877" s="111"/>
    </row>
    <row r="14878" spans="3:34">
      <c r="C14878" s="111"/>
      <c r="D14878" s="111"/>
      <c r="E14878" s="111"/>
      <c r="F14878" s="138"/>
      <c r="G14878" s="111"/>
      <c r="J14878" s="111"/>
      <c r="AD14878" s="111"/>
      <c r="AH14878" s="111"/>
    </row>
    <row r="14879" spans="3:34">
      <c r="C14879" s="111"/>
      <c r="D14879" s="111"/>
      <c r="E14879" s="111"/>
      <c r="F14879" s="138"/>
      <c r="G14879" s="111"/>
      <c r="J14879" s="111"/>
      <c r="AD14879" s="111"/>
      <c r="AH14879" s="111"/>
    </row>
    <row r="14880" spans="3:34">
      <c r="C14880" s="111"/>
      <c r="D14880" s="111"/>
      <c r="E14880" s="111"/>
      <c r="F14880" s="138"/>
      <c r="G14880" s="111"/>
      <c r="J14880" s="111"/>
      <c r="AD14880" s="111"/>
      <c r="AH14880" s="111"/>
    </row>
    <row r="14881" spans="3:34">
      <c r="C14881" s="111"/>
      <c r="D14881" s="111"/>
      <c r="E14881" s="111"/>
      <c r="F14881" s="138"/>
      <c r="G14881" s="111"/>
      <c r="J14881" s="111"/>
      <c r="AD14881" s="111"/>
      <c r="AH14881" s="111"/>
    </row>
    <row r="14882" spans="3:34">
      <c r="C14882" s="111"/>
      <c r="D14882" s="111"/>
      <c r="E14882" s="111"/>
      <c r="F14882" s="138"/>
      <c r="G14882" s="111"/>
      <c r="J14882" s="111"/>
      <c r="AD14882" s="111"/>
      <c r="AH14882" s="111"/>
    </row>
    <row r="14883" spans="3:34">
      <c r="C14883" s="111"/>
      <c r="D14883" s="111"/>
      <c r="E14883" s="111"/>
      <c r="F14883" s="138"/>
      <c r="G14883" s="111"/>
      <c r="J14883" s="111"/>
      <c r="AD14883" s="111"/>
      <c r="AH14883" s="111"/>
    </row>
    <row r="14884" spans="3:34">
      <c r="C14884" s="111"/>
      <c r="D14884" s="111"/>
      <c r="E14884" s="111"/>
      <c r="F14884" s="138"/>
      <c r="G14884" s="111"/>
      <c r="J14884" s="111"/>
      <c r="AD14884" s="111"/>
      <c r="AH14884" s="111"/>
    </row>
    <row r="14885" spans="3:34">
      <c r="C14885" s="111"/>
      <c r="D14885" s="111"/>
      <c r="E14885" s="111"/>
      <c r="F14885" s="138"/>
      <c r="G14885" s="111"/>
      <c r="J14885" s="111"/>
      <c r="AD14885" s="111"/>
      <c r="AH14885" s="111"/>
    </row>
    <row r="14886" spans="3:34">
      <c r="C14886" s="111"/>
      <c r="D14886" s="111"/>
      <c r="E14886" s="111"/>
      <c r="F14886" s="138"/>
      <c r="G14886" s="111"/>
      <c r="J14886" s="111"/>
      <c r="AD14886" s="111"/>
      <c r="AH14886" s="111"/>
    </row>
    <row r="14887" spans="3:34">
      <c r="C14887" s="111"/>
      <c r="D14887" s="111"/>
      <c r="E14887" s="111"/>
      <c r="F14887" s="138"/>
      <c r="G14887" s="111"/>
      <c r="J14887" s="111"/>
      <c r="AD14887" s="111"/>
      <c r="AH14887" s="111"/>
    </row>
    <row r="14888" spans="3:34">
      <c r="C14888" s="111"/>
      <c r="D14888" s="111"/>
      <c r="E14888" s="111"/>
      <c r="F14888" s="138"/>
      <c r="G14888" s="111"/>
      <c r="J14888" s="111"/>
      <c r="AD14888" s="111"/>
      <c r="AH14888" s="111"/>
    </row>
    <row r="14889" spans="3:34">
      <c r="C14889" s="111"/>
      <c r="D14889" s="111"/>
      <c r="E14889" s="111"/>
      <c r="F14889" s="138"/>
      <c r="G14889" s="111"/>
      <c r="J14889" s="111"/>
      <c r="AD14889" s="111"/>
      <c r="AH14889" s="111"/>
    </row>
    <row r="14890" spans="3:34">
      <c r="C14890" s="111"/>
      <c r="D14890" s="111"/>
      <c r="E14890" s="111"/>
      <c r="F14890" s="138"/>
      <c r="G14890" s="111"/>
      <c r="J14890" s="111"/>
      <c r="AD14890" s="111"/>
      <c r="AH14890" s="111"/>
    </row>
    <row r="14891" spans="3:34">
      <c r="C14891" s="111"/>
      <c r="D14891" s="111"/>
      <c r="E14891" s="111"/>
      <c r="F14891" s="138"/>
      <c r="G14891" s="111"/>
      <c r="J14891" s="111"/>
      <c r="AD14891" s="111"/>
      <c r="AH14891" s="111"/>
    </row>
    <row r="14892" spans="3:34">
      <c r="C14892" s="111"/>
      <c r="D14892" s="111"/>
      <c r="E14892" s="111"/>
      <c r="F14892" s="138"/>
      <c r="G14892" s="111"/>
      <c r="J14892" s="111"/>
      <c r="AD14892" s="111"/>
      <c r="AH14892" s="111"/>
    </row>
    <row r="14893" spans="3:34">
      <c r="C14893" s="111"/>
      <c r="D14893" s="111"/>
      <c r="E14893" s="111"/>
      <c r="F14893" s="138"/>
      <c r="G14893" s="111"/>
      <c r="J14893" s="111"/>
      <c r="AD14893" s="111"/>
      <c r="AH14893" s="111"/>
    </row>
    <row r="14894" spans="3:34">
      <c r="C14894" s="111"/>
      <c r="D14894" s="111"/>
      <c r="E14894" s="111"/>
      <c r="F14894" s="138"/>
      <c r="G14894" s="111"/>
      <c r="J14894" s="111"/>
      <c r="AD14894" s="111"/>
      <c r="AH14894" s="111"/>
    </row>
    <row r="14895" spans="3:34">
      <c r="C14895" s="111"/>
      <c r="D14895" s="111"/>
      <c r="E14895" s="111"/>
      <c r="F14895" s="138"/>
      <c r="G14895" s="111"/>
      <c r="J14895" s="111"/>
      <c r="AD14895" s="111"/>
      <c r="AH14895" s="111"/>
    </row>
    <row r="14896" spans="3:34">
      <c r="C14896" s="111"/>
      <c r="D14896" s="111"/>
      <c r="E14896" s="111"/>
      <c r="F14896" s="138"/>
      <c r="G14896" s="111"/>
      <c r="J14896" s="111"/>
      <c r="AD14896" s="111"/>
      <c r="AH14896" s="111"/>
    </row>
    <row r="14897" spans="3:34">
      <c r="C14897" s="111"/>
      <c r="D14897" s="111"/>
      <c r="E14897" s="111"/>
      <c r="F14897" s="138"/>
      <c r="G14897" s="111"/>
      <c r="J14897" s="111"/>
      <c r="AD14897" s="111"/>
      <c r="AH14897" s="111"/>
    </row>
    <row r="14898" spans="3:34">
      <c r="C14898" s="111"/>
      <c r="D14898" s="111"/>
      <c r="E14898" s="111"/>
      <c r="F14898" s="138"/>
      <c r="G14898" s="111"/>
      <c r="J14898" s="111"/>
      <c r="AD14898" s="111"/>
      <c r="AH14898" s="111"/>
    </row>
    <row r="14899" spans="3:34">
      <c r="C14899" s="111"/>
      <c r="D14899" s="111"/>
      <c r="E14899" s="111"/>
      <c r="F14899" s="138"/>
      <c r="G14899" s="111"/>
      <c r="J14899" s="111"/>
      <c r="AD14899" s="111"/>
      <c r="AH14899" s="111"/>
    </row>
    <row r="14900" spans="3:34">
      <c r="C14900" s="111"/>
      <c r="D14900" s="111"/>
      <c r="E14900" s="111"/>
      <c r="F14900" s="138"/>
      <c r="G14900" s="111"/>
      <c r="J14900" s="111"/>
      <c r="AD14900" s="111"/>
      <c r="AH14900" s="111"/>
    </row>
    <row r="14901" spans="3:34">
      <c r="C14901" s="111"/>
      <c r="D14901" s="111"/>
      <c r="E14901" s="111"/>
      <c r="F14901" s="138"/>
      <c r="G14901" s="111"/>
      <c r="J14901" s="111"/>
      <c r="AD14901" s="111"/>
      <c r="AH14901" s="111"/>
    </row>
    <row r="14902" spans="3:34">
      <c r="C14902" s="111"/>
      <c r="D14902" s="111"/>
      <c r="E14902" s="111"/>
      <c r="F14902" s="138"/>
      <c r="G14902" s="111"/>
      <c r="J14902" s="111"/>
      <c r="AD14902" s="111"/>
      <c r="AH14902" s="111"/>
    </row>
    <row r="14903" spans="3:34">
      <c r="C14903" s="111"/>
      <c r="D14903" s="111"/>
      <c r="E14903" s="111"/>
      <c r="F14903" s="138"/>
      <c r="G14903" s="111"/>
      <c r="J14903" s="111"/>
      <c r="AD14903" s="111"/>
      <c r="AH14903" s="111"/>
    </row>
    <row r="14904" spans="3:34">
      <c r="C14904" s="111"/>
      <c r="D14904" s="111"/>
      <c r="E14904" s="111"/>
      <c r="F14904" s="138"/>
      <c r="G14904" s="111"/>
      <c r="J14904" s="111"/>
      <c r="AD14904" s="111"/>
      <c r="AH14904" s="111"/>
    </row>
    <row r="14905" spans="3:34">
      <c r="C14905" s="111"/>
      <c r="D14905" s="111"/>
      <c r="E14905" s="111"/>
      <c r="F14905" s="138"/>
      <c r="G14905" s="111"/>
      <c r="J14905" s="111"/>
      <c r="AD14905" s="111"/>
      <c r="AH14905" s="111"/>
    </row>
    <row r="14906" spans="3:34">
      <c r="C14906" s="111"/>
      <c r="D14906" s="111"/>
      <c r="E14906" s="111"/>
      <c r="F14906" s="138"/>
      <c r="G14906" s="111"/>
      <c r="J14906" s="111"/>
      <c r="AD14906" s="111"/>
      <c r="AH14906" s="111"/>
    </row>
    <row r="14907" spans="3:34">
      <c r="C14907" s="111"/>
      <c r="D14907" s="111"/>
      <c r="E14907" s="111"/>
      <c r="F14907" s="138"/>
      <c r="G14907" s="111"/>
      <c r="J14907" s="111"/>
      <c r="AD14907" s="111"/>
      <c r="AH14907" s="111"/>
    </row>
    <row r="14908" spans="3:34">
      <c r="C14908" s="111"/>
      <c r="D14908" s="111"/>
      <c r="E14908" s="111"/>
      <c r="F14908" s="138"/>
      <c r="G14908" s="111"/>
      <c r="J14908" s="111"/>
      <c r="AD14908" s="111"/>
      <c r="AH14908" s="111"/>
    </row>
    <row r="14909" spans="3:34">
      <c r="C14909" s="111"/>
      <c r="D14909" s="111"/>
      <c r="E14909" s="111"/>
      <c r="F14909" s="138"/>
      <c r="G14909" s="111"/>
      <c r="J14909" s="111"/>
      <c r="AD14909" s="111"/>
      <c r="AH14909" s="111"/>
    </row>
    <row r="14910" spans="3:34">
      <c r="C14910" s="111"/>
      <c r="D14910" s="111"/>
      <c r="E14910" s="111"/>
      <c r="F14910" s="138"/>
      <c r="G14910" s="111"/>
      <c r="J14910" s="111"/>
      <c r="AD14910" s="111"/>
      <c r="AH14910" s="111"/>
    </row>
    <row r="14911" spans="3:34">
      <c r="C14911" s="111"/>
      <c r="D14911" s="111"/>
      <c r="E14911" s="111"/>
      <c r="F14911" s="138"/>
      <c r="G14911" s="111"/>
      <c r="J14911" s="111"/>
      <c r="AD14911" s="111"/>
      <c r="AH14911" s="111"/>
    </row>
    <row r="14912" spans="3:34">
      <c r="C14912" s="111"/>
      <c r="D14912" s="111"/>
      <c r="E14912" s="111"/>
      <c r="F14912" s="138"/>
      <c r="G14912" s="111"/>
      <c r="J14912" s="111"/>
      <c r="AD14912" s="111"/>
      <c r="AH14912" s="111"/>
    </row>
    <row r="14913" spans="3:34">
      <c r="C14913" s="111"/>
      <c r="D14913" s="111"/>
      <c r="E14913" s="111"/>
      <c r="F14913" s="138"/>
      <c r="G14913" s="111"/>
      <c r="J14913" s="111"/>
      <c r="AD14913" s="111"/>
      <c r="AH14913" s="111"/>
    </row>
    <row r="14914" spans="3:34">
      <c r="C14914" s="111"/>
      <c r="D14914" s="111"/>
      <c r="E14914" s="111"/>
      <c r="F14914" s="138"/>
      <c r="G14914" s="111"/>
      <c r="J14914" s="111"/>
      <c r="AD14914" s="111"/>
      <c r="AH14914" s="111"/>
    </row>
    <row r="14915" spans="3:34">
      <c r="C14915" s="111"/>
      <c r="D14915" s="111"/>
      <c r="E14915" s="111"/>
      <c r="F14915" s="138"/>
      <c r="G14915" s="111"/>
      <c r="J14915" s="111"/>
      <c r="AD14915" s="111"/>
      <c r="AH14915" s="111"/>
    </row>
    <row r="14916" spans="3:34">
      <c r="C14916" s="111"/>
      <c r="D14916" s="111"/>
      <c r="E14916" s="111"/>
      <c r="F14916" s="138"/>
      <c r="G14916" s="111"/>
      <c r="J14916" s="111"/>
      <c r="AD14916" s="111"/>
      <c r="AH14916" s="111"/>
    </row>
    <row r="14917" spans="3:34">
      <c r="C14917" s="111"/>
      <c r="D14917" s="111"/>
      <c r="E14917" s="111"/>
      <c r="F14917" s="138"/>
      <c r="G14917" s="111"/>
      <c r="J14917" s="111"/>
      <c r="AD14917" s="111"/>
      <c r="AH14917" s="111"/>
    </row>
    <row r="14918" spans="3:34">
      <c r="C14918" s="111"/>
      <c r="D14918" s="111"/>
      <c r="E14918" s="111"/>
      <c r="F14918" s="138"/>
      <c r="G14918" s="111"/>
      <c r="J14918" s="111"/>
      <c r="AD14918" s="111"/>
      <c r="AH14918" s="111"/>
    </row>
    <row r="14919" spans="3:34">
      <c r="C14919" s="111"/>
      <c r="D14919" s="111"/>
      <c r="E14919" s="111"/>
      <c r="F14919" s="138"/>
      <c r="G14919" s="111"/>
      <c r="J14919" s="111"/>
      <c r="AD14919" s="111"/>
      <c r="AH14919" s="111"/>
    </row>
    <row r="14920" spans="3:34">
      <c r="C14920" s="111"/>
      <c r="D14920" s="111"/>
      <c r="E14920" s="111"/>
      <c r="F14920" s="138"/>
      <c r="G14920" s="111"/>
      <c r="J14920" s="111"/>
      <c r="AD14920" s="111"/>
      <c r="AH14920" s="111"/>
    </row>
    <row r="14921" spans="3:34">
      <c r="C14921" s="111"/>
      <c r="D14921" s="111"/>
      <c r="E14921" s="111"/>
      <c r="F14921" s="138"/>
      <c r="G14921" s="111"/>
      <c r="J14921" s="111"/>
      <c r="AD14921" s="111"/>
      <c r="AH14921" s="111"/>
    </row>
    <row r="14922" spans="3:34">
      <c r="C14922" s="111"/>
      <c r="D14922" s="111"/>
      <c r="E14922" s="111"/>
      <c r="F14922" s="138"/>
      <c r="G14922" s="111"/>
      <c r="J14922" s="111"/>
      <c r="AD14922" s="111"/>
      <c r="AH14922" s="111"/>
    </row>
    <row r="14923" spans="3:34">
      <c r="C14923" s="111"/>
      <c r="D14923" s="111"/>
      <c r="E14923" s="111"/>
      <c r="F14923" s="138"/>
      <c r="G14923" s="111"/>
      <c r="J14923" s="111"/>
      <c r="AD14923" s="111"/>
      <c r="AH14923" s="111"/>
    </row>
    <row r="14924" spans="3:34">
      <c r="C14924" s="111"/>
      <c r="D14924" s="111"/>
      <c r="E14924" s="111"/>
      <c r="F14924" s="138"/>
      <c r="G14924" s="111"/>
      <c r="J14924" s="111"/>
      <c r="AD14924" s="111"/>
      <c r="AH14924" s="111"/>
    </row>
    <row r="14925" spans="3:34">
      <c r="C14925" s="111"/>
      <c r="D14925" s="111"/>
      <c r="E14925" s="111"/>
      <c r="F14925" s="138"/>
      <c r="G14925" s="111"/>
      <c r="J14925" s="111"/>
      <c r="AD14925" s="111"/>
      <c r="AH14925" s="111"/>
    </row>
    <row r="14926" spans="3:34">
      <c r="C14926" s="111"/>
      <c r="D14926" s="111"/>
      <c r="E14926" s="111"/>
      <c r="F14926" s="138"/>
      <c r="G14926" s="111"/>
      <c r="J14926" s="111"/>
      <c r="AD14926" s="111"/>
      <c r="AH14926" s="111"/>
    </row>
    <row r="14927" spans="3:34">
      <c r="C14927" s="111"/>
      <c r="D14927" s="111"/>
      <c r="E14927" s="111"/>
      <c r="F14927" s="138"/>
      <c r="G14927" s="111"/>
      <c r="J14927" s="111"/>
      <c r="AD14927" s="111"/>
      <c r="AH14927" s="111"/>
    </row>
    <row r="14928" spans="3:34">
      <c r="C14928" s="111"/>
      <c r="D14928" s="111"/>
      <c r="E14928" s="111"/>
      <c r="F14928" s="138"/>
      <c r="G14928" s="111"/>
      <c r="J14928" s="111"/>
      <c r="AD14928" s="111"/>
      <c r="AH14928" s="111"/>
    </row>
    <row r="14929" spans="3:34">
      <c r="C14929" s="111"/>
      <c r="D14929" s="111"/>
      <c r="E14929" s="111"/>
      <c r="F14929" s="138"/>
      <c r="G14929" s="111"/>
      <c r="J14929" s="111"/>
      <c r="AD14929" s="111"/>
      <c r="AH14929" s="111"/>
    </row>
    <row r="14930" spans="3:34">
      <c r="C14930" s="111"/>
      <c r="D14930" s="111"/>
      <c r="E14930" s="111"/>
      <c r="F14930" s="138"/>
      <c r="G14930" s="111"/>
      <c r="J14930" s="111"/>
      <c r="AD14930" s="111"/>
      <c r="AH14930" s="111"/>
    </row>
    <row r="14931" spans="3:34">
      <c r="C14931" s="111"/>
      <c r="D14931" s="111"/>
      <c r="E14931" s="111"/>
      <c r="F14931" s="138"/>
      <c r="G14931" s="111"/>
      <c r="J14931" s="111"/>
      <c r="AD14931" s="111"/>
      <c r="AH14931" s="111"/>
    </row>
    <row r="14932" spans="3:34">
      <c r="C14932" s="111"/>
      <c r="D14932" s="111"/>
      <c r="E14932" s="111"/>
      <c r="F14932" s="138"/>
      <c r="G14932" s="111"/>
      <c r="J14932" s="111"/>
      <c r="AD14932" s="111"/>
      <c r="AH14932" s="111"/>
    </row>
    <row r="14933" spans="3:34">
      <c r="C14933" s="111"/>
      <c r="D14933" s="111"/>
      <c r="E14933" s="111"/>
      <c r="F14933" s="138"/>
      <c r="G14933" s="111"/>
      <c r="J14933" s="111"/>
      <c r="AD14933" s="111"/>
      <c r="AH14933" s="111"/>
    </row>
    <row r="14934" spans="3:34">
      <c r="C14934" s="111"/>
      <c r="D14934" s="111"/>
      <c r="E14934" s="111"/>
      <c r="F14934" s="138"/>
      <c r="G14934" s="111"/>
      <c r="J14934" s="111"/>
      <c r="AD14934" s="111"/>
      <c r="AH14934" s="111"/>
    </row>
    <row r="14935" spans="3:34">
      <c r="C14935" s="111"/>
      <c r="D14935" s="111"/>
      <c r="E14935" s="111"/>
      <c r="F14935" s="138"/>
      <c r="G14935" s="111"/>
      <c r="J14935" s="111"/>
      <c r="AD14935" s="111"/>
      <c r="AH14935" s="111"/>
    </row>
    <row r="14936" spans="3:34">
      <c r="C14936" s="111"/>
      <c r="D14936" s="111"/>
      <c r="E14936" s="111"/>
      <c r="F14936" s="138"/>
      <c r="G14936" s="111"/>
      <c r="J14936" s="111"/>
      <c r="AD14936" s="111"/>
      <c r="AH14936" s="111"/>
    </row>
    <row r="14937" spans="3:34">
      <c r="C14937" s="111"/>
      <c r="D14937" s="111"/>
      <c r="E14937" s="111"/>
      <c r="F14937" s="138"/>
      <c r="G14937" s="111"/>
      <c r="J14937" s="111"/>
      <c r="AD14937" s="111"/>
      <c r="AH14937" s="111"/>
    </row>
    <row r="14938" spans="3:34">
      <c r="C14938" s="111"/>
      <c r="D14938" s="111"/>
      <c r="E14938" s="111"/>
      <c r="F14938" s="138"/>
      <c r="G14938" s="111"/>
      <c r="J14938" s="111"/>
      <c r="AD14938" s="111"/>
      <c r="AH14938" s="111"/>
    </row>
    <row r="14939" spans="3:34">
      <c r="C14939" s="111"/>
      <c r="D14939" s="111"/>
      <c r="E14939" s="111"/>
      <c r="F14939" s="138"/>
      <c r="G14939" s="111"/>
      <c r="J14939" s="111"/>
      <c r="AD14939" s="111"/>
      <c r="AH14939" s="111"/>
    </row>
    <row r="14940" spans="3:34">
      <c r="C14940" s="111"/>
      <c r="D14940" s="111"/>
      <c r="E14940" s="111"/>
      <c r="F14940" s="138"/>
      <c r="G14940" s="111"/>
      <c r="J14940" s="111"/>
      <c r="AD14940" s="111"/>
      <c r="AH14940" s="111"/>
    </row>
    <row r="14941" spans="3:34">
      <c r="C14941" s="111"/>
      <c r="D14941" s="111"/>
      <c r="E14941" s="111"/>
      <c r="F14941" s="138"/>
      <c r="G14941" s="111"/>
      <c r="J14941" s="111"/>
      <c r="AD14941" s="111"/>
      <c r="AH14941" s="111"/>
    </row>
    <row r="14942" spans="3:34">
      <c r="C14942" s="111"/>
      <c r="D14942" s="111"/>
      <c r="E14942" s="111"/>
      <c r="F14942" s="138"/>
      <c r="G14942" s="111"/>
      <c r="J14942" s="111"/>
      <c r="AD14942" s="111"/>
      <c r="AH14942" s="111"/>
    </row>
    <row r="14943" spans="3:34">
      <c r="C14943" s="111"/>
      <c r="D14943" s="111"/>
      <c r="E14943" s="111"/>
      <c r="F14943" s="138"/>
      <c r="G14943" s="111"/>
      <c r="J14943" s="111"/>
      <c r="AD14943" s="111"/>
      <c r="AH14943" s="111"/>
    </row>
    <row r="14944" spans="3:34">
      <c r="C14944" s="111"/>
      <c r="D14944" s="111"/>
      <c r="E14944" s="111"/>
      <c r="F14944" s="138"/>
      <c r="G14944" s="111"/>
      <c r="J14944" s="111"/>
      <c r="AD14944" s="111"/>
      <c r="AH14944" s="111"/>
    </row>
    <row r="14945" spans="3:34">
      <c r="C14945" s="111"/>
      <c r="D14945" s="111"/>
      <c r="E14945" s="111"/>
      <c r="F14945" s="138"/>
      <c r="G14945" s="111"/>
      <c r="J14945" s="111"/>
      <c r="AD14945" s="111"/>
      <c r="AH14945" s="111"/>
    </row>
    <row r="14946" spans="3:34">
      <c r="C14946" s="111"/>
      <c r="D14946" s="111"/>
      <c r="E14946" s="111"/>
      <c r="F14946" s="138"/>
      <c r="G14946" s="111"/>
      <c r="J14946" s="111"/>
      <c r="AD14946" s="111"/>
      <c r="AH14946" s="111"/>
    </row>
    <row r="14947" spans="3:34">
      <c r="C14947" s="111"/>
      <c r="D14947" s="111"/>
      <c r="E14947" s="111"/>
      <c r="F14947" s="138"/>
      <c r="G14947" s="111"/>
      <c r="J14947" s="111"/>
      <c r="AD14947" s="111"/>
      <c r="AH14947" s="111"/>
    </row>
    <row r="14948" spans="3:34">
      <c r="C14948" s="111"/>
      <c r="D14948" s="111"/>
      <c r="E14948" s="111"/>
      <c r="F14948" s="138"/>
      <c r="G14948" s="111"/>
      <c r="J14948" s="111"/>
      <c r="AD14948" s="111"/>
      <c r="AH14948" s="111"/>
    </row>
    <row r="14949" spans="3:34">
      <c r="C14949" s="111"/>
      <c r="D14949" s="111"/>
      <c r="E14949" s="111"/>
      <c r="F14949" s="138"/>
      <c r="G14949" s="111"/>
      <c r="J14949" s="111"/>
      <c r="AD14949" s="111"/>
      <c r="AH14949" s="111"/>
    </row>
    <row r="14950" spans="3:34">
      <c r="C14950" s="111"/>
      <c r="D14950" s="111"/>
      <c r="E14950" s="111"/>
      <c r="F14950" s="138"/>
      <c r="G14950" s="111"/>
      <c r="J14950" s="111"/>
      <c r="AD14950" s="111"/>
      <c r="AH14950" s="111"/>
    </row>
    <row r="14951" spans="3:34">
      <c r="C14951" s="111"/>
      <c r="D14951" s="111"/>
      <c r="E14951" s="111"/>
      <c r="F14951" s="138"/>
      <c r="G14951" s="111"/>
      <c r="J14951" s="111"/>
      <c r="AD14951" s="111"/>
      <c r="AH14951" s="111"/>
    </row>
    <row r="14952" spans="3:34">
      <c r="C14952" s="111"/>
      <c r="D14952" s="111"/>
      <c r="E14952" s="111"/>
      <c r="F14952" s="138"/>
      <c r="G14952" s="111"/>
      <c r="J14952" s="111"/>
      <c r="AD14952" s="111"/>
      <c r="AH14952" s="111"/>
    </row>
    <row r="14953" spans="3:34">
      <c r="C14953" s="111"/>
      <c r="D14953" s="111"/>
      <c r="E14953" s="111"/>
      <c r="F14953" s="138"/>
      <c r="G14953" s="111"/>
      <c r="J14953" s="111"/>
      <c r="AD14953" s="111"/>
      <c r="AH14953" s="111"/>
    </row>
    <row r="14954" spans="3:34">
      <c r="C14954" s="111"/>
      <c r="D14954" s="111"/>
      <c r="E14954" s="111"/>
      <c r="F14954" s="138"/>
      <c r="G14954" s="111"/>
      <c r="J14954" s="111"/>
      <c r="AD14954" s="111"/>
      <c r="AH14954" s="111"/>
    </row>
    <row r="14955" spans="3:34">
      <c r="C14955" s="111"/>
      <c r="D14955" s="111"/>
      <c r="E14955" s="111"/>
      <c r="F14955" s="138"/>
      <c r="G14955" s="111"/>
      <c r="J14955" s="111"/>
      <c r="AD14955" s="111"/>
      <c r="AH14955" s="111"/>
    </row>
    <row r="14956" spans="3:34">
      <c r="C14956" s="111"/>
      <c r="D14956" s="111"/>
      <c r="E14956" s="111"/>
      <c r="F14956" s="138"/>
      <c r="G14956" s="111"/>
      <c r="J14956" s="111"/>
      <c r="AD14956" s="111"/>
      <c r="AH14956" s="111"/>
    </row>
    <row r="14957" spans="3:34">
      <c r="C14957" s="111"/>
      <c r="D14957" s="111"/>
      <c r="E14957" s="111"/>
      <c r="F14957" s="138"/>
      <c r="G14957" s="111"/>
      <c r="J14957" s="111"/>
      <c r="AD14957" s="111"/>
      <c r="AH14957" s="111"/>
    </row>
    <row r="14958" spans="3:34">
      <c r="C14958" s="111"/>
      <c r="D14958" s="111"/>
      <c r="E14958" s="111"/>
      <c r="F14958" s="138"/>
      <c r="G14958" s="111"/>
      <c r="J14958" s="111"/>
      <c r="AD14958" s="111"/>
      <c r="AH14958" s="111"/>
    </row>
    <row r="14959" spans="3:34">
      <c r="C14959" s="111"/>
      <c r="D14959" s="111"/>
      <c r="E14959" s="111"/>
      <c r="F14959" s="138"/>
      <c r="G14959" s="111"/>
      <c r="J14959" s="111"/>
      <c r="AD14959" s="111"/>
      <c r="AH14959" s="111"/>
    </row>
    <row r="14960" spans="3:34">
      <c r="C14960" s="111"/>
      <c r="D14960" s="111"/>
      <c r="E14960" s="111"/>
      <c r="F14960" s="138"/>
      <c r="G14960" s="111"/>
      <c r="J14960" s="111"/>
      <c r="AD14960" s="111"/>
      <c r="AH14960" s="111"/>
    </row>
    <row r="14961" spans="3:34">
      <c r="C14961" s="111"/>
      <c r="D14961" s="111"/>
      <c r="E14961" s="111"/>
      <c r="F14961" s="138"/>
      <c r="G14961" s="111"/>
      <c r="J14961" s="111"/>
      <c r="AD14961" s="111"/>
      <c r="AH14961" s="111"/>
    </row>
    <row r="14962" spans="3:34">
      <c r="C14962" s="111"/>
      <c r="D14962" s="111"/>
      <c r="E14962" s="111"/>
      <c r="F14962" s="138"/>
      <c r="G14962" s="111"/>
      <c r="J14962" s="111"/>
      <c r="AD14962" s="111"/>
      <c r="AH14962" s="111"/>
    </row>
    <row r="14963" spans="3:34">
      <c r="C14963" s="111"/>
      <c r="D14963" s="111"/>
      <c r="E14963" s="111"/>
      <c r="F14963" s="138"/>
      <c r="G14963" s="111"/>
      <c r="J14963" s="111"/>
      <c r="AD14963" s="111"/>
      <c r="AH14963" s="111"/>
    </row>
    <row r="14964" spans="3:34">
      <c r="C14964" s="111"/>
      <c r="D14964" s="111"/>
      <c r="E14964" s="111"/>
      <c r="F14964" s="138"/>
      <c r="G14964" s="111"/>
      <c r="J14964" s="111"/>
      <c r="AD14964" s="111"/>
      <c r="AH14964" s="111"/>
    </row>
    <row r="14965" spans="3:34">
      <c r="C14965" s="111"/>
      <c r="D14965" s="111"/>
      <c r="E14965" s="111"/>
      <c r="F14965" s="138"/>
      <c r="G14965" s="111"/>
      <c r="J14965" s="111"/>
      <c r="AD14965" s="111"/>
      <c r="AH14965" s="111"/>
    </row>
    <row r="14966" spans="3:34">
      <c r="C14966" s="111"/>
      <c r="D14966" s="111"/>
      <c r="E14966" s="111"/>
      <c r="F14966" s="138"/>
      <c r="G14966" s="111"/>
      <c r="J14966" s="111"/>
      <c r="AD14966" s="111"/>
      <c r="AH14966" s="111"/>
    </row>
    <row r="14967" spans="3:34">
      <c r="C14967" s="111"/>
      <c r="D14967" s="111"/>
      <c r="E14967" s="111"/>
      <c r="F14967" s="138"/>
      <c r="G14967" s="111"/>
      <c r="J14967" s="111"/>
      <c r="AD14967" s="111"/>
      <c r="AH14967" s="111"/>
    </row>
    <row r="14968" spans="3:34">
      <c r="C14968" s="111"/>
      <c r="D14968" s="111"/>
      <c r="E14968" s="111"/>
      <c r="F14968" s="138"/>
      <c r="G14968" s="111"/>
      <c r="J14968" s="111"/>
      <c r="AD14968" s="111"/>
      <c r="AH14968" s="111"/>
    </row>
    <row r="14969" spans="3:34">
      <c r="C14969" s="111"/>
      <c r="D14969" s="111"/>
      <c r="E14969" s="111"/>
      <c r="F14969" s="138"/>
      <c r="G14969" s="111"/>
      <c r="J14969" s="111"/>
      <c r="AD14969" s="111"/>
      <c r="AH14969" s="111"/>
    </row>
    <row r="14970" spans="3:34">
      <c r="C14970" s="111"/>
      <c r="D14970" s="111"/>
      <c r="E14970" s="111"/>
      <c r="F14970" s="138"/>
      <c r="G14970" s="111"/>
      <c r="J14970" s="111"/>
      <c r="AD14970" s="111"/>
      <c r="AH14970" s="111"/>
    </row>
    <row r="14971" spans="3:34">
      <c r="C14971" s="111"/>
      <c r="D14971" s="111"/>
      <c r="E14971" s="111"/>
      <c r="F14971" s="138"/>
      <c r="G14971" s="111"/>
      <c r="J14971" s="111"/>
      <c r="AD14971" s="111"/>
      <c r="AH14971" s="111"/>
    </row>
    <row r="14972" spans="3:34">
      <c r="C14972" s="111"/>
      <c r="D14972" s="111"/>
      <c r="E14972" s="111"/>
      <c r="F14972" s="138"/>
      <c r="G14972" s="111"/>
      <c r="J14972" s="111"/>
      <c r="AD14972" s="111"/>
      <c r="AH14972" s="111"/>
    </row>
    <row r="14973" spans="3:34">
      <c r="C14973" s="111"/>
      <c r="D14973" s="111"/>
      <c r="E14973" s="111"/>
      <c r="F14973" s="138"/>
      <c r="G14973" s="111"/>
      <c r="J14973" s="111"/>
      <c r="AD14973" s="111"/>
      <c r="AH14973" s="111"/>
    </row>
    <row r="14974" spans="3:34">
      <c r="C14974" s="111"/>
      <c r="D14974" s="111"/>
      <c r="E14974" s="111"/>
      <c r="F14974" s="138"/>
      <c r="G14974" s="111"/>
      <c r="J14974" s="111"/>
      <c r="AD14974" s="111"/>
      <c r="AH14974" s="111"/>
    </row>
    <row r="14975" spans="3:34">
      <c r="C14975" s="111"/>
      <c r="D14975" s="111"/>
      <c r="E14975" s="111"/>
      <c r="F14975" s="138"/>
      <c r="G14975" s="111"/>
      <c r="J14975" s="111"/>
      <c r="AD14975" s="111"/>
      <c r="AH14975" s="111"/>
    </row>
    <row r="14976" spans="3:34">
      <c r="C14976" s="111"/>
      <c r="D14976" s="111"/>
      <c r="E14976" s="111"/>
      <c r="F14976" s="138"/>
      <c r="G14976" s="111"/>
      <c r="J14976" s="111"/>
      <c r="AD14976" s="111"/>
      <c r="AH14976" s="111"/>
    </row>
    <row r="14977" spans="3:34">
      <c r="C14977" s="111"/>
      <c r="D14977" s="111"/>
      <c r="E14977" s="111"/>
      <c r="F14977" s="138"/>
      <c r="G14977" s="111"/>
      <c r="J14977" s="111"/>
      <c r="AD14977" s="111"/>
      <c r="AH14977" s="111"/>
    </row>
    <row r="14978" spans="3:34">
      <c r="C14978" s="111"/>
      <c r="D14978" s="111"/>
      <c r="E14978" s="111"/>
      <c r="F14978" s="138"/>
      <c r="G14978" s="111"/>
      <c r="J14978" s="111"/>
      <c r="AD14978" s="111"/>
      <c r="AH14978" s="111"/>
    </row>
    <row r="14979" spans="3:34">
      <c r="C14979" s="111"/>
      <c r="D14979" s="111"/>
      <c r="E14979" s="111"/>
      <c r="F14979" s="138"/>
      <c r="G14979" s="111"/>
      <c r="J14979" s="111"/>
      <c r="AD14979" s="111"/>
      <c r="AH14979" s="111"/>
    </row>
    <row r="14980" spans="3:34">
      <c r="C14980" s="111"/>
      <c r="D14980" s="111"/>
      <c r="E14980" s="111"/>
      <c r="F14980" s="138"/>
      <c r="G14980" s="111"/>
      <c r="J14980" s="111"/>
      <c r="AD14980" s="111"/>
      <c r="AH14980" s="111"/>
    </row>
    <row r="14981" spans="3:34">
      <c r="C14981" s="111"/>
      <c r="D14981" s="111"/>
      <c r="E14981" s="111"/>
      <c r="F14981" s="138"/>
      <c r="G14981" s="111"/>
      <c r="J14981" s="111"/>
      <c r="AD14981" s="111"/>
      <c r="AH14981" s="111"/>
    </row>
    <row r="14982" spans="3:34">
      <c r="C14982" s="111"/>
      <c r="D14982" s="111"/>
      <c r="E14982" s="111"/>
      <c r="F14982" s="138"/>
      <c r="G14982" s="111"/>
      <c r="J14982" s="111"/>
      <c r="AD14982" s="111"/>
      <c r="AH14982" s="111"/>
    </row>
    <row r="14983" spans="3:34">
      <c r="C14983" s="111"/>
      <c r="D14983" s="111"/>
      <c r="E14983" s="111"/>
      <c r="F14983" s="138"/>
      <c r="G14983" s="111"/>
      <c r="J14983" s="111"/>
      <c r="AD14983" s="111"/>
      <c r="AH14983" s="111"/>
    </row>
    <row r="14984" spans="3:34">
      <c r="C14984" s="111"/>
      <c r="D14984" s="111"/>
      <c r="E14984" s="111"/>
      <c r="F14984" s="138"/>
      <c r="G14984" s="111"/>
      <c r="J14984" s="111"/>
      <c r="AD14984" s="111"/>
      <c r="AH14984" s="111"/>
    </row>
    <row r="14985" spans="3:34">
      <c r="C14985" s="111"/>
      <c r="D14985" s="111"/>
      <c r="E14985" s="111"/>
      <c r="F14985" s="138"/>
      <c r="G14985" s="111"/>
      <c r="J14985" s="111"/>
      <c r="AD14985" s="111"/>
      <c r="AH14985" s="111"/>
    </row>
    <row r="14986" spans="3:34">
      <c r="C14986" s="111"/>
      <c r="D14986" s="111"/>
      <c r="E14986" s="111"/>
      <c r="F14986" s="138"/>
      <c r="G14986" s="111"/>
      <c r="J14986" s="111"/>
      <c r="AD14986" s="111"/>
      <c r="AH14986" s="111"/>
    </row>
    <row r="14987" spans="3:34">
      <c r="C14987" s="111"/>
      <c r="D14987" s="111"/>
      <c r="E14987" s="111"/>
      <c r="F14987" s="138"/>
      <c r="G14987" s="111"/>
      <c r="J14987" s="111"/>
      <c r="AD14987" s="111"/>
      <c r="AH14987" s="111"/>
    </row>
    <row r="14988" spans="3:34">
      <c r="C14988" s="111"/>
      <c r="D14988" s="111"/>
      <c r="E14988" s="111"/>
      <c r="F14988" s="138"/>
      <c r="G14988" s="111"/>
      <c r="J14988" s="111"/>
      <c r="AD14988" s="111"/>
      <c r="AH14988" s="111"/>
    </row>
    <row r="14989" spans="3:34">
      <c r="C14989" s="111"/>
      <c r="D14989" s="111"/>
      <c r="E14989" s="111"/>
      <c r="F14989" s="138"/>
      <c r="G14989" s="111"/>
      <c r="J14989" s="111"/>
      <c r="AD14989" s="111"/>
      <c r="AH14989" s="111"/>
    </row>
    <row r="14990" spans="3:34">
      <c r="C14990" s="111"/>
      <c r="D14990" s="111"/>
      <c r="E14990" s="111"/>
      <c r="F14990" s="138"/>
      <c r="G14990" s="111"/>
      <c r="J14990" s="111"/>
      <c r="AD14990" s="111"/>
      <c r="AH14990" s="111"/>
    </row>
    <row r="14991" spans="3:34">
      <c r="C14991" s="111"/>
      <c r="D14991" s="111"/>
      <c r="E14991" s="111"/>
      <c r="F14991" s="138"/>
      <c r="G14991" s="111"/>
      <c r="J14991" s="111"/>
      <c r="AD14991" s="111"/>
      <c r="AH14991" s="111"/>
    </row>
    <row r="14992" spans="3:34">
      <c r="C14992" s="111"/>
      <c r="D14992" s="111"/>
      <c r="E14992" s="111"/>
      <c r="F14992" s="138"/>
      <c r="G14992" s="111"/>
      <c r="J14992" s="111"/>
      <c r="AD14992" s="111"/>
      <c r="AH14992" s="111"/>
    </row>
    <row r="14993" spans="3:34">
      <c r="C14993" s="111"/>
      <c r="D14993" s="111"/>
      <c r="E14993" s="111"/>
      <c r="F14993" s="138"/>
      <c r="G14993" s="111"/>
      <c r="J14993" s="111"/>
      <c r="AD14993" s="111"/>
      <c r="AH14993" s="111"/>
    </row>
    <row r="14994" spans="3:34">
      <c r="C14994" s="111"/>
      <c r="D14994" s="111"/>
      <c r="E14994" s="111"/>
      <c r="F14994" s="138"/>
      <c r="G14994" s="111"/>
      <c r="J14994" s="111"/>
      <c r="AD14994" s="111"/>
      <c r="AH14994" s="111"/>
    </row>
    <row r="14995" spans="3:34">
      <c r="C14995" s="111"/>
      <c r="D14995" s="111"/>
      <c r="E14995" s="111"/>
      <c r="F14995" s="138"/>
      <c r="G14995" s="111"/>
      <c r="J14995" s="111"/>
      <c r="AD14995" s="111"/>
      <c r="AH14995" s="111"/>
    </row>
    <row r="14996" spans="3:34">
      <c r="C14996" s="111"/>
      <c r="D14996" s="111"/>
      <c r="E14996" s="111"/>
      <c r="F14996" s="138"/>
      <c r="G14996" s="111"/>
      <c r="J14996" s="111"/>
      <c r="AD14996" s="111"/>
      <c r="AH14996" s="111"/>
    </row>
    <row r="14997" spans="3:34">
      <c r="C14997" s="111"/>
      <c r="D14997" s="111"/>
      <c r="E14997" s="111"/>
      <c r="F14997" s="138"/>
      <c r="G14997" s="111"/>
      <c r="J14997" s="111"/>
      <c r="AD14997" s="111"/>
      <c r="AH14997" s="111"/>
    </row>
    <row r="14998" spans="3:34">
      <c r="C14998" s="111"/>
      <c r="D14998" s="111"/>
      <c r="E14998" s="111"/>
      <c r="F14998" s="138"/>
      <c r="G14998" s="111"/>
      <c r="J14998" s="111"/>
      <c r="AD14998" s="111"/>
      <c r="AH14998" s="111"/>
    </row>
    <row r="14999" spans="3:34">
      <c r="C14999" s="111"/>
      <c r="D14999" s="111"/>
      <c r="E14999" s="111"/>
      <c r="F14999" s="138"/>
      <c r="G14999" s="111"/>
      <c r="J14999" s="111"/>
      <c r="AD14999" s="111"/>
      <c r="AH14999" s="111"/>
    </row>
    <row r="15000" spans="3:34">
      <c r="C15000" s="111"/>
      <c r="D15000" s="111"/>
      <c r="E15000" s="111"/>
      <c r="F15000" s="138"/>
      <c r="G15000" s="111"/>
      <c r="J15000" s="111"/>
      <c r="AD15000" s="111"/>
      <c r="AH15000" s="111"/>
    </row>
    <row r="15001" spans="3:34">
      <c r="C15001" s="111"/>
      <c r="D15001" s="111"/>
      <c r="E15001" s="111"/>
      <c r="F15001" s="138"/>
      <c r="G15001" s="111"/>
      <c r="J15001" s="111"/>
      <c r="AD15001" s="111"/>
      <c r="AH15001" s="111"/>
    </row>
    <row r="15002" spans="3:34">
      <c r="C15002" s="111"/>
      <c r="D15002" s="111"/>
      <c r="E15002" s="111"/>
      <c r="F15002" s="138"/>
      <c r="G15002" s="111"/>
      <c r="J15002" s="111"/>
      <c r="AD15002" s="111"/>
      <c r="AH15002" s="111"/>
    </row>
    <row r="15003" spans="3:34">
      <c r="C15003" s="111"/>
      <c r="D15003" s="111"/>
      <c r="E15003" s="111"/>
      <c r="F15003" s="138"/>
      <c r="G15003" s="111"/>
      <c r="J15003" s="111"/>
      <c r="AD15003" s="111"/>
      <c r="AH15003" s="111"/>
    </row>
    <row r="15004" spans="3:34">
      <c r="C15004" s="111"/>
      <c r="D15004" s="111"/>
      <c r="E15004" s="111"/>
      <c r="F15004" s="138"/>
      <c r="G15004" s="111"/>
      <c r="J15004" s="111"/>
      <c r="AD15004" s="111"/>
      <c r="AH15004" s="111"/>
    </row>
    <row r="15005" spans="3:34">
      <c r="C15005" s="111"/>
      <c r="D15005" s="111"/>
      <c r="E15005" s="111"/>
      <c r="F15005" s="138"/>
      <c r="G15005" s="111"/>
      <c r="J15005" s="111"/>
      <c r="AD15005" s="111"/>
      <c r="AH15005" s="111"/>
    </row>
    <row r="15006" spans="3:34">
      <c r="C15006" s="111"/>
      <c r="D15006" s="111"/>
      <c r="E15006" s="111"/>
      <c r="F15006" s="138"/>
      <c r="G15006" s="111"/>
      <c r="J15006" s="111"/>
      <c r="AD15006" s="111"/>
      <c r="AH15006" s="111"/>
    </row>
    <row r="15007" spans="3:34">
      <c r="C15007" s="111"/>
      <c r="D15007" s="111"/>
      <c r="E15007" s="111"/>
      <c r="F15007" s="138"/>
      <c r="G15007" s="111"/>
      <c r="J15007" s="111"/>
      <c r="AD15007" s="111"/>
      <c r="AH15007" s="111"/>
    </row>
    <row r="15008" spans="3:34">
      <c r="C15008" s="111"/>
      <c r="D15008" s="111"/>
      <c r="E15008" s="111"/>
      <c r="F15008" s="138"/>
      <c r="G15008" s="111"/>
      <c r="J15008" s="111"/>
      <c r="AD15008" s="111"/>
      <c r="AH15008" s="111"/>
    </row>
    <row r="15009" spans="3:34">
      <c r="C15009" s="111"/>
      <c r="D15009" s="111"/>
      <c r="E15009" s="111"/>
      <c r="F15009" s="138"/>
      <c r="G15009" s="111"/>
      <c r="J15009" s="111"/>
      <c r="AD15009" s="111"/>
      <c r="AH15009" s="111"/>
    </row>
    <row r="15010" spans="3:34">
      <c r="C15010" s="111"/>
      <c r="D15010" s="111"/>
      <c r="E15010" s="111"/>
      <c r="F15010" s="138"/>
      <c r="G15010" s="111"/>
      <c r="J15010" s="111"/>
      <c r="AD15010" s="111"/>
      <c r="AH15010" s="111"/>
    </row>
    <row r="15011" spans="3:34">
      <c r="C15011" s="111"/>
      <c r="D15011" s="111"/>
      <c r="E15011" s="111"/>
      <c r="F15011" s="138"/>
      <c r="G15011" s="111"/>
      <c r="J15011" s="111"/>
      <c r="AD15011" s="111"/>
      <c r="AH15011" s="111"/>
    </row>
    <row r="15012" spans="3:34">
      <c r="C15012" s="111"/>
      <c r="D15012" s="111"/>
      <c r="E15012" s="111"/>
      <c r="F15012" s="138"/>
      <c r="G15012" s="111"/>
      <c r="J15012" s="111"/>
      <c r="AD15012" s="111"/>
      <c r="AH15012" s="111"/>
    </row>
    <row r="15013" spans="3:34">
      <c r="C15013" s="111"/>
      <c r="D15013" s="111"/>
      <c r="E15013" s="111"/>
      <c r="F15013" s="138"/>
      <c r="G15013" s="111"/>
      <c r="J15013" s="111"/>
      <c r="AD15013" s="111"/>
      <c r="AH15013" s="111"/>
    </row>
    <row r="15014" spans="3:34">
      <c r="C15014" s="111"/>
      <c r="D15014" s="111"/>
      <c r="E15014" s="111"/>
      <c r="F15014" s="138"/>
      <c r="G15014" s="111"/>
      <c r="J15014" s="111"/>
      <c r="AD15014" s="111"/>
      <c r="AH15014" s="111"/>
    </row>
    <row r="15015" spans="3:34">
      <c r="C15015" s="111"/>
      <c r="D15015" s="111"/>
      <c r="E15015" s="111"/>
      <c r="F15015" s="138"/>
      <c r="G15015" s="111"/>
      <c r="J15015" s="111"/>
      <c r="AD15015" s="111"/>
      <c r="AH15015" s="111"/>
    </row>
    <row r="15016" spans="3:34">
      <c r="C15016" s="111"/>
      <c r="D15016" s="111"/>
      <c r="E15016" s="111"/>
      <c r="F15016" s="138"/>
      <c r="G15016" s="111"/>
      <c r="J15016" s="111"/>
      <c r="AD15016" s="111"/>
      <c r="AH15016" s="111"/>
    </row>
    <row r="15017" spans="3:34">
      <c r="C15017" s="111"/>
      <c r="D15017" s="111"/>
      <c r="E15017" s="111"/>
      <c r="F15017" s="138"/>
      <c r="G15017" s="111"/>
      <c r="J15017" s="111"/>
      <c r="AD15017" s="111"/>
      <c r="AH15017" s="111"/>
    </row>
    <row r="15018" spans="3:34">
      <c r="C15018" s="111"/>
      <c r="D15018" s="111"/>
      <c r="E15018" s="111"/>
      <c r="F15018" s="138"/>
      <c r="G15018" s="111"/>
      <c r="J15018" s="111"/>
      <c r="AD15018" s="111"/>
      <c r="AH15018" s="111"/>
    </row>
    <row r="15019" spans="3:34">
      <c r="C15019" s="111"/>
      <c r="D15019" s="111"/>
      <c r="E15019" s="111"/>
      <c r="F15019" s="138"/>
      <c r="G15019" s="111"/>
      <c r="J15019" s="111"/>
      <c r="AD15019" s="111"/>
      <c r="AH15019" s="111"/>
    </row>
    <row r="15020" spans="3:34">
      <c r="C15020" s="111"/>
      <c r="D15020" s="111"/>
      <c r="E15020" s="111"/>
      <c r="F15020" s="138"/>
      <c r="G15020" s="111"/>
      <c r="J15020" s="111"/>
      <c r="AD15020" s="111"/>
      <c r="AH15020" s="111"/>
    </row>
    <row r="15021" spans="3:34">
      <c r="C15021" s="111"/>
      <c r="D15021" s="111"/>
      <c r="E15021" s="111"/>
      <c r="F15021" s="138"/>
      <c r="G15021" s="111"/>
      <c r="J15021" s="111"/>
      <c r="AD15021" s="111"/>
      <c r="AH15021" s="111"/>
    </row>
    <row r="15022" spans="3:34">
      <c r="C15022" s="111"/>
      <c r="D15022" s="111"/>
      <c r="E15022" s="111"/>
      <c r="F15022" s="138"/>
      <c r="G15022" s="111"/>
      <c r="J15022" s="111"/>
      <c r="AD15022" s="111"/>
      <c r="AH15022" s="111"/>
    </row>
    <row r="15023" spans="3:34">
      <c r="C15023" s="111"/>
      <c r="D15023" s="111"/>
      <c r="E15023" s="111"/>
      <c r="F15023" s="138"/>
      <c r="G15023" s="111"/>
      <c r="J15023" s="111"/>
      <c r="AD15023" s="111"/>
      <c r="AH15023" s="111"/>
    </row>
    <row r="15024" spans="3:34">
      <c r="C15024" s="111"/>
      <c r="D15024" s="111"/>
      <c r="E15024" s="111"/>
      <c r="F15024" s="138"/>
      <c r="G15024" s="111"/>
      <c r="J15024" s="111"/>
      <c r="AD15024" s="111"/>
      <c r="AH15024" s="111"/>
    </row>
    <row r="15025" spans="3:34">
      <c r="C15025" s="111"/>
      <c r="D15025" s="111"/>
      <c r="E15025" s="111"/>
      <c r="F15025" s="138"/>
      <c r="G15025" s="111"/>
      <c r="J15025" s="111"/>
      <c r="AD15025" s="111"/>
      <c r="AH15025" s="111"/>
    </row>
    <row r="15026" spans="3:34">
      <c r="C15026" s="111"/>
      <c r="D15026" s="111"/>
      <c r="E15026" s="111"/>
      <c r="F15026" s="138"/>
      <c r="G15026" s="111"/>
      <c r="J15026" s="111"/>
      <c r="AD15026" s="111"/>
      <c r="AH15026" s="111"/>
    </row>
    <row r="15027" spans="3:34">
      <c r="C15027" s="111"/>
      <c r="D15027" s="111"/>
      <c r="E15027" s="111"/>
      <c r="F15027" s="138"/>
      <c r="G15027" s="111"/>
      <c r="J15027" s="111"/>
      <c r="AD15027" s="111"/>
      <c r="AH15027" s="111"/>
    </row>
    <row r="15028" spans="3:34">
      <c r="C15028" s="111"/>
      <c r="D15028" s="111"/>
      <c r="E15028" s="111"/>
      <c r="F15028" s="138"/>
      <c r="G15028" s="111"/>
      <c r="J15028" s="111"/>
      <c r="AD15028" s="111"/>
      <c r="AH15028" s="111"/>
    </row>
    <row r="15029" spans="3:34">
      <c r="C15029" s="111"/>
      <c r="D15029" s="111"/>
      <c r="E15029" s="111"/>
      <c r="F15029" s="138"/>
      <c r="G15029" s="111"/>
      <c r="J15029" s="111"/>
      <c r="AD15029" s="111"/>
      <c r="AH15029" s="111"/>
    </row>
    <row r="15030" spans="3:34">
      <c r="C15030" s="111"/>
      <c r="D15030" s="111"/>
      <c r="E15030" s="111"/>
      <c r="F15030" s="138"/>
      <c r="G15030" s="111"/>
      <c r="J15030" s="111"/>
      <c r="AD15030" s="111"/>
      <c r="AH15030" s="111"/>
    </row>
    <row r="15031" spans="3:34">
      <c r="C15031" s="111"/>
      <c r="D15031" s="111"/>
      <c r="E15031" s="111"/>
      <c r="F15031" s="138"/>
      <c r="G15031" s="111"/>
      <c r="J15031" s="111"/>
      <c r="AD15031" s="111"/>
      <c r="AH15031" s="111"/>
    </row>
    <row r="15032" spans="3:34">
      <c r="C15032" s="111"/>
      <c r="D15032" s="111"/>
      <c r="E15032" s="111"/>
      <c r="F15032" s="138"/>
      <c r="G15032" s="111"/>
      <c r="J15032" s="111"/>
      <c r="AD15032" s="111"/>
      <c r="AH15032" s="111"/>
    </row>
    <row r="15033" spans="3:34">
      <c r="C15033" s="111"/>
      <c r="D15033" s="111"/>
      <c r="E15033" s="111"/>
      <c r="F15033" s="138"/>
      <c r="G15033" s="111"/>
      <c r="J15033" s="111"/>
      <c r="AD15033" s="111"/>
      <c r="AH15033" s="111"/>
    </row>
    <row r="15034" spans="3:34">
      <c r="C15034" s="111"/>
      <c r="D15034" s="111"/>
      <c r="E15034" s="111"/>
      <c r="F15034" s="138"/>
      <c r="G15034" s="111"/>
      <c r="J15034" s="111"/>
      <c r="AD15034" s="111"/>
      <c r="AH15034" s="111"/>
    </row>
    <row r="15035" spans="3:34">
      <c r="C15035" s="111"/>
      <c r="D15035" s="111"/>
      <c r="E15035" s="111"/>
      <c r="F15035" s="138"/>
      <c r="G15035" s="111"/>
      <c r="J15035" s="111"/>
      <c r="AD15035" s="111"/>
      <c r="AH15035" s="111"/>
    </row>
    <row r="15036" spans="3:34">
      <c r="C15036" s="111"/>
      <c r="D15036" s="111"/>
      <c r="E15036" s="111"/>
      <c r="F15036" s="138"/>
      <c r="G15036" s="111"/>
      <c r="J15036" s="111"/>
      <c r="AD15036" s="111"/>
      <c r="AH15036" s="111"/>
    </row>
    <row r="15037" spans="3:34">
      <c r="C15037" s="111"/>
      <c r="D15037" s="111"/>
      <c r="E15037" s="111"/>
      <c r="F15037" s="138"/>
      <c r="G15037" s="111"/>
      <c r="J15037" s="111"/>
      <c r="AD15037" s="111"/>
      <c r="AH15037" s="111"/>
    </row>
    <row r="15038" spans="3:34">
      <c r="C15038" s="111"/>
      <c r="D15038" s="111"/>
      <c r="E15038" s="111"/>
      <c r="F15038" s="138"/>
      <c r="G15038" s="111"/>
      <c r="J15038" s="111"/>
      <c r="AD15038" s="111"/>
      <c r="AH15038" s="111"/>
    </row>
    <row r="15039" spans="3:34">
      <c r="C15039" s="111"/>
      <c r="D15039" s="111"/>
      <c r="E15039" s="111"/>
      <c r="F15039" s="138"/>
      <c r="G15039" s="111"/>
      <c r="J15039" s="111"/>
      <c r="AD15039" s="111"/>
      <c r="AH15039" s="111"/>
    </row>
    <row r="15040" spans="3:34">
      <c r="C15040" s="111"/>
      <c r="D15040" s="111"/>
      <c r="E15040" s="111"/>
      <c r="F15040" s="138"/>
      <c r="G15040" s="111"/>
      <c r="J15040" s="111"/>
      <c r="AD15040" s="111"/>
      <c r="AH15040" s="111"/>
    </row>
    <row r="15041" spans="3:34">
      <c r="C15041" s="111"/>
      <c r="D15041" s="111"/>
      <c r="E15041" s="111"/>
      <c r="F15041" s="138"/>
      <c r="G15041" s="111"/>
      <c r="J15041" s="111"/>
      <c r="AD15041" s="111"/>
      <c r="AH15041" s="111"/>
    </row>
    <row r="15042" spans="3:34">
      <c r="C15042" s="111"/>
      <c r="D15042" s="111"/>
      <c r="E15042" s="111"/>
      <c r="F15042" s="138"/>
      <c r="G15042" s="111"/>
      <c r="J15042" s="111"/>
      <c r="AD15042" s="111"/>
      <c r="AH15042" s="111"/>
    </row>
    <row r="15043" spans="3:34">
      <c r="C15043" s="111"/>
      <c r="D15043" s="111"/>
      <c r="E15043" s="111"/>
      <c r="F15043" s="138"/>
      <c r="G15043" s="111"/>
      <c r="J15043" s="111"/>
      <c r="AD15043" s="111"/>
      <c r="AH15043" s="111"/>
    </row>
    <row r="15044" spans="3:34">
      <c r="C15044" s="111"/>
      <c r="D15044" s="111"/>
      <c r="E15044" s="111"/>
      <c r="F15044" s="138"/>
      <c r="G15044" s="111"/>
      <c r="J15044" s="111"/>
      <c r="AD15044" s="111"/>
      <c r="AH15044" s="111"/>
    </row>
    <row r="15045" spans="3:34">
      <c r="C15045" s="111"/>
      <c r="D15045" s="111"/>
      <c r="E15045" s="111"/>
      <c r="F15045" s="138"/>
      <c r="G15045" s="111"/>
      <c r="J15045" s="111"/>
      <c r="AD15045" s="111"/>
      <c r="AH15045" s="111"/>
    </row>
    <row r="15046" spans="3:34">
      <c r="C15046" s="111"/>
      <c r="D15046" s="111"/>
      <c r="E15046" s="111"/>
      <c r="F15046" s="138"/>
      <c r="G15046" s="111"/>
      <c r="J15046" s="111"/>
      <c r="AD15046" s="111"/>
      <c r="AH15046" s="111"/>
    </row>
    <row r="15047" spans="3:34">
      <c r="C15047" s="111"/>
      <c r="D15047" s="111"/>
      <c r="E15047" s="111"/>
      <c r="F15047" s="138"/>
      <c r="G15047" s="111"/>
      <c r="J15047" s="111"/>
      <c r="AD15047" s="111"/>
      <c r="AH15047" s="111"/>
    </row>
    <row r="15048" spans="3:34">
      <c r="C15048" s="111"/>
      <c r="D15048" s="111"/>
      <c r="E15048" s="111"/>
      <c r="F15048" s="138"/>
      <c r="G15048" s="111"/>
      <c r="J15048" s="111"/>
      <c r="AD15048" s="111"/>
      <c r="AH15048" s="111"/>
    </row>
    <row r="15049" spans="3:34">
      <c r="C15049" s="111"/>
      <c r="D15049" s="111"/>
      <c r="E15049" s="111"/>
      <c r="F15049" s="138"/>
      <c r="G15049" s="111"/>
      <c r="J15049" s="111"/>
      <c r="AD15049" s="111"/>
      <c r="AH15049" s="111"/>
    </row>
    <row r="15050" spans="3:34">
      <c r="C15050" s="111"/>
      <c r="D15050" s="111"/>
      <c r="E15050" s="111"/>
      <c r="F15050" s="138"/>
      <c r="G15050" s="111"/>
      <c r="J15050" s="111"/>
      <c r="AD15050" s="111"/>
      <c r="AH15050" s="111"/>
    </row>
    <row r="15051" spans="3:34">
      <c r="C15051" s="111"/>
      <c r="D15051" s="111"/>
      <c r="E15051" s="111"/>
      <c r="F15051" s="138"/>
      <c r="G15051" s="111"/>
      <c r="J15051" s="111"/>
      <c r="AD15051" s="111"/>
      <c r="AH15051" s="111"/>
    </row>
    <row r="15052" spans="3:34">
      <c r="C15052" s="111"/>
      <c r="D15052" s="111"/>
      <c r="E15052" s="111"/>
      <c r="F15052" s="138"/>
      <c r="G15052" s="111"/>
      <c r="J15052" s="111"/>
      <c r="AD15052" s="111"/>
      <c r="AH15052" s="111"/>
    </row>
    <row r="15053" spans="3:34">
      <c r="C15053" s="111"/>
      <c r="D15053" s="111"/>
      <c r="E15053" s="111"/>
      <c r="F15053" s="138"/>
      <c r="G15053" s="111"/>
      <c r="J15053" s="111"/>
      <c r="AD15053" s="111"/>
      <c r="AH15053" s="111"/>
    </row>
    <row r="15054" spans="3:34">
      <c r="C15054" s="111"/>
      <c r="D15054" s="111"/>
      <c r="E15054" s="111"/>
      <c r="F15054" s="138"/>
      <c r="G15054" s="111"/>
      <c r="J15054" s="111"/>
      <c r="AD15054" s="111"/>
      <c r="AH15054" s="111"/>
    </row>
    <row r="15055" spans="3:34">
      <c r="C15055" s="111"/>
      <c r="D15055" s="111"/>
      <c r="E15055" s="111"/>
      <c r="F15055" s="138"/>
      <c r="G15055" s="111"/>
      <c r="J15055" s="111"/>
      <c r="AD15055" s="111"/>
      <c r="AH15055" s="111"/>
    </row>
    <row r="15056" spans="3:34">
      <c r="C15056" s="111"/>
      <c r="D15056" s="111"/>
      <c r="E15056" s="111"/>
      <c r="F15056" s="138"/>
      <c r="G15056" s="111"/>
      <c r="J15056" s="111"/>
      <c r="AD15056" s="111"/>
      <c r="AH15056" s="111"/>
    </row>
    <row r="15057" spans="3:34">
      <c r="C15057" s="111"/>
      <c r="D15057" s="111"/>
      <c r="E15057" s="111"/>
      <c r="F15057" s="138"/>
      <c r="G15057" s="111"/>
      <c r="J15057" s="111"/>
      <c r="AD15057" s="111"/>
      <c r="AH15057" s="111"/>
    </row>
    <row r="15058" spans="3:34">
      <c r="C15058" s="111"/>
      <c r="D15058" s="111"/>
      <c r="E15058" s="111"/>
      <c r="F15058" s="138"/>
      <c r="G15058" s="111"/>
      <c r="J15058" s="111"/>
      <c r="AD15058" s="111"/>
      <c r="AH15058" s="111"/>
    </row>
    <row r="15059" spans="3:34">
      <c r="C15059" s="111"/>
      <c r="D15059" s="111"/>
      <c r="E15059" s="111"/>
      <c r="F15059" s="138"/>
      <c r="G15059" s="111"/>
      <c r="J15059" s="111"/>
      <c r="AD15059" s="111"/>
      <c r="AH15059" s="111"/>
    </row>
    <row r="15060" spans="3:34">
      <c r="C15060" s="111"/>
      <c r="D15060" s="111"/>
      <c r="E15060" s="111"/>
      <c r="F15060" s="138"/>
      <c r="G15060" s="111"/>
      <c r="J15060" s="111"/>
      <c r="AD15060" s="111"/>
      <c r="AH15060" s="111"/>
    </row>
    <row r="15061" spans="3:34">
      <c r="C15061" s="111"/>
      <c r="D15061" s="111"/>
      <c r="E15061" s="111"/>
      <c r="F15061" s="138"/>
      <c r="G15061" s="111"/>
      <c r="J15061" s="111"/>
      <c r="AD15061" s="111"/>
      <c r="AH15061" s="111"/>
    </row>
    <row r="15062" spans="3:34">
      <c r="C15062" s="111"/>
      <c r="D15062" s="111"/>
      <c r="E15062" s="111"/>
      <c r="F15062" s="138"/>
      <c r="G15062" s="111"/>
      <c r="J15062" s="111"/>
      <c r="AD15062" s="111"/>
      <c r="AH15062" s="111"/>
    </row>
    <row r="15063" spans="3:34">
      <c r="C15063" s="111"/>
      <c r="D15063" s="111"/>
      <c r="E15063" s="111"/>
      <c r="F15063" s="138"/>
      <c r="G15063" s="111"/>
      <c r="J15063" s="111"/>
      <c r="AD15063" s="111"/>
      <c r="AH15063" s="111"/>
    </row>
    <row r="15064" spans="3:34">
      <c r="C15064" s="111"/>
      <c r="D15064" s="111"/>
      <c r="E15064" s="111"/>
      <c r="F15064" s="138"/>
      <c r="G15064" s="111"/>
      <c r="J15064" s="111"/>
      <c r="AD15064" s="111"/>
      <c r="AH15064" s="111"/>
    </row>
    <row r="15065" spans="3:34">
      <c r="C15065" s="111"/>
      <c r="D15065" s="111"/>
      <c r="E15065" s="111"/>
      <c r="F15065" s="138"/>
      <c r="G15065" s="111"/>
      <c r="J15065" s="111"/>
      <c r="AD15065" s="111"/>
      <c r="AH15065" s="111"/>
    </row>
    <row r="15066" spans="3:34">
      <c r="C15066" s="111"/>
      <c r="D15066" s="111"/>
      <c r="E15066" s="111"/>
      <c r="F15066" s="138"/>
      <c r="G15066" s="111"/>
      <c r="J15066" s="111"/>
      <c r="AD15066" s="111"/>
      <c r="AH15066" s="111"/>
    </row>
    <row r="15067" spans="3:34">
      <c r="C15067" s="111"/>
      <c r="D15067" s="111"/>
      <c r="E15067" s="111"/>
      <c r="F15067" s="138"/>
      <c r="G15067" s="111"/>
      <c r="J15067" s="111"/>
      <c r="AD15067" s="111"/>
      <c r="AH15067" s="111"/>
    </row>
    <row r="15068" spans="3:34">
      <c r="C15068" s="111"/>
      <c r="D15068" s="111"/>
      <c r="E15068" s="111"/>
      <c r="F15068" s="138"/>
      <c r="G15068" s="111"/>
      <c r="J15068" s="111"/>
      <c r="AD15068" s="111"/>
      <c r="AH15068" s="111"/>
    </row>
    <row r="15069" spans="3:34">
      <c r="C15069" s="111"/>
      <c r="D15069" s="111"/>
      <c r="E15069" s="111"/>
      <c r="F15069" s="138"/>
      <c r="G15069" s="111"/>
      <c r="J15069" s="111"/>
      <c r="AD15069" s="111"/>
      <c r="AH15069" s="111"/>
    </row>
    <row r="15070" spans="3:34">
      <c r="C15070" s="111"/>
      <c r="D15070" s="111"/>
      <c r="E15070" s="111"/>
      <c r="F15070" s="138"/>
      <c r="G15070" s="111"/>
      <c r="J15070" s="111"/>
      <c r="AD15070" s="111"/>
      <c r="AH15070" s="111"/>
    </row>
    <row r="15071" spans="3:34">
      <c r="C15071" s="111"/>
      <c r="D15071" s="111"/>
      <c r="E15071" s="111"/>
      <c r="F15071" s="138"/>
      <c r="G15071" s="111"/>
      <c r="J15071" s="111"/>
      <c r="AD15071" s="111"/>
      <c r="AH15071" s="111"/>
    </row>
    <row r="15072" spans="3:34">
      <c r="C15072" s="111"/>
      <c r="D15072" s="111"/>
      <c r="E15072" s="111"/>
      <c r="F15072" s="138"/>
      <c r="G15072" s="111"/>
      <c r="J15072" s="111"/>
      <c r="AD15072" s="111"/>
      <c r="AH15072" s="111"/>
    </row>
    <row r="15073" spans="3:34">
      <c r="C15073" s="111"/>
      <c r="D15073" s="111"/>
      <c r="E15073" s="111"/>
      <c r="F15073" s="138"/>
      <c r="G15073" s="111"/>
      <c r="J15073" s="111"/>
      <c r="AD15073" s="111"/>
      <c r="AH15073" s="111"/>
    </row>
    <row r="15074" spans="3:34">
      <c r="C15074" s="111"/>
      <c r="D15074" s="111"/>
      <c r="E15074" s="111"/>
      <c r="F15074" s="138"/>
      <c r="G15074" s="111"/>
      <c r="J15074" s="111"/>
      <c r="AD15074" s="111"/>
      <c r="AH15074" s="111"/>
    </row>
    <row r="15075" spans="3:34">
      <c r="C15075" s="111"/>
      <c r="D15075" s="111"/>
      <c r="E15075" s="111"/>
      <c r="F15075" s="138"/>
      <c r="G15075" s="111"/>
      <c r="J15075" s="111"/>
      <c r="AD15075" s="111"/>
      <c r="AH15075" s="111"/>
    </row>
    <row r="15076" spans="3:34">
      <c r="C15076" s="111"/>
      <c r="D15076" s="111"/>
      <c r="E15076" s="111"/>
      <c r="F15076" s="138"/>
      <c r="G15076" s="111"/>
      <c r="J15076" s="111"/>
      <c r="AD15076" s="111"/>
      <c r="AH15076" s="111"/>
    </row>
    <row r="15077" spans="3:34">
      <c r="C15077" s="111"/>
      <c r="D15077" s="111"/>
      <c r="E15077" s="111"/>
      <c r="F15077" s="138"/>
      <c r="G15077" s="111"/>
      <c r="J15077" s="111"/>
      <c r="AD15077" s="111"/>
      <c r="AH15077" s="111"/>
    </row>
    <row r="15078" spans="3:34">
      <c r="C15078" s="111"/>
      <c r="D15078" s="111"/>
      <c r="E15078" s="111"/>
      <c r="F15078" s="138"/>
      <c r="G15078" s="111"/>
      <c r="J15078" s="111"/>
      <c r="AD15078" s="111"/>
      <c r="AH15078" s="111"/>
    </row>
    <row r="15079" spans="3:34">
      <c r="C15079" s="111"/>
      <c r="D15079" s="111"/>
      <c r="E15079" s="111"/>
      <c r="F15079" s="138"/>
      <c r="G15079" s="111"/>
      <c r="J15079" s="111"/>
      <c r="AD15079" s="111"/>
      <c r="AH15079" s="111"/>
    </row>
    <row r="15080" spans="3:34">
      <c r="C15080" s="111"/>
      <c r="D15080" s="111"/>
      <c r="E15080" s="111"/>
      <c r="F15080" s="138"/>
      <c r="G15080" s="111"/>
      <c r="J15080" s="111"/>
      <c r="AD15080" s="111"/>
      <c r="AH15080" s="111"/>
    </row>
    <row r="15081" spans="3:34">
      <c r="C15081" s="111"/>
      <c r="D15081" s="111"/>
      <c r="E15081" s="111"/>
      <c r="F15081" s="138"/>
      <c r="G15081" s="111"/>
      <c r="J15081" s="111"/>
      <c r="AD15081" s="111"/>
      <c r="AH15081" s="111"/>
    </row>
    <row r="15082" spans="3:34">
      <c r="C15082" s="111"/>
      <c r="D15082" s="111"/>
      <c r="E15082" s="111"/>
      <c r="F15082" s="138"/>
      <c r="G15082" s="111"/>
      <c r="J15082" s="111"/>
      <c r="AD15082" s="111"/>
      <c r="AH15082" s="111"/>
    </row>
    <row r="15083" spans="3:34">
      <c r="C15083" s="111"/>
      <c r="D15083" s="111"/>
      <c r="E15083" s="111"/>
      <c r="F15083" s="138"/>
      <c r="G15083" s="111"/>
      <c r="J15083" s="111"/>
      <c r="AD15083" s="111"/>
      <c r="AH15083" s="111"/>
    </row>
    <row r="15084" spans="3:34">
      <c r="C15084" s="111"/>
      <c r="D15084" s="111"/>
      <c r="E15084" s="111"/>
      <c r="F15084" s="138"/>
      <c r="G15084" s="111"/>
      <c r="J15084" s="111"/>
      <c r="AD15084" s="111"/>
      <c r="AH15084" s="111"/>
    </row>
    <row r="15085" spans="3:34">
      <c r="C15085" s="111"/>
      <c r="D15085" s="111"/>
      <c r="E15085" s="111"/>
      <c r="F15085" s="138"/>
      <c r="G15085" s="111"/>
      <c r="J15085" s="111"/>
      <c r="AD15085" s="111"/>
      <c r="AH15085" s="111"/>
    </row>
    <row r="15086" spans="3:34">
      <c r="C15086" s="111"/>
      <c r="D15086" s="111"/>
      <c r="E15086" s="111"/>
      <c r="F15086" s="138"/>
      <c r="G15086" s="111"/>
      <c r="J15086" s="111"/>
      <c r="AD15086" s="111"/>
      <c r="AH15086" s="111"/>
    </row>
    <row r="15087" spans="3:34">
      <c r="C15087" s="111"/>
      <c r="D15087" s="111"/>
      <c r="E15087" s="111"/>
      <c r="F15087" s="138"/>
      <c r="G15087" s="111"/>
      <c r="J15087" s="111"/>
      <c r="AD15087" s="111"/>
      <c r="AH15087" s="111"/>
    </row>
    <row r="15088" spans="3:34">
      <c r="C15088" s="111"/>
      <c r="D15088" s="111"/>
      <c r="E15088" s="111"/>
      <c r="F15088" s="138"/>
      <c r="G15088" s="111"/>
      <c r="J15088" s="111"/>
      <c r="AD15088" s="111"/>
      <c r="AH15088" s="111"/>
    </row>
    <row r="15089" spans="3:34">
      <c r="C15089" s="111"/>
      <c r="D15089" s="111"/>
      <c r="E15089" s="111"/>
      <c r="F15089" s="138"/>
      <c r="G15089" s="111"/>
      <c r="J15089" s="111"/>
      <c r="AD15089" s="111"/>
      <c r="AH15089" s="111"/>
    </row>
    <row r="15090" spans="3:34">
      <c r="C15090" s="111"/>
      <c r="D15090" s="111"/>
      <c r="E15090" s="111"/>
      <c r="F15090" s="138"/>
      <c r="G15090" s="111"/>
      <c r="J15090" s="111"/>
      <c r="AD15090" s="111"/>
      <c r="AH15090" s="111"/>
    </row>
    <row r="15091" spans="3:34">
      <c r="C15091" s="111"/>
      <c r="D15091" s="111"/>
      <c r="E15091" s="111"/>
      <c r="F15091" s="138"/>
      <c r="G15091" s="111"/>
      <c r="J15091" s="111"/>
      <c r="AD15091" s="111"/>
      <c r="AH15091" s="111"/>
    </row>
    <row r="15092" spans="3:34">
      <c r="C15092" s="111"/>
      <c r="D15092" s="111"/>
      <c r="E15092" s="111"/>
      <c r="F15092" s="138"/>
      <c r="G15092" s="111"/>
      <c r="J15092" s="111"/>
      <c r="AD15092" s="111"/>
      <c r="AH15092" s="111"/>
    </row>
    <row r="15093" spans="3:34">
      <c r="C15093" s="111"/>
      <c r="D15093" s="111"/>
      <c r="E15093" s="111"/>
      <c r="F15093" s="138"/>
      <c r="G15093" s="111"/>
      <c r="J15093" s="111"/>
      <c r="AD15093" s="111"/>
      <c r="AH15093" s="111"/>
    </row>
    <row r="15094" spans="3:34">
      <c r="C15094" s="111"/>
      <c r="D15094" s="111"/>
      <c r="E15094" s="111"/>
      <c r="F15094" s="138"/>
      <c r="G15094" s="111"/>
      <c r="J15094" s="111"/>
      <c r="AD15094" s="111"/>
      <c r="AH15094" s="111"/>
    </row>
    <row r="15095" spans="3:34">
      <c r="C15095" s="111"/>
      <c r="D15095" s="111"/>
      <c r="E15095" s="111"/>
      <c r="F15095" s="138"/>
      <c r="G15095" s="111"/>
      <c r="J15095" s="111"/>
      <c r="AD15095" s="111"/>
      <c r="AH15095" s="111"/>
    </row>
    <row r="15096" spans="3:34">
      <c r="C15096" s="111"/>
      <c r="D15096" s="111"/>
      <c r="E15096" s="111"/>
      <c r="F15096" s="138"/>
      <c r="G15096" s="111"/>
      <c r="J15096" s="111"/>
      <c r="AD15096" s="111"/>
      <c r="AH15096" s="111"/>
    </row>
    <row r="15097" spans="3:34">
      <c r="C15097" s="111"/>
      <c r="D15097" s="111"/>
      <c r="E15097" s="111"/>
      <c r="F15097" s="138"/>
      <c r="G15097" s="111"/>
      <c r="J15097" s="111"/>
      <c r="AD15097" s="111"/>
      <c r="AH15097" s="111"/>
    </row>
    <row r="15098" spans="3:34">
      <c r="C15098" s="111"/>
      <c r="D15098" s="111"/>
      <c r="E15098" s="111"/>
      <c r="F15098" s="138"/>
      <c r="G15098" s="111"/>
      <c r="J15098" s="111"/>
      <c r="AD15098" s="111"/>
      <c r="AH15098" s="111"/>
    </row>
    <row r="15099" spans="3:34">
      <c r="C15099" s="111"/>
      <c r="D15099" s="111"/>
      <c r="E15099" s="111"/>
      <c r="F15099" s="138"/>
      <c r="G15099" s="111"/>
      <c r="J15099" s="111"/>
      <c r="AD15099" s="111"/>
      <c r="AH15099" s="111"/>
    </row>
    <row r="15100" spans="3:34">
      <c r="C15100" s="111"/>
      <c r="D15100" s="111"/>
      <c r="E15100" s="111"/>
      <c r="F15100" s="138"/>
      <c r="G15100" s="111"/>
      <c r="J15100" s="111"/>
      <c r="AD15100" s="111"/>
      <c r="AH15100" s="111"/>
    </row>
    <row r="15101" spans="3:34">
      <c r="C15101" s="111"/>
      <c r="D15101" s="111"/>
      <c r="E15101" s="111"/>
      <c r="F15101" s="138"/>
      <c r="G15101" s="111"/>
      <c r="J15101" s="111"/>
      <c r="AD15101" s="111"/>
      <c r="AH15101" s="111"/>
    </row>
    <row r="15102" spans="3:34">
      <c r="C15102" s="111"/>
      <c r="D15102" s="111"/>
      <c r="E15102" s="111"/>
      <c r="F15102" s="138"/>
      <c r="G15102" s="111"/>
      <c r="J15102" s="111"/>
      <c r="AD15102" s="111"/>
      <c r="AH15102" s="111"/>
    </row>
    <row r="15103" spans="3:34">
      <c r="C15103" s="111"/>
      <c r="D15103" s="111"/>
      <c r="E15103" s="111"/>
      <c r="F15103" s="138"/>
      <c r="G15103" s="111"/>
      <c r="J15103" s="111"/>
      <c r="AD15103" s="111"/>
      <c r="AH15103" s="111"/>
    </row>
    <row r="15104" spans="3:34">
      <c r="C15104" s="111"/>
      <c r="D15104" s="111"/>
      <c r="E15104" s="111"/>
      <c r="F15104" s="138"/>
      <c r="G15104" s="111"/>
      <c r="J15104" s="111"/>
      <c r="AD15104" s="111"/>
      <c r="AH15104" s="111"/>
    </row>
    <row r="15105" spans="3:34">
      <c r="C15105" s="111"/>
      <c r="D15105" s="111"/>
      <c r="E15105" s="111"/>
      <c r="F15105" s="138"/>
      <c r="G15105" s="111"/>
      <c r="J15105" s="111"/>
      <c r="AD15105" s="111"/>
      <c r="AH15105" s="111"/>
    </row>
    <row r="15106" spans="3:34">
      <c r="C15106" s="111"/>
      <c r="D15106" s="111"/>
      <c r="E15106" s="111"/>
      <c r="F15106" s="138"/>
      <c r="G15106" s="111"/>
      <c r="J15106" s="111"/>
      <c r="AD15106" s="111"/>
      <c r="AH15106" s="111"/>
    </row>
    <row r="15107" spans="3:34">
      <c r="C15107" s="111"/>
      <c r="D15107" s="111"/>
      <c r="E15107" s="111"/>
      <c r="F15107" s="138"/>
      <c r="G15107" s="111"/>
      <c r="J15107" s="111"/>
      <c r="AD15107" s="111"/>
      <c r="AH15107" s="111"/>
    </row>
    <row r="15108" spans="3:34">
      <c r="C15108" s="111"/>
      <c r="D15108" s="111"/>
      <c r="E15108" s="111"/>
      <c r="F15108" s="138"/>
      <c r="G15108" s="111"/>
      <c r="J15108" s="111"/>
      <c r="AD15108" s="111"/>
      <c r="AH15108" s="111"/>
    </row>
    <row r="15109" spans="3:34">
      <c r="C15109" s="111"/>
      <c r="D15109" s="111"/>
      <c r="E15109" s="111"/>
      <c r="F15109" s="138"/>
      <c r="G15109" s="111"/>
      <c r="J15109" s="111"/>
      <c r="AD15109" s="111"/>
      <c r="AH15109" s="111"/>
    </row>
    <row r="15110" spans="3:34">
      <c r="C15110" s="111"/>
      <c r="D15110" s="111"/>
      <c r="E15110" s="111"/>
      <c r="F15110" s="138"/>
      <c r="G15110" s="111"/>
      <c r="J15110" s="111"/>
      <c r="AD15110" s="111"/>
      <c r="AH15110" s="111"/>
    </row>
    <row r="15111" spans="3:34">
      <c r="C15111" s="111"/>
      <c r="D15111" s="111"/>
      <c r="E15111" s="111"/>
      <c r="F15111" s="138"/>
      <c r="G15111" s="111"/>
      <c r="J15111" s="111"/>
      <c r="AD15111" s="111"/>
      <c r="AH15111" s="111"/>
    </row>
    <row r="15112" spans="3:34">
      <c r="C15112" s="111"/>
      <c r="D15112" s="111"/>
      <c r="E15112" s="111"/>
      <c r="F15112" s="138"/>
      <c r="G15112" s="111"/>
      <c r="J15112" s="111"/>
      <c r="AD15112" s="111"/>
      <c r="AH15112" s="111"/>
    </row>
    <row r="15113" spans="3:34">
      <c r="C15113" s="111"/>
      <c r="D15113" s="111"/>
      <c r="E15113" s="111"/>
      <c r="F15113" s="138"/>
      <c r="G15113" s="111"/>
      <c r="J15113" s="111"/>
      <c r="AD15113" s="111"/>
      <c r="AH15113" s="111"/>
    </row>
    <row r="15114" spans="3:34">
      <c r="C15114" s="111"/>
      <c r="D15114" s="111"/>
      <c r="E15114" s="111"/>
      <c r="F15114" s="138"/>
      <c r="G15114" s="111"/>
      <c r="J15114" s="111"/>
      <c r="AD15114" s="111"/>
      <c r="AH15114" s="111"/>
    </row>
    <row r="15115" spans="3:34">
      <c r="C15115" s="111"/>
      <c r="D15115" s="111"/>
      <c r="E15115" s="111"/>
      <c r="F15115" s="138"/>
      <c r="G15115" s="111"/>
      <c r="J15115" s="111"/>
      <c r="AD15115" s="111"/>
      <c r="AH15115" s="111"/>
    </row>
    <row r="15116" spans="3:34">
      <c r="C15116" s="111"/>
      <c r="D15116" s="111"/>
      <c r="E15116" s="111"/>
      <c r="F15116" s="138"/>
      <c r="G15116" s="111"/>
      <c r="J15116" s="111"/>
      <c r="AD15116" s="111"/>
      <c r="AH15116" s="111"/>
    </row>
    <row r="15117" spans="3:34">
      <c r="C15117" s="111"/>
      <c r="D15117" s="111"/>
      <c r="E15117" s="111"/>
      <c r="F15117" s="138"/>
      <c r="G15117" s="111"/>
      <c r="J15117" s="111"/>
      <c r="AD15117" s="111"/>
      <c r="AH15117" s="111"/>
    </row>
    <row r="15118" spans="3:34">
      <c r="C15118" s="111"/>
      <c r="D15118" s="111"/>
      <c r="E15118" s="111"/>
      <c r="F15118" s="138"/>
      <c r="G15118" s="111"/>
      <c r="J15118" s="111"/>
      <c r="AD15118" s="111"/>
      <c r="AH15118" s="111"/>
    </row>
    <row r="15119" spans="3:34">
      <c r="C15119" s="111"/>
      <c r="D15119" s="111"/>
      <c r="E15119" s="111"/>
      <c r="F15119" s="138"/>
      <c r="G15119" s="111"/>
      <c r="J15119" s="111"/>
      <c r="AD15119" s="111"/>
      <c r="AH15119" s="111"/>
    </row>
    <row r="15120" spans="3:34">
      <c r="C15120" s="111"/>
      <c r="D15120" s="111"/>
      <c r="E15120" s="111"/>
      <c r="F15120" s="138"/>
      <c r="G15120" s="111"/>
      <c r="J15120" s="111"/>
      <c r="AD15120" s="111"/>
      <c r="AH15120" s="111"/>
    </row>
    <row r="15121" spans="3:34">
      <c r="C15121" s="111"/>
      <c r="D15121" s="111"/>
      <c r="E15121" s="111"/>
      <c r="F15121" s="138"/>
      <c r="G15121" s="111"/>
      <c r="J15121" s="111"/>
      <c r="AD15121" s="111"/>
      <c r="AH15121" s="111"/>
    </row>
    <row r="15122" spans="3:34">
      <c r="C15122" s="111"/>
      <c r="D15122" s="111"/>
      <c r="E15122" s="111"/>
      <c r="F15122" s="138"/>
      <c r="G15122" s="111"/>
      <c r="J15122" s="111"/>
      <c r="AD15122" s="111"/>
      <c r="AH15122" s="111"/>
    </row>
    <row r="15123" spans="3:34">
      <c r="C15123" s="111"/>
      <c r="D15123" s="111"/>
      <c r="E15123" s="111"/>
      <c r="F15123" s="138"/>
      <c r="G15123" s="111"/>
      <c r="J15123" s="111"/>
      <c r="AD15123" s="111"/>
      <c r="AH15123" s="111"/>
    </row>
    <row r="15124" spans="3:34">
      <c r="C15124" s="111"/>
      <c r="D15124" s="111"/>
      <c r="E15124" s="111"/>
      <c r="F15124" s="138"/>
      <c r="G15124" s="111"/>
      <c r="J15124" s="111"/>
      <c r="AD15124" s="111"/>
      <c r="AH15124" s="111"/>
    </row>
    <row r="15125" spans="3:34">
      <c r="C15125" s="111"/>
      <c r="D15125" s="111"/>
      <c r="E15125" s="111"/>
      <c r="F15125" s="138"/>
      <c r="G15125" s="111"/>
      <c r="J15125" s="111"/>
      <c r="AD15125" s="111"/>
      <c r="AH15125" s="111"/>
    </row>
    <row r="15126" spans="3:34">
      <c r="C15126" s="111"/>
      <c r="D15126" s="111"/>
      <c r="E15126" s="111"/>
      <c r="F15126" s="138"/>
      <c r="G15126" s="111"/>
      <c r="J15126" s="111"/>
      <c r="AD15126" s="111"/>
      <c r="AH15126" s="111"/>
    </row>
    <row r="15127" spans="3:34">
      <c r="C15127" s="111"/>
      <c r="D15127" s="111"/>
      <c r="E15127" s="111"/>
      <c r="F15127" s="138"/>
      <c r="G15127" s="111"/>
      <c r="J15127" s="111"/>
      <c r="AD15127" s="111"/>
      <c r="AH15127" s="111"/>
    </row>
    <row r="15128" spans="3:34">
      <c r="C15128" s="111"/>
      <c r="D15128" s="111"/>
      <c r="E15128" s="111"/>
      <c r="F15128" s="138"/>
      <c r="G15128" s="111"/>
      <c r="J15128" s="111"/>
      <c r="AD15128" s="111"/>
      <c r="AH15128" s="111"/>
    </row>
    <row r="15129" spans="3:34">
      <c r="C15129" s="111"/>
      <c r="D15129" s="111"/>
      <c r="E15129" s="111"/>
      <c r="F15129" s="138"/>
      <c r="G15129" s="111"/>
      <c r="J15129" s="111"/>
      <c r="AD15129" s="111"/>
      <c r="AH15129" s="111"/>
    </row>
    <row r="15130" spans="3:34">
      <c r="C15130" s="111"/>
      <c r="D15130" s="111"/>
      <c r="E15130" s="111"/>
      <c r="F15130" s="138"/>
      <c r="G15130" s="111"/>
      <c r="J15130" s="111"/>
      <c r="AD15130" s="111"/>
      <c r="AH15130" s="111"/>
    </row>
    <row r="15131" spans="3:34">
      <c r="C15131" s="111"/>
      <c r="D15131" s="111"/>
      <c r="E15131" s="111"/>
      <c r="F15131" s="138"/>
      <c r="G15131" s="111"/>
      <c r="J15131" s="111"/>
      <c r="AD15131" s="111"/>
      <c r="AH15131" s="111"/>
    </row>
    <row r="15132" spans="3:34">
      <c r="C15132" s="111"/>
      <c r="D15132" s="111"/>
      <c r="E15132" s="111"/>
      <c r="F15132" s="138"/>
      <c r="G15132" s="111"/>
      <c r="J15132" s="111"/>
      <c r="AD15132" s="111"/>
      <c r="AH15132" s="111"/>
    </row>
    <row r="15133" spans="3:34">
      <c r="C15133" s="111"/>
      <c r="D15133" s="111"/>
      <c r="E15133" s="111"/>
      <c r="F15133" s="138"/>
      <c r="G15133" s="111"/>
      <c r="J15133" s="111"/>
      <c r="AD15133" s="111"/>
      <c r="AH15133" s="111"/>
    </row>
    <row r="15134" spans="3:34">
      <c r="C15134" s="111"/>
      <c r="D15134" s="111"/>
      <c r="E15134" s="111"/>
      <c r="F15134" s="138"/>
      <c r="G15134" s="111"/>
      <c r="J15134" s="111"/>
      <c r="AD15134" s="111"/>
      <c r="AH15134" s="111"/>
    </row>
    <row r="15135" spans="3:34">
      <c r="C15135" s="111"/>
      <c r="D15135" s="111"/>
      <c r="E15135" s="111"/>
      <c r="F15135" s="138"/>
      <c r="G15135" s="111"/>
      <c r="J15135" s="111"/>
      <c r="AD15135" s="111"/>
      <c r="AH15135" s="111"/>
    </row>
    <row r="15136" spans="3:34">
      <c r="C15136" s="111"/>
      <c r="D15136" s="111"/>
      <c r="E15136" s="111"/>
      <c r="F15136" s="138"/>
      <c r="G15136" s="111"/>
      <c r="J15136" s="111"/>
      <c r="AD15136" s="111"/>
      <c r="AH15136" s="111"/>
    </row>
    <row r="15137" spans="3:34">
      <c r="C15137" s="111"/>
      <c r="D15137" s="111"/>
      <c r="E15137" s="111"/>
      <c r="F15137" s="138"/>
      <c r="G15137" s="111"/>
      <c r="J15137" s="111"/>
      <c r="AD15137" s="111"/>
      <c r="AH15137" s="111"/>
    </row>
    <row r="15138" spans="3:34">
      <c r="C15138" s="111"/>
      <c r="D15138" s="111"/>
      <c r="E15138" s="111"/>
      <c r="F15138" s="138"/>
      <c r="G15138" s="111"/>
      <c r="J15138" s="111"/>
      <c r="AD15138" s="111"/>
      <c r="AH15138" s="111"/>
    </row>
    <row r="15139" spans="3:34">
      <c r="C15139" s="111"/>
      <c r="D15139" s="111"/>
      <c r="E15139" s="111"/>
      <c r="F15139" s="138"/>
      <c r="G15139" s="111"/>
      <c r="J15139" s="111"/>
      <c r="AD15139" s="111"/>
      <c r="AH15139" s="111"/>
    </row>
    <row r="15140" spans="3:34">
      <c r="C15140" s="111"/>
      <c r="D15140" s="111"/>
      <c r="E15140" s="111"/>
      <c r="F15140" s="138"/>
      <c r="G15140" s="111"/>
      <c r="J15140" s="111"/>
      <c r="AD15140" s="111"/>
      <c r="AH15140" s="111"/>
    </row>
    <row r="15141" spans="3:34">
      <c r="C15141" s="111"/>
      <c r="D15141" s="111"/>
      <c r="E15141" s="111"/>
      <c r="F15141" s="138"/>
      <c r="G15141" s="111"/>
      <c r="J15141" s="111"/>
      <c r="AD15141" s="111"/>
      <c r="AH15141" s="111"/>
    </row>
    <row r="15142" spans="3:34">
      <c r="C15142" s="111"/>
      <c r="D15142" s="111"/>
      <c r="E15142" s="111"/>
      <c r="F15142" s="138"/>
      <c r="G15142" s="111"/>
      <c r="J15142" s="111"/>
      <c r="AD15142" s="111"/>
      <c r="AH15142" s="111"/>
    </row>
    <row r="15143" spans="3:34">
      <c r="C15143" s="111"/>
      <c r="D15143" s="111"/>
      <c r="E15143" s="111"/>
      <c r="F15143" s="138"/>
      <c r="G15143" s="111"/>
      <c r="J15143" s="111"/>
      <c r="AD15143" s="111"/>
      <c r="AH15143" s="111"/>
    </row>
    <row r="15144" spans="3:34">
      <c r="C15144" s="111"/>
      <c r="D15144" s="111"/>
      <c r="E15144" s="111"/>
      <c r="F15144" s="138"/>
      <c r="G15144" s="111"/>
      <c r="J15144" s="111"/>
      <c r="AD15144" s="111"/>
      <c r="AH15144" s="111"/>
    </row>
    <row r="15145" spans="3:34">
      <c r="C15145" s="111"/>
      <c r="D15145" s="111"/>
      <c r="E15145" s="111"/>
      <c r="F15145" s="138"/>
      <c r="G15145" s="111"/>
      <c r="J15145" s="111"/>
      <c r="AD15145" s="111"/>
      <c r="AH15145" s="111"/>
    </row>
    <row r="15146" spans="3:34">
      <c r="C15146" s="111"/>
      <c r="D15146" s="111"/>
      <c r="E15146" s="111"/>
      <c r="F15146" s="138"/>
      <c r="G15146" s="111"/>
      <c r="J15146" s="111"/>
      <c r="AD15146" s="111"/>
      <c r="AH15146" s="111"/>
    </row>
    <row r="15147" spans="3:34">
      <c r="C15147" s="111"/>
      <c r="D15147" s="111"/>
      <c r="E15147" s="111"/>
      <c r="F15147" s="138"/>
      <c r="G15147" s="111"/>
      <c r="J15147" s="111"/>
      <c r="AD15147" s="111"/>
      <c r="AH15147" s="111"/>
    </row>
    <row r="15148" spans="3:34">
      <c r="C15148" s="111"/>
      <c r="D15148" s="111"/>
      <c r="E15148" s="111"/>
      <c r="F15148" s="138"/>
      <c r="G15148" s="111"/>
      <c r="J15148" s="111"/>
      <c r="AD15148" s="111"/>
      <c r="AH15148" s="111"/>
    </row>
    <row r="15149" spans="3:34">
      <c r="C15149" s="111"/>
      <c r="D15149" s="111"/>
      <c r="E15149" s="111"/>
      <c r="F15149" s="138"/>
      <c r="G15149" s="111"/>
      <c r="J15149" s="111"/>
      <c r="AD15149" s="111"/>
      <c r="AH15149" s="111"/>
    </row>
    <row r="15150" spans="3:34">
      <c r="C15150" s="111"/>
      <c r="D15150" s="111"/>
      <c r="E15150" s="111"/>
      <c r="F15150" s="138"/>
      <c r="G15150" s="111"/>
      <c r="J15150" s="111"/>
      <c r="AD15150" s="111"/>
      <c r="AH15150" s="111"/>
    </row>
    <row r="15151" spans="3:34">
      <c r="C15151" s="111"/>
      <c r="D15151" s="111"/>
      <c r="E15151" s="111"/>
      <c r="F15151" s="138"/>
      <c r="G15151" s="111"/>
      <c r="J15151" s="111"/>
      <c r="AD15151" s="111"/>
      <c r="AH15151" s="111"/>
    </row>
    <row r="15152" spans="3:34">
      <c r="C15152" s="111"/>
      <c r="D15152" s="111"/>
      <c r="E15152" s="111"/>
      <c r="F15152" s="138"/>
      <c r="G15152" s="111"/>
      <c r="J15152" s="111"/>
      <c r="AD15152" s="111"/>
      <c r="AH15152" s="111"/>
    </row>
    <row r="15153" spans="3:34">
      <c r="C15153" s="111"/>
      <c r="D15153" s="111"/>
      <c r="E15153" s="111"/>
      <c r="F15153" s="138"/>
      <c r="G15153" s="111"/>
      <c r="J15153" s="111"/>
      <c r="AD15153" s="111"/>
      <c r="AH15153" s="111"/>
    </row>
    <row r="15154" spans="3:34">
      <c r="C15154" s="111"/>
      <c r="D15154" s="111"/>
      <c r="E15154" s="111"/>
      <c r="F15154" s="138"/>
      <c r="G15154" s="111"/>
      <c r="J15154" s="111"/>
      <c r="AD15154" s="111"/>
      <c r="AH15154" s="111"/>
    </row>
    <row r="15155" spans="3:34">
      <c r="C15155" s="111"/>
      <c r="D15155" s="111"/>
      <c r="E15155" s="111"/>
      <c r="F15155" s="138"/>
      <c r="G15155" s="111"/>
      <c r="J15155" s="111"/>
      <c r="AD15155" s="111"/>
      <c r="AH15155" s="111"/>
    </row>
    <row r="15156" spans="3:34">
      <c r="C15156" s="111"/>
      <c r="D15156" s="111"/>
      <c r="E15156" s="111"/>
      <c r="F15156" s="138"/>
      <c r="G15156" s="111"/>
      <c r="J15156" s="111"/>
      <c r="AD15156" s="111"/>
      <c r="AH15156" s="111"/>
    </row>
    <row r="15157" spans="3:34">
      <c r="C15157" s="111"/>
      <c r="D15157" s="111"/>
      <c r="E15157" s="111"/>
      <c r="F15157" s="138"/>
      <c r="G15157" s="111"/>
      <c r="J15157" s="111"/>
      <c r="AD15157" s="111"/>
      <c r="AH15157" s="111"/>
    </row>
    <row r="15158" spans="3:34">
      <c r="C15158" s="111"/>
      <c r="D15158" s="111"/>
      <c r="E15158" s="111"/>
      <c r="F15158" s="138"/>
      <c r="G15158" s="111"/>
      <c r="J15158" s="111"/>
      <c r="AD15158" s="111"/>
      <c r="AH15158" s="111"/>
    </row>
    <row r="15159" spans="3:34">
      <c r="C15159" s="111"/>
      <c r="D15159" s="111"/>
      <c r="E15159" s="111"/>
      <c r="F15159" s="138"/>
      <c r="G15159" s="111"/>
      <c r="J15159" s="111"/>
      <c r="AD15159" s="111"/>
      <c r="AH15159" s="111"/>
    </row>
    <row r="15160" spans="3:34">
      <c r="C15160" s="111"/>
      <c r="D15160" s="111"/>
      <c r="E15160" s="111"/>
      <c r="F15160" s="138"/>
      <c r="G15160" s="111"/>
      <c r="J15160" s="111"/>
      <c r="AD15160" s="111"/>
      <c r="AH15160" s="111"/>
    </row>
    <row r="15161" spans="3:34">
      <c r="C15161" s="111"/>
      <c r="D15161" s="111"/>
      <c r="E15161" s="111"/>
      <c r="F15161" s="138"/>
      <c r="G15161" s="111"/>
      <c r="J15161" s="111"/>
      <c r="AD15161" s="111"/>
      <c r="AH15161" s="111"/>
    </row>
    <row r="15162" spans="3:34">
      <c r="C15162" s="111"/>
      <c r="D15162" s="111"/>
      <c r="E15162" s="111"/>
      <c r="F15162" s="138"/>
      <c r="G15162" s="111"/>
      <c r="J15162" s="111"/>
      <c r="AD15162" s="111"/>
      <c r="AH15162" s="111"/>
    </row>
    <row r="15163" spans="3:34">
      <c r="C15163" s="111"/>
      <c r="D15163" s="111"/>
      <c r="E15163" s="111"/>
      <c r="F15163" s="138"/>
      <c r="G15163" s="111"/>
      <c r="J15163" s="111"/>
      <c r="AD15163" s="111"/>
      <c r="AH15163" s="111"/>
    </row>
    <row r="15164" spans="3:34">
      <c r="C15164" s="111"/>
      <c r="D15164" s="111"/>
      <c r="E15164" s="111"/>
      <c r="F15164" s="138"/>
      <c r="G15164" s="111"/>
      <c r="J15164" s="111"/>
      <c r="AD15164" s="111"/>
      <c r="AH15164" s="111"/>
    </row>
    <row r="15165" spans="3:34">
      <c r="C15165" s="111"/>
      <c r="D15165" s="111"/>
      <c r="E15165" s="111"/>
      <c r="F15165" s="138"/>
      <c r="G15165" s="111"/>
      <c r="J15165" s="111"/>
      <c r="AD15165" s="111"/>
      <c r="AH15165" s="111"/>
    </row>
    <row r="15166" spans="3:34">
      <c r="C15166" s="111"/>
      <c r="D15166" s="111"/>
      <c r="E15166" s="111"/>
      <c r="F15166" s="138"/>
      <c r="G15166" s="111"/>
      <c r="J15166" s="111"/>
      <c r="AD15166" s="111"/>
      <c r="AH15166" s="111"/>
    </row>
    <row r="15167" spans="3:34">
      <c r="C15167" s="111"/>
      <c r="D15167" s="111"/>
      <c r="E15167" s="111"/>
      <c r="F15167" s="138"/>
      <c r="G15167" s="111"/>
      <c r="J15167" s="111"/>
      <c r="AD15167" s="111"/>
      <c r="AH15167" s="111"/>
    </row>
    <row r="15168" spans="3:34">
      <c r="C15168" s="111"/>
      <c r="D15168" s="111"/>
      <c r="E15168" s="111"/>
      <c r="F15168" s="138"/>
      <c r="G15168" s="111"/>
      <c r="J15168" s="111"/>
      <c r="AD15168" s="111"/>
      <c r="AH15168" s="111"/>
    </row>
    <row r="15169" spans="3:34">
      <c r="C15169" s="111"/>
      <c r="D15169" s="111"/>
      <c r="E15169" s="111"/>
      <c r="F15169" s="138"/>
      <c r="G15169" s="111"/>
      <c r="J15169" s="111"/>
      <c r="AD15169" s="111"/>
      <c r="AH15169" s="111"/>
    </row>
    <row r="15170" spans="3:34">
      <c r="C15170" s="111"/>
      <c r="D15170" s="111"/>
      <c r="E15170" s="111"/>
      <c r="F15170" s="138"/>
      <c r="G15170" s="111"/>
      <c r="J15170" s="111"/>
      <c r="AD15170" s="111"/>
      <c r="AH15170" s="111"/>
    </row>
    <row r="15171" spans="3:34">
      <c r="C15171" s="111"/>
      <c r="D15171" s="111"/>
      <c r="E15171" s="111"/>
      <c r="F15171" s="138"/>
      <c r="G15171" s="111"/>
      <c r="J15171" s="111"/>
      <c r="AD15171" s="111"/>
      <c r="AH15171" s="111"/>
    </row>
    <row r="15172" spans="3:34">
      <c r="C15172" s="111"/>
      <c r="D15172" s="111"/>
      <c r="E15172" s="111"/>
      <c r="F15172" s="138"/>
      <c r="G15172" s="111"/>
      <c r="J15172" s="111"/>
      <c r="AD15172" s="111"/>
      <c r="AH15172" s="111"/>
    </row>
    <row r="15173" spans="3:34">
      <c r="C15173" s="111"/>
      <c r="D15173" s="111"/>
      <c r="E15173" s="111"/>
      <c r="F15173" s="138"/>
      <c r="G15173" s="111"/>
      <c r="J15173" s="111"/>
      <c r="AD15173" s="111"/>
      <c r="AH15173" s="111"/>
    </row>
    <row r="15174" spans="3:34">
      <c r="C15174" s="111"/>
      <c r="D15174" s="111"/>
      <c r="E15174" s="111"/>
      <c r="F15174" s="138"/>
      <c r="G15174" s="111"/>
      <c r="J15174" s="111"/>
      <c r="AD15174" s="111"/>
      <c r="AH15174" s="111"/>
    </row>
    <row r="15175" spans="3:34">
      <c r="C15175" s="111"/>
      <c r="D15175" s="111"/>
      <c r="E15175" s="111"/>
      <c r="F15175" s="138"/>
      <c r="G15175" s="111"/>
      <c r="J15175" s="111"/>
      <c r="AD15175" s="111"/>
      <c r="AH15175" s="111"/>
    </row>
    <row r="15176" spans="3:34">
      <c r="C15176" s="111"/>
      <c r="D15176" s="111"/>
      <c r="E15176" s="111"/>
      <c r="F15176" s="138"/>
      <c r="G15176" s="111"/>
      <c r="J15176" s="111"/>
      <c r="AD15176" s="111"/>
      <c r="AH15176" s="111"/>
    </row>
    <row r="15177" spans="3:34">
      <c r="C15177" s="111"/>
      <c r="D15177" s="111"/>
      <c r="E15177" s="111"/>
      <c r="F15177" s="138"/>
      <c r="G15177" s="111"/>
      <c r="J15177" s="111"/>
      <c r="AD15177" s="111"/>
      <c r="AH15177" s="111"/>
    </row>
    <row r="15178" spans="3:34">
      <c r="C15178" s="111"/>
      <c r="D15178" s="111"/>
      <c r="E15178" s="111"/>
      <c r="F15178" s="138"/>
      <c r="G15178" s="111"/>
      <c r="J15178" s="111"/>
      <c r="AD15178" s="111"/>
      <c r="AH15178" s="111"/>
    </row>
    <row r="15179" spans="3:34">
      <c r="C15179" s="111"/>
      <c r="D15179" s="111"/>
      <c r="E15179" s="111"/>
      <c r="F15179" s="138"/>
      <c r="G15179" s="111"/>
      <c r="J15179" s="111"/>
      <c r="AD15179" s="111"/>
      <c r="AH15179" s="111"/>
    </row>
    <row r="15180" spans="3:34">
      <c r="C15180" s="111"/>
      <c r="D15180" s="111"/>
      <c r="E15180" s="111"/>
      <c r="F15180" s="138"/>
      <c r="G15180" s="111"/>
      <c r="J15180" s="111"/>
      <c r="AD15180" s="111"/>
      <c r="AH15180" s="111"/>
    </row>
    <row r="15181" spans="3:34">
      <c r="C15181" s="111"/>
      <c r="D15181" s="111"/>
      <c r="E15181" s="111"/>
      <c r="F15181" s="138"/>
      <c r="G15181" s="111"/>
      <c r="J15181" s="111"/>
      <c r="AD15181" s="111"/>
      <c r="AH15181" s="111"/>
    </row>
    <row r="15182" spans="3:34">
      <c r="C15182" s="111"/>
      <c r="D15182" s="111"/>
      <c r="E15182" s="111"/>
      <c r="F15182" s="138"/>
      <c r="G15182" s="111"/>
      <c r="J15182" s="111"/>
      <c r="AD15182" s="111"/>
      <c r="AH15182" s="111"/>
    </row>
    <row r="15183" spans="3:34">
      <c r="C15183" s="111"/>
      <c r="D15183" s="111"/>
      <c r="E15183" s="111"/>
      <c r="F15183" s="138"/>
      <c r="G15183" s="111"/>
      <c r="J15183" s="111"/>
      <c r="AD15183" s="111"/>
      <c r="AH15183" s="111"/>
    </row>
    <row r="15184" spans="3:34">
      <c r="C15184" s="111"/>
      <c r="D15184" s="111"/>
      <c r="E15184" s="111"/>
      <c r="F15184" s="138"/>
      <c r="G15184" s="111"/>
      <c r="J15184" s="111"/>
      <c r="AD15184" s="111"/>
      <c r="AH15184" s="111"/>
    </row>
    <row r="15185" spans="3:34">
      <c r="C15185" s="111"/>
      <c r="D15185" s="111"/>
      <c r="E15185" s="111"/>
      <c r="F15185" s="138"/>
      <c r="G15185" s="111"/>
      <c r="J15185" s="111"/>
      <c r="AD15185" s="111"/>
      <c r="AH15185" s="111"/>
    </row>
    <row r="15186" spans="3:34">
      <c r="C15186" s="111"/>
      <c r="D15186" s="111"/>
      <c r="E15186" s="111"/>
      <c r="F15186" s="138"/>
      <c r="G15186" s="111"/>
      <c r="J15186" s="111"/>
      <c r="AD15186" s="111"/>
      <c r="AH15186" s="111"/>
    </row>
    <row r="15187" spans="3:34">
      <c r="C15187" s="111"/>
      <c r="D15187" s="111"/>
      <c r="E15187" s="111"/>
      <c r="F15187" s="138"/>
      <c r="G15187" s="111"/>
      <c r="J15187" s="111"/>
      <c r="AD15187" s="111"/>
      <c r="AH15187" s="111"/>
    </row>
    <row r="15188" spans="3:34">
      <c r="C15188" s="111"/>
      <c r="D15188" s="111"/>
      <c r="E15188" s="111"/>
      <c r="F15188" s="138"/>
      <c r="G15188" s="111"/>
      <c r="J15188" s="111"/>
      <c r="AD15188" s="111"/>
      <c r="AH15188" s="111"/>
    </row>
    <row r="15189" spans="3:34">
      <c r="C15189" s="111"/>
      <c r="D15189" s="111"/>
      <c r="E15189" s="111"/>
      <c r="F15189" s="138"/>
      <c r="G15189" s="111"/>
      <c r="J15189" s="111"/>
      <c r="AD15189" s="111"/>
      <c r="AH15189" s="111"/>
    </row>
    <row r="15190" spans="3:34">
      <c r="C15190" s="111"/>
      <c r="D15190" s="111"/>
      <c r="E15190" s="111"/>
      <c r="F15190" s="138"/>
      <c r="G15190" s="111"/>
      <c r="J15190" s="111"/>
      <c r="AD15190" s="111"/>
      <c r="AH15190" s="111"/>
    </row>
    <row r="15191" spans="3:34">
      <c r="C15191" s="111"/>
      <c r="D15191" s="111"/>
      <c r="E15191" s="111"/>
      <c r="F15191" s="138"/>
      <c r="G15191" s="111"/>
      <c r="J15191" s="111"/>
      <c r="AD15191" s="111"/>
      <c r="AH15191" s="111"/>
    </row>
    <row r="15192" spans="3:34">
      <c r="C15192" s="111"/>
      <c r="D15192" s="111"/>
      <c r="E15192" s="111"/>
      <c r="F15192" s="138"/>
      <c r="G15192" s="111"/>
      <c r="J15192" s="111"/>
      <c r="AD15192" s="111"/>
      <c r="AH15192" s="111"/>
    </row>
    <row r="15193" spans="3:34">
      <c r="C15193" s="111"/>
      <c r="D15193" s="111"/>
      <c r="E15193" s="111"/>
      <c r="F15193" s="138"/>
      <c r="G15193" s="111"/>
      <c r="J15193" s="111"/>
      <c r="AD15193" s="111"/>
      <c r="AH15193" s="111"/>
    </row>
    <row r="15194" spans="3:34">
      <c r="C15194" s="111"/>
      <c r="D15194" s="111"/>
      <c r="E15194" s="111"/>
      <c r="F15194" s="138"/>
      <c r="G15194" s="111"/>
      <c r="J15194" s="111"/>
      <c r="AD15194" s="111"/>
      <c r="AH15194" s="111"/>
    </row>
    <row r="15195" spans="3:34">
      <c r="C15195" s="111"/>
      <c r="D15195" s="111"/>
      <c r="E15195" s="111"/>
      <c r="F15195" s="138"/>
      <c r="G15195" s="111"/>
      <c r="J15195" s="111"/>
      <c r="AD15195" s="111"/>
      <c r="AH15195" s="111"/>
    </row>
    <row r="15196" spans="3:34">
      <c r="C15196" s="111"/>
      <c r="D15196" s="111"/>
      <c r="E15196" s="111"/>
      <c r="F15196" s="138"/>
      <c r="G15196" s="111"/>
      <c r="J15196" s="111"/>
      <c r="AD15196" s="111"/>
      <c r="AH15196" s="111"/>
    </row>
    <row r="15197" spans="3:34">
      <c r="C15197" s="111"/>
      <c r="D15197" s="111"/>
      <c r="E15197" s="111"/>
      <c r="F15197" s="138"/>
      <c r="G15197" s="111"/>
      <c r="J15197" s="111"/>
      <c r="AD15197" s="111"/>
      <c r="AH15197" s="111"/>
    </row>
    <row r="15198" spans="3:34">
      <c r="C15198" s="111"/>
      <c r="D15198" s="111"/>
      <c r="E15198" s="111"/>
      <c r="F15198" s="138"/>
      <c r="G15198" s="111"/>
      <c r="J15198" s="111"/>
      <c r="AD15198" s="111"/>
      <c r="AH15198" s="111"/>
    </row>
    <row r="15199" spans="3:34">
      <c r="C15199" s="111"/>
      <c r="D15199" s="111"/>
      <c r="E15199" s="111"/>
      <c r="F15199" s="138"/>
      <c r="G15199" s="111"/>
      <c r="J15199" s="111"/>
      <c r="AD15199" s="111"/>
      <c r="AH15199" s="111"/>
    </row>
    <row r="15200" spans="3:34">
      <c r="C15200" s="111"/>
      <c r="D15200" s="111"/>
      <c r="E15200" s="111"/>
      <c r="F15200" s="138"/>
      <c r="G15200" s="111"/>
      <c r="J15200" s="111"/>
      <c r="AD15200" s="111"/>
      <c r="AH15200" s="111"/>
    </row>
    <row r="15201" spans="3:34">
      <c r="C15201" s="111"/>
      <c r="D15201" s="111"/>
      <c r="E15201" s="111"/>
      <c r="F15201" s="138"/>
      <c r="G15201" s="111"/>
      <c r="J15201" s="111"/>
      <c r="AD15201" s="111"/>
      <c r="AH15201" s="111"/>
    </row>
    <row r="15202" spans="3:34">
      <c r="C15202" s="111"/>
      <c r="D15202" s="111"/>
      <c r="E15202" s="111"/>
      <c r="F15202" s="138"/>
      <c r="G15202" s="111"/>
      <c r="J15202" s="111"/>
      <c r="AD15202" s="111"/>
      <c r="AH15202" s="111"/>
    </row>
    <row r="15203" spans="3:34">
      <c r="C15203" s="111"/>
      <c r="D15203" s="111"/>
      <c r="E15203" s="111"/>
      <c r="F15203" s="138"/>
      <c r="G15203" s="111"/>
      <c r="J15203" s="111"/>
      <c r="AD15203" s="111"/>
      <c r="AH15203" s="111"/>
    </row>
    <row r="15204" spans="3:34">
      <c r="C15204" s="111"/>
      <c r="D15204" s="111"/>
      <c r="E15204" s="111"/>
      <c r="F15204" s="138"/>
      <c r="G15204" s="111"/>
      <c r="J15204" s="111"/>
      <c r="AD15204" s="111"/>
      <c r="AH15204" s="111"/>
    </row>
    <row r="15205" spans="3:34">
      <c r="C15205" s="111"/>
      <c r="D15205" s="111"/>
      <c r="E15205" s="111"/>
      <c r="F15205" s="138"/>
      <c r="G15205" s="111"/>
      <c r="J15205" s="111"/>
      <c r="AD15205" s="111"/>
      <c r="AH15205" s="111"/>
    </row>
    <row r="15206" spans="3:34">
      <c r="C15206" s="111"/>
      <c r="D15206" s="111"/>
      <c r="E15206" s="111"/>
      <c r="F15206" s="138"/>
      <c r="G15206" s="111"/>
      <c r="J15206" s="111"/>
      <c r="AD15206" s="111"/>
      <c r="AH15206" s="111"/>
    </row>
    <row r="15207" spans="3:34">
      <c r="C15207" s="111"/>
      <c r="D15207" s="111"/>
      <c r="E15207" s="111"/>
      <c r="F15207" s="138"/>
      <c r="G15207" s="111"/>
      <c r="J15207" s="111"/>
      <c r="AD15207" s="111"/>
      <c r="AH15207" s="111"/>
    </row>
    <row r="15208" spans="3:34">
      <c r="C15208" s="111"/>
      <c r="D15208" s="111"/>
      <c r="E15208" s="111"/>
      <c r="F15208" s="138"/>
      <c r="G15208" s="111"/>
      <c r="J15208" s="111"/>
      <c r="AD15208" s="111"/>
      <c r="AH15208" s="111"/>
    </row>
    <row r="15209" spans="3:34">
      <c r="C15209" s="111"/>
      <c r="D15209" s="111"/>
      <c r="E15209" s="111"/>
      <c r="F15209" s="138"/>
      <c r="G15209" s="111"/>
      <c r="J15209" s="111"/>
      <c r="AD15209" s="111"/>
      <c r="AH15209" s="111"/>
    </row>
    <row r="15210" spans="3:34">
      <c r="C15210" s="111"/>
      <c r="D15210" s="111"/>
      <c r="E15210" s="111"/>
      <c r="F15210" s="138"/>
      <c r="G15210" s="111"/>
      <c r="J15210" s="111"/>
      <c r="AD15210" s="111"/>
      <c r="AH15210" s="111"/>
    </row>
    <row r="15211" spans="3:34">
      <c r="C15211" s="111"/>
      <c r="D15211" s="111"/>
      <c r="E15211" s="111"/>
      <c r="F15211" s="138"/>
      <c r="G15211" s="111"/>
      <c r="J15211" s="111"/>
      <c r="AD15211" s="111"/>
      <c r="AH15211" s="111"/>
    </row>
    <row r="15212" spans="3:34">
      <c r="C15212" s="111"/>
      <c r="D15212" s="111"/>
      <c r="E15212" s="111"/>
      <c r="F15212" s="138"/>
      <c r="G15212" s="111"/>
      <c r="J15212" s="111"/>
      <c r="AD15212" s="111"/>
      <c r="AH15212" s="111"/>
    </row>
    <row r="15213" spans="3:34">
      <c r="C15213" s="111"/>
      <c r="D15213" s="111"/>
      <c r="E15213" s="111"/>
      <c r="F15213" s="138"/>
      <c r="G15213" s="111"/>
      <c r="J15213" s="111"/>
      <c r="AD15213" s="111"/>
      <c r="AH15213" s="111"/>
    </row>
    <row r="15214" spans="3:34">
      <c r="C15214" s="111"/>
      <c r="D15214" s="111"/>
      <c r="E15214" s="111"/>
      <c r="F15214" s="138"/>
      <c r="G15214" s="111"/>
      <c r="J15214" s="111"/>
      <c r="AD15214" s="111"/>
      <c r="AH15214" s="111"/>
    </row>
    <row r="15215" spans="3:34">
      <c r="C15215" s="111"/>
      <c r="D15215" s="111"/>
      <c r="E15215" s="111"/>
      <c r="F15215" s="138"/>
      <c r="G15215" s="111"/>
      <c r="J15215" s="111"/>
      <c r="AD15215" s="111"/>
      <c r="AH15215" s="111"/>
    </row>
    <row r="15216" spans="3:34">
      <c r="C15216" s="111"/>
      <c r="D15216" s="111"/>
      <c r="E15216" s="111"/>
      <c r="F15216" s="138"/>
      <c r="G15216" s="111"/>
      <c r="J15216" s="111"/>
      <c r="AD15216" s="111"/>
      <c r="AH15216" s="111"/>
    </row>
    <row r="15217" spans="3:34">
      <c r="C15217" s="111"/>
      <c r="D15217" s="111"/>
      <c r="E15217" s="111"/>
      <c r="F15217" s="138"/>
      <c r="G15217" s="111"/>
      <c r="J15217" s="111"/>
      <c r="AD15217" s="111"/>
      <c r="AH15217" s="111"/>
    </row>
    <row r="15218" spans="3:34">
      <c r="C15218" s="111"/>
      <c r="D15218" s="111"/>
      <c r="E15218" s="111"/>
      <c r="F15218" s="138"/>
      <c r="G15218" s="111"/>
      <c r="J15218" s="111"/>
      <c r="AD15218" s="111"/>
      <c r="AH15218" s="111"/>
    </row>
    <row r="15219" spans="3:34">
      <c r="C15219" s="111"/>
      <c r="D15219" s="111"/>
      <c r="E15219" s="111"/>
      <c r="F15219" s="138"/>
      <c r="G15219" s="111"/>
      <c r="J15219" s="111"/>
      <c r="AD15219" s="111"/>
      <c r="AH15219" s="111"/>
    </row>
    <row r="15220" spans="3:34">
      <c r="C15220" s="111"/>
      <c r="D15220" s="111"/>
      <c r="E15220" s="111"/>
      <c r="F15220" s="138"/>
      <c r="G15220" s="111"/>
      <c r="J15220" s="111"/>
      <c r="AD15220" s="111"/>
      <c r="AH15220" s="111"/>
    </row>
    <row r="15221" spans="3:34">
      <c r="C15221" s="111"/>
      <c r="D15221" s="111"/>
      <c r="E15221" s="111"/>
      <c r="F15221" s="138"/>
      <c r="G15221" s="111"/>
      <c r="J15221" s="111"/>
      <c r="AD15221" s="111"/>
      <c r="AH15221" s="111"/>
    </row>
    <row r="15222" spans="3:34">
      <c r="C15222" s="111"/>
      <c r="D15222" s="111"/>
      <c r="E15222" s="111"/>
      <c r="F15222" s="138"/>
      <c r="G15222" s="111"/>
      <c r="J15222" s="111"/>
      <c r="AD15222" s="111"/>
      <c r="AH15222" s="111"/>
    </row>
    <row r="15223" spans="3:34">
      <c r="C15223" s="111"/>
      <c r="D15223" s="111"/>
      <c r="E15223" s="111"/>
      <c r="F15223" s="138"/>
      <c r="G15223" s="111"/>
      <c r="J15223" s="111"/>
      <c r="AD15223" s="111"/>
      <c r="AH15223" s="111"/>
    </row>
    <row r="15224" spans="3:34">
      <c r="C15224" s="111"/>
      <c r="D15224" s="111"/>
      <c r="E15224" s="111"/>
      <c r="F15224" s="138"/>
      <c r="G15224" s="111"/>
      <c r="J15224" s="111"/>
      <c r="AD15224" s="111"/>
      <c r="AH15224" s="111"/>
    </row>
    <row r="15225" spans="3:34">
      <c r="C15225" s="111"/>
      <c r="D15225" s="111"/>
      <c r="E15225" s="111"/>
      <c r="F15225" s="138"/>
      <c r="G15225" s="111"/>
      <c r="J15225" s="111"/>
      <c r="AD15225" s="111"/>
      <c r="AH15225" s="111"/>
    </row>
    <row r="15226" spans="3:34">
      <c r="C15226" s="111"/>
      <c r="D15226" s="111"/>
      <c r="E15226" s="111"/>
      <c r="F15226" s="138"/>
      <c r="G15226" s="111"/>
      <c r="J15226" s="111"/>
      <c r="AD15226" s="111"/>
      <c r="AH15226" s="111"/>
    </row>
    <row r="15227" spans="3:34">
      <c r="C15227" s="111"/>
      <c r="D15227" s="111"/>
      <c r="E15227" s="111"/>
      <c r="F15227" s="138"/>
      <c r="G15227" s="111"/>
      <c r="J15227" s="111"/>
      <c r="AD15227" s="111"/>
      <c r="AH15227" s="111"/>
    </row>
    <row r="15228" spans="3:34">
      <c r="C15228" s="111"/>
      <c r="D15228" s="111"/>
      <c r="E15228" s="111"/>
      <c r="F15228" s="138"/>
      <c r="G15228" s="111"/>
      <c r="J15228" s="111"/>
      <c r="AD15228" s="111"/>
      <c r="AH15228" s="111"/>
    </row>
    <row r="15229" spans="3:34">
      <c r="C15229" s="111"/>
      <c r="D15229" s="111"/>
      <c r="E15229" s="111"/>
      <c r="F15229" s="138"/>
      <c r="G15229" s="111"/>
      <c r="J15229" s="111"/>
      <c r="AD15229" s="111"/>
      <c r="AH15229" s="111"/>
    </row>
    <row r="15230" spans="3:34">
      <c r="C15230" s="111"/>
      <c r="D15230" s="111"/>
      <c r="E15230" s="111"/>
      <c r="F15230" s="138"/>
      <c r="G15230" s="111"/>
      <c r="J15230" s="111"/>
      <c r="AD15230" s="111"/>
      <c r="AH15230" s="111"/>
    </row>
    <row r="15231" spans="3:34">
      <c r="C15231" s="111"/>
      <c r="D15231" s="111"/>
      <c r="E15231" s="111"/>
      <c r="F15231" s="138"/>
      <c r="G15231" s="111"/>
      <c r="J15231" s="111"/>
      <c r="AD15231" s="111"/>
      <c r="AH15231" s="111"/>
    </row>
    <row r="15232" spans="3:34">
      <c r="C15232" s="111"/>
      <c r="D15232" s="111"/>
      <c r="E15232" s="111"/>
      <c r="F15232" s="138"/>
      <c r="G15232" s="111"/>
      <c r="J15232" s="111"/>
      <c r="AD15232" s="111"/>
      <c r="AH15232" s="111"/>
    </row>
    <row r="15233" spans="3:34">
      <c r="C15233" s="111"/>
      <c r="D15233" s="111"/>
      <c r="E15233" s="111"/>
      <c r="F15233" s="138"/>
      <c r="G15233" s="111"/>
      <c r="J15233" s="111"/>
      <c r="AD15233" s="111"/>
      <c r="AH15233" s="111"/>
    </row>
    <row r="15234" spans="3:34">
      <c r="C15234" s="111"/>
      <c r="D15234" s="111"/>
      <c r="E15234" s="111"/>
      <c r="F15234" s="138"/>
      <c r="G15234" s="111"/>
      <c r="J15234" s="111"/>
      <c r="AD15234" s="111"/>
      <c r="AH15234" s="111"/>
    </row>
    <row r="15235" spans="3:34">
      <c r="C15235" s="111"/>
      <c r="D15235" s="111"/>
      <c r="E15235" s="111"/>
      <c r="F15235" s="138"/>
      <c r="G15235" s="111"/>
      <c r="J15235" s="111"/>
      <c r="AD15235" s="111"/>
      <c r="AH15235" s="111"/>
    </row>
    <row r="15236" spans="3:34">
      <c r="C15236" s="111"/>
      <c r="D15236" s="111"/>
      <c r="E15236" s="111"/>
      <c r="F15236" s="138"/>
      <c r="G15236" s="111"/>
      <c r="J15236" s="111"/>
      <c r="AD15236" s="111"/>
      <c r="AH15236" s="111"/>
    </row>
    <row r="15237" spans="3:34">
      <c r="C15237" s="111"/>
      <c r="D15237" s="111"/>
      <c r="E15237" s="111"/>
      <c r="F15237" s="138"/>
      <c r="G15237" s="111"/>
      <c r="J15237" s="111"/>
      <c r="AD15237" s="111"/>
      <c r="AH15237" s="111"/>
    </row>
    <row r="15238" spans="3:34">
      <c r="C15238" s="111"/>
      <c r="D15238" s="111"/>
      <c r="E15238" s="111"/>
      <c r="F15238" s="138"/>
      <c r="G15238" s="111"/>
      <c r="J15238" s="111"/>
      <c r="AD15238" s="111"/>
      <c r="AH15238" s="111"/>
    </row>
    <row r="15239" spans="3:34">
      <c r="C15239" s="111"/>
      <c r="D15239" s="111"/>
      <c r="E15239" s="111"/>
      <c r="F15239" s="138"/>
      <c r="G15239" s="111"/>
      <c r="J15239" s="111"/>
      <c r="AD15239" s="111"/>
      <c r="AH15239" s="111"/>
    </row>
    <row r="15240" spans="3:34">
      <c r="C15240" s="111"/>
      <c r="D15240" s="111"/>
      <c r="E15240" s="111"/>
      <c r="F15240" s="138"/>
      <c r="G15240" s="111"/>
      <c r="J15240" s="111"/>
      <c r="AD15240" s="111"/>
      <c r="AH15240" s="111"/>
    </row>
    <row r="15241" spans="3:34">
      <c r="C15241" s="111"/>
      <c r="D15241" s="111"/>
      <c r="E15241" s="111"/>
      <c r="F15241" s="138"/>
      <c r="G15241" s="111"/>
      <c r="J15241" s="111"/>
      <c r="AD15241" s="111"/>
      <c r="AH15241" s="111"/>
    </row>
    <row r="15242" spans="3:34">
      <c r="C15242" s="111"/>
      <c r="D15242" s="111"/>
      <c r="E15242" s="111"/>
      <c r="F15242" s="138"/>
      <c r="G15242" s="111"/>
      <c r="J15242" s="111"/>
      <c r="AD15242" s="111"/>
      <c r="AH15242" s="111"/>
    </row>
    <row r="15243" spans="3:34">
      <c r="C15243" s="111"/>
      <c r="D15243" s="111"/>
      <c r="E15243" s="111"/>
      <c r="F15243" s="138"/>
      <c r="G15243" s="111"/>
      <c r="J15243" s="111"/>
      <c r="AD15243" s="111"/>
      <c r="AH15243" s="111"/>
    </row>
    <row r="15244" spans="3:34">
      <c r="C15244" s="111"/>
      <c r="D15244" s="111"/>
      <c r="E15244" s="111"/>
      <c r="F15244" s="138"/>
      <c r="G15244" s="111"/>
      <c r="J15244" s="111"/>
      <c r="AD15244" s="111"/>
      <c r="AH15244" s="111"/>
    </row>
    <row r="15245" spans="3:34">
      <c r="C15245" s="111"/>
      <c r="D15245" s="111"/>
      <c r="E15245" s="111"/>
      <c r="F15245" s="138"/>
      <c r="G15245" s="111"/>
      <c r="J15245" s="111"/>
      <c r="AD15245" s="111"/>
      <c r="AH15245" s="111"/>
    </row>
    <row r="15246" spans="3:34">
      <c r="C15246" s="111"/>
      <c r="D15246" s="111"/>
      <c r="E15246" s="111"/>
      <c r="F15246" s="138"/>
      <c r="G15246" s="111"/>
      <c r="J15246" s="111"/>
      <c r="AD15246" s="111"/>
      <c r="AH15246" s="111"/>
    </row>
    <row r="15247" spans="3:34">
      <c r="C15247" s="111"/>
      <c r="D15247" s="111"/>
      <c r="E15247" s="111"/>
      <c r="F15247" s="138"/>
      <c r="G15247" s="111"/>
      <c r="J15247" s="111"/>
      <c r="AD15247" s="111"/>
      <c r="AH15247" s="111"/>
    </row>
    <row r="15248" spans="3:34">
      <c r="C15248" s="111"/>
      <c r="D15248" s="111"/>
      <c r="E15248" s="111"/>
      <c r="F15248" s="138"/>
      <c r="G15248" s="111"/>
      <c r="J15248" s="111"/>
      <c r="AD15248" s="111"/>
      <c r="AH15248" s="111"/>
    </row>
    <row r="15249" spans="3:34">
      <c r="C15249" s="111"/>
      <c r="D15249" s="111"/>
      <c r="E15249" s="111"/>
      <c r="F15249" s="138"/>
      <c r="G15249" s="111"/>
      <c r="J15249" s="111"/>
      <c r="AD15249" s="111"/>
      <c r="AH15249" s="111"/>
    </row>
    <row r="15250" spans="3:34">
      <c r="C15250" s="111"/>
      <c r="D15250" s="111"/>
      <c r="E15250" s="111"/>
      <c r="F15250" s="138"/>
      <c r="G15250" s="111"/>
      <c r="J15250" s="111"/>
      <c r="AD15250" s="111"/>
      <c r="AH15250" s="111"/>
    </row>
    <row r="15251" spans="3:34">
      <c r="C15251" s="111"/>
      <c r="D15251" s="111"/>
      <c r="E15251" s="111"/>
      <c r="F15251" s="138"/>
      <c r="G15251" s="111"/>
      <c r="J15251" s="111"/>
      <c r="AD15251" s="111"/>
      <c r="AH15251" s="111"/>
    </row>
    <row r="15252" spans="3:34">
      <c r="C15252" s="111"/>
      <c r="D15252" s="111"/>
      <c r="E15252" s="111"/>
      <c r="F15252" s="138"/>
      <c r="G15252" s="111"/>
      <c r="J15252" s="111"/>
      <c r="AD15252" s="111"/>
      <c r="AH15252" s="111"/>
    </row>
    <row r="15253" spans="3:34">
      <c r="C15253" s="111"/>
      <c r="D15253" s="111"/>
      <c r="E15253" s="111"/>
      <c r="F15253" s="138"/>
      <c r="G15253" s="111"/>
      <c r="J15253" s="111"/>
      <c r="AD15253" s="111"/>
      <c r="AH15253" s="111"/>
    </row>
    <row r="15254" spans="3:34">
      <c r="C15254" s="111"/>
      <c r="D15254" s="111"/>
      <c r="E15254" s="111"/>
      <c r="F15254" s="138"/>
      <c r="G15254" s="111"/>
      <c r="J15254" s="111"/>
      <c r="AD15254" s="111"/>
      <c r="AH15254" s="111"/>
    </row>
    <row r="15255" spans="3:34">
      <c r="C15255" s="111"/>
      <c r="D15255" s="111"/>
      <c r="E15255" s="111"/>
      <c r="F15255" s="138"/>
      <c r="G15255" s="111"/>
      <c r="J15255" s="111"/>
      <c r="AD15255" s="111"/>
      <c r="AH15255" s="111"/>
    </row>
    <row r="15256" spans="3:34">
      <c r="C15256" s="111"/>
      <c r="D15256" s="111"/>
      <c r="E15256" s="111"/>
      <c r="F15256" s="138"/>
      <c r="G15256" s="111"/>
      <c r="J15256" s="111"/>
      <c r="AD15256" s="111"/>
      <c r="AH15256" s="111"/>
    </row>
    <row r="15257" spans="3:34">
      <c r="C15257" s="111"/>
      <c r="D15257" s="111"/>
      <c r="E15257" s="111"/>
      <c r="F15257" s="138"/>
      <c r="G15257" s="111"/>
      <c r="J15257" s="111"/>
      <c r="AD15257" s="111"/>
      <c r="AH15257" s="111"/>
    </row>
    <row r="15258" spans="3:34">
      <c r="C15258" s="111"/>
      <c r="D15258" s="111"/>
      <c r="E15258" s="111"/>
      <c r="F15258" s="138"/>
      <c r="G15258" s="111"/>
      <c r="J15258" s="111"/>
      <c r="AD15258" s="111"/>
      <c r="AH15258" s="111"/>
    </row>
    <row r="15259" spans="3:34">
      <c r="C15259" s="111"/>
      <c r="D15259" s="111"/>
      <c r="E15259" s="111"/>
      <c r="F15259" s="138"/>
      <c r="G15259" s="111"/>
      <c r="J15259" s="111"/>
      <c r="AD15259" s="111"/>
      <c r="AH15259" s="111"/>
    </row>
    <row r="15260" spans="3:34">
      <c r="C15260" s="111"/>
      <c r="D15260" s="111"/>
      <c r="E15260" s="111"/>
      <c r="F15260" s="138"/>
      <c r="G15260" s="111"/>
      <c r="J15260" s="111"/>
      <c r="AD15260" s="111"/>
      <c r="AH15260" s="111"/>
    </row>
    <row r="15261" spans="3:34">
      <c r="C15261" s="111"/>
      <c r="D15261" s="111"/>
      <c r="E15261" s="111"/>
      <c r="F15261" s="138"/>
      <c r="G15261" s="111"/>
      <c r="J15261" s="111"/>
      <c r="AD15261" s="111"/>
      <c r="AH15261" s="111"/>
    </row>
    <row r="15262" spans="3:34">
      <c r="C15262" s="111"/>
      <c r="D15262" s="111"/>
      <c r="E15262" s="111"/>
      <c r="F15262" s="138"/>
      <c r="G15262" s="111"/>
      <c r="J15262" s="111"/>
      <c r="AD15262" s="111"/>
      <c r="AH15262" s="111"/>
    </row>
    <row r="15263" spans="3:34">
      <c r="C15263" s="111"/>
      <c r="D15263" s="111"/>
      <c r="E15263" s="111"/>
      <c r="F15263" s="138"/>
      <c r="G15263" s="111"/>
      <c r="J15263" s="111"/>
      <c r="AD15263" s="111"/>
      <c r="AH15263" s="111"/>
    </row>
    <row r="15264" spans="3:34">
      <c r="C15264" s="111"/>
      <c r="D15264" s="111"/>
      <c r="E15264" s="111"/>
      <c r="F15264" s="138"/>
      <c r="G15264" s="111"/>
      <c r="J15264" s="111"/>
      <c r="AD15264" s="111"/>
      <c r="AH15264" s="111"/>
    </row>
    <row r="15265" spans="3:34">
      <c r="C15265" s="111"/>
      <c r="D15265" s="111"/>
      <c r="E15265" s="111"/>
      <c r="F15265" s="138"/>
      <c r="G15265" s="111"/>
      <c r="J15265" s="111"/>
      <c r="AD15265" s="111"/>
      <c r="AH15265" s="111"/>
    </row>
    <row r="15266" spans="3:34">
      <c r="C15266" s="111"/>
      <c r="D15266" s="111"/>
      <c r="E15266" s="111"/>
      <c r="F15266" s="138"/>
      <c r="G15266" s="111"/>
      <c r="J15266" s="111"/>
      <c r="AD15266" s="111"/>
      <c r="AH15266" s="111"/>
    </row>
    <row r="15267" spans="3:34">
      <c r="C15267" s="111"/>
      <c r="D15267" s="111"/>
      <c r="E15267" s="111"/>
      <c r="F15267" s="138"/>
      <c r="G15267" s="111"/>
      <c r="J15267" s="111"/>
      <c r="AD15267" s="111"/>
      <c r="AH15267" s="111"/>
    </row>
    <row r="15268" spans="3:34">
      <c r="C15268" s="111"/>
      <c r="D15268" s="111"/>
      <c r="E15268" s="111"/>
      <c r="F15268" s="138"/>
      <c r="G15268" s="111"/>
      <c r="J15268" s="111"/>
      <c r="AD15268" s="111"/>
      <c r="AH15268" s="111"/>
    </row>
    <row r="15269" spans="3:34">
      <c r="C15269" s="111"/>
      <c r="D15269" s="111"/>
      <c r="E15269" s="111"/>
      <c r="F15269" s="138"/>
      <c r="G15269" s="111"/>
      <c r="J15269" s="111"/>
      <c r="AD15269" s="111"/>
      <c r="AH15269" s="111"/>
    </row>
    <row r="15270" spans="3:34">
      <c r="C15270" s="111"/>
      <c r="D15270" s="111"/>
      <c r="E15270" s="111"/>
      <c r="F15270" s="138"/>
      <c r="G15270" s="111"/>
      <c r="J15270" s="111"/>
      <c r="AD15270" s="111"/>
      <c r="AH15270" s="111"/>
    </row>
    <row r="15271" spans="3:34">
      <c r="C15271" s="111"/>
      <c r="D15271" s="111"/>
      <c r="E15271" s="111"/>
      <c r="F15271" s="138"/>
      <c r="G15271" s="111"/>
      <c r="J15271" s="111"/>
      <c r="AD15271" s="111"/>
      <c r="AH15271" s="111"/>
    </row>
    <row r="15272" spans="3:34">
      <c r="C15272" s="111"/>
      <c r="D15272" s="111"/>
      <c r="E15272" s="111"/>
      <c r="F15272" s="138"/>
      <c r="G15272" s="111"/>
      <c r="J15272" s="111"/>
      <c r="AD15272" s="111"/>
      <c r="AH15272" s="111"/>
    </row>
    <row r="15273" spans="3:34">
      <c r="C15273" s="111"/>
      <c r="D15273" s="111"/>
      <c r="E15273" s="111"/>
      <c r="F15273" s="138"/>
      <c r="G15273" s="111"/>
      <c r="J15273" s="111"/>
      <c r="AD15273" s="111"/>
      <c r="AH15273" s="111"/>
    </row>
    <row r="15274" spans="3:34">
      <c r="C15274" s="111"/>
      <c r="D15274" s="111"/>
      <c r="E15274" s="111"/>
      <c r="F15274" s="138"/>
      <c r="G15274" s="111"/>
      <c r="J15274" s="111"/>
      <c r="AD15274" s="111"/>
      <c r="AH15274" s="111"/>
    </row>
    <row r="15275" spans="3:34">
      <c r="C15275" s="111"/>
      <c r="D15275" s="111"/>
      <c r="E15275" s="111"/>
      <c r="F15275" s="138"/>
      <c r="G15275" s="111"/>
      <c r="J15275" s="111"/>
      <c r="AD15275" s="111"/>
      <c r="AH15275" s="111"/>
    </row>
    <row r="15276" spans="3:34">
      <c r="C15276" s="111"/>
      <c r="D15276" s="111"/>
      <c r="E15276" s="111"/>
      <c r="F15276" s="138"/>
      <c r="G15276" s="111"/>
      <c r="J15276" s="111"/>
      <c r="AD15276" s="111"/>
      <c r="AH15276" s="111"/>
    </row>
    <row r="15277" spans="3:34">
      <c r="C15277" s="111"/>
      <c r="D15277" s="111"/>
      <c r="E15277" s="111"/>
      <c r="F15277" s="138"/>
      <c r="G15277" s="111"/>
      <c r="J15277" s="111"/>
      <c r="AD15277" s="111"/>
      <c r="AH15277" s="111"/>
    </row>
    <row r="15278" spans="3:34">
      <c r="C15278" s="111"/>
      <c r="D15278" s="111"/>
      <c r="E15278" s="111"/>
      <c r="F15278" s="138"/>
      <c r="G15278" s="111"/>
      <c r="J15278" s="111"/>
      <c r="AD15278" s="111"/>
      <c r="AH15278" s="111"/>
    </row>
    <row r="15279" spans="3:34">
      <c r="C15279" s="111"/>
      <c r="D15279" s="111"/>
      <c r="E15279" s="111"/>
      <c r="F15279" s="138"/>
      <c r="G15279" s="111"/>
      <c r="J15279" s="111"/>
      <c r="AD15279" s="111"/>
      <c r="AH15279" s="111"/>
    </row>
    <row r="15280" spans="3:34">
      <c r="C15280" s="111"/>
      <c r="D15280" s="111"/>
      <c r="E15280" s="111"/>
      <c r="F15280" s="138"/>
      <c r="G15280" s="111"/>
      <c r="J15280" s="111"/>
      <c r="AD15280" s="111"/>
      <c r="AH15280" s="111"/>
    </row>
    <row r="15281" spans="3:34">
      <c r="C15281" s="111"/>
      <c r="D15281" s="111"/>
      <c r="E15281" s="111"/>
      <c r="F15281" s="138"/>
      <c r="G15281" s="111"/>
      <c r="J15281" s="111"/>
      <c r="AD15281" s="111"/>
      <c r="AH15281" s="111"/>
    </row>
    <row r="15282" spans="3:34">
      <c r="C15282" s="111"/>
      <c r="D15282" s="111"/>
      <c r="E15282" s="111"/>
      <c r="F15282" s="138"/>
      <c r="G15282" s="111"/>
      <c r="J15282" s="111"/>
      <c r="AD15282" s="111"/>
      <c r="AH15282" s="111"/>
    </row>
    <row r="15283" spans="3:34">
      <c r="C15283" s="111"/>
      <c r="D15283" s="111"/>
      <c r="E15283" s="111"/>
      <c r="F15283" s="138"/>
      <c r="G15283" s="111"/>
      <c r="J15283" s="111"/>
      <c r="AD15283" s="111"/>
      <c r="AH15283" s="111"/>
    </row>
    <row r="15284" spans="3:34">
      <c r="C15284" s="111"/>
      <c r="D15284" s="111"/>
      <c r="E15284" s="111"/>
      <c r="F15284" s="138"/>
      <c r="G15284" s="111"/>
      <c r="J15284" s="111"/>
      <c r="AD15284" s="111"/>
      <c r="AH15284" s="111"/>
    </row>
    <row r="15285" spans="3:34">
      <c r="C15285" s="111"/>
      <c r="D15285" s="111"/>
      <c r="E15285" s="111"/>
      <c r="F15285" s="138"/>
      <c r="G15285" s="111"/>
      <c r="J15285" s="111"/>
      <c r="AD15285" s="111"/>
      <c r="AH15285" s="111"/>
    </row>
    <row r="15286" spans="3:34">
      <c r="C15286" s="111"/>
      <c r="D15286" s="111"/>
      <c r="E15286" s="111"/>
      <c r="F15286" s="138"/>
      <c r="G15286" s="111"/>
      <c r="J15286" s="111"/>
      <c r="AD15286" s="111"/>
      <c r="AH15286" s="111"/>
    </row>
    <row r="15287" spans="3:34">
      <c r="C15287" s="111"/>
      <c r="D15287" s="111"/>
      <c r="E15287" s="111"/>
      <c r="F15287" s="138"/>
      <c r="G15287" s="111"/>
      <c r="J15287" s="111"/>
      <c r="AD15287" s="111"/>
      <c r="AH15287" s="111"/>
    </row>
    <row r="15288" spans="3:34">
      <c r="C15288" s="111"/>
      <c r="D15288" s="111"/>
      <c r="E15288" s="111"/>
      <c r="F15288" s="138"/>
      <c r="G15288" s="111"/>
      <c r="J15288" s="111"/>
      <c r="AD15288" s="111"/>
      <c r="AH15288" s="111"/>
    </row>
    <row r="15289" spans="3:34">
      <c r="C15289" s="111"/>
      <c r="D15289" s="111"/>
      <c r="E15289" s="111"/>
      <c r="F15289" s="138"/>
      <c r="G15289" s="111"/>
      <c r="J15289" s="111"/>
      <c r="AD15289" s="111"/>
      <c r="AH15289" s="111"/>
    </row>
    <row r="15290" spans="3:34">
      <c r="C15290" s="111"/>
      <c r="D15290" s="111"/>
      <c r="E15290" s="111"/>
      <c r="F15290" s="138"/>
      <c r="G15290" s="111"/>
      <c r="J15290" s="111"/>
      <c r="AD15290" s="111"/>
      <c r="AH15290" s="111"/>
    </row>
    <row r="15291" spans="3:34">
      <c r="C15291" s="111"/>
      <c r="D15291" s="111"/>
      <c r="E15291" s="111"/>
      <c r="F15291" s="138"/>
      <c r="G15291" s="111"/>
      <c r="J15291" s="111"/>
      <c r="AD15291" s="111"/>
      <c r="AH15291" s="111"/>
    </row>
    <row r="15292" spans="3:34">
      <c r="C15292" s="111"/>
      <c r="D15292" s="111"/>
      <c r="E15292" s="111"/>
      <c r="F15292" s="138"/>
      <c r="G15292" s="111"/>
      <c r="J15292" s="111"/>
      <c r="AD15292" s="111"/>
      <c r="AH15292" s="111"/>
    </row>
    <row r="15293" spans="3:34">
      <c r="C15293" s="111"/>
      <c r="D15293" s="111"/>
      <c r="E15293" s="111"/>
      <c r="F15293" s="138"/>
      <c r="G15293" s="111"/>
      <c r="J15293" s="111"/>
      <c r="AD15293" s="111"/>
      <c r="AH15293" s="111"/>
    </row>
    <row r="15294" spans="3:34">
      <c r="C15294" s="111"/>
      <c r="D15294" s="111"/>
      <c r="E15294" s="111"/>
      <c r="F15294" s="138"/>
      <c r="G15294" s="111"/>
      <c r="J15294" s="111"/>
      <c r="AD15294" s="111"/>
      <c r="AH15294" s="111"/>
    </row>
    <row r="15295" spans="3:34">
      <c r="C15295" s="111"/>
      <c r="D15295" s="111"/>
      <c r="E15295" s="111"/>
      <c r="F15295" s="138"/>
      <c r="G15295" s="111"/>
      <c r="J15295" s="111"/>
      <c r="AD15295" s="111"/>
      <c r="AH15295" s="111"/>
    </row>
    <row r="15296" spans="3:34">
      <c r="C15296" s="111"/>
      <c r="D15296" s="111"/>
      <c r="E15296" s="111"/>
      <c r="F15296" s="138"/>
      <c r="G15296" s="111"/>
      <c r="J15296" s="111"/>
      <c r="AD15296" s="111"/>
      <c r="AH15296" s="111"/>
    </row>
    <row r="15297" spans="3:34">
      <c r="C15297" s="111"/>
      <c r="D15297" s="111"/>
      <c r="E15297" s="111"/>
      <c r="F15297" s="138"/>
      <c r="G15297" s="111"/>
      <c r="J15297" s="111"/>
      <c r="AD15297" s="111"/>
      <c r="AH15297" s="111"/>
    </row>
    <row r="15298" spans="3:34">
      <c r="C15298" s="111"/>
      <c r="D15298" s="111"/>
      <c r="E15298" s="111"/>
      <c r="F15298" s="138"/>
      <c r="G15298" s="111"/>
      <c r="J15298" s="111"/>
      <c r="AD15298" s="111"/>
      <c r="AH15298" s="111"/>
    </row>
    <row r="15299" spans="3:34">
      <c r="C15299" s="111"/>
      <c r="D15299" s="111"/>
      <c r="E15299" s="111"/>
      <c r="F15299" s="138"/>
      <c r="G15299" s="111"/>
      <c r="J15299" s="111"/>
      <c r="AD15299" s="111"/>
      <c r="AH15299" s="111"/>
    </row>
    <row r="15300" spans="3:34">
      <c r="C15300" s="111"/>
      <c r="D15300" s="111"/>
      <c r="E15300" s="111"/>
      <c r="F15300" s="138"/>
      <c r="G15300" s="111"/>
      <c r="J15300" s="111"/>
      <c r="AD15300" s="111"/>
      <c r="AH15300" s="111"/>
    </row>
    <row r="15301" spans="3:34">
      <c r="C15301" s="111"/>
      <c r="D15301" s="111"/>
      <c r="E15301" s="111"/>
      <c r="F15301" s="138"/>
      <c r="G15301" s="111"/>
      <c r="J15301" s="111"/>
      <c r="AD15301" s="111"/>
      <c r="AH15301" s="111"/>
    </row>
    <row r="15302" spans="3:34">
      <c r="C15302" s="111"/>
      <c r="D15302" s="111"/>
      <c r="E15302" s="111"/>
      <c r="F15302" s="138"/>
      <c r="G15302" s="111"/>
      <c r="J15302" s="111"/>
      <c r="AD15302" s="111"/>
      <c r="AH15302" s="111"/>
    </row>
    <row r="15303" spans="3:34">
      <c r="C15303" s="111"/>
      <c r="D15303" s="111"/>
      <c r="E15303" s="111"/>
      <c r="F15303" s="138"/>
      <c r="G15303" s="111"/>
      <c r="J15303" s="111"/>
      <c r="AD15303" s="111"/>
      <c r="AH15303" s="111"/>
    </row>
    <row r="15304" spans="3:34">
      <c r="C15304" s="111"/>
      <c r="D15304" s="111"/>
      <c r="E15304" s="111"/>
      <c r="F15304" s="138"/>
      <c r="G15304" s="111"/>
      <c r="J15304" s="111"/>
      <c r="AD15304" s="111"/>
      <c r="AH15304" s="111"/>
    </row>
    <row r="15305" spans="3:34">
      <c r="C15305" s="111"/>
      <c r="D15305" s="111"/>
      <c r="E15305" s="111"/>
      <c r="F15305" s="138"/>
      <c r="G15305" s="111"/>
      <c r="J15305" s="111"/>
      <c r="AD15305" s="111"/>
      <c r="AH15305" s="111"/>
    </row>
    <row r="15306" spans="3:34">
      <c r="C15306" s="111"/>
      <c r="D15306" s="111"/>
      <c r="E15306" s="111"/>
      <c r="F15306" s="138"/>
      <c r="G15306" s="111"/>
      <c r="J15306" s="111"/>
      <c r="AD15306" s="111"/>
      <c r="AH15306" s="111"/>
    </row>
    <row r="15307" spans="3:34">
      <c r="C15307" s="111"/>
      <c r="D15307" s="111"/>
      <c r="E15307" s="111"/>
      <c r="F15307" s="138"/>
      <c r="G15307" s="111"/>
      <c r="J15307" s="111"/>
      <c r="AD15307" s="111"/>
      <c r="AH15307" s="111"/>
    </row>
    <row r="15308" spans="3:34">
      <c r="C15308" s="111"/>
      <c r="D15308" s="111"/>
      <c r="E15308" s="111"/>
      <c r="F15308" s="138"/>
      <c r="G15308" s="111"/>
      <c r="J15308" s="111"/>
      <c r="AD15308" s="111"/>
      <c r="AH15308" s="111"/>
    </row>
    <row r="15309" spans="3:34">
      <c r="C15309" s="111"/>
      <c r="D15309" s="111"/>
      <c r="E15309" s="111"/>
      <c r="F15309" s="138"/>
      <c r="G15309" s="111"/>
      <c r="J15309" s="111"/>
      <c r="AD15309" s="111"/>
      <c r="AH15309" s="111"/>
    </row>
    <row r="15310" spans="3:34">
      <c r="C15310" s="111"/>
      <c r="D15310" s="111"/>
      <c r="E15310" s="111"/>
      <c r="F15310" s="138"/>
      <c r="G15310" s="111"/>
      <c r="J15310" s="111"/>
      <c r="AD15310" s="111"/>
      <c r="AH15310" s="111"/>
    </row>
    <row r="15311" spans="3:34">
      <c r="C15311" s="111"/>
      <c r="D15311" s="111"/>
      <c r="E15311" s="111"/>
      <c r="F15311" s="138"/>
      <c r="G15311" s="111"/>
      <c r="J15311" s="111"/>
      <c r="AD15311" s="111"/>
      <c r="AH15311" s="111"/>
    </row>
    <row r="15312" spans="3:34">
      <c r="C15312" s="111"/>
      <c r="D15312" s="111"/>
      <c r="E15312" s="111"/>
      <c r="F15312" s="138"/>
      <c r="G15312" s="111"/>
      <c r="J15312" s="111"/>
      <c r="AD15312" s="111"/>
      <c r="AH15312" s="111"/>
    </row>
    <row r="15313" spans="3:34">
      <c r="C15313" s="111"/>
      <c r="D15313" s="111"/>
      <c r="E15313" s="111"/>
      <c r="F15313" s="138"/>
      <c r="G15313" s="111"/>
      <c r="J15313" s="111"/>
      <c r="AD15313" s="111"/>
      <c r="AH15313" s="111"/>
    </row>
    <row r="15314" spans="3:34">
      <c r="C15314" s="111"/>
      <c r="D15314" s="111"/>
      <c r="E15314" s="111"/>
      <c r="F15314" s="138"/>
      <c r="G15314" s="111"/>
      <c r="J15314" s="111"/>
      <c r="AD15314" s="111"/>
      <c r="AH15314" s="111"/>
    </row>
    <row r="15315" spans="3:34">
      <c r="C15315" s="111"/>
      <c r="D15315" s="111"/>
      <c r="E15315" s="111"/>
      <c r="F15315" s="138"/>
      <c r="G15315" s="111"/>
      <c r="J15315" s="111"/>
      <c r="AD15315" s="111"/>
      <c r="AH15315" s="111"/>
    </row>
    <row r="15316" spans="3:34">
      <c r="C15316" s="111"/>
      <c r="D15316" s="111"/>
      <c r="E15316" s="111"/>
      <c r="F15316" s="138"/>
      <c r="G15316" s="111"/>
      <c r="J15316" s="111"/>
      <c r="AD15316" s="111"/>
      <c r="AH15316" s="111"/>
    </row>
    <row r="15317" spans="3:34">
      <c r="C15317" s="111"/>
      <c r="D15317" s="111"/>
      <c r="E15317" s="111"/>
      <c r="F15317" s="138"/>
      <c r="G15317" s="111"/>
      <c r="J15317" s="111"/>
      <c r="AD15317" s="111"/>
      <c r="AH15317" s="111"/>
    </row>
    <row r="15318" spans="3:34">
      <c r="C15318" s="111"/>
      <c r="D15318" s="111"/>
      <c r="E15318" s="111"/>
      <c r="F15318" s="138"/>
      <c r="G15318" s="111"/>
      <c r="J15318" s="111"/>
      <c r="AD15318" s="111"/>
      <c r="AH15318" s="111"/>
    </row>
    <row r="15319" spans="3:34">
      <c r="C15319" s="111"/>
      <c r="D15319" s="111"/>
      <c r="E15319" s="111"/>
      <c r="F15319" s="138"/>
      <c r="G15319" s="111"/>
      <c r="J15319" s="111"/>
      <c r="AD15319" s="111"/>
      <c r="AH15319" s="111"/>
    </row>
    <row r="15320" spans="3:34">
      <c r="C15320" s="111"/>
      <c r="D15320" s="111"/>
      <c r="E15320" s="111"/>
      <c r="F15320" s="138"/>
      <c r="G15320" s="111"/>
      <c r="J15320" s="111"/>
      <c r="AD15320" s="111"/>
      <c r="AH15320" s="111"/>
    </row>
    <row r="15321" spans="3:34">
      <c r="C15321" s="111"/>
      <c r="D15321" s="111"/>
      <c r="E15321" s="111"/>
      <c r="F15321" s="138"/>
      <c r="G15321" s="111"/>
      <c r="J15321" s="111"/>
      <c r="AD15321" s="111"/>
      <c r="AH15321" s="111"/>
    </row>
    <row r="15322" spans="3:34">
      <c r="C15322" s="111"/>
      <c r="D15322" s="111"/>
      <c r="E15322" s="111"/>
      <c r="F15322" s="138"/>
      <c r="G15322" s="111"/>
      <c r="J15322" s="111"/>
      <c r="AD15322" s="111"/>
      <c r="AH15322" s="111"/>
    </row>
    <row r="15323" spans="3:34">
      <c r="C15323" s="111"/>
      <c r="D15323" s="111"/>
      <c r="E15323" s="111"/>
      <c r="F15323" s="138"/>
      <c r="G15323" s="111"/>
      <c r="J15323" s="111"/>
      <c r="AD15323" s="111"/>
      <c r="AH15323" s="111"/>
    </row>
    <row r="15324" spans="3:34">
      <c r="C15324" s="111"/>
      <c r="D15324" s="111"/>
      <c r="E15324" s="111"/>
      <c r="F15324" s="138"/>
      <c r="G15324" s="111"/>
      <c r="J15324" s="111"/>
      <c r="AD15324" s="111"/>
      <c r="AH15324" s="111"/>
    </row>
    <row r="15325" spans="3:34">
      <c r="C15325" s="111"/>
      <c r="D15325" s="111"/>
      <c r="E15325" s="111"/>
      <c r="F15325" s="138"/>
      <c r="G15325" s="111"/>
      <c r="J15325" s="111"/>
      <c r="AD15325" s="111"/>
      <c r="AH15325" s="111"/>
    </row>
    <row r="15326" spans="3:34">
      <c r="C15326" s="111"/>
      <c r="D15326" s="111"/>
      <c r="E15326" s="111"/>
      <c r="F15326" s="138"/>
      <c r="G15326" s="111"/>
      <c r="J15326" s="111"/>
      <c r="AD15326" s="111"/>
      <c r="AH15326" s="111"/>
    </row>
    <row r="15327" spans="3:34">
      <c r="C15327" s="111"/>
      <c r="D15327" s="111"/>
      <c r="E15327" s="111"/>
      <c r="F15327" s="138"/>
      <c r="G15327" s="111"/>
      <c r="J15327" s="111"/>
      <c r="AD15327" s="111"/>
      <c r="AH15327" s="111"/>
    </row>
    <row r="15328" spans="3:34">
      <c r="C15328" s="111"/>
      <c r="D15328" s="111"/>
      <c r="E15328" s="111"/>
      <c r="F15328" s="138"/>
      <c r="G15328" s="111"/>
      <c r="J15328" s="111"/>
      <c r="AD15328" s="111"/>
      <c r="AH15328" s="111"/>
    </row>
    <row r="15329" spans="3:34">
      <c r="C15329" s="111"/>
      <c r="D15329" s="111"/>
      <c r="E15329" s="111"/>
      <c r="F15329" s="138"/>
      <c r="G15329" s="111"/>
      <c r="J15329" s="111"/>
      <c r="AD15329" s="111"/>
      <c r="AH15329" s="111"/>
    </row>
    <row r="15330" spans="3:34">
      <c r="C15330" s="111"/>
      <c r="D15330" s="111"/>
      <c r="E15330" s="111"/>
      <c r="F15330" s="138"/>
      <c r="G15330" s="111"/>
      <c r="J15330" s="111"/>
      <c r="AD15330" s="111"/>
      <c r="AH15330" s="111"/>
    </row>
    <row r="15331" spans="3:34">
      <c r="C15331" s="111"/>
      <c r="D15331" s="111"/>
      <c r="E15331" s="111"/>
      <c r="F15331" s="138"/>
      <c r="G15331" s="111"/>
      <c r="J15331" s="111"/>
      <c r="AD15331" s="111"/>
      <c r="AH15331" s="111"/>
    </row>
    <row r="15332" spans="3:34">
      <c r="C15332" s="111"/>
      <c r="D15332" s="111"/>
      <c r="E15332" s="111"/>
      <c r="F15332" s="138"/>
      <c r="G15332" s="111"/>
      <c r="J15332" s="111"/>
      <c r="AD15332" s="111"/>
      <c r="AH15332" s="111"/>
    </row>
    <row r="15333" spans="3:34">
      <c r="C15333" s="111"/>
      <c r="D15333" s="111"/>
      <c r="E15333" s="111"/>
      <c r="F15333" s="138"/>
      <c r="G15333" s="111"/>
      <c r="J15333" s="111"/>
      <c r="AD15333" s="111"/>
      <c r="AH15333" s="111"/>
    </row>
    <row r="15334" spans="3:34">
      <c r="C15334" s="111"/>
      <c r="D15334" s="111"/>
      <c r="E15334" s="111"/>
      <c r="F15334" s="138"/>
      <c r="G15334" s="111"/>
      <c r="J15334" s="111"/>
      <c r="AD15334" s="111"/>
      <c r="AH15334" s="111"/>
    </row>
    <row r="15335" spans="3:34">
      <c r="C15335" s="111"/>
      <c r="D15335" s="111"/>
      <c r="E15335" s="111"/>
      <c r="F15335" s="138"/>
      <c r="G15335" s="111"/>
      <c r="J15335" s="111"/>
      <c r="AD15335" s="111"/>
      <c r="AH15335" s="111"/>
    </row>
    <row r="15336" spans="3:34">
      <c r="C15336" s="111"/>
      <c r="D15336" s="111"/>
      <c r="E15336" s="111"/>
      <c r="F15336" s="138"/>
      <c r="G15336" s="111"/>
      <c r="J15336" s="111"/>
      <c r="AD15336" s="111"/>
      <c r="AH15336" s="111"/>
    </row>
    <row r="15337" spans="3:34">
      <c r="C15337" s="111"/>
      <c r="D15337" s="111"/>
      <c r="E15337" s="111"/>
      <c r="F15337" s="138"/>
      <c r="G15337" s="111"/>
      <c r="J15337" s="111"/>
      <c r="AD15337" s="111"/>
      <c r="AH15337" s="111"/>
    </row>
    <row r="15338" spans="3:34">
      <c r="C15338" s="111"/>
      <c r="D15338" s="111"/>
      <c r="E15338" s="111"/>
      <c r="F15338" s="138"/>
      <c r="G15338" s="111"/>
      <c r="J15338" s="111"/>
      <c r="AD15338" s="111"/>
      <c r="AH15338" s="111"/>
    </row>
    <row r="15339" spans="3:34">
      <c r="C15339" s="111"/>
      <c r="D15339" s="111"/>
      <c r="E15339" s="111"/>
      <c r="F15339" s="138"/>
      <c r="G15339" s="111"/>
      <c r="J15339" s="111"/>
      <c r="AD15339" s="111"/>
      <c r="AH15339" s="111"/>
    </row>
    <row r="15340" spans="3:34">
      <c r="C15340" s="111"/>
      <c r="D15340" s="111"/>
      <c r="E15340" s="111"/>
      <c r="F15340" s="138"/>
      <c r="G15340" s="111"/>
      <c r="J15340" s="111"/>
      <c r="AD15340" s="111"/>
      <c r="AH15340" s="111"/>
    </row>
    <row r="15341" spans="3:34">
      <c r="C15341" s="111"/>
      <c r="D15341" s="111"/>
      <c r="E15341" s="111"/>
      <c r="F15341" s="138"/>
      <c r="G15341" s="111"/>
      <c r="J15341" s="111"/>
      <c r="AD15341" s="111"/>
      <c r="AH15341" s="111"/>
    </row>
    <row r="15342" spans="3:34">
      <c r="C15342" s="111"/>
      <c r="D15342" s="111"/>
      <c r="E15342" s="111"/>
      <c r="F15342" s="138"/>
      <c r="G15342" s="111"/>
      <c r="J15342" s="111"/>
      <c r="AD15342" s="111"/>
      <c r="AH15342" s="111"/>
    </row>
    <row r="15343" spans="3:34">
      <c r="C15343" s="111"/>
      <c r="D15343" s="111"/>
      <c r="E15343" s="111"/>
      <c r="F15343" s="138"/>
      <c r="G15343" s="111"/>
      <c r="J15343" s="111"/>
      <c r="AD15343" s="111"/>
      <c r="AH15343" s="111"/>
    </row>
    <row r="15344" spans="3:34">
      <c r="C15344" s="111"/>
      <c r="D15344" s="111"/>
      <c r="E15344" s="111"/>
      <c r="F15344" s="138"/>
      <c r="G15344" s="111"/>
      <c r="J15344" s="111"/>
      <c r="AD15344" s="111"/>
      <c r="AH15344" s="111"/>
    </row>
    <row r="15345" spans="3:34">
      <c r="C15345" s="111"/>
      <c r="D15345" s="111"/>
      <c r="E15345" s="111"/>
      <c r="F15345" s="138"/>
      <c r="G15345" s="111"/>
      <c r="J15345" s="111"/>
      <c r="AD15345" s="111"/>
      <c r="AH15345" s="111"/>
    </row>
    <row r="15346" spans="3:34">
      <c r="C15346" s="111"/>
      <c r="D15346" s="111"/>
      <c r="E15346" s="111"/>
      <c r="F15346" s="138"/>
      <c r="G15346" s="111"/>
      <c r="J15346" s="111"/>
      <c r="AD15346" s="111"/>
      <c r="AH15346" s="111"/>
    </row>
    <row r="15347" spans="3:34">
      <c r="C15347" s="111"/>
      <c r="D15347" s="111"/>
      <c r="E15347" s="111"/>
      <c r="F15347" s="138"/>
      <c r="G15347" s="111"/>
      <c r="J15347" s="111"/>
      <c r="AD15347" s="111"/>
      <c r="AH15347" s="111"/>
    </row>
    <row r="15348" spans="3:34">
      <c r="C15348" s="111"/>
      <c r="D15348" s="111"/>
      <c r="E15348" s="111"/>
      <c r="F15348" s="138"/>
      <c r="G15348" s="111"/>
      <c r="J15348" s="111"/>
      <c r="AD15348" s="111"/>
      <c r="AH15348" s="111"/>
    </row>
    <row r="15349" spans="3:34">
      <c r="C15349" s="111"/>
      <c r="D15349" s="111"/>
      <c r="E15349" s="111"/>
      <c r="F15349" s="138"/>
      <c r="G15349" s="111"/>
      <c r="J15349" s="111"/>
      <c r="AD15349" s="111"/>
      <c r="AH15349" s="111"/>
    </row>
    <row r="15350" spans="3:34">
      <c r="C15350" s="111"/>
      <c r="D15350" s="111"/>
      <c r="E15350" s="111"/>
      <c r="F15350" s="138"/>
      <c r="G15350" s="111"/>
      <c r="J15350" s="111"/>
      <c r="AD15350" s="111"/>
      <c r="AH15350" s="111"/>
    </row>
    <row r="15351" spans="3:34">
      <c r="C15351" s="111"/>
      <c r="D15351" s="111"/>
      <c r="E15351" s="111"/>
      <c r="F15351" s="138"/>
      <c r="G15351" s="111"/>
      <c r="J15351" s="111"/>
      <c r="AD15351" s="111"/>
      <c r="AH15351" s="111"/>
    </row>
    <row r="15352" spans="3:34">
      <c r="C15352" s="111"/>
      <c r="D15352" s="111"/>
      <c r="E15352" s="111"/>
      <c r="F15352" s="138"/>
      <c r="G15352" s="111"/>
      <c r="J15352" s="111"/>
      <c r="AD15352" s="111"/>
      <c r="AH15352" s="111"/>
    </row>
    <row r="15353" spans="3:34">
      <c r="C15353" s="111"/>
      <c r="D15353" s="111"/>
      <c r="E15353" s="111"/>
      <c r="F15353" s="138"/>
      <c r="G15353" s="111"/>
      <c r="J15353" s="111"/>
      <c r="AD15353" s="111"/>
      <c r="AH15353" s="111"/>
    </row>
    <row r="15354" spans="3:34">
      <c r="C15354" s="111"/>
      <c r="D15354" s="111"/>
      <c r="E15354" s="111"/>
      <c r="F15354" s="138"/>
      <c r="G15354" s="111"/>
      <c r="J15354" s="111"/>
      <c r="AD15354" s="111"/>
      <c r="AH15354" s="111"/>
    </row>
    <row r="15355" spans="3:34">
      <c r="C15355" s="111"/>
      <c r="D15355" s="111"/>
      <c r="E15355" s="111"/>
      <c r="F15355" s="138"/>
      <c r="G15355" s="111"/>
      <c r="J15355" s="111"/>
      <c r="AD15355" s="111"/>
      <c r="AH15355" s="111"/>
    </row>
    <row r="15356" spans="3:34">
      <c r="C15356" s="111"/>
      <c r="D15356" s="111"/>
      <c r="E15356" s="111"/>
      <c r="F15356" s="138"/>
      <c r="G15356" s="111"/>
      <c r="J15356" s="111"/>
      <c r="AD15356" s="111"/>
      <c r="AH15356" s="111"/>
    </row>
    <row r="15357" spans="3:34">
      <c r="C15357" s="111"/>
      <c r="D15357" s="111"/>
      <c r="E15357" s="111"/>
      <c r="F15357" s="138"/>
      <c r="G15357" s="111"/>
      <c r="J15357" s="111"/>
      <c r="AD15357" s="111"/>
      <c r="AH15357" s="111"/>
    </row>
    <row r="15358" spans="3:34">
      <c r="C15358" s="111"/>
      <c r="D15358" s="111"/>
      <c r="E15358" s="111"/>
      <c r="F15358" s="138"/>
      <c r="G15358" s="111"/>
      <c r="J15358" s="111"/>
      <c r="AD15358" s="111"/>
      <c r="AH15358" s="111"/>
    </row>
    <row r="15359" spans="3:34">
      <c r="C15359" s="111"/>
      <c r="D15359" s="111"/>
      <c r="E15359" s="111"/>
      <c r="F15359" s="138"/>
      <c r="G15359" s="111"/>
      <c r="J15359" s="111"/>
      <c r="AD15359" s="111"/>
      <c r="AH15359" s="111"/>
    </row>
    <row r="15360" spans="3:34">
      <c r="C15360" s="111"/>
      <c r="D15360" s="111"/>
      <c r="E15360" s="111"/>
      <c r="F15360" s="138"/>
      <c r="G15360" s="111"/>
      <c r="J15360" s="111"/>
      <c r="AD15360" s="111"/>
      <c r="AH15360" s="111"/>
    </row>
    <row r="15361" spans="3:34">
      <c r="C15361" s="111"/>
      <c r="D15361" s="111"/>
      <c r="E15361" s="111"/>
      <c r="F15361" s="138"/>
      <c r="G15361" s="111"/>
      <c r="J15361" s="111"/>
      <c r="AD15361" s="111"/>
      <c r="AH15361" s="111"/>
    </row>
    <row r="15362" spans="3:34">
      <c r="C15362" s="111"/>
      <c r="D15362" s="111"/>
      <c r="E15362" s="111"/>
      <c r="F15362" s="138"/>
      <c r="G15362" s="111"/>
      <c r="J15362" s="111"/>
      <c r="AD15362" s="111"/>
      <c r="AH15362" s="111"/>
    </row>
    <row r="15363" spans="3:34">
      <c r="C15363" s="111"/>
      <c r="D15363" s="111"/>
      <c r="E15363" s="111"/>
      <c r="F15363" s="138"/>
      <c r="G15363" s="111"/>
      <c r="J15363" s="111"/>
      <c r="AD15363" s="111"/>
      <c r="AH15363" s="111"/>
    </row>
    <row r="15364" spans="3:34">
      <c r="C15364" s="111"/>
      <c r="D15364" s="111"/>
      <c r="E15364" s="111"/>
      <c r="F15364" s="138"/>
      <c r="G15364" s="111"/>
      <c r="J15364" s="111"/>
      <c r="AD15364" s="111"/>
      <c r="AH15364" s="111"/>
    </row>
    <row r="15365" spans="3:34">
      <c r="C15365" s="111"/>
      <c r="D15365" s="111"/>
      <c r="E15365" s="111"/>
      <c r="F15365" s="138"/>
      <c r="G15365" s="111"/>
      <c r="J15365" s="111"/>
      <c r="AD15365" s="111"/>
      <c r="AH15365" s="111"/>
    </row>
    <row r="15366" spans="3:34">
      <c r="C15366" s="111"/>
      <c r="D15366" s="111"/>
      <c r="E15366" s="111"/>
      <c r="F15366" s="138"/>
      <c r="G15366" s="111"/>
      <c r="J15366" s="111"/>
      <c r="AD15366" s="111"/>
      <c r="AH15366" s="111"/>
    </row>
    <row r="15367" spans="3:34">
      <c r="C15367" s="111"/>
      <c r="D15367" s="111"/>
      <c r="E15367" s="111"/>
      <c r="F15367" s="138"/>
      <c r="G15367" s="111"/>
      <c r="J15367" s="111"/>
      <c r="AD15367" s="111"/>
      <c r="AH15367" s="111"/>
    </row>
    <row r="15368" spans="3:34">
      <c r="C15368" s="111"/>
      <c r="D15368" s="111"/>
      <c r="E15368" s="111"/>
      <c r="F15368" s="138"/>
      <c r="G15368" s="111"/>
      <c r="J15368" s="111"/>
      <c r="AD15368" s="111"/>
      <c r="AH15368" s="111"/>
    </row>
    <row r="15369" spans="3:34">
      <c r="C15369" s="111"/>
      <c r="D15369" s="111"/>
      <c r="E15369" s="111"/>
      <c r="F15369" s="138"/>
      <c r="G15369" s="111"/>
      <c r="J15369" s="111"/>
      <c r="AD15369" s="111"/>
      <c r="AH15369" s="111"/>
    </row>
    <row r="15370" spans="3:34">
      <c r="C15370" s="111"/>
      <c r="D15370" s="111"/>
      <c r="E15370" s="111"/>
      <c r="F15370" s="138"/>
      <c r="G15370" s="111"/>
      <c r="J15370" s="111"/>
      <c r="AD15370" s="111"/>
      <c r="AH15370" s="111"/>
    </row>
    <row r="15371" spans="3:34">
      <c r="C15371" s="111"/>
      <c r="D15371" s="111"/>
      <c r="E15371" s="111"/>
      <c r="F15371" s="138"/>
      <c r="G15371" s="111"/>
      <c r="J15371" s="111"/>
      <c r="AD15371" s="111"/>
      <c r="AH15371" s="111"/>
    </row>
    <row r="15372" spans="3:34">
      <c r="C15372" s="111"/>
      <c r="D15372" s="111"/>
      <c r="E15372" s="111"/>
      <c r="F15372" s="138"/>
      <c r="G15372" s="111"/>
      <c r="J15372" s="111"/>
      <c r="AD15372" s="111"/>
      <c r="AH15372" s="111"/>
    </row>
    <row r="15373" spans="3:34">
      <c r="C15373" s="111"/>
      <c r="D15373" s="111"/>
      <c r="E15373" s="111"/>
      <c r="F15373" s="138"/>
      <c r="G15373" s="111"/>
      <c r="J15373" s="111"/>
      <c r="AD15373" s="111"/>
      <c r="AH15373" s="111"/>
    </row>
    <row r="15374" spans="3:34">
      <c r="C15374" s="111"/>
      <c r="D15374" s="111"/>
      <c r="E15374" s="111"/>
      <c r="F15374" s="138"/>
      <c r="G15374" s="111"/>
      <c r="J15374" s="111"/>
      <c r="AD15374" s="111"/>
      <c r="AH15374" s="111"/>
    </row>
    <row r="15375" spans="3:34">
      <c r="C15375" s="111"/>
      <c r="D15375" s="111"/>
      <c r="E15375" s="111"/>
      <c r="F15375" s="138"/>
      <c r="G15375" s="111"/>
      <c r="J15375" s="111"/>
      <c r="AD15375" s="111"/>
      <c r="AH15375" s="111"/>
    </row>
    <row r="15376" spans="3:34">
      <c r="C15376" s="111"/>
      <c r="D15376" s="111"/>
      <c r="E15376" s="111"/>
      <c r="F15376" s="138"/>
      <c r="G15376" s="111"/>
      <c r="J15376" s="111"/>
      <c r="AD15376" s="111"/>
      <c r="AH15376" s="111"/>
    </row>
    <row r="15377" spans="3:34">
      <c r="C15377" s="111"/>
      <c r="D15377" s="111"/>
      <c r="E15377" s="111"/>
      <c r="F15377" s="138"/>
      <c r="G15377" s="111"/>
      <c r="J15377" s="111"/>
      <c r="AD15377" s="111"/>
      <c r="AH15377" s="111"/>
    </row>
    <row r="15378" spans="3:34">
      <c r="C15378" s="111"/>
      <c r="D15378" s="111"/>
      <c r="E15378" s="111"/>
      <c r="F15378" s="138"/>
      <c r="G15378" s="111"/>
      <c r="J15378" s="111"/>
      <c r="AD15378" s="111"/>
      <c r="AH15378" s="111"/>
    </row>
    <row r="15379" spans="3:34">
      <c r="C15379" s="111"/>
      <c r="D15379" s="111"/>
      <c r="E15379" s="111"/>
      <c r="F15379" s="138"/>
      <c r="G15379" s="111"/>
      <c r="J15379" s="111"/>
      <c r="AD15379" s="111"/>
      <c r="AH15379" s="111"/>
    </row>
    <row r="15380" spans="3:34">
      <c r="C15380" s="111"/>
      <c r="D15380" s="111"/>
      <c r="E15380" s="111"/>
      <c r="F15380" s="138"/>
      <c r="G15380" s="111"/>
      <c r="J15380" s="111"/>
      <c r="AD15380" s="111"/>
      <c r="AH15380" s="111"/>
    </row>
    <row r="15381" spans="3:34">
      <c r="C15381" s="111"/>
      <c r="D15381" s="111"/>
      <c r="E15381" s="111"/>
      <c r="F15381" s="138"/>
      <c r="G15381" s="111"/>
      <c r="J15381" s="111"/>
      <c r="AD15381" s="111"/>
      <c r="AH15381" s="111"/>
    </row>
    <row r="15382" spans="3:34">
      <c r="C15382" s="111"/>
      <c r="D15382" s="111"/>
      <c r="E15382" s="111"/>
      <c r="F15382" s="138"/>
      <c r="G15382" s="111"/>
      <c r="J15382" s="111"/>
      <c r="AD15382" s="111"/>
      <c r="AH15382" s="111"/>
    </row>
    <row r="15383" spans="3:34">
      <c r="C15383" s="111"/>
      <c r="D15383" s="111"/>
      <c r="E15383" s="111"/>
      <c r="F15383" s="138"/>
      <c r="G15383" s="111"/>
      <c r="J15383" s="111"/>
      <c r="AD15383" s="111"/>
      <c r="AH15383" s="111"/>
    </row>
    <row r="15384" spans="3:34">
      <c r="C15384" s="111"/>
      <c r="D15384" s="111"/>
      <c r="E15384" s="111"/>
      <c r="F15384" s="138"/>
      <c r="G15384" s="111"/>
      <c r="J15384" s="111"/>
      <c r="AD15384" s="111"/>
      <c r="AH15384" s="111"/>
    </row>
    <row r="15385" spans="3:34">
      <c r="C15385" s="111"/>
      <c r="D15385" s="111"/>
      <c r="E15385" s="111"/>
      <c r="F15385" s="138"/>
      <c r="G15385" s="111"/>
      <c r="J15385" s="111"/>
      <c r="AD15385" s="111"/>
      <c r="AH15385" s="111"/>
    </row>
    <row r="15386" spans="3:34">
      <c r="C15386" s="111"/>
      <c r="D15386" s="111"/>
      <c r="E15386" s="111"/>
      <c r="F15386" s="138"/>
      <c r="G15386" s="111"/>
      <c r="J15386" s="111"/>
      <c r="AD15386" s="111"/>
      <c r="AH15386" s="111"/>
    </row>
    <row r="15387" spans="3:34">
      <c r="C15387" s="111"/>
      <c r="D15387" s="111"/>
      <c r="E15387" s="111"/>
      <c r="F15387" s="138"/>
      <c r="G15387" s="111"/>
      <c r="J15387" s="111"/>
      <c r="AD15387" s="111"/>
      <c r="AH15387" s="111"/>
    </row>
    <row r="15388" spans="3:34">
      <c r="C15388" s="111"/>
      <c r="D15388" s="111"/>
      <c r="E15388" s="111"/>
      <c r="F15388" s="138"/>
      <c r="G15388" s="111"/>
      <c r="J15388" s="111"/>
      <c r="AD15388" s="111"/>
      <c r="AH15388" s="111"/>
    </row>
    <row r="15389" spans="3:34">
      <c r="C15389" s="111"/>
      <c r="D15389" s="111"/>
      <c r="E15389" s="111"/>
      <c r="F15389" s="138"/>
      <c r="G15389" s="111"/>
      <c r="J15389" s="111"/>
      <c r="AD15389" s="111"/>
      <c r="AH15389" s="111"/>
    </row>
    <row r="15390" spans="3:34">
      <c r="C15390" s="111"/>
      <c r="D15390" s="111"/>
      <c r="E15390" s="111"/>
      <c r="F15390" s="138"/>
      <c r="G15390" s="111"/>
      <c r="J15390" s="111"/>
      <c r="AD15390" s="111"/>
      <c r="AH15390" s="111"/>
    </row>
    <row r="15391" spans="3:34">
      <c r="C15391" s="111"/>
      <c r="D15391" s="111"/>
      <c r="E15391" s="111"/>
      <c r="F15391" s="138"/>
      <c r="G15391" s="111"/>
      <c r="J15391" s="111"/>
      <c r="AD15391" s="111"/>
      <c r="AH15391" s="111"/>
    </row>
    <row r="15392" spans="3:34">
      <c r="C15392" s="111"/>
      <c r="D15392" s="111"/>
      <c r="E15392" s="111"/>
      <c r="F15392" s="138"/>
      <c r="G15392" s="111"/>
      <c r="J15392" s="111"/>
      <c r="AD15392" s="111"/>
      <c r="AH15392" s="111"/>
    </row>
    <row r="15393" spans="3:34">
      <c r="C15393" s="111"/>
      <c r="D15393" s="111"/>
      <c r="E15393" s="111"/>
      <c r="F15393" s="138"/>
      <c r="G15393" s="111"/>
      <c r="J15393" s="111"/>
      <c r="AD15393" s="111"/>
      <c r="AH15393" s="111"/>
    </row>
    <row r="15394" spans="3:34">
      <c r="C15394" s="111"/>
      <c r="D15394" s="111"/>
      <c r="E15394" s="111"/>
      <c r="F15394" s="138"/>
      <c r="G15394" s="111"/>
      <c r="J15394" s="111"/>
      <c r="AD15394" s="111"/>
      <c r="AH15394" s="111"/>
    </row>
    <row r="15395" spans="3:34">
      <c r="C15395" s="111"/>
      <c r="D15395" s="111"/>
      <c r="E15395" s="111"/>
      <c r="F15395" s="138"/>
      <c r="G15395" s="111"/>
      <c r="J15395" s="111"/>
      <c r="AD15395" s="111"/>
      <c r="AH15395" s="111"/>
    </row>
    <row r="15396" spans="3:34">
      <c r="C15396" s="111"/>
      <c r="D15396" s="111"/>
      <c r="E15396" s="111"/>
      <c r="F15396" s="138"/>
      <c r="G15396" s="111"/>
      <c r="J15396" s="111"/>
      <c r="AD15396" s="111"/>
      <c r="AH15396" s="111"/>
    </row>
    <row r="15397" spans="3:34">
      <c r="C15397" s="111"/>
      <c r="D15397" s="111"/>
      <c r="E15397" s="111"/>
      <c r="F15397" s="138"/>
      <c r="G15397" s="111"/>
      <c r="J15397" s="111"/>
      <c r="AD15397" s="111"/>
      <c r="AH15397" s="111"/>
    </row>
    <row r="15398" spans="3:34">
      <c r="C15398" s="111"/>
      <c r="D15398" s="111"/>
      <c r="E15398" s="111"/>
      <c r="F15398" s="138"/>
      <c r="G15398" s="111"/>
      <c r="J15398" s="111"/>
      <c r="AD15398" s="111"/>
      <c r="AH15398" s="111"/>
    </row>
    <row r="15399" spans="3:34">
      <c r="C15399" s="111"/>
      <c r="D15399" s="111"/>
      <c r="E15399" s="111"/>
      <c r="F15399" s="138"/>
      <c r="G15399" s="111"/>
      <c r="J15399" s="111"/>
      <c r="AD15399" s="111"/>
      <c r="AH15399" s="111"/>
    </row>
    <row r="15400" spans="3:34">
      <c r="C15400" s="111"/>
      <c r="D15400" s="111"/>
      <c r="E15400" s="111"/>
      <c r="F15400" s="138"/>
      <c r="G15400" s="111"/>
      <c r="J15400" s="111"/>
      <c r="AD15400" s="111"/>
      <c r="AH15400" s="111"/>
    </row>
    <row r="15401" spans="3:34">
      <c r="C15401" s="111"/>
      <c r="D15401" s="111"/>
      <c r="E15401" s="111"/>
      <c r="F15401" s="138"/>
      <c r="G15401" s="111"/>
      <c r="J15401" s="111"/>
      <c r="AD15401" s="111"/>
      <c r="AH15401" s="111"/>
    </row>
    <row r="15402" spans="3:34">
      <c r="C15402" s="111"/>
      <c r="D15402" s="111"/>
      <c r="E15402" s="111"/>
      <c r="F15402" s="138"/>
      <c r="G15402" s="111"/>
      <c r="J15402" s="111"/>
      <c r="AD15402" s="111"/>
      <c r="AH15402" s="111"/>
    </row>
    <row r="15403" spans="3:34">
      <c r="C15403" s="111"/>
      <c r="D15403" s="111"/>
      <c r="E15403" s="111"/>
      <c r="F15403" s="138"/>
      <c r="G15403" s="111"/>
      <c r="J15403" s="111"/>
      <c r="AD15403" s="111"/>
      <c r="AH15403" s="111"/>
    </row>
    <row r="15404" spans="3:34">
      <c r="C15404" s="111"/>
      <c r="D15404" s="111"/>
      <c r="E15404" s="111"/>
      <c r="F15404" s="138"/>
      <c r="G15404" s="111"/>
      <c r="J15404" s="111"/>
      <c r="AD15404" s="111"/>
      <c r="AH15404" s="111"/>
    </row>
    <row r="15405" spans="3:34">
      <c r="C15405" s="111"/>
      <c r="D15405" s="111"/>
      <c r="E15405" s="111"/>
      <c r="F15405" s="138"/>
      <c r="G15405" s="111"/>
      <c r="J15405" s="111"/>
      <c r="AD15405" s="111"/>
      <c r="AH15405" s="111"/>
    </row>
    <row r="15406" spans="3:34">
      <c r="C15406" s="111"/>
      <c r="D15406" s="111"/>
      <c r="E15406" s="111"/>
      <c r="F15406" s="138"/>
      <c r="G15406" s="111"/>
      <c r="J15406" s="111"/>
      <c r="AD15406" s="111"/>
      <c r="AH15406" s="111"/>
    </row>
    <row r="15407" spans="3:34">
      <c r="C15407" s="111"/>
      <c r="D15407" s="111"/>
      <c r="E15407" s="111"/>
      <c r="F15407" s="138"/>
      <c r="G15407" s="111"/>
      <c r="J15407" s="111"/>
      <c r="AD15407" s="111"/>
      <c r="AH15407" s="111"/>
    </row>
    <row r="15408" spans="3:34">
      <c r="C15408" s="111"/>
      <c r="D15408" s="111"/>
      <c r="E15408" s="111"/>
      <c r="F15408" s="138"/>
      <c r="G15408" s="111"/>
      <c r="J15408" s="111"/>
      <c r="AD15408" s="111"/>
      <c r="AH15408" s="111"/>
    </row>
    <row r="15409" spans="3:34">
      <c r="C15409" s="111"/>
      <c r="D15409" s="111"/>
      <c r="E15409" s="111"/>
      <c r="F15409" s="138"/>
      <c r="G15409" s="111"/>
      <c r="J15409" s="111"/>
      <c r="AD15409" s="111"/>
      <c r="AH15409" s="111"/>
    </row>
    <row r="15410" spans="3:34">
      <c r="C15410" s="111"/>
      <c r="D15410" s="111"/>
      <c r="E15410" s="111"/>
      <c r="F15410" s="138"/>
      <c r="G15410" s="111"/>
      <c r="J15410" s="111"/>
      <c r="AD15410" s="111"/>
      <c r="AH15410" s="111"/>
    </row>
    <row r="15411" spans="3:34">
      <c r="C15411" s="111"/>
      <c r="D15411" s="111"/>
      <c r="E15411" s="111"/>
      <c r="F15411" s="138"/>
      <c r="G15411" s="111"/>
      <c r="J15411" s="111"/>
      <c r="AD15411" s="111"/>
      <c r="AH15411" s="111"/>
    </row>
    <row r="15412" spans="3:34">
      <c r="C15412" s="111"/>
      <c r="D15412" s="111"/>
      <c r="E15412" s="111"/>
      <c r="F15412" s="138"/>
      <c r="G15412" s="111"/>
      <c r="J15412" s="111"/>
      <c r="AD15412" s="111"/>
      <c r="AH15412" s="111"/>
    </row>
    <row r="15413" spans="3:34">
      <c r="C15413" s="111"/>
      <c r="D15413" s="111"/>
      <c r="E15413" s="111"/>
      <c r="F15413" s="138"/>
      <c r="G15413" s="111"/>
      <c r="J15413" s="111"/>
      <c r="AD15413" s="111"/>
      <c r="AH15413" s="111"/>
    </row>
    <row r="15414" spans="3:34">
      <c r="C15414" s="111"/>
      <c r="D15414" s="111"/>
      <c r="E15414" s="111"/>
      <c r="F15414" s="138"/>
      <c r="G15414" s="111"/>
      <c r="J15414" s="111"/>
      <c r="AD15414" s="111"/>
      <c r="AH15414" s="111"/>
    </row>
    <row r="15415" spans="3:34">
      <c r="C15415" s="111"/>
      <c r="D15415" s="111"/>
      <c r="E15415" s="111"/>
      <c r="F15415" s="138"/>
      <c r="G15415" s="111"/>
      <c r="J15415" s="111"/>
      <c r="AD15415" s="111"/>
      <c r="AH15415" s="111"/>
    </row>
    <row r="15416" spans="3:34">
      <c r="C15416" s="111"/>
      <c r="D15416" s="111"/>
      <c r="E15416" s="111"/>
      <c r="F15416" s="138"/>
      <c r="G15416" s="111"/>
      <c r="J15416" s="111"/>
      <c r="AD15416" s="111"/>
      <c r="AH15416" s="111"/>
    </row>
    <row r="15417" spans="3:34">
      <c r="C15417" s="111"/>
      <c r="D15417" s="111"/>
      <c r="E15417" s="111"/>
      <c r="F15417" s="138"/>
      <c r="G15417" s="111"/>
      <c r="J15417" s="111"/>
      <c r="AD15417" s="111"/>
      <c r="AH15417" s="111"/>
    </row>
    <row r="15418" spans="3:34">
      <c r="C15418" s="111"/>
      <c r="D15418" s="111"/>
      <c r="E15418" s="111"/>
      <c r="F15418" s="138"/>
      <c r="G15418" s="111"/>
      <c r="J15418" s="111"/>
      <c r="AD15418" s="111"/>
      <c r="AH15418" s="111"/>
    </row>
    <row r="15419" spans="3:34">
      <c r="C15419" s="111"/>
      <c r="D15419" s="111"/>
      <c r="E15419" s="111"/>
      <c r="F15419" s="138"/>
      <c r="G15419" s="111"/>
      <c r="J15419" s="111"/>
      <c r="AD15419" s="111"/>
      <c r="AH15419" s="111"/>
    </row>
    <row r="15420" spans="3:34">
      <c r="C15420" s="111"/>
      <c r="D15420" s="111"/>
      <c r="E15420" s="111"/>
      <c r="F15420" s="138"/>
      <c r="G15420" s="111"/>
      <c r="J15420" s="111"/>
      <c r="AD15420" s="111"/>
      <c r="AH15420" s="111"/>
    </row>
    <row r="15421" spans="3:34">
      <c r="C15421" s="111"/>
      <c r="D15421" s="111"/>
      <c r="E15421" s="111"/>
      <c r="F15421" s="138"/>
      <c r="G15421" s="111"/>
      <c r="J15421" s="111"/>
      <c r="AD15421" s="111"/>
      <c r="AH15421" s="111"/>
    </row>
    <row r="15422" spans="3:34">
      <c r="C15422" s="111"/>
      <c r="D15422" s="111"/>
      <c r="E15422" s="111"/>
      <c r="F15422" s="138"/>
      <c r="G15422" s="111"/>
      <c r="J15422" s="111"/>
      <c r="AD15422" s="111"/>
      <c r="AH15422" s="111"/>
    </row>
    <row r="15423" spans="3:34">
      <c r="C15423" s="111"/>
      <c r="D15423" s="111"/>
      <c r="E15423" s="111"/>
      <c r="F15423" s="138"/>
      <c r="G15423" s="111"/>
      <c r="J15423" s="111"/>
      <c r="AD15423" s="111"/>
      <c r="AH15423" s="111"/>
    </row>
    <row r="15424" spans="3:34">
      <c r="C15424" s="111"/>
      <c r="D15424" s="111"/>
      <c r="E15424" s="111"/>
      <c r="F15424" s="138"/>
      <c r="G15424" s="111"/>
      <c r="J15424" s="111"/>
      <c r="AD15424" s="111"/>
      <c r="AH15424" s="111"/>
    </row>
    <row r="15425" spans="3:34">
      <c r="C15425" s="111"/>
      <c r="D15425" s="111"/>
      <c r="E15425" s="111"/>
      <c r="F15425" s="138"/>
      <c r="G15425" s="111"/>
      <c r="J15425" s="111"/>
      <c r="AD15425" s="111"/>
      <c r="AH15425" s="111"/>
    </row>
    <row r="15426" spans="3:34">
      <c r="C15426" s="111"/>
      <c r="D15426" s="111"/>
      <c r="E15426" s="111"/>
      <c r="F15426" s="138"/>
      <c r="G15426" s="111"/>
      <c r="J15426" s="111"/>
      <c r="AD15426" s="111"/>
      <c r="AH15426" s="111"/>
    </row>
    <row r="15427" spans="3:34">
      <c r="C15427" s="111"/>
      <c r="D15427" s="111"/>
      <c r="E15427" s="111"/>
      <c r="F15427" s="138"/>
      <c r="G15427" s="111"/>
      <c r="J15427" s="111"/>
      <c r="AD15427" s="111"/>
      <c r="AH15427" s="111"/>
    </row>
    <row r="15428" spans="3:34">
      <c r="C15428" s="111"/>
      <c r="D15428" s="111"/>
      <c r="E15428" s="111"/>
      <c r="F15428" s="138"/>
      <c r="G15428" s="111"/>
      <c r="J15428" s="111"/>
      <c r="AD15428" s="111"/>
      <c r="AH15428" s="111"/>
    </row>
    <row r="15429" spans="3:34">
      <c r="C15429" s="111"/>
      <c r="D15429" s="111"/>
      <c r="E15429" s="111"/>
      <c r="F15429" s="138"/>
      <c r="G15429" s="111"/>
      <c r="J15429" s="111"/>
      <c r="AD15429" s="111"/>
      <c r="AH15429" s="111"/>
    </row>
    <row r="15430" spans="3:34">
      <c r="C15430" s="111"/>
      <c r="D15430" s="111"/>
      <c r="E15430" s="111"/>
      <c r="F15430" s="138"/>
      <c r="G15430" s="111"/>
      <c r="J15430" s="111"/>
      <c r="AD15430" s="111"/>
      <c r="AH15430" s="111"/>
    </row>
    <row r="15431" spans="3:34">
      <c r="C15431" s="111"/>
      <c r="D15431" s="111"/>
      <c r="E15431" s="111"/>
      <c r="F15431" s="138"/>
      <c r="G15431" s="111"/>
      <c r="J15431" s="111"/>
      <c r="AD15431" s="111"/>
      <c r="AH15431" s="111"/>
    </row>
    <row r="15432" spans="3:34">
      <c r="C15432" s="111"/>
      <c r="D15432" s="111"/>
      <c r="E15432" s="111"/>
      <c r="F15432" s="138"/>
      <c r="G15432" s="111"/>
      <c r="J15432" s="111"/>
      <c r="AD15432" s="111"/>
      <c r="AH15432" s="111"/>
    </row>
    <row r="15433" spans="3:34">
      <c r="C15433" s="111"/>
      <c r="D15433" s="111"/>
      <c r="E15433" s="111"/>
      <c r="F15433" s="138"/>
      <c r="G15433" s="111"/>
      <c r="J15433" s="111"/>
      <c r="AD15433" s="111"/>
      <c r="AH15433" s="111"/>
    </row>
    <row r="15434" spans="3:34">
      <c r="C15434" s="111"/>
      <c r="D15434" s="111"/>
      <c r="E15434" s="111"/>
      <c r="F15434" s="138"/>
      <c r="G15434" s="111"/>
      <c r="J15434" s="111"/>
      <c r="AD15434" s="111"/>
      <c r="AH15434" s="111"/>
    </row>
    <row r="15435" spans="3:34">
      <c r="C15435" s="111"/>
      <c r="D15435" s="111"/>
      <c r="E15435" s="111"/>
      <c r="F15435" s="138"/>
      <c r="G15435" s="111"/>
      <c r="J15435" s="111"/>
      <c r="AD15435" s="111"/>
      <c r="AH15435" s="111"/>
    </row>
    <row r="15436" spans="3:34">
      <c r="C15436" s="111"/>
      <c r="D15436" s="111"/>
      <c r="E15436" s="111"/>
      <c r="F15436" s="138"/>
      <c r="G15436" s="111"/>
      <c r="J15436" s="111"/>
      <c r="AD15436" s="111"/>
      <c r="AH15436" s="111"/>
    </row>
    <row r="15437" spans="3:34">
      <c r="C15437" s="111"/>
      <c r="D15437" s="111"/>
      <c r="E15437" s="111"/>
      <c r="F15437" s="138"/>
      <c r="G15437" s="111"/>
      <c r="J15437" s="111"/>
      <c r="AD15437" s="111"/>
      <c r="AH15437" s="111"/>
    </row>
    <row r="15438" spans="3:34">
      <c r="C15438" s="111"/>
      <c r="D15438" s="111"/>
      <c r="E15438" s="111"/>
      <c r="F15438" s="138"/>
      <c r="G15438" s="111"/>
      <c r="J15438" s="111"/>
      <c r="AD15438" s="111"/>
      <c r="AH15438" s="111"/>
    </row>
    <row r="15439" spans="3:34">
      <c r="C15439" s="111"/>
      <c r="D15439" s="111"/>
      <c r="E15439" s="111"/>
      <c r="F15439" s="138"/>
      <c r="G15439" s="111"/>
      <c r="J15439" s="111"/>
      <c r="AD15439" s="111"/>
      <c r="AH15439" s="111"/>
    </row>
    <row r="15440" spans="3:34">
      <c r="C15440" s="111"/>
      <c r="D15440" s="111"/>
      <c r="E15440" s="111"/>
      <c r="F15440" s="138"/>
      <c r="G15440" s="111"/>
      <c r="J15440" s="111"/>
      <c r="AD15440" s="111"/>
      <c r="AH15440" s="111"/>
    </row>
    <row r="15441" spans="3:34">
      <c r="C15441" s="111"/>
      <c r="D15441" s="111"/>
      <c r="E15441" s="111"/>
      <c r="F15441" s="138"/>
      <c r="G15441" s="111"/>
      <c r="J15441" s="111"/>
      <c r="AD15441" s="111"/>
      <c r="AH15441" s="111"/>
    </row>
    <row r="15442" spans="3:34">
      <c r="C15442" s="111"/>
      <c r="D15442" s="111"/>
      <c r="E15442" s="111"/>
      <c r="F15442" s="138"/>
      <c r="G15442" s="111"/>
      <c r="J15442" s="111"/>
      <c r="AD15442" s="111"/>
      <c r="AH15442" s="111"/>
    </row>
    <row r="15443" spans="3:34">
      <c r="C15443" s="111"/>
      <c r="D15443" s="111"/>
      <c r="E15443" s="111"/>
      <c r="F15443" s="138"/>
      <c r="G15443" s="111"/>
      <c r="J15443" s="111"/>
      <c r="AD15443" s="111"/>
      <c r="AH15443" s="111"/>
    </row>
    <row r="15444" spans="3:34">
      <c r="C15444" s="111"/>
      <c r="D15444" s="111"/>
      <c r="E15444" s="111"/>
      <c r="F15444" s="138"/>
      <c r="G15444" s="111"/>
      <c r="J15444" s="111"/>
      <c r="AD15444" s="111"/>
      <c r="AH15444" s="111"/>
    </row>
    <row r="15445" spans="3:34">
      <c r="C15445" s="111"/>
      <c r="D15445" s="111"/>
      <c r="E15445" s="111"/>
      <c r="F15445" s="138"/>
      <c r="G15445" s="111"/>
      <c r="J15445" s="111"/>
      <c r="AD15445" s="111"/>
      <c r="AH15445" s="111"/>
    </row>
    <row r="15446" spans="3:34">
      <c r="C15446" s="111"/>
      <c r="D15446" s="111"/>
      <c r="E15446" s="111"/>
      <c r="F15446" s="138"/>
      <c r="G15446" s="111"/>
      <c r="J15446" s="111"/>
      <c r="AD15446" s="111"/>
      <c r="AH15446" s="111"/>
    </row>
    <row r="15447" spans="3:34">
      <c r="C15447" s="111"/>
      <c r="D15447" s="111"/>
      <c r="E15447" s="111"/>
      <c r="F15447" s="138"/>
      <c r="G15447" s="111"/>
      <c r="J15447" s="111"/>
      <c r="AD15447" s="111"/>
      <c r="AH15447" s="111"/>
    </row>
    <row r="15448" spans="3:34">
      <c r="C15448" s="111"/>
      <c r="D15448" s="111"/>
      <c r="E15448" s="111"/>
      <c r="F15448" s="138"/>
      <c r="G15448" s="111"/>
      <c r="J15448" s="111"/>
      <c r="AD15448" s="111"/>
      <c r="AH15448" s="111"/>
    </row>
    <row r="15449" spans="3:34">
      <c r="C15449" s="111"/>
      <c r="D15449" s="111"/>
      <c r="E15449" s="111"/>
      <c r="F15449" s="138"/>
      <c r="G15449" s="111"/>
      <c r="J15449" s="111"/>
      <c r="AD15449" s="111"/>
      <c r="AH15449" s="111"/>
    </row>
    <row r="15450" spans="3:34">
      <c r="C15450" s="111"/>
      <c r="D15450" s="111"/>
      <c r="E15450" s="111"/>
      <c r="F15450" s="138"/>
      <c r="G15450" s="111"/>
      <c r="J15450" s="111"/>
      <c r="AD15450" s="111"/>
      <c r="AH15450" s="111"/>
    </row>
    <row r="15451" spans="3:34">
      <c r="C15451" s="111"/>
      <c r="D15451" s="111"/>
      <c r="E15451" s="111"/>
      <c r="F15451" s="138"/>
      <c r="G15451" s="111"/>
      <c r="J15451" s="111"/>
      <c r="AD15451" s="111"/>
      <c r="AH15451" s="111"/>
    </row>
    <row r="15452" spans="3:34">
      <c r="C15452" s="111"/>
      <c r="D15452" s="111"/>
      <c r="E15452" s="111"/>
      <c r="F15452" s="138"/>
      <c r="G15452" s="111"/>
      <c r="J15452" s="111"/>
      <c r="AD15452" s="111"/>
      <c r="AH15452" s="111"/>
    </row>
    <row r="15453" spans="3:34">
      <c r="C15453" s="111"/>
      <c r="D15453" s="111"/>
      <c r="E15453" s="111"/>
      <c r="F15453" s="138"/>
      <c r="G15453" s="111"/>
      <c r="J15453" s="111"/>
      <c r="AD15453" s="111"/>
      <c r="AH15453" s="111"/>
    </row>
    <row r="15454" spans="3:34">
      <c r="C15454" s="111"/>
      <c r="D15454" s="111"/>
      <c r="E15454" s="111"/>
      <c r="F15454" s="138"/>
      <c r="G15454" s="111"/>
      <c r="J15454" s="111"/>
      <c r="AD15454" s="111"/>
      <c r="AH15454" s="111"/>
    </row>
    <row r="15455" spans="3:34">
      <c r="C15455" s="111"/>
      <c r="D15455" s="111"/>
      <c r="E15455" s="111"/>
      <c r="F15455" s="138"/>
      <c r="G15455" s="111"/>
      <c r="J15455" s="111"/>
      <c r="AD15455" s="111"/>
      <c r="AH15455" s="111"/>
    </row>
    <row r="15456" spans="3:34">
      <c r="C15456" s="111"/>
      <c r="D15456" s="111"/>
      <c r="E15456" s="111"/>
      <c r="F15456" s="138"/>
      <c r="G15456" s="111"/>
      <c r="J15456" s="111"/>
      <c r="AD15456" s="111"/>
      <c r="AH15456" s="111"/>
    </row>
    <row r="15457" spans="3:34">
      <c r="C15457" s="111"/>
      <c r="D15457" s="111"/>
      <c r="E15457" s="111"/>
      <c r="F15457" s="138"/>
      <c r="G15457" s="111"/>
      <c r="J15457" s="111"/>
      <c r="AD15457" s="111"/>
      <c r="AH15457" s="111"/>
    </row>
    <row r="15458" spans="3:34">
      <c r="C15458" s="111"/>
      <c r="D15458" s="111"/>
      <c r="E15458" s="111"/>
      <c r="F15458" s="138"/>
      <c r="G15458" s="111"/>
      <c r="J15458" s="111"/>
      <c r="AD15458" s="111"/>
      <c r="AH15458" s="111"/>
    </row>
    <row r="15459" spans="3:34">
      <c r="C15459" s="111"/>
      <c r="D15459" s="111"/>
      <c r="E15459" s="111"/>
      <c r="F15459" s="138"/>
      <c r="G15459" s="111"/>
      <c r="J15459" s="111"/>
      <c r="AD15459" s="111"/>
      <c r="AH15459" s="111"/>
    </row>
    <row r="15460" spans="3:34">
      <c r="C15460" s="111"/>
      <c r="D15460" s="111"/>
      <c r="E15460" s="111"/>
      <c r="F15460" s="138"/>
      <c r="G15460" s="111"/>
      <c r="J15460" s="111"/>
      <c r="AD15460" s="111"/>
      <c r="AH15460" s="111"/>
    </row>
    <row r="15461" spans="3:34">
      <c r="C15461" s="111"/>
      <c r="D15461" s="111"/>
      <c r="E15461" s="111"/>
      <c r="F15461" s="138"/>
      <c r="G15461" s="111"/>
      <c r="J15461" s="111"/>
      <c r="AD15461" s="111"/>
      <c r="AH15461" s="111"/>
    </row>
    <row r="15462" spans="3:34">
      <c r="C15462" s="111"/>
      <c r="D15462" s="111"/>
      <c r="E15462" s="111"/>
      <c r="F15462" s="138"/>
      <c r="G15462" s="111"/>
      <c r="J15462" s="111"/>
      <c r="AD15462" s="111"/>
      <c r="AH15462" s="111"/>
    </row>
    <row r="15463" spans="3:34">
      <c r="C15463" s="111"/>
      <c r="D15463" s="111"/>
      <c r="E15463" s="111"/>
      <c r="F15463" s="138"/>
      <c r="G15463" s="111"/>
      <c r="J15463" s="111"/>
      <c r="AD15463" s="111"/>
      <c r="AH15463" s="111"/>
    </row>
    <row r="15464" spans="3:34">
      <c r="C15464" s="111"/>
      <c r="D15464" s="111"/>
      <c r="E15464" s="111"/>
      <c r="F15464" s="138"/>
      <c r="G15464" s="111"/>
      <c r="J15464" s="111"/>
      <c r="AD15464" s="111"/>
      <c r="AH15464" s="111"/>
    </row>
    <row r="15465" spans="3:34">
      <c r="C15465" s="111"/>
      <c r="D15465" s="111"/>
      <c r="E15465" s="111"/>
      <c r="F15465" s="138"/>
      <c r="G15465" s="111"/>
      <c r="J15465" s="111"/>
      <c r="AD15465" s="111"/>
      <c r="AH15465" s="111"/>
    </row>
    <row r="15466" spans="3:34">
      <c r="C15466" s="111"/>
      <c r="D15466" s="111"/>
      <c r="E15466" s="111"/>
      <c r="F15466" s="138"/>
      <c r="G15466" s="111"/>
      <c r="J15466" s="111"/>
      <c r="AD15466" s="111"/>
      <c r="AH15466" s="111"/>
    </row>
    <row r="15467" spans="3:34">
      <c r="C15467" s="111"/>
      <c r="D15467" s="111"/>
      <c r="E15467" s="111"/>
      <c r="F15467" s="138"/>
      <c r="G15467" s="111"/>
      <c r="J15467" s="111"/>
      <c r="AD15467" s="111"/>
      <c r="AH15467" s="111"/>
    </row>
    <row r="15468" spans="3:34">
      <c r="C15468" s="111"/>
      <c r="D15468" s="111"/>
      <c r="E15468" s="111"/>
      <c r="F15468" s="138"/>
      <c r="G15468" s="111"/>
      <c r="J15468" s="111"/>
      <c r="AD15468" s="111"/>
      <c r="AH15468" s="111"/>
    </row>
    <row r="15469" spans="3:34">
      <c r="C15469" s="111"/>
      <c r="D15469" s="111"/>
      <c r="E15469" s="111"/>
      <c r="F15469" s="138"/>
      <c r="G15469" s="111"/>
      <c r="J15469" s="111"/>
      <c r="AD15469" s="111"/>
      <c r="AH15469" s="111"/>
    </row>
    <row r="15470" spans="3:34">
      <c r="C15470" s="111"/>
      <c r="D15470" s="111"/>
      <c r="E15470" s="111"/>
      <c r="F15470" s="138"/>
      <c r="G15470" s="111"/>
      <c r="J15470" s="111"/>
      <c r="AD15470" s="111"/>
      <c r="AH15470" s="111"/>
    </row>
    <row r="15471" spans="3:34">
      <c r="C15471" s="111"/>
      <c r="D15471" s="111"/>
      <c r="E15471" s="111"/>
      <c r="F15471" s="138"/>
      <c r="G15471" s="111"/>
      <c r="J15471" s="111"/>
      <c r="AD15471" s="111"/>
      <c r="AH15471" s="111"/>
    </row>
    <row r="15472" spans="3:34">
      <c r="C15472" s="111"/>
      <c r="D15472" s="111"/>
      <c r="E15472" s="111"/>
      <c r="F15472" s="138"/>
      <c r="G15472" s="111"/>
      <c r="J15472" s="111"/>
      <c r="AD15472" s="111"/>
      <c r="AH15472" s="111"/>
    </row>
    <row r="15473" spans="3:34">
      <c r="C15473" s="111"/>
      <c r="D15473" s="111"/>
      <c r="E15473" s="111"/>
      <c r="F15473" s="138"/>
      <c r="G15473" s="111"/>
      <c r="J15473" s="111"/>
      <c r="AD15473" s="111"/>
      <c r="AH15473" s="111"/>
    </row>
    <row r="15474" spans="3:34">
      <c r="C15474" s="111"/>
      <c r="D15474" s="111"/>
      <c r="E15474" s="111"/>
      <c r="F15474" s="138"/>
      <c r="G15474" s="111"/>
      <c r="J15474" s="111"/>
      <c r="AD15474" s="111"/>
      <c r="AH15474" s="111"/>
    </row>
    <row r="15475" spans="3:34">
      <c r="C15475" s="111"/>
      <c r="D15475" s="111"/>
      <c r="E15475" s="111"/>
      <c r="F15475" s="138"/>
      <c r="G15475" s="111"/>
      <c r="J15475" s="111"/>
      <c r="AD15475" s="111"/>
      <c r="AH15475" s="111"/>
    </row>
    <row r="15476" spans="3:34">
      <c r="C15476" s="111"/>
      <c r="D15476" s="111"/>
      <c r="E15476" s="111"/>
      <c r="F15476" s="138"/>
      <c r="G15476" s="111"/>
      <c r="J15476" s="111"/>
      <c r="AD15476" s="111"/>
      <c r="AH15476" s="111"/>
    </row>
    <row r="15477" spans="3:34">
      <c r="C15477" s="111"/>
      <c r="D15477" s="111"/>
      <c r="E15477" s="111"/>
      <c r="F15477" s="138"/>
      <c r="G15477" s="111"/>
      <c r="J15477" s="111"/>
      <c r="AD15477" s="111"/>
      <c r="AH15477" s="111"/>
    </row>
    <row r="15478" spans="3:34">
      <c r="C15478" s="111"/>
      <c r="D15478" s="111"/>
      <c r="E15478" s="111"/>
      <c r="F15478" s="138"/>
      <c r="G15478" s="111"/>
      <c r="J15478" s="111"/>
      <c r="AD15478" s="111"/>
      <c r="AH15478" s="111"/>
    </row>
    <row r="15479" spans="3:34">
      <c r="C15479" s="111"/>
      <c r="D15479" s="111"/>
      <c r="E15479" s="111"/>
      <c r="F15479" s="138"/>
      <c r="G15479" s="111"/>
      <c r="J15479" s="111"/>
      <c r="AD15479" s="111"/>
      <c r="AH15479" s="111"/>
    </row>
    <row r="15480" spans="3:34">
      <c r="C15480" s="111"/>
      <c r="D15480" s="111"/>
      <c r="E15480" s="111"/>
      <c r="F15480" s="138"/>
      <c r="G15480" s="111"/>
      <c r="J15480" s="111"/>
      <c r="AD15480" s="111"/>
      <c r="AH15480" s="111"/>
    </row>
    <row r="15481" spans="3:34">
      <c r="C15481" s="111"/>
      <c r="D15481" s="111"/>
      <c r="E15481" s="111"/>
      <c r="F15481" s="138"/>
      <c r="G15481" s="111"/>
      <c r="J15481" s="111"/>
      <c r="AD15481" s="111"/>
      <c r="AH15481" s="111"/>
    </row>
    <row r="15482" spans="3:34">
      <c r="C15482" s="111"/>
      <c r="D15482" s="111"/>
      <c r="E15482" s="111"/>
      <c r="F15482" s="138"/>
      <c r="G15482" s="111"/>
      <c r="J15482" s="111"/>
      <c r="AD15482" s="111"/>
      <c r="AH15482" s="111"/>
    </row>
    <row r="15483" spans="3:34">
      <c r="C15483" s="111"/>
      <c r="D15483" s="111"/>
      <c r="E15483" s="111"/>
      <c r="F15483" s="138"/>
      <c r="G15483" s="111"/>
      <c r="J15483" s="111"/>
      <c r="AD15483" s="111"/>
      <c r="AH15483" s="111"/>
    </row>
    <row r="15484" spans="3:34">
      <c r="C15484" s="111"/>
      <c r="D15484" s="111"/>
      <c r="E15484" s="111"/>
      <c r="F15484" s="138"/>
      <c r="G15484" s="111"/>
      <c r="J15484" s="111"/>
      <c r="AD15484" s="111"/>
      <c r="AH15484" s="111"/>
    </row>
    <row r="15485" spans="3:34">
      <c r="C15485" s="111"/>
      <c r="D15485" s="111"/>
      <c r="E15485" s="111"/>
      <c r="F15485" s="138"/>
      <c r="G15485" s="111"/>
      <c r="J15485" s="111"/>
      <c r="AD15485" s="111"/>
      <c r="AH15485" s="111"/>
    </row>
    <row r="15486" spans="3:34">
      <c r="C15486" s="111"/>
      <c r="D15486" s="111"/>
      <c r="E15486" s="111"/>
      <c r="F15486" s="138"/>
      <c r="G15486" s="111"/>
      <c r="J15486" s="111"/>
      <c r="AD15486" s="111"/>
      <c r="AH15486" s="111"/>
    </row>
    <row r="15487" spans="3:34">
      <c r="C15487" s="111"/>
      <c r="D15487" s="111"/>
      <c r="E15487" s="111"/>
      <c r="F15487" s="138"/>
      <c r="G15487" s="111"/>
      <c r="J15487" s="111"/>
      <c r="AD15487" s="111"/>
      <c r="AH15487" s="111"/>
    </row>
    <row r="15488" spans="3:34">
      <c r="C15488" s="111"/>
      <c r="D15488" s="111"/>
      <c r="E15488" s="111"/>
      <c r="F15488" s="138"/>
      <c r="G15488" s="111"/>
      <c r="J15488" s="111"/>
      <c r="AD15488" s="111"/>
      <c r="AH15488" s="111"/>
    </row>
    <row r="15489" spans="3:34">
      <c r="C15489" s="111"/>
      <c r="D15489" s="111"/>
      <c r="E15489" s="111"/>
      <c r="F15489" s="138"/>
      <c r="G15489" s="111"/>
      <c r="J15489" s="111"/>
      <c r="AD15489" s="111"/>
      <c r="AH15489" s="111"/>
    </row>
    <row r="15490" spans="3:34">
      <c r="C15490" s="111"/>
      <c r="D15490" s="111"/>
      <c r="E15490" s="111"/>
      <c r="F15490" s="138"/>
      <c r="G15490" s="111"/>
      <c r="J15490" s="111"/>
      <c r="AD15490" s="111"/>
      <c r="AH15490" s="111"/>
    </row>
    <row r="15491" spans="3:34">
      <c r="C15491" s="111"/>
      <c r="D15491" s="111"/>
      <c r="E15491" s="111"/>
      <c r="F15491" s="138"/>
      <c r="G15491" s="111"/>
      <c r="J15491" s="111"/>
      <c r="AD15491" s="111"/>
      <c r="AH15491" s="111"/>
    </row>
    <row r="15492" spans="3:34">
      <c r="C15492" s="111"/>
      <c r="D15492" s="111"/>
      <c r="E15492" s="111"/>
      <c r="F15492" s="138"/>
      <c r="G15492" s="111"/>
      <c r="J15492" s="111"/>
      <c r="AD15492" s="111"/>
      <c r="AH15492" s="111"/>
    </row>
    <row r="15493" spans="3:34">
      <c r="C15493" s="111"/>
      <c r="D15493" s="111"/>
      <c r="E15493" s="111"/>
      <c r="F15493" s="138"/>
      <c r="G15493" s="111"/>
      <c r="J15493" s="111"/>
      <c r="AD15493" s="111"/>
      <c r="AH15493" s="111"/>
    </row>
    <row r="15494" spans="3:34">
      <c r="C15494" s="111"/>
      <c r="D15494" s="111"/>
      <c r="E15494" s="111"/>
      <c r="F15494" s="138"/>
      <c r="G15494" s="111"/>
      <c r="J15494" s="111"/>
      <c r="AD15494" s="111"/>
      <c r="AH15494" s="111"/>
    </row>
    <row r="15495" spans="3:34">
      <c r="C15495" s="111"/>
      <c r="D15495" s="111"/>
      <c r="E15495" s="111"/>
      <c r="F15495" s="138"/>
      <c r="G15495" s="111"/>
      <c r="J15495" s="111"/>
      <c r="AD15495" s="111"/>
      <c r="AH15495" s="111"/>
    </row>
    <row r="15496" spans="3:34">
      <c r="C15496" s="111"/>
      <c r="D15496" s="111"/>
      <c r="E15496" s="111"/>
      <c r="F15496" s="138"/>
      <c r="G15496" s="111"/>
      <c r="J15496" s="111"/>
      <c r="AD15496" s="111"/>
      <c r="AH15496" s="111"/>
    </row>
    <row r="15497" spans="3:34">
      <c r="C15497" s="111"/>
      <c r="D15497" s="111"/>
      <c r="E15497" s="111"/>
      <c r="F15497" s="138"/>
      <c r="G15497" s="111"/>
      <c r="J15497" s="111"/>
      <c r="AD15497" s="111"/>
      <c r="AH15497" s="111"/>
    </row>
    <row r="15498" spans="3:34">
      <c r="C15498" s="111"/>
      <c r="D15498" s="111"/>
      <c r="E15498" s="111"/>
      <c r="F15498" s="138"/>
      <c r="G15498" s="111"/>
      <c r="J15498" s="111"/>
      <c r="AD15498" s="111"/>
      <c r="AH15498" s="111"/>
    </row>
    <row r="15499" spans="3:34">
      <c r="C15499" s="111"/>
      <c r="D15499" s="111"/>
      <c r="E15499" s="111"/>
      <c r="F15499" s="138"/>
      <c r="G15499" s="111"/>
      <c r="J15499" s="111"/>
      <c r="AD15499" s="111"/>
      <c r="AH15499" s="111"/>
    </row>
    <row r="15500" spans="3:34">
      <c r="C15500" s="111"/>
      <c r="D15500" s="111"/>
      <c r="E15500" s="111"/>
      <c r="F15500" s="138"/>
      <c r="G15500" s="111"/>
      <c r="J15500" s="111"/>
      <c r="AD15500" s="111"/>
      <c r="AH15500" s="111"/>
    </row>
    <row r="15501" spans="3:34">
      <c r="C15501" s="111"/>
      <c r="D15501" s="111"/>
      <c r="E15501" s="111"/>
      <c r="F15501" s="138"/>
      <c r="G15501" s="111"/>
      <c r="J15501" s="111"/>
      <c r="AD15501" s="111"/>
      <c r="AH15501" s="111"/>
    </row>
    <row r="15502" spans="3:34">
      <c r="C15502" s="111"/>
      <c r="D15502" s="111"/>
      <c r="E15502" s="111"/>
      <c r="F15502" s="138"/>
      <c r="G15502" s="111"/>
      <c r="J15502" s="111"/>
      <c r="AD15502" s="111"/>
      <c r="AH15502" s="111"/>
    </row>
    <row r="15503" spans="3:34">
      <c r="C15503" s="111"/>
      <c r="D15503" s="111"/>
      <c r="E15503" s="111"/>
      <c r="F15503" s="138"/>
      <c r="G15503" s="111"/>
      <c r="J15503" s="111"/>
      <c r="AD15503" s="111"/>
      <c r="AH15503" s="111"/>
    </row>
    <row r="15504" spans="3:34">
      <c r="C15504" s="111"/>
      <c r="D15504" s="111"/>
      <c r="E15504" s="111"/>
      <c r="F15504" s="138"/>
      <c r="G15504" s="111"/>
      <c r="J15504" s="111"/>
      <c r="AD15504" s="111"/>
      <c r="AH15504" s="111"/>
    </row>
    <row r="15505" spans="3:34">
      <c r="C15505" s="111"/>
      <c r="D15505" s="111"/>
      <c r="E15505" s="111"/>
      <c r="F15505" s="138"/>
      <c r="G15505" s="111"/>
      <c r="J15505" s="111"/>
      <c r="AD15505" s="111"/>
      <c r="AH15505" s="111"/>
    </row>
    <row r="15506" spans="3:34">
      <c r="C15506" s="111"/>
      <c r="D15506" s="111"/>
      <c r="E15506" s="111"/>
      <c r="F15506" s="138"/>
      <c r="G15506" s="111"/>
      <c r="J15506" s="111"/>
      <c r="AD15506" s="111"/>
      <c r="AH15506" s="111"/>
    </row>
    <row r="15507" spans="3:34">
      <c r="C15507" s="111"/>
      <c r="D15507" s="111"/>
      <c r="E15507" s="111"/>
      <c r="F15507" s="138"/>
      <c r="G15507" s="111"/>
      <c r="J15507" s="111"/>
      <c r="AD15507" s="111"/>
      <c r="AH15507" s="111"/>
    </row>
    <row r="15508" spans="3:34">
      <c r="C15508" s="111"/>
      <c r="D15508" s="111"/>
      <c r="E15508" s="111"/>
      <c r="F15508" s="138"/>
      <c r="G15508" s="111"/>
      <c r="J15508" s="111"/>
      <c r="AD15508" s="111"/>
      <c r="AH15508" s="111"/>
    </row>
    <row r="15509" spans="3:34">
      <c r="C15509" s="111"/>
      <c r="D15509" s="111"/>
      <c r="E15509" s="111"/>
      <c r="F15509" s="138"/>
      <c r="G15509" s="111"/>
      <c r="J15509" s="111"/>
      <c r="AD15509" s="111"/>
      <c r="AH15509" s="111"/>
    </row>
    <row r="15510" spans="3:34">
      <c r="C15510" s="111"/>
      <c r="D15510" s="111"/>
      <c r="E15510" s="111"/>
      <c r="F15510" s="138"/>
      <c r="G15510" s="111"/>
      <c r="J15510" s="111"/>
      <c r="AD15510" s="111"/>
      <c r="AH15510" s="111"/>
    </row>
    <row r="15511" spans="3:34">
      <c r="C15511" s="111"/>
      <c r="D15511" s="111"/>
      <c r="E15511" s="111"/>
      <c r="F15511" s="138"/>
      <c r="G15511" s="111"/>
      <c r="J15511" s="111"/>
      <c r="AD15511" s="111"/>
      <c r="AH15511" s="111"/>
    </row>
    <row r="15512" spans="3:34">
      <c r="C15512" s="111"/>
      <c r="D15512" s="111"/>
      <c r="E15512" s="111"/>
      <c r="F15512" s="138"/>
      <c r="G15512" s="111"/>
      <c r="J15512" s="111"/>
      <c r="AD15512" s="111"/>
      <c r="AH15512" s="111"/>
    </row>
    <row r="15513" spans="3:34">
      <c r="C15513" s="111"/>
      <c r="D15513" s="111"/>
      <c r="E15513" s="111"/>
      <c r="F15513" s="138"/>
      <c r="G15513" s="111"/>
      <c r="J15513" s="111"/>
      <c r="AD15513" s="111"/>
      <c r="AH15513" s="111"/>
    </row>
    <row r="15514" spans="3:34">
      <c r="C15514" s="111"/>
      <c r="D15514" s="111"/>
      <c r="E15514" s="111"/>
      <c r="F15514" s="138"/>
      <c r="G15514" s="111"/>
      <c r="J15514" s="111"/>
      <c r="AD15514" s="111"/>
      <c r="AH15514" s="111"/>
    </row>
    <row r="15515" spans="3:34">
      <c r="C15515" s="111"/>
      <c r="D15515" s="111"/>
      <c r="E15515" s="111"/>
      <c r="F15515" s="138"/>
      <c r="G15515" s="111"/>
      <c r="J15515" s="111"/>
      <c r="AD15515" s="111"/>
      <c r="AH15515" s="111"/>
    </row>
    <row r="15516" spans="3:34">
      <c r="C15516" s="111"/>
      <c r="D15516" s="111"/>
      <c r="E15516" s="111"/>
      <c r="F15516" s="138"/>
      <c r="G15516" s="111"/>
      <c r="J15516" s="111"/>
      <c r="AD15516" s="111"/>
      <c r="AH15516" s="111"/>
    </row>
    <row r="15517" spans="3:34">
      <c r="C15517" s="111"/>
      <c r="D15517" s="111"/>
      <c r="E15517" s="111"/>
      <c r="F15517" s="138"/>
      <c r="G15517" s="111"/>
      <c r="J15517" s="111"/>
      <c r="AD15517" s="111"/>
      <c r="AH15517" s="111"/>
    </row>
    <row r="15518" spans="3:34">
      <c r="C15518" s="111"/>
      <c r="D15518" s="111"/>
      <c r="E15518" s="111"/>
      <c r="F15518" s="138"/>
      <c r="G15518" s="111"/>
      <c r="J15518" s="111"/>
      <c r="AD15518" s="111"/>
      <c r="AH15518" s="111"/>
    </row>
    <row r="15519" spans="3:34">
      <c r="C15519" s="111"/>
      <c r="D15519" s="111"/>
      <c r="E15519" s="111"/>
      <c r="F15519" s="138"/>
      <c r="G15519" s="111"/>
      <c r="J15519" s="111"/>
      <c r="AD15519" s="111"/>
      <c r="AH15519" s="111"/>
    </row>
    <row r="15520" spans="3:34">
      <c r="C15520" s="111"/>
      <c r="D15520" s="111"/>
      <c r="E15520" s="111"/>
      <c r="F15520" s="138"/>
      <c r="G15520" s="111"/>
      <c r="J15520" s="111"/>
      <c r="AD15520" s="111"/>
      <c r="AH15520" s="111"/>
    </row>
    <row r="15521" spans="3:34">
      <c r="C15521" s="111"/>
      <c r="D15521" s="111"/>
      <c r="E15521" s="111"/>
      <c r="F15521" s="138"/>
      <c r="G15521" s="111"/>
      <c r="J15521" s="111"/>
      <c r="AD15521" s="111"/>
      <c r="AH15521" s="111"/>
    </row>
    <row r="15522" spans="3:34">
      <c r="C15522" s="111"/>
      <c r="D15522" s="111"/>
      <c r="E15522" s="111"/>
      <c r="F15522" s="138"/>
      <c r="G15522" s="111"/>
      <c r="J15522" s="111"/>
      <c r="AD15522" s="111"/>
      <c r="AH15522" s="111"/>
    </row>
    <row r="15523" spans="3:34">
      <c r="C15523" s="111"/>
      <c r="D15523" s="111"/>
      <c r="E15523" s="111"/>
      <c r="F15523" s="138"/>
      <c r="G15523" s="111"/>
      <c r="J15523" s="111"/>
      <c r="AD15523" s="111"/>
      <c r="AH15523" s="111"/>
    </row>
    <row r="15524" spans="3:34">
      <c r="C15524" s="111"/>
      <c r="D15524" s="111"/>
      <c r="E15524" s="111"/>
      <c r="F15524" s="138"/>
      <c r="G15524" s="111"/>
      <c r="J15524" s="111"/>
      <c r="AD15524" s="111"/>
      <c r="AH15524" s="111"/>
    </row>
    <row r="15525" spans="3:34">
      <c r="C15525" s="111"/>
      <c r="D15525" s="111"/>
      <c r="E15525" s="111"/>
      <c r="F15525" s="138"/>
      <c r="G15525" s="111"/>
      <c r="J15525" s="111"/>
      <c r="AD15525" s="111"/>
      <c r="AH15525" s="111"/>
    </row>
    <row r="15526" spans="3:34">
      <c r="C15526" s="111"/>
      <c r="D15526" s="111"/>
      <c r="E15526" s="111"/>
      <c r="F15526" s="138"/>
      <c r="G15526" s="111"/>
      <c r="J15526" s="111"/>
      <c r="AD15526" s="111"/>
      <c r="AH15526" s="111"/>
    </row>
    <row r="15527" spans="3:34">
      <c r="C15527" s="111"/>
      <c r="D15527" s="111"/>
      <c r="E15527" s="111"/>
      <c r="F15527" s="138"/>
      <c r="G15527" s="111"/>
      <c r="J15527" s="111"/>
      <c r="AD15527" s="111"/>
      <c r="AH15527" s="111"/>
    </row>
    <row r="15528" spans="3:34">
      <c r="C15528" s="111"/>
      <c r="D15528" s="111"/>
      <c r="E15528" s="111"/>
      <c r="F15528" s="138"/>
      <c r="G15528" s="111"/>
      <c r="J15528" s="111"/>
      <c r="AD15528" s="111"/>
      <c r="AH15528" s="111"/>
    </row>
    <row r="15529" spans="3:34">
      <c r="C15529" s="111"/>
      <c r="D15529" s="111"/>
      <c r="E15529" s="111"/>
      <c r="F15529" s="138"/>
      <c r="G15529" s="111"/>
      <c r="J15529" s="111"/>
      <c r="AD15529" s="111"/>
      <c r="AH15529" s="111"/>
    </row>
    <row r="15530" spans="3:34">
      <c r="C15530" s="111"/>
      <c r="D15530" s="111"/>
      <c r="E15530" s="111"/>
      <c r="F15530" s="138"/>
      <c r="G15530" s="111"/>
      <c r="J15530" s="111"/>
      <c r="AD15530" s="111"/>
      <c r="AH15530" s="111"/>
    </row>
    <row r="15531" spans="3:34">
      <c r="C15531" s="111"/>
      <c r="D15531" s="111"/>
      <c r="E15531" s="111"/>
      <c r="F15531" s="138"/>
      <c r="G15531" s="111"/>
      <c r="J15531" s="111"/>
      <c r="AD15531" s="111"/>
      <c r="AH15531" s="111"/>
    </row>
    <row r="15532" spans="3:34">
      <c r="C15532" s="111"/>
      <c r="D15532" s="111"/>
      <c r="E15532" s="111"/>
      <c r="F15532" s="138"/>
      <c r="G15532" s="111"/>
      <c r="J15532" s="111"/>
      <c r="AD15532" s="111"/>
      <c r="AH15532" s="111"/>
    </row>
    <row r="15533" spans="3:34">
      <c r="C15533" s="111"/>
      <c r="D15533" s="111"/>
      <c r="E15533" s="111"/>
      <c r="F15533" s="138"/>
      <c r="G15533" s="111"/>
      <c r="J15533" s="111"/>
      <c r="AD15533" s="111"/>
      <c r="AH15533" s="111"/>
    </row>
    <row r="15534" spans="3:34">
      <c r="C15534" s="111"/>
      <c r="D15534" s="111"/>
      <c r="E15534" s="111"/>
      <c r="F15534" s="138"/>
      <c r="G15534" s="111"/>
      <c r="J15534" s="111"/>
      <c r="AD15534" s="111"/>
      <c r="AH15534" s="111"/>
    </row>
    <row r="15535" spans="3:34">
      <c r="C15535" s="111"/>
      <c r="D15535" s="111"/>
      <c r="E15535" s="111"/>
      <c r="F15535" s="138"/>
      <c r="G15535" s="111"/>
      <c r="J15535" s="111"/>
      <c r="AD15535" s="111"/>
      <c r="AH15535" s="111"/>
    </row>
    <row r="15536" spans="3:34">
      <c r="C15536" s="111"/>
      <c r="D15536" s="111"/>
      <c r="E15536" s="111"/>
      <c r="F15536" s="138"/>
      <c r="G15536" s="111"/>
      <c r="J15536" s="111"/>
      <c r="AD15536" s="111"/>
      <c r="AH15536" s="111"/>
    </row>
    <row r="15537" spans="3:34">
      <c r="C15537" s="111"/>
      <c r="D15537" s="111"/>
      <c r="E15537" s="111"/>
      <c r="F15537" s="138"/>
      <c r="G15537" s="111"/>
      <c r="J15537" s="111"/>
      <c r="AD15537" s="111"/>
      <c r="AH15537" s="111"/>
    </row>
    <row r="15538" spans="3:34">
      <c r="C15538" s="111"/>
      <c r="D15538" s="111"/>
      <c r="E15538" s="111"/>
      <c r="F15538" s="138"/>
      <c r="G15538" s="111"/>
      <c r="J15538" s="111"/>
      <c r="AD15538" s="111"/>
      <c r="AH15538" s="111"/>
    </row>
    <row r="15539" spans="3:34">
      <c r="C15539" s="111"/>
      <c r="D15539" s="111"/>
      <c r="E15539" s="111"/>
      <c r="F15539" s="138"/>
      <c r="G15539" s="111"/>
      <c r="J15539" s="111"/>
      <c r="AD15539" s="111"/>
      <c r="AH15539" s="111"/>
    </row>
    <row r="15540" spans="3:34">
      <c r="C15540" s="111"/>
      <c r="D15540" s="111"/>
      <c r="E15540" s="111"/>
      <c r="F15540" s="138"/>
      <c r="G15540" s="111"/>
      <c r="J15540" s="111"/>
      <c r="AD15540" s="111"/>
      <c r="AH15540" s="111"/>
    </row>
    <row r="15541" spans="3:34">
      <c r="C15541" s="111"/>
      <c r="D15541" s="111"/>
      <c r="E15541" s="111"/>
      <c r="F15541" s="138"/>
      <c r="G15541" s="111"/>
      <c r="J15541" s="111"/>
      <c r="AD15541" s="111"/>
      <c r="AH15541" s="111"/>
    </row>
    <row r="15542" spans="3:34">
      <c r="C15542" s="111"/>
      <c r="D15542" s="111"/>
      <c r="E15542" s="111"/>
      <c r="F15542" s="138"/>
      <c r="G15542" s="111"/>
      <c r="J15542" s="111"/>
      <c r="AD15542" s="111"/>
      <c r="AH15542" s="111"/>
    </row>
    <row r="15543" spans="3:34">
      <c r="C15543" s="111"/>
      <c r="D15543" s="111"/>
      <c r="E15543" s="111"/>
      <c r="F15543" s="138"/>
      <c r="G15543" s="111"/>
      <c r="J15543" s="111"/>
      <c r="AD15543" s="111"/>
      <c r="AH15543" s="111"/>
    </row>
    <row r="15544" spans="3:34">
      <c r="C15544" s="111"/>
      <c r="D15544" s="111"/>
      <c r="E15544" s="111"/>
      <c r="F15544" s="138"/>
      <c r="G15544" s="111"/>
      <c r="J15544" s="111"/>
      <c r="AD15544" s="111"/>
      <c r="AH15544" s="111"/>
    </row>
    <row r="15545" spans="3:34">
      <c r="C15545" s="111"/>
      <c r="D15545" s="111"/>
      <c r="E15545" s="111"/>
      <c r="F15545" s="138"/>
      <c r="G15545" s="111"/>
      <c r="J15545" s="111"/>
      <c r="AD15545" s="111"/>
      <c r="AH15545" s="111"/>
    </row>
    <row r="15546" spans="3:34">
      <c r="C15546" s="111"/>
      <c r="D15546" s="111"/>
      <c r="E15546" s="111"/>
      <c r="F15546" s="138"/>
      <c r="G15546" s="111"/>
      <c r="J15546" s="111"/>
      <c r="AD15546" s="111"/>
      <c r="AH15546" s="111"/>
    </row>
    <row r="15547" spans="3:34">
      <c r="C15547" s="111"/>
      <c r="D15547" s="111"/>
      <c r="E15547" s="111"/>
      <c r="F15547" s="138"/>
      <c r="G15547" s="111"/>
      <c r="J15547" s="111"/>
      <c r="AD15547" s="111"/>
      <c r="AH15547" s="111"/>
    </row>
    <row r="15548" spans="3:34">
      <c r="C15548" s="111"/>
      <c r="D15548" s="111"/>
      <c r="E15548" s="111"/>
      <c r="F15548" s="138"/>
      <c r="G15548" s="111"/>
      <c r="J15548" s="111"/>
      <c r="AD15548" s="111"/>
      <c r="AH15548" s="111"/>
    </row>
    <row r="15549" spans="3:34">
      <c r="C15549" s="111"/>
      <c r="D15549" s="111"/>
      <c r="E15549" s="111"/>
      <c r="F15549" s="138"/>
      <c r="G15549" s="111"/>
      <c r="J15549" s="111"/>
      <c r="AD15549" s="111"/>
      <c r="AH15549" s="111"/>
    </row>
    <row r="15550" spans="3:34">
      <c r="C15550" s="111"/>
      <c r="D15550" s="111"/>
      <c r="E15550" s="111"/>
      <c r="F15550" s="138"/>
      <c r="G15550" s="111"/>
      <c r="J15550" s="111"/>
      <c r="AD15550" s="111"/>
      <c r="AH15550" s="111"/>
    </row>
    <row r="15551" spans="3:34">
      <c r="C15551" s="111"/>
      <c r="D15551" s="111"/>
      <c r="E15551" s="111"/>
      <c r="F15551" s="138"/>
      <c r="G15551" s="111"/>
      <c r="J15551" s="111"/>
      <c r="AD15551" s="111"/>
      <c r="AH15551" s="111"/>
    </row>
    <row r="15552" spans="3:34">
      <c r="C15552" s="111"/>
      <c r="D15552" s="111"/>
      <c r="E15552" s="111"/>
      <c r="F15552" s="138"/>
      <c r="G15552" s="111"/>
      <c r="J15552" s="111"/>
      <c r="AD15552" s="111"/>
      <c r="AH15552" s="111"/>
    </row>
    <row r="15553" spans="3:34">
      <c r="C15553" s="111"/>
      <c r="D15553" s="111"/>
      <c r="E15553" s="111"/>
      <c r="F15553" s="138"/>
      <c r="G15553" s="111"/>
      <c r="J15553" s="111"/>
      <c r="AD15553" s="111"/>
      <c r="AH15553" s="111"/>
    </row>
    <row r="15554" spans="3:34">
      <c r="C15554" s="111"/>
      <c r="D15554" s="111"/>
      <c r="E15554" s="111"/>
      <c r="F15554" s="138"/>
      <c r="G15554" s="111"/>
      <c r="J15554" s="111"/>
      <c r="AD15554" s="111"/>
      <c r="AH15554" s="111"/>
    </row>
    <row r="15555" spans="3:34">
      <c r="C15555" s="111"/>
      <c r="D15555" s="111"/>
      <c r="E15555" s="111"/>
      <c r="F15555" s="138"/>
      <c r="G15555" s="111"/>
      <c r="J15555" s="111"/>
      <c r="AD15555" s="111"/>
      <c r="AH15555" s="111"/>
    </row>
    <row r="15556" spans="3:34">
      <c r="C15556" s="111"/>
      <c r="D15556" s="111"/>
      <c r="E15556" s="111"/>
      <c r="F15556" s="138"/>
      <c r="G15556" s="111"/>
      <c r="J15556" s="111"/>
      <c r="AD15556" s="111"/>
      <c r="AH15556" s="111"/>
    </row>
    <row r="15557" spans="3:34">
      <c r="C15557" s="111"/>
      <c r="D15557" s="111"/>
      <c r="E15557" s="111"/>
      <c r="F15557" s="138"/>
      <c r="G15557" s="111"/>
      <c r="J15557" s="111"/>
      <c r="AD15557" s="111"/>
      <c r="AH15557" s="111"/>
    </row>
    <row r="15558" spans="3:34">
      <c r="C15558" s="111"/>
      <c r="D15558" s="111"/>
      <c r="E15558" s="111"/>
      <c r="F15558" s="138"/>
      <c r="G15558" s="111"/>
      <c r="J15558" s="111"/>
      <c r="AD15558" s="111"/>
      <c r="AH15558" s="111"/>
    </row>
    <row r="15559" spans="3:34">
      <c r="C15559" s="111"/>
      <c r="D15559" s="111"/>
      <c r="E15559" s="111"/>
      <c r="F15559" s="138"/>
      <c r="G15559" s="111"/>
      <c r="J15559" s="111"/>
      <c r="AD15559" s="111"/>
      <c r="AH15559" s="111"/>
    </row>
    <row r="15560" spans="3:34">
      <c r="C15560" s="111"/>
      <c r="D15560" s="111"/>
      <c r="E15560" s="111"/>
      <c r="F15560" s="138"/>
      <c r="G15560" s="111"/>
      <c r="J15560" s="111"/>
      <c r="AD15560" s="111"/>
      <c r="AH15560" s="111"/>
    </row>
    <row r="15561" spans="3:34">
      <c r="C15561" s="111"/>
      <c r="D15561" s="111"/>
      <c r="E15561" s="111"/>
      <c r="F15561" s="138"/>
      <c r="G15561" s="111"/>
      <c r="J15561" s="111"/>
      <c r="AD15561" s="111"/>
      <c r="AH15561" s="111"/>
    </row>
    <row r="15562" spans="3:34">
      <c r="C15562" s="111"/>
      <c r="D15562" s="111"/>
      <c r="E15562" s="111"/>
      <c r="F15562" s="138"/>
      <c r="G15562" s="111"/>
      <c r="J15562" s="111"/>
      <c r="AD15562" s="111"/>
      <c r="AH15562" s="111"/>
    </row>
    <row r="15563" spans="3:34">
      <c r="C15563" s="111"/>
      <c r="D15563" s="111"/>
      <c r="E15563" s="111"/>
      <c r="F15563" s="138"/>
      <c r="G15563" s="111"/>
      <c r="J15563" s="111"/>
      <c r="AD15563" s="111"/>
      <c r="AH15563" s="111"/>
    </row>
    <row r="15564" spans="3:34">
      <c r="C15564" s="111"/>
      <c r="D15564" s="111"/>
      <c r="E15564" s="111"/>
      <c r="F15564" s="138"/>
      <c r="G15564" s="111"/>
      <c r="J15564" s="111"/>
      <c r="AD15564" s="111"/>
      <c r="AH15564" s="111"/>
    </row>
    <row r="15565" spans="3:34">
      <c r="C15565" s="111"/>
      <c r="D15565" s="111"/>
      <c r="E15565" s="111"/>
      <c r="F15565" s="138"/>
      <c r="G15565" s="111"/>
      <c r="J15565" s="111"/>
      <c r="AD15565" s="111"/>
      <c r="AH15565" s="111"/>
    </row>
    <row r="15566" spans="3:34">
      <c r="C15566" s="111"/>
      <c r="D15566" s="111"/>
      <c r="E15566" s="111"/>
      <c r="F15566" s="138"/>
      <c r="G15566" s="111"/>
      <c r="J15566" s="111"/>
      <c r="AD15566" s="111"/>
      <c r="AH15566" s="111"/>
    </row>
    <row r="15567" spans="3:34">
      <c r="C15567" s="111"/>
      <c r="D15567" s="111"/>
      <c r="E15567" s="111"/>
      <c r="F15567" s="138"/>
      <c r="G15567" s="111"/>
      <c r="J15567" s="111"/>
      <c r="AD15567" s="111"/>
      <c r="AH15567" s="111"/>
    </row>
    <row r="15568" spans="3:34">
      <c r="C15568" s="111"/>
      <c r="D15568" s="111"/>
      <c r="E15568" s="111"/>
      <c r="F15568" s="138"/>
      <c r="G15568" s="111"/>
      <c r="J15568" s="111"/>
      <c r="AD15568" s="111"/>
      <c r="AH15568" s="111"/>
    </row>
    <row r="15569" spans="3:34">
      <c r="C15569" s="111"/>
      <c r="D15569" s="111"/>
      <c r="E15569" s="111"/>
      <c r="F15569" s="138"/>
      <c r="G15569" s="111"/>
      <c r="J15569" s="111"/>
      <c r="AD15569" s="111"/>
      <c r="AH15569" s="111"/>
    </row>
    <row r="15570" spans="3:34">
      <c r="C15570" s="111"/>
      <c r="D15570" s="111"/>
      <c r="E15570" s="111"/>
      <c r="F15570" s="138"/>
      <c r="G15570" s="111"/>
      <c r="J15570" s="111"/>
      <c r="AD15570" s="111"/>
      <c r="AH15570" s="111"/>
    </row>
    <row r="15571" spans="3:34">
      <c r="C15571" s="111"/>
      <c r="D15571" s="111"/>
      <c r="E15571" s="111"/>
      <c r="F15571" s="138"/>
      <c r="G15571" s="111"/>
      <c r="J15571" s="111"/>
      <c r="AD15571" s="111"/>
      <c r="AH15571" s="111"/>
    </row>
    <row r="15572" spans="3:34">
      <c r="C15572" s="111"/>
      <c r="D15572" s="111"/>
      <c r="E15572" s="111"/>
      <c r="F15572" s="138"/>
      <c r="G15572" s="111"/>
      <c r="J15572" s="111"/>
      <c r="AD15572" s="111"/>
      <c r="AH15572" s="111"/>
    </row>
    <row r="15573" spans="3:34">
      <c r="C15573" s="111"/>
      <c r="D15573" s="111"/>
      <c r="E15573" s="111"/>
      <c r="F15573" s="138"/>
      <c r="G15573" s="111"/>
      <c r="J15573" s="111"/>
      <c r="AD15573" s="111"/>
      <c r="AH15573" s="111"/>
    </row>
    <row r="15574" spans="3:34">
      <c r="C15574" s="111"/>
      <c r="D15574" s="111"/>
      <c r="E15574" s="111"/>
      <c r="F15574" s="138"/>
      <c r="G15574" s="111"/>
      <c r="J15574" s="111"/>
      <c r="AD15574" s="111"/>
      <c r="AH15574" s="111"/>
    </row>
    <row r="15575" spans="3:34">
      <c r="C15575" s="111"/>
      <c r="D15575" s="111"/>
      <c r="E15575" s="111"/>
      <c r="F15575" s="138"/>
      <c r="G15575" s="111"/>
      <c r="J15575" s="111"/>
      <c r="AD15575" s="111"/>
      <c r="AH15575" s="111"/>
    </row>
    <row r="15576" spans="3:34">
      <c r="C15576" s="111"/>
      <c r="D15576" s="111"/>
      <c r="E15576" s="111"/>
      <c r="F15576" s="138"/>
      <c r="G15576" s="111"/>
      <c r="J15576" s="111"/>
      <c r="AD15576" s="111"/>
      <c r="AH15576" s="111"/>
    </row>
    <row r="15577" spans="3:34">
      <c r="C15577" s="111"/>
      <c r="D15577" s="111"/>
      <c r="E15577" s="111"/>
      <c r="F15577" s="138"/>
      <c r="G15577" s="111"/>
      <c r="J15577" s="111"/>
      <c r="AD15577" s="111"/>
      <c r="AH15577" s="111"/>
    </row>
    <row r="15578" spans="3:34">
      <c r="C15578" s="111"/>
      <c r="D15578" s="111"/>
      <c r="E15578" s="111"/>
      <c r="F15578" s="138"/>
      <c r="G15578" s="111"/>
      <c r="J15578" s="111"/>
      <c r="AD15578" s="111"/>
      <c r="AH15578" s="111"/>
    </row>
    <row r="15579" spans="3:34">
      <c r="C15579" s="111"/>
      <c r="D15579" s="111"/>
      <c r="E15579" s="111"/>
      <c r="F15579" s="138"/>
      <c r="G15579" s="111"/>
      <c r="J15579" s="111"/>
      <c r="AD15579" s="111"/>
      <c r="AH15579" s="111"/>
    </row>
    <row r="15580" spans="3:34">
      <c r="C15580" s="111"/>
      <c r="D15580" s="111"/>
      <c r="E15580" s="111"/>
      <c r="F15580" s="138"/>
      <c r="G15580" s="111"/>
      <c r="J15580" s="111"/>
      <c r="AD15580" s="111"/>
      <c r="AH15580" s="111"/>
    </row>
    <row r="15581" spans="3:34">
      <c r="C15581" s="111"/>
      <c r="D15581" s="111"/>
      <c r="E15581" s="111"/>
      <c r="F15581" s="138"/>
      <c r="G15581" s="111"/>
      <c r="J15581" s="111"/>
      <c r="AD15581" s="111"/>
      <c r="AH15581" s="111"/>
    </row>
    <row r="15582" spans="3:34">
      <c r="C15582" s="111"/>
      <c r="D15582" s="111"/>
      <c r="E15582" s="111"/>
      <c r="F15582" s="138"/>
      <c r="G15582" s="111"/>
      <c r="J15582" s="111"/>
      <c r="AD15582" s="111"/>
      <c r="AH15582" s="111"/>
    </row>
    <row r="15583" spans="3:34">
      <c r="C15583" s="111"/>
      <c r="D15583" s="111"/>
      <c r="E15583" s="111"/>
      <c r="F15583" s="138"/>
      <c r="G15583" s="111"/>
      <c r="J15583" s="111"/>
      <c r="AD15583" s="111"/>
      <c r="AH15583" s="111"/>
    </row>
    <row r="15584" spans="3:34">
      <c r="C15584" s="111"/>
      <c r="D15584" s="111"/>
      <c r="E15584" s="111"/>
      <c r="F15584" s="138"/>
      <c r="G15584" s="111"/>
      <c r="J15584" s="111"/>
      <c r="AD15584" s="111"/>
      <c r="AH15584" s="111"/>
    </row>
    <row r="15585" spans="3:34">
      <c r="C15585" s="111"/>
      <c r="D15585" s="111"/>
      <c r="E15585" s="111"/>
      <c r="F15585" s="138"/>
      <c r="G15585" s="111"/>
      <c r="J15585" s="111"/>
      <c r="AD15585" s="111"/>
      <c r="AH15585" s="111"/>
    </row>
    <row r="15586" spans="3:34">
      <c r="C15586" s="111"/>
      <c r="D15586" s="111"/>
      <c r="E15586" s="111"/>
      <c r="F15586" s="138"/>
      <c r="G15586" s="111"/>
      <c r="J15586" s="111"/>
      <c r="AD15586" s="111"/>
      <c r="AH15586" s="111"/>
    </row>
    <row r="15587" spans="3:34">
      <c r="C15587" s="111"/>
      <c r="D15587" s="111"/>
      <c r="E15587" s="111"/>
      <c r="F15587" s="138"/>
      <c r="G15587" s="111"/>
      <c r="J15587" s="111"/>
      <c r="AD15587" s="111"/>
      <c r="AH15587" s="111"/>
    </row>
    <row r="15588" spans="3:34">
      <c r="C15588" s="111"/>
      <c r="D15588" s="111"/>
      <c r="E15588" s="111"/>
      <c r="F15588" s="138"/>
      <c r="G15588" s="111"/>
      <c r="J15588" s="111"/>
      <c r="AD15588" s="111"/>
      <c r="AH15588" s="111"/>
    </row>
    <row r="15589" spans="3:34">
      <c r="C15589" s="111"/>
      <c r="D15589" s="111"/>
      <c r="E15589" s="111"/>
      <c r="F15589" s="138"/>
      <c r="G15589" s="111"/>
      <c r="J15589" s="111"/>
      <c r="AD15589" s="111"/>
      <c r="AH15589" s="111"/>
    </row>
    <row r="15590" spans="3:34">
      <c r="C15590" s="111"/>
      <c r="D15590" s="111"/>
      <c r="E15590" s="111"/>
      <c r="F15590" s="138"/>
      <c r="G15590" s="111"/>
      <c r="J15590" s="111"/>
      <c r="AD15590" s="111"/>
      <c r="AH15590" s="111"/>
    </row>
    <row r="15591" spans="3:34">
      <c r="C15591" s="111"/>
      <c r="D15591" s="111"/>
      <c r="E15591" s="111"/>
      <c r="F15591" s="138"/>
      <c r="G15591" s="111"/>
      <c r="J15591" s="111"/>
      <c r="AD15591" s="111"/>
      <c r="AH15591" s="111"/>
    </row>
    <row r="15592" spans="3:34">
      <c r="C15592" s="111"/>
      <c r="D15592" s="111"/>
      <c r="E15592" s="111"/>
      <c r="F15592" s="138"/>
      <c r="G15592" s="111"/>
      <c r="J15592" s="111"/>
      <c r="AD15592" s="111"/>
      <c r="AH15592" s="111"/>
    </row>
    <row r="15593" spans="3:34">
      <c r="C15593" s="111"/>
      <c r="D15593" s="111"/>
      <c r="E15593" s="111"/>
      <c r="F15593" s="138"/>
      <c r="G15593" s="111"/>
      <c r="J15593" s="111"/>
      <c r="AD15593" s="111"/>
      <c r="AH15593" s="111"/>
    </row>
    <row r="15594" spans="3:34">
      <c r="C15594" s="111"/>
      <c r="D15594" s="111"/>
      <c r="E15594" s="111"/>
      <c r="F15594" s="138"/>
      <c r="G15594" s="111"/>
      <c r="J15594" s="111"/>
      <c r="AD15594" s="111"/>
      <c r="AH15594" s="111"/>
    </row>
    <row r="15595" spans="3:34">
      <c r="C15595" s="111"/>
      <c r="D15595" s="111"/>
      <c r="E15595" s="111"/>
      <c r="F15595" s="138"/>
      <c r="G15595" s="111"/>
      <c r="J15595" s="111"/>
      <c r="AD15595" s="111"/>
      <c r="AH15595" s="111"/>
    </row>
    <row r="15596" spans="3:34">
      <c r="C15596" s="111"/>
      <c r="D15596" s="111"/>
      <c r="E15596" s="111"/>
      <c r="F15596" s="138"/>
      <c r="G15596" s="111"/>
      <c r="J15596" s="111"/>
      <c r="AD15596" s="111"/>
      <c r="AH15596" s="111"/>
    </row>
    <row r="15597" spans="3:34">
      <c r="C15597" s="111"/>
      <c r="D15597" s="111"/>
      <c r="E15597" s="111"/>
      <c r="F15597" s="138"/>
      <c r="G15597" s="111"/>
      <c r="J15597" s="111"/>
      <c r="AD15597" s="111"/>
      <c r="AH15597" s="111"/>
    </row>
    <row r="15598" spans="3:34">
      <c r="C15598" s="111"/>
      <c r="D15598" s="111"/>
      <c r="E15598" s="111"/>
      <c r="F15598" s="138"/>
      <c r="G15598" s="111"/>
      <c r="J15598" s="111"/>
      <c r="AD15598" s="111"/>
      <c r="AH15598" s="111"/>
    </row>
    <row r="15599" spans="3:34">
      <c r="C15599" s="111"/>
      <c r="D15599" s="111"/>
      <c r="E15599" s="111"/>
      <c r="F15599" s="138"/>
      <c r="G15599" s="111"/>
      <c r="J15599" s="111"/>
      <c r="AD15599" s="111"/>
      <c r="AH15599" s="111"/>
    </row>
    <row r="15600" spans="3:34">
      <c r="C15600" s="111"/>
      <c r="D15600" s="111"/>
      <c r="E15600" s="111"/>
      <c r="F15600" s="138"/>
      <c r="G15600" s="111"/>
      <c r="J15600" s="111"/>
      <c r="AD15600" s="111"/>
      <c r="AH15600" s="111"/>
    </row>
    <row r="15601" spans="3:34">
      <c r="C15601" s="111"/>
      <c r="D15601" s="111"/>
      <c r="E15601" s="111"/>
      <c r="F15601" s="138"/>
      <c r="G15601" s="111"/>
      <c r="J15601" s="111"/>
      <c r="AD15601" s="111"/>
      <c r="AH15601" s="111"/>
    </row>
    <row r="15602" spans="3:34">
      <c r="C15602" s="111"/>
      <c r="D15602" s="111"/>
      <c r="E15602" s="111"/>
      <c r="F15602" s="138"/>
      <c r="G15602" s="111"/>
      <c r="J15602" s="111"/>
      <c r="AD15602" s="111"/>
      <c r="AH15602" s="111"/>
    </row>
    <row r="15603" spans="3:34">
      <c r="C15603" s="111"/>
      <c r="D15603" s="111"/>
      <c r="E15603" s="111"/>
      <c r="F15603" s="138"/>
      <c r="G15603" s="111"/>
      <c r="J15603" s="111"/>
      <c r="AD15603" s="111"/>
      <c r="AH15603" s="111"/>
    </row>
    <row r="15604" spans="3:34">
      <c r="C15604" s="111"/>
      <c r="D15604" s="111"/>
      <c r="E15604" s="111"/>
      <c r="F15604" s="138"/>
      <c r="G15604" s="111"/>
      <c r="J15604" s="111"/>
      <c r="AD15604" s="111"/>
      <c r="AH15604" s="111"/>
    </row>
    <row r="15605" spans="3:34">
      <c r="C15605" s="111"/>
      <c r="D15605" s="111"/>
      <c r="E15605" s="111"/>
      <c r="F15605" s="138"/>
      <c r="G15605" s="111"/>
      <c r="J15605" s="111"/>
      <c r="AD15605" s="111"/>
      <c r="AH15605" s="111"/>
    </row>
    <row r="15606" spans="3:34">
      <c r="C15606" s="111"/>
      <c r="D15606" s="111"/>
      <c r="E15606" s="111"/>
      <c r="F15606" s="138"/>
      <c r="G15606" s="111"/>
      <c r="J15606" s="111"/>
      <c r="AD15606" s="111"/>
      <c r="AH15606" s="111"/>
    </row>
    <row r="15607" spans="3:34">
      <c r="C15607" s="111"/>
      <c r="D15607" s="111"/>
      <c r="E15607" s="111"/>
      <c r="F15607" s="138"/>
      <c r="G15607" s="111"/>
      <c r="J15607" s="111"/>
      <c r="AD15607" s="111"/>
      <c r="AH15607" s="111"/>
    </row>
    <row r="15608" spans="3:34">
      <c r="C15608" s="111"/>
      <c r="D15608" s="111"/>
      <c r="E15608" s="111"/>
      <c r="F15608" s="138"/>
      <c r="G15608" s="111"/>
      <c r="J15608" s="111"/>
      <c r="AD15608" s="111"/>
      <c r="AH15608" s="111"/>
    </row>
    <row r="15609" spans="3:34">
      <c r="C15609" s="111"/>
      <c r="D15609" s="111"/>
      <c r="E15609" s="111"/>
      <c r="F15609" s="138"/>
      <c r="G15609" s="111"/>
      <c r="J15609" s="111"/>
      <c r="AD15609" s="111"/>
      <c r="AH15609" s="111"/>
    </row>
    <row r="15610" spans="3:34">
      <c r="C15610" s="111"/>
      <c r="D15610" s="111"/>
      <c r="E15610" s="111"/>
      <c r="F15610" s="138"/>
      <c r="G15610" s="111"/>
      <c r="J15610" s="111"/>
      <c r="AD15610" s="111"/>
      <c r="AH15610" s="111"/>
    </row>
    <row r="15611" spans="3:34">
      <c r="C15611" s="111"/>
      <c r="D15611" s="111"/>
      <c r="E15611" s="111"/>
      <c r="F15611" s="138"/>
      <c r="G15611" s="111"/>
      <c r="J15611" s="111"/>
      <c r="AD15611" s="111"/>
      <c r="AH15611" s="111"/>
    </row>
    <row r="15612" spans="3:34">
      <c r="C15612" s="111"/>
      <c r="D15612" s="111"/>
      <c r="E15612" s="111"/>
      <c r="F15612" s="138"/>
      <c r="G15612" s="111"/>
      <c r="J15612" s="111"/>
      <c r="AD15612" s="111"/>
      <c r="AH15612" s="111"/>
    </row>
    <row r="15613" spans="3:34">
      <c r="C15613" s="111"/>
      <c r="D15613" s="111"/>
      <c r="E15613" s="111"/>
      <c r="F15613" s="138"/>
      <c r="G15613" s="111"/>
      <c r="J15613" s="111"/>
      <c r="AD15613" s="111"/>
      <c r="AH15613" s="111"/>
    </row>
    <row r="15614" spans="3:34">
      <c r="C15614" s="111"/>
      <c r="D15614" s="111"/>
      <c r="E15614" s="111"/>
      <c r="F15614" s="138"/>
      <c r="G15614" s="111"/>
      <c r="J15614" s="111"/>
      <c r="AD15614" s="111"/>
      <c r="AH15614" s="111"/>
    </row>
    <row r="15615" spans="3:34">
      <c r="C15615" s="111"/>
      <c r="D15615" s="111"/>
      <c r="E15615" s="111"/>
      <c r="F15615" s="138"/>
      <c r="G15615" s="111"/>
      <c r="J15615" s="111"/>
      <c r="AD15615" s="111"/>
      <c r="AH15615" s="111"/>
    </row>
    <row r="15616" spans="3:34">
      <c r="C15616" s="111"/>
      <c r="D15616" s="111"/>
      <c r="E15616" s="111"/>
      <c r="F15616" s="138"/>
      <c r="G15616" s="111"/>
      <c r="J15616" s="111"/>
      <c r="AD15616" s="111"/>
      <c r="AH15616" s="111"/>
    </row>
    <row r="15617" spans="3:34">
      <c r="C15617" s="111"/>
      <c r="D15617" s="111"/>
      <c r="E15617" s="111"/>
      <c r="F15617" s="138"/>
      <c r="G15617" s="111"/>
      <c r="J15617" s="111"/>
      <c r="AD15617" s="111"/>
      <c r="AH15617" s="111"/>
    </row>
    <row r="15618" spans="3:34">
      <c r="C15618" s="111"/>
      <c r="D15618" s="111"/>
      <c r="E15618" s="111"/>
      <c r="F15618" s="138"/>
      <c r="G15618" s="111"/>
      <c r="J15618" s="111"/>
      <c r="AD15618" s="111"/>
      <c r="AH15618" s="111"/>
    </row>
    <row r="15619" spans="3:34">
      <c r="C15619" s="111"/>
      <c r="D15619" s="111"/>
      <c r="E15619" s="111"/>
      <c r="F15619" s="138"/>
      <c r="G15619" s="111"/>
      <c r="J15619" s="111"/>
      <c r="AD15619" s="111"/>
      <c r="AH15619" s="111"/>
    </row>
    <row r="15620" spans="3:34">
      <c r="C15620" s="111"/>
      <c r="D15620" s="111"/>
      <c r="E15620" s="111"/>
      <c r="F15620" s="138"/>
      <c r="G15620" s="111"/>
      <c r="J15620" s="111"/>
      <c r="AD15620" s="111"/>
      <c r="AH15620" s="111"/>
    </row>
    <row r="15621" spans="3:34">
      <c r="C15621" s="111"/>
      <c r="D15621" s="111"/>
      <c r="E15621" s="111"/>
      <c r="F15621" s="138"/>
      <c r="G15621" s="111"/>
      <c r="J15621" s="111"/>
      <c r="AD15621" s="111"/>
      <c r="AH15621" s="111"/>
    </row>
    <row r="15622" spans="3:34">
      <c r="C15622" s="111"/>
      <c r="D15622" s="111"/>
      <c r="E15622" s="111"/>
      <c r="F15622" s="138"/>
      <c r="G15622" s="111"/>
      <c r="J15622" s="111"/>
      <c r="AD15622" s="111"/>
      <c r="AH15622" s="111"/>
    </row>
    <row r="15623" spans="3:34">
      <c r="C15623" s="111"/>
      <c r="D15623" s="111"/>
      <c r="E15623" s="111"/>
      <c r="F15623" s="138"/>
      <c r="G15623" s="111"/>
      <c r="J15623" s="111"/>
      <c r="AD15623" s="111"/>
      <c r="AH15623" s="111"/>
    </row>
    <row r="15624" spans="3:34">
      <c r="C15624" s="111"/>
      <c r="D15624" s="111"/>
      <c r="E15624" s="111"/>
      <c r="F15624" s="138"/>
      <c r="G15624" s="111"/>
      <c r="J15624" s="111"/>
      <c r="AD15624" s="111"/>
      <c r="AH15624" s="111"/>
    </row>
    <row r="15625" spans="3:34">
      <c r="C15625" s="111"/>
      <c r="D15625" s="111"/>
      <c r="E15625" s="111"/>
      <c r="F15625" s="138"/>
      <c r="G15625" s="111"/>
      <c r="J15625" s="111"/>
      <c r="AD15625" s="111"/>
      <c r="AH15625" s="111"/>
    </row>
    <row r="15626" spans="3:34">
      <c r="C15626" s="111"/>
      <c r="D15626" s="111"/>
      <c r="E15626" s="111"/>
      <c r="F15626" s="138"/>
      <c r="G15626" s="111"/>
      <c r="J15626" s="111"/>
      <c r="AD15626" s="111"/>
      <c r="AH15626" s="111"/>
    </row>
    <row r="15627" spans="3:34">
      <c r="C15627" s="111"/>
      <c r="D15627" s="111"/>
      <c r="E15627" s="111"/>
      <c r="F15627" s="138"/>
      <c r="G15627" s="111"/>
      <c r="J15627" s="111"/>
      <c r="AD15627" s="111"/>
      <c r="AH15627" s="111"/>
    </row>
    <row r="15628" spans="3:34">
      <c r="C15628" s="111"/>
      <c r="D15628" s="111"/>
      <c r="E15628" s="111"/>
      <c r="F15628" s="138"/>
      <c r="G15628" s="111"/>
      <c r="J15628" s="111"/>
      <c r="AD15628" s="111"/>
      <c r="AH15628" s="111"/>
    </row>
    <row r="15629" spans="3:34">
      <c r="C15629" s="111"/>
      <c r="D15629" s="111"/>
      <c r="E15629" s="111"/>
      <c r="F15629" s="138"/>
      <c r="G15629" s="111"/>
      <c r="J15629" s="111"/>
      <c r="AD15629" s="111"/>
      <c r="AH15629" s="111"/>
    </row>
    <row r="15630" spans="3:34">
      <c r="C15630" s="111"/>
      <c r="D15630" s="111"/>
      <c r="E15630" s="111"/>
      <c r="F15630" s="138"/>
      <c r="G15630" s="111"/>
      <c r="J15630" s="111"/>
      <c r="AD15630" s="111"/>
      <c r="AH15630" s="111"/>
    </row>
    <row r="15631" spans="3:34">
      <c r="C15631" s="111"/>
      <c r="D15631" s="111"/>
      <c r="E15631" s="111"/>
      <c r="F15631" s="138"/>
      <c r="G15631" s="111"/>
      <c r="J15631" s="111"/>
      <c r="AD15631" s="111"/>
      <c r="AH15631" s="111"/>
    </row>
    <row r="15632" spans="3:34">
      <c r="C15632" s="111"/>
      <c r="D15632" s="111"/>
      <c r="E15632" s="111"/>
      <c r="F15632" s="138"/>
      <c r="G15632" s="111"/>
      <c r="J15632" s="111"/>
      <c r="AD15632" s="111"/>
      <c r="AH15632" s="111"/>
    </row>
    <row r="15633" spans="3:34">
      <c r="C15633" s="111"/>
      <c r="D15633" s="111"/>
      <c r="E15633" s="111"/>
      <c r="F15633" s="138"/>
      <c r="G15633" s="111"/>
      <c r="J15633" s="111"/>
      <c r="AD15633" s="111"/>
      <c r="AH15633" s="111"/>
    </row>
    <row r="15634" spans="3:34">
      <c r="C15634" s="111"/>
      <c r="D15634" s="111"/>
      <c r="E15634" s="111"/>
      <c r="F15634" s="138"/>
      <c r="G15634" s="111"/>
      <c r="J15634" s="111"/>
      <c r="AD15634" s="111"/>
      <c r="AH15634" s="111"/>
    </row>
    <row r="15635" spans="3:34">
      <c r="C15635" s="111"/>
      <c r="D15635" s="111"/>
      <c r="E15635" s="111"/>
      <c r="F15635" s="138"/>
      <c r="G15635" s="111"/>
      <c r="J15635" s="111"/>
      <c r="AD15635" s="111"/>
      <c r="AH15635" s="111"/>
    </row>
    <row r="15636" spans="3:34">
      <c r="C15636" s="111"/>
      <c r="D15636" s="111"/>
      <c r="E15636" s="111"/>
      <c r="F15636" s="138"/>
      <c r="G15636" s="111"/>
      <c r="J15636" s="111"/>
      <c r="AD15636" s="111"/>
      <c r="AH15636" s="111"/>
    </row>
    <row r="15637" spans="3:34">
      <c r="C15637" s="111"/>
      <c r="D15637" s="111"/>
      <c r="E15637" s="111"/>
      <c r="F15637" s="138"/>
      <c r="G15637" s="111"/>
      <c r="J15637" s="111"/>
      <c r="AD15637" s="111"/>
      <c r="AH15637" s="111"/>
    </row>
    <row r="15638" spans="3:34">
      <c r="C15638" s="111"/>
      <c r="D15638" s="111"/>
      <c r="E15638" s="111"/>
      <c r="F15638" s="138"/>
      <c r="G15638" s="111"/>
      <c r="J15638" s="111"/>
      <c r="AD15638" s="111"/>
      <c r="AH15638" s="111"/>
    </row>
    <row r="15639" spans="3:34">
      <c r="C15639" s="111"/>
      <c r="D15639" s="111"/>
      <c r="E15639" s="111"/>
      <c r="F15639" s="138"/>
      <c r="G15639" s="111"/>
      <c r="J15639" s="111"/>
      <c r="AD15639" s="111"/>
      <c r="AH15639" s="111"/>
    </row>
    <row r="15640" spans="3:34">
      <c r="C15640" s="111"/>
      <c r="D15640" s="111"/>
      <c r="E15640" s="111"/>
      <c r="F15640" s="138"/>
      <c r="G15640" s="111"/>
      <c r="J15640" s="111"/>
      <c r="AD15640" s="111"/>
      <c r="AH15640" s="111"/>
    </row>
    <row r="15641" spans="3:34">
      <c r="C15641" s="111"/>
      <c r="D15641" s="111"/>
      <c r="E15641" s="111"/>
      <c r="F15641" s="138"/>
      <c r="G15641" s="111"/>
      <c r="J15641" s="111"/>
      <c r="AD15641" s="111"/>
      <c r="AH15641" s="111"/>
    </row>
    <row r="15642" spans="3:34">
      <c r="C15642" s="111"/>
      <c r="D15642" s="111"/>
      <c r="E15642" s="111"/>
      <c r="F15642" s="138"/>
      <c r="G15642" s="111"/>
      <c r="J15642" s="111"/>
      <c r="AD15642" s="111"/>
      <c r="AH15642" s="111"/>
    </row>
    <row r="15643" spans="3:34">
      <c r="C15643" s="111"/>
      <c r="D15643" s="111"/>
      <c r="E15643" s="111"/>
      <c r="F15643" s="138"/>
      <c r="G15643" s="111"/>
      <c r="J15643" s="111"/>
      <c r="AD15643" s="111"/>
      <c r="AH15643" s="111"/>
    </row>
    <row r="15644" spans="3:34">
      <c r="C15644" s="111"/>
      <c r="D15644" s="111"/>
      <c r="E15644" s="111"/>
      <c r="F15644" s="138"/>
      <c r="G15644" s="111"/>
      <c r="J15644" s="111"/>
      <c r="AD15644" s="111"/>
      <c r="AH15644" s="111"/>
    </row>
    <row r="15645" spans="3:34">
      <c r="C15645" s="111"/>
      <c r="D15645" s="111"/>
      <c r="E15645" s="111"/>
      <c r="F15645" s="138"/>
      <c r="G15645" s="111"/>
      <c r="J15645" s="111"/>
      <c r="AD15645" s="111"/>
      <c r="AH15645" s="111"/>
    </row>
    <row r="15646" spans="3:34">
      <c r="C15646" s="111"/>
      <c r="D15646" s="111"/>
      <c r="E15646" s="111"/>
      <c r="F15646" s="138"/>
      <c r="G15646" s="111"/>
      <c r="J15646" s="111"/>
      <c r="AD15646" s="111"/>
      <c r="AH15646" s="111"/>
    </row>
    <row r="15647" spans="3:34">
      <c r="C15647" s="111"/>
      <c r="D15647" s="111"/>
      <c r="E15647" s="111"/>
      <c r="F15647" s="138"/>
      <c r="G15647" s="111"/>
      <c r="J15647" s="111"/>
      <c r="AD15647" s="111"/>
      <c r="AH15647" s="111"/>
    </row>
    <row r="15648" spans="3:34">
      <c r="C15648" s="111"/>
      <c r="D15648" s="111"/>
      <c r="E15648" s="111"/>
      <c r="F15648" s="138"/>
      <c r="G15648" s="111"/>
      <c r="J15648" s="111"/>
      <c r="AD15648" s="111"/>
      <c r="AH15648" s="111"/>
    </row>
    <row r="15649" spans="3:34">
      <c r="C15649" s="111"/>
      <c r="D15649" s="111"/>
      <c r="E15649" s="111"/>
      <c r="F15649" s="138"/>
      <c r="G15649" s="111"/>
      <c r="J15649" s="111"/>
      <c r="AD15649" s="111"/>
      <c r="AH15649" s="111"/>
    </row>
    <row r="15650" spans="3:34">
      <c r="C15650" s="111"/>
      <c r="D15650" s="111"/>
      <c r="E15650" s="111"/>
      <c r="F15650" s="138"/>
      <c r="G15650" s="111"/>
      <c r="J15650" s="111"/>
      <c r="AD15650" s="111"/>
      <c r="AH15650" s="111"/>
    </row>
    <row r="15651" spans="3:34">
      <c r="C15651" s="111"/>
      <c r="D15651" s="111"/>
      <c r="E15651" s="111"/>
      <c r="F15651" s="138"/>
      <c r="G15651" s="111"/>
      <c r="J15651" s="111"/>
      <c r="AD15651" s="111"/>
      <c r="AH15651" s="111"/>
    </row>
    <row r="15652" spans="3:34">
      <c r="C15652" s="111"/>
      <c r="D15652" s="111"/>
      <c r="E15652" s="111"/>
      <c r="F15652" s="138"/>
      <c r="G15652" s="111"/>
      <c r="J15652" s="111"/>
      <c r="AD15652" s="111"/>
      <c r="AH15652" s="111"/>
    </row>
    <row r="15653" spans="3:34">
      <c r="C15653" s="111"/>
      <c r="D15653" s="111"/>
      <c r="E15653" s="111"/>
      <c r="F15653" s="138"/>
      <c r="G15653" s="111"/>
      <c r="J15653" s="111"/>
      <c r="AD15653" s="111"/>
      <c r="AH15653" s="111"/>
    </row>
    <row r="15654" spans="3:34">
      <c r="C15654" s="111"/>
      <c r="D15654" s="111"/>
      <c r="E15654" s="111"/>
      <c r="F15654" s="138"/>
      <c r="G15654" s="111"/>
      <c r="J15654" s="111"/>
      <c r="AD15654" s="111"/>
      <c r="AH15654" s="111"/>
    </row>
    <row r="15655" spans="3:34">
      <c r="C15655" s="111"/>
      <c r="D15655" s="111"/>
      <c r="E15655" s="111"/>
      <c r="F15655" s="138"/>
      <c r="G15655" s="111"/>
      <c r="J15655" s="111"/>
      <c r="AD15655" s="111"/>
      <c r="AH15655" s="111"/>
    </row>
    <row r="15656" spans="3:34">
      <c r="C15656" s="111"/>
      <c r="D15656" s="111"/>
      <c r="E15656" s="111"/>
      <c r="F15656" s="138"/>
      <c r="G15656" s="111"/>
      <c r="J15656" s="111"/>
      <c r="AD15656" s="111"/>
      <c r="AH15656" s="111"/>
    </row>
    <row r="15657" spans="3:34">
      <c r="C15657" s="111"/>
      <c r="D15657" s="111"/>
      <c r="E15657" s="111"/>
      <c r="F15657" s="138"/>
      <c r="G15657" s="111"/>
      <c r="J15657" s="111"/>
      <c r="AD15657" s="111"/>
      <c r="AH15657" s="111"/>
    </row>
    <row r="15658" spans="3:34">
      <c r="C15658" s="111"/>
      <c r="D15658" s="111"/>
      <c r="E15658" s="111"/>
      <c r="F15658" s="138"/>
      <c r="G15658" s="111"/>
      <c r="J15658" s="111"/>
      <c r="AD15658" s="111"/>
      <c r="AH15658" s="111"/>
    </row>
    <row r="15659" spans="3:34">
      <c r="C15659" s="111"/>
      <c r="D15659" s="111"/>
      <c r="E15659" s="111"/>
      <c r="F15659" s="138"/>
      <c r="G15659" s="111"/>
      <c r="J15659" s="111"/>
      <c r="AD15659" s="111"/>
      <c r="AH15659" s="111"/>
    </row>
    <row r="15660" spans="3:34">
      <c r="C15660" s="111"/>
      <c r="D15660" s="111"/>
      <c r="E15660" s="111"/>
      <c r="F15660" s="138"/>
      <c r="G15660" s="111"/>
      <c r="J15660" s="111"/>
      <c r="AD15660" s="111"/>
      <c r="AH15660" s="111"/>
    </row>
    <row r="15661" spans="3:34">
      <c r="C15661" s="111"/>
      <c r="D15661" s="111"/>
      <c r="E15661" s="111"/>
      <c r="F15661" s="138"/>
      <c r="G15661" s="111"/>
      <c r="J15661" s="111"/>
      <c r="AD15661" s="111"/>
      <c r="AH15661" s="111"/>
    </row>
    <row r="15662" spans="3:34">
      <c r="C15662" s="111"/>
      <c r="D15662" s="111"/>
      <c r="E15662" s="111"/>
      <c r="F15662" s="138"/>
      <c r="G15662" s="111"/>
      <c r="J15662" s="111"/>
      <c r="AD15662" s="111"/>
      <c r="AH15662" s="111"/>
    </row>
    <row r="15663" spans="3:34">
      <c r="C15663" s="111"/>
      <c r="D15663" s="111"/>
      <c r="E15663" s="111"/>
      <c r="F15663" s="138"/>
      <c r="G15663" s="111"/>
      <c r="J15663" s="111"/>
      <c r="AD15663" s="111"/>
      <c r="AH15663" s="111"/>
    </row>
    <row r="15664" spans="3:34">
      <c r="C15664" s="111"/>
      <c r="D15664" s="111"/>
      <c r="E15664" s="111"/>
      <c r="F15664" s="138"/>
      <c r="G15664" s="111"/>
      <c r="J15664" s="111"/>
      <c r="AD15664" s="111"/>
      <c r="AH15664" s="111"/>
    </row>
    <row r="15665" spans="3:34">
      <c r="C15665" s="111"/>
      <c r="D15665" s="111"/>
      <c r="E15665" s="111"/>
      <c r="F15665" s="138"/>
      <c r="G15665" s="111"/>
      <c r="J15665" s="111"/>
      <c r="AD15665" s="111"/>
      <c r="AH15665" s="111"/>
    </row>
    <row r="15666" spans="3:34">
      <c r="C15666" s="111"/>
      <c r="D15666" s="111"/>
      <c r="E15666" s="111"/>
      <c r="F15666" s="138"/>
      <c r="G15666" s="111"/>
      <c r="J15666" s="111"/>
      <c r="AD15666" s="111"/>
      <c r="AH15666" s="111"/>
    </row>
    <row r="15667" spans="3:34">
      <c r="C15667" s="111"/>
      <c r="D15667" s="111"/>
      <c r="E15667" s="111"/>
      <c r="F15667" s="138"/>
      <c r="G15667" s="111"/>
      <c r="J15667" s="111"/>
      <c r="AD15667" s="111"/>
      <c r="AH15667" s="111"/>
    </row>
    <row r="15668" spans="3:34">
      <c r="C15668" s="111"/>
      <c r="D15668" s="111"/>
      <c r="E15668" s="111"/>
      <c r="F15668" s="138"/>
      <c r="G15668" s="111"/>
      <c r="J15668" s="111"/>
      <c r="AD15668" s="111"/>
      <c r="AH15668" s="111"/>
    </row>
    <row r="15669" spans="3:34">
      <c r="C15669" s="111"/>
      <c r="D15669" s="111"/>
      <c r="E15669" s="111"/>
      <c r="F15669" s="138"/>
      <c r="G15669" s="111"/>
      <c r="J15669" s="111"/>
      <c r="AD15669" s="111"/>
      <c r="AH15669" s="111"/>
    </row>
    <row r="15670" spans="3:34">
      <c r="C15670" s="111"/>
      <c r="D15670" s="111"/>
      <c r="E15670" s="111"/>
      <c r="F15670" s="138"/>
      <c r="G15670" s="111"/>
      <c r="J15670" s="111"/>
      <c r="AD15670" s="111"/>
      <c r="AH15670" s="111"/>
    </row>
    <row r="15671" spans="3:34">
      <c r="C15671" s="111"/>
      <c r="D15671" s="111"/>
      <c r="E15671" s="111"/>
      <c r="F15671" s="138"/>
      <c r="G15671" s="111"/>
      <c r="J15671" s="111"/>
      <c r="AD15671" s="111"/>
      <c r="AH15671" s="111"/>
    </row>
    <row r="15672" spans="3:34">
      <c r="C15672" s="111"/>
      <c r="D15672" s="111"/>
      <c r="E15672" s="111"/>
      <c r="F15672" s="138"/>
      <c r="G15672" s="111"/>
      <c r="J15672" s="111"/>
      <c r="AD15672" s="111"/>
      <c r="AH15672" s="111"/>
    </row>
    <row r="15673" spans="3:34">
      <c r="C15673" s="111"/>
      <c r="D15673" s="111"/>
      <c r="E15673" s="111"/>
      <c r="F15673" s="138"/>
      <c r="G15673" s="111"/>
      <c r="J15673" s="111"/>
      <c r="AD15673" s="111"/>
      <c r="AH15673" s="111"/>
    </row>
    <row r="15674" spans="3:34">
      <c r="C15674" s="111"/>
      <c r="D15674" s="111"/>
      <c r="E15674" s="111"/>
      <c r="F15674" s="138"/>
      <c r="G15674" s="111"/>
      <c r="J15674" s="111"/>
      <c r="AD15674" s="111"/>
      <c r="AH15674" s="111"/>
    </row>
    <row r="15675" spans="3:34">
      <c r="C15675" s="111"/>
      <c r="D15675" s="111"/>
      <c r="E15675" s="111"/>
      <c r="F15675" s="138"/>
      <c r="G15675" s="111"/>
      <c r="J15675" s="111"/>
      <c r="AD15675" s="111"/>
      <c r="AH15675" s="111"/>
    </row>
    <row r="15676" spans="3:34">
      <c r="C15676" s="111"/>
      <c r="D15676" s="111"/>
      <c r="E15676" s="111"/>
      <c r="F15676" s="138"/>
      <c r="G15676" s="111"/>
      <c r="J15676" s="111"/>
      <c r="AD15676" s="111"/>
      <c r="AH15676" s="111"/>
    </row>
    <row r="15677" spans="3:34">
      <c r="C15677" s="111"/>
      <c r="D15677" s="111"/>
      <c r="E15677" s="111"/>
      <c r="F15677" s="138"/>
      <c r="G15677" s="111"/>
      <c r="J15677" s="111"/>
      <c r="AD15677" s="111"/>
      <c r="AH15677" s="111"/>
    </row>
    <row r="15678" spans="3:34">
      <c r="C15678" s="111"/>
      <c r="D15678" s="111"/>
      <c r="E15678" s="111"/>
      <c r="F15678" s="138"/>
      <c r="G15678" s="111"/>
      <c r="J15678" s="111"/>
      <c r="AD15678" s="111"/>
      <c r="AH15678" s="111"/>
    </row>
    <row r="15679" spans="3:34">
      <c r="C15679" s="111"/>
      <c r="D15679" s="111"/>
      <c r="E15679" s="111"/>
      <c r="F15679" s="138"/>
      <c r="G15679" s="111"/>
      <c r="J15679" s="111"/>
      <c r="AD15679" s="111"/>
      <c r="AH15679" s="111"/>
    </row>
    <row r="15680" spans="3:34">
      <c r="C15680" s="111"/>
      <c r="D15680" s="111"/>
      <c r="E15680" s="111"/>
      <c r="F15680" s="138"/>
      <c r="G15680" s="111"/>
      <c r="J15680" s="111"/>
      <c r="AD15680" s="111"/>
      <c r="AH15680" s="111"/>
    </row>
    <row r="15681" spans="3:34">
      <c r="C15681" s="111"/>
      <c r="D15681" s="111"/>
      <c r="E15681" s="111"/>
      <c r="F15681" s="138"/>
      <c r="G15681" s="111"/>
      <c r="J15681" s="111"/>
      <c r="AD15681" s="111"/>
      <c r="AH15681" s="111"/>
    </row>
    <row r="15682" spans="3:34">
      <c r="C15682" s="111"/>
      <c r="D15682" s="111"/>
      <c r="E15682" s="111"/>
      <c r="F15682" s="138"/>
      <c r="G15682" s="111"/>
      <c r="J15682" s="111"/>
      <c r="AD15682" s="111"/>
      <c r="AH15682" s="111"/>
    </row>
    <row r="15683" spans="3:34">
      <c r="C15683" s="111"/>
      <c r="D15683" s="111"/>
      <c r="E15683" s="111"/>
      <c r="F15683" s="138"/>
      <c r="G15683" s="111"/>
      <c r="J15683" s="111"/>
      <c r="AD15683" s="111"/>
      <c r="AH15683" s="111"/>
    </row>
    <row r="15684" spans="3:34">
      <c r="C15684" s="111"/>
      <c r="D15684" s="111"/>
      <c r="E15684" s="111"/>
      <c r="F15684" s="138"/>
      <c r="G15684" s="111"/>
      <c r="J15684" s="111"/>
      <c r="AD15684" s="111"/>
      <c r="AH15684" s="111"/>
    </row>
    <row r="15685" spans="3:34">
      <c r="C15685" s="111"/>
      <c r="D15685" s="111"/>
      <c r="E15685" s="111"/>
      <c r="F15685" s="138"/>
      <c r="G15685" s="111"/>
      <c r="J15685" s="111"/>
      <c r="AD15685" s="111"/>
      <c r="AH15685" s="111"/>
    </row>
    <row r="15686" spans="3:34">
      <c r="C15686" s="111"/>
      <c r="D15686" s="111"/>
      <c r="E15686" s="111"/>
      <c r="F15686" s="138"/>
      <c r="G15686" s="111"/>
      <c r="J15686" s="111"/>
      <c r="AD15686" s="111"/>
      <c r="AH15686" s="111"/>
    </row>
    <row r="15687" spans="3:34">
      <c r="C15687" s="111"/>
      <c r="D15687" s="111"/>
      <c r="E15687" s="111"/>
      <c r="F15687" s="138"/>
      <c r="G15687" s="111"/>
      <c r="J15687" s="111"/>
      <c r="AD15687" s="111"/>
      <c r="AH15687" s="111"/>
    </row>
    <row r="15688" spans="3:34">
      <c r="C15688" s="111"/>
      <c r="D15688" s="111"/>
      <c r="E15688" s="111"/>
      <c r="F15688" s="138"/>
      <c r="G15688" s="111"/>
      <c r="J15688" s="111"/>
      <c r="AD15688" s="111"/>
      <c r="AH15688" s="111"/>
    </row>
    <row r="15689" spans="3:34">
      <c r="C15689" s="111"/>
      <c r="D15689" s="111"/>
      <c r="E15689" s="111"/>
      <c r="F15689" s="138"/>
      <c r="G15689" s="111"/>
      <c r="J15689" s="111"/>
      <c r="AD15689" s="111"/>
      <c r="AH15689" s="111"/>
    </row>
    <row r="15690" spans="3:34">
      <c r="C15690" s="111"/>
      <c r="D15690" s="111"/>
      <c r="E15690" s="111"/>
      <c r="F15690" s="138"/>
      <c r="G15690" s="111"/>
      <c r="J15690" s="111"/>
      <c r="AD15690" s="111"/>
      <c r="AH15690" s="111"/>
    </row>
    <row r="15691" spans="3:34">
      <c r="C15691" s="111"/>
      <c r="D15691" s="111"/>
      <c r="E15691" s="111"/>
      <c r="F15691" s="138"/>
      <c r="G15691" s="111"/>
      <c r="J15691" s="111"/>
      <c r="AD15691" s="111"/>
      <c r="AH15691" s="111"/>
    </row>
    <row r="15692" spans="3:34">
      <c r="C15692" s="111"/>
      <c r="D15692" s="111"/>
      <c r="E15692" s="111"/>
      <c r="F15692" s="138"/>
      <c r="G15692" s="111"/>
      <c r="J15692" s="111"/>
      <c r="AD15692" s="111"/>
      <c r="AH15692" s="111"/>
    </row>
    <row r="15693" spans="3:34">
      <c r="C15693" s="111"/>
      <c r="D15693" s="111"/>
      <c r="E15693" s="111"/>
      <c r="F15693" s="138"/>
      <c r="G15693" s="111"/>
      <c r="J15693" s="111"/>
      <c r="AD15693" s="111"/>
      <c r="AH15693" s="111"/>
    </row>
    <row r="15694" spans="3:34">
      <c r="C15694" s="111"/>
      <c r="D15694" s="111"/>
      <c r="E15694" s="111"/>
      <c r="F15694" s="138"/>
      <c r="G15694" s="111"/>
      <c r="J15694" s="111"/>
      <c r="AD15694" s="111"/>
      <c r="AH15694" s="111"/>
    </row>
    <row r="15695" spans="3:34">
      <c r="C15695" s="111"/>
      <c r="D15695" s="111"/>
      <c r="E15695" s="111"/>
      <c r="F15695" s="138"/>
      <c r="G15695" s="111"/>
      <c r="J15695" s="111"/>
      <c r="AD15695" s="111"/>
      <c r="AH15695" s="111"/>
    </row>
    <row r="15696" spans="3:34">
      <c r="C15696" s="111"/>
      <c r="D15696" s="111"/>
      <c r="E15696" s="111"/>
      <c r="F15696" s="138"/>
      <c r="G15696" s="111"/>
      <c r="J15696" s="111"/>
      <c r="AD15696" s="111"/>
      <c r="AH15696" s="111"/>
    </row>
    <row r="15697" spans="3:34">
      <c r="C15697" s="111"/>
      <c r="D15697" s="111"/>
      <c r="E15697" s="111"/>
      <c r="F15697" s="138"/>
      <c r="G15697" s="111"/>
      <c r="J15697" s="111"/>
      <c r="AD15697" s="111"/>
      <c r="AH15697" s="111"/>
    </row>
    <row r="15698" spans="3:34">
      <c r="C15698" s="111"/>
      <c r="D15698" s="111"/>
      <c r="E15698" s="111"/>
      <c r="F15698" s="138"/>
      <c r="G15698" s="111"/>
      <c r="J15698" s="111"/>
      <c r="AD15698" s="111"/>
      <c r="AH15698" s="111"/>
    </row>
    <row r="15699" spans="3:34">
      <c r="C15699" s="111"/>
      <c r="D15699" s="111"/>
      <c r="E15699" s="111"/>
      <c r="F15699" s="138"/>
      <c r="G15699" s="111"/>
      <c r="J15699" s="111"/>
      <c r="AD15699" s="111"/>
      <c r="AH15699" s="111"/>
    </row>
    <row r="15700" spans="3:34">
      <c r="C15700" s="111"/>
      <c r="D15700" s="111"/>
      <c r="E15700" s="111"/>
      <c r="F15700" s="138"/>
      <c r="G15700" s="111"/>
      <c r="J15700" s="111"/>
      <c r="AD15700" s="111"/>
      <c r="AH15700" s="111"/>
    </row>
    <row r="15701" spans="3:34">
      <c r="C15701" s="111"/>
      <c r="D15701" s="111"/>
      <c r="E15701" s="111"/>
      <c r="F15701" s="138"/>
      <c r="G15701" s="111"/>
      <c r="J15701" s="111"/>
      <c r="AD15701" s="111"/>
      <c r="AH15701" s="111"/>
    </row>
    <row r="15702" spans="3:34">
      <c r="C15702" s="111"/>
      <c r="D15702" s="111"/>
      <c r="E15702" s="111"/>
      <c r="F15702" s="138"/>
      <c r="G15702" s="111"/>
      <c r="J15702" s="111"/>
      <c r="AD15702" s="111"/>
      <c r="AH15702" s="111"/>
    </row>
    <row r="15703" spans="3:34">
      <c r="C15703" s="111"/>
      <c r="D15703" s="111"/>
      <c r="E15703" s="111"/>
      <c r="F15703" s="138"/>
      <c r="G15703" s="111"/>
      <c r="J15703" s="111"/>
      <c r="AD15703" s="111"/>
      <c r="AH15703" s="111"/>
    </row>
    <row r="15704" spans="3:34">
      <c r="C15704" s="111"/>
      <c r="D15704" s="111"/>
      <c r="E15704" s="111"/>
      <c r="F15704" s="138"/>
      <c r="G15704" s="111"/>
      <c r="J15704" s="111"/>
      <c r="AD15704" s="111"/>
      <c r="AH15704" s="111"/>
    </row>
    <row r="15705" spans="3:34">
      <c r="C15705" s="111"/>
      <c r="D15705" s="111"/>
      <c r="E15705" s="111"/>
      <c r="F15705" s="138"/>
      <c r="G15705" s="111"/>
      <c r="J15705" s="111"/>
      <c r="AD15705" s="111"/>
      <c r="AH15705" s="111"/>
    </row>
    <row r="15706" spans="3:34">
      <c r="C15706" s="111"/>
      <c r="D15706" s="111"/>
      <c r="E15706" s="111"/>
      <c r="F15706" s="138"/>
      <c r="G15706" s="111"/>
      <c r="J15706" s="111"/>
      <c r="AD15706" s="111"/>
      <c r="AH15706" s="111"/>
    </row>
    <row r="15707" spans="3:34">
      <c r="C15707" s="111"/>
      <c r="D15707" s="111"/>
      <c r="E15707" s="111"/>
      <c r="F15707" s="138"/>
      <c r="G15707" s="111"/>
      <c r="J15707" s="111"/>
      <c r="AD15707" s="111"/>
      <c r="AH15707" s="111"/>
    </row>
    <row r="15708" spans="3:34">
      <c r="C15708" s="111"/>
      <c r="D15708" s="111"/>
      <c r="E15708" s="111"/>
      <c r="F15708" s="138"/>
      <c r="G15708" s="111"/>
      <c r="J15708" s="111"/>
      <c r="AD15708" s="111"/>
      <c r="AH15708" s="111"/>
    </row>
    <row r="15709" spans="3:34">
      <c r="C15709" s="111"/>
      <c r="D15709" s="111"/>
      <c r="E15709" s="111"/>
      <c r="F15709" s="138"/>
      <c r="G15709" s="111"/>
      <c r="J15709" s="111"/>
      <c r="AD15709" s="111"/>
      <c r="AH15709" s="111"/>
    </row>
    <row r="15710" spans="3:34">
      <c r="C15710" s="111"/>
      <c r="D15710" s="111"/>
      <c r="E15710" s="111"/>
      <c r="F15710" s="138"/>
      <c r="G15710" s="111"/>
      <c r="J15710" s="111"/>
      <c r="AD15710" s="111"/>
      <c r="AH15710" s="111"/>
    </row>
    <row r="15711" spans="3:34">
      <c r="C15711" s="111"/>
      <c r="D15711" s="111"/>
      <c r="E15711" s="111"/>
      <c r="F15711" s="138"/>
      <c r="G15711" s="111"/>
      <c r="J15711" s="111"/>
      <c r="AD15711" s="111"/>
      <c r="AH15711" s="111"/>
    </row>
    <row r="15712" spans="3:34">
      <c r="C15712" s="111"/>
      <c r="D15712" s="111"/>
      <c r="E15712" s="111"/>
      <c r="F15712" s="138"/>
      <c r="G15712" s="111"/>
      <c r="J15712" s="111"/>
      <c r="AD15712" s="111"/>
      <c r="AH15712" s="111"/>
    </row>
    <row r="15713" spans="3:34">
      <c r="C15713" s="111"/>
      <c r="D15713" s="111"/>
      <c r="E15713" s="111"/>
      <c r="F15713" s="138"/>
      <c r="G15713" s="111"/>
      <c r="J15713" s="111"/>
      <c r="AD15713" s="111"/>
      <c r="AH15713" s="111"/>
    </row>
    <row r="15714" spans="3:34">
      <c r="C15714" s="111"/>
      <c r="D15714" s="111"/>
      <c r="E15714" s="111"/>
      <c r="F15714" s="138"/>
      <c r="G15714" s="111"/>
      <c r="J15714" s="111"/>
      <c r="AD15714" s="111"/>
      <c r="AH15714" s="111"/>
    </row>
    <row r="15715" spans="3:34">
      <c r="C15715" s="111"/>
      <c r="D15715" s="111"/>
      <c r="E15715" s="111"/>
      <c r="F15715" s="138"/>
      <c r="G15715" s="111"/>
      <c r="J15715" s="111"/>
      <c r="AD15715" s="111"/>
      <c r="AH15715" s="111"/>
    </row>
    <row r="15716" spans="3:34">
      <c r="C15716" s="111"/>
      <c r="D15716" s="111"/>
      <c r="E15716" s="111"/>
      <c r="F15716" s="138"/>
      <c r="G15716" s="111"/>
      <c r="J15716" s="111"/>
      <c r="AD15716" s="111"/>
      <c r="AH15716" s="111"/>
    </row>
    <row r="15717" spans="3:34">
      <c r="C15717" s="111"/>
      <c r="D15717" s="111"/>
      <c r="E15717" s="111"/>
      <c r="F15717" s="138"/>
      <c r="G15717" s="111"/>
      <c r="J15717" s="111"/>
      <c r="AD15717" s="111"/>
      <c r="AH15717" s="111"/>
    </row>
    <row r="15718" spans="3:34">
      <c r="C15718" s="111"/>
      <c r="D15718" s="111"/>
      <c r="E15718" s="111"/>
      <c r="F15718" s="138"/>
      <c r="G15718" s="111"/>
      <c r="J15718" s="111"/>
      <c r="AD15718" s="111"/>
      <c r="AH15718" s="111"/>
    </row>
    <row r="15719" spans="3:34">
      <c r="C15719" s="111"/>
      <c r="D15719" s="111"/>
      <c r="E15719" s="111"/>
      <c r="F15719" s="138"/>
      <c r="G15719" s="111"/>
      <c r="J15719" s="111"/>
      <c r="AD15719" s="111"/>
      <c r="AH15719" s="111"/>
    </row>
    <row r="15720" spans="3:34">
      <c r="C15720" s="111"/>
      <c r="D15720" s="111"/>
      <c r="E15720" s="111"/>
      <c r="F15720" s="138"/>
      <c r="G15720" s="111"/>
      <c r="J15720" s="111"/>
      <c r="AD15720" s="111"/>
      <c r="AH15720" s="111"/>
    </row>
    <row r="15721" spans="3:34">
      <c r="C15721" s="111"/>
      <c r="D15721" s="111"/>
      <c r="E15721" s="111"/>
      <c r="F15721" s="138"/>
      <c r="G15721" s="111"/>
      <c r="J15721" s="111"/>
      <c r="AD15721" s="111"/>
      <c r="AH15721" s="111"/>
    </row>
    <row r="15722" spans="3:34">
      <c r="C15722" s="111"/>
      <c r="D15722" s="111"/>
      <c r="E15722" s="111"/>
      <c r="F15722" s="138"/>
      <c r="G15722" s="111"/>
      <c r="J15722" s="111"/>
      <c r="AD15722" s="111"/>
      <c r="AH15722" s="111"/>
    </row>
    <row r="15723" spans="3:34">
      <c r="C15723" s="111"/>
      <c r="D15723" s="111"/>
      <c r="E15723" s="111"/>
      <c r="F15723" s="138"/>
      <c r="G15723" s="111"/>
      <c r="J15723" s="111"/>
      <c r="AD15723" s="111"/>
      <c r="AH15723" s="111"/>
    </row>
    <row r="15724" spans="3:34">
      <c r="C15724" s="111"/>
      <c r="D15724" s="111"/>
      <c r="E15724" s="111"/>
      <c r="F15724" s="138"/>
      <c r="G15724" s="111"/>
      <c r="J15724" s="111"/>
      <c r="AD15724" s="111"/>
      <c r="AH15724" s="111"/>
    </row>
    <row r="15725" spans="3:34">
      <c r="C15725" s="111"/>
      <c r="D15725" s="111"/>
      <c r="E15725" s="111"/>
      <c r="F15725" s="138"/>
      <c r="G15725" s="111"/>
      <c r="J15725" s="111"/>
      <c r="AD15725" s="111"/>
      <c r="AH15725" s="111"/>
    </row>
    <row r="15726" spans="3:34">
      <c r="C15726" s="111"/>
      <c r="D15726" s="111"/>
      <c r="E15726" s="111"/>
      <c r="F15726" s="138"/>
      <c r="G15726" s="111"/>
      <c r="J15726" s="111"/>
      <c r="AD15726" s="111"/>
      <c r="AH15726" s="111"/>
    </row>
    <row r="15727" spans="3:34">
      <c r="C15727" s="111"/>
      <c r="D15727" s="111"/>
      <c r="E15727" s="111"/>
      <c r="F15727" s="138"/>
      <c r="G15727" s="111"/>
      <c r="J15727" s="111"/>
      <c r="AD15727" s="111"/>
      <c r="AH15727" s="111"/>
    </row>
    <row r="15728" spans="3:34">
      <c r="C15728" s="111"/>
      <c r="D15728" s="111"/>
      <c r="E15728" s="111"/>
      <c r="F15728" s="138"/>
      <c r="G15728" s="111"/>
      <c r="J15728" s="111"/>
      <c r="AD15728" s="111"/>
      <c r="AH15728" s="111"/>
    </row>
    <row r="15729" spans="3:34">
      <c r="C15729" s="111"/>
      <c r="D15729" s="111"/>
      <c r="E15729" s="111"/>
      <c r="F15729" s="138"/>
      <c r="G15729" s="111"/>
      <c r="J15729" s="111"/>
      <c r="AD15729" s="111"/>
      <c r="AH15729" s="111"/>
    </row>
    <row r="15730" spans="3:34">
      <c r="C15730" s="111"/>
      <c r="D15730" s="111"/>
      <c r="E15730" s="111"/>
      <c r="F15730" s="138"/>
      <c r="G15730" s="111"/>
      <c r="J15730" s="111"/>
      <c r="AD15730" s="111"/>
      <c r="AH15730" s="111"/>
    </row>
    <row r="15731" spans="3:34">
      <c r="C15731" s="111"/>
      <c r="D15731" s="111"/>
      <c r="E15731" s="111"/>
      <c r="F15731" s="138"/>
      <c r="G15731" s="111"/>
      <c r="J15731" s="111"/>
      <c r="AD15731" s="111"/>
      <c r="AH15731" s="111"/>
    </row>
    <row r="15732" spans="3:34">
      <c r="C15732" s="111"/>
      <c r="D15732" s="111"/>
      <c r="E15732" s="111"/>
      <c r="F15732" s="138"/>
      <c r="G15732" s="111"/>
      <c r="J15732" s="111"/>
      <c r="AD15732" s="111"/>
      <c r="AH15732" s="111"/>
    </row>
    <row r="15733" spans="3:34">
      <c r="C15733" s="111"/>
      <c r="D15733" s="111"/>
      <c r="E15733" s="111"/>
      <c r="F15733" s="138"/>
      <c r="G15733" s="111"/>
      <c r="J15733" s="111"/>
      <c r="AD15733" s="111"/>
      <c r="AH15733" s="111"/>
    </row>
    <row r="15734" spans="3:34">
      <c r="C15734" s="111"/>
      <c r="D15734" s="111"/>
      <c r="E15734" s="111"/>
      <c r="F15734" s="138"/>
      <c r="G15734" s="111"/>
      <c r="J15734" s="111"/>
      <c r="AD15734" s="111"/>
      <c r="AH15734" s="111"/>
    </row>
    <row r="15735" spans="3:34">
      <c r="C15735" s="111"/>
      <c r="D15735" s="111"/>
      <c r="E15735" s="111"/>
      <c r="F15735" s="138"/>
      <c r="G15735" s="111"/>
      <c r="J15735" s="111"/>
      <c r="AD15735" s="111"/>
      <c r="AH15735" s="111"/>
    </row>
    <row r="15736" spans="3:34">
      <c r="C15736" s="111"/>
      <c r="D15736" s="111"/>
      <c r="E15736" s="111"/>
      <c r="F15736" s="138"/>
      <c r="G15736" s="111"/>
      <c r="J15736" s="111"/>
      <c r="AD15736" s="111"/>
      <c r="AH15736" s="111"/>
    </row>
    <row r="15737" spans="3:34">
      <c r="C15737" s="111"/>
      <c r="D15737" s="111"/>
      <c r="E15737" s="111"/>
      <c r="F15737" s="138"/>
      <c r="G15737" s="111"/>
      <c r="J15737" s="111"/>
      <c r="AD15737" s="111"/>
      <c r="AH15737" s="111"/>
    </row>
    <row r="15738" spans="3:34">
      <c r="C15738" s="111"/>
      <c r="D15738" s="111"/>
      <c r="E15738" s="111"/>
      <c r="F15738" s="138"/>
      <c r="G15738" s="111"/>
      <c r="J15738" s="111"/>
      <c r="AD15738" s="111"/>
      <c r="AH15738" s="111"/>
    </row>
    <row r="15739" spans="3:34">
      <c r="C15739" s="111"/>
      <c r="D15739" s="111"/>
      <c r="E15739" s="111"/>
      <c r="F15739" s="138"/>
      <c r="G15739" s="111"/>
      <c r="J15739" s="111"/>
      <c r="AD15739" s="111"/>
      <c r="AH15739" s="111"/>
    </row>
    <row r="15740" spans="3:34">
      <c r="C15740" s="111"/>
      <c r="D15740" s="111"/>
      <c r="E15740" s="111"/>
      <c r="F15740" s="138"/>
      <c r="G15740" s="111"/>
      <c r="J15740" s="111"/>
      <c r="AD15740" s="111"/>
      <c r="AH15740" s="111"/>
    </row>
    <row r="15741" spans="3:34">
      <c r="C15741" s="111"/>
      <c r="D15741" s="111"/>
      <c r="E15741" s="111"/>
      <c r="F15741" s="138"/>
      <c r="G15741" s="111"/>
      <c r="J15741" s="111"/>
      <c r="AD15741" s="111"/>
      <c r="AH15741" s="111"/>
    </row>
    <row r="15742" spans="3:34">
      <c r="C15742" s="111"/>
      <c r="D15742" s="111"/>
      <c r="E15742" s="111"/>
      <c r="F15742" s="138"/>
      <c r="G15742" s="111"/>
      <c r="J15742" s="111"/>
      <c r="AD15742" s="111"/>
      <c r="AH15742" s="111"/>
    </row>
    <row r="15743" spans="3:34">
      <c r="C15743" s="111"/>
      <c r="D15743" s="111"/>
      <c r="E15743" s="111"/>
      <c r="F15743" s="138"/>
      <c r="G15743" s="111"/>
      <c r="J15743" s="111"/>
      <c r="AD15743" s="111"/>
      <c r="AH15743" s="111"/>
    </row>
    <row r="15744" spans="3:34">
      <c r="C15744" s="111"/>
      <c r="D15744" s="111"/>
      <c r="E15744" s="111"/>
      <c r="F15744" s="138"/>
      <c r="G15744" s="111"/>
      <c r="J15744" s="111"/>
      <c r="AD15744" s="111"/>
      <c r="AH15744" s="111"/>
    </row>
    <row r="15745" spans="3:34">
      <c r="C15745" s="111"/>
      <c r="D15745" s="111"/>
      <c r="E15745" s="111"/>
      <c r="F15745" s="138"/>
      <c r="G15745" s="111"/>
      <c r="J15745" s="111"/>
      <c r="AD15745" s="111"/>
      <c r="AH15745" s="111"/>
    </row>
    <row r="15746" spans="3:34">
      <c r="C15746" s="111"/>
      <c r="D15746" s="111"/>
      <c r="E15746" s="111"/>
      <c r="F15746" s="138"/>
      <c r="G15746" s="111"/>
      <c r="J15746" s="111"/>
      <c r="AD15746" s="111"/>
      <c r="AH15746" s="111"/>
    </row>
    <row r="15747" spans="3:34">
      <c r="C15747" s="111"/>
      <c r="D15747" s="111"/>
      <c r="E15747" s="111"/>
      <c r="F15747" s="138"/>
      <c r="G15747" s="111"/>
      <c r="J15747" s="111"/>
      <c r="AD15747" s="111"/>
      <c r="AH15747" s="111"/>
    </row>
    <row r="15748" spans="3:34">
      <c r="C15748" s="111"/>
      <c r="D15748" s="111"/>
      <c r="E15748" s="111"/>
      <c r="F15748" s="138"/>
      <c r="G15748" s="111"/>
      <c r="J15748" s="111"/>
      <c r="AD15748" s="111"/>
      <c r="AH15748" s="111"/>
    </row>
    <row r="15749" spans="3:34">
      <c r="C15749" s="111"/>
      <c r="D15749" s="111"/>
      <c r="E15749" s="111"/>
      <c r="F15749" s="138"/>
      <c r="G15749" s="111"/>
      <c r="J15749" s="111"/>
      <c r="AD15749" s="111"/>
      <c r="AH15749" s="111"/>
    </row>
    <row r="15750" spans="3:34">
      <c r="C15750" s="111"/>
      <c r="D15750" s="111"/>
      <c r="E15750" s="111"/>
      <c r="F15750" s="138"/>
      <c r="G15750" s="111"/>
      <c r="J15750" s="111"/>
      <c r="AD15750" s="111"/>
      <c r="AH15750" s="111"/>
    </row>
    <row r="15751" spans="3:34">
      <c r="C15751" s="111"/>
      <c r="D15751" s="111"/>
      <c r="E15751" s="111"/>
      <c r="F15751" s="138"/>
      <c r="G15751" s="111"/>
      <c r="J15751" s="111"/>
      <c r="AD15751" s="111"/>
      <c r="AH15751" s="111"/>
    </row>
    <row r="15752" spans="3:34">
      <c r="C15752" s="111"/>
      <c r="D15752" s="111"/>
      <c r="E15752" s="111"/>
      <c r="F15752" s="138"/>
      <c r="G15752" s="111"/>
      <c r="J15752" s="111"/>
      <c r="AD15752" s="111"/>
      <c r="AH15752" s="111"/>
    </row>
    <row r="15753" spans="3:34">
      <c r="C15753" s="111"/>
      <c r="D15753" s="111"/>
      <c r="E15753" s="111"/>
      <c r="F15753" s="138"/>
      <c r="G15753" s="111"/>
      <c r="J15753" s="111"/>
      <c r="AD15753" s="111"/>
      <c r="AH15753" s="111"/>
    </row>
    <row r="15754" spans="3:34">
      <c r="C15754" s="111"/>
      <c r="D15754" s="111"/>
      <c r="E15754" s="111"/>
      <c r="F15754" s="138"/>
      <c r="G15754" s="111"/>
      <c r="J15754" s="111"/>
      <c r="AD15754" s="111"/>
      <c r="AH15754" s="111"/>
    </row>
    <row r="15755" spans="3:34">
      <c r="C15755" s="111"/>
      <c r="D15755" s="111"/>
      <c r="E15755" s="111"/>
      <c r="F15755" s="138"/>
      <c r="G15755" s="111"/>
      <c r="J15755" s="111"/>
      <c r="AD15755" s="111"/>
      <c r="AH15755" s="111"/>
    </row>
    <row r="15756" spans="3:34">
      <c r="C15756" s="111"/>
      <c r="D15756" s="111"/>
      <c r="E15756" s="111"/>
      <c r="F15756" s="138"/>
      <c r="G15756" s="111"/>
      <c r="J15756" s="111"/>
      <c r="AD15756" s="111"/>
      <c r="AH15756" s="111"/>
    </row>
    <row r="15757" spans="3:34">
      <c r="C15757" s="111"/>
      <c r="D15757" s="111"/>
      <c r="E15757" s="111"/>
      <c r="F15757" s="138"/>
      <c r="G15757" s="111"/>
      <c r="J15757" s="111"/>
      <c r="AD15757" s="111"/>
      <c r="AH15757" s="111"/>
    </row>
    <row r="15758" spans="3:34">
      <c r="C15758" s="111"/>
      <c r="D15758" s="111"/>
      <c r="E15758" s="111"/>
      <c r="F15758" s="138"/>
      <c r="G15758" s="111"/>
      <c r="J15758" s="111"/>
      <c r="AD15758" s="111"/>
      <c r="AH15758" s="111"/>
    </row>
    <row r="15759" spans="3:34">
      <c r="C15759" s="111"/>
      <c r="D15759" s="111"/>
      <c r="E15759" s="111"/>
      <c r="F15759" s="138"/>
      <c r="G15759" s="111"/>
      <c r="J15759" s="111"/>
      <c r="AD15759" s="111"/>
      <c r="AH15759" s="111"/>
    </row>
    <row r="15760" spans="3:34">
      <c r="C15760" s="111"/>
      <c r="D15760" s="111"/>
      <c r="E15760" s="111"/>
      <c r="F15760" s="138"/>
      <c r="G15760" s="111"/>
      <c r="J15760" s="111"/>
      <c r="AD15760" s="111"/>
      <c r="AH15760" s="111"/>
    </row>
    <row r="15761" spans="3:34">
      <c r="C15761" s="111"/>
      <c r="D15761" s="111"/>
      <c r="E15761" s="111"/>
      <c r="F15761" s="138"/>
      <c r="G15761" s="111"/>
      <c r="J15761" s="111"/>
      <c r="AD15761" s="111"/>
      <c r="AH15761" s="111"/>
    </row>
    <row r="15762" spans="3:34">
      <c r="C15762" s="111"/>
      <c r="D15762" s="111"/>
      <c r="E15762" s="111"/>
      <c r="F15762" s="138"/>
      <c r="G15762" s="111"/>
      <c r="J15762" s="111"/>
      <c r="AD15762" s="111"/>
      <c r="AH15762" s="111"/>
    </row>
    <row r="15763" spans="3:34">
      <c r="C15763" s="111"/>
      <c r="D15763" s="111"/>
      <c r="E15763" s="111"/>
      <c r="F15763" s="138"/>
      <c r="G15763" s="111"/>
      <c r="J15763" s="111"/>
      <c r="AD15763" s="111"/>
      <c r="AH15763" s="111"/>
    </row>
    <row r="15764" spans="3:34">
      <c r="C15764" s="111"/>
      <c r="D15764" s="111"/>
      <c r="E15764" s="111"/>
      <c r="F15764" s="138"/>
      <c r="G15764" s="111"/>
      <c r="J15764" s="111"/>
      <c r="AD15764" s="111"/>
      <c r="AH15764" s="111"/>
    </row>
    <row r="15765" spans="3:34">
      <c r="C15765" s="111"/>
      <c r="D15765" s="111"/>
      <c r="E15765" s="111"/>
      <c r="F15765" s="138"/>
      <c r="G15765" s="111"/>
      <c r="J15765" s="111"/>
      <c r="AD15765" s="111"/>
      <c r="AH15765" s="111"/>
    </row>
    <row r="15766" spans="3:34">
      <c r="C15766" s="111"/>
      <c r="D15766" s="111"/>
      <c r="E15766" s="111"/>
      <c r="F15766" s="138"/>
      <c r="G15766" s="111"/>
      <c r="J15766" s="111"/>
      <c r="AD15766" s="111"/>
      <c r="AH15766" s="111"/>
    </row>
    <row r="15767" spans="3:34">
      <c r="C15767" s="111"/>
      <c r="D15767" s="111"/>
      <c r="E15767" s="111"/>
      <c r="F15767" s="138"/>
      <c r="G15767" s="111"/>
      <c r="J15767" s="111"/>
      <c r="AD15767" s="111"/>
      <c r="AH15767" s="111"/>
    </row>
    <row r="15768" spans="3:34">
      <c r="C15768" s="111"/>
      <c r="D15768" s="111"/>
      <c r="E15768" s="111"/>
      <c r="F15768" s="138"/>
      <c r="G15768" s="111"/>
      <c r="J15768" s="111"/>
      <c r="AD15768" s="111"/>
      <c r="AH15768" s="111"/>
    </row>
    <row r="15769" spans="3:34">
      <c r="C15769" s="111"/>
      <c r="D15769" s="111"/>
      <c r="E15769" s="111"/>
      <c r="F15769" s="138"/>
      <c r="G15769" s="111"/>
      <c r="J15769" s="111"/>
      <c r="AD15769" s="111"/>
      <c r="AH15769" s="111"/>
    </row>
    <row r="15770" spans="3:34">
      <c r="C15770" s="111"/>
      <c r="D15770" s="111"/>
      <c r="E15770" s="111"/>
      <c r="F15770" s="138"/>
      <c r="G15770" s="111"/>
      <c r="J15770" s="111"/>
      <c r="AD15770" s="111"/>
      <c r="AH15770" s="111"/>
    </row>
    <row r="15771" spans="3:34">
      <c r="C15771" s="111"/>
      <c r="D15771" s="111"/>
      <c r="E15771" s="111"/>
      <c r="F15771" s="138"/>
      <c r="G15771" s="111"/>
      <c r="J15771" s="111"/>
      <c r="AD15771" s="111"/>
      <c r="AH15771" s="111"/>
    </row>
    <row r="15772" spans="3:34">
      <c r="C15772" s="111"/>
      <c r="D15772" s="111"/>
      <c r="E15772" s="111"/>
      <c r="F15772" s="138"/>
      <c r="G15772" s="111"/>
      <c r="J15772" s="111"/>
      <c r="AD15772" s="111"/>
      <c r="AH15772" s="111"/>
    </row>
    <row r="15773" spans="3:34">
      <c r="C15773" s="111"/>
      <c r="D15773" s="111"/>
      <c r="E15773" s="111"/>
      <c r="F15773" s="138"/>
      <c r="G15773" s="111"/>
      <c r="J15773" s="111"/>
      <c r="AD15773" s="111"/>
      <c r="AH15773" s="111"/>
    </row>
    <row r="15774" spans="3:34">
      <c r="C15774" s="111"/>
      <c r="D15774" s="111"/>
      <c r="E15774" s="111"/>
      <c r="F15774" s="138"/>
      <c r="G15774" s="111"/>
      <c r="J15774" s="111"/>
      <c r="AD15774" s="111"/>
      <c r="AH15774" s="111"/>
    </row>
    <row r="15775" spans="3:34">
      <c r="C15775" s="111"/>
      <c r="D15775" s="111"/>
      <c r="E15775" s="111"/>
      <c r="F15775" s="138"/>
      <c r="G15775" s="111"/>
      <c r="J15775" s="111"/>
      <c r="AD15775" s="111"/>
      <c r="AH15775" s="111"/>
    </row>
    <row r="15776" spans="3:34">
      <c r="C15776" s="111"/>
      <c r="D15776" s="111"/>
      <c r="E15776" s="111"/>
      <c r="F15776" s="138"/>
      <c r="G15776" s="111"/>
      <c r="J15776" s="111"/>
      <c r="AD15776" s="111"/>
      <c r="AH15776" s="111"/>
    </row>
    <row r="15777" spans="3:34">
      <c r="C15777" s="111"/>
      <c r="D15777" s="111"/>
      <c r="E15777" s="111"/>
      <c r="F15777" s="138"/>
      <c r="G15777" s="111"/>
      <c r="J15777" s="111"/>
      <c r="AD15777" s="111"/>
      <c r="AH15777" s="111"/>
    </row>
    <row r="15778" spans="3:34">
      <c r="C15778" s="111"/>
      <c r="D15778" s="111"/>
      <c r="E15778" s="111"/>
      <c r="F15778" s="138"/>
      <c r="G15778" s="111"/>
      <c r="J15778" s="111"/>
      <c r="AD15778" s="111"/>
      <c r="AH15778" s="111"/>
    </row>
    <row r="15779" spans="3:34">
      <c r="C15779" s="111"/>
      <c r="D15779" s="111"/>
      <c r="E15779" s="111"/>
      <c r="F15779" s="138"/>
      <c r="G15779" s="111"/>
      <c r="J15779" s="111"/>
      <c r="AD15779" s="111"/>
      <c r="AH15779" s="111"/>
    </row>
    <row r="15780" spans="3:34">
      <c r="C15780" s="111"/>
      <c r="D15780" s="111"/>
      <c r="E15780" s="111"/>
      <c r="F15780" s="138"/>
      <c r="G15780" s="111"/>
      <c r="J15780" s="111"/>
      <c r="AD15780" s="111"/>
      <c r="AH15780" s="111"/>
    </row>
    <row r="15781" spans="3:34">
      <c r="C15781" s="111"/>
      <c r="D15781" s="111"/>
      <c r="E15781" s="111"/>
      <c r="F15781" s="138"/>
      <c r="G15781" s="111"/>
      <c r="J15781" s="111"/>
      <c r="AD15781" s="111"/>
      <c r="AH15781" s="111"/>
    </row>
    <row r="15782" spans="3:34">
      <c r="C15782" s="111"/>
      <c r="D15782" s="111"/>
      <c r="E15782" s="111"/>
      <c r="F15782" s="138"/>
      <c r="G15782" s="111"/>
      <c r="J15782" s="111"/>
      <c r="AD15782" s="111"/>
      <c r="AH15782" s="111"/>
    </row>
    <row r="15783" spans="3:34">
      <c r="C15783" s="111"/>
      <c r="D15783" s="111"/>
      <c r="E15783" s="111"/>
      <c r="F15783" s="138"/>
      <c r="G15783" s="111"/>
      <c r="J15783" s="111"/>
      <c r="AD15783" s="111"/>
      <c r="AH15783" s="111"/>
    </row>
    <row r="15784" spans="3:34">
      <c r="C15784" s="111"/>
      <c r="D15784" s="111"/>
      <c r="E15784" s="111"/>
      <c r="F15784" s="138"/>
      <c r="G15784" s="111"/>
      <c r="J15784" s="111"/>
      <c r="AD15784" s="111"/>
      <c r="AH15784" s="111"/>
    </row>
    <row r="15785" spans="3:34">
      <c r="C15785" s="111"/>
      <c r="D15785" s="111"/>
      <c r="E15785" s="111"/>
      <c r="F15785" s="138"/>
      <c r="G15785" s="111"/>
      <c r="J15785" s="111"/>
      <c r="AD15785" s="111"/>
      <c r="AH15785" s="111"/>
    </row>
    <row r="15786" spans="3:34">
      <c r="C15786" s="111"/>
      <c r="D15786" s="111"/>
      <c r="E15786" s="111"/>
      <c r="F15786" s="138"/>
      <c r="G15786" s="111"/>
      <c r="J15786" s="111"/>
      <c r="AD15786" s="111"/>
      <c r="AH15786" s="111"/>
    </row>
    <row r="15787" spans="3:34">
      <c r="C15787" s="111"/>
      <c r="D15787" s="111"/>
      <c r="E15787" s="111"/>
      <c r="F15787" s="138"/>
      <c r="G15787" s="111"/>
      <c r="J15787" s="111"/>
      <c r="AD15787" s="111"/>
      <c r="AH15787" s="111"/>
    </row>
    <row r="15788" spans="3:34">
      <c r="C15788" s="111"/>
      <c r="D15788" s="111"/>
      <c r="E15788" s="111"/>
      <c r="F15788" s="138"/>
      <c r="G15788" s="111"/>
      <c r="J15788" s="111"/>
      <c r="AD15788" s="111"/>
      <c r="AH15788" s="111"/>
    </row>
    <row r="15789" spans="3:34">
      <c r="C15789" s="111"/>
      <c r="D15789" s="111"/>
      <c r="E15789" s="111"/>
      <c r="F15789" s="138"/>
      <c r="G15789" s="111"/>
      <c r="J15789" s="111"/>
      <c r="AD15789" s="111"/>
      <c r="AH15789" s="111"/>
    </row>
    <row r="15790" spans="3:34">
      <c r="C15790" s="111"/>
      <c r="D15790" s="111"/>
      <c r="E15790" s="111"/>
      <c r="F15790" s="138"/>
      <c r="G15790" s="111"/>
      <c r="J15790" s="111"/>
      <c r="AD15790" s="111"/>
      <c r="AH15790" s="111"/>
    </row>
    <row r="15791" spans="3:34">
      <c r="C15791" s="111"/>
      <c r="D15791" s="111"/>
      <c r="E15791" s="111"/>
      <c r="F15791" s="138"/>
      <c r="G15791" s="111"/>
      <c r="J15791" s="111"/>
      <c r="AD15791" s="111"/>
      <c r="AH15791" s="111"/>
    </row>
    <row r="15792" spans="3:34">
      <c r="C15792" s="111"/>
      <c r="D15792" s="111"/>
      <c r="E15792" s="111"/>
      <c r="F15792" s="138"/>
      <c r="G15792" s="111"/>
      <c r="J15792" s="111"/>
      <c r="AD15792" s="111"/>
      <c r="AH15792" s="111"/>
    </row>
    <row r="15793" spans="3:34">
      <c r="C15793" s="111"/>
      <c r="D15793" s="111"/>
      <c r="E15793" s="111"/>
      <c r="F15793" s="138"/>
      <c r="G15793" s="111"/>
      <c r="J15793" s="111"/>
      <c r="AD15793" s="111"/>
      <c r="AH15793" s="111"/>
    </row>
    <row r="15794" spans="3:34">
      <c r="C15794" s="111"/>
      <c r="D15794" s="111"/>
      <c r="E15794" s="111"/>
      <c r="F15794" s="138"/>
      <c r="G15794" s="111"/>
      <c r="J15794" s="111"/>
      <c r="AD15794" s="111"/>
      <c r="AH15794" s="111"/>
    </row>
    <row r="15795" spans="3:34">
      <c r="C15795" s="111"/>
      <c r="D15795" s="111"/>
      <c r="E15795" s="111"/>
      <c r="F15795" s="138"/>
      <c r="G15795" s="111"/>
      <c r="J15795" s="111"/>
      <c r="AD15795" s="111"/>
      <c r="AH15795" s="111"/>
    </row>
    <row r="15796" spans="3:34">
      <c r="C15796" s="111"/>
      <c r="D15796" s="111"/>
      <c r="E15796" s="111"/>
      <c r="F15796" s="138"/>
      <c r="G15796" s="111"/>
      <c r="J15796" s="111"/>
      <c r="AD15796" s="111"/>
      <c r="AH15796" s="111"/>
    </row>
    <row r="15797" spans="3:34">
      <c r="C15797" s="111"/>
      <c r="D15797" s="111"/>
      <c r="E15797" s="111"/>
      <c r="F15797" s="138"/>
      <c r="G15797" s="111"/>
      <c r="J15797" s="111"/>
      <c r="AD15797" s="111"/>
      <c r="AH15797" s="111"/>
    </row>
    <row r="15798" spans="3:34">
      <c r="C15798" s="111"/>
      <c r="D15798" s="111"/>
      <c r="E15798" s="111"/>
      <c r="F15798" s="138"/>
      <c r="G15798" s="111"/>
      <c r="J15798" s="111"/>
      <c r="AD15798" s="111"/>
      <c r="AH15798" s="111"/>
    </row>
    <row r="15799" spans="3:34">
      <c r="C15799" s="111"/>
      <c r="D15799" s="111"/>
      <c r="E15799" s="111"/>
      <c r="F15799" s="138"/>
      <c r="G15799" s="111"/>
      <c r="J15799" s="111"/>
      <c r="AD15799" s="111"/>
      <c r="AH15799" s="111"/>
    </row>
    <row r="15800" spans="3:34">
      <c r="C15800" s="111"/>
      <c r="D15800" s="111"/>
      <c r="E15800" s="111"/>
      <c r="F15800" s="138"/>
      <c r="G15800" s="111"/>
      <c r="J15800" s="111"/>
      <c r="AD15800" s="111"/>
      <c r="AH15800" s="111"/>
    </row>
    <row r="15801" spans="3:34">
      <c r="C15801" s="111"/>
      <c r="D15801" s="111"/>
      <c r="E15801" s="111"/>
      <c r="F15801" s="138"/>
      <c r="G15801" s="111"/>
      <c r="J15801" s="111"/>
      <c r="AD15801" s="111"/>
      <c r="AH15801" s="111"/>
    </row>
    <row r="15802" spans="3:34">
      <c r="C15802" s="111"/>
      <c r="D15802" s="111"/>
      <c r="E15802" s="111"/>
      <c r="F15802" s="138"/>
      <c r="G15802" s="111"/>
      <c r="J15802" s="111"/>
      <c r="AD15802" s="111"/>
      <c r="AH15802" s="111"/>
    </row>
    <row r="15803" spans="3:34">
      <c r="C15803" s="111"/>
      <c r="D15803" s="111"/>
      <c r="E15803" s="111"/>
      <c r="F15803" s="138"/>
      <c r="G15803" s="111"/>
      <c r="J15803" s="111"/>
      <c r="AD15803" s="111"/>
      <c r="AH15803" s="111"/>
    </row>
    <row r="15804" spans="3:34">
      <c r="C15804" s="111"/>
      <c r="D15804" s="111"/>
      <c r="E15804" s="111"/>
      <c r="F15804" s="138"/>
      <c r="G15804" s="111"/>
      <c r="J15804" s="111"/>
      <c r="AD15804" s="111"/>
      <c r="AH15804" s="111"/>
    </row>
    <row r="15805" spans="3:34">
      <c r="C15805" s="111"/>
      <c r="D15805" s="111"/>
      <c r="E15805" s="111"/>
      <c r="F15805" s="138"/>
      <c r="G15805" s="111"/>
      <c r="J15805" s="111"/>
      <c r="AD15805" s="111"/>
      <c r="AH15805" s="111"/>
    </row>
    <row r="15806" spans="3:34">
      <c r="C15806" s="111"/>
      <c r="D15806" s="111"/>
      <c r="E15806" s="111"/>
      <c r="F15806" s="138"/>
      <c r="G15806" s="111"/>
      <c r="J15806" s="111"/>
      <c r="AD15806" s="111"/>
      <c r="AH15806" s="111"/>
    </row>
    <row r="15807" spans="3:34">
      <c r="C15807" s="111"/>
      <c r="D15807" s="111"/>
      <c r="E15807" s="111"/>
      <c r="F15807" s="138"/>
      <c r="G15807" s="111"/>
      <c r="J15807" s="111"/>
      <c r="AD15807" s="111"/>
      <c r="AH15807" s="111"/>
    </row>
    <row r="15808" spans="3:34">
      <c r="C15808" s="111"/>
      <c r="D15808" s="111"/>
      <c r="E15808" s="111"/>
      <c r="F15808" s="138"/>
      <c r="G15808" s="111"/>
      <c r="J15808" s="111"/>
      <c r="AD15808" s="111"/>
      <c r="AH15808" s="111"/>
    </row>
    <row r="15809" spans="3:34">
      <c r="C15809" s="111"/>
      <c r="D15809" s="111"/>
      <c r="E15809" s="111"/>
      <c r="F15809" s="138"/>
      <c r="G15809" s="111"/>
      <c r="J15809" s="111"/>
      <c r="AD15809" s="111"/>
      <c r="AH15809" s="111"/>
    </row>
    <row r="15810" spans="3:34">
      <c r="C15810" s="111"/>
      <c r="D15810" s="111"/>
      <c r="E15810" s="111"/>
      <c r="F15810" s="138"/>
      <c r="G15810" s="111"/>
      <c r="J15810" s="111"/>
      <c r="AD15810" s="111"/>
      <c r="AH15810" s="111"/>
    </row>
    <row r="15811" spans="3:34">
      <c r="C15811" s="111"/>
      <c r="D15811" s="111"/>
      <c r="E15811" s="111"/>
      <c r="F15811" s="138"/>
      <c r="G15811" s="111"/>
      <c r="J15811" s="111"/>
      <c r="AD15811" s="111"/>
      <c r="AH15811" s="111"/>
    </row>
    <row r="15812" spans="3:34">
      <c r="C15812" s="111"/>
      <c r="D15812" s="111"/>
      <c r="E15812" s="111"/>
      <c r="F15812" s="138"/>
      <c r="G15812" s="111"/>
      <c r="J15812" s="111"/>
      <c r="AD15812" s="111"/>
      <c r="AH15812" s="111"/>
    </row>
    <row r="15813" spans="3:34">
      <c r="C15813" s="111"/>
      <c r="D15813" s="111"/>
      <c r="E15813" s="111"/>
      <c r="F15813" s="138"/>
      <c r="G15813" s="111"/>
      <c r="J15813" s="111"/>
      <c r="AD15813" s="111"/>
      <c r="AH15813" s="111"/>
    </row>
    <row r="15814" spans="3:34">
      <c r="C15814" s="111"/>
      <c r="D15814" s="111"/>
      <c r="E15814" s="111"/>
      <c r="F15814" s="138"/>
      <c r="G15814" s="111"/>
      <c r="J15814" s="111"/>
      <c r="AD15814" s="111"/>
      <c r="AH15814" s="111"/>
    </row>
    <row r="15815" spans="3:34">
      <c r="C15815" s="111"/>
      <c r="D15815" s="111"/>
      <c r="E15815" s="111"/>
      <c r="F15815" s="138"/>
      <c r="G15815" s="111"/>
      <c r="J15815" s="111"/>
      <c r="AD15815" s="111"/>
      <c r="AH15815" s="111"/>
    </row>
    <row r="15816" spans="3:34">
      <c r="C15816" s="111"/>
      <c r="D15816" s="111"/>
      <c r="E15816" s="111"/>
      <c r="F15816" s="138"/>
      <c r="G15816" s="111"/>
      <c r="J15816" s="111"/>
      <c r="AD15816" s="111"/>
      <c r="AH15816" s="111"/>
    </row>
    <row r="15817" spans="3:34">
      <c r="C15817" s="111"/>
      <c r="D15817" s="111"/>
      <c r="E15817" s="111"/>
      <c r="F15817" s="138"/>
      <c r="G15817" s="111"/>
      <c r="J15817" s="111"/>
      <c r="AD15817" s="111"/>
      <c r="AH15817" s="111"/>
    </row>
    <row r="15818" spans="3:34">
      <c r="C15818" s="111"/>
      <c r="D15818" s="111"/>
      <c r="E15818" s="111"/>
      <c r="F15818" s="138"/>
      <c r="G15818" s="111"/>
      <c r="J15818" s="111"/>
      <c r="AD15818" s="111"/>
      <c r="AH15818" s="111"/>
    </row>
    <row r="15819" spans="3:34">
      <c r="C15819" s="111"/>
      <c r="D15819" s="111"/>
      <c r="E15819" s="111"/>
      <c r="F15819" s="138"/>
      <c r="G15819" s="111"/>
      <c r="J15819" s="111"/>
      <c r="AD15819" s="111"/>
      <c r="AH15819" s="111"/>
    </row>
    <row r="15820" spans="3:34">
      <c r="C15820" s="111"/>
      <c r="D15820" s="111"/>
      <c r="E15820" s="111"/>
      <c r="F15820" s="138"/>
      <c r="G15820" s="111"/>
      <c r="J15820" s="111"/>
      <c r="AD15820" s="111"/>
      <c r="AH15820" s="111"/>
    </row>
    <row r="15821" spans="3:34">
      <c r="C15821" s="111"/>
      <c r="D15821" s="111"/>
      <c r="E15821" s="111"/>
      <c r="F15821" s="138"/>
      <c r="G15821" s="111"/>
      <c r="J15821" s="111"/>
      <c r="AD15821" s="111"/>
      <c r="AH15821" s="111"/>
    </row>
    <row r="15822" spans="3:34">
      <c r="C15822" s="111"/>
      <c r="D15822" s="111"/>
      <c r="E15822" s="111"/>
      <c r="F15822" s="138"/>
      <c r="G15822" s="111"/>
      <c r="J15822" s="111"/>
      <c r="AD15822" s="111"/>
      <c r="AH15822" s="111"/>
    </row>
    <row r="15823" spans="3:34">
      <c r="C15823" s="111"/>
      <c r="D15823" s="111"/>
      <c r="E15823" s="111"/>
      <c r="F15823" s="138"/>
      <c r="G15823" s="111"/>
      <c r="J15823" s="111"/>
      <c r="AD15823" s="111"/>
      <c r="AH15823" s="111"/>
    </row>
    <row r="15824" spans="3:34">
      <c r="C15824" s="111"/>
      <c r="D15824" s="111"/>
      <c r="E15824" s="111"/>
      <c r="F15824" s="138"/>
      <c r="G15824" s="111"/>
      <c r="J15824" s="111"/>
      <c r="AD15824" s="111"/>
      <c r="AH15824" s="111"/>
    </row>
    <row r="15825" spans="3:34">
      <c r="C15825" s="111"/>
      <c r="D15825" s="111"/>
      <c r="E15825" s="111"/>
      <c r="F15825" s="138"/>
      <c r="G15825" s="111"/>
      <c r="J15825" s="111"/>
      <c r="AD15825" s="111"/>
      <c r="AH15825" s="111"/>
    </row>
    <row r="15826" spans="3:34">
      <c r="C15826" s="111"/>
      <c r="D15826" s="111"/>
      <c r="E15826" s="111"/>
      <c r="F15826" s="138"/>
      <c r="G15826" s="111"/>
      <c r="J15826" s="111"/>
      <c r="AD15826" s="111"/>
      <c r="AH15826" s="111"/>
    </row>
    <row r="15827" spans="3:34">
      <c r="C15827" s="111"/>
      <c r="D15827" s="111"/>
      <c r="E15827" s="111"/>
      <c r="F15827" s="138"/>
      <c r="G15827" s="111"/>
      <c r="J15827" s="111"/>
      <c r="AD15827" s="111"/>
      <c r="AH15827" s="111"/>
    </row>
    <row r="15828" spans="3:34">
      <c r="C15828" s="111"/>
      <c r="D15828" s="111"/>
      <c r="E15828" s="111"/>
      <c r="F15828" s="138"/>
      <c r="G15828" s="111"/>
      <c r="J15828" s="111"/>
      <c r="AD15828" s="111"/>
      <c r="AH15828" s="111"/>
    </row>
    <row r="15829" spans="3:34">
      <c r="C15829" s="111"/>
      <c r="D15829" s="111"/>
      <c r="E15829" s="111"/>
      <c r="F15829" s="138"/>
      <c r="G15829" s="111"/>
      <c r="J15829" s="111"/>
      <c r="AD15829" s="111"/>
      <c r="AH15829" s="111"/>
    </row>
    <row r="15830" spans="3:34">
      <c r="C15830" s="111"/>
      <c r="D15830" s="111"/>
      <c r="E15830" s="111"/>
      <c r="F15830" s="138"/>
      <c r="G15830" s="111"/>
      <c r="J15830" s="111"/>
      <c r="AD15830" s="111"/>
      <c r="AH15830" s="111"/>
    </row>
    <row r="15831" spans="3:34">
      <c r="C15831" s="111"/>
      <c r="D15831" s="111"/>
      <c r="E15831" s="111"/>
      <c r="F15831" s="138"/>
      <c r="G15831" s="111"/>
      <c r="J15831" s="111"/>
      <c r="AD15831" s="111"/>
      <c r="AH15831" s="111"/>
    </row>
    <row r="15832" spans="3:34">
      <c r="C15832" s="111"/>
      <c r="D15832" s="111"/>
      <c r="E15832" s="111"/>
      <c r="F15832" s="138"/>
      <c r="G15832" s="111"/>
      <c r="J15832" s="111"/>
      <c r="AD15832" s="111"/>
      <c r="AH15832" s="111"/>
    </row>
    <row r="15833" spans="3:34">
      <c r="C15833" s="111"/>
      <c r="D15833" s="111"/>
      <c r="E15833" s="111"/>
      <c r="F15833" s="138"/>
      <c r="G15833" s="111"/>
      <c r="J15833" s="111"/>
      <c r="AD15833" s="111"/>
      <c r="AH15833" s="111"/>
    </row>
    <row r="15834" spans="3:34">
      <c r="C15834" s="111"/>
      <c r="D15834" s="111"/>
      <c r="E15834" s="111"/>
      <c r="F15834" s="138"/>
      <c r="G15834" s="111"/>
      <c r="J15834" s="111"/>
      <c r="AD15834" s="111"/>
      <c r="AH15834" s="111"/>
    </row>
    <row r="15835" spans="3:34">
      <c r="C15835" s="111"/>
      <c r="D15835" s="111"/>
      <c r="E15835" s="111"/>
      <c r="F15835" s="138"/>
      <c r="G15835" s="111"/>
      <c r="J15835" s="111"/>
      <c r="AD15835" s="111"/>
      <c r="AH15835" s="111"/>
    </row>
    <row r="15836" spans="3:34">
      <c r="C15836" s="111"/>
      <c r="D15836" s="111"/>
      <c r="E15836" s="111"/>
      <c r="F15836" s="138"/>
      <c r="G15836" s="111"/>
      <c r="J15836" s="111"/>
      <c r="AD15836" s="111"/>
      <c r="AH15836" s="111"/>
    </row>
    <row r="15837" spans="3:34">
      <c r="C15837" s="111"/>
      <c r="D15837" s="111"/>
      <c r="E15837" s="111"/>
      <c r="F15837" s="138"/>
      <c r="G15837" s="111"/>
      <c r="J15837" s="111"/>
      <c r="AD15837" s="111"/>
      <c r="AH15837" s="111"/>
    </row>
    <row r="15838" spans="3:34">
      <c r="C15838" s="111"/>
      <c r="D15838" s="111"/>
      <c r="E15838" s="111"/>
      <c r="F15838" s="138"/>
      <c r="G15838" s="111"/>
      <c r="J15838" s="111"/>
      <c r="AD15838" s="111"/>
      <c r="AH15838" s="111"/>
    </row>
    <row r="15839" spans="3:34">
      <c r="C15839" s="111"/>
      <c r="D15839" s="111"/>
      <c r="E15839" s="111"/>
      <c r="F15839" s="138"/>
      <c r="G15839" s="111"/>
      <c r="J15839" s="111"/>
      <c r="AD15839" s="111"/>
      <c r="AH15839" s="111"/>
    </row>
    <row r="15840" spans="3:34">
      <c r="C15840" s="111"/>
      <c r="D15840" s="111"/>
      <c r="E15840" s="111"/>
      <c r="F15840" s="138"/>
      <c r="G15840" s="111"/>
      <c r="J15840" s="111"/>
      <c r="AD15840" s="111"/>
      <c r="AH15840" s="111"/>
    </row>
    <row r="15841" spans="3:34">
      <c r="C15841" s="111"/>
      <c r="D15841" s="111"/>
      <c r="E15841" s="111"/>
      <c r="F15841" s="138"/>
      <c r="G15841" s="111"/>
      <c r="J15841" s="111"/>
      <c r="AD15841" s="111"/>
      <c r="AH15841" s="111"/>
    </row>
    <row r="15842" spans="3:34">
      <c r="C15842" s="111"/>
      <c r="D15842" s="111"/>
      <c r="E15842" s="111"/>
      <c r="F15842" s="138"/>
      <c r="G15842" s="111"/>
      <c r="J15842" s="111"/>
      <c r="AD15842" s="111"/>
      <c r="AH15842" s="111"/>
    </row>
    <row r="15843" spans="3:34">
      <c r="C15843" s="111"/>
      <c r="D15843" s="111"/>
      <c r="E15843" s="111"/>
      <c r="F15843" s="138"/>
      <c r="G15843" s="111"/>
      <c r="J15843" s="111"/>
      <c r="AD15843" s="111"/>
      <c r="AH15843" s="111"/>
    </row>
    <row r="15844" spans="3:34">
      <c r="C15844" s="111"/>
      <c r="D15844" s="111"/>
      <c r="E15844" s="111"/>
      <c r="F15844" s="138"/>
      <c r="G15844" s="111"/>
      <c r="J15844" s="111"/>
      <c r="AD15844" s="111"/>
      <c r="AH15844" s="111"/>
    </row>
    <row r="15845" spans="3:34">
      <c r="C15845" s="111"/>
      <c r="D15845" s="111"/>
      <c r="E15845" s="111"/>
      <c r="F15845" s="138"/>
      <c r="G15845" s="111"/>
      <c r="J15845" s="111"/>
      <c r="AD15845" s="111"/>
      <c r="AH15845" s="111"/>
    </row>
    <row r="15846" spans="3:34">
      <c r="C15846" s="111"/>
      <c r="D15846" s="111"/>
      <c r="E15846" s="111"/>
      <c r="F15846" s="138"/>
      <c r="G15846" s="111"/>
      <c r="J15846" s="111"/>
      <c r="AD15846" s="111"/>
      <c r="AH15846" s="111"/>
    </row>
    <row r="15847" spans="3:34">
      <c r="C15847" s="111"/>
      <c r="D15847" s="111"/>
      <c r="E15847" s="111"/>
      <c r="F15847" s="138"/>
      <c r="G15847" s="111"/>
      <c r="J15847" s="111"/>
      <c r="AD15847" s="111"/>
      <c r="AH15847" s="111"/>
    </row>
    <row r="15848" spans="3:34">
      <c r="C15848" s="111"/>
      <c r="D15848" s="111"/>
      <c r="E15848" s="111"/>
      <c r="F15848" s="138"/>
      <c r="G15848" s="111"/>
      <c r="J15848" s="111"/>
      <c r="AD15848" s="111"/>
      <c r="AH15848" s="111"/>
    </row>
    <row r="15849" spans="3:34">
      <c r="C15849" s="111"/>
      <c r="D15849" s="111"/>
      <c r="E15849" s="111"/>
      <c r="F15849" s="138"/>
      <c r="G15849" s="111"/>
      <c r="J15849" s="111"/>
      <c r="AD15849" s="111"/>
      <c r="AH15849" s="111"/>
    </row>
    <row r="15850" spans="3:34">
      <c r="C15850" s="111"/>
      <c r="D15850" s="111"/>
      <c r="E15850" s="111"/>
      <c r="F15850" s="138"/>
      <c r="G15850" s="111"/>
      <c r="J15850" s="111"/>
      <c r="AD15850" s="111"/>
      <c r="AH15850" s="111"/>
    </row>
    <row r="15851" spans="3:34">
      <c r="C15851" s="111"/>
      <c r="D15851" s="111"/>
      <c r="E15851" s="111"/>
      <c r="F15851" s="138"/>
      <c r="G15851" s="111"/>
      <c r="J15851" s="111"/>
      <c r="AD15851" s="111"/>
      <c r="AH15851" s="111"/>
    </row>
    <row r="15852" spans="3:34">
      <c r="C15852" s="111"/>
      <c r="D15852" s="111"/>
      <c r="E15852" s="111"/>
      <c r="F15852" s="138"/>
      <c r="G15852" s="111"/>
      <c r="J15852" s="111"/>
      <c r="AD15852" s="111"/>
      <c r="AH15852" s="111"/>
    </row>
    <row r="15853" spans="3:34">
      <c r="C15853" s="111"/>
      <c r="D15853" s="111"/>
      <c r="E15853" s="111"/>
      <c r="F15853" s="138"/>
      <c r="G15853" s="111"/>
      <c r="J15853" s="111"/>
      <c r="AD15853" s="111"/>
      <c r="AH15853" s="111"/>
    </row>
    <row r="15854" spans="3:34">
      <c r="C15854" s="111"/>
      <c r="D15854" s="111"/>
      <c r="E15854" s="111"/>
      <c r="F15854" s="138"/>
      <c r="G15854" s="111"/>
      <c r="J15854" s="111"/>
      <c r="AD15854" s="111"/>
      <c r="AH15854" s="111"/>
    </row>
    <row r="15855" spans="3:34">
      <c r="C15855" s="111"/>
      <c r="D15855" s="111"/>
      <c r="E15855" s="111"/>
      <c r="F15855" s="138"/>
      <c r="G15855" s="111"/>
      <c r="J15855" s="111"/>
      <c r="AD15855" s="111"/>
      <c r="AH15855" s="111"/>
    </row>
    <row r="15856" spans="3:34">
      <c r="C15856" s="111"/>
      <c r="D15856" s="111"/>
      <c r="E15856" s="111"/>
      <c r="F15856" s="138"/>
      <c r="G15856" s="111"/>
      <c r="J15856" s="111"/>
      <c r="AD15856" s="111"/>
      <c r="AH15856" s="111"/>
    </row>
    <row r="15857" spans="3:34">
      <c r="C15857" s="111"/>
      <c r="D15857" s="111"/>
      <c r="E15857" s="111"/>
      <c r="F15857" s="138"/>
      <c r="G15857" s="111"/>
      <c r="J15857" s="111"/>
      <c r="AD15857" s="111"/>
      <c r="AH15857" s="111"/>
    </row>
    <row r="15858" spans="3:34">
      <c r="C15858" s="111"/>
      <c r="D15858" s="111"/>
      <c r="E15858" s="111"/>
      <c r="F15858" s="138"/>
      <c r="G15858" s="111"/>
      <c r="J15858" s="111"/>
      <c r="AD15858" s="111"/>
      <c r="AH15858" s="111"/>
    </row>
    <row r="15859" spans="3:34">
      <c r="C15859" s="111"/>
      <c r="D15859" s="111"/>
      <c r="E15859" s="111"/>
      <c r="F15859" s="138"/>
      <c r="G15859" s="111"/>
      <c r="J15859" s="111"/>
      <c r="AD15859" s="111"/>
      <c r="AH15859" s="111"/>
    </row>
    <row r="15860" spans="3:34">
      <c r="C15860" s="111"/>
      <c r="D15860" s="111"/>
      <c r="E15860" s="111"/>
      <c r="F15860" s="138"/>
      <c r="G15860" s="111"/>
      <c r="J15860" s="111"/>
      <c r="AD15860" s="111"/>
      <c r="AH15860" s="111"/>
    </row>
    <row r="15861" spans="3:34">
      <c r="C15861" s="111"/>
      <c r="D15861" s="111"/>
      <c r="E15861" s="111"/>
      <c r="F15861" s="138"/>
      <c r="G15861" s="111"/>
      <c r="J15861" s="111"/>
      <c r="AD15861" s="111"/>
      <c r="AH15861" s="111"/>
    </row>
    <row r="15862" spans="3:34">
      <c r="C15862" s="111"/>
      <c r="D15862" s="111"/>
      <c r="E15862" s="111"/>
      <c r="F15862" s="138"/>
      <c r="G15862" s="111"/>
      <c r="J15862" s="111"/>
      <c r="AD15862" s="111"/>
      <c r="AH15862" s="111"/>
    </row>
    <row r="15863" spans="3:34">
      <c r="C15863" s="111"/>
      <c r="D15863" s="111"/>
      <c r="E15863" s="111"/>
      <c r="F15863" s="138"/>
      <c r="G15863" s="111"/>
      <c r="J15863" s="111"/>
      <c r="AD15863" s="111"/>
      <c r="AH15863" s="111"/>
    </row>
    <row r="15864" spans="3:34">
      <c r="C15864" s="111"/>
      <c r="D15864" s="111"/>
      <c r="E15864" s="111"/>
      <c r="F15864" s="138"/>
      <c r="G15864" s="111"/>
      <c r="J15864" s="111"/>
      <c r="AD15864" s="111"/>
      <c r="AH15864" s="111"/>
    </row>
    <row r="15865" spans="3:34">
      <c r="C15865" s="111"/>
      <c r="D15865" s="111"/>
      <c r="E15865" s="111"/>
      <c r="F15865" s="138"/>
      <c r="G15865" s="111"/>
      <c r="J15865" s="111"/>
      <c r="AD15865" s="111"/>
      <c r="AH15865" s="111"/>
    </row>
    <row r="15866" spans="3:34">
      <c r="C15866" s="111"/>
      <c r="D15866" s="111"/>
      <c r="E15866" s="111"/>
      <c r="F15866" s="138"/>
      <c r="G15866" s="111"/>
      <c r="J15866" s="111"/>
      <c r="AD15866" s="111"/>
      <c r="AH15866" s="111"/>
    </row>
    <row r="15867" spans="3:34">
      <c r="C15867" s="111"/>
      <c r="D15867" s="111"/>
      <c r="E15867" s="111"/>
      <c r="F15867" s="138"/>
      <c r="G15867" s="111"/>
      <c r="J15867" s="111"/>
      <c r="AD15867" s="111"/>
      <c r="AH15867" s="111"/>
    </row>
    <row r="15868" spans="3:34">
      <c r="C15868" s="111"/>
      <c r="D15868" s="111"/>
      <c r="E15868" s="111"/>
      <c r="F15868" s="138"/>
      <c r="G15868" s="111"/>
      <c r="J15868" s="111"/>
      <c r="AD15868" s="111"/>
      <c r="AH15868" s="111"/>
    </row>
    <row r="15869" spans="3:34">
      <c r="C15869" s="111"/>
      <c r="D15869" s="111"/>
      <c r="E15869" s="111"/>
      <c r="F15869" s="138"/>
      <c r="G15869" s="111"/>
      <c r="J15869" s="111"/>
      <c r="AD15869" s="111"/>
      <c r="AH15869" s="111"/>
    </row>
    <row r="15870" spans="3:34">
      <c r="C15870" s="111"/>
      <c r="D15870" s="111"/>
      <c r="E15870" s="111"/>
      <c r="F15870" s="138"/>
      <c r="G15870" s="111"/>
      <c r="J15870" s="111"/>
      <c r="AD15870" s="111"/>
      <c r="AH15870" s="111"/>
    </row>
    <row r="15871" spans="3:34">
      <c r="C15871" s="111"/>
      <c r="D15871" s="111"/>
      <c r="E15871" s="111"/>
      <c r="F15871" s="138"/>
      <c r="G15871" s="111"/>
      <c r="J15871" s="111"/>
      <c r="AD15871" s="111"/>
      <c r="AH15871" s="111"/>
    </row>
    <row r="15872" spans="3:34">
      <c r="C15872" s="111"/>
      <c r="D15872" s="111"/>
      <c r="E15872" s="111"/>
      <c r="F15872" s="138"/>
      <c r="G15872" s="111"/>
      <c r="J15872" s="111"/>
      <c r="AD15872" s="111"/>
      <c r="AH15872" s="111"/>
    </row>
    <row r="15873" spans="3:34">
      <c r="C15873" s="111"/>
      <c r="D15873" s="111"/>
      <c r="E15873" s="111"/>
      <c r="F15873" s="138"/>
      <c r="G15873" s="111"/>
      <c r="J15873" s="111"/>
      <c r="AD15873" s="111"/>
      <c r="AH15873" s="111"/>
    </row>
    <row r="15874" spans="3:34">
      <c r="C15874" s="111"/>
      <c r="D15874" s="111"/>
      <c r="E15874" s="111"/>
      <c r="F15874" s="138"/>
      <c r="G15874" s="111"/>
      <c r="J15874" s="111"/>
      <c r="AD15874" s="111"/>
      <c r="AH15874" s="111"/>
    </row>
    <row r="15875" spans="3:34">
      <c r="C15875" s="111"/>
      <c r="D15875" s="111"/>
      <c r="E15875" s="111"/>
      <c r="F15875" s="138"/>
      <c r="G15875" s="111"/>
      <c r="J15875" s="111"/>
      <c r="AD15875" s="111"/>
      <c r="AH15875" s="111"/>
    </row>
    <row r="15876" spans="3:34">
      <c r="C15876" s="111"/>
      <c r="D15876" s="111"/>
      <c r="E15876" s="111"/>
      <c r="F15876" s="138"/>
      <c r="G15876" s="111"/>
      <c r="J15876" s="111"/>
      <c r="AD15876" s="111"/>
      <c r="AH15876" s="111"/>
    </row>
    <row r="15877" spans="3:34">
      <c r="C15877" s="111"/>
      <c r="D15877" s="111"/>
      <c r="E15877" s="111"/>
      <c r="F15877" s="138"/>
      <c r="G15877" s="111"/>
      <c r="J15877" s="111"/>
      <c r="AD15877" s="111"/>
      <c r="AH15877" s="111"/>
    </row>
    <row r="15878" spans="3:34">
      <c r="C15878" s="111"/>
      <c r="D15878" s="111"/>
      <c r="E15878" s="111"/>
      <c r="F15878" s="138"/>
      <c r="G15878" s="111"/>
      <c r="J15878" s="111"/>
      <c r="AD15878" s="111"/>
      <c r="AH15878" s="111"/>
    </row>
    <row r="15879" spans="3:34">
      <c r="C15879" s="111"/>
      <c r="D15879" s="111"/>
      <c r="E15879" s="111"/>
      <c r="F15879" s="138"/>
      <c r="G15879" s="111"/>
      <c r="J15879" s="111"/>
      <c r="AD15879" s="111"/>
      <c r="AH15879" s="111"/>
    </row>
    <row r="15880" spans="3:34">
      <c r="C15880" s="111"/>
      <c r="D15880" s="111"/>
      <c r="E15880" s="111"/>
      <c r="F15880" s="138"/>
      <c r="G15880" s="111"/>
      <c r="J15880" s="111"/>
      <c r="AD15880" s="111"/>
      <c r="AH15880" s="111"/>
    </row>
    <row r="15881" spans="3:34">
      <c r="C15881" s="111"/>
      <c r="D15881" s="111"/>
      <c r="E15881" s="111"/>
      <c r="F15881" s="138"/>
      <c r="G15881" s="111"/>
      <c r="J15881" s="111"/>
      <c r="AD15881" s="111"/>
      <c r="AH15881" s="111"/>
    </row>
    <row r="15882" spans="3:34">
      <c r="C15882" s="111"/>
      <c r="D15882" s="111"/>
      <c r="E15882" s="111"/>
      <c r="F15882" s="138"/>
      <c r="G15882" s="111"/>
      <c r="J15882" s="111"/>
      <c r="AD15882" s="111"/>
      <c r="AH15882" s="111"/>
    </row>
    <row r="15883" spans="3:34">
      <c r="C15883" s="111"/>
      <c r="D15883" s="111"/>
      <c r="E15883" s="111"/>
      <c r="F15883" s="138"/>
      <c r="G15883" s="111"/>
      <c r="J15883" s="111"/>
      <c r="AD15883" s="111"/>
      <c r="AH15883" s="111"/>
    </row>
    <row r="15884" spans="3:34">
      <c r="C15884" s="111"/>
      <c r="D15884" s="111"/>
      <c r="E15884" s="111"/>
      <c r="F15884" s="138"/>
      <c r="G15884" s="111"/>
      <c r="J15884" s="111"/>
      <c r="AD15884" s="111"/>
      <c r="AH15884" s="111"/>
    </row>
    <row r="15885" spans="3:34">
      <c r="C15885" s="111"/>
      <c r="D15885" s="111"/>
      <c r="E15885" s="111"/>
      <c r="F15885" s="138"/>
      <c r="G15885" s="111"/>
      <c r="J15885" s="111"/>
      <c r="AD15885" s="111"/>
      <c r="AH15885" s="111"/>
    </row>
    <row r="15886" spans="3:34">
      <c r="C15886" s="111"/>
      <c r="D15886" s="111"/>
      <c r="E15886" s="111"/>
      <c r="F15886" s="138"/>
      <c r="G15886" s="111"/>
      <c r="J15886" s="111"/>
      <c r="AD15886" s="111"/>
      <c r="AH15886" s="111"/>
    </row>
    <row r="15887" spans="3:34">
      <c r="C15887" s="111"/>
      <c r="D15887" s="111"/>
      <c r="E15887" s="111"/>
      <c r="F15887" s="138"/>
      <c r="G15887" s="111"/>
      <c r="J15887" s="111"/>
      <c r="AD15887" s="111"/>
      <c r="AH15887" s="111"/>
    </row>
    <row r="15888" spans="3:34">
      <c r="C15888" s="111"/>
      <c r="D15888" s="111"/>
      <c r="E15888" s="111"/>
      <c r="F15888" s="138"/>
      <c r="G15888" s="111"/>
      <c r="J15888" s="111"/>
      <c r="AD15888" s="111"/>
      <c r="AH15888" s="111"/>
    </row>
    <row r="15889" spans="3:34">
      <c r="C15889" s="111"/>
      <c r="D15889" s="111"/>
      <c r="E15889" s="111"/>
      <c r="F15889" s="138"/>
      <c r="G15889" s="111"/>
      <c r="J15889" s="111"/>
      <c r="AD15889" s="111"/>
      <c r="AH15889" s="111"/>
    </row>
    <row r="15890" spans="3:34">
      <c r="C15890" s="111"/>
      <c r="D15890" s="111"/>
      <c r="E15890" s="111"/>
      <c r="F15890" s="138"/>
      <c r="G15890" s="111"/>
      <c r="J15890" s="111"/>
      <c r="AD15890" s="111"/>
      <c r="AH15890" s="111"/>
    </row>
    <row r="15891" spans="3:34">
      <c r="C15891" s="111"/>
      <c r="D15891" s="111"/>
      <c r="E15891" s="111"/>
      <c r="F15891" s="138"/>
      <c r="G15891" s="111"/>
      <c r="J15891" s="111"/>
      <c r="AD15891" s="111"/>
      <c r="AH15891" s="111"/>
    </row>
    <row r="15892" spans="3:34">
      <c r="C15892" s="111"/>
      <c r="D15892" s="111"/>
      <c r="E15892" s="111"/>
      <c r="F15892" s="138"/>
      <c r="G15892" s="111"/>
      <c r="J15892" s="111"/>
      <c r="AD15892" s="111"/>
      <c r="AH15892" s="111"/>
    </row>
    <row r="15893" spans="3:34">
      <c r="C15893" s="111"/>
      <c r="D15893" s="111"/>
      <c r="E15893" s="111"/>
      <c r="F15893" s="138"/>
      <c r="G15893" s="111"/>
      <c r="J15893" s="111"/>
      <c r="AD15893" s="111"/>
      <c r="AH15893" s="111"/>
    </row>
    <row r="15894" spans="3:34">
      <c r="C15894" s="111"/>
      <c r="D15894" s="111"/>
      <c r="E15894" s="111"/>
      <c r="F15894" s="138"/>
      <c r="G15894" s="111"/>
      <c r="J15894" s="111"/>
      <c r="AD15894" s="111"/>
      <c r="AH15894" s="111"/>
    </row>
    <row r="15895" spans="3:34">
      <c r="C15895" s="111"/>
      <c r="D15895" s="111"/>
      <c r="E15895" s="111"/>
      <c r="F15895" s="138"/>
      <c r="G15895" s="111"/>
      <c r="J15895" s="111"/>
      <c r="AD15895" s="111"/>
      <c r="AH15895" s="111"/>
    </row>
    <row r="15896" spans="3:34">
      <c r="C15896" s="111"/>
      <c r="D15896" s="111"/>
      <c r="E15896" s="111"/>
      <c r="F15896" s="138"/>
      <c r="G15896" s="111"/>
      <c r="J15896" s="111"/>
      <c r="AD15896" s="111"/>
      <c r="AH15896" s="111"/>
    </row>
    <row r="15897" spans="3:34">
      <c r="C15897" s="111"/>
      <c r="D15897" s="111"/>
      <c r="E15897" s="111"/>
      <c r="F15897" s="138"/>
      <c r="G15897" s="111"/>
      <c r="J15897" s="111"/>
      <c r="AD15897" s="111"/>
      <c r="AH15897" s="111"/>
    </row>
    <row r="15898" spans="3:34">
      <c r="C15898" s="111"/>
      <c r="D15898" s="111"/>
      <c r="E15898" s="111"/>
      <c r="F15898" s="138"/>
      <c r="G15898" s="111"/>
      <c r="J15898" s="111"/>
      <c r="AD15898" s="111"/>
      <c r="AH15898" s="111"/>
    </row>
    <row r="15899" spans="3:34">
      <c r="C15899" s="111"/>
      <c r="D15899" s="111"/>
      <c r="E15899" s="111"/>
      <c r="F15899" s="138"/>
      <c r="G15899" s="111"/>
      <c r="J15899" s="111"/>
      <c r="AD15899" s="111"/>
      <c r="AH15899" s="111"/>
    </row>
    <row r="15900" spans="3:34">
      <c r="C15900" s="111"/>
      <c r="D15900" s="111"/>
      <c r="E15900" s="111"/>
      <c r="F15900" s="138"/>
      <c r="G15900" s="111"/>
      <c r="J15900" s="111"/>
      <c r="AD15900" s="111"/>
      <c r="AH15900" s="111"/>
    </row>
    <row r="15901" spans="3:34">
      <c r="C15901" s="111"/>
      <c r="D15901" s="111"/>
      <c r="E15901" s="111"/>
      <c r="F15901" s="138"/>
      <c r="G15901" s="111"/>
      <c r="J15901" s="111"/>
      <c r="AD15901" s="111"/>
      <c r="AH15901" s="111"/>
    </row>
    <row r="15902" spans="3:34">
      <c r="C15902" s="111"/>
      <c r="D15902" s="111"/>
      <c r="E15902" s="111"/>
      <c r="F15902" s="138"/>
      <c r="G15902" s="111"/>
      <c r="J15902" s="111"/>
      <c r="AD15902" s="111"/>
      <c r="AH15902" s="111"/>
    </row>
    <row r="15903" spans="3:34">
      <c r="C15903" s="111"/>
      <c r="D15903" s="111"/>
      <c r="E15903" s="111"/>
      <c r="F15903" s="138"/>
      <c r="G15903" s="111"/>
      <c r="J15903" s="111"/>
      <c r="AD15903" s="111"/>
      <c r="AH15903" s="111"/>
    </row>
    <row r="15904" spans="3:34">
      <c r="C15904" s="111"/>
      <c r="D15904" s="111"/>
      <c r="E15904" s="111"/>
      <c r="F15904" s="138"/>
      <c r="G15904" s="111"/>
      <c r="J15904" s="111"/>
      <c r="AD15904" s="111"/>
      <c r="AH15904" s="111"/>
    </row>
    <row r="15905" spans="3:34">
      <c r="C15905" s="111"/>
      <c r="D15905" s="111"/>
      <c r="E15905" s="111"/>
      <c r="F15905" s="138"/>
      <c r="G15905" s="111"/>
      <c r="J15905" s="111"/>
      <c r="AD15905" s="111"/>
      <c r="AH15905" s="111"/>
    </row>
    <row r="15906" spans="3:34">
      <c r="C15906" s="111"/>
      <c r="D15906" s="111"/>
      <c r="E15906" s="111"/>
      <c r="F15906" s="138"/>
      <c r="G15906" s="111"/>
      <c r="J15906" s="111"/>
      <c r="AD15906" s="111"/>
      <c r="AH15906" s="111"/>
    </row>
    <row r="15907" spans="3:34">
      <c r="C15907" s="111"/>
      <c r="D15907" s="111"/>
      <c r="E15907" s="111"/>
      <c r="F15907" s="138"/>
      <c r="G15907" s="111"/>
      <c r="J15907" s="111"/>
      <c r="AD15907" s="111"/>
      <c r="AH15907" s="111"/>
    </row>
    <row r="15908" spans="3:34">
      <c r="C15908" s="111"/>
      <c r="D15908" s="111"/>
      <c r="E15908" s="111"/>
      <c r="F15908" s="138"/>
      <c r="G15908" s="111"/>
      <c r="J15908" s="111"/>
      <c r="AD15908" s="111"/>
      <c r="AH15908" s="111"/>
    </row>
    <row r="15909" spans="3:34">
      <c r="C15909" s="111"/>
      <c r="D15909" s="111"/>
      <c r="E15909" s="111"/>
      <c r="F15909" s="138"/>
      <c r="G15909" s="111"/>
      <c r="J15909" s="111"/>
      <c r="AD15909" s="111"/>
      <c r="AH15909" s="111"/>
    </row>
    <row r="15910" spans="3:34">
      <c r="C15910" s="111"/>
      <c r="D15910" s="111"/>
      <c r="E15910" s="111"/>
      <c r="F15910" s="138"/>
      <c r="G15910" s="111"/>
      <c r="J15910" s="111"/>
      <c r="AD15910" s="111"/>
      <c r="AH15910" s="111"/>
    </row>
    <row r="15911" spans="3:34">
      <c r="C15911" s="111"/>
      <c r="D15911" s="111"/>
      <c r="E15911" s="111"/>
      <c r="F15911" s="138"/>
      <c r="G15911" s="111"/>
      <c r="J15911" s="111"/>
      <c r="AD15911" s="111"/>
      <c r="AH15911" s="111"/>
    </row>
    <row r="15912" spans="3:34">
      <c r="C15912" s="111"/>
      <c r="D15912" s="111"/>
      <c r="E15912" s="111"/>
      <c r="F15912" s="138"/>
      <c r="G15912" s="111"/>
      <c r="J15912" s="111"/>
      <c r="AD15912" s="111"/>
      <c r="AH15912" s="111"/>
    </row>
    <row r="15913" spans="3:34">
      <c r="C15913" s="111"/>
      <c r="D15913" s="111"/>
      <c r="E15913" s="111"/>
      <c r="F15913" s="138"/>
      <c r="G15913" s="111"/>
      <c r="J15913" s="111"/>
      <c r="AD15913" s="111"/>
      <c r="AH15913" s="111"/>
    </row>
    <row r="15914" spans="3:34">
      <c r="C15914" s="111"/>
      <c r="D15914" s="111"/>
      <c r="E15914" s="111"/>
      <c r="F15914" s="138"/>
      <c r="G15914" s="111"/>
      <c r="J15914" s="111"/>
      <c r="AD15914" s="111"/>
      <c r="AH15914" s="111"/>
    </row>
    <row r="15915" spans="3:34">
      <c r="C15915" s="111"/>
      <c r="D15915" s="111"/>
      <c r="E15915" s="111"/>
      <c r="F15915" s="138"/>
      <c r="G15915" s="111"/>
      <c r="J15915" s="111"/>
      <c r="AD15915" s="111"/>
      <c r="AH15915" s="111"/>
    </row>
    <row r="15916" spans="3:34">
      <c r="C15916" s="111"/>
      <c r="D15916" s="111"/>
      <c r="E15916" s="111"/>
      <c r="F15916" s="138"/>
      <c r="G15916" s="111"/>
      <c r="J15916" s="111"/>
      <c r="AD15916" s="111"/>
      <c r="AH15916" s="111"/>
    </row>
    <row r="15917" spans="3:34">
      <c r="C15917" s="111"/>
      <c r="D15917" s="111"/>
      <c r="E15917" s="111"/>
      <c r="F15917" s="138"/>
      <c r="G15917" s="111"/>
      <c r="J15917" s="111"/>
      <c r="AD15917" s="111"/>
      <c r="AH15917" s="111"/>
    </row>
    <row r="15918" spans="3:34">
      <c r="C15918" s="111"/>
      <c r="D15918" s="111"/>
      <c r="E15918" s="111"/>
      <c r="F15918" s="138"/>
      <c r="G15918" s="111"/>
      <c r="J15918" s="111"/>
      <c r="AD15918" s="111"/>
      <c r="AH15918" s="111"/>
    </row>
    <row r="15919" spans="3:34">
      <c r="C15919" s="111"/>
      <c r="D15919" s="111"/>
      <c r="E15919" s="111"/>
      <c r="F15919" s="138"/>
      <c r="G15919" s="111"/>
      <c r="J15919" s="111"/>
      <c r="AD15919" s="111"/>
      <c r="AH15919" s="111"/>
    </row>
    <row r="15920" spans="3:34">
      <c r="C15920" s="111"/>
      <c r="D15920" s="111"/>
      <c r="E15920" s="111"/>
      <c r="F15920" s="138"/>
      <c r="G15920" s="111"/>
      <c r="J15920" s="111"/>
      <c r="AD15920" s="111"/>
      <c r="AH15920" s="111"/>
    </row>
    <row r="15921" spans="3:34">
      <c r="C15921" s="111"/>
      <c r="D15921" s="111"/>
      <c r="E15921" s="111"/>
      <c r="F15921" s="138"/>
      <c r="G15921" s="111"/>
      <c r="J15921" s="111"/>
      <c r="AD15921" s="111"/>
      <c r="AH15921" s="111"/>
    </row>
    <row r="15922" spans="3:34">
      <c r="C15922" s="111"/>
      <c r="D15922" s="111"/>
      <c r="E15922" s="111"/>
      <c r="F15922" s="138"/>
      <c r="G15922" s="111"/>
      <c r="J15922" s="111"/>
      <c r="AD15922" s="111"/>
      <c r="AH15922" s="111"/>
    </row>
    <row r="15923" spans="3:34">
      <c r="C15923" s="111"/>
      <c r="D15923" s="111"/>
      <c r="E15923" s="111"/>
      <c r="F15923" s="138"/>
      <c r="G15923" s="111"/>
      <c r="J15923" s="111"/>
      <c r="AD15923" s="111"/>
      <c r="AH15923" s="111"/>
    </row>
    <row r="15924" spans="3:34">
      <c r="C15924" s="111"/>
      <c r="D15924" s="111"/>
      <c r="E15924" s="111"/>
      <c r="F15924" s="138"/>
      <c r="G15924" s="111"/>
      <c r="J15924" s="111"/>
      <c r="AD15924" s="111"/>
      <c r="AH15924" s="111"/>
    </row>
    <row r="15925" spans="3:34">
      <c r="C15925" s="111"/>
      <c r="D15925" s="111"/>
      <c r="E15925" s="111"/>
      <c r="F15925" s="138"/>
      <c r="G15925" s="111"/>
      <c r="J15925" s="111"/>
      <c r="AD15925" s="111"/>
      <c r="AH15925" s="111"/>
    </row>
    <row r="15926" spans="3:34">
      <c r="C15926" s="111"/>
      <c r="D15926" s="111"/>
      <c r="E15926" s="111"/>
      <c r="F15926" s="138"/>
      <c r="G15926" s="111"/>
      <c r="J15926" s="111"/>
      <c r="AD15926" s="111"/>
      <c r="AH15926" s="111"/>
    </row>
    <row r="15927" spans="3:34">
      <c r="C15927" s="111"/>
      <c r="D15927" s="111"/>
      <c r="E15927" s="111"/>
      <c r="F15927" s="138"/>
      <c r="G15927" s="111"/>
      <c r="J15927" s="111"/>
      <c r="AD15927" s="111"/>
      <c r="AH15927" s="111"/>
    </row>
    <row r="15928" spans="3:34">
      <c r="C15928" s="111"/>
      <c r="D15928" s="111"/>
      <c r="E15928" s="111"/>
      <c r="F15928" s="138"/>
      <c r="G15928" s="111"/>
      <c r="J15928" s="111"/>
      <c r="AD15928" s="111"/>
      <c r="AH15928" s="111"/>
    </row>
    <row r="15929" spans="3:34">
      <c r="C15929" s="111"/>
      <c r="D15929" s="111"/>
      <c r="E15929" s="111"/>
      <c r="F15929" s="138"/>
      <c r="G15929" s="111"/>
      <c r="J15929" s="111"/>
      <c r="AD15929" s="111"/>
      <c r="AH15929" s="111"/>
    </row>
    <row r="15930" spans="3:34">
      <c r="C15930" s="111"/>
      <c r="D15930" s="111"/>
      <c r="E15930" s="111"/>
      <c r="F15930" s="138"/>
      <c r="G15930" s="111"/>
      <c r="J15930" s="111"/>
      <c r="AD15930" s="111"/>
      <c r="AH15930" s="111"/>
    </row>
    <row r="15931" spans="3:34">
      <c r="C15931" s="111"/>
      <c r="D15931" s="111"/>
      <c r="E15931" s="111"/>
      <c r="F15931" s="138"/>
      <c r="G15931" s="111"/>
      <c r="J15931" s="111"/>
      <c r="AD15931" s="111"/>
      <c r="AH15931" s="111"/>
    </row>
    <row r="15932" spans="3:34">
      <c r="C15932" s="111"/>
      <c r="D15932" s="111"/>
      <c r="E15932" s="111"/>
      <c r="F15932" s="138"/>
      <c r="G15932" s="111"/>
      <c r="J15932" s="111"/>
      <c r="AD15932" s="111"/>
      <c r="AH15932" s="111"/>
    </row>
    <row r="15933" spans="3:34">
      <c r="C15933" s="111"/>
      <c r="D15933" s="111"/>
      <c r="E15933" s="111"/>
      <c r="F15933" s="138"/>
      <c r="G15933" s="111"/>
      <c r="J15933" s="111"/>
      <c r="AD15933" s="111"/>
      <c r="AH15933" s="111"/>
    </row>
    <row r="15934" spans="3:34">
      <c r="C15934" s="111"/>
      <c r="D15934" s="111"/>
      <c r="E15934" s="111"/>
      <c r="F15934" s="138"/>
      <c r="G15934" s="111"/>
      <c r="J15934" s="111"/>
      <c r="AD15934" s="111"/>
      <c r="AH15934" s="111"/>
    </row>
    <row r="15935" spans="3:34">
      <c r="C15935" s="111"/>
      <c r="D15935" s="111"/>
      <c r="E15935" s="111"/>
      <c r="F15935" s="138"/>
      <c r="G15935" s="111"/>
      <c r="J15935" s="111"/>
      <c r="AD15935" s="111"/>
      <c r="AH15935" s="111"/>
    </row>
    <row r="15936" spans="3:34">
      <c r="C15936" s="111"/>
      <c r="D15936" s="111"/>
      <c r="E15936" s="111"/>
      <c r="F15936" s="138"/>
      <c r="G15936" s="111"/>
      <c r="J15936" s="111"/>
      <c r="AD15936" s="111"/>
      <c r="AH15936" s="111"/>
    </row>
    <row r="15937" spans="3:34">
      <c r="C15937" s="111"/>
      <c r="D15937" s="111"/>
      <c r="E15937" s="111"/>
      <c r="F15937" s="138"/>
      <c r="G15937" s="111"/>
      <c r="J15937" s="111"/>
      <c r="AD15937" s="111"/>
      <c r="AH15937" s="111"/>
    </row>
    <row r="15938" spans="3:34">
      <c r="C15938" s="111"/>
      <c r="D15938" s="111"/>
      <c r="E15938" s="111"/>
      <c r="F15938" s="138"/>
      <c r="G15938" s="111"/>
      <c r="J15938" s="111"/>
      <c r="AD15938" s="111"/>
      <c r="AH15938" s="111"/>
    </row>
    <row r="15939" spans="3:34">
      <c r="C15939" s="111"/>
      <c r="D15939" s="111"/>
      <c r="E15939" s="111"/>
      <c r="F15939" s="138"/>
      <c r="G15939" s="111"/>
      <c r="J15939" s="111"/>
      <c r="AD15939" s="111"/>
      <c r="AH15939" s="111"/>
    </row>
    <row r="15940" spans="3:34">
      <c r="C15940" s="111"/>
      <c r="D15940" s="111"/>
      <c r="E15940" s="111"/>
      <c r="F15940" s="138"/>
      <c r="G15940" s="111"/>
      <c r="J15940" s="111"/>
      <c r="AD15940" s="111"/>
      <c r="AH15940" s="111"/>
    </row>
    <row r="15941" spans="3:34">
      <c r="C15941" s="111"/>
      <c r="D15941" s="111"/>
      <c r="E15941" s="111"/>
      <c r="F15941" s="138"/>
      <c r="G15941" s="111"/>
      <c r="J15941" s="111"/>
      <c r="AD15941" s="111"/>
      <c r="AH15941" s="111"/>
    </row>
    <row r="15942" spans="3:34">
      <c r="C15942" s="111"/>
      <c r="D15942" s="111"/>
      <c r="E15942" s="111"/>
      <c r="F15942" s="138"/>
      <c r="G15942" s="111"/>
      <c r="J15942" s="111"/>
      <c r="AD15942" s="111"/>
      <c r="AH15942" s="111"/>
    </row>
    <row r="15943" spans="3:34">
      <c r="C15943" s="111"/>
      <c r="D15943" s="111"/>
      <c r="E15943" s="111"/>
      <c r="F15943" s="138"/>
      <c r="G15943" s="111"/>
      <c r="J15943" s="111"/>
      <c r="AD15943" s="111"/>
      <c r="AH15943" s="111"/>
    </row>
    <row r="15944" spans="3:34">
      <c r="C15944" s="111"/>
      <c r="D15944" s="111"/>
      <c r="E15944" s="111"/>
      <c r="F15944" s="138"/>
      <c r="G15944" s="111"/>
      <c r="J15944" s="111"/>
      <c r="AD15944" s="111"/>
      <c r="AH15944" s="111"/>
    </row>
    <row r="15945" spans="3:34">
      <c r="C15945" s="111"/>
      <c r="D15945" s="111"/>
      <c r="E15945" s="111"/>
      <c r="F15945" s="138"/>
      <c r="G15945" s="111"/>
      <c r="J15945" s="111"/>
      <c r="AD15945" s="111"/>
      <c r="AH15945" s="111"/>
    </row>
    <row r="15946" spans="3:34">
      <c r="C15946" s="111"/>
      <c r="D15946" s="111"/>
      <c r="E15946" s="111"/>
      <c r="F15946" s="138"/>
      <c r="G15946" s="111"/>
      <c r="J15946" s="111"/>
      <c r="AD15946" s="111"/>
      <c r="AH15946" s="111"/>
    </row>
    <row r="15947" spans="3:34">
      <c r="C15947" s="111"/>
      <c r="D15947" s="111"/>
      <c r="E15947" s="111"/>
      <c r="F15947" s="138"/>
      <c r="G15947" s="111"/>
      <c r="J15947" s="111"/>
      <c r="AD15947" s="111"/>
      <c r="AH15947" s="111"/>
    </row>
    <row r="15948" spans="3:34">
      <c r="C15948" s="111"/>
      <c r="D15948" s="111"/>
      <c r="E15948" s="111"/>
      <c r="F15948" s="138"/>
      <c r="G15948" s="111"/>
      <c r="J15948" s="111"/>
      <c r="AD15948" s="111"/>
      <c r="AH15948" s="111"/>
    </row>
    <row r="15949" spans="3:34">
      <c r="C15949" s="111"/>
      <c r="D15949" s="111"/>
      <c r="E15949" s="111"/>
      <c r="F15949" s="138"/>
      <c r="G15949" s="111"/>
      <c r="J15949" s="111"/>
      <c r="AD15949" s="111"/>
      <c r="AH15949" s="111"/>
    </row>
    <row r="15950" spans="3:34">
      <c r="C15950" s="111"/>
      <c r="D15950" s="111"/>
      <c r="E15950" s="111"/>
      <c r="F15950" s="138"/>
      <c r="G15950" s="111"/>
      <c r="J15950" s="111"/>
      <c r="AD15950" s="111"/>
      <c r="AH15950" s="111"/>
    </row>
    <row r="15951" spans="3:34">
      <c r="C15951" s="111"/>
      <c r="D15951" s="111"/>
      <c r="E15951" s="111"/>
      <c r="F15951" s="138"/>
      <c r="G15951" s="111"/>
      <c r="J15951" s="111"/>
      <c r="AD15951" s="111"/>
      <c r="AH15951" s="111"/>
    </row>
    <row r="15952" spans="3:34">
      <c r="C15952" s="111"/>
      <c r="D15952" s="111"/>
      <c r="E15952" s="111"/>
      <c r="F15952" s="138"/>
      <c r="G15952" s="111"/>
      <c r="J15952" s="111"/>
      <c r="AD15952" s="111"/>
      <c r="AH15952" s="111"/>
    </row>
    <row r="15953" spans="3:34">
      <c r="C15953" s="111"/>
      <c r="D15953" s="111"/>
      <c r="E15953" s="111"/>
      <c r="F15953" s="138"/>
      <c r="G15953" s="111"/>
      <c r="J15953" s="111"/>
      <c r="AD15953" s="111"/>
      <c r="AH15953" s="111"/>
    </row>
    <row r="15954" spans="3:34">
      <c r="C15954" s="111"/>
      <c r="D15954" s="111"/>
      <c r="E15954" s="111"/>
      <c r="F15954" s="138"/>
      <c r="G15954" s="111"/>
      <c r="J15954" s="111"/>
      <c r="AD15954" s="111"/>
      <c r="AH15954" s="111"/>
    </row>
    <row r="15955" spans="3:34">
      <c r="C15955" s="111"/>
      <c r="D15955" s="111"/>
      <c r="E15955" s="111"/>
      <c r="F15955" s="138"/>
      <c r="G15955" s="111"/>
      <c r="J15955" s="111"/>
      <c r="AD15955" s="111"/>
      <c r="AH15955" s="111"/>
    </row>
    <row r="15956" spans="3:34">
      <c r="C15956" s="111"/>
      <c r="D15956" s="111"/>
      <c r="E15956" s="111"/>
      <c r="F15956" s="138"/>
      <c r="G15956" s="111"/>
      <c r="J15956" s="111"/>
      <c r="AD15956" s="111"/>
      <c r="AH15956" s="111"/>
    </row>
    <row r="15957" spans="3:34">
      <c r="C15957" s="111"/>
      <c r="D15957" s="111"/>
      <c r="E15957" s="111"/>
      <c r="F15957" s="138"/>
      <c r="G15957" s="111"/>
      <c r="J15957" s="111"/>
      <c r="AD15957" s="111"/>
      <c r="AH15957" s="111"/>
    </row>
    <row r="15958" spans="3:34">
      <c r="C15958" s="111"/>
      <c r="D15958" s="111"/>
      <c r="E15958" s="111"/>
      <c r="F15958" s="138"/>
      <c r="G15958" s="111"/>
      <c r="J15958" s="111"/>
      <c r="AD15958" s="111"/>
      <c r="AH15958" s="111"/>
    </row>
    <row r="15959" spans="3:34">
      <c r="C15959" s="111"/>
      <c r="D15959" s="111"/>
      <c r="E15959" s="111"/>
      <c r="F15959" s="138"/>
      <c r="G15959" s="111"/>
      <c r="J15959" s="111"/>
      <c r="AD15959" s="111"/>
      <c r="AH15959" s="111"/>
    </row>
    <row r="15960" spans="3:34">
      <c r="C15960" s="111"/>
      <c r="D15960" s="111"/>
      <c r="E15960" s="111"/>
      <c r="F15960" s="138"/>
      <c r="G15960" s="111"/>
      <c r="J15960" s="111"/>
      <c r="AD15960" s="111"/>
      <c r="AH15960" s="111"/>
    </row>
    <row r="15961" spans="3:34">
      <c r="C15961" s="111"/>
      <c r="D15961" s="111"/>
      <c r="E15961" s="111"/>
      <c r="F15961" s="138"/>
      <c r="G15961" s="111"/>
      <c r="J15961" s="111"/>
      <c r="AD15961" s="111"/>
      <c r="AH15961" s="111"/>
    </row>
    <row r="15962" spans="3:34">
      <c r="C15962" s="111"/>
      <c r="D15962" s="111"/>
      <c r="E15962" s="111"/>
      <c r="F15962" s="138"/>
      <c r="G15962" s="111"/>
      <c r="J15962" s="111"/>
      <c r="AD15962" s="111"/>
      <c r="AH15962" s="111"/>
    </row>
    <row r="15963" spans="3:34">
      <c r="C15963" s="111"/>
      <c r="D15963" s="111"/>
      <c r="E15963" s="111"/>
      <c r="F15963" s="138"/>
      <c r="G15963" s="111"/>
      <c r="J15963" s="111"/>
      <c r="AD15963" s="111"/>
      <c r="AH15963" s="111"/>
    </row>
    <row r="15964" spans="3:34">
      <c r="C15964" s="111"/>
      <c r="D15964" s="111"/>
      <c r="E15964" s="111"/>
      <c r="F15964" s="138"/>
      <c r="G15964" s="111"/>
      <c r="J15964" s="111"/>
      <c r="AD15964" s="111"/>
      <c r="AH15964" s="111"/>
    </row>
    <row r="15965" spans="3:34">
      <c r="C15965" s="111"/>
      <c r="D15965" s="111"/>
      <c r="E15965" s="111"/>
      <c r="F15965" s="138"/>
      <c r="G15965" s="111"/>
      <c r="J15965" s="111"/>
      <c r="AD15965" s="111"/>
      <c r="AH15965" s="111"/>
    </row>
    <row r="15966" spans="3:34">
      <c r="C15966" s="111"/>
      <c r="D15966" s="111"/>
      <c r="E15966" s="111"/>
      <c r="F15966" s="138"/>
      <c r="G15966" s="111"/>
      <c r="J15966" s="111"/>
      <c r="AD15966" s="111"/>
      <c r="AH15966" s="111"/>
    </row>
    <row r="15967" spans="3:34">
      <c r="C15967" s="111"/>
      <c r="D15967" s="111"/>
      <c r="E15967" s="111"/>
      <c r="F15967" s="138"/>
      <c r="G15967" s="111"/>
      <c r="J15967" s="111"/>
      <c r="AD15967" s="111"/>
      <c r="AH15967" s="111"/>
    </row>
    <row r="15968" spans="3:34">
      <c r="C15968" s="111"/>
      <c r="D15968" s="111"/>
      <c r="E15968" s="111"/>
      <c r="F15968" s="138"/>
      <c r="G15968" s="111"/>
      <c r="J15968" s="111"/>
      <c r="AD15968" s="111"/>
      <c r="AH15968" s="111"/>
    </row>
    <row r="15969" spans="3:34">
      <c r="C15969" s="111"/>
      <c r="D15969" s="111"/>
      <c r="E15969" s="111"/>
      <c r="F15969" s="138"/>
      <c r="G15969" s="111"/>
      <c r="J15969" s="111"/>
      <c r="AD15969" s="111"/>
      <c r="AH15969" s="111"/>
    </row>
    <row r="15970" spans="3:34">
      <c r="C15970" s="111"/>
      <c r="D15970" s="111"/>
      <c r="E15970" s="111"/>
      <c r="F15970" s="138"/>
      <c r="G15970" s="111"/>
      <c r="J15970" s="111"/>
      <c r="AD15970" s="111"/>
      <c r="AH15970" s="111"/>
    </row>
    <row r="15971" spans="3:34">
      <c r="C15971" s="111"/>
      <c r="D15971" s="111"/>
      <c r="E15971" s="111"/>
      <c r="F15971" s="138"/>
      <c r="G15971" s="111"/>
      <c r="J15971" s="111"/>
      <c r="AD15971" s="111"/>
      <c r="AH15971" s="111"/>
    </row>
    <row r="15972" spans="3:34">
      <c r="C15972" s="111"/>
      <c r="D15972" s="111"/>
      <c r="E15972" s="111"/>
      <c r="F15972" s="138"/>
      <c r="G15972" s="111"/>
      <c r="J15972" s="111"/>
      <c r="AD15972" s="111"/>
      <c r="AH15972" s="111"/>
    </row>
    <row r="15973" spans="3:34">
      <c r="C15973" s="111"/>
      <c r="D15973" s="111"/>
      <c r="E15973" s="111"/>
      <c r="F15973" s="138"/>
      <c r="G15973" s="111"/>
      <c r="J15973" s="111"/>
      <c r="AD15973" s="111"/>
      <c r="AH15973" s="111"/>
    </row>
    <row r="15974" spans="3:34">
      <c r="C15974" s="111"/>
      <c r="D15974" s="111"/>
      <c r="E15974" s="111"/>
      <c r="F15974" s="138"/>
      <c r="G15974" s="111"/>
      <c r="J15974" s="111"/>
      <c r="AD15974" s="111"/>
      <c r="AH15974" s="111"/>
    </row>
    <row r="15975" spans="3:34">
      <c r="C15975" s="111"/>
      <c r="D15975" s="111"/>
      <c r="E15975" s="111"/>
      <c r="F15975" s="138"/>
      <c r="G15975" s="111"/>
      <c r="J15975" s="111"/>
      <c r="AD15975" s="111"/>
      <c r="AH15975" s="111"/>
    </row>
    <row r="15976" spans="3:34">
      <c r="C15976" s="111"/>
      <c r="D15976" s="111"/>
      <c r="E15976" s="111"/>
      <c r="F15976" s="138"/>
      <c r="G15976" s="111"/>
      <c r="J15976" s="111"/>
      <c r="AD15976" s="111"/>
      <c r="AH15976" s="111"/>
    </row>
    <row r="15977" spans="3:34">
      <c r="C15977" s="111"/>
      <c r="D15977" s="111"/>
      <c r="E15977" s="111"/>
      <c r="F15977" s="138"/>
      <c r="G15977" s="111"/>
      <c r="J15977" s="111"/>
      <c r="AD15977" s="111"/>
      <c r="AH15977" s="111"/>
    </row>
    <row r="15978" spans="3:34">
      <c r="C15978" s="111"/>
      <c r="D15978" s="111"/>
      <c r="E15978" s="111"/>
      <c r="F15978" s="138"/>
      <c r="G15978" s="111"/>
      <c r="J15978" s="111"/>
      <c r="AD15978" s="111"/>
      <c r="AH15978" s="111"/>
    </row>
    <row r="15979" spans="3:34">
      <c r="C15979" s="111"/>
      <c r="D15979" s="111"/>
      <c r="E15979" s="111"/>
      <c r="F15979" s="138"/>
      <c r="G15979" s="111"/>
      <c r="J15979" s="111"/>
      <c r="AD15979" s="111"/>
      <c r="AH15979" s="111"/>
    </row>
    <row r="15980" spans="3:34">
      <c r="C15980" s="111"/>
      <c r="D15980" s="111"/>
      <c r="E15980" s="111"/>
      <c r="F15980" s="138"/>
      <c r="G15980" s="111"/>
      <c r="J15980" s="111"/>
      <c r="AD15980" s="111"/>
      <c r="AH15980" s="111"/>
    </row>
    <row r="15981" spans="3:34">
      <c r="C15981" s="111"/>
      <c r="D15981" s="111"/>
      <c r="E15981" s="111"/>
      <c r="F15981" s="138"/>
      <c r="G15981" s="111"/>
      <c r="J15981" s="111"/>
      <c r="AD15981" s="111"/>
      <c r="AH15981" s="111"/>
    </row>
    <row r="15982" spans="3:34">
      <c r="C15982" s="111"/>
      <c r="D15982" s="111"/>
      <c r="E15982" s="111"/>
      <c r="F15982" s="138"/>
      <c r="G15982" s="111"/>
      <c r="J15982" s="111"/>
      <c r="AD15982" s="111"/>
      <c r="AH15982" s="111"/>
    </row>
    <row r="15983" spans="3:34">
      <c r="C15983" s="111"/>
      <c r="D15983" s="111"/>
      <c r="E15983" s="111"/>
      <c r="F15983" s="138"/>
      <c r="G15983" s="111"/>
      <c r="J15983" s="111"/>
      <c r="AD15983" s="111"/>
      <c r="AH15983" s="111"/>
    </row>
    <row r="15984" spans="3:34">
      <c r="C15984" s="111"/>
      <c r="D15984" s="111"/>
      <c r="E15984" s="111"/>
      <c r="F15984" s="138"/>
      <c r="G15984" s="111"/>
      <c r="J15984" s="111"/>
      <c r="AD15984" s="111"/>
      <c r="AH15984" s="111"/>
    </row>
    <row r="15985" spans="3:34">
      <c r="C15985" s="111"/>
      <c r="D15985" s="111"/>
      <c r="E15985" s="111"/>
      <c r="F15985" s="138"/>
      <c r="G15985" s="111"/>
      <c r="J15985" s="111"/>
      <c r="AD15985" s="111"/>
      <c r="AH15985" s="111"/>
    </row>
    <row r="15986" spans="3:34">
      <c r="C15986" s="111"/>
      <c r="D15986" s="111"/>
      <c r="E15986" s="111"/>
      <c r="F15986" s="138"/>
      <c r="G15986" s="111"/>
      <c r="J15986" s="111"/>
      <c r="AD15986" s="111"/>
      <c r="AH15986" s="111"/>
    </row>
    <row r="15987" spans="3:34">
      <c r="C15987" s="111"/>
      <c r="D15987" s="111"/>
      <c r="E15987" s="111"/>
      <c r="F15987" s="138"/>
      <c r="G15987" s="111"/>
      <c r="J15987" s="111"/>
      <c r="AD15987" s="111"/>
      <c r="AH15987" s="111"/>
    </row>
    <row r="15988" spans="3:34">
      <c r="C15988" s="111"/>
      <c r="D15988" s="111"/>
      <c r="E15988" s="111"/>
      <c r="F15988" s="138"/>
      <c r="G15988" s="111"/>
      <c r="J15988" s="111"/>
      <c r="AD15988" s="111"/>
      <c r="AH15988" s="111"/>
    </row>
    <row r="15989" spans="3:34">
      <c r="C15989" s="111"/>
      <c r="D15989" s="111"/>
      <c r="E15989" s="111"/>
      <c r="F15989" s="138"/>
      <c r="G15989" s="111"/>
      <c r="J15989" s="111"/>
      <c r="AD15989" s="111"/>
      <c r="AH15989" s="111"/>
    </row>
    <row r="15990" spans="3:34">
      <c r="C15990" s="111"/>
      <c r="D15990" s="111"/>
      <c r="E15990" s="111"/>
      <c r="F15990" s="138"/>
      <c r="G15990" s="111"/>
      <c r="J15990" s="111"/>
      <c r="AD15990" s="111"/>
      <c r="AH15990" s="111"/>
    </row>
    <row r="15991" spans="3:34">
      <c r="C15991" s="111"/>
      <c r="D15991" s="111"/>
      <c r="E15991" s="111"/>
      <c r="F15991" s="138"/>
      <c r="G15991" s="111"/>
      <c r="J15991" s="111"/>
      <c r="AD15991" s="111"/>
      <c r="AH15991" s="111"/>
    </row>
    <row r="15992" spans="3:34">
      <c r="C15992" s="111"/>
      <c r="D15992" s="111"/>
      <c r="E15992" s="111"/>
      <c r="F15992" s="138"/>
      <c r="G15992" s="111"/>
      <c r="J15992" s="111"/>
      <c r="AD15992" s="111"/>
      <c r="AH15992" s="111"/>
    </row>
    <row r="15993" spans="3:34">
      <c r="C15993" s="111"/>
      <c r="D15993" s="111"/>
      <c r="E15993" s="111"/>
      <c r="F15993" s="138"/>
      <c r="G15993" s="111"/>
      <c r="J15993" s="111"/>
      <c r="AD15993" s="111"/>
      <c r="AH15993" s="111"/>
    </row>
    <row r="15994" spans="3:34">
      <c r="C15994" s="111"/>
      <c r="D15994" s="111"/>
      <c r="E15994" s="111"/>
      <c r="F15994" s="138"/>
      <c r="G15994" s="111"/>
      <c r="J15994" s="111"/>
      <c r="AD15994" s="111"/>
      <c r="AH15994" s="111"/>
    </row>
    <row r="15995" spans="3:34">
      <c r="C15995" s="111"/>
      <c r="D15995" s="111"/>
      <c r="E15995" s="111"/>
      <c r="F15995" s="138"/>
      <c r="G15995" s="111"/>
      <c r="J15995" s="111"/>
      <c r="AD15995" s="111"/>
      <c r="AH15995" s="111"/>
    </row>
    <row r="15996" spans="3:34">
      <c r="C15996" s="111"/>
      <c r="D15996" s="111"/>
      <c r="E15996" s="111"/>
      <c r="F15996" s="138"/>
      <c r="G15996" s="111"/>
      <c r="J15996" s="111"/>
      <c r="AD15996" s="111"/>
      <c r="AH15996" s="111"/>
    </row>
    <row r="15997" spans="3:34">
      <c r="C15997" s="111"/>
      <c r="D15997" s="111"/>
      <c r="E15997" s="111"/>
      <c r="F15997" s="138"/>
      <c r="G15997" s="111"/>
      <c r="J15997" s="111"/>
      <c r="AD15997" s="111"/>
      <c r="AH15997" s="111"/>
    </row>
    <row r="15998" spans="3:34">
      <c r="C15998" s="111"/>
      <c r="D15998" s="111"/>
      <c r="E15998" s="111"/>
      <c r="F15998" s="138"/>
      <c r="G15998" s="111"/>
      <c r="J15998" s="111"/>
      <c r="AD15998" s="111"/>
      <c r="AH15998" s="111"/>
    </row>
    <row r="15999" spans="3:34">
      <c r="C15999" s="111"/>
      <c r="D15999" s="111"/>
      <c r="E15999" s="111"/>
      <c r="F15999" s="138"/>
      <c r="G15999" s="111"/>
      <c r="J15999" s="111"/>
      <c r="AD15999" s="111"/>
      <c r="AH15999" s="111"/>
    </row>
    <row r="16000" spans="3:34">
      <c r="C16000" s="111"/>
      <c r="D16000" s="111"/>
      <c r="E16000" s="111"/>
      <c r="F16000" s="138"/>
      <c r="G16000" s="111"/>
      <c r="J16000" s="111"/>
      <c r="AD16000" s="111"/>
      <c r="AH16000" s="111"/>
    </row>
    <row r="16001" spans="3:34">
      <c r="C16001" s="111"/>
      <c r="D16001" s="111"/>
      <c r="E16001" s="111"/>
      <c r="F16001" s="138"/>
      <c r="G16001" s="111"/>
      <c r="J16001" s="111"/>
      <c r="AD16001" s="111"/>
      <c r="AH16001" s="111"/>
    </row>
    <row r="16002" spans="3:34">
      <c r="C16002" s="111"/>
      <c r="D16002" s="111"/>
      <c r="E16002" s="111"/>
      <c r="F16002" s="138"/>
      <c r="G16002" s="111"/>
      <c r="J16002" s="111"/>
      <c r="AD16002" s="111"/>
      <c r="AH16002" s="111"/>
    </row>
    <row r="16003" spans="3:34">
      <c r="C16003" s="111"/>
      <c r="D16003" s="111"/>
      <c r="E16003" s="111"/>
      <c r="F16003" s="138"/>
      <c r="G16003" s="111"/>
      <c r="J16003" s="111"/>
      <c r="AD16003" s="111"/>
      <c r="AH16003" s="111"/>
    </row>
    <row r="16004" spans="3:34">
      <c r="C16004" s="111"/>
      <c r="D16004" s="111"/>
      <c r="E16004" s="111"/>
      <c r="F16004" s="138"/>
      <c r="G16004" s="111"/>
      <c r="J16004" s="111"/>
      <c r="AD16004" s="111"/>
      <c r="AH16004" s="111"/>
    </row>
    <row r="16005" spans="3:34">
      <c r="C16005" s="111"/>
      <c r="D16005" s="111"/>
      <c r="E16005" s="111"/>
      <c r="F16005" s="138"/>
      <c r="G16005" s="111"/>
      <c r="J16005" s="111"/>
      <c r="AD16005" s="111"/>
      <c r="AH16005" s="111"/>
    </row>
    <row r="16006" spans="3:34">
      <c r="C16006" s="111"/>
      <c r="D16006" s="111"/>
      <c r="E16006" s="111"/>
      <c r="F16006" s="138"/>
      <c r="G16006" s="111"/>
      <c r="J16006" s="111"/>
      <c r="AD16006" s="111"/>
      <c r="AH16006" s="111"/>
    </row>
    <row r="16007" spans="3:34">
      <c r="C16007" s="111"/>
      <c r="D16007" s="111"/>
      <c r="E16007" s="111"/>
      <c r="F16007" s="138"/>
      <c r="G16007" s="111"/>
      <c r="J16007" s="111"/>
      <c r="AD16007" s="111"/>
      <c r="AH16007" s="111"/>
    </row>
    <row r="16008" spans="3:34">
      <c r="C16008" s="111"/>
      <c r="D16008" s="111"/>
      <c r="E16008" s="111"/>
      <c r="F16008" s="138"/>
      <c r="G16008" s="111"/>
      <c r="J16008" s="111"/>
      <c r="AD16008" s="111"/>
      <c r="AH16008" s="111"/>
    </row>
    <row r="16009" spans="3:34">
      <c r="C16009" s="111"/>
      <c r="D16009" s="111"/>
      <c r="E16009" s="111"/>
      <c r="F16009" s="138"/>
      <c r="G16009" s="111"/>
      <c r="J16009" s="111"/>
      <c r="AD16009" s="111"/>
      <c r="AH16009" s="111"/>
    </row>
    <row r="16010" spans="3:34">
      <c r="C16010" s="111"/>
      <c r="D16010" s="111"/>
      <c r="E16010" s="111"/>
      <c r="F16010" s="138"/>
      <c r="G16010" s="111"/>
      <c r="J16010" s="111"/>
      <c r="AD16010" s="111"/>
      <c r="AH16010" s="111"/>
    </row>
    <row r="16011" spans="3:34">
      <c r="C16011" s="111"/>
      <c r="D16011" s="111"/>
      <c r="E16011" s="111"/>
      <c r="F16011" s="138"/>
      <c r="G16011" s="111"/>
      <c r="J16011" s="111"/>
      <c r="AD16011" s="111"/>
      <c r="AH16011" s="111"/>
    </row>
    <row r="16012" spans="3:34">
      <c r="C16012" s="111"/>
      <c r="D16012" s="111"/>
      <c r="E16012" s="111"/>
      <c r="F16012" s="138"/>
      <c r="G16012" s="111"/>
      <c r="J16012" s="111"/>
      <c r="AD16012" s="111"/>
      <c r="AH16012" s="111"/>
    </row>
    <row r="16013" spans="3:34">
      <c r="C16013" s="111"/>
      <c r="D16013" s="111"/>
      <c r="E16013" s="111"/>
      <c r="F16013" s="138"/>
      <c r="G16013" s="111"/>
      <c r="J16013" s="111"/>
      <c r="AD16013" s="111"/>
      <c r="AH16013" s="111"/>
    </row>
    <row r="16014" spans="3:34">
      <c r="C16014" s="111"/>
      <c r="D16014" s="111"/>
      <c r="E16014" s="111"/>
      <c r="F16014" s="138"/>
      <c r="G16014" s="111"/>
      <c r="J16014" s="111"/>
      <c r="AD16014" s="111"/>
      <c r="AH16014" s="111"/>
    </row>
    <row r="16015" spans="3:34">
      <c r="C16015" s="111"/>
      <c r="D16015" s="111"/>
      <c r="E16015" s="111"/>
      <c r="F16015" s="138"/>
      <c r="G16015" s="111"/>
      <c r="J16015" s="111"/>
      <c r="AD16015" s="111"/>
      <c r="AH16015" s="111"/>
    </row>
    <row r="16016" spans="3:34">
      <c r="C16016" s="111"/>
      <c r="D16016" s="111"/>
      <c r="E16016" s="111"/>
      <c r="F16016" s="138"/>
      <c r="G16016" s="111"/>
      <c r="J16016" s="111"/>
      <c r="AD16016" s="111"/>
      <c r="AH16016" s="111"/>
    </row>
    <row r="16017" spans="3:34">
      <c r="C16017" s="111"/>
      <c r="D16017" s="111"/>
      <c r="E16017" s="111"/>
      <c r="F16017" s="138"/>
      <c r="G16017" s="111"/>
      <c r="J16017" s="111"/>
      <c r="AD16017" s="111"/>
      <c r="AH16017" s="111"/>
    </row>
    <row r="16018" spans="3:34">
      <c r="C16018" s="111"/>
      <c r="D16018" s="111"/>
      <c r="E16018" s="111"/>
      <c r="F16018" s="138"/>
      <c r="G16018" s="111"/>
      <c r="J16018" s="111"/>
      <c r="AD16018" s="111"/>
      <c r="AH16018" s="111"/>
    </row>
    <row r="16019" spans="3:34">
      <c r="C16019" s="111"/>
      <c r="D16019" s="111"/>
      <c r="E16019" s="111"/>
      <c r="F16019" s="138"/>
      <c r="G16019" s="111"/>
      <c r="J16019" s="111"/>
      <c r="AD16019" s="111"/>
      <c r="AH16019" s="111"/>
    </row>
    <row r="16020" spans="3:34">
      <c r="C16020" s="111"/>
      <c r="D16020" s="111"/>
      <c r="E16020" s="111"/>
      <c r="F16020" s="138"/>
      <c r="G16020" s="111"/>
      <c r="J16020" s="111"/>
      <c r="AD16020" s="111"/>
      <c r="AH16020" s="111"/>
    </row>
    <row r="16021" spans="3:34">
      <c r="C16021" s="111"/>
      <c r="D16021" s="111"/>
      <c r="E16021" s="111"/>
      <c r="F16021" s="138"/>
      <c r="G16021" s="111"/>
      <c r="J16021" s="111"/>
      <c r="AD16021" s="111"/>
      <c r="AH16021" s="111"/>
    </row>
    <row r="16022" spans="3:34">
      <c r="C16022" s="111"/>
      <c r="D16022" s="111"/>
      <c r="E16022" s="111"/>
      <c r="F16022" s="138"/>
      <c r="G16022" s="111"/>
      <c r="J16022" s="111"/>
      <c r="AD16022" s="111"/>
      <c r="AH16022" s="111"/>
    </row>
    <row r="16023" spans="3:34">
      <c r="C16023" s="111"/>
      <c r="D16023" s="111"/>
      <c r="E16023" s="111"/>
      <c r="F16023" s="138"/>
      <c r="G16023" s="111"/>
      <c r="J16023" s="111"/>
      <c r="AD16023" s="111"/>
      <c r="AH16023" s="111"/>
    </row>
    <row r="16024" spans="3:34">
      <c r="C16024" s="111"/>
      <c r="D16024" s="111"/>
      <c r="E16024" s="111"/>
      <c r="F16024" s="138"/>
      <c r="G16024" s="111"/>
      <c r="J16024" s="111"/>
      <c r="AD16024" s="111"/>
      <c r="AH16024" s="111"/>
    </row>
    <row r="16025" spans="3:34">
      <c r="C16025" s="111"/>
      <c r="D16025" s="111"/>
      <c r="E16025" s="111"/>
      <c r="F16025" s="138"/>
      <c r="G16025" s="111"/>
      <c r="J16025" s="111"/>
      <c r="AD16025" s="111"/>
      <c r="AH16025" s="111"/>
    </row>
    <row r="16026" spans="3:34">
      <c r="C16026" s="111"/>
      <c r="D16026" s="111"/>
      <c r="E16026" s="111"/>
      <c r="F16026" s="138"/>
      <c r="G16026" s="111"/>
      <c r="J16026" s="111"/>
      <c r="AD16026" s="111"/>
      <c r="AH16026" s="111"/>
    </row>
    <row r="16027" spans="3:34">
      <c r="C16027" s="111"/>
      <c r="D16027" s="111"/>
      <c r="E16027" s="111"/>
      <c r="F16027" s="138"/>
      <c r="G16027" s="111"/>
      <c r="J16027" s="111"/>
      <c r="AD16027" s="111"/>
      <c r="AH16027" s="111"/>
    </row>
    <row r="16028" spans="3:34">
      <c r="C16028" s="111"/>
      <c r="D16028" s="111"/>
      <c r="E16028" s="111"/>
      <c r="F16028" s="138"/>
      <c r="G16028" s="111"/>
      <c r="J16028" s="111"/>
      <c r="AD16028" s="111"/>
      <c r="AH16028" s="111"/>
    </row>
    <row r="16029" spans="3:34">
      <c r="C16029" s="111"/>
      <c r="D16029" s="111"/>
      <c r="E16029" s="111"/>
      <c r="F16029" s="138"/>
      <c r="G16029" s="111"/>
      <c r="J16029" s="111"/>
      <c r="AD16029" s="111"/>
      <c r="AH16029" s="111"/>
    </row>
    <row r="16030" spans="3:34">
      <c r="C16030" s="111"/>
      <c r="D16030" s="111"/>
      <c r="E16030" s="111"/>
      <c r="F16030" s="138"/>
      <c r="G16030" s="111"/>
      <c r="J16030" s="111"/>
      <c r="AD16030" s="111"/>
      <c r="AH16030" s="111"/>
    </row>
    <row r="16031" spans="3:34">
      <c r="C16031" s="111"/>
      <c r="D16031" s="111"/>
      <c r="E16031" s="111"/>
      <c r="F16031" s="138"/>
      <c r="G16031" s="111"/>
      <c r="J16031" s="111"/>
      <c r="AD16031" s="111"/>
      <c r="AH16031" s="111"/>
    </row>
    <row r="16032" spans="3:34">
      <c r="C16032" s="111"/>
      <c r="D16032" s="111"/>
      <c r="E16032" s="111"/>
      <c r="F16032" s="138"/>
      <c r="G16032" s="111"/>
      <c r="J16032" s="111"/>
      <c r="AD16032" s="111"/>
      <c r="AH16032" s="111"/>
    </row>
    <row r="16033" spans="3:34">
      <c r="C16033" s="111"/>
      <c r="D16033" s="111"/>
      <c r="E16033" s="111"/>
      <c r="F16033" s="138"/>
      <c r="G16033" s="111"/>
      <c r="J16033" s="111"/>
      <c r="AD16033" s="111"/>
      <c r="AH16033" s="111"/>
    </row>
    <row r="16034" spans="3:34">
      <c r="C16034" s="111"/>
      <c r="D16034" s="111"/>
      <c r="E16034" s="111"/>
      <c r="F16034" s="138"/>
      <c r="G16034" s="111"/>
      <c r="J16034" s="111"/>
      <c r="AD16034" s="111"/>
      <c r="AH16034" s="111"/>
    </row>
    <row r="16035" spans="3:34">
      <c r="C16035" s="111"/>
      <c r="D16035" s="111"/>
      <c r="E16035" s="111"/>
      <c r="F16035" s="138"/>
      <c r="G16035" s="111"/>
      <c r="J16035" s="111"/>
      <c r="AD16035" s="111"/>
      <c r="AH16035" s="111"/>
    </row>
    <row r="16036" spans="3:34">
      <c r="C16036" s="111"/>
      <c r="D16036" s="111"/>
      <c r="E16036" s="111"/>
      <c r="F16036" s="138"/>
      <c r="G16036" s="111"/>
      <c r="J16036" s="111"/>
      <c r="AD16036" s="111"/>
      <c r="AH16036" s="111"/>
    </row>
    <row r="16037" spans="3:34">
      <c r="C16037" s="111"/>
      <c r="D16037" s="111"/>
      <c r="E16037" s="111"/>
      <c r="F16037" s="138"/>
      <c r="G16037" s="111"/>
      <c r="J16037" s="111"/>
      <c r="AD16037" s="111"/>
      <c r="AH16037" s="111"/>
    </row>
    <row r="16038" spans="3:34">
      <c r="C16038" s="111"/>
      <c r="D16038" s="111"/>
      <c r="E16038" s="111"/>
      <c r="F16038" s="138"/>
      <c r="G16038" s="111"/>
      <c r="J16038" s="111"/>
      <c r="AD16038" s="111"/>
      <c r="AH16038" s="111"/>
    </row>
    <row r="16039" spans="3:34">
      <c r="C16039" s="111"/>
      <c r="D16039" s="111"/>
      <c r="E16039" s="111"/>
      <c r="F16039" s="138"/>
      <c r="G16039" s="111"/>
      <c r="J16039" s="111"/>
      <c r="AD16039" s="111"/>
      <c r="AH16039" s="111"/>
    </row>
    <row r="16040" spans="3:34">
      <c r="C16040" s="111"/>
      <c r="D16040" s="111"/>
      <c r="E16040" s="111"/>
      <c r="F16040" s="138"/>
      <c r="G16040" s="111"/>
      <c r="J16040" s="111"/>
      <c r="AD16040" s="111"/>
      <c r="AH16040" s="111"/>
    </row>
    <row r="16041" spans="3:34">
      <c r="C16041" s="111"/>
      <c r="D16041" s="111"/>
      <c r="E16041" s="111"/>
      <c r="F16041" s="138"/>
      <c r="G16041" s="111"/>
      <c r="J16041" s="111"/>
      <c r="AD16041" s="111"/>
      <c r="AH16041" s="111"/>
    </row>
    <row r="16042" spans="3:34">
      <c r="C16042" s="111"/>
      <c r="D16042" s="111"/>
      <c r="E16042" s="111"/>
      <c r="F16042" s="138"/>
      <c r="G16042" s="111"/>
      <c r="J16042" s="111"/>
      <c r="AD16042" s="111"/>
      <c r="AH16042" s="111"/>
    </row>
    <row r="16043" spans="3:34">
      <c r="C16043" s="111"/>
      <c r="D16043" s="111"/>
      <c r="E16043" s="111"/>
      <c r="F16043" s="138"/>
      <c r="G16043" s="111"/>
      <c r="J16043" s="111"/>
      <c r="AD16043" s="111"/>
      <c r="AH16043" s="111"/>
    </row>
    <row r="16044" spans="3:34">
      <c r="C16044" s="111"/>
      <c r="D16044" s="111"/>
      <c r="E16044" s="111"/>
      <c r="F16044" s="138"/>
      <c r="G16044" s="111"/>
      <c r="J16044" s="111"/>
      <c r="AD16044" s="111"/>
      <c r="AH16044" s="111"/>
    </row>
    <row r="16045" spans="3:34">
      <c r="C16045" s="111"/>
      <c r="D16045" s="111"/>
      <c r="E16045" s="111"/>
      <c r="F16045" s="138"/>
      <c r="G16045" s="111"/>
      <c r="J16045" s="111"/>
      <c r="AD16045" s="111"/>
      <c r="AH16045" s="111"/>
    </row>
    <row r="16046" spans="3:34">
      <c r="C16046" s="111"/>
      <c r="D16046" s="111"/>
      <c r="E16046" s="111"/>
      <c r="F16046" s="138"/>
      <c r="G16046" s="111"/>
      <c r="J16046" s="111"/>
      <c r="AD16046" s="111"/>
      <c r="AH16046" s="111"/>
    </row>
    <row r="16047" spans="3:34">
      <c r="C16047" s="111"/>
      <c r="D16047" s="111"/>
      <c r="E16047" s="111"/>
      <c r="F16047" s="138"/>
      <c r="G16047" s="111"/>
      <c r="J16047" s="111"/>
      <c r="AD16047" s="111"/>
      <c r="AH16047" s="111"/>
    </row>
    <row r="16048" spans="3:34">
      <c r="C16048" s="111"/>
      <c r="D16048" s="111"/>
      <c r="E16048" s="111"/>
      <c r="F16048" s="138"/>
      <c r="G16048" s="111"/>
      <c r="J16048" s="111"/>
      <c r="AD16048" s="111"/>
      <c r="AH16048" s="111"/>
    </row>
    <row r="16049" spans="3:34">
      <c r="C16049" s="111"/>
      <c r="D16049" s="111"/>
      <c r="E16049" s="111"/>
      <c r="F16049" s="138"/>
      <c r="G16049" s="111"/>
      <c r="J16049" s="111"/>
      <c r="AD16049" s="111"/>
      <c r="AH16049" s="111"/>
    </row>
    <row r="16050" spans="3:34">
      <c r="C16050" s="111"/>
      <c r="D16050" s="111"/>
      <c r="E16050" s="111"/>
      <c r="F16050" s="138"/>
      <c r="G16050" s="111"/>
      <c r="J16050" s="111"/>
      <c r="AD16050" s="111"/>
      <c r="AH16050" s="111"/>
    </row>
    <row r="16051" spans="3:34">
      <c r="C16051" s="111"/>
      <c r="D16051" s="111"/>
      <c r="E16051" s="111"/>
      <c r="F16051" s="138"/>
      <c r="G16051" s="111"/>
      <c r="J16051" s="111"/>
      <c r="AD16051" s="111"/>
      <c r="AH16051" s="111"/>
    </row>
    <row r="16052" spans="3:34">
      <c r="C16052" s="111"/>
      <c r="D16052" s="111"/>
      <c r="E16052" s="111"/>
      <c r="F16052" s="138"/>
      <c r="G16052" s="111"/>
      <c r="J16052" s="111"/>
      <c r="AD16052" s="111"/>
      <c r="AH16052" s="111"/>
    </row>
    <row r="16053" spans="3:34">
      <c r="C16053" s="111"/>
      <c r="D16053" s="111"/>
      <c r="E16053" s="111"/>
      <c r="F16053" s="138"/>
      <c r="G16053" s="111"/>
      <c r="J16053" s="111"/>
      <c r="AD16053" s="111"/>
      <c r="AH16053" s="111"/>
    </row>
    <row r="16054" spans="3:34">
      <c r="C16054" s="111"/>
      <c r="D16054" s="111"/>
      <c r="E16054" s="111"/>
      <c r="F16054" s="138"/>
      <c r="G16054" s="111"/>
      <c r="J16054" s="111"/>
      <c r="AD16054" s="111"/>
      <c r="AH16054" s="111"/>
    </row>
    <row r="16055" spans="3:34">
      <c r="C16055" s="111"/>
      <c r="D16055" s="111"/>
      <c r="E16055" s="111"/>
      <c r="F16055" s="138"/>
      <c r="G16055" s="111"/>
      <c r="J16055" s="111"/>
      <c r="AD16055" s="111"/>
      <c r="AH16055" s="111"/>
    </row>
    <row r="16056" spans="3:34">
      <c r="C16056" s="111"/>
      <c r="D16056" s="111"/>
      <c r="E16056" s="111"/>
      <c r="F16056" s="138"/>
      <c r="G16056" s="111"/>
      <c r="J16056" s="111"/>
      <c r="AD16056" s="111"/>
      <c r="AH16056" s="111"/>
    </row>
    <row r="16057" spans="3:34">
      <c r="C16057" s="111"/>
      <c r="D16057" s="111"/>
      <c r="E16057" s="111"/>
      <c r="F16057" s="138"/>
      <c r="G16057" s="111"/>
      <c r="J16057" s="111"/>
      <c r="AD16057" s="111"/>
      <c r="AH16057" s="111"/>
    </row>
    <row r="16058" spans="3:34">
      <c r="C16058" s="111"/>
      <c r="D16058" s="111"/>
      <c r="E16058" s="111"/>
      <c r="F16058" s="138"/>
      <c r="G16058" s="111"/>
      <c r="J16058" s="111"/>
      <c r="AD16058" s="111"/>
      <c r="AH16058" s="111"/>
    </row>
    <row r="16059" spans="3:34">
      <c r="C16059" s="111"/>
      <c r="D16059" s="111"/>
      <c r="E16059" s="111"/>
      <c r="F16059" s="138"/>
      <c r="G16059" s="111"/>
      <c r="J16059" s="111"/>
      <c r="AD16059" s="111"/>
      <c r="AH16059" s="111"/>
    </row>
    <row r="16060" spans="3:34">
      <c r="C16060" s="111"/>
      <c r="D16060" s="111"/>
      <c r="E16060" s="111"/>
      <c r="F16060" s="138"/>
      <c r="G16060" s="111"/>
      <c r="J16060" s="111"/>
      <c r="AD16060" s="111"/>
      <c r="AH16060" s="111"/>
    </row>
    <row r="16061" spans="3:34">
      <c r="C16061" s="111"/>
      <c r="D16061" s="111"/>
      <c r="E16061" s="111"/>
      <c r="F16061" s="138"/>
      <c r="G16061" s="111"/>
      <c r="J16061" s="111"/>
      <c r="AD16061" s="111"/>
      <c r="AH16061" s="111"/>
    </row>
    <row r="16062" spans="3:34">
      <c r="C16062" s="111"/>
      <c r="D16062" s="111"/>
      <c r="E16062" s="111"/>
      <c r="F16062" s="138"/>
      <c r="G16062" s="111"/>
      <c r="J16062" s="111"/>
      <c r="AD16062" s="111"/>
      <c r="AH16062" s="111"/>
    </row>
    <row r="16063" spans="3:34">
      <c r="C16063" s="111"/>
      <c r="D16063" s="111"/>
      <c r="E16063" s="111"/>
      <c r="F16063" s="138"/>
      <c r="G16063" s="111"/>
      <c r="J16063" s="111"/>
      <c r="AD16063" s="111"/>
      <c r="AH16063" s="111"/>
    </row>
    <row r="16064" spans="3:34">
      <c r="C16064" s="111"/>
      <c r="D16064" s="111"/>
      <c r="E16064" s="111"/>
      <c r="F16064" s="138"/>
      <c r="G16064" s="111"/>
      <c r="J16064" s="111"/>
      <c r="AD16064" s="111"/>
      <c r="AH16064" s="111"/>
    </row>
    <row r="16065" spans="3:34">
      <c r="C16065" s="111"/>
      <c r="D16065" s="111"/>
      <c r="E16065" s="111"/>
      <c r="F16065" s="138"/>
      <c r="G16065" s="111"/>
      <c r="J16065" s="111"/>
      <c r="AD16065" s="111"/>
      <c r="AH16065" s="111"/>
    </row>
    <row r="16066" spans="3:34">
      <c r="C16066" s="111"/>
      <c r="D16066" s="111"/>
      <c r="E16066" s="111"/>
      <c r="F16066" s="138"/>
      <c r="G16066" s="111"/>
      <c r="J16066" s="111"/>
      <c r="AD16066" s="111"/>
      <c r="AH16066" s="111"/>
    </row>
    <row r="16067" spans="3:34">
      <c r="C16067" s="111"/>
      <c r="D16067" s="111"/>
      <c r="E16067" s="111"/>
      <c r="F16067" s="138"/>
      <c r="G16067" s="111"/>
      <c r="J16067" s="111"/>
      <c r="AD16067" s="111"/>
      <c r="AH16067" s="111"/>
    </row>
    <row r="16068" spans="3:34">
      <c r="C16068" s="111"/>
      <c r="D16068" s="111"/>
      <c r="E16068" s="111"/>
      <c r="F16068" s="138"/>
      <c r="G16068" s="111"/>
      <c r="J16068" s="111"/>
      <c r="AD16068" s="111"/>
      <c r="AH16068" s="111"/>
    </row>
    <row r="16069" spans="3:34">
      <c r="C16069" s="111"/>
      <c r="D16069" s="111"/>
      <c r="E16069" s="111"/>
      <c r="F16069" s="138"/>
      <c r="G16069" s="111"/>
      <c r="J16069" s="111"/>
      <c r="AD16069" s="111"/>
      <c r="AH16069" s="111"/>
    </row>
    <row r="16070" spans="3:34">
      <c r="C16070" s="111"/>
      <c r="D16070" s="111"/>
      <c r="E16070" s="111"/>
      <c r="F16070" s="138"/>
      <c r="G16070" s="111"/>
      <c r="J16070" s="111"/>
      <c r="AD16070" s="111"/>
      <c r="AH16070" s="111"/>
    </row>
    <row r="16071" spans="3:34">
      <c r="C16071" s="111"/>
      <c r="D16071" s="111"/>
      <c r="E16071" s="111"/>
      <c r="F16071" s="138"/>
      <c r="G16071" s="111"/>
      <c r="J16071" s="111"/>
      <c r="AD16071" s="111"/>
      <c r="AH16071" s="111"/>
    </row>
    <row r="16072" spans="3:34">
      <c r="C16072" s="111"/>
      <c r="D16072" s="111"/>
      <c r="E16072" s="111"/>
      <c r="F16072" s="138"/>
      <c r="G16072" s="111"/>
      <c r="J16072" s="111"/>
      <c r="AD16072" s="111"/>
      <c r="AH16072" s="111"/>
    </row>
    <row r="16073" spans="3:34">
      <c r="C16073" s="111"/>
      <c r="D16073" s="111"/>
      <c r="E16073" s="111"/>
      <c r="F16073" s="138"/>
      <c r="G16073" s="111"/>
      <c r="J16073" s="111"/>
      <c r="AD16073" s="111"/>
      <c r="AH16073" s="111"/>
    </row>
    <row r="16074" spans="3:34">
      <c r="C16074" s="111"/>
      <c r="D16074" s="111"/>
      <c r="E16074" s="111"/>
      <c r="F16074" s="138"/>
      <c r="G16074" s="111"/>
      <c r="J16074" s="111"/>
      <c r="AD16074" s="111"/>
      <c r="AH16074" s="111"/>
    </row>
    <row r="16075" spans="3:34">
      <c r="C16075" s="111"/>
      <c r="D16075" s="111"/>
      <c r="E16075" s="111"/>
      <c r="F16075" s="138"/>
      <c r="G16075" s="111"/>
      <c r="J16075" s="111"/>
      <c r="AD16075" s="111"/>
      <c r="AH16075" s="111"/>
    </row>
    <row r="16076" spans="3:34">
      <c r="C16076" s="111"/>
      <c r="D16076" s="111"/>
      <c r="E16076" s="111"/>
      <c r="F16076" s="138"/>
      <c r="G16076" s="111"/>
      <c r="J16076" s="111"/>
      <c r="AD16076" s="111"/>
      <c r="AH16076" s="111"/>
    </row>
    <row r="16077" spans="3:34">
      <c r="C16077" s="111"/>
      <c r="D16077" s="111"/>
      <c r="E16077" s="111"/>
      <c r="F16077" s="138"/>
      <c r="G16077" s="111"/>
      <c r="J16077" s="111"/>
      <c r="AD16077" s="111"/>
      <c r="AH16077" s="111"/>
    </row>
    <row r="16078" spans="3:34">
      <c r="C16078" s="111"/>
      <c r="D16078" s="111"/>
      <c r="E16078" s="111"/>
      <c r="F16078" s="138"/>
      <c r="G16078" s="111"/>
      <c r="J16078" s="111"/>
      <c r="AD16078" s="111"/>
      <c r="AH16078" s="111"/>
    </row>
    <row r="16079" spans="3:34">
      <c r="C16079" s="111"/>
      <c r="D16079" s="111"/>
      <c r="E16079" s="111"/>
      <c r="F16079" s="138"/>
      <c r="G16079" s="111"/>
      <c r="J16079" s="111"/>
      <c r="AD16079" s="111"/>
      <c r="AH16079" s="111"/>
    </row>
    <row r="16080" spans="3:34">
      <c r="C16080" s="111"/>
      <c r="D16080" s="111"/>
      <c r="E16080" s="111"/>
      <c r="F16080" s="138"/>
      <c r="G16080" s="111"/>
      <c r="J16080" s="111"/>
      <c r="AD16080" s="111"/>
      <c r="AH16080" s="111"/>
    </row>
    <row r="16081" spans="3:34">
      <c r="C16081" s="111"/>
      <c r="D16081" s="111"/>
      <c r="E16081" s="111"/>
      <c r="F16081" s="138"/>
      <c r="G16081" s="111"/>
      <c r="J16081" s="111"/>
      <c r="AD16081" s="111"/>
      <c r="AH16081" s="111"/>
    </row>
    <row r="16082" spans="3:34">
      <c r="C16082" s="111"/>
      <c r="D16082" s="111"/>
      <c r="E16082" s="111"/>
      <c r="F16082" s="138"/>
      <c r="G16082" s="111"/>
      <c r="J16082" s="111"/>
      <c r="AD16082" s="111"/>
      <c r="AH16082" s="111"/>
    </row>
    <row r="16083" spans="3:34">
      <c r="C16083" s="111"/>
      <c r="D16083" s="111"/>
      <c r="E16083" s="111"/>
      <c r="F16083" s="138"/>
      <c r="G16083" s="111"/>
      <c r="J16083" s="111"/>
      <c r="AD16083" s="111"/>
      <c r="AH16083" s="111"/>
    </row>
    <row r="16084" spans="3:34">
      <c r="C16084" s="111"/>
      <c r="D16084" s="111"/>
      <c r="E16084" s="111"/>
      <c r="F16084" s="138"/>
      <c r="G16084" s="111"/>
      <c r="J16084" s="111"/>
      <c r="AD16084" s="111"/>
      <c r="AH16084" s="111"/>
    </row>
    <row r="16085" spans="3:34">
      <c r="C16085" s="111"/>
      <c r="D16085" s="111"/>
      <c r="E16085" s="111"/>
      <c r="F16085" s="138"/>
      <c r="G16085" s="111"/>
      <c r="J16085" s="111"/>
      <c r="AD16085" s="111"/>
      <c r="AH16085" s="111"/>
    </row>
    <row r="16086" spans="3:34">
      <c r="C16086" s="111"/>
      <c r="D16086" s="111"/>
      <c r="E16086" s="111"/>
      <c r="F16086" s="138"/>
      <c r="G16086" s="111"/>
      <c r="J16086" s="111"/>
      <c r="AD16086" s="111"/>
      <c r="AH16086" s="111"/>
    </row>
    <row r="16087" spans="3:34">
      <c r="C16087" s="111"/>
      <c r="D16087" s="111"/>
      <c r="E16087" s="111"/>
      <c r="F16087" s="138"/>
      <c r="G16087" s="111"/>
      <c r="J16087" s="111"/>
      <c r="AD16087" s="111"/>
      <c r="AH16087" s="111"/>
    </row>
    <row r="16088" spans="3:34">
      <c r="C16088" s="111"/>
      <c r="D16088" s="111"/>
      <c r="E16088" s="111"/>
      <c r="F16088" s="138"/>
      <c r="G16088" s="111"/>
      <c r="J16088" s="111"/>
      <c r="AD16088" s="111"/>
      <c r="AH16088" s="111"/>
    </row>
    <row r="16089" spans="3:34">
      <c r="C16089" s="111"/>
      <c r="D16089" s="111"/>
      <c r="E16089" s="111"/>
      <c r="F16089" s="138"/>
      <c r="G16089" s="111"/>
      <c r="J16089" s="111"/>
      <c r="AD16089" s="111"/>
      <c r="AH16089" s="111"/>
    </row>
    <row r="16090" spans="3:34">
      <c r="C16090" s="111"/>
      <c r="D16090" s="111"/>
      <c r="E16090" s="111"/>
      <c r="F16090" s="138"/>
      <c r="G16090" s="111"/>
      <c r="J16090" s="111"/>
      <c r="AD16090" s="111"/>
      <c r="AH16090" s="111"/>
    </row>
    <row r="16091" spans="3:34">
      <c r="C16091" s="111"/>
      <c r="D16091" s="111"/>
      <c r="E16091" s="111"/>
      <c r="F16091" s="138"/>
      <c r="G16091" s="111"/>
      <c r="J16091" s="111"/>
      <c r="AD16091" s="111"/>
      <c r="AH16091" s="111"/>
    </row>
    <row r="16092" spans="3:34">
      <c r="C16092" s="111"/>
      <c r="D16092" s="111"/>
      <c r="E16092" s="111"/>
      <c r="F16092" s="138"/>
      <c r="G16092" s="111"/>
      <c r="J16092" s="111"/>
      <c r="AD16092" s="111"/>
      <c r="AH16092" s="111"/>
    </row>
    <row r="16093" spans="3:34">
      <c r="C16093" s="111"/>
      <c r="D16093" s="111"/>
      <c r="E16093" s="111"/>
      <c r="F16093" s="138"/>
      <c r="G16093" s="111"/>
      <c r="J16093" s="111"/>
      <c r="AD16093" s="111"/>
      <c r="AH16093" s="111"/>
    </row>
    <row r="16094" spans="3:34">
      <c r="C16094" s="111"/>
      <c r="D16094" s="111"/>
      <c r="E16094" s="111"/>
      <c r="F16094" s="138"/>
      <c r="G16094" s="111"/>
      <c r="J16094" s="111"/>
      <c r="AD16094" s="111"/>
      <c r="AH16094" s="111"/>
    </row>
    <row r="16095" spans="3:34">
      <c r="C16095" s="111"/>
      <c r="D16095" s="111"/>
      <c r="E16095" s="111"/>
      <c r="F16095" s="138"/>
      <c r="G16095" s="111"/>
      <c r="J16095" s="111"/>
      <c r="AD16095" s="111"/>
      <c r="AH16095" s="111"/>
    </row>
    <row r="16096" spans="3:34">
      <c r="C16096" s="111"/>
      <c r="D16096" s="111"/>
      <c r="E16096" s="111"/>
      <c r="F16096" s="138"/>
      <c r="G16096" s="111"/>
      <c r="J16096" s="111"/>
      <c r="AD16096" s="111"/>
      <c r="AH16096" s="111"/>
    </row>
    <row r="16097" spans="3:34">
      <c r="C16097" s="111"/>
      <c r="D16097" s="111"/>
      <c r="E16097" s="111"/>
      <c r="F16097" s="138"/>
      <c r="G16097" s="111"/>
      <c r="J16097" s="111"/>
      <c r="AD16097" s="111"/>
      <c r="AH16097" s="111"/>
    </row>
    <row r="16098" spans="3:34">
      <c r="C16098" s="111"/>
      <c r="D16098" s="111"/>
      <c r="E16098" s="111"/>
      <c r="F16098" s="138"/>
      <c r="G16098" s="111"/>
      <c r="J16098" s="111"/>
      <c r="AD16098" s="111"/>
      <c r="AH16098" s="111"/>
    </row>
    <row r="16099" spans="3:34">
      <c r="C16099" s="111"/>
      <c r="D16099" s="111"/>
      <c r="E16099" s="111"/>
      <c r="F16099" s="138"/>
      <c r="G16099" s="111"/>
      <c r="J16099" s="111"/>
      <c r="AD16099" s="111"/>
      <c r="AH16099" s="111"/>
    </row>
    <row r="16100" spans="3:34">
      <c r="C16100" s="111"/>
      <c r="D16100" s="111"/>
      <c r="E16100" s="111"/>
      <c r="F16100" s="138"/>
      <c r="G16100" s="111"/>
      <c r="J16100" s="111"/>
      <c r="AD16100" s="111"/>
      <c r="AH16100" s="111"/>
    </row>
    <row r="16101" spans="3:34">
      <c r="C16101" s="111"/>
      <c r="D16101" s="111"/>
      <c r="E16101" s="111"/>
      <c r="F16101" s="138"/>
      <c r="G16101" s="111"/>
      <c r="J16101" s="111"/>
      <c r="AD16101" s="111"/>
      <c r="AH16101" s="111"/>
    </row>
    <row r="16102" spans="3:34">
      <c r="C16102" s="111"/>
      <c r="D16102" s="111"/>
      <c r="E16102" s="111"/>
      <c r="F16102" s="138"/>
      <c r="G16102" s="111"/>
      <c r="J16102" s="111"/>
      <c r="AD16102" s="111"/>
      <c r="AH16102" s="111"/>
    </row>
    <row r="16103" spans="3:34">
      <c r="C16103" s="111"/>
      <c r="D16103" s="111"/>
      <c r="E16103" s="111"/>
      <c r="F16103" s="138"/>
      <c r="G16103" s="111"/>
      <c r="J16103" s="111"/>
      <c r="AD16103" s="111"/>
      <c r="AH16103" s="111"/>
    </row>
    <row r="16104" spans="3:34">
      <c r="C16104" s="111"/>
      <c r="D16104" s="111"/>
      <c r="E16104" s="111"/>
      <c r="F16104" s="138"/>
      <c r="G16104" s="111"/>
      <c r="J16104" s="111"/>
      <c r="AD16104" s="111"/>
      <c r="AH16104" s="111"/>
    </row>
    <row r="16105" spans="3:34">
      <c r="C16105" s="111"/>
      <c r="D16105" s="111"/>
      <c r="E16105" s="111"/>
      <c r="F16105" s="138"/>
      <c r="G16105" s="111"/>
      <c r="J16105" s="111"/>
      <c r="AD16105" s="111"/>
      <c r="AH16105" s="111"/>
    </row>
    <row r="16106" spans="3:34">
      <c r="C16106" s="111"/>
      <c r="D16106" s="111"/>
      <c r="E16106" s="111"/>
      <c r="F16106" s="138"/>
      <c r="G16106" s="111"/>
      <c r="J16106" s="111"/>
      <c r="AD16106" s="111"/>
      <c r="AH16106" s="111"/>
    </row>
    <row r="16107" spans="3:34">
      <c r="C16107" s="111"/>
      <c r="D16107" s="111"/>
      <c r="E16107" s="111"/>
      <c r="F16107" s="138"/>
      <c r="G16107" s="111"/>
      <c r="J16107" s="111"/>
      <c r="AD16107" s="111"/>
      <c r="AH16107" s="111"/>
    </row>
    <row r="16108" spans="3:34">
      <c r="C16108" s="111"/>
      <c r="D16108" s="111"/>
      <c r="E16108" s="111"/>
      <c r="F16108" s="138"/>
      <c r="G16108" s="111"/>
      <c r="J16108" s="111"/>
      <c r="AD16108" s="111"/>
      <c r="AH16108" s="111"/>
    </row>
    <row r="16109" spans="3:34">
      <c r="C16109" s="111"/>
      <c r="D16109" s="111"/>
      <c r="E16109" s="111"/>
      <c r="F16109" s="138"/>
      <c r="G16109" s="111"/>
      <c r="J16109" s="111"/>
      <c r="AD16109" s="111"/>
      <c r="AH16109" s="111"/>
    </row>
    <row r="16110" spans="3:34">
      <c r="C16110" s="111"/>
      <c r="D16110" s="111"/>
      <c r="E16110" s="111"/>
      <c r="F16110" s="138"/>
      <c r="G16110" s="111"/>
      <c r="J16110" s="111"/>
      <c r="AD16110" s="111"/>
      <c r="AH16110" s="111"/>
    </row>
    <row r="16111" spans="3:34">
      <c r="C16111" s="111"/>
      <c r="D16111" s="111"/>
      <c r="E16111" s="111"/>
      <c r="F16111" s="138"/>
      <c r="G16111" s="111"/>
      <c r="J16111" s="111"/>
      <c r="AD16111" s="111"/>
      <c r="AH16111" s="111"/>
    </row>
    <row r="16112" spans="3:34">
      <c r="C16112" s="111"/>
      <c r="D16112" s="111"/>
      <c r="E16112" s="111"/>
      <c r="F16112" s="138"/>
      <c r="G16112" s="111"/>
      <c r="J16112" s="111"/>
      <c r="AD16112" s="111"/>
      <c r="AH16112" s="111"/>
    </row>
    <row r="16113" spans="3:34">
      <c r="C16113" s="111"/>
      <c r="D16113" s="111"/>
      <c r="E16113" s="111"/>
      <c r="F16113" s="138"/>
      <c r="G16113" s="111"/>
      <c r="J16113" s="111"/>
      <c r="AD16113" s="111"/>
      <c r="AH16113" s="111"/>
    </row>
    <row r="16114" spans="3:34">
      <c r="C16114" s="111"/>
      <c r="D16114" s="111"/>
      <c r="E16114" s="111"/>
      <c r="F16114" s="138"/>
      <c r="G16114" s="111"/>
      <c r="J16114" s="111"/>
      <c r="AD16114" s="111"/>
      <c r="AH16114" s="111"/>
    </row>
    <row r="16115" spans="3:34">
      <c r="C16115" s="111"/>
      <c r="D16115" s="111"/>
      <c r="E16115" s="111"/>
      <c r="F16115" s="138"/>
      <c r="G16115" s="111"/>
      <c r="J16115" s="111"/>
      <c r="AD16115" s="111"/>
      <c r="AH16115" s="111"/>
    </row>
    <row r="16116" spans="3:34">
      <c r="C16116" s="111"/>
      <c r="D16116" s="111"/>
      <c r="E16116" s="111"/>
      <c r="F16116" s="138"/>
      <c r="G16116" s="111"/>
      <c r="J16116" s="111"/>
      <c r="AD16116" s="111"/>
      <c r="AH16116" s="111"/>
    </row>
    <row r="16117" spans="3:34">
      <c r="C16117" s="111"/>
      <c r="D16117" s="111"/>
      <c r="E16117" s="111"/>
      <c r="F16117" s="138"/>
      <c r="G16117" s="111"/>
      <c r="J16117" s="111"/>
      <c r="AD16117" s="111"/>
      <c r="AH16117" s="111"/>
    </row>
    <row r="16118" spans="3:34">
      <c r="C16118" s="111"/>
      <c r="D16118" s="111"/>
      <c r="E16118" s="111"/>
      <c r="F16118" s="138"/>
      <c r="G16118" s="111"/>
      <c r="J16118" s="111"/>
      <c r="AD16118" s="111"/>
      <c r="AH16118" s="111"/>
    </row>
    <row r="16119" spans="3:34">
      <c r="C16119" s="111"/>
      <c r="D16119" s="111"/>
      <c r="E16119" s="111"/>
      <c r="F16119" s="138"/>
      <c r="G16119" s="111"/>
      <c r="J16119" s="111"/>
      <c r="AD16119" s="111"/>
      <c r="AH16119" s="111"/>
    </row>
    <row r="16120" spans="3:34">
      <c r="C16120" s="111"/>
      <c r="D16120" s="111"/>
      <c r="E16120" s="111"/>
      <c r="F16120" s="138"/>
      <c r="G16120" s="111"/>
      <c r="J16120" s="111"/>
      <c r="AD16120" s="111"/>
      <c r="AH16120" s="111"/>
    </row>
    <row r="16121" spans="3:34">
      <c r="C16121" s="111"/>
      <c r="D16121" s="111"/>
      <c r="E16121" s="111"/>
      <c r="F16121" s="138"/>
      <c r="G16121" s="111"/>
      <c r="J16121" s="111"/>
      <c r="AD16121" s="111"/>
      <c r="AH16121" s="111"/>
    </row>
    <row r="16122" spans="3:34">
      <c r="C16122" s="111"/>
      <c r="D16122" s="111"/>
      <c r="E16122" s="111"/>
      <c r="F16122" s="138"/>
      <c r="G16122" s="111"/>
      <c r="J16122" s="111"/>
      <c r="AD16122" s="111"/>
      <c r="AH16122" s="111"/>
    </row>
    <row r="16123" spans="3:34">
      <c r="C16123" s="111"/>
      <c r="D16123" s="111"/>
      <c r="E16123" s="111"/>
      <c r="F16123" s="138"/>
      <c r="G16123" s="111"/>
      <c r="J16123" s="111"/>
      <c r="AD16123" s="111"/>
      <c r="AH16123" s="111"/>
    </row>
    <row r="16124" spans="3:34">
      <c r="C16124" s="111"/>
      <c r="D16124" s="111"/>
      <c r="E16124" s="111"/>
      <c r="F16124" s="138"/>
      <c r="G16124" s="111"/>
      <c r="J16124" s="111"/>
      <c r="AD16124" s="111"/>
      <c r="AH16124" s="111"/>
    </row>
    <row r="16125" spans="3:34">
      <c r="C16125" s="111"/>
      <c r="D16125" s="111"/>
      <c r="E16125" s="111"/>
      <c r="F16125" s="138"/>
      <c r="G16125" s="111"/>
      <c r="J16125" s="111"/>
      <c r="AD16125" s="111"/>
      <c r="AH16125" s="111"/>
    </row>
    <row r="16126" spans="3:34">
      <c r="C16126" s="111"/>
      <c r="D16126" s="111"/>
      <c r="E16126" s="111"/>
      <c r="F16126" s="138"/>
      <c r="G16126" s="111"/>
      <c r="J16126" s="111"/>
      <c r="AD16126" s="111"/>
      <c r="AH16126" s="111"/>
    </row>
    <row r="16127" spans="3:34">
      <c r="C16127" s="111"/>
      <c r="D16127" s="111"/>
      <c r="E16127" s="111"/>
      <c r="F16127" s="138"/>
      <c r="G16127" s="111"/>
      <c r="J16127" s="111"/>
      <c r="AD16127" s="111"/>
      <c r="AH16127" s="111"/>
    </row>
    <row r="16128" spans="3:34">
      <c r="C16128" s="111"/>
      <c r="D16128" s="111"/>
      <c r="E16128" s="111"/>
      <c r="F16128" s="138"/>
      <c r="G16128" s="111"/>
      <c r="J16128" s="111"/>
      <c r="AD16128" s="111"/>
      <c r="AH16128" s="111"/>
    </row>
    <row r="16129" spans="3:34">
      <c r="C16129" s="111"/>
      <c r="D16129" s="111"/>
      <c r="E16129" s="111"/>
      <c r="F16129" s="138"/>
      <c r="G16129" s="111"/>
      <c r="J16129" s="111"/>
      <c r="AD16129" s="111"/>
      <c r="AH16129" s="111"/>
    </row>
    <row r="16130" spans="3:34">
      <c r="C16130" s="111"/>
      <c r="D16130" s="111"/>
      <c r="E16130" s="111"/>
      <c r="F16130" s="138"/>
      <c r="G16130" s="111"/>
      <c r="J16130" s="111"/>
      <c r="AD16130" s="111"/>
      <c r="AH16130" s="111"/>
    </row>
    <row r="16131" spans="3:34">
      <c r="C16131" s="111"/>
      <c r="D16131" s="111"/>
      <c r="E16131" s="111"/>
      <c r="F16131" s="138"/>
      <c r="G16131" s="111"/>
      <c r="J16131" s="111"/>
      <c r="AD16131" s="111"/>
      <c r="AH16131" s="111"/>
    </row>
    <row r="16132" spans="3:34">
      <c r="C16132" s="111"/>
      <c r="D16132" s="111"/>
      <c r="E16132" s="111"/>
      <c r="F16132" s="138"/>
      <c r="G16132" s="111"/>
      <c r="J16132" s="111"/>
      <c r="AD16132" s="111"/>
      <c r="AH16132" s="111"/>
    </row>
    <row r="16133" spans="3:34">
      <c r="C16133" s="111"/>
      <c r="D16133" s="111"/>
      <c r="E16133" s="111"/>
      <c r="F16133" s="138"/>
      <c r="G16133" s="111"/>
      <c r="J16133" s="111"/>
      <c r="AD16133" s="111"/>
      <c r="AH16133" s="111"/>
    </row>
    <row r="16134" spans="3:34">
      <c r="C16134" s="111"/>
      <c r="D16134" s="111"/>
      <c r="E16134" s="111"/>
      <c r="F16134" s="138"/>
      <c r="G16134" s="111"/>
      <c r="J16134" s="111"/>
      <c r="AD16134" s="111"/>
      <c r="AH16134" s="111"/>
    </row>
    <row r="16135" spans="3:34">
      <c r="C16135" s="111"/>
      <c r="D16135" s="111"/>
      <c r="E16135" s="111"/>
      <c r="F16135" s="138"/>
      <c r="G16135" s="111"/>
      <c r="J16135" s="111"/>
      <c r="AD16135" s="111"/>
      <c r="AH16135" s="111"/>
    </row>
    <row r="16136" spans="3:34">
      <c r="C16136" s="111"/>
      <c r="D16136" s="111"/>
      <c r="E16136" s="111"/>
      <c r="F16136" s="138"/>
      <c r="G16136" s="111"/>
      <c r="J16136" s="111"/>
      <c r="AD16136" s="111"/>
      <c r="AH16136" s="111"/>
    </row>
    <row r="16137" spans="3:34">
      <c r="C16137" s="111"/>
      <c r="D16137" s="111"/>
      <c r="E16137" s="111"/>
      <c r="F16137" s="138"/>
      <c r="G16137" s="111"/>
      <c r="J16137" s="111"/>
      <c r="AD16137" s="111"/>
      <c r="AH16137" s="111"/>
    </row>
    <row r="16138" spans="3:34">
      <c r="C16138" s="111"/>
      <c r="D16138" s="111"/>
      <c r="E16138" s="111"/>
      <c r="F16138" s="138"/>
      <c r="G16138" s="111"/>
      <c r="J16138" s="111"/>
      <c r="AD16138" s="111"/>
      <c r="AH16138" s="111"/>
    </row>
    <row r="16139" spans="3:34">
      <c r="C16139" s="111"/>
      <c r="D16139" s="111"/>
      <c r="E16139" s="111"/>
      <c r="F16139" s="138"/>
      <c r="G16139" s="111"/>
      <c r="J16139" s="111"/>
      <c r="AD16139" s="111"/>
      <c r="AH16139" s="111"/>
    </row>
    <row r="16140" spans="3:34">
      <c r="C16140" s="111"/>
      <c r="D16140" s="111"/>
      <c r="E16140" s="111"/>
      <c r="F16140" s="138"/>
      <c r="G16140" s="111"/>
      <c r="J16140" s="111"/>
      <c r="AD16140" s="111"/>
      <c r="AH16140" s="111"/>
    </row>
    <row r="16141" spans="3:34">
      <c r="C16141" s="111"/>
      <c r="D16141" s="111"/>
      <c r="E16141" s="111"/>
      <c r="F16141" s="138"/>
      <c r="G16141" s="111"/>
      <c r="J16141" s="111"/>
      <c r="AD16141" s="111"/>
      <c r="AH16141" s="111"/>
    </row>
    <row r="16142" spans="3:34">
      <c r="C16142" s="111"/>
      <c r="D16142" s="111"/>
      <c r="E16142" s="111"/>
      <c r="F16142" s="138"/>
      <c r="G16142" s="111"/>
      <c r="J16142" s="111"/>
      <c r="AD16142" s="111"/>
      <c r="AH16142" s="111"/>
    </row>
    <row r="16143" spans="3:34">
      <c r="C16143" s="111"/>
      <c r="D16143" s="111"/>
      <c r="E16143" s="111"/>
      <c r="F16143" s="138"/>
      <c r="G16143" s="111"/>
      <c r="J16143" s="111"/>
      <c r="AD16143" s="111"/>
      <c r="AH16143" s="111"/>
    </row>
    <row r="16144" spans="3:34">
      <c r="C16144" s="111"/>
      <c r="D16144" s="111"/>
      <c r="E16144" s="111"/>
      <c r="F16144" s="138"/>
      <c r="G16144" s="111"/>
      <c r="J16144" s="111"/>
      <c r="AD16144" s="111"/>
      <c r="AH16144" s="111"/>
    </row>
    <row r="16145" spans="3:34">
      <c r="C16145" s="111"/>
      <c r="D16145" s="111"/>
      <c r="E16145" s="111"/>
      <c r="F16145" s="138"/>
      <c r="G16145" s="111"/>
      <c r="J16145" s="111"/>
      <c r="AD16145" s="111"/>
      <c r="AH16145" s="111"/>
    </row>
    <row r="16146" spans="3:34">
      <c r="C16146" s="111"/>
      <c r="D16146" s="111"/>
      <c r="E16146" s="111"/>
      <c r="F16146" s="138"/>
      <c r="G16146" s="111"/>
      <c r="J16146" s="111"/>
      <c r="AD16146" s="111"/>
      <c r="AH16146" s="111"/>
    </row>
    <row r="16147" spans="3:34">
      <c r="C16147" s="111"/>
      <c r="D16147" s="111"/>
      <c r="E16147" s="111"/>
      <c r="F16147" s="138"/>
      <c r="G16147" s="111"/>
      <c r="J16147" s="111"/>
      <c r="AD16147" s="111"/>
      <c r="AH16147" s="111"/>
    </row>
    <row r="16148" spans="3:34">
      <c r="C16148" s="111"/>
      <c r="D16148" s="111"/>
      <c r="E16148" s="111"/>
      <c r="F16148" s="138"/>
      <c r="G16148" s="111"/>
      <c r="J16148" s="111"/>
      <c r="AD16148" s="111"/>
      <c r="AH16148" s="111"/>
    </row>
    <row r="16149" spans="3:34">
      <c r="C16149" s="111"/>
      <c r="D16149" s="111"/>
      <c r="E16149" s="111"/>
      <c r="F16149" s="138"/>
      <c r="G16149" s="111"/>
      <c r="J16149" s="111"/>
      <c r="AD16149" s="111"/>
      <c r="AH16149" s="111"/>
    </row>
    <row r="16150" spans="3:34">
      <c r="C16150" s="111"/>
      <c r="D16150" s="111"/>
      <c r="E16150" s="111"/>
      <c r="F16150" s="138"/>
      <c r="G16150" s="111"/>
      <c r="J16150" s="111"/>
      <c r="AD16150" s="111"/>
      <c r="AH16150" s="111"/>
    </row>
    <row r="16151" spans="3:34">
      <c r="C16151" s="111"/>
      <c r="D16151" s="111"/>
      <c r="E16151" s="111"/>
      <c r="F16151" s="138"/>
      <c r="G16151" s="111"/>
      <c r="J16151" s="111"/>
      <c r="AD16151" s="111"/>
      <c r="AH16151" s="111"/>
    </row>
    <row r="16152" spans="3:34">
      <c r="C16152" s="111"/>
      <c r="D16152" s="111"/>
      <c r="E16152" s="111"/>
      <c r="F16152" s="138"/>
      <c r="G16152" s="111"/>
      <c r="J16152" s="111"/>
      <c r="AD16152" s="111"/>
      <c r="AH16152" s="111"/>
    </row>
    <row r="16153" spans="3:34">
      <c r="C16153" s="111"/>
      <c r="D16153" s="111"/>
      <c r="E16153" s="111"/>
      <c r="F16153" s="138"/>
      <c r="G16153" s="111"/>
      <c r="J16153" s="111"/>
      <c r="AD16153" s="111"/>
      <c r="AH16153" s="111"/>
    </row>
    <row r="16154" spans="3:34">
      <c r="C16154" s="111"/>
      <c r="D16154" s="111"/>
      <c r="E16154" s="111"/>
      <c r="F16154" s="138"/>
      <c r="G16154" s="111"/>
      <c r="J16154" s="111"/>
      <c r="AD16154" s="111"/>
      <c r="AH16154" s="111"/>
    </row>
    <row r="16155" spans="3:34">
      <c r="C16155" s="111"/>
      <c r="D16155" s="111"/>
      <c r="E16155" s="111"/>
      <c r="F16155" s="138"/>
      <c r="G16155" s="111"/>
      <c r="J16155" s="111"/>
      <c r="AD16155" s="111"/>
      <c r="AH16155" s="111"/>
    </row>
    <row r="16156" spans="3:34">
      <c r="C16156" s="111"/>
      <c r="D16156" s="111"/>
      <c r="E16156" s="111"/>
      <c r="F16156" s="138"/>
      <c r="G16156" s="111"/>
      <c r="J16156" s="111"/>
      <c r="AD16156" s="111"/>
      <c r="AH16156" s="111"/>
    </row>
    <row r="16157" spans="3:34">
      <c r="C16157" s="111"/>
      <c r="D16157" s="111"/>
      <c r="E16157" s="111"/>
      <c r="F16157" s="138"/>
      <c r="G16157" s="111"/>
      <c r="J16157" s="111"/>
      <c r="AD16157" s="111"/>
      <c r="AH16157" s="111"/>
    </row>
    <row r="16158" spans="3:34">
      <c r="C16158" s="111"/>
      <c r="D16158" s="111"/>
      <c r="E16158" s="111"/>
      <c r="F16158" s="138"/>
      <c r="G16158" s="111"/>
      <c r="J16158" s="111"/>
      <c r="AD16158" s="111"/>
      <c r="AH16158" s="111"/>
    </row>
    <row r="16159" spans="3:34">
      <c r="C16159" s="111"/>
      <c r="D16159" s="111"/>
      <c r="E16159" s="111"/>
      <c r="F16159" s="138"/>
      <c r="G16159" s="111"/>
      <c r="J16159" s="111"/>
      <c r="AD16159" s="111"/>
      <c r="AH16159" s="111"/>
    </row>
    <row r="16160" spans="3:34">
      <c r="C16160" s="111"/>
      <c r="D16160" s="111"/>
      <c r="E16160" s="111"/>
      <c r="F16160" s="138"/>
      <c r="G16160" s="111"/>
      <c r="J16160" s="111"/>
      <c r="AD16160" s="111"/>
      <c r="AH16160" s="111"/>
    </row>
    <row r="16161" spans="3:34">
      <c r="C16161" s="111"/>
      <c r="D16161" s="111"/>
      <c r="E16161" s="111"/>
      <c r="F16161" s="138"/>
      <c r="G16161" s="111"/>
      <c r="J16161" s="111"/>
      <c r="AD16161" s="111"/>
      <c r="AH16161" s="111"/>
    </row>
    <row r="16162" spans="3:34">
      <c r="C16162" s="111"/>
      <c r="D16162" s="111"/>
      <c r="E16162" s="111"/>
      <c r="F16162" s="138"/>
      <c r="G16162" s="111"/>
      <c r="J16162" s="111"/>
      <c r="AD16162" s="111"/>
      <c r="AH16162" s="111"/>
    </row>
    <row r="16163" spans="3:34">
      <c r="C16163" s="111"/>
      <c r="D16163" s="111"/>
      <c r="E16163" s="111"/>
      <c r="F16163" s="138"/>
      <c r="G16163" s="111"/>
      <c r="J16163" s="111"/>
      <c r="AD16163" s="111"/>
      <c r="AH16163" s="111"/>
    </row>
    <row r="16164" spans="3:34">
      <c r="C16164" s="111"/>
      <c r="D16164" s="111"/>
      <c r="E16164" s="111"/>
      <c r="F16164" s="138"/>
      <c r="G16164" s="111"/>
      <c r="J16164" s="111"/>
      <c r="AD16164" s="111"/>
      <c r="AH16164" s="111"/>
    </row>
    <row r="16165" spans="3:34">
      <c r="C16165" s="111"/>
      <c r="D16165" s="111"/>
      <c r="E16165" s="111"/>
      <c r="F16165" s="138"/>
      <c r="G16165" s="111"/>
      <c r="J16165" s="111"/>
      <c r="AD16165" s="111"/>
      <c r="AH16165" s="111"/>
    </row>
    <row r="16166" spans="3:34">
      <c r="C16166" s="111"/>
      <c r="D16166" s="111"/>
      <c r="E16166" s="111"/>
      <c r="F16166" s="138"/>
      <c r="G16166" s="111"/>
      <c r="J16166" s="111"/>
      <c r="AD16166" s="111"/>
      <c r="AH16166" s="111"/>
    </row>
    <row r="16167" spans="3:34">
      <c r="C16167" s="111"/>
      <c r="D16167" s="111"/>
      <c r="E16167" s="111"/>
      <c r="F16167" s="138"/>
      <c r="G16167" s="111"/>
      <c r="J16167" s="111"/>
      <c r="AD16167" s="111"/>
      <c r="AH16167" s="111"/>
    </row>
    <row r="16168" spans="3:34">
      <c r="C16168" s="111"/>
      <c r="D16168" s="111"/>
      <c r="E16168" s="111"/>
      <c r="F16168" s="138"/>
      <c r="G16168" s="111"/>
      <c r="J16168" s="111"/>
      <c r="AD16168" s="111"/>
      <c r="AH16168" s="111"/>
    </row>
    <row r="16169" spans="3:34">
      <c r="C16169" s="111"/>
      <c r="D16169" s="111"/>
      <c r="E16169" s="111"/>
      <c r="F16169" s="138"/>
      <c r="G16169" s="111"/>
      <c r="J16169" s="111"/>
      <c r="AD16169" s="111"/>
      <c r="AH16169" s="111"/>
    </row>
    <row r="16170" spans="3:34">
      <c r="C16170" s="111"/>
      <c r="D16170" s="111"/>
      <c r="E16170" s="111"/>
      <c r="F16170" s="138"/>
      <c r="G16170" s="111"/>
      <c r="J16170" s="111"/>
      <c r="AD16170" s="111"/>
      <c r="AH16170" s="111"/>
    </row>
    <row r="16171" spans="3:34">
      <c r="C16171" s="111"/>
      <c r="D16171" s="111"/>
      <c r="E16171" s="111"/>
      <c r="F16171" s="138"/>
      <c r="G16171" s="111"/>
      <c r="J16171" s="111"/>
      <c r="AD16171" s="111"/>
      <c r="AH16171" s="111"/>
    </row>
    <row r="16172" spans="3:34">
      <c r="C16172" s="111"/>
      <c r="D16172" s="111"/>
      <c r="E16172" s="111"/>
      <c r="F16172" s="138"/>
      <c r="G16172" s="111"/>
      <c r="J16172" s="111"/>
      <c r="AD16172" s="111"/>
      <c r="AH16172" s="111"/>
    </row>
    <row r="16173" spans="3:34">
      <c r="C16173" s="111"/>
      <c r="D16173" s="111"/>
      <c r="E16173" s="111"/>
      <c r="F16173" s="138"/>
      <c r="G16173" s="111"/>
      <c r="J16173" s="111"/>
      <c r="AD16173" s="111"/>
      <c r="AH16173" s="111"/>
    </row>
    <row r="16174" spans="3:34">
      <c r="C16174" s="111"/>
      <c r="D16174" s="111"/>
      <c r="E16174" s="111"/>
      <c r="F16174" s="138"/>
      <c r="G16174" s="111"/>
      <c r="J16174" s="111"/>
      <c r="AD16174" s="111"/>
      <c r="AH16174" s="111"/>
    </row>
    <row r="16175" spans="3:34">
      <c r="C16175" s="111"/>
      <c r="D16175" s="111"/>
      <c r="E16175" s="111"/>
      <c r="F16175" s="138"/>
      <c r="G16175" s="111"/>
      <c r="J16175" s="111"/>
      <c r="AD16175" s="111"/>
      <c r="AH16175" s="111"/>
    </row>
    <row r="16176" spans="3:34">
      <c r="C16176" s="111"/>
      <c r="D16176" s="111"/>
      <c r="E16176" s="111"/>
      <c r="F16176" s="138"/>
      <c r="G16176" s="111"/>
      <c r="J16176" s="111"/>
      <c r="AD16176" s="111"/>
      <c r="AH16176" s="111"/>
    </row>
    <row r="16177" spans="3:34">
      <c r="C16177" s="111"/>
      <c r="D16177" s="111"/>
      <c r="E16177" s="111"/>
      <c r="F16177" s="138"/>
      <c r="G16177" s="111"/>
      <c r="J16177" s="111"/>
      <c r="AD16177" s="111"/>
      <c r="AH16177" s="111"/>
    </row>
    <row r="16178" spans="3:34">
      <c r="C16178" s="111"/>
      <c r="D16178" s="111"/>
      <c r="E16178" s="111"/>
      <c r="F16178" s="138"/>
      <c r="G16178" s="111"/>
      <c r="J16178" s="111"/>
      <c r="AD16178" s="111"/>
      <c r="AH16178" s="111"/>
    </row>
    <row r="16179" spans="3:34">
      <c r="C16179" s="111"/>
      <c r="D16179" s="111"/>
      <c r="E16179" s="111"/>
      <c r="F16179" s="138"/>
      <c r="G16179" s="111"/>
      <c r="J16179" s="111"/>
      <c r="AD16179" s="111"/>
      <c r="AH16179" s="111"/>
    </row>
    <row r="16180" spans="3:34">
      <c r="C16180" s="111"/>
      <c r="D16180" s="111"/>
      <c r="E16180" s="111"/>
      <c r="F16180" s="138"/>
      <c r="G16180" s="111"/>
      <c r="J16180" s="111"/>
      <c r="AD16180" s="111"/>
      <c r="AH16180" s="111"/>
    </row>
    <row r="16181" spans="3:34">
      <c r="C16181" s="111"/>
      <c r="D16181" s="111"/>
      <c r="E16181" s="111"/>
      <c r="F16181" s="138"/>
      <c r="G16181" s="111"/>
      <c r="J16181" s="111"/>
      <c r="AD16181" s="111"/>
      <c r="AH16181" s="111"/>
    </row>
    <row r="16182" spans="3:34">
      <c r="C16182" s="111"/>
      <c r="D16182" s="111"/>
      <c r="E16182" s="111"/>
      <c r="F16182" s="138"/>
      <c r="G16182" s="111"/>
      <c r="J16182" s="111"/>
      <c r="AD16182" s="111"/>
      <c r="AH16182" s="111"/>
    </row>
    <row r="16183" spans="3:34">
      <c r="C16183" s="111"/>
      <c r="D16183" s="111"/>
      <c r="E16183" s="111"/>
      <c r="F16183" s="138"/>
      <c r="G16183" s="111"/>
      <c r="J16183" s="111"/>
      <c r="AD16183" s="111"/>
      <c r="AH16183" s="111"/>
    </row>
    <row r="16184" spans="3:34">
      <c r="C16184" s="111"/>
      <c r="D16184" s="111"/>
      <c r="E16184" s="111"/>
      <c r="F16184" s="138"/>
      <c r="G16184" s="111"/>
      <c r="J16184" s="111"/>
      <c r="AD16184" s="111"/>
      <c r="AH16184" s="111"/>
    </row>
    <row r="16185" spans="3:34">
      <c r="C16185" s="111"/>
      <c r="D16185" s="111"/>
      <c r="E16185" s="111"/>
      <c r="F16185" s="138"/>
      <c r="G16185" s="111"/>
      <c r="J16185" s="111"/>
      <c r="AD16185" s="111"/>
      <c r="AH16185" s="111"/>
    </row>
    <row r="16186" spans="3:34">
      <c r="C16186" s="111"/>
      <c r="D16186" s="111"/>
      <c r="E16186" s="111"/>
      <c r="F16186" s="138"/>
      <c r="G16186" s="111"/>
      <c r="J16186" s="111"/>
      <c r="AD16186" s="111"/>
      <c r="AH16186" s="111"/>
    </row>
    <row r="16187" spans="3:34">
      <c r="C16187" s="111"/>
      <c r="D16187" s="111"/>
      <c r="E16187" s="111"/>
      <c r="F16187" s="138"/>
      <c r="G16187" s="111"/>
      <c r="J16187" s="111"/>
      <c r="AD16187" s="111"/>
      <c r="AH16187" s="111"/>
    </row>
    <row r="16188" spans="3:34">
      <c r="C16188" s="111"/>
      <c r="D16188" s="111"/>
      <c r="E16188" s="111"/>
      <c r="F16188" s="138"/>
      <c r="G16188" s="111"/>
      <c r="J16188" s="111"/>
      <c r="AD16188" s="111"/>
      <c r="AH16188" s="111"/>
    </row>
    <row r="16189" spans="3:34">
      <c r="C16189" s="111"/>
      <c r="D16189" s="111"/>
      <c r="E16189" s="111"/>
      <c r="F16189" s="138"/>
      <c r="G16189" s="111"/>
      <c r="J16189" s="111"/>
      <c r="AD16189" s="111"/>
      <c r="AH16189" s="111"/>
    </row>
    <row r="16190" spans="3:34">
      <c r="C16190" s="111"/>
      <c r="D16190" s="111"/>
      <c r="E16190" s="111"/>
      <c r="F16190" s="138"/>
      <c r="G16190" s="111"/>
      <c r="J16190" s="111"/>
      <c r="AD16190" s="111"/>
      <c r="AH16190" s="111"/>
    </row>
    <row r="16191" spans="3:34">
      <c r="C16191" s="111"/>
      <c r="D16191" s="111"/>
      <c r="E16191" s="111"/>
      <c r="F16191" s="138"/>
      <c r="G16191" s="111"/>
      <c r="J16191" s="111"/>
      <c r="AD16191" s="111"/>
      <c r="AH16191" s="111"/>
    </row>
    <row r="16192" spans="3:34">
      <c r="C16192" s="111"/>
      <c r="D16192" s="111"/>
      <c r="E16192" s="111"/>
      <c r="F16192" s="138"/>
      <c r="G16192" s="111"/>
      <c r="J16192" s="111"/>
      <c r="AD16192" s="111"/>
      <c r="AH16192" s="111"/>
    </row>
    <row r="16193" spans="3:34">
      <c r="C16193" s="111"/>
      <c r="D16193" s="111"/>
      <c r="E16193" s="111"/>
      <c r="F16193" s="138"/>
      <c r="G16193" s="111"/>
      <c r="J16193" s="111"/>
      <c r="AD16193" s="111"/>
      <c r="AH16193" s="111"/>
    </row>
    <row r="16194" spans="3:34">
      <c r="C16194" s="111"/>
      <c r="D16194" s="111"/>
      <c r="E16194" s="111"/>
      <c r="F16194" s="138"/>
      <c r="G16194" s="111"/>
      <c r="J16194" s="111"/>
      <c r="AD16194" s="111"/>
      <c r="AH16194" s="111"/>
    </row>
    <row r="16195" spans="3:34">
      <c r="C16195" s="111"/>
      <c r="D16195" s="111"/>
      <c r="E16195" s="111"/>
      <c r="F16195" s="138"/>
      <c r="G16195" s="111"/>
      <c r="J16195" s="111"/>
      <c r="AD16195" s="111"/>
      <c r="AH16195" s="111"/>
    </row>
    <row r="16196" spans="3:34">
      <c r="C16196" s="111"/>
      <c r="D16196" s="111"/>
      <c r="E16196" s="111"/>
      <c r="F16196" s="138"/>
      <c r="G16196" s="111"/>
      <c r="J16196" s="111"/>
      <c r="AD16196" s="111"/>
      <c r="AH16196" s="111"/>
    </row>
    <row r="16197" spans="3:34">
      <c r="C16197" s="111"/>
      <c r="D16197" s="111"/>
      <c r="E16197" s="111"/>
      <c r="F16197" s="138"/>
      <c r="G16197" s="111"/>
      <c r="J16197" s="111"/>
      <c r="AD16197" s="111"/>
      <c r="AH16197" s="111"/>
    </row>
    <row r="16198" spans="3:34">
      <c r="C16198" s="111"/>
      <c r="D16198" s="111"/>
      <c r="E16198" s="111"/>
      <c r="F16198" s="138"/>
      <c r="G16198" s="111"/>
      <c r="J16198" s="111"/>
      <c r="AD16198" s="111"/>
      <c r="AH16198" s="111"/>
    </row>
    <row r="16199" spans="3:34">
      <c r="C16199" s="111"/>
      <c r="D16199" s="111"/>
      <c r="E16199" s="111"/>
      <c r="F16199" s="138"/>
      <c r="G16199" s="111"/>
      <c r="J16199" s="111"/>
      <c r="AD16199" s="111"/>
      <c r="AH16199" s="111"/>
    </row>
    <row r="16200" spans="3:34">
      <c r="C16200" s="111"/>
      <c r="D16200" s="111"/>
      <c r="E16200" s="111"/>
      <c r="F16200" s="138"/>
      <c r="G16200" s="111"/>
      <c r="J16200" s="111"/>
      <c r="AD16200" s="111"/>
      <c r="AH16200" s="111"/>
    </row>
    <row r="16201" spans="3:34">
      <c r="C16201" s="111"/>
      <c r="D16201" s="111"/>
      <c r="E16201" s="111"/>
      <c r="F16201" s="138"/>
      <c r="G16201" s="111"/>
      <c r="J16201" s="111"/>
      <c r="AD16201" s="111"/>
      <c r="AH16201" s="111"/>
    </row>
    <row r="16202" spans="3:34">
      <c r="C16202" s="111"/>
      <c r="D16202" s="111"/>
      <c r="E16202" s="111"/>
      <c r="F16202" s="138"/>
      <c r="G16202" s="111"/>
      <c r="J16202" s="111"/>
      <c r="AD16202" s="111"/>
      <c r="AH16202" s="111"/>
    </row>
    <row r="16203" spans="3:34">
      <c r="C16203" s="111"/>
      <c r="D16203" s="111"/>
      <c r="E16203" s="111"/>
      <c r="F16203" s="138"/>
      <c r="G16203" s="111"/>
      <c r="J16203" s="111"/>
      <c r="AD16203" s="111"/>
      <c r="AH16203" s="111"/>
    </row>
    <row r="16204" spans="3:34">
      <c r="C16204" s="111"/>
      <c r="D16204" s="111"/>
      <c r="E16204" s="111"/>
      <c r="F16204" s="138"/>
      <c r="G16204" s="111"/>
      <c r="J16204" s="111"/>
      <c r="AD16204" s="111"/>
      <c r="AH16204" s="111"/>
    </row>
    <row r="16205" spans="3:34">
      <c r="C16205" s="111"/>
      <c r="D16205" s="111"/>
      <c r="E16205" s="111"/>
      <c r="F16205" s="138"/>
      <c r="G16205" s="111"/>
      <c r="J16205" s="111"/>
      <c r="AD16205" s="111"/>
      <c r="AH16205" s="111"/>
    </row>
    <row r="16206" spans="3:34">
      <c r="C16206" s="111"/>
      <c r="D16206" s="111"/>
      <c r="E16206" s="111"/>
      <c r="F16206" s="138"/>
      <c r="G16206" s="111"/>
      <c r="J16206" s="111"/>
      <c r="AD16206" s="111"/>
      <c r="AH16206" s="111"/>
    </row>
    <row r="16207" spans="3:34">
      <c r="C16207" s="111"/>
      <c r="D16207" s="111"/>
      <c r="E16207" s="111"/>
      <c r="F16207" s="138"/>
      <c r="G16207" s="111"/>
      <c r="J16207" s="111"/>
      <c r="AD16207" s="111"/>
      <c r="AH16207" s="111"/>
    </row>
    <row r="16208" spans="3:34">
      <c r="C16208" s="111"/>
      <c r="D16208" s="111"/>
      <c r="E16208" s="111"/>
      <c r="F16208" s="138"/>
      <c r="G16208" s="111"/>
      <c r="J16208" s="111"/>
      <c r="AD16208" s="111"/>
      <c r="AH16208" s="111"/>
    </row>
    <row r="16209" spans="3:34">
      <c r="C16209" s="111"/>
      <c r="D16209" s="111"/>
      <c r="E16209" s="111"/>
      <c r="F16209" s="138"/>
      <c r="G16209" s="111"/>
      <c r="J16209" s="111"/>
      <c r="AD16209" s="111"/>
      <c r="AH16209" s="111"/>
    </row>
    <row r="16210" spans="3:34">
      <c r="C16210" s="111"/>
      <c r="D16210" s="111"/>
      <c r="E16210" s="111"/>
      <c r="F16210" s="138"/>
      <c r="G16210" s="111"/>
      <c r="J16210" s="111"/>
      <c r="AD16210" s="111"/>
      <c r="AH16210" s="111"/>
    </row>
    <row r="16211" spans="3:34">
      <c r="C16211" s="111"/>
      <c r="D16211" s="111"/>
      <c r="E16211" s="111"/>
      <c r="F16211" s="138"/>
      <c r="G16211" s="111"/>
      <c r="J16211" s="111"/>
      <c r="AD16211" s="111"/>
      <c r="AH16211" s="111"/>
    </row>
    <row r="16212" spans="3:34">
      <c r="C16212" s="111"/>
      <c r="D16212" s="111"/>
      <c r="E16212" s="111"/>
      <c r="F16212" s="138"/>
      <c r="G16212" s="111"/>
      <c r="J16212" s="111"/>
      <c r="AD16212" s="111"/>
      <c r="AH16212" s="111"/>
    </row>
    <row r="16213" spans="3:34">
      <c r="C16213" s="111"/>
      <c r="D16213" s="111"/>
      <c r="E16213" s="111"/>
      <c r="F16213" s="138"/>
      <c r="G16213" s="111"/>
      <c r="J16213" s="111"/>
      <c r="AD16213" s="111"/>
      <c r="AH16213" s="111"/>
    </row>
    <row r="16214" spans="3:34">
      <c r="C16214" s="111"/>
      <c r="D16214" s="111"/>
      <c r="E16214" s="111"/>
      <c r="F16214" s="138"/>
      <c r="G16214" s="111"/>
      <c r="J16214" s="111"/>
      <c r="AD16214" s="111"/>
      <c r="AH16214" s="111"/>
    </row>
    <row r="16215" spans="3:34">
      <c r="C16215" s="111"/>
      <c r="D16215" s="111"/>
      <c r="E16215" s="111"/>
      <c r="F16215" s="138"/>
      <c r="G16215" s="111"/>
      <c r="J16215" s="111"/>
      <c r="AD16215" s="111"/>
      <c r="AH16215" s="111"/>
    </row>
    <row r="16216" spans="3:34">
      <c r="C16216" s="111"/>
      <c r="D16216" s="111"/>
      <c r="E16216" s="111"/>
      <c r="F16216" s="138"/>
      <c r="G16216" s="111"/>
      <c r="J16216" s="111"/>
      <c r="AD16216" s="111"/>
      <c r="AH16216" s="111"/>
    </row>
    <row r="16217" spans="3:34">
      <c r="C16217" s="111"/>
      <c r="D16217" s="111"/>
      <c r="E16217" s="111"/>
      <c r="F16217" s="138"/>
      <c r="G16217" s="111"/>
      <c r="J16217" s="111"/>
      <c r="AD16217" s="111"/>
      <c r="AH16217" s="111"/>
    </row>
    <row r="16218" spans="3:34">
      <c r="C16218" s="111"/>
      <c r="D16218" s="111"/>
      <c r="E16218" s="111"/>
      <c r="F16218" s="138"/>
      <c r="G16218" s="111"/>
      <c r="J16218" s="111"/>
      <c r="AD16218" s="111"/>
      <c r="AH16218" s="111"/>
    </row>
    <row r="16219" spans="3:34">
      <c r="C16219" s="111"/>
      <c r="D16219" s="111"/>
      <c r="E16219" s="111"/>
      <c r="F16219" s="138"/>
      <c r="G16219" s="111"/>
      <c r="J16219" s="111"/>
      <c r="AD16219" s="111"/>
      <c r="AH16219" s="111"/>
    </row>
    <row r="16220" spans="3:34">
      <c r="C16220" s="111"/>
      <c r="D16220" s="111"/>
      <c r="E16220" s="111"/>
      <c r="F16220" s="138"/>
      <c r="G16220" s="111"/>
      <c r="J16220" s="111"/>
      <c r="AD16220" s="111"/>
      <c r="AH16220" s="111"/>
    </row>
    <row r="16221" spans="3:34">
      <c r="C16221" s="111"/>
      <c r="D16221" s="111"/>
      <c r="E16221" s="111"/>
      <c r="F16221" s="138"/>
      <c r="G16221" s="111"/>
      <c r="J16221" s="111"/>
      <c r="AD16221" s="111"/>
      <c r="AH16221" s="111"/>
    </row>
    <row r="16222" spans="3:34">
      <c r="C16222" s="111"/>
      <c r="D16222" s="111"/>
      <c r="E16222" s="111"/>
      <c r="F16222" s="138"/>
      <c r="G16222" s="111"/>
      <c r="J16222" s="111"/>
      <c r="AD16222" s="111"/>
      <c r="AH16222" s="111"/>
    </row>
    <row r="16223" spans="3:34">
      <c r="C16223" s="111"/>
      <c r="D16223" s="111"/>
      <c r="E16223" s="111"/>
      <c r="F16223" s="138"/>
      <c r="G16223" s="111"/>
      <c r="J16223" s="111"/>
      <c r="AD16223" s="111"/>
      <c r="AH16223" s="111"/>
    </row>
    <row r="16224" spans="3:34">
      <c r="C16224" s="111"/>
      <c r="D16224" s="111"/>
      <c r="E16224" s="111"/>
      <c r="F16224" s="138"/>
      <c r="G16224" s="111"/>
      <c r="J16224" s="111"/>
      <c r="AD16224" s="111"/>
      <c r="AH16224" s="111"/>
    </row>
    <row r="16225" spans="3:34">
      <c r="C16225" s="111"/>
      <c r="D16225" s="111"/>
      <c r="E16225" s="111"/>
      <c r="F16225" s="138"/>
      <c r="G16225" s="111"/>
      <c r="J16225" s="111"/>
      <c r="AD16225" s="111"/>
      <c r="AH16225" s="111"/>
    </row>
    <row r="16226" spans="3:34">
      <c r="C16226" s="111"/>
      <c r="D16226" s="111"/>
      <c r="E16226" s="111"/>
      <c r="F16226" s="138"/>
      <c r="G16226" s="111"/>
      <c r="J16226" s="111"/>
      <c r="AD16226" s="111"/>
      <c r="AH16226" s="111"/>
    </row>
    <row r="16227" spans="3:34">
      <c r="C16227" s="111"/>
      <c r="D16227" s="111"/>
      <c r="E16227" s="111"/>
      <c r="F16227" s="138"/>
      <c r="G16227" s="111"/>
      <c r="J16227" s="111"/>
      <c r="AD16227" s="111"/>
      <c r="AH16227" s="111"/>
    </row>
    <row r="16228" spans="3:34">
      <c r="C16228" s="111"/>
      <c r="D16228" s="111"/>
      <c r="E16228" s="111"/>
      <c r="F16228" s="138"/>
      <c r="G16228" s="111"/>
      <c r="J16228" s="111"/>
      <c r="AD16228" s="111"/>
      <c r="AH16228" s="111"/>
    </row>
    <row r="16229" spans="3:34">
      <c r="C16229" s="111"/>
      <c r="D16229" s="111"/>
      <c r="E16229" s="111"/>
      <c r="F16229" s="138"/>
      <c r="G16229" s="111"/>
      <c r="J16229" s="111"/>
      <c r="AD16229" s="111"/>
      <c r="AH16229" s="111"/>
    </row>
    <row r="16230" spans="3:34">
      <c r="C16230" s="111"/>
      <c r="D16230" s="111"/>
      <c r="E16230" s="111"/>
      <c r="F16230" s="138"/>
      <c r="G16230" s="111"/>
      <c r="J16230" s="111"/>
      <c r="AD16230" s="111"/>
      <c r="AH16230" s="111"/>
    </row>
    <row r="16231" spans="3:34">
      <c r="C16231" s="111"/>
      <c r="D16231" s="111"/>
      <c r="E16231" s="111"/>
      <c r="F16231" s="138"/>
      <c r="G16231" s="111"/>
      <c r="J16231" s="111"/>
      <c r="AD16231" s="111"/>
      <c r="AH16231" s="111"/>
    </row>
    <row r="16232" spans="3:34">
      <c r="C16232" s="111"/>
      <c r="D16232" s="111"/>
      <c r="E16232" s="111"/>
      <c r="F16232" s="138"/>
      <c r="G16232" s="111"/>
      <c r="J16232" s="111"/>
      <c r="AD16232" s="111"/>
      <c r="AH16232" s="111"/>
    </row>
    <row r="16233" spans="3:34">
      <c r="C16233" s="111"/>
      <c r="D16233" s="111"/>
      <c r="E16233" s="111"/>
      <c r="F16233" s="138"/>
      <c r="G16233" s="111"/>
      <c r="J16233" s="111"/>
      <c r="AD16233" s="111"/>
      <c r="AH16233" s="111"/>
    </row>
    <row r="16234" spans="3:34">
      <c r="C16234" s="111"/>
      <c r="D16234" s="111"/>
      <c r="E16234" s="111"/>
      <c r="F16234" s="138"/>
      <c r="G16234" s="111"/>
      <c r="J16234" s="111"/>
      <c r="AD16234" s="111"/>
      <c r="AH16234" s="111"/>
    </row>
    <row r="16235" spans="3:34">
      <c r="C16235" s="111"/>
      <c r="D16235" s="111"/>
      <c r="E16235" s="111"/>
      <c r="F16235" s="138"/>
      <c r="G16235" s="111"/>
      <c r="J16235" s="111"/>
      <c r="AD16235" s="111"/>
      <c r="AH16235" s="111"/>
    </row>
    <row r="16236" spans="3:34">
      <c r="C16236" s="111"/>
      <c r="D16236" s="111"/>
      <c r="E16236" s="111"/>
      <c r="F16236" s="138"/>
      <c r="G16236" s="111"/>
      <c r="J16236" s="111"/>
      <c r="AD16236" s="111"/>
      <c r="AH16236" s="111"/>
    </row>
    <row r="16237" spans="3:34">
      <c r="C16237" s="111"/>
      <c r="D16237" s="111"/>
      <c r="E16237" s="111"/>
      <c r="F16237" s="138"/>
      <c r="G16237" s="111"/>
      <c r="J16237" s="111"/>
      <c r="AD16237" s="111"/>
      <c r="AH16237" s="111"/>
    </row>
    <row r="16238" spans="3:34">
      <c r="C16238" s="111"/>
      <c r="D16238" s="111"/>
      <c r="E16238" s="111"/>
      <c r="F16238" s="138"/>
      <c r="G16238" s="111"/>
      <c r="J16238" s="111"/>
      <c r="AD16238" s="111"/>
      <c r="AH16238" s="111"/>
    </row>
    <row r="16239" spans="3:34">
      <c r="C16239" s="111"/>
      <c r="D16239" s="111"/>
      <c r="E16239" s="111"/>
      <c r="F16239" s="138"/>
      <c r="G16239" s="111"/>
      <c r="J16239" s="111"/>
      <c r="AD16239" s="111"/>
      <c r="AH16239" s="111"/>
    </row>
    <row r="16240" spans="3:34">
      <c r="C16240" s="111"/>
      <c r="D16240" s="111"/>
      <c r="E16240" s="111"/>
      <c r="F16240" s="138"/>
      <c r="G16240" s="111"/>
      <c r="J16240" s="111"/>
      <c r="AD16240" s="111"/>
      <c r="AH16240" s="111"/>
    </row>
    <row r="16241" spans="3:34">
      <c r="C16241" s="111"/>
      <c r="D16241" s="111"/>
      <c r="E16241" s="111"/>
      <c r="F16241" s="138"/>
      <c r="G16241" s="111"/>
      <c r="J16241" s="111"/>
      <c r="AD16241" s="111"/>
      <c r="AH16241" s="111"/>
    </row>
    <row r="16242" spans="3:34">
      <c r="C16242" s="111"/>
      <c r="D16242" s="111"/>
      <c r="E16242" s="111"/>
      <c r="F16242" s="138"/>
      <c r="G16242" s="111"/>
      <c r="J16242" s="111"/>
      <c r="AD16242" s="111"/>
      <c r="AH16242" s="111"/>
    </row>
    <row r="16243" spans="3:34">
      <c r="C16243" s="111"/>
      <c r="D16243" s="111"/>
      <c r="E16243" s="111"/>
      <c r="F16243" s="138"/>
      <c r="G16243" s="111"/>
      <c r="J16243" s="111"/>
      <c r="AD16243" s="111"/>
      <c r="AH16243" s="111"/>
    </row>
    <row r="16244" spans="3:34">
      <c r="C16244" s="111"/>
      <c r="D16244" s="111"/>
      <c r="E16244" s="111"/>
      <c r="F16244" s="138"/>
      <c r="G16244" s="111"/>
      <c r="J16244" s="111"/>
      <c r="AD16244" s="111"/>
      <c r="AH16244" s="111"/>
    </row>
    <row r="16245" spans="3:34">
      <c r="C16245" s="111"/>
      <c r="D16245" s="111"/>
      <c r="E16245" s="111"/>
      <c r="F16245" s="138"/>
      <c r="G16245" s="111"/>
      <c r="J16245" s="111"/>
      <c r="AD16245" s="111"/>
      <c r="AH16245" s="111"/>
    </row>
    <row r="16246" spans="3:34">
      <c r="C16246" s="111"/>
      <c r="D16246" s="111"/>
      <c r="E16246" s="111"/>
      <c r="F16246" s="138"/>
      <c r="G16246" s="111"/>
      <c r="J16246" s="111"/>
      <c r="AD16246" s="111"/>
      <c r="AH16246" s="111"/>
    </row>
    <row r="16247" spans="3:34">
      <c r="C16247" s="111"/>
      <c r="D16247" s="111"/>
      <c r="E16247" s="111"/>
      <c r="F16247" s="138"/>
      <c r="G16247" s="111"/>
      <c r="J16247" s="111"/>
      <c r="AD16247" s="111"/>
      <c r="AH16247" s="111"/>
    </row>
    <row r="16248" spans="3:34">
      <c r="C16248" s="111"/>
      <c r="D16248" s="111"/>
      <c r="E16248" s="111"/>
      <c r="F16248" s="138"/>
      <c r="G16248" s="111"/>
      <c r="J16248" s="111"/>
      <c r="AD16248" s="111"/>
      <c r="AH16248" s="111"/>
    </row>
    <row r="16249" spans="3:34">
      <c r="C16249" s="111"/>
      <c r="D16249" s="111"/>
      <c r="E16249" s="111"/>
      <c r="F16249" s="138"/>
      <c r="G16249" s="111"/>
      <c r="J16249" s="111"/>
      <c r="AD16249" s="111"/>
      <c r="AH16249" s="111"/>
    </row>
    <row r="16250" spans="3:34">
      <c r="C16250" s="111"/>
      <c r="D16250" s="111"/>
      <c r="E16250" s="111"/>
      <c r="F16250" s="138"/>
      <c r="G16250" s="111"/>
      <c r="J16250" s="111"/>
      <c r="AD16250" s="111"/>
      <c r="AH16250" s="111"/>
    </row>
    <row r="16251" spans="3:34">
      <c r="C16251" s="111"/>
      <c r="D16251" s="111"/>
      <c r="E16251" s="111"/>
      <c r="F16251" s="138"/>
      <c r="G16251" s="111"/>
      <c r="J16251" s="111"/>
      <c r="AD16251" s="111"/>
      <c r="AH16251" s="111"/>
    </row>
    <row r="16252" spans="3:34">
      <c r="C16252" s="111"/>
      <c r="D16252" s="111"/>
      <c r="E16252" s="111"/>
      <c r="F16252" s="138"/>
      <c r="G16252" s="111"/>
      <c r="J16252" s="111"/>
      <c r="AD16252" s="111"/>
      <c r="AH16252" s="111"/>
    </row>
    <row r="16253" spans="3:34">
      <c r="C16253" s="111"/>
      <c r="D16253" s="111"/>
      <c r="E16253" s="111"/>
      <c r="F16253" s="138"/>
      <c r="G16253" s="111"/>
      <c r="J16253" s="111"/>
      <c r="AD16253" s="111"/>
      <c r="AH16253" s="111"/>
    </row>
    <row r="16254" spans="3:34">
      <c r="C16254" s="111"/>
      <c r="D16254" s="111"/>
      <c r="E16254" s="111"/>
      <c r="F16254" s="138"/>
      <c r="G16254" s="111"/>
      <c r="J16254" s="111"/>
      <c r="AD16254" s="111"/>
      <c r="AH16254" s="111"/>
    </row>
    <row r="16255" spans="3:34">
      <c r="C16255" s="111"/>
      <c r="D16255" s="111"/>
      <c r="E16255" s="111"/>
      <c r="F16255" s="138"/>
      <c r="G16255" s="111"/>
      <c r="J16255" s="111"/>
      <c r="AD16255" s="111"/>
      <c r="AH16255" s="111"/>
    </row>
    <row r="16256" spans="3:34">
      <c r="C16256" s="111"/>
      <c r="D16256" s="111"/>
      <c r="E16256" s="111"/>
      <c r="F16256" s="138"/>
      <c r="G16256" s="111"/>
      <c r="J16256" s="111"/>
      <c r="AD16256" s="111"/>
      <c r="AH16256" s="111"/>
    </row>
    <row r="16257" spans="3:34">
      <c r="C16257" s="111"/>
      <c r="D16257" s="111"/>
      <c r="E16257" s="111"/>
      <c r="F16257" s="138"/>
      <c r="G16257" s="111"/>
      <c r="J16257" s="111"/>
      <c r="AD16257" s="111"/>
      <c r="AH16257" s="111"/>
    </row>
    <row r="16258" spans="3:34">
      <c r="C16258" s="111"/>
      <c r="D16258" s="111"/>
      <c r="E16258" s="111"/>
      <c r="F16258" s="138"/>
      <c r="G16258" s="111"/>
      <c r="J16258" s="111"/>
      <c r="AD16258" s="111"/>
      <c r="AH16258" s="111"/>
    </row>
    <row r="16259" spans="3:34">
      <c r="C16259" s="111"/>
      <c r="D16259" s="111"/>
      <c r="E16259" s="111"/>
      <c r="F16259" s="138"/>
      <c r="G16259" s="111"/>
      <c r="J16259" s="111"/>
      <c r="AD16259" s="111"/>
      <c r="AH16259" s="111"/>
    </row>
    <row r="16260" spans="3:34">
      <c r="C16260" s="111"/>
      <c r="D16260" s="111"/>
      <c r="E16260" s="111"/>
      <c r="F16260" s="138"/>
      <c r="G16260" s="111"/>
      <c r="J16260" s="111"/>
      <c r="AD16260" s="111"/>
      <c r="AH16260" s="111"/>
    </row>
    <row r="16261" spans="3:34">
      <c r="C16261" s="111"/>
      <c r="D16261" s="111"/>
      <c r="E16261" s="111"/>
      <c r="F16261" s="138"/>
      <c r="G16261" s="111"/>
      <c r="J16261" s="111"/>
      <c r="AD16261" s="111"/>
      <c r="AH16261" s="111"/>
    </row>
    <row r="16262" spans="3:34">
      <c r="C16262" s="111"/>
      <c r="D16262" s="111"/>
      <c r="E16262" s="111"/>
      <c r="F16262" s="138"/>
      <c r="G16262" s="111"/>
      <c r="J16262" s="111"/>
      <c r="AD16262" s="111"/>
      <c r="AH16262" s="111"/>
    </row>
    <row r="16263" spans="3:34">
      <c r="C16263" s="111"/>
      <c r="D16263" s="111"/>
      <c r="E16263" s="111"/>
      <c r="F16263" s="138"/>
      <c r="G16263" s="111"/>
      <c r="J16263" s="111"/>
      <c r="AD16263" s="111"/>
      <c r="AH16263" s="111"/>
    </row>
    <row r="16264" spans="3:34">
      <c r="C16264" s="111"/>
      <c r="D16264" s="111"/>
      <c r="E16264" s="111"/>
      <c r="F16264" s="138"/>
      <c r="G16264" s="111"/>
      <c r="J16264" s="111"/>
      <c r="AD16264" s="111"/>
      <c r="AH16264" s="111"/>
    </row>
    <row r="16265" spans="3:34">
      <c r="C16265" s="111"/>
      <c r="D16265" s="111"/>
      <c r="E16265" s="111"/>
      <c r="F16265" s="138"/>
      <c r="G16265" s="111"/>
      <c r="J16265" s="111"/>
      <c r="AD16265" s="111"/>
      <c r="AH16265" s="111"/>
    </row>
    <row r="16266" spans="3:34">
      <c r="C16266" s="111"/>
      <c r="D16266" s="111"/>
      <c r="E16266" s="111"/>
      <c r="F16266" s="138"/>
      <c r="G16266" s="111"/>
      <c r="J16266" s="111"/>
      <c r="AD16266" s="111"/>
      <c r="AH16266" s="111"/>
    </row>
    <row r="16267" spans="3:34">
      <c r="C16267" s="111"/>
      <c r="D16267" s="111"/>
      <c r="E16267" s="111"/>
      <c r="F16267" s="138"/>
      <c r="G16267" s="111"/>
      <c r="J16267" s="111"/>
      <c r="AD16267" s="111"/>
      <c r="AH16267" s="111"/>
    </row>
    <row r="16268" spans="3:34">
      <c r="C16268" s="111"/>
      <c r="D16268" s="111"/>
      <c r="E16268" s="111"/>
      <c r="F16268" s="138"/>
      <c r="G16268" s="111"/>
      <c r="J16268" s="111"/>
      <c r="AD16268" s="111"/>
      <c r="AH16268" s="111"/>
    </row>
    <row r="16269" spans="3:34">
      <c r="C16269" s="111"/>
      <c r="D16269" s="111"/>
      <c r="E16269" s="111"/>
      <c r="F16269" s="138"/>
      <c r="G16269" s="111"/>
      <c r="J16269" s="111"/>
      <c r="AD16269" s="111"/>
      <c r="AH16269" s="111"/>
    </row>
    <row r="16270" spans="3:34">
      <c r="C16270" s="111"/>
      <c r="D16270" s="111"/>
      <c r="E16270" s="111"/>
      <c r="F16270" s="138"/>
      <c r="G16270" s="111"/>
      <c r="J16270" s="111"/>
      <c r="AD16270" s="111"/>
      <c r="AH16270" s="111"/>
    </row>
    <row r="16271" spans="3:34">
      <c r="C16271" s="111"/>
      <c r="D16271" s="111"/>
      <c r="E16271" s="111"/>
      <c r="F16271" s="138"/>
      <c r="G16271" s="111"/>
      <c r="J16271" s="111"/>
      <c r="AD16271" s="111"/>
      <c r="AH16271" s="111"/>
    </row>
    <row r="16272" spans="3:34">
      <c r="C16272" s="111"/>
      <c r="D16272" s="111"/>
      <c r="E16272" s="111"/>
      <c r="F16272" s="138"/>
      <c r="G16272" s="111"/>
      <c r="J16272" s="111"/>
      <c r="AD16272" s="111"/>
      <c r="AH16272" s="111"/>
    </row>
    <row r="16273" spans="3:34">
      <c r="C16273" s="111"/>
      <c r="D16273" s="111"/>
      <c r="E16273" s="111"/>
      <c r="F16273" s="138"/>
      <c r="G16273" s="111"/>
      <c r="J16273" s="111"/>
      <c r="AD16273" s="111"/>
      <c r="AH16273" s="111"/>
    </row>
    <row r="16274" spans="3:34">
      <c r="C16274" s="111"/>
      <c r="D16274" s="111"/>
      <c r="E16274" s="111"/>
      <c r="F16274" s="138"/>
      <c r="G16274" s="111"/>
      <c r="J16274" s="111"/>
      <c r="AD16274" s="111"/>
      <c r="AH16274" s="111"/>
    </row>
    <row r="16275" spans="3:34">
      <c r="C16275" s="111"/>
      <c r="D16275" s="111"/>
      <c r="E16275" s="111"/>
      <c r="F16275" s="138"/>
      <c r="G16275" s="111"/>
      <c r="J16275" s="111"/>
      <c r="AD16275" s="111"/>
      <c r="AH16275" s="111"/>
    </row>
    <row r="16276" spans="3:34">
      <c r="C16276" s="111"/>
      <c r="D16276" s="111"/>
      <c r="E16276" s="111"/>
      <c r="F16276" s="138"/>
      <c r="G16276" s="111"/>
      <c r="J16276" s="111"/>
      <c r="AD16276" s="111"/>
      <c r="AH16276" s="111"/>
    </row>
    <row r="16277" spans="3:34">
      <c r="C16277" s="111"/>
      <c r="D16277" s="111"/>
      <c r="E16277" s="111"/>
      <c r="F16277" s="138"/>
      <c r="G16277" s="111"/>
      <c r="J16277" s="111"/>
      <c r="AD16277" s="111"/>
      <c r="AH16277" s="111"/>
    </row>
    <row r="16278" spans="3:34">
      <c r="C16278" s="111"/>
      <c r="D16278" s="111"/>
      <c r="E16278" s="111"/>
      <c r="F16278" s="138"/>
      <c r="G16278" s="111"/>
      <c r="J16278" s="111"/>
      <c r="AD16278" s="111"/>
      <c r="AH16278" s="111"/>
    </row>
    <row r="16279" spans="3:34">
      <c r="C16279" s="111"/>
      <c r="D16279" s="111"/>
      <c r="E16279" s="111"/>
      <c r="F16279" s="138"/>
      <c r="G16279" s="111"/>
      <c r="J16279" s="111"/>
      <c r="AD16279" s="111"/>
      <c r="AH16279" s="111"/>
    </row>
    <row r="16280" spans="3:34">
      <c r="C16280" s="111"/>
      <c r="D16280" s="111"/>
      <c r="E16280" s="111"/>
      <c r="F16280" s="138"/>
      <c r="G16280" s="111"/>
      <c r="J16280" s="111"/>
      <c r="AD16280" s="111"/>
      <c r="AH16280" s="111"/>
    </row>
    <row r="16281" spans="3:34">
      <c r="C16281" s="111"/>
      <c r="D16281" s="111"/>
      <c r="E16281" s="111"/>
      <c r="F16281" s="138"/>
      <c r="G16281" s="111"/>
      <c r="J16281" s="111"/>
      <c r="AD16281" s="111"/>
      <c r="AH16281" s="111"/>
    </row>
    <row r="16282" spans="3:34">
      <c r="C16282" s="111"/>
      <c r="D16282" s="111"/>
      <c r="E16282" s="111"/>
      <c r="F16282" s="138"/>
      <c r="G16282" s="111"/>
      <c r="J16282" s="111"/>
      <c r="AD16282" s="111"/>
      <c r="AH16282" s="111"/>
    </row>
    <row r="16283" spans="3:34">
      <c r="C16283" s="111"/>
      <c r="D16283" s="111"/>
      <c r="E16283" s="111"/>
      <c r="F16283" s="138"/>
      <c r="G16283" s="111"/>
      <c r="J16283" s="111"/>
      <c r="AD16283" s="111"/>
      <c r="AH16283" s="111"/>
    </row>
    <row r="16284" spans="3:34">
      <c r="C16284" s="111"/>
      <c r="D16284" s="111"/>
      <c r="E16284" s="111"/>
      <c r="F16284" s="138"/>
      <c r="G16284" s="111"/>
      <c r="J16284" s="111"/>
      <c r="AD16284" s="111"/>
      <c r="AH16284" s="111"/>
    </row>
    <row r="16285" spans="3:34">
      <c r="C16285" s="111"/>
      <c r="D16285" s="111"/>
      <c r="E16285" s="111"/>
      <c r="F16285" s="138"/>
      <c r="G16285" s="111"/>
      <c r="J16285" s="111"/>
      <c r="AD16285" s="111"/>
      <c r="AH16285" s="111"/>
    </row>
    <row r="16286" spans="3:34">
      <c r="C16286" s="111"/>
      <c r="D16286" s="111"/>
      <c r="E16286" s="111"/>
      <c r="F16286" s="138"/>
      <c r="G16286" s="111"/>
      <c r="J16286" s="111"/>
      <c r="AD16286" s="111"/>
      <c r="AH16286" s="111"/>
    </row>
    <row r="16287" spans="3:34">
      <c r="C16287" s="111"/>
      <c r="D16287" s="111"/>
      <c r="E16287" s="111"/>
      <c r="F16287" s="138"/>
      <c r="G16287" s="111"/>
      <c r="J16287" s="111"/>
      <c r="AD16287" s="111"/>
      <c r="AH16287" s="111"/>
    </row>
    <row r="16288" spans="3:34">
      <c r="C16288" s="111"/>
      <c r="D16288" s="111"/>
      <c r="E16288" s="111"/>
      <c r="F16288" s="138"/>
      <c r="G16288" s="111"/>
      <c r="J16288" s="111"/>
      <c r="AD16288" s="111"/>
      <c r="AH16288" s="111"/>
    </row>
    <row r="16289" spans="3:34">
      <c r="C16289" s="111"/>
      <c r="D16289" s="111"/>
      <c r="E16289" s="111"/>
      <c r="F16289" s="138"/>
      <c r="G16289" s="111"/>
      <c r="J16289" s="111"/>
      <c r="AD16289" s="111"/>
      <c r="AH16289" s="111"/>
    </row>
    <row r="16290" spans="3:34">
      <c r="C16290" s="111"/>
      <c r="D16290" s="111"/>
      <c r="E16290" s="111"/>
      <c r="F16290" s="138"/>
      <c r="G16290" s="111"/>
      <c r="J16290" s="111"/>
      <c r="AD16290" s="111"/>
      <c r="AH16290" s="111"/>
    </row>
    <row r="16291" spans="3:34">
      <c r="C16291" s="111"/>
      <c r="D16291" s="111"/>
      <c r="E16291" s="111"/>
      <c r="F16291" s="138"/>
      <c r="G16291" s="111"/>
      <c r="J16291" s="111"/>
      <c r="AD16291" s="111"/>
      <c r="AH16291" s="111"/>
    </row>
    <row r="16292" spans="3:34">
      <c r="C16292" s="111"/>
      <c r="D16292" s="111"/>
      <c r="E16292" s="111"/>
      <c r="F16292" s="138"/>
      <c r="G16292" s="111"/>
      <c r="J16292" s="111"/>
      <c r="AD16292" s="111"/>
      <c r="AH16292" s="111"/>
    </row>
    <row r="16293" spans="3:34">
      <c r="C16293" s="111"/>
      <c r="D16293" s="111"/>
      <c r="E16293" s="111"/>
      <c r="F16293" s="138"/>
      <c r="G16293" s="111"/>
      <c r="J16293" s="111"/>
      <c r="AD16293" s="111"/>
      <c r="AH16293" s="111"/>
    </row>
    <row r="16294" spans="3:34">
      <c r="C16294" s="111"/>
      <c r="D16294" s="111"/>
      <c r="E16294" s="111"/>
      <c r="F16294" s="138"/>
      <c r="G16294" s="111"/>
      <c r="J16294" s="111"/>
      <c r="AD16294" s="111"/>
      <c r="AH16294" s="111"/>
    </row>
    <row r="16295" spans="3:34">
      <c r="C16295" s="111"/>
      <c r="D16295" s="111"/>
      <c r="E16295" s="111"/>
      <c r="F16295" s="138"/>
      <c r="G16295" s="111"/>
      <c r="J16295" s="111"/>
      <c r="AD16295" s="111"/>
      <c r="AH16295" s="111"/>
    </row>
    <row r="16296" spans="3:34">
      <c r="C16296" s="111"/>
      <c r="D16296" s="111"/>
      <c r="E16296" s="111"/>
      <c r="F16296" s="138"/>
      <c r="G16296" s="111"/>
      <c r="J16296" s="111"/>
      <c r="AD16296" s="111"/>
      <c r="AH16296" s="111"/>
    </row>
    <row r="16297" spans="3:34">
      <c r="C16297" s="111"/>
      <c r="D16297" s="111"/>
      <c r="E16297" s="111"/>
      <c r="F16297" s="138"/>
      <c r="G16297" s="111"/>
      <c r="J16297" s="111"/>
      <c r="AD16297" s="111"/>
      <c r="AH16297" s="111"/>
    </row>
    <row r="16298" spans="3:34">
      <c r="C16298" s="111"/>
      <c r="D16298" s="111"/>
      <c r="E16298" s="111"/>
      <c r="F16298" s="138"/>
      <c r="G16298" s="111"/>
      <c r="J16298" s="111"/>
      <c r="AD16298" s="111"/>
      <c r="AH16298" s="111"/>
    </row>
    <row r="16299" spans="3:34">
      <c r="C16299" s="111"/>
      <c r="D16299" s="111"/>
      <c r="E16299" s="111"/>
      <c r="F16299" s="138"/>
      <c r="G16299" s="111"/>
      <c r="J16299" s="111"/>
      <c r="AD16299" s="111"/>
      <c r="AH16299" s="111"/>
    </row>
    <row r="16300" spans="3:34">
      <c r="C16300" s="111"/>
      <c r="D16300" s="111"/>
      <c r="E16300" s="111"/>
      <c r="F16300" s="138"/>
      <c r="G16300" s="111"/>
      <c r="J16300" s="111"/>
      <c r="AD16300" s="111"/>
      <c r="AH16300" s="111"/>
    </row>
    <row r="16301" spans="3:34">
      <c r="C16301" s="111"/>
      <c r="D16301" s="111"/>
      <c r="E16301" s="111"/>
      <c r="F16301" s="138"/>
      <c r="G16301" s="111"/>
      <c r="J16301" s="111"/>
      <c r="AD16301" s="111"/>
      <c r="AH16301" s="111"/>
    </row>
    <row r="16302" spans="3:34">
      <c r="C16302" s="111"/>
      <c r="D16302" s="111"/>
      <c r="E16302" s="111"/>
      <c r="F16302" s="138"/>
      <c r="G16302" s="111"/>
      <c r="J16302" s="111"/>
      <c r="AD16302" s="111"/>
      <c r="AH16302" s="111"/>
    </row>
    <row r="16303" spans="3:34">
      <c r="C16303" s="111"/>
      <c r="D16303" s="111"/>
      <c r="E16303" s="111"/>
      <c r="F16303" s="138"/>
      <c r="G16303" s="111"/>
      <c r="J16303" s="111"/>
      <c r="AD16303" s="111"/>
      <c r="AH16303" s="111"/>
    </row>
    <row r="16304" spans="3:34">
      <c r="C16304" s="111"/>
      <c r="D16304" s="111"/>
      <c r="E16304" s="111"/>
      <c r="F16304" s="138"/>
      <c r="G16304" s="111"/>
      <c r="J16304" s="111"/>
      <c r="AD16304" s="111"/>
      <c r="AH16304" s="111"/>
    </row>
    <row r="16305" spans="3:34">
      <c r="C16305" s="111"/>
      <c r="D16305" s="111"/>
      <c r="E16305" s="111"/>
      <c r="F16305" s="138"/>
      <c r="G16305" s="111"/>
      <c r="J16305" s="111"/>
      <c r="AD16305" s="111"/>
      <c r="AH16305" s="111"/>
    </row>
    <row r="16306" spans="3:34">
      <c r="C16306" s="111"/>
      <c r="D16306" s="111"/>
      <c r="E16306" s="111"/>
      <c r="F16306" s="138"/>
      <c r="G16306" s="111"/>
      <c r="J16306" s="111"/>
      <c r="AD16306" s="111"/>
      <c r="AH16306" s="111"/>
    </row>
    <row r="16307" spans="3:34">
      <c r="C16307" s="111"/>
      <c r="D16307" s="111"/>
      <c r="E16307" s="111"/>
      <c r="F16307" s="138"/>
      <c r="G16307" s="111"/>
      <c r="J16307" s="111"/>
      <c r="AD16307" s="111"/>
      <c r="AH16307" s="111"/>
    </row>
    <row r="16308" spans="3:34">
      <c r="C16308" s="111"/>
      <c r="D16308" s="111"/>
      <c r="E16308" s="111"/>
      <c r="F16308" s="138"/>
      <c r="G16308" s="111"/>
      <c r="J16308" s="111"/>
      <c r="AD16308" s="111"/>
      <c r="AH16308" s="111"/>
    </row>
    <row r="16309" spans="3:34">
      <c r="C16309" s="111"/>
      <c r="D16309" s="111"/>
      <c r="E16309" s="111"/>
      <c r="F16309" s="138"/>
      <c r="G16309" s="111"/>
      <c r="J16309" s="111"/>
      <c r="AD16309" s="111"/>
      <c r="AH16309" s="111"/>
    </row>
    <row r="16310" spans="3:34">
      <c r="C16310" s="111"/>
      <c r="D16310" s="111"/>
      <c r="E16310" s="111"/>
      <c r="F16310" s="138"/>
      <c r="G16310" s="111"/>
      <c r="J16310" s="111"/>
      <c r="AD16310" s="111"/>
      <c r="AH16310" s="111"/>
    </row>
    <row r="16311" spans="3:34">
      <c r="C16311" s="111"/>
      <c r="D16311" s="111"/>
      <c r="E16311" s="111"/>
      <c r="F16311" s="138"/>
      <c r="G16311" s="111"/>
      <c r="J16311" s="111"/>
      <c r="AD16311" s="111"/>
      <c r="AH16311" s="111"/>
    </row>
    <row r="16312" spans="3:34">
      <c r="C16312" s="111"/>
      <c r="D16312" s="111"/>
      <c r="E16312" s="111"/>
      <c r="F16312" s="138"/>
      <c r="G16312" s="111"/>
      <c r="J16312" s="111"/>
      <c r="AD16312" s="111"/>
      <c r="AH16312" s="111"/>
    </row>
    <row r="16313" spans="3:34">
      <c r="C16313" s="111"/>
      <c r="D16313" s="111"/>
      <c r="E16313" s="111"/>
      <c r="F16313" s="138"/>
      <c r="G16313" s="111"/>
      <c r="J16313" s="111"/>
      <c r="AD16313" s="111"/>
      <c r="AH16313" s="111"/>
    </row>
    <row r="16314" spans="3:34">
      <c r="C16314" s="111"/>
      <c r="D16314" s="111"/>
      <c r="E16314" s="111"/>
      <c r="F16314" s="138"/>
      <c r="G16314" s="111"/>
      <c r="J16314" s="111"/>
      <c r="AD16314" s="111"/>
      <c r="AH16314" s="111"/>
    </row>
    <row r="16315" spans="3:34">
      <c r="C16315" s="111"/>
      <c r="D16315" s="111"/>
      <c r="E16315" s="111"/>
      <c r="F16315" s="138"/>
      <c r="G16315" s="111"/>
      <c r="J16315" s="111"/>
      <c r="AD16315" s="111"/>
      <c r="AH16315" s="111"/>
    </row>
    <row r="16316" spans="3:34">
      <c r="C16316" s="111"/>
      <c r="D16316" s="111"/>
      <c r="E16316" s="111"/>
      <c r="F16316" s="138"/>
      <c r="G16316" s="111"/>
      <c r="J16316" s="111"/>
      <c r="AD16316" s="111"/>
      <c r="AH16316" s="111"/>
    </row>
    <row r="16317" spans="3:34">
      <c r="C16317" s="111"/>
      <c r="D16317" s="111"/>
      <c r="E16317" s="111"/>
      <c r="F16317" s="138"/>
      <c r="G16317" s="111"/>
      <c r="J16317" s="111"/>
      <c r="AD16317" s="111"/>
      <c r="AH16317" s="111"/>
    </row>
    <row r="16318" spans="3:34">
      <c r="C16318" s="111"/>
      <c r="D16318" s="111"/>
      <c r="E16318" s="111"/>
      <c r="F16318" s="138"/>
      <c r="G16318" s="111"/>
      <c r="J16318" s="111"/>
      <c r="AD16318" s="111"/>
      <c r="AH16318" s="111"/>
    </row>
    <row r="16319" spans="3:34">
      <c r="C16319" s="111"/>
      <c r="D16319" s="111"/>
      <c r="E16319" s="111"/>
      <c r="F16319" s="138"/>
      <c r="G16319" s="111"/>
      <c r="J16319" s="111"/>
      <c r="AD16319" s="111"/>
      <c r="AH16319" s="111"/>
    </row>
    <row r="16320" spans="3:34">
      <c r="C16320" s="111"/>
      <c r="D16320" s="111"/>
      <c r="E16320" s="111"/>
      <c r="F16320" s="138"/>
      <c r="G16320" s="111"/>
      <c r="J16320" s="111"/>
      <c r="AD16320" s="111"/>
      <c r="AH16320" s="111"/>
    </row>
    <row r="16321" spans="3:34">
      <c r="C16321" s="111"/>
      <c r="D16321" s="111"/>
      <c r="E16321" s="111"/>
      <c r="F16321" s="138"/>
      <c r="G16321" s="111"/>
      <c r="J16321" s="111"/>
      <c r="AD16321" s="111"/>
      <c r="AH16321" s="111"/>
    </row>
    <row r="16322" spans="3:34">
      <c r="C16322" s="111"/>
      <c r="D16322" s="111"/>
      <c r="E16322" s="111"/>
      <c r="F16322" s="138"/>
      <c r="G16322" s="111"/>
      <c r="J16322" s="111"/>
      <c r="AD16322" s="111"/>
      <c r="AH16322" s="111"/>
    </row>
    <row r="16323" spans="3:34">
      <c r="C16323" s="111"/>
      <c r="D16323" s="111"/>
      <c r="E16323" s="111"/>
      <c r="F16323" s="138"/>
      <c r="G16323" s="111"/>
      <c r="J16323" s="111"/>
      <c r="AD16323" s="111"/>
      <c r="AH16323" s="111"/>
    </row>
    <row r="16324" spans="3:34">
      <c r="C16324" s="111"/>
      <c r="D16324" s="111"/>
      <c r="E16324" s="111"/>
      <c r="F16324" s="138"/>
      <c r="G16324" s="111"/>
      <c r="J16324" s="111"/>
      <c r="AD16324" s="111"/>
      <c r="AH16324" s="111"/>
    </row>
    <row r="16325" spans="3:34">
      <c r="C16325" s="111"/>
      <c r="D16325" s="111"/>
      <c r="E16325" s="111"/>
      <c r="F16325" s="138"/>
      <c r="G16325" s="111"/>
      <c r="J16325" s="111"/>
      <c r="AD16325" s="111"/>
      <c r="AH16325" s="111"/>
    </row>
    <row r="16326" spans="3:34">
      <c r="C16326" s="111"/>
      <c r="D16326" s="111"/>
      <c r="E16326" s="111"/>
      <c r="F16326" s="138"/>
      <c r="G16326" s="111"/>
      <c r="J16326" s="111"/>
      <c r="AD16326" s="111"/>
      <c r="AH16326" s="111"/>
    </row>
    <row r="16327" spans="3:34">
      <c r="C16327" s="111"/>
      <c r="D16327" s="111"/>
      <c r="E16327" s="111"/>
      <c r="F16327" s="138"/>
      <c r="G16327" s="111"/>
      <c r="J16327" s="111"/>
      <c r="AD16327" s="111"/>
      <c r="AH16327" s="111"/>
    </row>
    <row r="16328" spans="3:34">
      <c r="C16328" s="111"/>
      <c r="D16328" s="111"/>
      <c r="E16328" s="111"/>
      <c r="F16328" s="138"/>
      <c r="G16328" s="111"/>
      <c r="J16328" s="111"/>
      <c r="AD16328" s="111"/>
      <c r="AH16328" s="111"/>
    </row>
    <row r="16329" spans="3:34">
      <c r="C16329" s="111"/>
      <c r="D16329" s="111"/>
      <c r="E16329" s="111"/>
      <c r="F16329" s="138"/>
      <c r="G16329" s="111"/>
      <c r="J16329" s="111"/>
      <c r="AD16329" s="111"/>
      <c r="AH16329" s="111"/>
    </row>
    <row r="16330" spans="3:34">
      <c r="C16330" s="111"/>
      <c r="D16330" s="111"/>
      <c r="E16330" s="111"/>
      <c r="F16330" s="138"/>
      <c r="G16330" s="111"/>
      <c r="J16330" s="111"/>
      <c r="AD16330" s="111"/>
      <c r="AH16330" s="111"/>
    </row>
    <row r="16331" spans="3:34">
      <c r="C16331" s="111"/>
      <c r="D16331" s="111"/>
      <c r="E16331" s="111"/>
      <c r="F16331" s="138"/>
      <c r="G16331" s="111"/>
      <c r="J16331" s="111"/>
      <c r="AD16331" s="111"/>
      <c r="AH16331" s="111"/>
    </row>
    <row r="16332" spans="3:34">
      <c r="C16332" s="111"/>
      <c r="D16332" s="111"/>
      <c r="E16332" s="111"/>
      <c r="F16332" s="138"/>
      <c r="G16332" s="111"/>
      <c r="J16332" s="111"/>
      <c r="AD16332" s="111"/>
      <c r="AH16332" s="111"/>
    </row>
    <row r="16333" spans="3:34">
      <c r="C16333" s="111"/>
      <c r="D16333" s="111"/>
      <c r="E16333" s="111"/>
      <c r="F16333" s="138"/>
      <c r="G16333" s="111"/>
      <c r="J16333" s="111"/>
      <c r="AD16333" s="111"/>
      <c r="AH16333" s="111"/>
    </row>
    <row r="16334" spans="3:34">
      <c r="C16334" s="111"/>
      <c r="D16334" s="111"/>
      <c r="E16334" s="111"/>
      <c r="F16334" s="138"/>
      <c r="G16334" s="111"/>
      <c r="J16334" s="111"/>
      <c r="AD16334" s="111"/>
      <c r="AH16334" s="111"/>
    </row>
    <row r="16335" spans="3:34">
      <c r="C16335" s="111"/>
      <c r="D16335" s="111"/>
      <c r="E16335" s="111"/>
      <c r="F16335" s="138"/>
      <c r="G16335" s="111"/>
      <c r="J16335" s="111"/>
      <c r="AD16335" s="111"/>
      <c r="AH16335" s="111"/>
    </row>
    <row r="16336" spans="3:34">
      <c r="C16336" s="111"/>
      <c r="D16336" s="111"/>
      <c r="E16336" s="111"/>
      <c r="F16336" s="138"/>
      <c r="G16336" s="111"/>
      <c r="J16336" s="111"/>
      <c r="AD16336" s="111"/>
      <c r="AH16336" s="111"/>
    </row>
    <row r="16337" spans="3:34">
      <c r="C16337" s="111"/>
      <c r="D16337" s="111"/>
      <c r="E16337" s="111"/>
      <c r="F16337" s="138"/>
      <c r="G16337" s="111"/>
      <c r="J16337" s="111"/>
      <c r="AD16337" s="111"/>
      <c r="AH16337" s="111"/>
    </row>
    <row r="16338" spans="3:34">
      <c r="C16338" s="111"/>
      <c r="D16338" s="111"/>
      <c r="E16338" s="111"/>
      <c r="F16338" s="138"/>
      <c r="G16338" s="111"/>
      <c r="J16338" s="111"/>
      <c r="AD16338" s="111"/>
      <c r="AH16338" s="111"/>
    </row>
    <row r="16339" spans="3:34">
      <c r="C16339" s="111"/>
      <c r="D16339" s="111"/>
      <c r="E16339" s="111"/>
      <c r="F16339" s="138"/>
      <c r="G16339" s="111"/>
      <c r="J16339" s="111"/>
      <c r="AD16339" s="111"/>
      <c r="AH16339" s="111"/>
    </row>
    <row r="16340" spans="3:34">
      <c r="C16340" s="111"/>
      <c r="D16340" s="111"/>
      <c r="E16340" s="111"/>
      <c r="F16340" s="138"/>
      <c r="G16340" s="111"/>
      <c r="J16340" s="111"/>
      <c r="AD16340" s="111"/>
      <c r="AH16340" s="111"/>
    </row>
    <row r="16341" spans="3:34">
      <c r="C16341" s="111"/>
      <c r="D16341" s="111"/>
      <c r="E16341" s="111"/>
      <c r="F16341" s="138"/>
      <c r="G16341" s="111"/>
      <c r="J16341" s="111"/>
      <c r="AD16341" s="111"/>
      <c r="AH16341" s="111"/>
    </row>
    <row r="16342" spans="3:34">
      <c r="C16342" s="111"/>
      <c r="D16342" s="111"/>
      <c r="E16342" s="111"/>
      <c r="F16342" s="138"/>
      <c r="G16342" s="111"/>
      <c r="J16342" s="111"/>
      <c r="AD16342" s="111"/>
      <c r="AH16342" s="111"/>
    </row>
    <row r="16343" spans="3:34">
      <c r="C16343" s="111"/>
      <c r="D16343" s="111"/>
      <c r="E16343" s="111"/>
      <c r="F16343" s="138"/>
      <c r="G16343" s="111"/>
      <c r="J16343" s="111"/>
      <c r="AD16343" s="111"/>
      <c r="AH16343" s="111"/>
    </row>
    <row r="16344" spans="3:34">
      <c r="C16344" s="111"/>
      <c r="D16344" s="111"/>
      <c r="E16344" s="111"/>
      <c r="F16344" s="138"/>
      <c r="G16344" s="111"/>
      <c r="J16344" s="111"/>
      <c r="AD16344" s="111"/>
      <c r="AH16344" s="111"/>
    </row>
    <row r="16345" spans="3:34">
      <c r="C16345" s="111"/>
      <c r="D16345" s="111"/>
      <c r="E16345" s="111"/>
      <c r="F16345" s="138"/>
      <c r="G16345" s="111"/>
      <c r="J16345" s="111"/>
      <c r="AD16345" s="111"/>
      <c r="AH16345" s="111"/>
    </row>
    <row r="16346" spans="3:34">
      <c r="C16346" s="111"/>
      <c r="D16346" s="111"/>
      <c r="E16346" s="111"/>
      <c r="F16346" s="138"/>
      <c r="G16346" s="111"/>
      <c r="J16346" s="111"/>
      <c r="AD16346" s="111"/>
      <c r="AH16346" s="111"/>
    </row>
    <row r="16347" spans="3:34">
      <c r="C16347" s="111"/>
      <c r="D16347" s="111"/>
      <c r="E16347" s="111"/>
      <c r="F16347" s="138"/>
      <c r="G16347" s="111"/>
      <c r="J16347" s="111"/>
      <c r="AD16347" s="111"/>
      <c r="AH16347" s="111"/>
    </row>
    <row r="16348" spans="3:34">
      <c r="C16348" s="111"/>
      <c r="D16348" s="111"/>
      <c r="E16348" s="111"/>
      <c r="F16348" s="138"/>
      <c r="G16348" s="111"/>
      <c r="J16348" s="111"/>
      <c r="AD16348" s="111"/>
      <c r="AH16348" s="111"/>
    </row>
    <row r="16349" spans="3:34">
      <c r="C16349" s="111"/>
      <c r="D16349" s="111"/>
      <c r="E16349" s="111"/>
      <c r="F16349" s="138"/>
      <c r="G16349" s="111"/>
      <c r="J16349" s="111"/>
      <c r="AD16349" s="111"/>
      <c r="AH16349" s="111"/>
    </row>
    <row r="16350" spans="3:34">
      <c r="C16350" s="111"/>
      <c r="D16350" s="111"/>
      <c r="E16350" s="111"/>
      <c r="F16350" s="138"/>
      <c r="G16350" s="111"/>
      <c r="J16350" s="111"/>
      <c r="AD16350" s="111"/>
      <c r="AH16350" s="111"/>
    </row>
    <row r="16351" spans="3:34">
      <c r="C16351" s="111"/>
      <c r="D16351" s="111"/>
      <c r="E16351" s="111"/>
      <c r="F16351" s="138"/>
      <c r="G16351" s="111"/>
      <c r="J16351" s="111"/>
      <c r="AD16351" s="111"/>
      <c r="AH16351" s="111"/>
    </row>
    <row r="16352" spans="3:34">
      <c r="C16352" s="111"/>
      <c r="D16352" s="111"/>
      <c r="E16352" s="111"/>
      <c r="F16352" s="138"/>
      <c r="G16352" s="111"/>
      <c r="J16352" s="111"/>
      <c r="AD16352" s="111"/>
      <c r="AH16352" s="111"/>
    </row>
    <row r="16353" spans="3:34">
      <c r="C16353" s="111"/>
      <c r="D16353" s="111"/>
      <c r="E16353" s="111"/>
      <c r="F16353" s="138"/>
      <c r="G16353" s="111"/>
      <c r="J16353" s="111"/>
      <c r="AD16353" s="111"/>
      <c r="AH16353" s="111"/>
    </row>
    <row r="16354" spans="3:34">
      <c r="C16354" s="111"/>
      <c r="D16354" s="111"/>
      <c r="E16354" s="111"/>
      <c r="F16354" s="138"/>
      <c r="G16354" s="111"/>
      <c r="J16354" s="111"/>
      <c r="AD16354" s="111"/>
      <c r="AH16354" s="111"/>
    </row>
    <row r="16355" spans="3:34">
      <c r="C16355" s="111"/>
      <c r="D16355" s="111"/>
      <c r="E16355" s="111"/>
      <c r="F16355" s="138"/>
      <c r="G16355" s="111"/>
      <c r="J16355" s="111"/>
      <c r="AD16355" s="111"/>
      <c r="AH16355" s="111"/>
    </row>
    <row r="16356" spans="3:34">
      <c r="C16356" s="111"/>
      <c r="D16356" s="111"/>
      <c r="E16356" s="111"/>
      <c r="F16356" s="138"/>
      <c r="G16356" s="111"/>
      <c r="J16356" s="111"/>
      <c r="AD16356" s="111"/>
      <c r="AH16356" s="111"/>
    </row>
    <row r="16357" spans="3:34">
      <c r="C16357" s="111"/>
      <c r="D16357" s="111"/>
      <c r="E16357" s="111"/>
      <c r="F16357" s="138"/>
      <c r="G16357" s="111"/>
      <c r="J16357" s="111"/>
      <c r="AD16357" s="111"/>
      <c r="AH16357" s="111"/>
    </row>
    <row r="16358" spans="3:34">
      <c r="C16358" s="111"/>
      <c r="D16358" s="111"/>
      <c r="E16358" s="111"/>
      <c r="F16358" s="138"/>
      <c r="G16358" s="111"/>
      <c r="J16358" s="111"/>
      <c r="AD16358" s="111"/>
      <c r="AH16358" s="111"/>
    </row>
    <row r="16359" spans="3:34">
      <c r="C16359" s="111"/>
      <c r="D16359" s="111"/>
      <c r="E16359" s="111"/>
      <c r="F16359" s="138"/>
      <c r="G16359" s="111"/>
      <c r="J16359" s="111"/>
      <c r="AD16359" s="111"/>
      <c r="AH16359" s="111"/>
    </row>
    <row r="16360" spans="3:34">
      <c r="C16360" s="111"/>
      <c r="D16360" s="111"/>
      <c r="E16360" s="111"/>
      <c r="F16360" s="138"/>
      <c r="G16360" s="111"/>
      <c r="J16360" s="111"/>
      <c r="AD16360" s="111"/>
      <c r="AH16360" s="111"/>
    </row>
    <row r="16361" spans="3:34">
      <c r="C16361" s="111"/>
      <c r="D16361" s="111"/>
      <c r="E16361" s="111"/>
      <c r="F16361" s="138"/>
      <c r="G16361" s="111"/>
      <c r="J16361" s="111"/>
      <c r="AD16361" s="111"/>
      <c r="AH16361" s="111"/>
    </row>
    <row r="16362" spans="3:34">
      <c r="C16362" s="111"/>
      <c r="D16362" s="111"/>
      <c r="E16362" s="111"/>
      <c r="F16362" s="138"/>
      <c r="G16362" s="111"/>
      <c r="J16362" s="111"/>
      <c r="AD16362" s="111"/>
      <c r="AH16362" s="111"/>
    </row>
    <row r="16363" spans="3:34">
      <c r="C16363" s="111"/>
      <c r="D16363" s="111"/>
      <c r="E16363" s="111"/>
      <c r="F16363" s="138"/>
      <c r="G16363" s="111"/>
      <c r="J16363" s="111"/>
      <c r="AD16363" s="111"/>
      <c r="AH16363" s="111"/>
    </row>
    <row r="16364" spans="3:34">
      <c r="C16364" s="111"/>
      <c r="D16364" s="111"/>
      <c r="E16364" s="111"/>
      <c r="F16364" s="138"/>
      <c r="G16364" s="111"/>
      <c r="J16364" s="111"/>
      <c r="AD16364" s="111"/>
      <c r="AH16364" s="111"/>
    </row>
    <row r="16365" spans="3:34">
      <c r="C16365" s="111"/>
      <c r="D16365" s="111"/>
      <c r="E16365" s="111"/>
      <c r="F16365" s="138"/>
      <c r="G16365" s="111"/>
      <c r="J16365" s="111"/>
      <c r="AD16365" s="111"/>
      <c r="AH16365" s="111"/>
    </row>
    <row r="16366" spans="3:34">
      <c r="C16366" s="111"/>
      <c r="D16366" s="111"/>
      <c r="E16366" s="111"/>
      <c r="F16366" s="138"/>
      <c r="G16366" s="111"/>
      <c r="J16366" s="111"/>
      <c r="AD16366" s="111"/>
      <c r="AH16366" s="111"/>
    </row>
    <row r="16367" spans="3:34">
      <c r="C16367" s="111"/>
      <c r="D16367" s="111"/>
      <c r="E16367" s="111"/>
      <c r="F16367" s="138"/>
      <c r="G16367" s="111"/>
      <c r="J16367" s="111"/>
      <c r="AD16367" s="111"/>
      <c r="AH16367" s="111"/>
    </row>
    <row r="16368" spans="3:34">
      <c r="C16368" s="111"/>
      <c r="D16368" s="111"/>
      <c r="E16368" s="111"/>
      <c r="F16368" s="138"/>
      <c r="G16368" s="111"/>
      <c r="J16368" s="111"/>
      <c r="AD16368" s="111"/>
      <c r="AH16368" s="111"/>
    </row>
    <row r="16369" spans="3:34">
      <c r="C16369" s="111"/>
      <c r="D16369" s="111"/>
      <c r="E16369" s="111"/>
      <c r="F16369" s="138"/>
      <c r="G16369" s="111"/>
      <c r="J16369" s="111"/>
      <c r="AD16369" s="111"/>
      <c r="AH16369" s="111"/>
    </row>
    <row r="16370" spans="3:34">
      <c r="C16370" s="111"/>
      <c r="D16370" s="111"/>
      <c r="E16370" s="111"/>
      <c r="F16370" s="138"/>
      <c r="G16370" s="111"/>
      <c r="J16370" s="111"/>
      <c r="AD16370" s="111"/>
      <c r="AH16370" s="111"/>
    </row>
    <row r="16371" spans="3:34">
      <c r="C16371" s="111"/>
      <c r="D16371" s="111"/>
      <c r="E16371" s="111"/>
      <c r="F16371" s="138"/>
      <c r="G16371" s="111"/>
      <c r="J16371" s="111"/>
      <c r="AD16371" s="111"/>
      <c r="AH16371" s="111"/>
    </row>
    <row r="16372" spans="3:34">
      <c r="C16372" s="111"/>
      <c r="D16372" s="111"/>
      <c r="E16372" s="111"/>
      <c r="F16372" s="138"/>
      <c r="G16372" s="111"/>
      <c r="J16372" s="111"/>
      <c r="AD16372" s="111"/>
      <c r="AH16372" s="111"/>
    </row>
    <row r="16373" spans="3:34">
      <c r="C16373" s="111"/>
      <c r="D16373" s="111"/>
      <c r="E16373" s="111"/>
      <c r="F16373" s="138"/>
      <c r="G16373" s="111"/>
      <c r="J16373" s="111"/>
      <c r="AD16373" s="111"/>
      <c r="AH16373" s="111"/>
    </row>
    <row r="16374" spans="3:34">
      <c r="C16374" s="111"/>
      <c r="D16374" s="111"/>
      <c r="E16374" s="111"/>
      <c r="F16374" s="138"/>
      <c r="G16374" s="111"/>
      <c r="J16374" s="111"/>
      <c r="AD16374" s="111"/>
      <c r="AH16374" s="111"/>
    </row>
    <row r="16375" spans="3:34">
      <c r="C16375" s="111"/>
      <c r="D16375" s="111"/>
      <c r="E16375" s="111"/>
      <c r="F16375" s="138"/>
      <c r="G16375" s="111"/>
      <c r="J16375" s="111"/>
      <c r="AD16375" s="111"/>
      <c r="AH16375" s="111"/>
    </row>
    <row r="16376" spans="3:34">
      <c r="C16376" s="111"/>
      <c r="D16376" s="111"/>
      <c r="E16376" s="111"/>
      <c r="F16376" s="138"/>
      <c r="G16376" s="111"/>
      <c r="J16376" s="111"/>
      <c r="AD16376" s="111"/>
      <c r="AH16376" s="111"/>
    </row>
    <row r="16377" spans="3:34">
      <c r="C16377" s="111"/>
      <c r="D16377" s="111"/>
      <c r="E16377" s="111"/>
      <c r="F16377" s="138"/>
      <c r="G16377" s="111"/>
      <c r="J16377" s="111"/>
      <c r="AD16377" s="111"/>
      <c r="AH16377" s="111"/>
    </row>
    <row r="16378" spans="3:34">
      <c r="C16378" s="111"/>
      <c r="D16378" s="111"/>
      <c r="E16378" s="111"/>
      <c r="F16378" s="138"/>
      <c r="G16378" s="111"/>
      <c r="J16378" s="111"/>
      <c r="AD16378" s="111"/>
      <c r="AH16378" s="111"/>
    </row>
    <row r="16379" spans="3:34">
      <c r="C16379" s="111"/>
      <c r="D16379" s="111"/>
      <c r="E16379" s="111"/>
      <c r="F16379" s="138"/>
      <c r="G16379" s="111"/>
      <c r="J16379" s="111"/>
      <c r="AD16379" s="111"/>
      <c r="AH16379" s="111"/>
    </row>
    <row r="16380" spans="3:34">
      <c r="C16380" s="111"/>
      <c r="D16380" s="111"/>
      <c r="E16380" s="111"/>
      <c r="F16380" s="138"/>
      <c r="G16380" s="111"/>
      <c r="J16380" s="111"/>
      <c r="AD16380" s="111"/>
      <c r="AH16380" s="111"/>
    </row>
    <row r="16381" spans="3:34">
      <c r="C16381" s="111"/>
      <c r="D16381" s="111"/>
      <c r="E16381" s="111"/>
      <c r="F16381" s="138"/>
      <c r="G16381" s="111"/>
      <c r="J16381" s="111"/>
      <c r="AD16381" s="111"/>
      <c r="AH16381" s="111"/>
    </row>
    <row r="16382" spans="3:34">
      <c r="C16382" s="111"/>
      <c r="D16382" s="111"/>
      <c r="E16382" s="111"/>
      <c r="F16382" s="138"/>
      <c r="G16382" s="111"/>
      <c r="J16382" s="111"/>
      <c r="AD16382" s="111"/>
      <c r="AH16382" s="111"/>
    </row>
    <row r="16383" spans="3:34">
      <c r="C16383" s="111"/>
      <c r="D16383" s="111"/>
      <c r="E16383" s="111"/>
      <c r="F16383" s="138"/>
      <c r="G16383" s="111"/>
      <c r="J16383" s="111"/>
      <c r="AD16383" s="111"/>
      <c r="AH16383" s="111"/>
    </row>
    <row r="16384" spans="3:34">
      <c r="C16384" s="111"/>
      <c r="D16384" s="111"/>
      <c r="E16384" s="111"/>
      <c r="F16384" s="138"/>
      <c r="G16384" s="111"/>
      <c r="J16384" s="111"/>
      <c r="AD16384" s="111"/>
      <c r="AH16384" s="111"/>
    </row>
    <row r="16385" spans="3:34">
      <c r="C16385" s="111"/>
      <c r="D16385" s="111"/>
      <c r="E16385" s="111"/>
      <c r="F16385" s="138"/>
      <c r="G16385" s="111"/>
      <c r="J16385" s="111"/>
      <c r="AD16385" s="111"/>
      <c r="AH16385" s="111"/>
    </row>
    <row r="16386" spans="3:34">
      <c r="C16386" s="111"/>
      <c r="D16386" s="111"/>
      <c r="E16386" s="111"/>
      <c r="F16386" s="138"/>
      <c r="G16386" s="111"/>
      <c r="J16386" s="111"/>
      <c r="AD16386" s="111"/>
      <c r="AH16386" s="111"/>
    </row>
    <row r="16387" spans="3:34">
      <c r="C16387" s="111"/>
      <c r="D16387" s="111"/>
      <c r="E16387" s="111"/>
      <c r="F16387" s="138"/>
      <c r="G16387" s="111"/>
      <c r="J16387" s="111"/>
      <c r="AD16387" s="111"/>
      <c r="AH16387" s="111"/>
    </row>
    <row r="16388" spans="3:34">
      <c r="C16388" s="111"/>
      <c r="D16388" s="111"/>
      <c r="E16388" s="111"/>
      <c r="F16388" s="138"/>
      <c r="G16388" s="111"/>
      <c r="J16388" s="111"/>
      <c r="AD16388" s="111"/>
      <c r="AH16388" s="111"/>
    </row>
    <row r="16389" spans="3:34">
      <c r="C16389" s="111"/>
      <c r="D16389" s="111"/>
      <c r="E16389" s="111"/>
      <c r="F16389" s="138"/>
      <c r="G16389" s="111"/>
      <c r="J16389" s="111"/>
      <c r="AD16389" s="111"/>
      <c r="AH16389" s="111"/>
    </row>
    <row r="16390" spans="3:34">
      <c r="C16390" s="111"/>
      <c r="D16390" s="111"/>
      <c r="E16390" s="111"/>
      <c r="F16390" s="138"/>
      <c r="G16390" s="111"/>
      <c r="J16390" s="111"/>
      <c r="AD16390" s="111"/>
      <c r="AH16390" s="111"/>
    </row>
    <row r="16391" spans="3:34">
      <c r="C16391" s="111"/>
      <c r="D16391" s="111"/>
      <c r="E16391" s="111"/>
      <c r="F16391" s="138"/>
      <c r="G16391" s="111"/>
      <c r="J16391" s="111"/>
      <c r="AD16391" s="111"/>
      <c r="AH16391" s="111"/>
    </row>
    <row r="16392" spans="3:34">
      <c r="C16392" s="111"/>
      <c r="D16392" s="111"/>
      <c r="E16392" s="111"/>
      <c r="F16392" s="138"/>
      <c r="G16392" s="111"/>
      <c r="J16392" s="111"/>
      <c r="AD16392" s="111"/>
      <c r="AH16392" s="111"/>
    </row>
    <row r="16393" spans="3:34">
      <c r="C16393" s="111"/>
      <c r="D16393" s="111"/>
      <c r="E16393" s="111"/>
      <c r="F16393" s="138"/>
      <c r="G16393" s="111"/>
      <c r="J16393" s="111"/>
      <c r="AD16393" s="111"/>
      <c r="AH16393" s="111"/>
    </row>
    <row r="16394" spans="3:34">
      <c r="C16394" s="111"/>
      <c r="D16394" s="111"/>
      <c r="E16394" s="111"/>
      <c r="F16394" s="138"/>
      <c r="G16394" s="111"/>
      <c r="J16394" s="111"/>
      <c r="AD16394" s="111"/>
      <c r="AH16394" s="111"/>
    </row>
    <row r="16395" spans="3:34">
      <c r="C16395" s="111"/>
      <c r="D16395" s="111"/>
      <c r="E16395" s="111"/>
      <c r="F16395" s="138"/>
      <c r="G16395" s="111"/>
      <c r="J16395" s="111"/>
      <c r="AD16395" s="111"/>
      <c r="AH16395" s="111"/>
    </row>
    <row r="16396" spans="3:34">
      <c r="C16396" s="111"/>
      <c r="D16396" s="111"/>
      <c r="E16396" s="111"/>
      <c r="F16396" s="138"/>
      <c r="G16396" s="111"/>
      <c r="J16396" s="111"/>
      <c r="AD16396" s="111"/>
      <c r="AH16396" s="111"/>
    </row>
    <row r="16397" spans="3:34">
      <c r="C16397" s="111"/>
      <c r="D16397" s="111"/>
      <c r="E16397" s="111"/>
      <c r="F16397" s="138"/>
      <c r="G16397" s="111"/>
      <c r="J16397" s="111"/>
      <c r="AD16397" s="111"/>
      <c r="AH16397" s="111"/>
    </row>
    <row r="16398" spans="3:34">
      <c r="C16398" s="111"/>
      <c r="D16398" s="111"/>
      <c r="E16398" s="111"/>
      <c r="F16398" s="138"/>
      <c r="G16398" s="111"/>
      <c r="J16398" s="111"/>
      <c r="AD16398" s="111"/>
      <c r="AH16398" s="111"/>
    </row>
    <row r="16399" spans="3:34">
      <c r="C16399" s="111"/>
      <c r="D16399" s="111"/>
      <c r="E16399" s="111"/>
      <c r="F16399" s="138"/>
      <c r="G16399" s="111"/>
      <c r="J16399" s="111"/>
      <c r="AD16399" s="111"/>
      <c r="AH16399" s="111"/>
    </row>
    <row r="16400" spans="3:34">
      <c r="C16400" s="111"/>
      <c r="D16400" s="111"/>
      <c r="E16400" s="111"/>
      <c r="F16400" s="138"/>
      <c r="G16400" s="111"/>
      <c r="J16400" s="111"/>
      <c r="AD16400" s="111"/>
      <c r="AH16400" s="111"/>
    </row>
    <row r="16401" spans="3:34">
      <c r="C16401" s="111"/>
      <c r="D16401" s="111"/>
      <c r="E16401" s="111"/>
      <c r="F16401" s="138"/>
      <c r="G16401" s="111"/>
      <c r="J16401" s="111"/>
      <c r="AD16401" s="111"/>
      <c r="AH16401" s="111"/>
    </row>
    <row r="16402" spans="3:34">
      <c r="C16402" s="111"/>
      <c r="D16402" s="111"/>
      <c r="E16402" s="111"/>
      <c r="F16402" s="138"/>
      <c r="G16402" s="111"/>
      <c r="J16402" s="111"/>
      <c r="AD16402" s="111"/>
      <c r="AH16402" s="111"/>
    </row>
    <row r="16403" spans="3:34">
      <c r="C16403" s="111"/>
      <c r="D16403" s="111"/>
      <c r="E16403" s="111"/>
      <c r="F16403" s="138"/>
      <c r="G16403" s="111"/>
      <c r="J16403" s="111"/>
      <c r="AD16403" s="111"/>
      <c r="AH16403" s="111"/>
    </row>
    <row r="16404" spans="3:34">
      <c r="C16404" s="111"/>
      <c r="D16404" s="111"/>
      <c r="E16404" s="111"/>
      <c r="F16404" s="138"/>
      <c r="G16404" s="111"/>
      <c r="J16404" s="111"/>
      <c r="AD16404" s="111"/>
      <c r="AH16404" s="111"/>
    </row>
    <row r="16405" spans="3:34">
      <c r="C16405" s="111"/>
      <c r="D16405" s="111"/>
      <c r="E16405" s="111"/>
      <c r="F16405" s="138"/>
      <c r="G16405" s="111"/>
      <c r="J16405" s="111"/>
      <c r="AD16405" s="111"/>
      <c r="AH16405" s="111"/>
    </row>
    <row r="16406" spans="3:34">
      <c r="C16406" s="111"/>
      <c r="D16406" s="111"/>
      <c r="E16406" s="111"/>
      <c r="F16406" s="138"/>
      <c r="G16406" s="111"/>
      <c r="J16406" s="111"/>
      <c r="AD16406" s="111"/>
      <c r="AH16406" s="111"/>
    </row>
    <row r="16407" spans="3:34">
      <c r="C16407" s="111"/>
      <c r="D16407" s="111"/>
      <c r="E16407" s="111"/>
      <c r="F16407" s="138"/>
      <c r="G16407" s="111"/>
      <c r="J16407" s="111"/>
      <c r="AD16407" s="111"/>
      <c r="AH16407" s="111"/>
    </row>
    <row r="16408" spans="3:34">
      <c r="C16408" s="111"/>
      <c r="D16408" s="111"/>
      <c r="E16408" s="111"/>
      <c r="F16408" s="138"/>
      <c r="G16408" s="111"/>
      <c r="J16408" s="111"/>
      <c r="AD16408" s="111"/>
      <c r="AH16408" s="111"/>
    </row>
    <row r="16409" spans="3:34">
      <c r="C16409" s="111"/>
      <c r="D16409" s="111"/>
      <c r="E16409" s="111"/>
      <c r="F16409" s="138"/>
      <c r="G16409" s="111"/>
      <c r="J16409" s="111"/>
      <c r="AD16409" s="111"/>
      <c r="AH16409" s="111"/>
    </row>
    <row r="16410" spans="3:34">
      <c r="C16410" s="111"/>
      <c r="D16410" s="111"/>
      <c r="E16410" s="111"/>
      <c r="F16410" s="138"/>
      <c r="G16410" s="111"/>
      <c r="J16410" s="111"/>
      <c r="AD16410" s="111"/>
      <c r="AH16410" s="111"/>
    </row>
    <row r="16411" spans="3:34">
      <c r="C16411" s="111"/>
      <c r="D16411" s="111"/>
      <c r="E16411" s="111"/>
      <c r="F16411" s="138"/>
      <c r="G16411" s="111"/>
      <c r="J16411" s="111"/>
      <c r="AD16411" s="111"/>
      <c r="AH16411" s="111"/>
    </row>
    <row r="16412" spans="3:34">
      <c r="C16412" s="111"/>
      <c r="D16412" s="111"/>
      <c r="E16412" s="111"/>
      <c r="F16412" s="138"/>
      <c r="G16412" s="111"/>
      <c r="J16412" s="111"/>
      <c r="AD16412" s="111"/>
      <c r="AH16412" s="111"/>
    </row>
    <row r="16413" spans="3:34">
      <c r="C16413" s="111"/>
      <c r="D16413" s="111"/>
      <c r="E16413" s="111"/>
      <c r="F16413" s="138"/>
      <c r="G16413" s="111"/>
      <c r="J16413" s="111"/>
      <c r="AD16413" s="111"/>
      <c r="AH16413" s="111"/>
    </row>
    <row r="16414" spans="3:34">
      <c r="C16414" s="111"/>
      <c r="D16414" s="111"/>
      <c r="E16414" s="111"/>
      <c r="F16414" s="138"/>
      <c r="G16414" s="111"/>
      <c r="J16414" s="111"/>
      <c r="AD16414" s="111"/>
      <c r="AH16414" s="111"/>
    </row>
    <row r="16415" spans="3:34">
      <c r="C16415" s="111"/>
      <c r="D16415" s="111"/>
      <c r="E16415" s="111"/>
      <c r="F16415" s="138"/>
      <c r="G16415" s="111"/>
      <c r="J16415" s="111"/>
      <c r="AD16415" s="111"/>
      <c r="AH16415" s="111"/>
    </row>
    <row r="16416" spans="3:34">
      <c r="C16416" s="111"/>
      <c r="D16416" s="111"/>
      <c r="E16416" s="111"/>
      <c r="F16416" s="138"/>
      <c r="G16416" s="111"/>
      <c r="J16416" s="111"/>
      <c r="AD16416" s="111"/>
      <c r="AH16416" s="111"/>
    </row>
    <row r="16417" spans="3:34">
      <c r="C16417" s="111"/>
      <c r="D16417" s="111"/>
      <c r="E16417" s="111"/>
      <c r="F16417" s="138"/>
      <c r="G16417" s="111"/>
      <c r="J16417" s="111"/>
      <c r="AD16417" s="111"/>
      <c r="AH16417" s="111"/>
    </row>
    <row r="16418" spans="3:34">
      <c r="C16418" s="111"/>
      <c r="D16418" s="111"/>
      <c r="E16418" s="111"/>
      <c r="F16418" s="138"/>
      <c r="G16418" s="111"/>
      <c r="J16418" s="111"/>
      <c r="AD16418" s="111"/>
      <c r="AH16418" s="111"/>
    </row>
    <row r="16419" spans="3:34">
      <c r="C16419" s="111"/>
      <c r="D16419" s="111"/>
      <c r="E16419" s="111"/>
      <c r="F16419" s="138"/>
      <c r="G16419" s="111"/>
      <c r="J16419" s="111"/>
      <c r="AD16419" s="111"/>
      <c r="AH16419" s="111"/>
    </row>
    <row r="16420" spans="3:34">
      <c r="C16420" s="111"/>
      <c r="D16420" s="111"/>
      <c r="E16420" s="111"/>
      <c r="F16420" s="138"/>
      <c r="G16420" s="111"/>
      <c r="J16420" s="111"/>
      <c r="AD16420" s="111"/>
      <c r="AH16420" s="111"/>
    </row>
    <row r="16421" spans="3:34">
      <c r="C16421" s="111"/>
      <c r="D16421" s="111"/>
      <c r="E16421" s="111"/>
      <c r="F16421" s="138"/>
      <c r="G16421" s="111"/>
      <c r="J16421" s="111"/>
      <c r="AD16421" s="111"/>
      <c r="AH16421" s="111"/>
    </row>
    <row r="16422" spans="3:34">
      <c r="C16422" s="111"/>
      <c r="D16422" s="111"/>
      <c r="E16422" s="111"/>
      <c r="F16422" s="138"/>
      <c r="G16422" s="111"/>
      <c r="J16422" s="111"/>
      <c r="AD16422" s="111"/>
      <c r="AH16422" s="111"/>
    </row>
    <row r="16423" spans="3:34">
      <c r="C16423" s="111"/>
      <c r="D16423" s="111"/>
      <c r="E16423" s="111"/>
      <c r="F16423" s="138"/>
      <c r="G16423" s="111"/>
      <c r="J16423" s="111"/>
      <c r="AD16423" s="111"/>
      <c r="AH16423" s="111"/>
    </row>
    <row r="16424" spans="3:34">
      <c r="C16424" s="111"/>
      <c r="D16424" s="111"/>
      <c r="E16424" s="111"/>
      <c r="F16424" s="138"/>
      <c r="G16424" s="111"/>
      <c r="J16424" s="111"/>
      <c r="AD16424" s="111"/>
      <c r="AH16424" s="111"/>
    </row>
    <row r="16425" spans="3:34">
      <c r="C16425" s="111"/>
      <c r="D16425" s="111"/>
      <c r="E16425" s="111"/>
      <c r="F16425" s="138"/>
      <c r="G16425" s="111"/>
      <c r="J16425" s="111"/>
      <c r="AH16425" s="111"/>
    </row>
    <row r="16426" spans="3:34">
      <c r="C16426" s="111"/>
      <c r="D16426" s="111"/>
      <c r="E16426" s="111"/>
      <c r="F16426" s="138"/>
      <c r="G16426" s="111"/>
      <c r="J16426" s="111"/>
      <c r="AH16426" s="111"/>
    </row>
    <row r="16427" spans="3:34">
      <c r="C16427" s="111"/>
      <c r="D16427" s="111"/>
      <c r="E16427" s="111"/>
      <c r="F16427" s="138"/>
      <c r="G16427" s="111"/>
      <c r="J16427" s="111"/>
      <c r="AH16427" s="111"/>
    </row>
    <row r="16428" spans="3:34">
      <c r="C16428" s="111"/>
      <c r="D16428" s="111"/>
      <c r="E16428" s="111"/>
      <c r="F16428" s="138"/>
      <c r="G16428" s="111"/>
      <c r="J16428" s="111"/>
      <c r="AH16428" s="111"/>
    </row>
    <row r="16429" spans="3:34">
      <c r="C16429" s="111"/>
      <c r="D16429" s="111"/>
      <c r="E16429" s="111"/>
      <c r="F16429" s="138"/>
      <c r="G16429" s="111"/>
      <c r="J16429" s="111"/>
      <c r="AH16429" s="111"/>
    </row>
    <row r="16430" spans="3:34">
      <c r="G16430" s="111"/>
      <c r="J16430" s="111"/>
      <c r="AH16430" s="111"/>
    </row>
    <row r="16431" spans="3:34">
      <c r="G16431" s="111"/>
      <c r="J16431" s="111"/>
      <c r="AH16431" s="111"/>
    </row>
    <row r="16432" spans="3:34">
      <c r="AH16432" s="111"/>
    </row>
    <row r="16433" spans="34:34">
      <c r="AH16433" s="111"/>
    </row>
  </sheetData>
  <sortState xmlns:xlrd2="http://schemas.microsoft.com/office/spreadsheetml/2017/richdata2" ref="A51:AD59">
    <sortCondition ref="C51:C59"/>
  </sortState>
  <phoneticPr fontId="16" type="noConversion"/>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9862A4-44E0-3240-B3DA-1A0DDA1C84B0}">
  <dimension ref="A1:BO79"/>
  <sheetViews>
    <sheetView zoomScale="120" zoomScaleNormal="120" workbookViewId="0">
      <pane xSplit="1" topLeftCell="I1" activePane="topRight" state="frozen"/>
      <selection pane="topRight" activeCell="S1" sqref="S1"/>
    </sheetView>
  </sheetViews>
  <sheetFormatPr baseColWidth="10" defaultRowHeight="19"/>
  <cols>
    <col min="1" max="2" width="7.33203125" style="96" customWidth="1"/>
    <col min="3" max="3" width="42.1640625" style="92" customWidth="1"/>
    <col min="4" max="4" width="13.33203125" style="92" hidden="1" customWidth="1"/>
    <col min="5" max="5" width="14.6640625" style="92" hidden="1" customWidth="1"/>
    <col min="6" max="6" width="12.1640625" style="92" hidden="1" customWidth="1"/>
    <col min="7" max="7" width="8.83203125" style="96" hidden="1" customWidth="1"/>
    <col min="8" max="8" width="3.83203125" style="96" customWidth="1"/>
    <col min="9" max="9" width="24.83203125" style="96" customWidth="1"/>
    <col min="10" max="10" width="17" style="96" hidden="1" customWidth="1"/>
    <col min="11" max="11" width="15.6640625" style="96" hidden="1" customWidth="1"/>
    <col min="12" max="12" width="41.1640625" style="96" hidden="1" customWidth="1"/>
    <col min="13" max="13" width="5.1640625" style="96" hidden="1" customWidth="1"/>
    <col min="14" max="14" width="5.33203125" style="96" hidden="1" customWidth="1"/>
    <col min="15" max="15" width="5.6640625" style="96" hidden="1" customWidth="1"/>
    <col min="16" max="16" width="9" style="96" hidden="1" customWidth="1"/>
    <col min="17" max="17" width="9.33203125" style="96" hidden="1" customWidth="1"/>
    <col min="18" max="18" width="22.1640625" style="92" hidden="1" customWidth="1"/>
    <col min="19" max="19" width="12.6640625" style="92" customWidth="1"/>
    <col min="20" max="20" width="10.83203125" style="97"/>
    <col min="21" max="21" width="10.83203125" style="98"/>
    <col min="22" max="22" width="14.33203125" style="92" customWidth="1"/>
    <col min="23" max="23" width="10.83203125" style="97"/>
    <col min="24" max="29" width="10.83203125" style="98"/>
    <col min="30" max="30" width="12.6640625" style="92" customWidth="1"/>
    <col min="31" max="31" width="11.83203125" style="99" bestFit="1" customWidth="1"/>
    <col min="32" max="40" width="10.83203125" style="99"/>
    <col min="41" max="43" width="12.6640625" style="92" customWidth="1"/>
    <col min="44" max="44" width="26.33203125" style="1" customWidth="1"/>
    <col min="45" max="46" width="10.83203125" style="1"/>
    <col min="47" max="52" width="18.33203125" style="3" customWidth="1"/>
    <col min="53" max="16384" width="10.83203125" style="1"/>
  </cols>
  <sheetData>
    <row r="1" spans="1:67" s="18" customFormat="1" ht="68">
      <c r="A1" s="93" t="s">
        <v>36</v>
      </c>
      <c r="B1" s="93"/>
      <c r="C1" s="93" t="s">
        <v>79</v>
      </c>
      <c r="D1" s="93"/>
      <c r="E1" s="93" t="s">
        <v>43</v>
      </c>
      <c r="F1" s="93" t="s">
        <v>44</v>
      </c>
      <c r="G1" s="94" t="s">
        <v>85</v>
      </c>
      <c r="H1" s="94"/>
      <c r="I1" s="240" t="s">
        <v>39</v>
      </c>
      <c r="J1" s="240" t="s">
        <v>40</v>
      </c>
      <c r="K1" s="240" t="s">
        <v>46</v>
      </c>
      <c r="L1" s="240" t="s">
        <v>171</v>
      </c>
      <c r="M1" s="240" t="s">
        <v>172</v>
      </c>
      <c r="N1" s="240" t="s">
        <v>41</v>
      </c>
      <c r="O1" s="240" t="s">
        <v>173</v>
      </c>
      <c r="P1" s="240" t="s">
        <v>42</v>
      </c>
      <c r="Q1" s="240" t="s">
        <v>174</v>
      </c>
      <c r="R1" s="240" t="s">
        <v>51</v>
      </c>
      <c r="S1" s="240" t="s">
        <v>863</v>
      </c>
      <c r="T1" s="241" t="s">
        <v>45</v>
      </c>
      <c r="U1" s="242" t="s">
        <v>11</v>
      </c>
      <c r="V1" s="240" t="s">
        <v>824</v>
      </c>
      <c r="W1" s="241" t="s">
        <v>22</v>
      </c>
      <c r="X1" s="242" t="s">
        <v>12</v>
      </c>
      <c r="Y1" s="242" t="s">
        <v>23</v>
      </c>
      <c r="Z1" s="242" t="s">
        <v>10</v>
      </c>
      <c r="AA1" s="242" t="s">
        <v>9</v>
      </c>
      <c r="AB1" s="242" t="s">
        <v>8</v>
      </c>
      <c r="AC1" s="242"/>
      <c r="AD1" s="240" t="s">
        <v>862</v>
      </c>
      <c r="AE1" s="243" t="s">
        <v>7</v>
      </c>
      <c r="AF1" s="243" t="s">
        <v>6</v>
      </c>
      <c r="AG1" s="243" t="s">
        <v>5</v>
      </c>
      <c r="AH1" s="243" t="s">
        <v>4</v>
      </c>
      <c r="AI1" s="243" t="s">
        <v>3</v>
      </c>
      <c r="AJ1" s="243" t="s">
        <v>13</v>
      </c>
      <c r="AK1" s="243" t="s">
        <v>2</v>
      </c>
      <c r="AL1" s="243" t="s">
        <v>25</v>
      </c>
      <c r="AM1" s="240" t="s">
        <v>830</v>
      </c>
      <c r="AN1" s="243" t="s">
        <v>848</v>
      </c>
      <c r="AO1" s="240" t="s">
        <v>766</v>
      </c>
      <c r="AP1" s="240" t="s">
        <v>767</v>
      </c>
      <c r="AQ1" s="240"/>
      <c r="AR1" s="244" t="s">
        <v>845</v>
      </c>
      <c r="AS1" s="241" t="s">
        <v>45</v>
      </c>
      <c r="AT1" s="242" t="s">
        <v>11</v>
      </c>
      <c r="AU1" s="240" t="s">
        <v>824</v>
      </c>
      <c r="AV1" s="241" t="s">
        <v>22</v>
      </c>
      <c r="AW1" s="242" t="s">
        <v>12</v>
      </c>
      <c r="AX1" s="242" t="s">
        <v>23</v>
      </c>
      <c r="AY1" s="242" t="s">
        <v>10</v>
      </c>
      <c r="AZ1" s="242" t="s">
        <v>9</v>
      </c>
      <c r="BA1" s="242" t="s">
        <v>8</v>
      </c>
      <c r="BB1" s="242" t="s">
        <v>24</v>
      </c>
      <c r="BC1" s="240"/>
      <c r="BD1" s="243" t="s">
        <v>7</v>
      </c>
      <c r="BE1" s="243" t="s">
        <v>6</v>
      </c>
      <c r="BF1" s="243" t="s">
        <v>5</v>
      </c>
      <c r="BG1" s="243" t="s">
        <v>4</v>
      </c>
      <c r="BH1" s="243" t="s">
        <v>3</v>
      </c>
      <c r="BI1" s="243" t="s">
        <v>13</v>
      </c>
      <c r="BJ1" s="243" t="s">
        <v>2</v>
      </c>
      <c r="BK1" s="243" t="s">
        <v>25</v>
      </c>
      <c r="BL1" s="240" t="s">
        <v>830</v>
      </c>
      <c r="BM1" s="243" t="s">
        <v>848</v>
      </c>
      <c r="BN1" s="240" t="s">
        <v>766</v>
      </c>
      <c r="BO1" s="240" t="s">
        <v>767</v>
      </c>
    </row>
    <row r="2" spans="1:67" s="18" customFormat="1" ht="16">
      <c r="A2" s="209">
        <f>'Bruker data input page'!A2</f>
        <v>47</v>
      </c>
      <c r="B2" s="209"/>
      <c r="C2" s="210">
        <f>'Bruker data input page'!B2</f>
        <v>44873.963888888888</v>
      </c>
      <c r="D2" s="209"/>
      <c r="E2" s="209" t="str">
        <f>'Bruker data input page'!G2</f>
        <v>GeoExploration</v>
      </c>
      <c r="F2" s="209" t="str">
        <f>'Bruker data input page'!H2</f>
        <v>Oxide3phase</v>
      </c>
      <c r="G2" s="211">
        <f>'Bruker data input page'!K2</f>
        <v>150</v>
      </c>
      <c r="H2" s="211"/>
      <c r="I2" s="245" t="str">
        <f>'Bruker data input page'!DJ2</f>
        <v>RS-5R</v>
      </c>
      <c r="J2" s="245" t="str">
        <f>'Bruker data input page'!DK2</f>
        <v/>
      </c>
      <c r="K2" s="245" t="str">
        <f>'Bruker data input page'!DL2</f>
        <v/>
      </c>
      <c r="L2" s="245" t="str">
        <f>'Bruker data input page'!DM2</f>
        <v>STD</v>
      </c>
      <c r="M2" s="245" t="str">
        <f>'Bruker data input page'!DN2</f>
        <v/>
      </c>
      <c r="N2" s="245">
        <f>'Bruker data input page'!DO2</f>
        <v>0</v>
      </c>
      <c r="O2" s="245">
        <f>'Bruker data input page'!DP2</f>
        <v>0</v>
      </c>
      <c r="P2" s="245">
        <f>'Bruker data input page'!DQ2</f>
        <v>0</v>
      </c>
      <c r="Q2" s="245">
        <f>'Bruker data input page'!DR2</f>
        <v>0</v>
      </c>
      <c r="R2" s="245">
        <f>'Bruker data input page'!DS2</f>
        <v>0</v>
      </c>
      <c r="S2" s="245"/>
      <c r="T2" s="246">
        <f>'Bruker data input page'!X2*Calibrations!H$46+Calibrations!I$46</f>
        <v>58.24718395006456</v>
      </c>
      <c r="U2" s="247">
        <f>'Bruker data input page'!AJ2*Calibrations!O$46/0.5995+Calibrations!P$46</f>
        <v>1.0747445151979829</v>
      </c>
      <c r="V2" s="247">
        <f>'Corrected results'!M2</f>
        <v>1.1515267971806684</v>
      </c>
      <c r="W2" s="246">
        <f>'Bruker data input page'!V2*Calibrations!V$46+Calibrations!W$46</f>
        <v>18.986696869357793</v>
      </c>
      <c r="X2" s="247">
        <f>'Bruker data input page'!AR2*Calibrations!AC$46/0.6994+Calibrations!AD$46</f>
        <v>8.8994032627562802</v>
      </c>
      <c r="Y2" s="247">
        <f>'Bruker data input page'!T2*Calibrations!AQ$46+Calibrations!AR$46</f>
        <v>13.277067489134062</v>
      </c>
      <c r="Z2" s="247">
        <f>'Bruker data input page'!AP2*Calibrations!AJ$46/0.77446+Calibrations!AK$46</f>
        <v>0.13487728187606715</v>
      </c>
      <c r="AA2" s="247">
        <f>'Bruker data input page'!AH2*Calibrations!AX$46/0.7147+Calibrations!AY$46</f>
        <v>12.763632899121706</v>
      </c>
      <c r="AB2" s="247">
        <f>'Bruker data input page'!AF2*Calibrations!BE$46/0.83015+Calibrations!BF$46</f>
        <v>0.12890321905821772</v>
      </c>
      <c r="AC2" s="247"/>
      <c r="AD2" s="245"/>
      <c r="AE2" s="248">
        <f>'Bruker data input page'!AL2*Calibrations!BS$46*10000+Calibrations!BT$46</f>
        <v>261.65073337278011</v>
      </c>
      <c r="AF2" s="248">
        <f>'Corrected results'!V2</f>
        <v>422.47390430587109</v>
      </c>
      <c r="AG2" s="248">
        <f>'Bruker data input page'!AV2*Calibrations!CG$46*10000+Calibrations!CH$46</f>
        <v>102.59247683677083</v>
      </c>
      <c r="AH2" s="248">
        <f>'Bruker data input page'!AX2*Calibrations!CN$46*10000+Calibrations!CO$46</f>
        <v>94.655044688221068</v>
      </c>
      <c r="AI2" s="248">
        <f>'Bruker data input page'!AZ2*Calibrations!CU$46*10000+Calibrations!CV$46</f>
        <v>67.0332478294373</v>
      </c>
      <c r="AJ2" s="248"/>
      <c r="AK2" s="248">
        <f>'Bruker data input page'!BJ2*Calibrations!DI$46*10000+Calibrations!DJ$46</f>
        <v>80.291086000051479</v>
      </c>
      <c r="AL2" s="248">
        <f>'Bruker data input page'!BL2*Calibrations!DP$46*10000+Calibrations!DQ$46</f>
        <v>22.540847105909371</v>
      </c>
      <c r="AM2" s="248">
        <f>'Corrected results'!AC2</f>
        <v>27.113474124733557</v>
      </c>
      <c r="AN2" s="248">
        <f>'Corrected results'!AD2</f>
        <v>29.492673931231018</v>
      </c>
      <c r="AO2" s="248">
        <f>'Corrected results'!AE2</f>
        <v>51.315272315681689</v>
      </c>
      <c r="AP2" s="248">
        <f>'Corrected results'!AG2</f>
        <v>55.988154687337563</v>
      </c>
      <c r="AQ2" s="249"/>
      <c r="AR2" s="250"/>
      <c r="AS2" s="251">
        <f t="shared" ref="AS2:AS24" si="0">T2/T$30</f>
        <v>1.1569721409501446</v>
      </c>
      <c r="AT2" s="251">
        <f t="shared" ref="AT2:AT24" si="1">U2/U$30</f>
        <v>1.0235662049504601</v>
      </c>
      <c r="AU2" s="251">
        <f t="shared" ref="AU2:AU24" si="2">V2/V$30</f>
        <v>1.0966921877911129</v>
      </c>
      <c r="AV2" s="251">
        <f t="shared" ref="AV2:AV24" si="3">W2/W$30</f>
        <v>1.2275220216167959</v>
      </c>
      <c r="AW2" s="251">
        <f t="shared" ref="AW2:AW24" si="4">X2/X$30</f>
        <v>0.97935548176034781</v>
      </c>
      <c r="AX2" s="251">
        <f t="shared" ref="AX2:AX24" si="5">Y2/Y$30</f>
        <v>1.5587223975894804</v>
      </c>
      <c r="AY2" s="251">
        <f t="shared" ref="AY2:AY24" si="6">Z2/Z$30</f>
        <v>0.85817994831007727</v>
      </c>
      <c r="AZ2" s="251">
        <f t="shared" ref="AZ2:AZ24" si="7">AA2/AA$30</f>
        <v>1.0097810837912744</v>
      </c>
      <c r="BA2" s="251">
        <f t="shared" ref="BA2:BA24" si="8">AB2/AB$30</f>
        <v>1.2922628477014306</v>
      </c>
      <c r="BB2" s="251" t="e">
        <f t="shared" ref="BB2:BB24" si="9">AC2/AC$30</f>
        <v>#DIV/0!</v>
      </c>
      <c r="BC2" s="251"/>
      <c r="BD2" s="251">
        <f>AE2/AE$30</f>
        <v>0.99110126277568222</v>
      </c>
      <c r="BE2" s="251">
        <f>AF2/AF$30</f>
        <v>1.1364921363494722</v>
      </c>
      <c r="BF2" s="251">
        <f>AG2/AG$30</f>
        <v>0.99580176497714945</v>
      </c>
      <c r="BG2" s="251">
        <f>AH2/AH$30</f>
        <v>0.7001371699265585</v>
      </c>
      <c r="BH2" s="251">
        <f>AI2/AI$30</f>
        <v>1.0102976311897107</v>
      </c>
      <c r="BI2" s="251"/>
      <c r="BJ2" s="251">
        <f t="shared" ref="BJ2:BJ24" si="10">AK2/AK$30</f>
        <v>0.83256689271917161</v>
      </c>
      <c r="BK2" s="251">
        <f t="shared" ref="BK2:BK24" si="11">AL2/AL$30</f>
        <v>0.93067081362136139</v>
      </c>
      <c r="BL2" s="251">
        <f t="shared" ref="BL2:BL24" si="12">AM2/AM$30</f>
        <v>1.119466313985696</v>
      </c>
      <c r="BM2" s="251">
        <f t="shared" ref="BM2:BO13" si="13">AN2/AN$30</f>
        <v>0.45659595047770279</v>
      </c>
      <c r="BN2" s="251">
        <f t="shared" si="13"/>
        <v>0.79444629509125186</v>
      </c>
      <c r="BO2" s="251">
        <f t="shared" si="13"/>
        <v>0.8667903345951552</v>
      </c>
    </row>
    <row r="3" spans="1:67" s="18" customFormat="1" ht="16">
      <c r="A3" s="92">
        <f>'Bruker data input page'!A82</f>
        <v>129</v>
      </c>
      <c r="B3" s="92"/>
      <c r="C3" s="95">
        <f>'Bruker data input page'!B82</f>
        <v>44875.133333333331</v>
      </c>
      <c r="D3" s="92"/>
      <c r="E3" s="92" t="str">
        <f>'Bruker data input page'!G82</f>
        <v>GeoExploration</v>
      </c>
      <c r="F3" s="92" t="str">
        <f>'Bruker data input page'!H82</f>
        <v>Oxide3phase</v>
      </c>
      <c r="G3" s="96">
        <f>'Bruker data input page'!K82</f>
        <v>150</v>
      </c>
      <c r="H3" s="96"/>
      <c r="I3" s="252" t="str">
        <f>'Bruker data input page'!DJ82</f>
        <v>RS-5R</v>
      </c>
      <c r="J3" s="252" t="str">
        <f>'Bruker data input page'!DK82</f>
        <v>SLAB11623441</v>
      </c>
      <c r="K3" s="252">
        <f>'Bruker data input page'!DL82</f>
        <v>0</v>
      </c>
      <c r="L3" s="252" t="str">
        <f>'Bruker data input page'!DM82</f>
        <v>STD</v>
      </c>
      <c r="M3" s="252" t="str">
        <f>'Bruker data input page'!DN82</f>
        <v/>
      </c>
      <c r="N3" s="252">
        <f>'Bruker data input page'!DO82</f>
        <v>0</v>
      </c>
      <c r="O3" s="252">
        <f>'Bruker data input page'!DP82</f>
        <v>0</v>
      </c>
      <c r="P3" s="252">
        <f>'Bruker data input page'!DQ82</f>
        <v>0</v>
      </c>
      <c r="Q3" s="252">
        <f>'Bruker data input page'!DR82</f>
        <v>0</v>
      </c>
      <c r="R3" s="252">
        <f>'Bruker data input page'!DS82</f>
        <v>0</v>
      </c>
      <c r="S3" s="252"/>
      <c r="T3" s="253">
        <f>'Bruker data input page'!X82*Calibrations!H$46+Calibrations!I$46</f>
        <v>57.070222593907381</v>
      </c>
      <c r="U3" s="254">
        <f>'Bruker data input page'!AJ82*Calibrations!O$46/0.5995+Calibrations!P$46</f>
        <v>1.060069177554801</v>
      </c>
      <c r="V3" s="254">
        <f>'Corrected results'!M82</f>
        <v>1.134534101568907</v>
      </c>
      <c r="W3" s="253">
        <f>'Bruker data input page'!V82*Calibrations!V$46+Calibrations!W$46</f>
        <v>18.648717975400963</v>
      </c>
      <c r="X3" s="254">
        <f>'Bruker data input page'!AR82*Calibrations!AC$46/0.6994+Calibrations!AD$46</f>
        <v>8.8788733417394763</v>
      </c>
      <c r="Y3" s="254">
        <f>'Bruker data input page'!T82*Calibrations!AQ$46+Calibrations!AR$46</f>
        <v>13.112824791881746</v>
      </c>
      <c r="Z3" s="254">
        <f>'Bruker data input page'!AP82*Calibrations!AJ$46/0.77446+Calibrations!AK$46</f>
        <v>0.14252639386357496</v>
      </c>
      <c r="AA3" s="254">
        <f>'Bruker data input page'!AH82*Calibrations!AX$46/0.7147+Calibrations!AY$46</f>
        <v>12.552209839090967</v>
      </c>
      <c r="AB3" s="254">
        <f>'Bruker data input page'!AF82*Calibrations!BE$46/0.83015+Calibrations!BF$46</f>
        <v>0.12308632449816727</v>
      </c>
      <c r="AC3" s="254"/>
      <c r="AD3" s="252"/>
      <c r="AE3" s="249">
        <f>'Bruker data input page'!AL82*Calibrations!BS$46*10000+Calibrations!BT$46</f>
        <v>271.33519575973094</v>
      </c>
      <c r="AF3" s="249">
        <f>'Corrected results'!V82</f>
        <v>346.2457693401625</v>
      </c>
      <c r="AG3" s="249">
        <f>'Bruker data input page'!AV82*Calibrations!CG$46*10000+Calibrations!CH$46</f>
        <v>110.5834807608839</v>
      </c>
      <c r="AH3" s="249">
        <f>'Bruker data input page'!AX82*Calibrations!CN$46*10000+Calibrations!CO$46</f>
        <v>93.627320162304684</v>
      </c>
      <c r="AI3" s="249">
        <f>'Bruker data input page'!AZ82*Calibrations!CU$46*10000+Calibrations!CV$46</f>
        <v>79.21870558182205</v>
      </c>
      <c r="AJ3" s="249"/>
      <c r="AK3" s="249">
        <f>'Bruker data input page'!BJ82*Calibrations!DI$46*10000+Calibrations!DJ$46</f>
        <v>82.377229629120592</v>
      </c>
      <c r="AL3" s="249">
        <f>'Bruker data input page'!BL82*Calibrations!DP$46*10000+Calibrations!DQ$46</f>
        <v>20.125281270588395</v>
      </c>
      <c r="AM3" s="249">
        <f>'Corrected results'!AC82</f>
        <v>25.060001608127195</v>
      </c>
      <c r="AN3" s="249">
        <f>'Corrected results'!AD82</f>
        <v>32.058565268480812</v>
      </c>
      <c r="AO3" s="249">
        <f>'Corrected results'!AE82</f>
        <v>54.784935990419477</v>
      </c>
      <c r="AP3" s="249">
        <f>'Corrected results'!AG82</f>
        <v>56.139346527136446</v>
      </c>
      <c r="AQ3" s="249"/>
      <c r="AR3" s="250"/>
      <c r="AS3" s="255">
        <f t="shared" si="0"/>
        <v>1.1335939892919262</v>
      </c>
      <c r="AT3" s="255">
        <f t="shared" si="1"/>
        <v>1.0095896929093344</v>
      </c>
      <c r="AU3" s="255">
        <f t="shared" si="2"/>
        <v>1.080508668160864</v>
      </c>
      <c r="AV3" s="255">
        <f t="shared" si="3"/>
        <v>1.2056711152675585</v>
      </c>
      <c r="AW3" s="255">
        <f t="shared" si="4"/>
        <v>0.97709621896549759</v>
      </c>
      <c r="AX3" s="255">
        <f t="shared" si="5"/>
        <v>1.5394403708123168</v>
      </c>
      <c r="AY3" s="255">
        <f t="shared" si="6"/>
        <v>0.90684874144374306</v>
      </c>
      <c r="AZ3" s="255">
        <f t="shared" si="7"/>
        <v>0.99305457587745005</v>
      </c>
      <c r="BA3" s="255">
        <f t="shared" si="8"/>
        <v>1.2339481152698473</v>
      </c>
      <c r="BB3" s="255" t="e">
        <f t="shared" si="9"/>
        <v>#DIV/0!</v>
      </c>
      <c r="BC3" s="255"/>
      <c r="BD3" s="255">
        <f t="shared" ref="BD3:BD24" si="14">AE3/AE$30</f>
        <v>1.0277848324232233</v>
      </c>
      <c r="BE3" s="255">
        <f t="shared" ref="BE3:BE24" si="15">AF3/AF$30</f>
        <v>0.93143171705694239</v>
      </c>
      <c r="BF3" s="255">
        <f t="shared" ref="BF3:BF24" si="16">AG3/AG$30</f>
        <v>1.0733655011976113</v>
      </c>
      <c r="BG3" s="255">
        <f t="shared" ref="BG3:BG24" si="17">AH3/AH$30</f>
        <v>0.69253537602947368</v>
      </c>
      <c r="BH3" s="255">
        <f t="shared" ref="BH3:BH24" si="18">AI3/AI$30</f>
        <v>1.1939518550387649</v>
      </c>
      <c r="BI3" s="255"/>
      <c r="BJ3" s="255">
        <f t="shared" si="10"/>
        <v>0.85419885967274922</v>
      </c>
      <c r="BK3" s="255">
        <f t="shared" si="11"/>
        <v>0.83093646864526827</v>
      </c>
      <c r="BL3" s="255">
        <f t="shared" si="12"/>
        <v>1.0346821473215193</v>
      </c>
      <c r="BM3" s="255">
        <f t="shared" si="13"/>
        <v>0.49632024257430524</v>
      </c>
      <c r="BN3" s="255">
        <f t="shared" si="13"/>
        <v>0.84816249549745681</v>
      </c>
      <c r="BO3" s="255">
        <f t="shared" si="13"/>
        <v>0.86913103730520491</v>
      </c>
    </row>
    <row r="4" spans="1:67" s="18" customFormat="1" ht="16">
      <c r="A4" s="92">
        <f>'Bruker data input page'!A142</f>
        <v>190</v>
      </c>
      <c r="B4" s="92"/>
      <c r="C4" s="95">
        <f>'Bruker data input page'!B142</f>
        <v>44876.003472222219</v>
      </c>
      <c r="D4" s="92"/>
      <c r="E4" s="92" t="str">
        <f>'Bruker data input page'!G142</f>
        <v>GeoExploration</v>
      </c>
      <c r="F4" s="92" t="str">
        <f>'Bruker data input page'!H142</f>
        <v>Oxide3phase</v>
      </c>
      <c r="G4" s="96">
        <f>'Bruker data input page'!K142</f>
        <v>150</v>
      </c>
      <c r="H4" s="96"/>
      <c r="I4" s="252" t="str">
        <f>'Bruker data input page'!DJ142</f>
        <v>RS-5R</v>
      </c>
      <c r="J4" s="252" t="str">
        <f>'Bruker data input page'!DK142</f>
        <v>SLAB11623441</v>
      </c>
      <c r="K4" s="252">
        <f>'Bruker data input page'!DL142</f>
        <v>0</v>
      </c>
      <c r="L4" s="252" t="str">
        <f>'Bruker data input page'!DM142</f>
        <v>STD</v>
      </c>
      <c r="M4" s="252" t="str">
        <f>'Bruker data input page'!DN142</f>
        <v/>
      </c>
      <c r="N4" s="252">
        <f>'Bruker data input page'!DO142</f>
        <v>0</v>
      </c>
      <c r="O4" s="252">
        <f>'Bruker data input page'!DP142</f>
        <v>0</v>
      </c>
      <c r="P4" s="252">
        <f>'Bruker data input page'!DQ142</f>
        <v>0</v>
      </c>
      <c r="Q4" s="252">
        <f>'Bruker data input page'!DR142</f>
        <v>0</v>
      </c>
      <c r="R4" s="252">
        <f>'Bruker data input page'!DS142</f>
        <v>0</v>
      </c>
      <c r="S4" s="252"/>
      <c r="T4" s="253">
        <f>'Bruker data input page'!X142*Calibrations!H$46+Calibrations!I$46</f>
        <v>55.82719060107101</v>
      </c>
      <c r="U4" s="254">
        <f>'Bruker data input page'!AJ142*Calibrations!O$46/0.5995+Calibrations!P$46</f>
        <v>1.0373141596361592</v>
      </c>
      <c r="V4" s="254">
        <f>'Corrected results'!M142</f>
        <v>1.1081777415797831</v>
      </c>
      <c r="W4" s="253">
        <f>'Bruker data input page'!V142*Calibrations!V$46+Calibrations!W$46</f>
        <v>18.163748651605601</v>
      </c>
      <c r="X4" s="254">
        <f>'Bruker data input page'!AR142*Calibrations!AC$46/0.6994+Calibrations!AD$46</f>
        <v>8.6963355657422454</v>
      </c>
      <c r="Y4" s="254">
        <f>'Bruker data input page'!T142*Calibrations!AQ$46+Calibrations!AR$46</f>
        <v>12.485151873262442</v>
      </c>
      <c r="Z4" s="254">
        <f>'Bruker data input page'!AP142*Calibrations!AJ$46/0.77446+Calibrations!AK$46</f>
        <v>0.13416017762723828</v>
      </c>
      <c r="AA4" s="254">
        <f>'Bruker data input page'!AH142*Calibrations!AX$46/0.7147+Calibrations!AY$46</f>
        <v>12.413157957649084</v>
      </c>
      <c r="AB4" s="254">
        <f>'Bruker data input page'!AF142*Calibrations!BE$46/0.83015+Calibrations!BF$46</f>
        <v>0.12644222520588866</v>
      </c>
      <c r="AC4" s="254"/>
      <c r="AD4" s="252"/>
      <c r="AE4" s="249">
        <f>'Bruker data input page'!AL142*Calibrations!BS$46*10000+Calibrations!BT$46</f>
        <v>207.00269561784356</v>
      </c>
      <c r="AF4" s="249">
        <f>'Corrected results'!V142</f>
        <v>373.53905950013529</v>
      </c>
      <c r="AG4" s="249">
        <f>'Bruker data input page'!AV142*Calibrations!CG$46*10000+Calibrations!CH$46</f>
        <v>105.58910330831323</v>
      </c>
      <c r="AH4" s="249">
        <f>'Bruker data input page'!AX142*Calibrations!CN$46*10000+Calibrations!CO$46</f>
        <v>89.516422058639222</v>
      </c>
      <c r="AI4" s="249">
        <f>'Bruker data input page'!AZ142*Calibrations!CU$46*10000+Calibrations!CV$46</f>
        <v>75.563068256106632</v>
      </c>
      <c r="AJ4" s="249"/>
      <c r="AK4" s="249">
        <f>'Bruker data input page'!BJ142*Calibrations!DI$46*10000+Calibrations!DJ$46</f>
        <v>79.248014185516908</v>
      </c>
      <c r="AL4" s="249">
        <f>'Bruker data input page'!BL142*Calibrations!DP$46*10000+Calibrations!DQ$46</f>
        <v>21.333064188248887</v>
      </c>
      <c r="AM4" s="249">
        <f>'Corrected results'!AC142</f>
        <v>26.086737866430376</v>
      </c>
      <c r="AN4" s="249">
        <f>'Corrected results'!AD142</f>
        <v>35.884970840423698</v>
      </c>
      <c r="AO4" s="249">
        <f>'Corrected results'!AE142</f>
        <v>59.922802091748203</v>
      </c>
      <c r="AP4" s="249">
        <f>'Corrected results'!AG142</f>
        <v>61.144389560858855</v>
      </c>
      <c r="AQ4" s="249"/>
      <c r="AR4" s="250"/>
      <c r="AS4" s="255">
        <f t="shared" si="0"/>
        <v>1.1089034671328746</v>
      </c>
      <c r="AT4" s="255">
        <f t="shared" si="1"/>
        <v>0.98791824727253275</v>
      </c>
      <c r="AU4" s="255">
        <f t="shared" si="2"/>
        <v>1.055407372933127</v>
      </c>
      <c r="AV4" s="255">
        <f t="shared" si="3"/>
        <v>1.174317029358694</v>
      </c>
      <c r="AW4" s="255">
        <f t="shared" si="4"/>
        <v>0.95700842585476453</v>
      </c>
      <c r="AX4" s="255">
        <f t="shared" si="5"/>
        <v>1.4657518219356191</v>
      </c>
      <c r="AY4" s="255">
        <f t="shared" si="6"/>
        <v>0.85361724895379598</v>
      </c>
      <c r="AZ4" s="255">
        <f t="shared" si="7"/>
        <v>0.9820536358899592</v>
      </c>
      <c r="BA4" s="255">
        <f t="shared" si="8"/>
        <v>1.267591230134222</v>
      </c>
      <c r="BB4" s="255" t="e">
        <f t="shared" si="9"/>
        <v>#DIV/0!</v>
      </c>
      <c r="BC4" s="255"/>
      <c r="BD4" s="255">
        <f t="shared" si="14"/>
        <v>0.78410111976455887</v>
      </c>
      <c r="BE4" s="255">
        <f t="shared" si="15"/>
        <v>1.0048530794790247</v>
      </c>
      <c r="BF4" s="255">
        <f t="shared" si="16"/>
        <v>1.0248881660598226</v>
      </c>
      <c r="BG4" s="255">
        <f t="shared" si="17"/>
        <v>0.66212820044113485</v>
      </c>
      <c r="BH4" s="255">
        <f t="shared" si="18"/>
        <v>1.1388555878840487</v>
      </c>
      <c r="BI4" s="255"/>
      <c r="BJ4" s="255">
        <f t="shared" si="10"/>
        <v>0.8217509092423827</v>
      </c>
      <c r="BK4" s="255">
        <f t="shared" si="11"/>
        <v>0.880803641133315</v>
      </c>
      <c r="BL4" s="255">
        <f t="shared" si="12"/>
        <v>1.0770742306536076</v>
      </c>
      <c r="BM4" s="255">
        <f t="shared" si="13"/>
        <v>0.55555940458139408</v>
      </c>
      <c r="BN4" s="255">
        <f t="shared" si="13"/>
        <v>0.92770526131901077</v>
      </c>
      <c r="BO4" s="255">
        <f t="shared" si="13"/>
        <v>0.94661747975165622</v>
      </c>
    </row>
    <row r="5" spans="1:67" s="18" customFormat="1" ht="16">
      <c r="A5" s="92">
        <f>'Bruker data input page'!A143</f>
        <v>191</v>
      </c>
      <c r="B5" s="92"/>
      <c r="C5" s="95">
        <f>'Bruker data input page'!B143</f>
        <v>44876.006249999999</v>
      </c>
      <c r="D5" s="92"/>
      <c r="E5" s="92" t="str">
        <f>'Bruker data input page'!G143</f>
        <v>GeoExploration</v>
      </c>
      <c r="F5" s="92" t="str">
        <f>'Bruker data input page'!H143</f>
        <v>Oxide3phase</v>
      </c>
      <c r="G5" s="96">
        <f>'Bruker data input page'!K143</f>
        <v>150</v>
      </c>
      <c r="H5" s="96"/>
      <c r="I5" s="252" t="str">
        <f>'Bruker data input page'!DJ143</f>
        <v>RS-5R</v>
      </c>
      <c r="J5" s="252" t="str">
        <f>'Bruker data input page'!DK143</f>
        <v>SLAB11623441</v>
      </c>
      <c r="K5" s="252">
        <f>'Bruker data input page'!DL143</f>
        <v>0</v>
      </c>
      <c r="L5" s="252" t="str">
        <f>'Bruker data input page'!DM143</f>
        <v>STD</v>
      </c>
      <c r="M5" s="252" t="str">
        <f>'Bruker data input page'!DN143</f>
        <v/>
      </c>
      <c r="N5" s="252">
        <f>'Bruker data input page'!DO143</f>
        <v>0</v>
      </c>
      <c r="O5" s="252">
        <f>'Bruker data input page'!DP143</f>
        <v>0</v>
      </c>
      <c r="P5" s="252">
        <f>'Bruker data input page'!DQ143</f>
        <v>0</v>
      </c>
      <c r="Q5" s="252">
        <f>'Bruker data input page'!DR143</f>
        <v>0</v>
      </c>
      <c r="R5" s="252">
        <f>'Bruker data input page'!DS143</f>
        <v>0</v>
      </c>
      <c r="S5" s="252"/>
      <c r="T5" s="253">
        <f>'Bruker data input page'!X143*Calibrations!H$46+Calibrations!I$46</f>
        <v>56.451255173722089</v>
      </c>
      <c r="U5" s="254">
        <f>'Bruker data input page'!AJ143*Calibrations!O$46/0.5995+Calibrations!P$46</f>
        <v>1.0508352572399899</v>
      </c>
      <c r="V5" s="254">
        <f>'Corrected results'!M143</f>
        <v>1.1238399596186404</v>
      </c>
      <c r="W5" s="253">
        <f>'Bruker data input page'!V143*Calibrations!V$46+Calibrations!W$46</f>
        <v>18.468101420264539</v>
      </c>
      <c r="X5" s="254">
        <f>'Bruker data input page'!AR143*Calibrations!AC$46/0.6994+Calibrations!AD$46</f>
        <v>8.8076136883550653</v>
      </c>
      <c r="Y5" s="254">
        <f>'Bruker data input page'!T143*Calibrations!AQ$46+Calibrations!AR$46</f>
        <v>12.900948802041782</v>
      </c>
      <c r="Z5" s="254">
        <f>'Bruker data input page'!AP143*Calibrations!AJ$46/0.77446+Calibrations!AK$46</f>
        <v>0.13965797686825954</v>
      </c>
      <c r="AA5" s="254">
        <f>'Bruker data input page'!AH143*Calibrations!AX$46/0.7147+Calibrations!AY$46</f>
        <v>12.456784938290347</v>
      </c>
      <c r="AB5" s="254">
        <f>'Bruker data input page'!AF143*Calibrations!BE$46/0.83015+Calibrations!BF$46</f>
        <v>0.12543545499357225</v>
      </c>
      <c r="AC5" s="254"/>
      <c r="AD5" s="252"/>
      <c r="AE5" s="249">
        <f>'Bruker data input page'!AL143*Calibrations!BS$46*10000+Calibrations!BT$46</f>
        <v>224.98812576503789</v>
      </c>
      <c r="AF5" s="249">
        <f>'Corrected results'!V143</f>
        <v>425.65995050183642</v>
      </c>
      <c r="AG5" s="249">
        <f>'Bruker data input page'!AV143*Calibrations!CG$46*10000+Calibrations!CH$46</f>
        <v>116.57673370396871</v>
      </c>
      <c r="AH5" s="249">
        <f>'Bruker data input page'!AX143*Calibrations!CN$46*10000+Calibrations!CO$46</f>
        <v>87.460973006806455</v>
      </c>
      <c r="AI5" s="249">
        <f>'Bruker data input page'!AZ143*Calibrations!CU$46*10000+Calibrations!CV$46</f>
        <v>69.47033937991425</v>
      </c>
      <c r="AJ5" s="249"/>
      <c r="AK5" s="249">
        <f>'Bruker data input page'!BJ143*Calibrations!DI$46*10000+Calibrations!DJ$46</f>
        <v>82.377229629120592</v>
      </c>
      <c r="AL5" s="249">
        <f>'Bruker data input page'!BL143*Calibrations!DP$46*10000+Calibrations!DQ$46</f>
        <v>20.125281270588395</v>
      </c>
      <c r="AM5" s="249">
        <f>'Corrected results'!AC143</f>
        <v>25.060001608127195</v>
      </c>
      <c r="AN5" s="249">
        <f>'Corrected results'!AD143</f>
        <v>33.337024650319357</v>
      </c>
      <c r="AO5" s="249">
        <f>'Corrected results'!AE143</f>
        <v>56.506407900314656</v>
      </c>
      <c r="AP5" s="249">
        <f>'Corrected results'!AG143</f>
        <v>57.666851869888411</v>
      </c>
      <c r="AQ5" s="249"/>
      <c r="AR5" s="250"/>
      <c r="AS5" s="255">
        <f t="shared" si="0"/>
        <v>1.1212993509464209</v>
      </c>
      <c r="AT5" s="255">
        <f t="shared" si="1"/>
        <v>1.0007954830857049</v>
      </c>
      <c r="AU5" s="255">
        <f t="shared" si="2"/>
        <v>1.0703237710653719</v>
      </c>
      <c r="AV5" s="255">
        <f t="shared" si="3"/>
        <v>1.1939939499120438</v>
      </c>
      <c r="AW5" s="255">
        <f t="shared" si="4"/>
        <v>0.96925428506163369</v>
      </c>
      <c r="AX5" s="255">
        <f t="shared" si="5"/>
        <v>1.5145662145918053</v>
      </c>
      <c r="AY5" s="255">
        <f t="shared" si="6"/>
        <v>0.88859794401861847</v>
      </c>
      <c r="AZ5" s="255">
        <f t="shared" si="7"/>
        <v>0.98550513752297064</v>
      </c>
      <c r="BA5" s="255">
        <f t="shared" si="8"/>
        <v>1.2574982956749097</v>
      </c>
      <c r="BB5" s="255" t="e">
        <f t="shared" si="9"/>
        <v>#DIV/0!</v>
      </c>
      <c r="BC5" s="255"/>
      <c r="BD5" s="255">
        <f t="shared" si="14"/>
        <v>0.85222774910999199</v>
      </c>
      <c r="BE5" s="255">
        <f t="shared" si="15"/>
        <v>1.145062882165619</v>
      </c>
      <c r="BF5" s="255">
        <f t="shared" si="16"/>
        <v>1.1315383033629576</v>
      </c>
      <c r="BG5" s="255">
        <f t="shared" si="17"/>
        <v>0.64692461264696521</v>
      </c>
      <c r="BH5" s="255">
        <f t="shared" si="18"/>
        <v>1.0470284759595216</v>
      </c>
      <c r="BI5" s="255"/>
      <c r="BJ5" s="255">
        <f t="shared" si="10"/>
        <v>0.85419885967274922</v>
      </c>
      <c r="BK5" s="255">
        <f t="shared" si="11"/>
        <v>0.83093646864526827</v>
      </c>
      <c r="BL5" s="255">
        <f t="shared" si="12"/>
        <v>1.0346821473215193</v>
      </c>
      <c r="BM5" s="255">
        <f t="shared" si="13"/>
        <v>0.5161129333950436</v>
      </c>
      <c r="BN5" s="255">
        <f t="shared" si="13"/>
        <v>0.87481376166450675</v>
      </c>
      <c r="BO5" s="255">
        <f t="shared" si="13"/>
        <v>0.8927793763964611</v>
      </c>
    </row>
    <row r="6" spans="1:67" s="18" customFormat="1" ht="16">
      <c r="A6" s="92">
        <f>'Bruker data input page'!A144</f>
        <v>192</v>
      </c>
      <c r="B6" s="92"/>
      <c r="C6" s="95">
        <f>'Bruker data input page'!B144</f>
        <v>44876.008333333331</v>
      </c>
      <c r="D6" s="92"/>
      <c r="E6" s="92" t="str">
        <f>'Bruker data input page'!G144</f>
        <v>GeoExploration</v>
      </c>
      <c r="F6" s="92" t="str">
        <f>'Bruker data input page'!H144</f>
        <v>Oxide3phase</v>
      </c>
      <c r="G6" s="96">
        <f>'Bruker data input page'!K144</f>
        <v>150</v>
      </c>
      <c r="H6" s="96"/>
      <c r="I6" s="252" t="str">
        <f>'Bruker data input page'!DJ144</f>
        <v>RS-5R</v>
      </c>
      <c r="J6" s="252" t="str">
        <f>'Bruker data input page'!DK144</f>
        <v>SLAB11623441</v>
      </c>
      <c r="K6" s="252">
        <f>'Bruker data input page'!DL144</f>
        <v>0</v>
      </c>
      <c r="L6" s="252" t="str">
        <f>'Bruker data input page'!DM144</f>
        <v>STD</v>
      </c>
      <c r="M6" s="252" t="str">
        <f>'Bruker data input page'!DN144</f>
        <v/>
      </c>
      <c r="N6" s="252">
        <f>'Bruker data input page'!DO144</f>
        <v>0</v>
      </c>
      <c r="O6" s="252">
        <f>'Bruker data input page'!DP144</f>
        <v>0</v>
      </c>
      <c r="P6" s="252">
        <f>'Bruker data input page'!DQ144</f>
        <v>0</v>
      </c>
      <c r="Q6" s="252">
        <f>'Bruker data input page'!DR144</f>
        <v>0</v>
      </c>
      <c r="R6" s="252">
        <f>'Bruker data input page'!DS144</f>
        <v>0</v>
      </c>
      <c r="S6" s="252"/>
      <c r="T6" s="253">
        <f>'Bruker data input page'!X144*Calibrations!H$46+Calibrations!I$46</f>
        <v>55.887779394532281</v>
      </c>
      <c r="U6" s="254">
        <f>'Bruker data input page'!AJ144*Calibrations!O$46/0.5995+Calibrations!P$46</f>
        <v>1.0379737253729318</v>
      </c>
      <c r="V6" s="254">
        <f>'Corrected results'!M144</f>
        <v>1.1089418332419314</v>
      </c>
      <c r="W6" s="253">
        <f>'Bruker data input page'!V144*Calibrations!V$46+Calibrations!W$46</f>
        <v>18.185945858089081</v>
      </c>
      <c r="X6" s="254">
        <f>'Bruker data input page'!AR144*Calibrations!AC$46/0.6994+Calibrations!AD$46</f>
        <v>8.5999341974894286</v>
      </c>
      <c r="Y6" s="254">
        <f>'Bruker data input page'!T144*Calibrations!AQ$46+Calibrations!AR$46</f>
        <v>13.260963361701169</v>
      </c>
      <c r="Z6" s="254">
        <f>'Bruker data input page'!AP144*Calibrations!AJ$46/0.77446+Calibrations!AK$46</f>
        <v>0.1366700424981393</v>
      </c>
      <c r="AA6" s="254">
        <f>'Bruker data input page'!AH144*Calibrations!AX$46/0.7147+Calibrations!AY$46</f>
        <v>12.347936351138564</v>
      </c>
      <c r="AB6" s="254">
        <f>'Bruker data input page'!AF144*Calibrations!BE$46/0.83015+Calibrations!BF$46</f>
        <v>0.12644222520588866</v>
      </c>
      <c r="AC6" s="254"/>
      <c r="AD6" s="252"/>
      <c r="AE6" s="249">
        <f>'Bruker data input page'!AL144*Calibrations!BS$46*10000+Calibrations!BT$46</f>
        <v>265.80121725290195</v>
      </c>
      <c r="AF6" s="249">
        <f>'Corrected results'!V144</f>
        <v>378.64090242009286</v>
      </c>
      <c r="AG6" s="249">
        <f>'Bruker data input page'!AV144*Calibrations!CG$46*10000+Calibrations!CH$46</f>
        <v>96.59922389368603</v>
      </c>
      <c r="AH6" s="249">
        <f>'Bruker data input page'!AX144*Calibrations!CN$46*10000+Calibrations!CO$46</f>
        <v>86.433248480890086</v>
      </c>
      <c r="AI6" s="249">
        <f>'Bruker data input page'!AZ144*Calibrations!CU$46*10000+Calibrations!CV$46</f>
        <v>65.814702054198833</v>
      </c>
      <c r="AJ6" s="249"/>
      <c r="AK6" s="249">
        <f>'Bruker data input page'!BJ144*Calibrations!DI$46*10000+Calibrations!DJ$46</f>
        <v>82.377229629120592</v>
      </c>
      <c r="AL6" s="249">
        <f>'Bruker data input page'!BL144*Calibrations!DP$46*10000+Calibrations!DQ$46</f>
        <v>21.333064188248887</v>
      </c>
      <c r="AM6" s="249">
        <f>'Corrected results'!AC144</f>
        <v>26.086737866430376</v>
      </c>
      <c r="AN6" s="249">
        <f>'Corrected results'!AD144</f>
        <v>34.612493174300319</v>
      </c>
      <c r="AO6" s="249">
        <f>'Corrected results'!AE144</f>
        <v>58.219018612200323</v>
      </c>
      <c r="AP6" s="249">
        <f>'Corrected results'!AG144</f>
        <v>59.423733042479711</v>
      </c>
      <c r="AQ6" s="249"/>
      <c r="AR6" s="250"/>
      <c r="AS6" s="255">
        <f t="shared" si="0"/>
        <v>1.1101069509982675</v>
      </c>
      <c r="AT6" s="255">
        <f t="shared" si="1"/>
        <v>0.98854640511707803</v>
      </c>
      <c r="AU6" s="255">
        <f t="shared" si="2"/>
        <v>1.0561350792780302</v>
      </c>
      <c r="AV6" s="255">
        <f t="shared" si="3"/>
        <v>1.1757521162494959</v>
      </c>
      <c r="AW6" s="255">
        <f t="shared" si="4"/>
        <v>0.94639971360068542</v>
      </c>
      <c r="AX6" s="255">
        <f t="shared" si="5"/>
        <v>1.5568317794884707</v>
      </c>
      <c r="AY6" s="255">
        <f t="shared" si="6"/>
        <v>0.86958669670078026</v>
      </c>
      <c r="AZ6" s="255">
        <f t="shared" si="7"/>
        <v>0.97689369866602571</v>
      </c>
      <c r="BA6" s="255">
        <f t="shared" si="8"/>
        <v>1.267591230134222</v>
      </c>
      <c r="BB6" s="255" t="e">
        <f t="shared" si="9"/>
        <v>#DIV/0!</v>
      </c>
      <c r="BC6" s="255"/>
      <c r="BD6" s="255">
        <f t="shared" si="14"/>
        <v>1.0068227926246287</v>
      </c>
      <c r="BE6" s="255">
        <f t="shared" si="15"/>
        <v>1.0185774877805234</v>
      </c>
      <c r="BF6" s="255">
        <f t="shared" si="16"/>
        <v>0.93762896281180319</v>
      </c>
      <c r="BG6" s="255">
        <f t="shared" si="17"/>
        <v>0.63932281874988051</v>
      </c>
      <c r="BH6" s="255">
        <f t="shared" si="18"/>
        <v>0.99193220880480537</v>
      </c>
      <c r="BI6" s="255"/>
      <c r="BJ6" s="255">
        <f t="shared" si="10"/>
        <v>0.85419885967274922</v>
      </c>
      <c r="BK6" s="255">
        <f t="shared" si="11"/>
        <v>0.880803641133315</v>
      </c>
      <c r="BL6" s="255">
        <f t="shared" si="12"/>
        <v>1.0770742306536076</v>
      </c>
      <c r="BM6" s="255">
        <f t="shared" si="13"/>
        <v>0.53585932073073994</v>
      </c>
      <c r="BN6" s="255">
        <f t="shared" si="13"/>
        <v>0.901327841656544</v>
      </c>
      <c r="BO6" s="255">
        <f t="shared" si="13"/>
        <v>0.91997883720988827</v>
      </c>
    </row>
    <row r="7" spans="1:67" s="18" customFormat="1" ht="16">
      <c r="A7" s="92">
        <f>'Bruker data input page'!A277</f>
        <v>327</v>
      </c>
      <c r="B7" s="92"/>
      <c r="C7" s="95">
        <f>'Bruker data input page'!B277</f>
        <v>44877.222222222219</v>
      </c>
      <c r="D7" s="92"/>
      <c r="E7" s="92" t="str">
        <f>'Bruker data input page'!G277</f>
        <v>GeoExploration</v>
      </c>
      <c r="F7" s="92" t="str">
        <f>'Bruker data input page'!H277</f>
        <v>Oxide3phase</v>
      </c>
      <c r="G7" s="96">
        <f>'Bruker data input page'!K277</f>
        <v>150</v>
      </c>
      <c r="H7" s="96"/>
      <c r="I7" s="252" t="str">
        <f>'Bruker data input page'!DJ277</f>
        <v>RS-5R</v>
      </c>
      <c r="J7" s="252" t="str">
        <f>'Bruker data input page'!DK277</f>
        <v>SLAB11623441</v>
      </c>
      <c r="K7" s="252" t="str">
        <f>'Bruker data input page'!DL277</f>
        <v/>
      </c>
      <c r="L7" s="252" t="str">
        <f>'Bruker data input page'!DM277</f>
        <v>STD</v>
      </c>
      <c r="M7" s="252" t="str">
        <f>'Bruker data input page'!DN277</f>
        <v/>
      </c>
      <c r="N7" s="252">
        <f>'Bruker data input page'!DO277</f>
        <v>0</v>
      </c>
      <c r="O7" s="252">
        <f>'Bruker data input page'!DP277</f>
        <v>0</v>
      </c>
      <c r="P7" s="252">
        <f>'Bruker data input page'!DQ277</f>
        <v>0</v>
      </c>
      <c r="Q7" s="252">
        <f>'Bruker data input page'!DR277</f>
        <v>0</v>
      </c>
      <c r="R7" s="252">
        <f>'Bruker data input page'!DS277</f>
        <v>0</v>
      </c>
      <c r="S7" s="252"/>
      <c r="T7" s="253">
        <f>'Bruker data input page'!X277*Calibrations!H$46+Calibrations!I$46</f>
        <v>56.247946111218724</v>
      </c>
      <c r="U7" s="254">
        <f>'Bruker data input page'!AJ277*Calibrations!O$46/0.5995+Calibrations!P$46</f>
        <v>1.045228948477426</v>
      </c>
      <c r="V7" s="254">
        <f>'Corrected results'!M277</f>
        <v>1.1173462930411473</v>
      </c>
      <c r="W7" s="253">
        <f>'Bruker data input page'!V277*Calibrations!V$46+Calibrations!W$46</f>
        <v>18.25062164721804</v>
      </c>
      <c r="X7" s="254">
        <f>'Bruker data input page'!AR277*Calibrations!AC$46/0.6994+Calibrations!AD$46</f>
        <v>8.6887484210186443</v>
      </c>
      <c r="Y7" s="254">
        <f>'Bruker data input page'!T277*Calibrations!AQ$46+Calibrations!AR$46</f>
        <v>12.656379493256736</v>
      </c>
      <c r="Z7" s="254">
        <f>'Bruker data input page'!AP277*Calibrations!AJ$46/0.77446+Calibrations!AK$46</f>
        <v>0.14264591123837977</v>
      </c>
      <c r="AA7" s="254">
        <f>'Bruker data input page'!AH277*Calibrations!AX$46/0.7147+Calibrations!AY$46</f>
        <v>12.42964574631953</v>
      </c>
      <c r="AB7" s="254">
        <f>'Bruker data input page'!AF277*Calibrations!BE$46/0.83015+Calibrations!BF$46</f>
        <v>0.12532359163664819</v>
      </c>
      <c r="AC7" s="254"/>
      <c r="AD7" s="252"/>
      <c r="AE7" s="249">
        <f>'Bruker data input page'!AL277*Calibrations!BS$46*10000+Calibrations!BT$46</f>
        <v>220.14589457156251</v>
      </c>
      <c r="AF7" s="249">
        <f>'Corrected results'!V277</f>
        <v>348.1578296391333</v>
      </c>
      <c r="AG7" s="249">
        <f>'Bruker data input page'!AV277*Calibrations!CG$46*10000+Calibrations!CH$46</f>
        <v>105.58910330831323</v>
      </c>
      <c r="AH7" s="249">
        <f>'Bruker data input page'!AX277*Calibrations!CN$46*10000+Calibrations!CO$46</f>
        <v>92.599595636388329</v>
      </c>
      <c r="AI7" s="249">
        <f>'Bruker data input page'!AZ277*Calibrations!CU$46*10000+Calibrations!CV$46</f>
        <v>71.9074309303912</v>
      </c>
      <c r="AJ7" s="249"/>
      <c r="AK7" s="249">
        <f>'Bruker data input page'!BJ277*Calibrations!DI$46*10000+Calibrations!DJ$46</f>
        <v>83.420301443655163</v>
      </c>
      <c r="AL7" s="249">
        <f>'Bruker data input page'!BL277*Calibrations!DP$46*10000+Calibrations!DQ$46</f>
        <v>18.917498352927911</v>
      </c>
      <c r="AM7" s="249">
        <f>'Corrected results'!AC277</f>
        <v>24.033265349824017</v>
      </c>
      <c r="AN7" s="249">
        <f>'Corrected results'!AD277</f>
        <v>33.337024650319357</v>
      </c>
      <c r="AO7" s="249">
        <f>'Corrected results'!AE277</f>
        <v>56.506407900314656</v>
      </c>
      <c r="AP7" s="249">
        <f>'Corrected results'!AG277</f>
        <v>60.46682830476869</v>
      </c>
      <c r="AQ7" s="249"/>
      <c r="AR7" s="250"/>
      <c r="AS7" s="255">
        <f t="shared" si="0"/>
        <v>1.1172609939758806</v>
      </c>
      <c r="AT7" s="255">
        <f t="shared" si="1"/>
        <v>0.9954561414070725</v>
      </c>
      <c r="AU7" s="255">
        <f t="shared" si="2"/>
        <v>1.0641393267058548</v>
      </c>
      <c r="AV7" s="255">
        <f t="shared" si="3"/>
        <v>1.1799335152557322</v>
      </c>
      <c r="AW7" s="255">
        <f t="shared" si="4"/>
        <v>0.95617348090884169</v>
      </c>
      <c r="AX7" s="255">
        <f t="shared" si="5"/>
        <v>1.4858538758409316</v>
      </c>
      <c r="AY7" s="255">
        <f t="shared" si="6"/>
        <v>0.90760919133645657</v>
      </c>
      <c r="AZ7" s="255">
        <f t="shared" si="7"/>
        <v>0.9833580495505958</v>
      </c>
      <c r="BA7" s="255">
        <f t="shared" si="8"/>
        <v>1.2563768585127637</v>
      </c>
      <c r="BB7" s="255" t="e">
        <f t="shared" si="9"/>
        <v>#DIV/0!</v>
      </c>
      <c r="BC7" s="255"/>
      <c r="BD7" s="255">
        <f t="shared" si="14"/>
        <v>0.83388596428622164</v>
      </c>
      <c r="BE7" s="255">
        <f t="shared" si="15"/>
        <v>0.93657532822880085</v>
      </c>
      <c r="BF7" s="255">
        <f t="shared" si="16"/>
        <v>1.0248881660598226</v>
      </c>
      <c r="BG7" s="255">
        <f t="shared" si="17"/>
        <v>0.68493358213238897</v>
      </c>
      <c r="BH7" s="255">
        <f t="shared" si="18"/>
        <v>1.0837593207293323</v>
      </c>
      <c r="BI7" s="255"/>
      <c r="BJ7" s="255">
        <f t="shared" si="10"/>
        <v>0.86501484314953814</v>
      </c>
      <c r="BK7" s="255">
        <f t="shared" si="11"/>
        <v>0.78106929615722176</v>
      </c>
      <c r="BL7" s="255">
        <f t="shared" si="12"/>
        <v>0.99229006398943098</v>
      </c>
      <c r="BM7" s="255">
        <f t="shared" si="13"/>
        <v>0.5161129333950436</v>
      </c>
      <c r="BN7" s="255">
        <f t="shared" si="13"/>
        <v>0.87481376166450675</v>
      </c>
      <c r="BO7" s="255">
        <f t="shared" si="13"/>
        <v>0.93612769756192571</v>
      </c>
    </row>
    <row r="8" spans="1:67" s="18" customFormat="1" ht="16">
      <c r="A8" s="92">
        <f>'Bruker data input page'!A278</f>
        <v>328</v>
      </c>
      <c r="B8" s="92"/>
      <c r="C8" s="95">
        <f>'Bruker data input page'!B278</f>
        <v>44877.223611111112</v>
      </c>
      <c r="D8" s="92"/>
      <c r="E8" s="92" t="str">
        <f>'Bruker data input page'!G278</f>
        <v>GeoExploration</v>
      </c>
      <c r="F8" s="92" t="str">
        <f>'Bruker data input page'!H278</f>
        <v>Oxide3phase</v>
      </c>
      <c r="G8" s="96">
        <f>'Bruker data input page'!K278</f>
        <v>150</v>
      </c>
      <c r="H8" s="96"/>
      <c r="I8" s="252" t="str">
        <f>'Bruker data input page'!DJ278</f>
        <v>RS-5R</v>
      </c>
      <c r="J8" s="252" t="str">
        <f>'Bruker data input page'!DK278</f>
        <v>SLAB11623441</v>
      </c>
      <c r="K8" s="252" t="str">
        <f>'Bruker data input page'!DL278</f>
        <v/>
      </c>
      <c r="L8" s="252" t="str">
        <f>'Bruker data input page'!DM278</f>
        <v>STD</v>
      </c>
      <c r="M8" s="252" t="str">
        <f>'Bruker data input page'!DN278</f>
        <v/>
      </c>
      <c r="N8" s="252">
        <f>'Bruker data input page'!DO278</f>
        <v>0</v>
      </c>
      <c r="O8" s="252">
        <f>'Bruker data input page'!DP278</f>
        <v>0</v>
      </c>
      <c r="P8" s="252">
        <f>'Bruker data input page'!DQ278</f>
        <v>0</v>
      </c>
      <c r="Q8" s="252">
        <f>'Bruker data input page'!DR278</f>
        <v>0</v>
      </c>
      <c r="R8" s="252">
        <f>'Bruker data input page'!DS278</f>
        <v>0</v>
      </c>
      <c r="S8" s="252"/>
      <c r="T8" s="253">
        <f>'Bruker data input page'!X278*Calibrations!H$46+Calibrations!I$46</f>
        <v>56.274970636556205</v>
      </c>
      <c r="U8" s="254">
        <f>'Bruker data input page'!AJ278*Calibrations!O$46/0.5995+Calibrations!P$46</f>
        <v>1.0335216566497192</v>
      </c>
      <c r="V8" s="254">
        <f>'Corrected results'!M278</f>
        <v>1.1037840532493184</v>
      </c>
      <c r="W8" s="253">
        <f>'Bruker data input page'!V278*Calibrations!V$46+Calibrations!W$46</f>
        <v>18.237805402998408</v>
      </c>
      <c r="X8" s="254">
        <f>'Bruker data input page'!AR278*Calibrations!AC$46/0.6994+Calibrations!AD$46</f>
        <v>8.7124024604510488</v>
      </c>
      <c r="Y8" s="254">
        <f>'Bruker data input page'!T278*Calibrations!AQ$46+Calibrations!AR$46</f>
        <v>12.587791432443158</v>
      </c>
      <c r="Z8" s="254">
        <f>'Bruker data input page'!AP278*Calibrations!AJ$46/0.77446+Calibrations!AK$46</f>
        <v>0.14168977223994128</v>
      </c>
      <c r="AA8" s="254">
        <f>'Bruker data input page'!AH278*Calibrations!AX$46/0.7147+Calibrations!AY$46</f>
        <v>12.42322572241245</v>
      </c>
      <c r="AB8" s="254">
        <f>'Bruker data input page'!AF278*Calibrations!BE$46/0.83015+Calibrations!BF$46</f>
        <v>0.11928297036274968</v>
      </c>
      <c r="AC8" s="254"/>
      <c r="AD8" s="252"/>
      <c r="AE8" s="249">
        <f>'Bruker data input page'!AL278*Calibrations!BS$46*10000+Calibrations!BT$46</f>
        <v>249.19928173241487</v>
      </c>
      <c r="AF8" s="249">
        <f>'Corrected results'!V278</f>
        <v>380.31508597770562</v>
      </c>
      <c r="AG8" s="249">
        <f>'Bruker data input page'!AV278*Calibrations!CG$46*10000+Calibrations!CH$46</f>
        <v>110.5834807608839</v>
      </c>
      <c r="AH8" s="249">
        <f>'Bruker data input page'!AX278*Calibrations!CN$46*10000+Calibrations!CO$46</f>
        <v>88.488697532722853</v>
      </c>
      <c r="AI8" s="249">
        <f>'Bruker data input page'!AZ278*Calibrations!CU$46*10000+Calibrations!CV$46</f>
        <v>76.7816140313451</v>
      </c>
      <c r="AJ8" s="249"/>
      <c r="AK8" s="249">
        <f>'Bruker data input page'!BJ278*Calibrations!DI$46*10000+Calibrations!DJ$46</f>
        <v>79.248014185516908</v>
      </c>
      <c r="AL8" s="249">
        <f>'Bruker data input page'!BL278*Calibrations!DP$46*10000+Calibrations!DQ$46</f>
        <v>21.333064188248887</v>
      </c>
      <c r="AM8" s="249">
        <f>'Corrected results'!AC278</f>
        <v>26.086737866430376</v>
      </c>
      <c r="AN8" s="249">
        <f>'Corrected results'!AD278</f>
        <v>33.337024650319357</v>
      </c>
      <c r="AO8" s="249">
        <f>'Corrected results'!AE278</f>
        <v>56.506407900314656</v>
      </c>
      <c r="AP8" s="249">
        <f>'Corrected results'!AG278</f>
        <v>60.489290684674565</v>
      </c>
      <c r="AQ8" s="249"/>
      <c r="AR8" s="250"/>
      <c r="AS8" s="255">
        <f t="shared" si="0"/>
        <v>1.1177977859856827</v>
      </c>
      <c r="AT8" s="255">
        <f t="shared" si="1"/>
        <v>0.98430633966639935</v>
      </c>
      <c r="AU8" s="255">
        <f t="shared" si="2"/>
        <v>1.0512229078564939</v>
      </c>
      <c r="AV8" s="255">
        <f t="shared" si="3"/>
        <v>1.1791049234199713</v>
      </c>
      <c r="AW8" s="255">
        <f t="shared" si="4"/>
        <v>0.95877654456377781</v>
      </c>
      <c r="AX8" s="255">
        <f t="shared" si="5"/>
        <v>1.477801665013138</v>
      </c>
      <c r="AY8" s="255">
        <f t="shared" si="6"/>
        <v>0.90152559219474826</v>
      </c>
      <c r="AZ8" s="255">
        <f t="shared" si="7"/>
        <v>0.98285013626680784</v>
      </c>
      <c r="BA8" s="255">
        <f t="shared" si="8"/>
        <v>1.1958192517568889</v>
      </c>
      <c r="BB8" s="255" t="e">
        <f t="shared" si="9"/>
        <v>#DIV/0!</v>
      </c>
      <c r="BC8" s="255"/>
      <c r="BD8" s="255">
        <f t="shared" si="14"/>
        <v>0.94393667322884423</v>
      </c>
      <c r="BE8" s="255">
        <f t="shared" si="15"/>
        <v>1.023081189497103</v>
      </c>
      <c r="BF8" s="255">
        <f t="shared" si="16"/>
        <v>1.0733655011976113</v>
      </c>
      <c r="BG8" s="255">
        <f t="shared" si="17"/>
        <v>0.65452640654405014</v>
      </c>
      <c r="BH8" s="255">
        <f t="shared" si="18"/>
        <v>1.1572210102689542</v>
      </c>
      <c r="BI8" s="255"/>
      <c r="BJ8" s="255">
        <f t="shared" si="10"/>
        <v>0.8217509092423827</v>
      </c>
      <c r="BK8" s="255">
        <f t="shared" si="11"/>
        <v>0.880803641133315</v>
      </c>
      <c r="BL8" s="255">
        <f t="shared" si="12"/>
        <v>1.0770742306536076</v>
      </c>
      <c r="BM8" s="255">
        <f t="shared" si="13"/>
        <v>0.5161129333950436</v>
      </c>
      <c r="BN8" s="255">
        <f t="shared" si="13"/>
        <v>0.87481376166450675</v>
      </c>
      <c r="BO8" s="255">
        <f t="shared" si="13"/>
        <v>0.93647545279520938</v>
      </c>
    </row>
    <row r="9" spans="1:67" s="18" customFormat="1" ht="16">
      <c r="A9" s="92">
        <f>'Bruker data input page'!A383</f>
        <v>439</v>
      </c>
      <c r="B9" s="92"/>
      <c r="C9" s="95">
        <f>'Bruker data input page'!B383</f>
        <v>44878.950694444444</v>
      </c>
      <c r="D9" s="92"/>
      <c r="E9" s="92" t="str">
        <f>'Bruker data input page'!G383</f>
        <v>GeoExploration</v>
      </c>
      <c r="F9" s="92" t="str">
        <f>'Bruker data input page'!H383</f>
        <v>Oxide3phase</v>
      </c>
      <c r="G9" s="96">
        <f>'Bruker data input page'!K383</f>
        <v>150</v>
      </c>
      <c r="H9" s="96"/>
      <c r="I9" s="252" t="str">
        <f>'Bruker data input page'!DJ383</f>
        <v>RS-5R</v>
      </c>
      <c r="J9" s="252" t="str">
        <f>'Bruker data input page'!DK383</f>
        <v>SLAB11623441</v>
      </c>
      <c r="K9" s="252">
        <f>'Bruker data input page'!DL383</f>
        <v>0</v>
      </c>
      <c r="L9" s="252" t="str">
        <f>'Bruker data input page'!DM383</f>
        <v>STD</v>
      </c>
      <c r="M9" s="252" t="str">
        <f>'Bruker data input page'!DN383</f>
        <v/>
      </c>
      <c r="N9" s="252">
        <f>'Bruker data input page'!DO383</f>
        <v>0</v>
      </c>
      <c r="O9" s="252">
        <f>'Bruker data input page'!DP383</f>
        <v>0</v>
      </c>
      <c r="P9" s="252">
        <f>'Bruker data input page'!DQ383</f>
        <v>0</v>
      </c>
      <c r="Q9" s="252">
        <f>'Bruker data input page'!DR383</f>
        <v>0</v>
      </c>
      <c r="R9" s="252">
        <f>'Bruker data input page'!DS383</f>
        <v>0</v>
      </c>
      <c r="S9" s="252"/>
      <c r="T9" s="253">
        <f>'Bruker data input page'!X383*Calibrations!H$46+Calibrations!I$46</f>
        <v>54.612625723892634</v>
      </c>
      <c r="U9" s="254">
        <f>'Bruker data input page'!AJ383*Calibrations!O$46/0.5995+Calibrations!P$46</f>
        <v>1.0381386168071247</v>
      </c>
      <c r="V9" s="254">
        <f>'Corrected results'!M383</f>
        <v>1.1091328548589729</v>
      </c>
      <c r="W9" s="253">
        <f>'Bruker data input page'!V383*Calibrations!V$46+Calibrations!W$46</f>
        <v>17.928167585176737</v>
      </c>
      <c r="X9" s="254">
        <f>'Bruker data input page'!AR383*Calibrations!AC$46/0.6994+Calibrations!AD$46</f>
        <v>8.6439693903950356</v>
      </c>
      <c r="Y9" s="254">
        <f>'Bruker data input page'!T383*Calibrations!AQ$46+Calibrations!AR$46</f>
        <v>13.1933454290462</v>
      </c>
      <c r="Z9" s="254">
        <f>'Bruker data input page'!AP383*Calibrations!AJ$46/0.77446+Calibrations!AK$46</f>
        <v>0.1366700424981393</v>
      </c>
      <c r="AA9" s="254">
        <f>'Bruker data input page'!AH383*Calibrations!AX$46/0.7147+Calibrations!AY$46</f>
        <v>12.278191545966244</v>
      </c>
      <c r="AB9" s="254">
        <f>'Bruker data input page'!AF383*Calibrations!BE$46/0.83015+Calibrations!BF$46</f>
        <v>0.12744899541820509</v>
      </c>
      <c r="AC9" s="254"/>
      <c r="AD9" s="252"/>
      <c r="AE9" s="249">
        <f>'Bruker data input page'!AL383*Calibrations!BS$46*10000+Calibrations!BT$46</f>
        <v>188.32551815729562</v>
      </c>
      <c r="AF9" s="249">
        <f>'Corrected results'!V383</f>
        <v>390.08266445846448</v>
      </c>
      <c r="AG9" s="249">
        <f>'Bruker data input page'!AV383*Calibrations!CG$46*10000+Calibrations!CH$46</f>
        <v>103.59135232728497</v>
      </c>
      <c r="AH9" s="249">
        <f>'Bruker data input page'!AX383*Calibrations!CN$46*10000+Calibrations!CO$46</f>
        <v>91.57187111047196</v>
      </c>
      <c r="AI9" s="249">
        <f>'Bruker data input page'!AZ383*Calibrations!CU$46*10000+Calibrations!CV$46</f>
        <v>78.000159806583582</v>
      </c>
      <c r="AJ9" s="249"/>
      <c r="AK9" s="249">
        <f>'Bruker data input page'!BJ383*Calibrations!DI$46*10000+Calibrations!DJ$46</f>
        <v>83.420301443655163</v>
      </c>
      <c r="AL9" s="249">
        <f>'Bruker data input page'!BL383*Calibrations!DP$46*10000+Calibrations!DQ$46</f>
        <v>22.540847105909371</v>
      </c>
      <c r="AM9" s="249">
        <f>'Corrected results'!AC383</f>
        <v>27.113474124733557</v>
      </c>
      <c r="AN9" s="249">
        <f>'Corrected results'!AD383</f>
        <v>37.154457648689508</v>
      </c>
      <c r="AO9" s="249">
        <f>'Corrected results'!AE383</f>
        <v>61.617792224983603</v>
      </c>
      <c r="AP9" s="249">
        <f>'Corrected results'!AG383</f>
        <v>67.193850375692662</v>
      </c>
      <c r="AQ9" s="249"/>
      <c r="AR9" s="250"/>
      <c r="AS9" s="255">
        <f t="shared" si="0"/>
        <v>1.0847783913613727</v>
      </c>
      <c r="AT9" s="255">
        <f t="shared" si="1"/>
        <v>0.98870344457821413</v>
      </c>
      <c r="AU9" s="255">
        <f t="shared" si="2"/>
        <v>1.0563170046275934</v>
      </c>
      <c r="AV9" s="255">
        <f t="shared" si="3"/>
        <v>1.1590863155116686</v>
      </c>
      <c r="AW9" s="255">
        <f t="shared" si="4"/>
        <v>0.95124566858094373</v>
      </c>
      <c r="AX9" s="255">
        <f t="shared" si="5"/>
        <v>1.5488934613173644</v>
      </c>
      <c r="AY9" s="255">
        <f t="shared" si="6"/>
        <v>0.86958669670078026</v>
      </c>
      <c r="AZ9" s="255">
        <f t="shared" si="7"/>
        <v>0.9713759134466966</v>
      </c>
      <c r="BA9" s="255">
        <f t="shared" si="8"/>
        <v>1.2776841645935346</v>
      </c>
      <c r="BB9" s="255" t="e">
        <f t="shared" si="9"/>
        <v>#DIV/0!</v>
      </c>
      <c r="BC9" s="255"/>
      <c r="BD9" s="255">
        <f t="shared" si="14"/>
        <v>0.71335423544430154</v>
      </c>
      <c r="BE9" s="255">
        <f t="shared" si="15"/>
        <v>1.0493568387654229</v>
      </c>
      <c r="BF9" s="255">
        <f t="shared" si="16"/>
        <v>1.0054972320047073</v>
      </c>
      <c r="BG9" s="255">
        <f t="shared" si="17"/>
        <v>0.67733178823530427</v>
      </c>
      <c r="BH9" s="255">
        <f t="shared" si="18"/>
        <v>1.1755864326538596</v>
      </c>
      <c r="BI9" s="255"/>
      <c r="BJ9" s="255">
        <f t="shared" si="10"/>
        <v>0.86501484314953814</v>
      </c>
      <c r="BK9" s="255">
        <f t="shared" si="11"/>
        <v>0.93067081362136139</v>
      </c>
      <c r="BL9" s="255">
        <f t="shared" si="12"/>
        <v>1.119466313985696</v>
      </c>
      <c r="BM9" s="255">
        <f t="shared" si="13"/>
        <v>0.57521318494700635</v>
      </c>
      <c r="BN9" s="255">
        <f t="shared" si="13"/>
        <v>0.95394654526428924</v>
      </c>
      <c r="BO9" s="255">
        <f t="shared" si="13"/>
        <v>1.0402732573548426</v>
      </c>
    </row>
    <row r="10" spans="1:67" s="18" customFormat="1" ht="16">
      <c r="A10" s="92">
        <f>'Bruker data input page'!A475</f>
        <v>533</v>
      </c>
      <c r="B10" s="92"/>
      <c r="C10" s="95">
        <f>'Bruker data input page'!B475</f>
        <v>44880.289583333331</v>
      </c>
      <c r="D10" s="92"/>
      <c r="E10" s="92" t="str">
        <f>'Bruker data input page'!G475</f>
        <v>GeoExploration</v>
      </c>
      <c r="F10" s="92" t="str">
        <f>'Bruker data input page'!H475</f>
        <v>Oxide3phase</v>
      </c>
      <c r="G10" s="96">
        <f>'Bruker data input page'!K475</f>
        <v>150</v>
      </c>
      <c r="H10" s="96"/>
      <c r="I10" s="252" t="str">
        <f>'Bruker data input page'!DJ475</f>
        <v>RS-5R</v>
      </c>
      <c r="J10" s="252" t="str">
        <f>'Bruker data input page'!DK475</f>
        <v/>
      </c>
      <c r="K10" s="252">
        <f>'Bruker data input page'!DL475</f>
        <v>0</v>
      </c>
      <c r="L10" s="252" t="str">
        <f>'Bruker data input page'!DM475</f>
        <v>STD</v>
      </c>
      <c r="M10" s="252" t="str">
        <f>'Bruker data input page'!DN475</f>
        <v/>
      </c>
      <c r="N10" s="252">
        <f>'Bruker data input page'!DO475</f>
        <v>0</v>
      </c>
      <c r="O10" s="252">
        <f>'Bruker data input page'!DP475</f>
        <v>0</v>
      </c>
      <c r="P10" s="252">
        <f>'Bruker data input page'!DQ475</f>
        <v>0</v>
      </c>
      <c r="Q10" s="252">
        <f>'Bruker data input page'!DR475</f>
        <v>0</v>
      </c>
      <c r="R10" s="252">
        <f>'Bruker data input page'!DS475</f>
        <v>0</v>
      </c>
      <c r="S10" s="252"/>
      <c r="T10" s="253">
        <f>'Bruker data input page'!X475*Calibrations!H$46+Calibrations!I$46</f>
        <v>57.025598466659716</v>
      </c>
      <c r="U10" s="254">
        <f>'Bruker data input page'!AJ475*Calibrations!O$46/0.5995+Calibrations!P$46</f>
        <v>1.0358301367284217</v>
      </c>
      <c r="V10" s="254">
        <f>'Corrected results'!M475</f>
        <v>1.1064585049551607</v>
      </c>
      <c r="W10" s="253">
        <f>'Bruker data input page'!V475*Calibrations!V$46+Calibrations!W$46</f>
        <v>18.802843221609191</v>
      </c>
      <c r="X10" s="254">
        <f>'Bruker data input page'!AR475*Calibrations!AC$46/0.6994+Calibrations!AD$46</f>
        <v>8.5993391273150284</v>
      </c>
      <c r="Y10" s="254">
        <f>'Bruker data input page'!T475*Calibrations!AQ$46+Calibrations!AR$46</f>
        <v>14.172689805160864</v>
      </c>
      <c r="Z10" s="254">
        <f>'Bruker data input page'!AP475*Calibrations!AJ$46/0.77446+Calibrations!AK$46</f>
        <v>0.13260645175477578</v>
      </c>
      <c r="AA10" s="254">
        <f>'Bruker data input page'!AH475*Calibrations!AX$46/0.7147+Calibrations!AY$46</f>
        <v>12.275419262915463</v>
      </c>
      <c r="AB10" s="254">
        <f>'Bruker data input page'!AF475*Calibrations!BE$46/0.83015+Calibrations!BF$46</f>
        <v>0.1186117902212054</v>
      </c>
      <c r="AC10" s="254"/>
      <c r="AD10" s="252"/>
      <c r="AE10" s="249">
        <f>'Bruker data input page'!AL475*Calibrations!BS$46*10000+Calibrations!BT$46</f>
        <v>205.6192009911363</v>
      </c>
      <c r="AF10" s="249">
        <f>'Corrected results'!V475</f>
        <v>366.55158703024676</v>
      </c>
      <c r="AG10" s="249">
        <f>'Bruker data input page'!AV475*Calibrations!CG$46*10000+Calibrations!CH$46</f>
        <v>103.59135232728497</v>
      </c>
      <c r="AH10" s="249">
        <f>'Bruker data input page'!AX475*Calibrations!CN$46*10000+Calibrations!CO$46</f>
        <v>89.516422058639222</v>
      </c>
      <c r="AI10" s="249">
        <f>'Bruker data input page'!AZ475*Calibrations!CU$46*10000+Calibrations!CV$46</f>
        <v>73.125976705629682</v>
      </c>
      <c r="AJ10" s="249"/>
      <c r="AK10" s="249">
        <f>'Bruker data input page'!BJ475*Calibrations!DI$46*10000+Calibrations!DJ$46</f>
        <v>78.204942370982366</v>
      </c>
      <c r="AL10" s="249">
        <f>'Bruker data input page'!BL475*Calibrations!DP$46*10000+Calibrations!DQ$46</f>
        <v>21.333064188248887</v>
      </c>
      <c r="AM10" s="249">
        <f>'Corrected results'!AC475</f>
        <v>26.086737866430376</v>
      </c>
      <c r="AN10" s="249">
        <f>'Corrected results'!AD475</f>
        <v>28.205241975819746</v>
      </c>
      <c r="AO10" s="249">
        <f>'Corrected results'!AE475</f>
        <v>49.567012221263532</v>
      </c>
      <c r="AP10" s="249">
        <f>'Corrected results'!AG475</f>
        <v>51.513721064606152</v>
      </c>
      <c r="AQ10" s="249"/>
      <c r="AR10" s="250"/>
      <c r="AS10" s="255">
        <f t="shared" si="0"/>
        <v>1.1327076138736052</v>
      </c>
      <c r="AT10" s="255">
        <f t="shared" si="1"/>
        <v>0.98650489212230652</v>
      </c>
      <c r="AU10" s="255">
        <f t="shared" si="2"/>
        <v>1.0537700047192009</v>
      </c>
      <c r="AV10" s="255">
        <f t="shared" si="3"/>
        <v>1.2156355727563724</v>
      </c>
      <c r="AW10" s="255">
        <f t="shared" si="4"/>
        <v>0.94633422772257381</v>
      </c>
      <c r="AX10" s="255">
        <f t="shared" si="5"/>
        <v>1.6638680982432166</v>
      </c>
      <c r="AY10" s="255">
        <f t="shared" si="6"/>
        <v>0.84373140034852034</v>
      </c>
      <c r="AZ10" s="255">
        <f t="shared" si="7"/>
        <v>0.97115658725597032</v>
      </c>
      <c r="BA10" s="255">
        <f t="shared" si="8"/>
        <v>1.1890906287840139</v>
      </c>
      <c r="BB10" s="255" t="e">
        <f t="shared" si="9"/>
        <v>#DIV/0!</v>
      </c>
      <c r="BC10" s="255"/>
      <c r="BD10" s="255">
        <f t="shared" si="14"/>
        <v>0.77886060981491023</v>
      </c>
      <c r="BE10" s="255">
        <f t="shared" si="15"/>
        <v>0.98605616105625449</v>
      </c>
      <c r="BF10" s="255">
        <f t="shared" si="16"/>
        <v>1.0054972320047073</v>
      </c>
      <c r="BG10" s="255">
        <f t="shared" si="17"/>
        <v>0.66212820044113485</v>
      </c>
      <c r="BH10" s="255">
        <f t="shared" si="18"/>
        <v>1.102124743114238</v>
      </c>
      <c r="BI10" s="255"/>
      <c r="BJ10" s="255">
        <f t="shared" si="10"/>
        <v>0.81093492576559412</v>
      </c>
      <c r="BK10" s="255">
        <f t="shared" si="11"/>
        <v>0.880803641133315</v>
      </c>
      <c r="BL10" s="255">
        <f t="shared" si="12"/>
        <v>1.0770742306536076</v>
      </c>
      <c r="BM10" s="255">
        <f t="shared" si="13"/>
        <v>0.43666434920183839</v>
      </c>
      <c r="BN10" s="255">
        <f t="shared" si="13"/>
        <v>0.76738030299591331</v>
      </c>
      <c r="BO10" s="255">
        <f t="shared" si="13"/>
        <v>0.79751861384225953</v>
      </c>
    </row>
    <row r="11" spans="1:67" s="18" customFormat="1" ht="16">
      <c r="A11" s="92">
        <f>'Bruker data input page'!A476</f>
        <v>534</v>
      </c>
      <c r="B11" s="92"/>
      <c r="C11" s="95">
        <f>'Bruker data input page'!B476</f>
        <v>44880.292361111111</v>
      </c>
      <c r="D11" s="92"/>
      <c r="E11" s="92" t="str">
        <f>'Bruker data input page'!G476</f>
        <v>GeoExploration</v>
      </c>
      <c r="F11" s="92" t="str">
        <f>'Bruker data input page'!H476</f>
        <v>Oxide3phase</v>
      </c>
      <c r="G11" s="96">
        <f>'Bruker data input page'!K476</f>
        <v>150</v>
      </c>
      <c r="H11" s="96"/>
      <c r="I11" s="252" t="str">
        <f>'Bruker data input page'!DJ476</f>
        <v>RS-5R</v>
      </c>
      <c r="J11" s="252" t="str">
        <f>'Bruker data input page'!DK476</f>
        <v/>
      </c>
      <c r="K11" s="252">
        <f>'Bruker data input page'!DL476</f>
        <v>0</v>
      </c>
      <c r="L11" s="252" t="str">
        <f>'Bruker data input page'!DM476</f>
        <v>STD</v>
      </c>
      <c r="M11" s="252" t="str">
        <f>'Bruker data input page'!DN476</f>
        <v/>
      </c>
      <c r="N11" s="252">
        <f>'Bruker data input page'!DO476</f>
        <v>0</v>
      </c>
      <c r="O11" s="252">
        <f>'Bruker data input page'!DP476</f>
        <v>0</v>
      </c>
      <c r="P11" s="252">
        <f>'Bruker data input page'!DQ476</f>
        <v>0</v>
      </c>
      <c r="Q11" s="252">
        <f>'Bruker data input page'!DR476</f>
        <v>0</v>
      </c>
      <c r="R11" s="252">
        <f>'Bruker data input page'!DS476</f>
        <v>0</v>
      </c>
      <c r="S11" s="252"/>
      <c r="T11" s="253">
        <f>'Bruker data input page'!X476*Calibrations!H$46+Calibrations!I$46</f>
        <v>57.45856790818771</v>
      </c>
      <c r="U11" s="254">
        <f>'Bruker data input page'!AJ476*Calibrations!O$46/0.5995+Calibrations!P$46</f>
        <v>1.0387981825438968</v>
      </c>
      <c r="V11" s="254">
        <f>'Corrected results'!M476</f>
        <v>1.1098969361331583</v>
      </c>
      <c r="W11" s="253">
        <f>'Bruker data input page'!V476*Calibrations!V$46+Calibrations!W$46</f>
        <v>18.846973382118016</v>
      </c>
      <c r="X11" s="254">
        <f>'Bruker data input page'!AR476*Calibrations!AC$46/0.6994+Calibrations!AD$46</f>
        <v>8.6182326053522313</v>
      </c>
      <c r="Y11" s="254">
        <f>'Bruker data input page'!T476*Calibrations!AQ$46+Calibrations!AR$46</f>
        <v>14.074609848325608</v>
      </c>
      <c r="Z11" s="254">
        <f>'Bruker data input page'!AP476*Calibrations!AJ$46/0.77446+Calibrations!AK$46</f>
        <v>0.12985755213426517</v>
      </c>
      <c r="AA11" s="254">
        <f>'Bruker data input page'!AH476*Calibrations!AX$46/0.7147+Calibrations!AY$46</f>
        <v>12.30139117781227</v>
      </c>
      <c r="AB11" s="254">
        <f>'Bruker data input page'!AF476*Calibrations!BE$46/0.83015+Calibrations!BF$46</f>
        <v>0.12912694577206579</v>
      </c>
      <c r="AC11" s="254"/>
      <c r="AD11" s="252"/>
      <c r="AE11" s="249">
        <f>'Bruker data input page'!AL476*Calibrations!BS$46*10000+Calibrations!BT$46</f>
        <v>222.22113651162337</v>
      </c>
      <c r="AF11" s="249">
        <f>'Corrected results'!V476</f>
        <v>378.64090242009286</v>
      </c>
      <c r="AG11" s="249">
        <f>'Bruker data input page'!AV476*Calibrations!CG$46*10000+Calibrations!CH$46</f>
        <v>102.59247683677083</v>
      </c>
      <c r="AH11" s="249">
        <f>'Bruker data input page'!AX476*Calibrations!CN$46*10000+Calibrations!CO$46</f>
        <v>86.433248480890086</v>
      </c>
      <c r="AI11" s="249">
        <f>'Bruker data input page'!AZ476*Calibrations!CU$46*10000+Calibrations!CV$46</f>
        <v>74.34452248086815</v>
      </c>
      <c r="AJ11" s="249"/>
      <c r="AK11" s="249">
        <f>'Bruker data input page'!BJ476*Calibrations!DI$46*10000+Calibrations!DJ$46</f>
        <v>76.118798741913253</v>
      </c>
      <c r="AL11" s="249">
        <f>'Bruker data input page'!BL476*Calibrations!DP$46*10000+Calibrations!DQ$46</f>
        <v>20.125281270588395</v>
      </c>
      <c r="AM11" s="249">
        <f>'Corrected results'!AC476</f>
        <v>25.060001608127195</v>
      </c>
      <c r="AN11" s="249">
        <f>'Corrected results'!AD476</f>
        <v>28.205241975819746</v>
      </c>
      <c r="AO11" s="249">
        <f>'Corrected results'!AE476</f>
        <v>49.567012221263532</v>
      </c>
      <c r="AP11" s="249">
        <f>'Corrected results'!AG476</f>
        <v>51.463145528116542</v>
      </c>
      <c r="AQ11" s="249"/>
      <c r="AR11" s="250"/>
      <c r="AS11" s="255">
        <f t="shared" si="0"/>
        <v>1.1413077477815394</v>
      </c>
      <c r="AT11" s="255">
        <f t="shared" si="1"/>
        <v>0.98933160242275897</v>
      </c>
      <c r="AU11" s="255">
        <f t="shared" si="2"/>
        <v>1.0570447010791986</v>
      </c>
      <c r="AV11" s="255">
        <f t="shared" si="3"/>
        <v>1.2184886621702289</v>
      </c>
      <c r="AW11" s="255">
        <f t="shared" si="4"/>
        <v>0.94841340435261712</v>
      </c>
      <c r="AX11" s="255">
        <f t="shared" si="5"/>
        <v>1.6523535506521283</v>
      </c>
      <c r="AY11" s="255">
        <f t="shared" si="6"/>
        <v>0.82624105281610916</v>
      </c>
      <c r="AZ11" s="255">
        <f t="shared" si="7"/>
        <v>0.97321132735856575</v>
      </c>
      <c r="BA11" s="255">
        <f t="shared" si="8"/>
        <v>1.2945057220257221</v>
      </c>
      <c r="BB11" s="255" t="e">
        <f t="shared" si="9"/>
        <v>#DIV/0!</v>
      </c>
      <c r="BC11" s="255"/>
      <c r="BD11" s="255">
        <f t="shared" si="14"/>
        <v>0.8417467292106946</v>
      </c>
      <c r="BE11" s="255">
        <f t="shared" si="15"/>
        <v>1.0185774877805234</v>
      </c>
      <c r="BF11" s="255">
        <f t="shared" si="16"/>
        <v>0.99580176497714945</v>
      </c>
      <c r="BG11" s="255">
        <f t="shared" si="17"/>
        <v>0.63932281874988051</v>
      </c>
      <c r="BH11" s="255">
        <f t="shared" si="18"/>
        <v>1.1204901654991433</v>
      </c>
      <c r="BI11" s="255"/>
      <c r="BJ11" s="255">
        <f t="shared" si="10"/>
        <v>0.78930295881201651</v>
      </c>
      <c r="BK11" s="255">
        <f t="shared" si="11"/>
        <v>0.83093646864526827</v>
      </c>
      <c r="BL11" s="255">
        <f t="shared" si="12"/>
        <v>1.0346821473215193</v>
      </c>
      <c r="BM11" s="255">
        <f t="shared" si="13"/>
        <v>0.43666434920183839</v>
      </c>
      <c r="BN11" s="255">
        <f t="shared" si="13"/>
        <v>0.76738030299591331</v>
      </c>
      <c r="BO11" s="255">
        <f t="shared" si="13"/>
        <v>0.79673561989575481</v>
      </c>
    </row>
    <row r="12" spans="1:67" s="18" customFormat="1" ht="16">
      <c r="A12" s="92">
        <f>'Bruker data input page'!A477</f>
        <v>535</v>
      </c>
      <c r="B12" s="92"/>
      <c r="C12" s="95">
        <f>'Bruker data input page'!B477</f>
        <v>44880.293749999997</v>
      </c>
      <c r="D12" s="92"/>
      <c r="E12" s="92" t="str">
        <f>'Bruker data input page'!G477</f>
        <v>GeoExploration</v>
      </c>
      <c r="F12" s="92" t="str">
        <f>'Bruker data input page'!H477</f>
        <v>Oxide3phase</v>
      </c>
      <c r="G12" s="96">
        <f>'Bruker data input page'!K477</f>
        <v>150</v>
      </c>
      <c r="H12" s="96"/>
      <c r="I12" s="252" t="str">
        <f>'Bruker data input page'!DJ477</f>
        <v>RS-5R</v>
      </c>
      <c r="J12" s="252" t="str">
        <f>'Bruker data input page'!DK477</f>
        <v/>
      </c>
      <c r="K12" s="252">
        <f>'Bruker data input page'!DL477</f>
        <v>0</v>
      </c>
      <c r="L12" s="252" t="str">
        <f>'Bruker data input page'!DM477</f>
        <v>STD</v>
      </c>
      <c r="M12" s="252" t="str">
        <f>'Bruker data input page'!DN477</f>
        <v/>
      </c>
      <c r="N12" s="252">
        <f>'Bruker data input page'!DO477</f>
        <v>0</v>
      </c>
      <c r="O12" s="252">
        <f>'Bruker data input page'!DP477</f>
        <v>0</v>
      </c>
      <c r="P12" s="252">
        <f>'Bruker data input page'!DQ477</f>
        <v>0</v>
      </c>
      <c r="Q12" s="252">
        <f>'Bruker data input page'!DR477</f>
        <v>0</v>
      </c>
      <c r="R12" s="252">
        <f>'Bruker data input page'!DS477</f>
        <v>0</v>
      </c>
      <c r="S12" s="252"/>
      <c r="T12" s="253">
        <f>'Bruker data input page'!X477*Calibrations!H$46+Calibrations!I$46</f>
        <v>57.464626787533838</v>
      </c>
      <c r="U12" s="254">
        <f>'Bruker data input page'!AJ477*Calibrations!O$46/0.5995+Calibrations!P$46</f>
        <v>1.0378088339387386</v>
      </c>
      <c r="V12" s="254">
        <f>'Corrected results'!M477</f>
        <v>1.1087508111054913</v>
      </c>
      <c r="W12" s="253">
        <f>'Bruker data input page'!V477*Calibrations!V$46+Calibrations!W$46</f>
        <v>18.940320562954806</v>
      </c>
      <c r="X12" s="254">
        <f>'Bruker data input page'!AR477*Calibrations!AC$46/0.6994+Calibrations!AD$46</f>
        <v>8.6018681755562287</v>
      </c>
      <c r="Y12" s="254">
        <f>'Bruker data input page'!T477*Calibrations!AQ$46+Calibrations!AR$46</f>
        <v>14.730416483544541</v>
      </c>
      <c r="Z12" s="254">
        <f>'Bruker data input page'!AP477*Calibrations!AJ$46/0.77446+Calibrations!AK$46</f>
        <v>0.13475776450126234</v>
      </c>
      <c r="AA12" s="254">
        <f>'Bruker data input page'!AH477*Calibrations!AX$46/0.7147+Calibrations!AY$46</f>
        <v>12.319775791727984</v>
      </c>
      <c r="AB12" s="254">
        <f>'Bruker data input page'!AF477*Calibrations!BE$46/0.83015+Calibrations!BF$46</f>
        <v>0.12990998927053415</v>
      </c>
      <c r="AC12" s="254"/>
      <c r="AD12" s="252"/>
      <c r="AE12" s="249">
        <f>'Bruker data input page'!AL477*Calibrations!BS$46*10000+Calibrations!BT$46</f>
        <v>228.44686233180602</v>
      </c>
      <c r="AF12" s="249">
        <f>'Corrected results'!V477</f>
        <v>385.25834440342453</v>
      </c>
      <c r="AG12" s="249">
        <f>'Bruker data input page'!AV477*Calibrations!CG$46*10000+Calibrations!CH$46</f>
        <v>105.58910330831323</v>
      </c>
      <c r="AH12" s="249">
        <f>'Bruker data input page'!AX477*Calibrations!CN$46*10000+Calibrations!CO$46</f>
        <v>97.738218265970175</v>
      </c>
      <c r="AI12" s="249">
        <f>'Bruker data input page'!AZ477*Calibrations!CU$46*10000+Calibrations!CV$46</f>
        <v>75.563068256106632</v>
      </c>
      <c r="AJ12" s="253">
        <f>'Bruker data input page'!BH477*Calibrations!DB$46*10000+Calibrations!DC$46</f>
        <v>2.7244146209799109</v>
      </c>
      <c r="AK12" s="249">
        <f>'Bruker data input page'!BJ477*Calibrations!DI$46*10000+Calibrations!DJ$46</f>
        <v>78.204942370982366</v>
      </c>
      <c r="AL12" s="249">
        <f>'Bruker data input page'!BL477*Calibrations!DP$46*10000+Calibrations!DQ$46</f>
        <v>20.125281270588395</v>
      </c>
      <c r="AM12" s="249">
        <f>'Corrected results'!AC477</f>
        <v>25.060001608127195</v>
      </c>
      <c r="AN12" s="249">
        <f>'Corrected results'!AD477</f>
        <v>26.914819162550906</v>
      </c>
      <c r="AO12" s="249">
        <f>'Corrected results'!AE477</f>
        <v>47.809754269684859</v>
      </c>
      <c r="AP12" s="249">
        <f>'Corrected results'!AG477</f>
        <v>49.589344872213829</v>
      </c>
      <c r="AQ12" s="249"/>
      <c r="AR12" s="250"/>
      <c r="AS12" s="255">
        <f t="shared" si="0"/>
        <v>1.1414280961680787</v>
      </c>
      <c r="AT12" s="255">
        <f t="shared" si="1"/>
        <v>0.98838936565594171</v>
      </c>
      <c r="AU12" s="255">
        <f t="shared" si="2"/>
        <v>1.0559531534338014</v>
      </c>
      <c r="AV12" s="255">
        <f t="shared" si="3"/>
        <v>1.2245237150770845</v>
      </c>
      <c r="AW12" s="255">
        <f t="shared" si="4"/>
        <v>0.94661254270454809</v>
      </c>
      <c r="AX12" s="255">
        <f t="shared" si="5"/>
        <v>1.7293449865727584</v>
      </c>
      <c r="AY12" s="255">
        <f t="shared" si="6"/>
        <v>0.85741949841736376</v>
      </c>
      <c r="AZ12" s="255">
        <f t="shared" si="7"/>
        <v>0.97466580630759381</v>
      </c>
      <c r="BA12" s="255">
        <f t="shared" si="8"/>
        <v>1.3023557821607434</v>
      </c>
      <c r="BB12" s="255" t="e">
        <f t="shared" si="9"/>
        <v>#DIV/0!</v>
      </c>
      <c r="BC12" s="255"/>
      <c r="BD12" s="255">
        <f t="shared" si="14"/>
        <v>0.86532902398411371</v>
      </c>
      <c r="BE12" s="255">
        <f t="shared" si="15"/>
        <v>1.0363789914950825</v>
      </c>
      <c r="BF12" s="255">
        <f t="shared" si="16"/>
        <v>1.0248881660598226</v>
      </c>
      <c r="BG12" s="255">
        <f t="shared" si="17"/>
        <v>0.72294255161781262</v>
      </c>
      <c r="BH12" s="255">
        <f t="shared" si="18"/>
        <v>1.1388555878840487</v>
      </c>
      <c r="BI12" s="255"/>
      <c r="BJ12" s="255">
        <f t="shared" si="10"/>
        <v>0.81093492576559412</v>
      </c>
      <c r="BK12" s="255">
        <f t="shared" si="11"/>
        <v>0.83093646864526827</v>
      </c>
      <c r="BL12" s="255">
        <f t="shared" si="12"/>
        <v>1.0346821473215193</v>
      </c>
      <c r="BM12" s="255">
        <f t="shared" si="13"/>
        <v>0.41668644444093206</v>
      </c>
      <c r="BN12" s="255">
        <f t="shared" si="13"/>
        <v>0.74017500901319588</v>
      </c>
      <c r="BO12" s="255">
        <f t="shared" si="13"/>
        <v>0.7677260498078543</v>
      </c>
    </row>
    <row r="13" spans="1:67" s="18" customFormat="1" ht="16">
      <c r="A13" s="92">
        <f>'Bruker data input page'!A484</f>
        <v>543</v>
      </c>
      <c r="B13" s="92"/>
      <c r="C13" s="95">
        <f>'Bruker data input page'!B484</f>
        <v>44880.884027777778</v>
      </c>
      <c r="D13" s="92"/>
      <c r="E13" s="92" t="str">
        <f>'Bruker data input page'!G484</f>
        <v>GeoExploration</v>
      </c>
      <c r="F13" s="92" t="str">
        <f>'Bruker data input page'!H484</f>
        <v>Oxide3phase</v>
      </c>
      <c r="G13" s="96">
        <f>'Bruker data input page'!K484</f>
        <v>150</v>
      </c>
      <c r="H13" s="96"/>
      <c r="I13" s="252" t="str">
        <f>'Bruker data input page'!DJ484</f>
        <v>RS-5R</v>
      </c>
      <c r="J13" s="252" t="str">
        <f>'Bruker data input page'!DK484</f>
        <v/>
      </c>
      <c r="K13" s="252">
        <f>'Bruker data input page'!DL484</f>
        <v>0</v>
      </c>
      <c r="L13" s="252" t="str">
        <f>'Bruker data input page'!DM484</f>
        <v>STD</v>
      </c>
      <c r="M13" s="252" t="str">
        <f>'Bruker data input page'!DN484</f>
        <v/>
      </c>
      <c r="N13" s="252">
        <f>'Bruker data input page'!DO484</f>
        <v>0</v>
      </c>
      <c r="O13" s="252">
        <f>'Bruker data input page'!DP484</f>
        <v>0</v>
      </c>
      <c r="P13" s="252">
        <f>'Bruker data input page'!DQ484</f>
        <v>0</v>
      </c>
      <c r="Q13" s="252">
        <f>'Bruker data input page'!DR484</f>
        <v>0</v>
      </c>
      <c r="R13" s="252">
        <f>'Bruker data input page'!DS484</f>
        <v>0</v>
      </c>
      <c r="S13" s="252"/>
      <c r="T13" s="253">
        <f>'Bruker data input page'!X484*Calibrations!H$46+Calibrations!I$46</f>
        <v>50.965757393652375</v>
      </c>
      <c r="U13" s="254">
        <f>'Bruker data input page'!AJ484*Calibrations!O$46/0.5995+Calibrations!P$46</f>
        <v>0.98999031802275306</v>
      </c>
      <c r="V13" s="254">
        <f>'Corrected results'!M484</f>
        <v>1.0533324755344657</v>
      </c>
      <c r="W13" s="253">
        <f>'Bruker data input page'!V484*Calibrations!V$46+Calibrations!W$46</f>
        <v>16.705207208920129</v>
      </c>
      <c r="X13" s="254">
        <f>'Bruker data input page'!AR484*Calibrations!AC$46/0.6994+Calibrations!AD$46</f>
        <v>8.1082574658913469</v>
      </c>
      <c r="Y13" s="254">
        <f>'Bruker data input page'!T484*Calibrations!AQ$46+Calibrations!AR$46</f>
        <v>11.597387595320363</v>
      </c>
      <c r="Z13" s="254">
        <f>'Bruker data input page'!AP484*Calibrations!AJ$46/0.77446+Calibrations!AK$46</f>
        <v>0.13416017762723828</v>
      </c>
      <c r="AA13" s="254">
        <f>'Bruker data input page'!AH484*Calibrations!AX$46/0.7147+Calibrations!AY$46</f>
        <v>11.644068275508285</v>
      </c>
      <c r="AB13" s="254">
        <f>'Bruker data input page'!AF484*Calibrations!BE$46/0.83015+Calibrations!BF$46</f>
        <v>0.11559147958425613</v>
      </c>
      <c r="AC13" s="254"/>
      <c r="AD13" s="252"/>
      <c r="AE13" s="249">
        <f>'Bruker data input page'!AL484*Calibrations!BS$46*10000+Calibrations!BT$46</f>
        <v>156.50514174302873</v>
      </c>
      <c r="AF13" s="249">
        <f>'Corrected results'!V484</f>
        <v>317.03581729341442</v>
      </c>
      <c r="AG13" s="249">
        <f>'Bruker data input page'!AV484*Calibrations!CG$46*10000+Calibrations!CH$46</f>
        <v>100.59472585574255</v>
      </c>
      <c r="AH13" s="249">
        <f>'Bruker data input page'!AX484*Calibrations!CN$46*10000+Calibrations!CO$46</f>
        <v>90.544146584555577</v>
      </c>
      <c r="AI13" s="249">
        <f>'Bruker data input page'!AZ484*Calibrations!CU$46*10000+Calibrations!CV$46</f>
        <v>67.0332478294373</v>
      </c>
      <c r="AJ13" s="249"/>
      <c r="AK13" s="249">
        <f>'Bruker data input page'!BJ484*Calibrations!DI$46*10000+Calibrations!DJ$46</f>
        <v>79.248014185516908</v>
      </c>
      <c r="AL13" s="249">
        <f>'Bruker data input page'!BL484*Calibrations!DP$46*10000+Calibrations!DQ$46</f>
        <v>22.540847105909371</v>
      </c>
      <c r="AM13" s="249">
        <f>'Corrected results'!AC484</f>
        <v>27.113474124733557</v>
      </c>
      <c r="AN13" s="249">
        <f>'Corrected results'!AD484</f>
        <v>52.155012434988208</v>
      </c>
      <c r="AO13" s="249">
        <f>'Corrected results'!AE484</f>
        <v>81.284018607287948</v>
      </c>
      <c r="AP13" s="249">
        <f>'Corrected results'!AG484</f>
        <v>83.605477930852587</v>
      </c>
      <c r="AQ13" s="249"/>
      <c r="AR13" s="250"/>
      <c r="AS13" s="255">
        <f t="shared" si="0"/>
        <v>1.0123401244158223</v>
      </c>
      <c r="AT13" s="255">
        <f t="shared" si="1"/>
        <v>0.94284792192643163</v>
      </c>
      <c r="AU13" s="255">
        <f t="shared" si="2"/>
        <v>1.0031737862233008</v>
      </c>
      <c r="AV13" s="255">
        <f t="shared" si="3"/>
        <v>1.0800198615755698</v>
      </c>
      <c r="AW13" s="255">
        <f t="shared" si="4"/>
        <v>0.89229200681097687</v>
      </c>
      <c r="AX13" s="255">
        <f t="shared" si="5"/>
        <v>1.3615286518010503</v>
      </c>
      <c r="AY13" s="255">
        <f t="shared" si="6"/>
        <v>0.85361724895379598</v>
      </c>
      <c r="AZ13" s="255">
        <f t="shared" si="7"/>
        <v>0.92120793318894667</v>
      </c>
      <c r="BA13" s="255">
        <f t="shared" si="8"/>
        <v>1.1588118254060764</v>
      </c>
      <c r="BB13" s="255" t="e">
        <f t="shared" si="9"/>
        <v>#DIV/0!</v>
      </c>
      <c r="BC13" s="255"/>
      <c r="BD13" s="255">
        <f t="shared" si="14"/>
        <v>0.59282250660238156</v>
      </c>
      <c r="BE13" s="255">
        <f t="shared" si="15"/>
        <v>0.85285436478516796</v>
      </c>
      <c r="BF13" s="255">
        <f t="shared" si="16"/>
        <v>0.97641083092203396</v>
      </c>
      <c r="BG13" s="255">
        <f t="shared" si="17"/>
        <v>0.66972999433821945</v>
      </c>
      <c r="BH13" s="255">
        <f t="shared" si="18"/>
        <v>1.0102976311897107</v>
      </c>
      <c r="BI13" s="255"/>
      <c r="BJ13" s="255">
        <f t="shared" si="10"/>
        <v>0.8217509092423827</v>
      </c>
      <c r="BK13" s="255">
        <f t="shared" si="11"/>
        <v>0.93067081362136139</v>
      </c>
      <c r="BL13" s="255">
        <f t="shared" si="12"/>
        <v>1.119466313985696</v>
      </c>
      <c r="BM13" s="255">
        <f t="shared" si="13"/>
        <v>0.80744687750107536</v>
      </c>
      <c r="BN13" s="255">
        <f t="shared" si="13"/>
        <v>1.258412642447466</v>
      </c>
      <c r="BO13" s="255">
        <f>AP13/AP$30</f>
        <v>1.2943527178984029</v>
      </c>
    </row>
    <row r="14" spans="1:67" s="18" customFormat="1" ht="16">
      <c r="A14" s="92">
        <f>'Bruker data input page'!A485</f>
        <v>544</v>
      </c>
      <c r="B14" s="92"/>
      <c r="C14" s="95">
        <f>'Bruker data input page'!B485</f>
        <v>44880.886111111111</v>
      </c>
      <c r="D14" s="92"/>
      <c r="E14" s="92" t="str">
        <f>'Bruker data input page'!G485</f>
        <v>GeoExploration</v>
      </c>
      <c r="F14" s="92" t="str">
        <f>'Bruker data input page'!H485</f>
        <v>Oxide3phase</v>
      </c>
      <c r="G14" s="96">
        <f>'Bruker data input page'!K485</f>
        <v>150</v>
      </c>
      <c r="H14" s="96"/>
      <c r="I14" s="252" t="str">
        <f>'Bruker data input page'!DJ485</f>
        <v>RS-5R</v>
      </c>
      <c r="J14" s="252" t="str">
        <f>'Bruker data input page'!DK485</f>
        <v/>
      </c>
      <c r="K14" s="252">
        <f>'Bruker data input page'!DL485</f>
        <v>0</v>
      </c>
      <c r="L14" s="252" t="str">
        <f>'Bruker data input page'!DM485</f>
        <v>STD</v>
      </c>
      <c r="M14" s="252" t="str">
        <f>'Bruker data input page'!DN485</f>
        <v/>
      </c>
      <c r="N14" s="252">
        <f>'Bruker data input page'!DO485</f>
        <v>0</v>
      </c>
      <c r="O14" s="252">
        <f>'Bruker data input page'!DP485</f>
        <v>0</v>
      </c>
      <c r="P14" s="252">
        <f>'Bruker data input page'!DQ485</f>
        <v>0</v>
      </c>
      <c r="Q14" s="252">
        <f>'Bruker data input page'!DR485</f>
        <v>0</v>
      </c>
      <c r="R14" s="252">
        <f>'Bruker data input page'!DS485</f>
        <v>0</v>
      </c>
      <c r="S14" s="252"/>
      <c r="T14" s="253">
        <f>'Bruker data input page'!X485*Calibrations!H$46+Calibrations!I$46</f>
        <v>51.483647318714183</v>
      </c>
      <c r="U14" s="254">
        <f>'Bruker data input page'!AJ485*Calibrations!O$46/0.5995+Calibrations!P$46</f>
        <v>0.99032010089113909</v>
      </c>
      <c r="V14" s="254">
        <f>'Corrected results'!M485</f>
        <v>1.0537148205388542</v>
      </c>
      <c r="W14" s="253">
        <f>'Bruker data input page'!V485*Calibrations!V$46+Calibrations!W$46</f>
        <v>16.84156147731866</v>
      </c>
      <c r="X14" s="254">
        <f>'Bruker data input page'!AR485*Calibrations!AC$46/0.6994+Calibrations!AD$46</f>
        <v>8.1630039219361556</v>
      </c>
      <c r="Y14" s="254">
        <f>'Bruker data input page'!T485*Calibrations!AQ$46+Calibrations!AR$46</f>
        <v>11.472823139755111</v>
      </c>
      <c r="Z14" s="254">
        <f>'Bruker data input page'!AP485*Calibrations!AJ$46/0.77446+Calibrations!AK$46</f>
        <v>0.13416017762723828</v>
      </c>
      <c r="AA14" s="254">
        <f>'Bruker data input page'!AH485*Calibrations!AX$46/0.7147+Calibrations!AY$46</f>
        <v>11.659242877470462</v>
      </c>
      <c r="AB14" s="254">
        <f>'Bruker data input page'!AF485*Calibrations!BE$46/0.83015+Calibrations!BF$46</f>
        <v>0.11615079636887637</v>
      </c>
      <c r="AC14" s="254"/>
      <c r="AD14" s="252"/>
      <c r="AE14" s="249">
        <f>'Bruker data input page'!AL485*Calibrations!BS$46*10000+Calibrations!BT$46</f>
        <v>152.35465786290698</v>
      </c>
      <c r="AF14" s="249">
        <f>'Corrected results'!V485</f>
        <v>330.4735334656807</v>
      </c>
      <c r="AG14" s="249">
        <f>'Bruker data input page'!AV485*Calibrations!CG$46*10000+Calibrations!CH$46</f>
        <v>94.601472912657755</v>
      </c>
      <c r="AH14" s="249">
        <f>'Bruker data input page'!AX485*Calibrations!CN$46*10000+Calibrations!CO$46</f>
        <v>85.405523954973745</v>
      </c>
      <c r="AI14" s="249">
        <f>'Bruker data input page'!AZ485*Calibrations!CU$46*10000+Calibrations!CV$46</f>
        <v>62.159064728483401</v>
      </c>
      <c r="AJ14" s="249"/>
      <c r="AK14" s="249">
        <f>'Bruker data input page'!BJ485*Calibrations!DI$46*10000+Calibrations!DJ$46</f>
        <v>82.377229629120592</v>
      </c>
      <c r="AL14" s="249">
        <f>'Bruker data input page'!BL485*Calibrations!DP$46*10000+Calibrations!DQ$46</f>
        <v>21.333064188248887</v>
      </c>
      <c r="AM14" s="249">
        <f>'Corrected results'!AC485</f>
        <v>26.086737866430376</v>
      </c>
      <c r="AN14" s="249">
        <f>'Corrected results'!AD485</f>
        <v>49.684828549180857</v>
      </c>
      <c r="AO14" s="249">
        <f>'Corrected results'!AE485</f>
        <v>78.091457488530679</v>
      </c>
      <c r="AP14" s="249">
        <f>'Corrected results'!AG485</f>
        <v>80.233137445895338</v>
      </c>
      <c r="AQ14" s="249"/>
      <c r="AR14" s="250"/>
      <c r="AS14" s="255">
        <f t="shared" si="0"/>
        <v>1.0226270460271565</v>
      </c>
      <c r="AT14" s="255">
        <f t="shared" si="1"/>
        <v>0.94316200084870405</v>
      </c>
      <c r="AU14" s="255">
        <f t="shared" si="2"/>
        <v>1.0035379243227185</v>
      </c>
      <c r="AV14" s="255">
        <f t="shared" si="3"/>
        <v>1.0888353953333543</v>
      </c>
      <c r="AW14" s="255">
        <f t="shared" si="4"/>
        <v>0.89831670759724391</v>
      </c>
      <c r="AX14" s="255">
        <f t="shared" si="5"/>
        <v>1.3469048346823982</v>
      </c>
      <c r="AY14" s="255">
        <f t="shared" si="6"/>
        <v>0.85361724895379598</v>
      </c>
      <c r="AZ14" s="255">
        <f t="shared" si="7"/>
        <v>0.92240845549608086</v>
      </c>
      <c r="BA14" s="255">
        <f t="shared" si="8"/>
        <v>1.1644190112168058</v>
      </c>
      <c r="BB14" s="255" t="e">
        <f t="shared" si="9"/>
        <v>#DIV/0!</v>
      </c>
      <c r="BC14" s="255"/>
      <c r="BD14" s="255">
        <f t="shared" si="14"/>
        <v>0.57710097675343552</v>
      </c>
      <c r="BE14" s="255">
        <f t="shared" si="15"/>
        <v>0.88900300877151917</v>
      </c>
      <c r="BF14" s="255">
        <f t="shared" si="16"/>
        <v>0.9182380287566877</v>
      </c>
      <c r="BG14" s="255">
        <f t="shared" si="17"/>
        <v>0.63172102485279591</v>
      </c>
      <c r="BH14" s="255">
        <f t="shared" si="18"/>
        <v>0.93683594165008899</v>
      </c>
      <c r="BI14" s="255"/>
      <c r="BJ14" s="255">
        <f t="shared" si="10"/>
        <v>0.85419885967274922</v>
      </c>
      <c r="BK14" s="255">
        <f t="shared" si="11"/>
        <v>0.880803641133315</v>
      </c>
      <c r="BL14" s="255">
        <f t="shared" si="12"/>
        <v>1.0770742306536076</v>
      </c>
      <c r="BM14" s="255">
        <f t="shared" ref="BM14:BM24" si="19">AN14/AN$30</f>
        <v>0.76920429692581738</v>
      </c>
      <c r="BN14" s="255">
        <f t="shared" ref="BN14:BN24" si="20">AO14/AO$30</f>
        <v>1.208986453358063</v>
      </c>
      <c r="BO14" s="255">
        <f t="shared" ref="BO14:BO24" si="21">AP14/AP$30</f>
        <v>1.2421432433470656</v>
      </c>
    </row>
    <row r="15" spans="1:67" s="18" customFormat="1" ht="16">
      <c r="A15" s="92">
        <f>'Bruker data input page'!A486</f>
        <v>545</v>
      </c>
      <c r="B15" s="92"/>
      <c r="C15" s="95">
        <f>'Bruker data input page'!B486</f>
        <v>44880.888888888891</v>
      </c>
      <c r="D15" s="92"/>
      <c r="E15" s="92" t="str">
        <f>'Bruker data input page'!G486</f>
        <v>GeoExploration</v>
      </c>
      <c r="F15" s="92" t="str">
        <f>'Bruker data input page'!H486</f>
        <v>Oxide3phase</v>
      </c>
      <c r="G15" s="96">
        <f>'Bruker data input page'!K486</f>
        <v>150</v>
      </c>
      <c r="H15" s="96"/>
      <c r="I15" s="252" t="str">
        <f>'Bruker data input page'!DJ486</f>
        <v>RS-5R</v>
      </c>
      <c r="J15" s="252" t="str">
        <f>'Bruker data input page'!DK486</f>
        <v/>
      </c>
      <c r="K15" s="252">
        <f>'Bruker data input page'!DL486</f>
        <v>0</v>
      </c>
      <c r="L15" s="252">
        <f>'Bruker data input page'!DM486</f>
        <v>0</v>
      </c>
      <c r="M15" s="252" t="str">
        <f>'Bruker data input page'!DN486</f>
        <v/>
      </c>
      <c r="N15" s="252">
        <f>'Bruker data input page'!DO486</f>
        <v>0</v>
      </c>
      <c r="O15" s="252">
        <f>'Bruker data input page'!DP486</f>
        <v>0</v>
      </c>
      <c r="P15" s="252">
        <f>'Bruker data input page'!DQ486</f>
        <v>0</v>
      </c>
      <c r="Q15" s="252">
        <f>'Bruker data input page'!DR486</f>
        <v>0</v>
      </c>
      <c r="R15" s="252">
        <f>'Bruker data input page'!DS486</f>
        <v>0</v>
      </c>
      <c r="S15" s="252"/>
      <c r="T15" s="253">
        <f>'Bruker data input page'!X486*Calibrations!H$46+Calibrations!I$46</f>
        <v>51.265431489565579</v>
      </c>
      <c r="U15" s="254">
        <f>'Bruker data input page'!AJ486*Calibrations!O$46/0.5995+Calibrations!P$46</f>
        <v>0.98355955208922374</v>
      </c>
      <c r="V15" s="254">
        <f>'Corrected results'!M486</f>
        <v>1.0458763326900962</v>
      </c>
      <c r="W15" s="253">
        <f>'Bruker data input page'!V486*Calibrations!V$46+Calibrations!W$46</f>
        <v>16.863824746916677</v>
      </c>
      <c r="X15" s="254">
        <f>'Bruker data input page'!AR486*Calibrations!AC$46/0.6994+Calibrations!AD$46</f>
        <v>8.1295312246261506</v>
      </c>
      <c r="Y15" s="254">
        <f>'Bruker data input page'!T486*Calibrations!AQ$46+Calibrations!AR$46</f>
        <v>12.118734467756241</v>
      </c>
      <c r="Z15" s="254">
        <f>'Bruker data input page'!AP486*Calibrations!AJ$46/0.77446+Calibrations!AK$46</f>
        <v>0.13499679925087196</v>
      </c>
      <c r="AA15" s="254">
        <f>'Bruker data input page'!AH486*Calibrations!AX$46/0.7147+Calibrations!AY$46</f>
        <v>11.638669619040972</v>
      </c>
      <c r="AB15" s="254">
        <f>'Bruker data input page'!AF486*Calibrations!BE$46/0.83015+Calibrations!BF$46</f>
        <v>0.12297446114124323</v>
      </c>
      <c r="AC15" s="254"/>
      <c r="AD15" s="252"/>
      <c r="AE15" s="249">
        <f>'Bruker data input page'!AL486*Calibrations!BS$46*10000+Calibrations!BT$46</f>
        <v>183.48328696382021</v>
      </c>
      <c r="AF15" s="249">
        <f>'Corrected results'!V486</f>
        <v>324.34089133317184</v>
      </c>
      <c r="AG15" s="249">
        <f>'Bruker data input page'!AV486*Calibrations!CG$46*10000+Calibrations!CH$46</f>
        <v>105.58910330831323</v>
      </c>
      <c r="AH15" s="249">
        <f>'Bruker data input page'!AX486*Calibrations!CN$46*10000+Calibrations!CO$46</f>
        <v>89.516422058639222</v>
      </c>
      <c r="AI15" s="249">
        <f>'Bruker data input page'!AZ486*Calibrations!CU$46*10000+Calibrations!CV$46</f>
        <v>69.47033937991425</v>
      </c>
      <c r="AJ15" s="249"/>
      <c r="AK15" s="249">
        <f>'Bruker data input page'!BJ486*Calibrations!DI$46*10000+Calibrations!DJ$46</f>
        <v>81.33415781458605</v>
      </c>
      <c r="AL15" s="249">
        <f>'Bruker data input page'!BL486*Calibrations!DP$46*10000+Calibrations!DQ$46</f>
        <v>21.333064188248887</v>
      </c>
      <c r="AM15" s="249">
        <f>'Corrected results'!AC486</f>
        <v>26.086737866430376</v>
      </c>
      <c r="AN15" s="249">
        <f>'Corrected results'!AD486</f>
        <v>49.684828549180857</v>
      </c>
      <c r="AO15" s="249">
        <f>'Corrected results'!AE486</f>
        <v>78.091457488530679</v>
      </c>
      <c r="AP15" s="249">
        <f>'Corrected results'!AG486</f>
        <v>80.143629371000415</v>
      </c>
      <c r="AQ15" s="249"/>
      <c r="AR15" s="250"/>
      <c r="AS15" s="255">
        <f t="shared" si="0"/>
        <v>1.0182925938198923</v>
      </c>
      <c r="AT15" s="255">
        <f t="shared" si="1"/>
        <v>0.93672338294211799</v>
      </c>
      <c r="AU15" s="255">
        <f t="shared" si="2"/>
        <v>0.99607269780009178</v>
      </c>
      <c r="AV15" s="255">
        <f t="shared" si="3"/>
        <v>1.0902747533160935</v>
      </c>
      <c r="AW15" s="255">
        <f t="shared" si="4"/>
        <v>0.89463312695346664</v>
      </c>
      <c r="AX15" s="255">
        <f t="shared" si="5"/>
        <v>1.4227345655048171</v>
      </c>
      <c r="AY15" s="255">
        <f t="shared" si="6"/>
        <v>0.85894039820279078</v>
      </c>
      <c r="AZ15" s="255">
        <f t="shared" si="7"/>
        <v>0.92078082429121622</v>
      </c>
      <c r="BA15" s="255">
        <f t="shared" si="8"/>
        <v>1.2328266781077015</v>
      </c>
      <c r="BB15" s="255" t="e">
        <f t="shared" si="9"/>
        <v>#DIV/0!</v>
      </c>
      <c r="BC15" s="255"/>
      <c r="BD15" s="255">
        <f t="shared" si="14"/>
        <v>0.69501245062053107</v>
      </c>
      <c r="BE15" s="255">
        <f t="shared" si="15"/>
        <v>0.87250565949714665</v>
      </c>
      <c r="BF15" s="255">
        <f t="shared" si="16"/>
        <v>1.0248881660598226</v>
      </c>
      <c r="BG15" s="255">
        <f t="shared" si="17"/>
        <v>0.66212820044113485</v>
      </c>
      <c r="BH15" s="255">
        <f t="shared" si="18"/>
        <v>1.0470284759595216</v>
      </c>
      <c r="BI15" s="255"/>
      <c r="BJ15" s="255">
        <f t="shared" si="10"/>
        <v>0.84338287619596064</v>
      </c>
      <c r="BK15" s="255">
        <f t="shared" si="11"/>
        <v>0.880803641133315</v>
      </c>
      <c r="BL15" s="255">
        <f t="shared" si="12"/>
        <v>1.0770742306536076</v>
      </c>
      <c r="BM15" s="255">
        <f t="shared" si="19"/>
        <v>0.76920429692581738</v>
      </c>
      <c r="BN15" s="255">
        <f t="shared" si="20"/>
        <v>1.208986453358063</v>
      </c>
      <c r="BO15" s="255">
        <f t="shared" si="21"/>
        <v>1.2407575085497606</v>
      </c>
    </row>
    <row r="16" spans="1:67" s="18" customFormat="1" ht="16">
      <c r="A16" s="92">
        <f>'Bruker data input page'!A566</f>
        <v>626</v>
      </c>
      <c r="B16" s="92"/>
      <c r="C16" s="95">
        <f>'Bruker data input page'!B566</f>
        <v>44881.26458333333</v>
      </c>
      <c r="D16" s="92"/>
      <c r="E16" s="92" t="str">
        <f>'Bruker data input page'!G566</f>
        <v>GeoExploration</v>
      </c>
      <c r="F16" s="92" t="str">
        <f>'Bruker data input page'!H566</f>
        <v>Oxide3phase</v>
      </c>
      <c r="G16" s="96">
        <f>'Bruker data input page'!K566</f>
        <v>150</v>
      </c>
      <c r="H16" s="96"/>
      <c r="I16" s="252" t="str">
        <f>'Bruker data input page'!DJ566</f>
        <v>RS-5R</v>
      </c>
      <c r="J16" s="252" t="str">
        <f>'Bruker data input page'!DK566</f>
        <v/>
      </c>
      <c r="K16" s="252" t="str">
        <f>'Bruker data input page'!DL566</f>
        <v/>
      </c>
      <c r="L16" s="252" t="str">
        <f>'Bruker data input page'!DM566</f>
        <v>STD</v>
      </c>
      <c r="M16" s="252" t="str">
        <f>'Bruker data input page'!DN566</f>
        <v/>
      </c>
      <c r="N16" s="252">
        <f>'Bruker data input page'!DO566</f>
        <v>0</v>
      </c>
      <c r="O16" s="252">
        <f>'Bruker data input page'!DP566</f>
        <v>0</v>
      </c>
      <c r="P16" s="252">
        <f>'Bruker data input page'!DQ566</f>
        <v>0</v>
      </c>
      <c r="Q16" s="252">
        <f>'Bruker data input page'!DR566</f>
        <v>0</v>
      </c>
      <c r="R16" s="252">
        <f>'Bruker data input page'!DS566</f>
        <v>0</v>
      </c>
      <c r="S16" s="252"/>
      <c r="T16" s="253">
        <f>'Bruker data input page'!X566*Calibrations!H$46+Calibrations!I$46</f>
        <v>52.697827505140431</v>
      </c>
      <c r="U16" s="254">
        <f>'Bruker data input page'!AJ566*Calibrations!O$46/0.5995+Calibrations!P$46</f>
        <v>1.0082932672181819</v>
      </c>
      <c r="V16" s="254">
        <f>'Corrected results'!M566</f>
        <v>1.0745494811791274</v>
      </c>
      <c r="W16" s="253">
        <f>'Bruker data input page'!V566*Calibrations!V$46+Calibrations!W$46</f>
        <v>17.087052010927646</v>
      </c>
      <c r="X16" s="254">
        <f>'Bruker data input page'!AR566*Calibrations!AC$46/0.6994+Calibrations!AD$46</f>
        <v>8.2704140884153734</v>
      </c>
      <c r="Y16" s="254">
        <f>'Bruker data input page'!T566*Calibrations!AQ$46+Calibrations!AR$46</f>
        <v>10.983102445289848</v>
      </c>
      <c r="Z16" s="254">
        <f>'Bruker data input page'!AP566*Calibrations!AJ$46/0.77446+Calibrations!AK$46</f>
        <v>0.13882135524462585</v>
      </c>
      <c r="AA16" s="254">
        <f>'Bruker data input page'!AH566*Calibrations!AX$46/0.7147+Calibrations!AY$46</f>
        <v>12.012490101993869</v>
      </c>
      <c r="AB16" s="254">
        <f>'Bruker data input page'!AF566*Calibrations!BE$46/0.83015+Calibrations!BF$46</f>
        <v>0.1061949576026362</v>
      </c>
      <c r="AC16" s="254"/>
      <c r="AD16" s="252"/>
      <c r="AE16" s="249">
        <f>'Bruker data input page'!AL566*Calibrations!BS$46*10000+Calibrations!BT$46</f>
        <v>240.20656665881771</v>
      </c>
      <c r="AF16" s="249">
        <f>'Corrected results'!V566</f>
        <v>362.97855854818306</v>
      </c>
      <c r="AG16" s="249">
        <f>'Bruker data input page'!AV566*Calibrations!CG$46*10000+Calibrations!CH$46</f>
        <v>98.596974874714277</v>
      </c>
      <c r="AH16" s="249">
        <f>'Bruker data input page'!AX566*Calibrations!CN$46*10000+Calibrations!CO$46</f>
        <v>90.544146584555577</v>
      </c>
      <c r="AI16" s="249">
        <f>'Bruker data input page'!AZ566*Calibrations!CU$46*10000+Calibrations!CV$46</f>
        <v>73.125976705629682</v>
      </c>
      <c r="AJ16" s="249"/>
      <c r="AK16" s="249">
        <f>'Bruker data input page'!BJ566*Calibrations!DI$46*10000+Calibrations!DJ$46</f>
        <v>81.33415781458605</v>
      </c>
      <c r="AL16" s="249">
        <f>'Bruker data input page'!BL566*Calibrations!DP$46*10000+Calibrations!DQ$46</f>
        <v>22.540847105909371</v>
      </c>
      <c r="AM16" s="249">
        <f>'Corrected results'!AC566</f>
        <v>27.113474124733557</v>
      </c>
      <c r="AN16" s="249">
        <f>'Corrected results'!AD566</f>
        <v>48.445250319490818</v>
      </c>
      <c r="AO16" s="249">
        <f>'Corrected results'!AE566</f>
        <v>76.482554609239841</v>
      </c>
      <c r="AP16" s="249">
        <f>'Corrected results'!AG566</f>
        <v>68.193242200293014</v>
      </c>
      <c r="AQ16" s="249"/>
      <c r="AR16" s="250"/>
      <c r="AS16" s="255">
        <f t="shared" si="0"/>
        <v>1.0467444806312591</v>
      </c>
      <c r="AT16" s="255">
        <f t="shared" si="1"/>
        <v>0.96027930211255441</v>
      </c>
      <c r="AU16" s="255">
        <f t="shared" si="2"/>
        <v>1.0233804582658359</v>
      </c>
      <c r="AV16" s="255">
        <f t="shared" si="3"/>
        <v>1.1047067729709161</v>
      </c>
      <c r="AW16" s="255">
        <f t="shared" si="4"/>
        <v>0.91013690859638752</v>
      </c>
      <c r="AX16" s="255">
        <f t="shared" si="5"/>
        <v>1.2894118215866379</v>
      </c>
      <c r="AY16" s="255">
        <f t="shared" si="6"/>
        <v>0.88327479476962367</v>
      </c>
      <c r="AZ16" s="255">
        <f t="shared" si="7"/>
        <v>0.95035522958812269</v>
      </c>
      <c r="BA16" s="255">
        <f t="shared" si="8"/>
        <v>1.0646111037858266</v>
      </c>
      <c r="BB16" s="255" t="e">
        <f t="shared" si="9"/>
        <v>#DIV/0!</v>
      </c>
      <c r="BC16" s="255"/>
      <c r="BD16" s="255">
        <f t="shared" si="14"/>
        <v>0.90987335855612772</v>
      </c>
      <c r="BE16" s="255">
        <f t="shared" si="15"/>
        <v>0.97644439869310951</v>
      </c>
      <c r="BF16" s="255">
        <f t="shared" si="16"/>
        <v>0.95701989686691846</v>
      </c>
      <c r="BG16" s="255">
        <f t="shared" si="17"/>
        <v>0.66972999433821945</v>
      </c>
      <c r="BH16" s="255">
        <f t="shared" si="18"/>
        <v>1.102124743114238</v>
      </c>
      <c r="BI16" s="255"/>
      <c r="BJ16" s="255">
        <f t="shared" si="10"/>
        <v>0.84338287619596064</v>
      </c>
      <c r="BK16" s="255">
        <f t="shared" si="11"/>
        <v>0.93067081362136139</v>
      </c>
      <c r="BL16" s="255">
        <f t="shared" si="12"/>
        <v>1.119466313985696</v>
      </c>
      <c r="BM16" s="255">
        <f t="shared" si="19"/>
        <v>0.75001355141062531</v>
      </c>
      <c r="BN16" s="255">
        <f t="shared" si="20"/>
        <v>1.1840779441767981</v>
      </c>
      <c r="BO16" s="255">
        <f t="shared" si="21"/>
        <v>1.0557455153507453</v>
      </c>
    </row>
    <row r="17" spans="1:67" s="18" customFormat="1" ht="16">
      <c r="A17" s="92">
        <f>'Bruker data input page'!A567</f>
        <v>627</v>
      </c>
      <c r="B17" s="92"/>
      <c r="C17" s="95">
        <f>'Bruker data input page'!B567</f>
        <v>44881.26666666667</v>
      </c>
      <c r="D17" s="92"/>
      <c r="E17" s="92" t="str">
        <f>'Bruker data input page'!G567</f>
        <v>GeoExploration</v>
      </c>
      <c r="F17" s="92" t="str">
        <f>'Bruker data input page'!H567</f>
        <v>Oxide3phase</v>
      </c>
      <c r="G17" s="96">
        <f>'Bruker data input page'!K567</f>
        <v>150</v>
      </c>
      <c r="H17" s="96"/>
      <c r="I17" s="252" t="str">
        <f>'Bruker data input page'!DJ567</f>
        <v>RS-5R</v>
      </c>
      <c r="J17" s="252" t="str">
        <f>'Bruker data input page'!DK567</f>
        <v/>
      </c>
      <c r="K17" s="252" t="str">
        <f>'Bruker data input page'!DL567</f>
        <v/>
      </c>
      <c r="L17" s="252" t="str">
        <f>'Bruker data input page'!DM567</f>
        <v>STD</v>
      </c>
      <c r="M17" s="252" t="str">
        <f>'Bruker data input page'!DN567</f>
        <v/>
      </c>
      <c r="N17" s="252">
        <f>'Bruker data input page'!DO567</f>
        <v>0</v>
      </c>
      <c r="O17" s="252">
        <f>'Bruker data input page'!DP567</f>
        <v>0</v>
      </c>
      <c r="P17" s="252">
        <f>'Bruker data input page'!DQ567</f>
        <v>0</v>
      </c>
      <c r="Q17" s="252">
        <f>'Bruker data input page'!DR567</f>
        <v>0</v>
      </c>
      <c r="R17" s="252">
        <f>'Bruker data input page'!DS567</f>
        <v>0</v>
      </c>
      <c r="S17" s="252"/>
      <c r="T17" s="253">
        <f>'Bruker data input page'!X567*Calibrations!H$46+Calibrations!I$46</f>
        <v>52.747452612165851</v>
      </c>
      <c r="U17" s="254">
        <f>'Bruker data input page'!AJ567*Calibrations!O$46/0.5995+Calibrations!P$46</f>
        <v>1.007963484349796</v>
      </c>
      <c r="V17" s="254">
        <f>'Corrected results'!M567</f>
        <v>1.0741672494035281</v>
      </c>
      <c r="W17" s="253">
        <f>'Bruker data input page'!V567*Calibrations!V$46+Calibrations!W$46</f>
        <v>17.309882896251416</v>
      </c>
      <c r="X17" s="254">
        <f>'Bruker data input page'!AR567*Calibrations!AC$46/0.6994+Calibrations!AD$46</f>
        <v>8.2623806410609717</v>
      </c>
      <c r="Y17" s="254">
        <f>'Bruker data input page'!T567*Calibrations!AQ$46+Calibrations!AR$46</f>
        <v>11.222142023570829</v>
      </c>
      <c r="Z17" s="254">
        <f>'Bruker data input page'!AP567*Calibrations!AJ$46/0.77446+Calibrations!AK$46</f>
        <v>0.13583342087450562</v>
      </c>
      <c r="AA17" s="254">
        <f>'Bruker data input page'!AH567*Calibrations!AX$46/0.7147+Calibrations!AY$46</f>
        <v>12.021244680048977</v>
      </c>
      <c r="AB17" s="254">
        <f>'Bruker data input page'!AF567*Calibrations!BE$46/0.83015+Calibrations!BF$46</f>
        <v>0.1188355169350535</v>
      </c>
      <c r="AC17" s="254"/>
      <c r="AD17" s="252"/>
      <c r="AE17" s="249">
        <f>'Bruker data input page'!AL567*Calibrations!BS$46*10000+Calibrations!BT$46</f>
        <v>184.17503427717386</v>
      </c>
      <c r="AF17" s="249">
        <f>'Corrected results'!V567</f>
        <v>376.10484825644892</v>
      </c>
      <c r="AG17" s="249">
        <f>'Bruker data input page'!AV567*Calibrations!CG$46*10000+Calibrations!CH$46</f>
        <v>103.59135232728497</v>
      </c>
      <c r="AH17" s="249">
        <f>'Bruker data input page'!AX567*Calibrations!CN$46*10000+Calibrations!CO$46</f>
        <v>90.544146584555577</v>
      </c>
      <c r="AI17" s="249">
        <f>'Bruker data input page'!AZ567*Calibrations!CU$46*10000+Calibrations!CV$46</f>
        <v>64.596156278960351</v>
      </c>
      <c r="AJ17" s="249"/>
      <c r="AK17" s="249">
        <f>'Bruker data input page'!BJ567*Calibrations!DI$46*10000+Calibrations!DJ$46</f>
        <v>81.33415781458605</v>
      </c>
      <c r="AL17" s="249">
        <f>'Bruker data input page'!BL567*Calibrations!DP$46*10000+Calibrations!DQ$46</f>
        <v>21.333064188248887</v>
      </c>
      <c r="AM17" s="249">
        <f>'Corrected results'!AC567</f>
        <v>26.086737866430376</v>
      </c>
      <c r="AN17" s="249">
        <f>'Corrected results'!AD567</f>
        <v>44.708570483275238</v>
      </c>
      <c r="AO17" s="249">
        <f>'Corrected results'!AE567</f>
        <v>71.604960333802495</v>
      </c>
      <c r="AP17" s="249">
        <f>'Corrected results'!AG567</f>
        <v>63.685563434674791</v>
      </c>
      <c r="AQ17" s="249"/>
      <c r="AR17" s="250"/>
      <c r="AS17" s="255">
        <f t="shared" si="0"/>
        <v>1.0477301912257715</v>
      </c>
      <c r="AT17" s="255">
        <f t="shared" si="1"/>
        <v>0.9599652231902821</v>
      </c>
      <c r="AU17" s="255">
        <f t="shared" si="2"/>
        <v>1.0230164280033602</v>
      </c>
      <c r="AV17" s="255">
        <f t="shared" si="3"/>
        <v>1.1191131660741176</v>
      </c>
      <c r="AW17" s="255">
        <f t="shared" si="4"/>
        <v>0.90925284924188088</v>
      </c>
      <c r="AX17" s="255">
        <f t="shared" si="5"/>
        <v>1.3174749721943937</v>
      </c>
      <c r="AY17" s="255">
        <f t="shared" si="6"/>
        <v>0.86426354745178546</v>
      </c>
      <c r="AZ17" s="255">
        <f t="shared" si="7"/>
        <v>0.9510478386114698</v>
      </c>
      <c r="BA17" s="255">
        <f t="shared" si="8"/>
        <v>1.1913335031083057</v>
      </c>
      <c r="BB17" s="255" t="e">
        <f t="shared" si="9"/>
        <v>#DIV/0!</v>
      </c>
      <c r="BC17" s="255"/>
      <c r="BD17" s="255">
        <f t="shared" si="14"/>
        <v>0.69763270559535551</v>
      </c>
      <c r="BE17" s="255">
        <f t="shared" si="15"/>
        <v>1.0117552779707288</v>
      </c>
      <c r="BF17" s="255">
        <f t="shared" si="16"/>
        <v>1.0054972320047073</v>
      </c>
      <c r="BG17" s="255">
        <f t="shared" si="17"/>
        <v>0.66972999433821945</v>
      </c>
      <c r="BH17" s="255">
        <f t="shared" si="18"/>
        <v>0.97356678641989991</v>
      </c>
      <c r="BI17" s="255"/>
      <c r="BJ17" s="255">
        <f t="shared" si="10"/>
        <v>0.84338287619596064</v>
      </c>
      <c r="BK17" s="255">
        <f t="shared" si="11"/>
        <v>0.880803641133315</v>
      </c>
      <c r="BL17" s="255">
        <f t="shared" si="12"/>
        <v>1.0770742306536076</v>
      </c>
      <c r="BM17" s="255">
        <f t="shared" si="19"/>
        <v>0.69216349395479715</v>
      </c>
      <c r="BN17" s="255">
        <f t="shared" si="20"/>
        <v>1.1085646218028795</v>
      </c>
      <c r="BO17" s="255">
        <f t="shared" si="21"/>
        <v>0.98595910414792409</v>
      </c>
    </row>
    <row r="18" spans="1:67" s="18" customFormat="1" ht="16">
      <c r="A18" s="92">
        <f>'Bruker data input page'!A568</f>
        <v>628</v>
      </c>
      <c r="B18" s="92"/>
      <c r="C18" s="95">
        <f>'Bruker data input page'!B568</f>
        <v>44881.268750000003</v>
      </c>
      <c r="D18" s="92"/>
      <c r="E18" s="92" t="str">
        <f>'Bruker data input page'!G568</f>
        <v>GeoExploration</v>
      </c>
      <c r="F18" s="92" t="str">
        <f>'Bruker data input page'!H568</f>
        <v>Oxide3phase</v>
      </c>
      <c r="G18" s="96">
        <f>'Bruker data input page'!K568</f>
        <v>150</v>
      </c>
      <c r="H18" s="96"/>
      <c r="I18" s="252" t="str">
        <f>'Bruker data input page'!DJ568</f>
        <v>RS-5R</v>
      </c>
      <c r="J18" s="252" t="str">
        <f>'Bruker data input page'!DK568</f>
        <v/>
      </c>
      <c r="K18" s="252" t="str">
        <f>'Bruker data input page'!DL568</f>
        <v/>
      </c>
      <c r="L18" s="252" t="str">
        <f>'Bruker data input page'!DM568</f>
        <v>STD</v>
      </c>
      <c r="M18" s="252" t="str">
        <f>'Bruker data input page'!DN568</f>
        <v/>
      </c>
      <c r="N18" s="252">
        <f>'Bruker data input page'!DO568</f>
        <v>0</v>
      </c>
      <c r="O18" s="252">
        <f>'Bruker data input page'!DP568</f>
        <v>0</v>
      </c>
      <c r="P18" s="252">
        <f>'Bruker data input page'!DQ568</f>
        <v>0</v>
      </c>
      <c r="Q18" s="252">
        <f>'Bruker data input page'!DR568</f>
        <v>0</v>
      </c>
      <c r="R18" s="252">
        <f>'Bruker data input page'!DS568</f>
        <v>0</v>
      </c>
      <c r="S18" s="252"/>
      <c r="T18" s="253">
        <f>'Bruker data input page'!X568*Calibrations!H$46+Calibrations!I$46</f>
        <v>53.064918655365304</v>
      </c>
      <c r="U18" s="254">
        <f>'Bruker data input page'!AJ568*Calibrations!O$46/0.5995+Calibrations!P$46</f>
        <v>1.0069741357446373</v>
      </c>
      <c r="V18" s="254">
        <f>'Corrected results'!M568</f>
        <v>1.0730205416111753</v>
      </c>
      <c r="W18" s="253">
        <f>'Bruker data input page'!V568*Calibrations!V$46+Calibrations!W$46</f>
        <v>17.286034111904577</v>
      </c>
      <c r="X18" s="254">
        <f>'Bruker data input page'!AR568*Calibrations!AC$46/0.6994+Calibrations!AD$46</f>
        <v>8.2436359305673701</v>
      </c>
      <c r="Y18" s="254">
        <f>'Bruker data input page'!T568*Calibrations!AQ$46+Calibrations!AR$46</f>
        <v>11.759981074703045</v>
      </c>
      <c r="Z18" s="254">
        <f>'Bruker data input page'!AP568*Calibrations!AJ$46/0.77446+Calibrations!AK$46</f>
        <v>0.13475776450126234</v>
      </c>
      <c r="AA18" s="254">
        <f>'Bruker data input page'!AH568*Calibrations!AX$46/0.7147+Calibrations!AY$46</f>
        <v>11.98710182563407</v>
      </c>
      <c r="AB18" s="254">
        <f>'Bruker data input page'!AF568*Calibrations!BE$46/0.83015+Calibrations!BF$46</f>
        <v>0.11749315665196493</v>
      </c>
      <c r="AC18" s="254"/>
      <c r="AD18" s="252"/>
      <c r="AE18" s="249">
        <f>'Bruker data input page'!AL568*Calibrations!BS$46*10000+Calibrations!BT$46</f>
        <v>171.72358263680854</v>
      </c>
      <c r="AF18" s="249">
        <f>'Corrected results'!V568</f>
        <v>410.32024236899167</v>
      </c>
      <c r="AG18" s="249">
        <f>'Bruker data input page'!AV568*Calibrations!CG$46*10000+Calibrations!CH$46</f>
        <v>102.59247683677083</v>
      </c>
      <c r="AH18" s="249">
        <f>'Bruker data input page'!AX568*Calibrations!CN$46*10000+Calibrations!CO$46</f>
        <v>88.488697532722853</v>
      </c>
      <c r="AI18" s="249">
        <f>'Bruker data input page'!AZ568*Calibrations!CU$46*10000+Calibrations!CV$46</f>
        <v>69.47033937991425</v>
      </c>
      <c r="AJ18" s="249"/>
      <c r="AK18" s="249">
        <f>'Bruker data input page'!BJ568*Calibrations!DI$46*10000+Calibrations!DJ$46</f>
        <v>80.291086000051479</v>
      </c>
      <c r="AL18" s="249">
        <f>'Bruker data input page'!BL568*Calibrations!DP$46*10000+Calibrations!DQ$46</f>
        <v>20.125281270588395</v>
      </c>
      <c r="AM18" s="249">
        <f>'Corrected results'!AC568</f>
        <v>25.060001608127195</v>
      </c>
      <c r="AN18" s="249">
        <f>'Corrected results'!AD568</f>
        <v>43.457028822154896</v>
      </c>
      <c r="AO18" s="249">
        <f>'Corrected results'!AE568</f>
        <v>69.962023132109891</v>
      </c>
      <c r="AP18" s="249">
        <f>'Corrected results'!AG568</f>
        <v>62.068240299759545</v>
      </c>
      <c r="AQ18" s="249"/>
      <c r="AR18" s="250"/>
      <c r="AS18" s="255">
        <f t="shared" si="0"/>
        <v>1.0540360646220599</v>
      </c>
      <c r="AT18" s="255">
        <f t="shared" si="1"/>
        <v>0.95902298642346429</v>
      </c>
      <c r="AU18" s="255">
        <f t="shared" si="2"/>
        <v>1.0219243253439767</v>
      </c>
      <c r="AV18" s="255">
        <f t="shared" si="3"/>
        <v>1.1175713018848925</v>
      </c>
      <c r="AW18" s="255">
        <f t="shared" si="4"/>
        <v>0.90719004408136572</v>
      </c>
      <c r="AX18" s="255">
        <f t="shared" si="5"/>
        <v>1.3806170610618456</v>
      </c>
      <c r="AY18" s="255">
        <f t="shared" si="6"/>
        <v>0.85741949841736376</v>
      </c>
      <c r="AZ18" s="255">
        <f t="shared" si="7"/>
        <v>0.94834666342041707</v>
      </c>
      <c r="BA18" s="255">
        <f t="shared" si="8"/>
        <v>1.1778762571625556</v>
      </c>
      <c r="BB18" s="255" t="e">
        <f t="shared" si="9"/>
        <v>#DIV/0!</v>
      </c>
      <c r="BC18" s="255"/>
      <c r="BD18" s="255">
        <f t="shared" si="14"/>
        <v>0.65046811604851718</v>
      </c>
      <c r="BE18" s="255">
        <f t="shared" si="15"/>
        <v>1.1037977117274178</v>
      </c>
      <c r="BF18" s="255">
        <f t="shared" si="16"/>
        <v>0.99580176497714945</v>
      </c>
      <c r="BG18" s="255">
        <f t="shared" si="17"/>
        <v>0.65452640654405014</v>
      </c>
      <c r="BH18" s="255">
        <f t="shared" si="18"/>
        <v>1.0470284759595216</v>
      </c>
      <c r="BI18" s="255"/>
      <c r="BJ18" s="255">
        <f t="shared" si="10"/>
        <v>0.83256689271917161</v>
      </c>
      <c r="BK18" s="255">
        <f t="shared" si="11"/>
        <v>0.83093646864526827</v>
      </c>
      <c r="BL18" s="255">
        <f t="shared" si="12"/>
        <v>1.0346821473215193</v>
      </c>
      <c r="BM18" s="255">
        <f t="shared" si="19"/>
        <v>0.67278753449943718</v>
      </c>
      <c r="BN18" s="255">
        <f t="shared" si="20"/>
        <v>1.0831292043520515</v>
      </c>
      <c r="BO18" s="255">
        <f t="shared" si="21"/>
        <v>0.96092023531771553</v>
      </c>
    </row>
    <row r="19" spans="1:67" s="18" customFormat="1" ht="16">
      <c r="A19" s="92">
        <f>'Bruker data input page'!A575</f>
        <v>636</v>
      </c>
      <c r="B19" s="92"/>
      <c r="C19" s="95">
        <f>'Bruker data input page'!B575</f>
        <v>44881.894444444442</v>
      </c>
      <c r="D19" s="92"/>
      <c r="E19" s="92" t="str">
        <f>'Bruker data input page'!G575</f>
        <v>GeoExploration</v>
      </c>
      <c r="F19" s="92" t="str">
        <f>'Bruker data input page'!H575</f>
        <v>Oxide3phase</v>
      </c>
      <c r="G19" s="96">
        <f>'Bruker data input page'!K575</f>
        <v>150</v>
      </c>
      <c r="H19" s="96"/>
      <c r="I19" s="252" t="str">
        <f>'Bruker data input page'!DJ575</f>
        <v>RS-5R</v>
      </c>
      <c r="J19" s="252" t="str">
        <f>'Bruker data input page'!DK575</f>
        <v/>
      </c>
      <c r="K19" s="252">
        <f>'Bruker data input page'!DL575</f>
        <v>0</v>
      </c>
      <c r="L19" s="252" t="str">
        <f>'Bruker data input page'!DM575</f>
        <v>STD</v>
      </c>
      <c r="M19" s="252" t="str">
        <f>'Bruker data input page'!DN575</f>
        <v/>
      </c>
      <c r="N19" s="252">
        <f>'Bruker data input page'!DO575</f>
        <v>0</v>
      </c>
      <c r="O19" s="252">
        <f>'Bruker data input page'!DP575</f>
        <v>0</v>
      </c>
      <c r="P19" s="252">
        <f>'Bruker data input page'!DQ575</f>
        <v>0</v>
      </c>
      <c r="Q19" s="252">
        <f>'Bruker data input page'!DR575</f>
        <v>0</v>
      </c>
      <c r="R19" s="252">
        <f>'Bruker data input page'!DS575</f>
        <v>0</v>
      </c>
      <c r="S19" s="252"/>
      <c r="T19" s="253">
        <f>'Bruker data input page'!X575*Calibrations!H$46+Calibrations!I$46</f>
        <v>51.661662964264679</v>
      </c>
      <c r="U19" s="254">
        <f>'Bruker data input page'!AJ575*Calibrations!O$46/0.5995+Calibrations!P$46</f>
        <v>1.0620478747651174</v>
      </c>
      <c r="V19" s="254">
        <f>'Corrected results'!M575</f>
        <v>1.1368254915009612</v>
      </c>
      <c r="W19" s="253">
        <f>'Bruker data input page'!V575*Calibrations!V$46+Calibrations!W$46</f>
        <v>16.757198880058525</v>
      </c>
      <c r="X19" s="254">
        <f>'Bruker data input page'!AR575*Calibrations!AC$46/0.6994+Calibrations!AD$46</f>
        <v>8.7939270743438609</v>
      </c>
      <c r="Y19" s="254">
        <f>'Bruker data input page'!T575*Calibrations!AQ$46+Calibrations!AR$46</f>
        <v>11.065563338771515</v>
      </c>
      <c r="Z19" s="254">
        <f>'Bruker data input page'!AP575*Calibrations!AJ$46/0.77446+Calibrations!AK$46</f>
        <v>0.14754612360537694</v>
      </c>
      <c r="AA19" s="254">
        <f>'Bruker data input page'!AH575*Calibrations!AX$46/0.7147+Calibrations!AY$46</f>
        <v>12.289426587803629</v>
      </c>
      <c r="AB19" s="254">
        <f>'Bruker data input page'!AF575*Calibrations!BE$46/0.83015+Calibrations!BF$46</f>
        <v>0.12006601386121801</v>
      </c>
      <c r="AC19" s="254"/>
      <c r="AD19" s="252"/>
      <c r="AE19" s="249">
        <f>'Bruker data input page'!AL575*Calibrations!BS$46*10000+Calibrations!BT$46</f>
        <v>178.64105577034482</v>
      </c>
      <c r="AF19" s="249">
        <f>'Corrected results'!V575</f>
        <v>305.22933471157137</v>
      </c>
      <c r="AG19" s="249">
        <f>'Bruker data input page'!AV575*Calibrations!CG$46*10000+Calibrations!CH$46</f>
        <v>92.60372193162948</v>
      </c>
      <c r="AH19" s="249">
        <f>'Bruker data input page'!AX575*Calibrations!CN$46*10000+Calibrations!CO$46</f>
        <v>95.682769214137437</v>
      </c>
      <c r="AI19" s="249">
        <f>'Bruker data input page'!AZ575*Calibrations!CU$46*10000+Calibrations!CV$46</f>
        <v>62.159064728483401</v>
      </c>
      <c r="AJ19" s="249"/>
      <c r="AK19" s="249">
        <f>'Bruker data input page'!BJ575*Calibrations!DI$46*10000+Calibrations!DJ$46</f>
        <v>89.678732330862516</v>
      </c>
      <c r="AL19" s="249">
        <f>'Bruker data input page'!BL575*Calibrations!DP$46*10000+Calibrations!DQ$46</f>
        <v>22.540847105909371</v>
      </c>
      <c r="AM19" s="249">
        <f>'Corrected results'!AC575</f>
        <v>27.113474124733557</v>
      </c>
      <c r="AN19" s="249">
        <f>'Corrected results'!AD575</f>
        <v>52.155012434988208</v>
      </c>
      <c r="AO19" s="249">
        <f>'Corrected results'!AE575</f>
        <v>81.284018607287948</v>
      </c>
      <c r="AP19" s="249">
        <f>'Corrected results'!AG575</f>
        <v>70.619525027995167</v>
      </c>
      <c r="AQ19" s="249"/>
      <c r="AR19" s="250"/>
      <c r="AS19" s="255">
        <f t="shared" si="0"/>
        <v>1.0261629962411918</v>
      </c>
      <c r="AT19" s="255">
        <f t="shared" si="1"/>
        <v>1.0114741664429692</v>
      </c>
      <c r="AU19" s="255">
        <f t="shared" si="2"/>
        <v>1.0826909442866299</v>
      </c>
      <c r="AV19" s="255">
        <f t="shared" si="3"/>
        <v>1.083381210929919</v>
      </c>
      <c r="AW19" s="255">
        <f t="shared" si="4"/>
        <v>0.96774810986506665</v>
      </c>
      <c r="AX19" s="255">
        <f t="shared" si="5"/>
        <v>1.2990926974050598</v>
      </c>
      <c r="AY19" s="255">
        <f t="shared" si="6"/>
        <v>0.93878763693771117</v>
      </c>
      <c r="AZ19" s="255">
        <f t="shared" si="7"/>
        <v>0.9722647616933251</v>
      </c>
      <c r="BA19" s="255">
        <f t="shared" si="8"/>
        <v>1.2036693118919097</v>
      </c>
      <c r="BB19" s="255" t="e">
        <f t="shared" si="9"/>
        <v>#DIV/0!</v>
      </c>
      <c r="BC19" s="255"/>
      <c r="BD19" s="255">
        <f t="shared" si="14"/>
        <v>0.67667066579676072</v>
      </c>
      <c r="BE19" s="255">
        <f t="shared" si="15"/>
        <v>0.82109388330819366</v>
      </c>
      <c r="BF19" s="255">
        <f t="shared" si="16"/>
        <v>0.8988470947015722</v>
      </c>
      <c r="BG19" s="255">
        <f t="shared" si="17"/>
        <v>0.70773896382364321</v>
      </c>
      <c r="BH19" s="255">
        <f t="shared" si="18"/>
        <v>0.93683594165008899</v>
      </c>
      <c r="BI19" s="255"/>
      <c r="BJ19" s="255">
        <f t="shared" si="10"/>
        <v>0.92991074401027096</v>
      </c>
      <c r="BK19" s="255">
        <f t="shared" si="11"/>
        <v>0.93067081362136139</v>
      </c>
      <c r="BL19" s="255">
        <f t="shared" si="12"/>
        <v>1.119466313985696</v>
      </c>
      <c r="BM19" s="255">
        <f t="shared" si="19"/>
        <v>0.80744687750107536</v>
      </c>
      <c r="BN19" s="255">
        <f t="shared" si="20"/>
        <v>1.258412642447466</v>
      </c>
      <c r="BO19" s="255">
        <f t="shared" si="21"/>
        <v>1.0933084340750887</v>
      </c>
    </row>
    <row r="20" spans="1:67" s="18" customFormat="1" ht="16">
      <c r="A20" s="92">
        <f>'Bruker data input page'!A576</f>
        <v>637</v>
      </c>
      <c r="B20" s="92"/>
      <c r="C20" s="95">
        <f>'Bruker data input page'!B576</f>
        <v>44881.896527777775</v>
      </c>
      <c r="D20" s="92"/>
      <c r="E20" s="92" t="str">
        <f>'Bruker data input page'!G576</f>
        <v>GeoExploration</v>
      </c>
      <c r="F20" s="92" t="str">
        <f>'Bruker data input page'!H576</f>
        <v>Oxide3phase</v>
      </c>
      <c r="G20" s="96">
        <f>'Bruker data input page'!K576</f>
        <v>150</v>
      </c>
      <c r="H20" s="96"/>
      <c r="I20" s="252" t="str">
        <f>'Bruker data input page'!DJ576</f>
        <v>RS-5R</v>
      </c>
      <c r="J20" s="252" t="str">
        <f>'Bruker data input page'!DK576</f>
        <v/>
      </c>
      <c r="K20" s="252">
        <f>'Bruker data input page'!DL576</f>
        <v>0</v>
      </c>
      <c r="L20" s="252" t="str">
        <f>'Bruker data input page'!DM576</f>
        <v>STD</v>
      </c>
      <c r="M20" s="252" t="str">
        <f>'Bruker data input page'!DN576</f>
        <v/>
      </c>
      <c r="N20" s="252">
        <f>'Bruker data input page'!DO576</f>
        <v>0</v>
      </c>
      <c r="O20" s="252">
        <f>'Bruker data input page'!DP576</f>
        <v>0</v>
      </c>
      <c r="P20" s="252">
        <f>'Bruker data input page'!DQ576</f>
        <v>0</v>
      </c>
      <c r="Q20" s="252">
        <f>'Bruker data input page'!DR576</f>
        <v>0</v>
      </c>
      <c r="R20" s="252">
        <f>'Bruker data input page'!DS576</f>
        <v>0</v>
      </c>
      <c r="S20" s="252"/>
      <c r="T20" s="253">
        <f>'Bruker data input page'!X576*Calibrations!H$46+Calibrations!I$46</f>
        <v>51.785725731828236</v>
      </c>
      <c r="U20" s="254">
        <f>'Bruker data input page'!AJ576*Calibrations!O$46/0.5995+Calibrations!P$46</f>
        <v>1.0542979773580439</v>
      </c>
      <c r="V20" s="254">
        <f>'Corrected results'!M576</f>
        <v>1.1278504537287977</v>
      </c>
      <c r="W20" s="253">
        <f>'Bruker data input page'!V576*Calibrations!V$46+Calibrations!W$46</f>
        <v>16.726347405571062</v>
      </c>
      <c r="X20" s="254">
        <f>'Bruker data input page'!AR576*Calibrations!AC$46/0.6994+Calibrations!AD$46</f>
        <v>8.8398962453162682</v>
      </c>
      <c r="Y20" s="254">
        <f>'Bruker data input page'!T576*Calibrations!AQ$46+Calibrations!AR$46</f>
        <v>11.123382977024548</v>
      </c>
      <c r="Z20" s="254">
        <f>'Bruker data input page'!AP576*Calibrations!AJ$46/0.77446+Calibrations!AK$46</f>
        <v>0.14694853673135289</v>
      </c>
      <c r="AA20" s="254">
        <f>'Bruker data input page'!AH576*Calibrations!AX$46/0.7147+Calibrations!AY$46</f>
        <v>12.317295327945708</v>
      </c>
      <c r="AB20" s="254">
        <f>'Bruker data input page'!AF576*Calibrations!BE$46/0.83015+Calibrations!BF$46</f>
        <v>0.11492029944271186</v>
      </c>
      <c r="AC20" s="254"/>
      <c r="AD20" s="252"/>
      <c r="AE20" s="249">
        <f>'Bruker data input page'!AL576*Calibrations!BS$46*10000+Calibrations!BT$46</f>
        <v>189.70901278400288</v>
      </c>
      <c r="AF20" s="249">
        <f>'Corrected results'!V576</f>
        <v>356.59856072481796</v>
      </c>
      <c r="AG20" s="249">
        <f>'Bruker data input page'!AV576*Calibrations!CG$46*10000+Calibrations!CH$46</f>
        <v>98.596974874714277</v>
      </c>
      <c r="AH20" s="249">
        <f>'Bruker data input page'!AX576*Calibrations!CN$46*10000+Calibrations!CO$46</f>
        <v>91.57187111047196</v>
      </c>
      <c r="AI20" s="249">
        <f>'Bruker data input page'!AZ576*Calibrations!CU$46*10000+Calibrations!CV$46</f>
        <v>70.688885155152732</v>
      </c>
      <c r="AJ20" s="249"/>
      <c r="AK20" s="249">
        <f>'Bruker data input page'!BJ576*Calibrations!DI$46*10000+Calibrations!DJ$46</f>
        <v>88.63566051632796</v>
      </c>
      <c r="AL20" s="249">
        <f>'Bruker data input page'!BL576*Calibrations!DP$46*10000+Calibrations!DQ$46</f>
        <v>24.956412941230354</v>
      </c>
      <c r="AM20" s="249">
        <f>'Corrected results'!AC576</f>
        <v>29.166946641339923</v>
      </c>
      <c r="AN20" s="249">
        <f>'Corrected results'!AD576</f>
        <v>50.92141592101332</v>
      </c>
      <c r="AO20" s="249">
        <f>'Corrected results'!AE576</f>
        <v>79.691934511123947</v>
      </c>
      <c r="AP20" s="249">
        <f>'Corrected results'!AG576</f>
        <v>69.048085849327649</v>
      </c>
      <c r="AQ20" s="249"/>
      <c r="AR20" s="250"/>
      <c r="AS20" s="255">
        <f t="shared" si="0"/>
        <v>1.0286272727274723</v>
      </c>
      <c r="AT20" s="255">
        <f t="shared" si="1"/>
        <v>1.0040933117695658</v>
      </c>
      <c r="AU20" s="255">
        <f t="shared" si="2"/>
        <v>1.0741432892655218</v>
      </c>
      <c r="AV20" s="255">
        <f t="shared" si="3"/>
        <v>1.0813866109953814</v>
      </c>
      <c r="AW20" s="255">
        <f t="shared" si="4"/>
        <v>0.97280689394918762</v>
      </c>
      <c r="AX20" s="255">
        <f t="shared" si="5"/>
        <v>1.3058806997436245</v>
      </c>
      <c r="AY20" s="255">
        <f t="shared" si="6"/>
        <v>0.93498538747414339</v>
      </c>
      <c r="AZ20" s="255">
        <f t="shared" si="7"/>
        <v>0.97446956708431243</v>
      </c>
      <c r="BA20" s="255">
        <f t="shared" si="8"/>
        <v>1.1520832024332015</v>
      </c>
      <c r="BB20" s="255" t="e">
        <f t="shared" si="9"/>
        <v>#DIV/0!</v>
      </c>
      <c r="BC20" s="255"/>
      <c r="BD20" s="255">
        <f t="shared" si="14"/>
        <v>0.7185947453939503</v>
      </c>
      <c r="BE20" s="255">
        <f t="shared" si="15"/>
        <v>0.959281640751659</v>
      </c>
      <c r="BF20" s="255">
        <f t="shared" si="16"/>
        <v>0.95701989686691846</v>
      </c>
      <c r="BG20" s="255">
        <f t="shared" si="17"/>
        <v>0.67733178823530427</v>
      </c>
      <c r="BH20" s="255">
        <f t="shared" si="18"/>
        <v>1.0653938983444271</v>
      </c>
      <c r="BI20" s="255"/>
      <c r="BJ20" s="255">
        <f t="shared" si="10"/>
        <v>0.91909476053348216</v>
      </c>
      <c r="BK20" s="255">
        <f t="shared" si="11"/>
        <v>1.0304051585974547</v>
      </c>
      <c r="BL20" s="255">
        <f t="shared" si="12"/>
        <v>1.2042504806498731</v>
      </c>
      <c r="BM20" s="255">
        <f t="shared" si="19"/>
        <v>0.78834873895596735</v>
      </c>
      <c r="BN20" s="255">
        <f t="shared" si="20"/>
        <v>1.2337645161763973</v>
      </c>
      <c r="BO20" s="255">
        <f t="shared" si="21"/>
        <v>1.0689799256775576</v>
      </c>
    </row>
    <row r="21" spans="1:67" s="18" customFormat="1" ht="16">
      <c r="A21" s="92">
        <f>'Bruker data input page'!A577</f>
        <v>638</v>
      </c>
      <c r="B21" s="92"/>
      <c r="C21" s="95">
        <f>'Bruker data input page'!B577</f>
        <v>44881.899305555555</v>
      </c>
      <c r="D21" s="92"/>
      <c r="E21" s="92" t="str">
        <f>'Bruker data input page'!G577</f>
        <v>GeoExploration</v>
      </c>
      <c r="F21" s="92" t="str">
        <f>'Bruker data input page'!H577</f>
        <v>Oxide3phase</v>
      </c>
      <c r="G21" s="96">
        <f>'Bruker data input page'!K577</f>
        <v>150</v>
      </c>
      <c r="H21" s="96"/>
      <c r="I21" s="252" t="str">
        <f>'Bruker data input page'!DJ577</f>
        <v>RS-5R</v>
      </c>
      <c r="J21" s="252" t="str">
        <f>'Bruker data input page'!DK577</f>
        <v/>
      </c>
      <c r="K21" s="252">
        <f>'Bruker data input page'!DL577</f>
        <v>0</v>
      </c>
      <c r="L21" s="252" t="str">
        <f>'Bruker data input page'!DM577</f>
        <v>STD</v>
      </c>
      <c r="M21" s="252" t="str">
        <f>'Bruker data input page'!DN577</f>
        <v/>
      </c>
      <c r="N21" s="252">
        <f>'Bruker data input page'!DO577</f>
        <v>0</v>
      </c>
      <c r="O21" s="252">
        <f>'Bruker data input page'!DP577</f>
        <v>0</v>
      </c>
      <c r="P21" s="252">
        <f>'Bruker data input page'!DQ577</f>
        <v>0</v>
      </c>
      <c r="Q21" s="252">
        <f>'Bruker data input page'!DR577</f>
        <v>0</v>
      </c>
      <c r="R21" s="252">
        <f>'Bruker data input page'!DS577</f>
        <v>0</v>
      </c>
      <c r="S21" s="252"/>
      <c r="T21" s="253">
        <f>'Bruker data input page'!X577*Calibrations!H$46+Calibrations!I$46</f>
        <v>51.959221261041137</v>
      </c>
      <c r="U21" s="254">
        <f>'Bruker data input page'!AJ577*Calibrations!O$46/0.5995+Calibrations!P$46</f>
        <v>1.0638616805412411</v>
      </c>
      <c r="V21" s="254">
        <f>'Corrected results'!M577</f>
        <v>1.1389258665681496</v>
      </c>
      <c r="W21" s="253">
        <f>'Bruker data input page'!V577*Calibrations!V$46+Calibrations!W$46</f>
        <v>16.773384343119396</v>
      </c>
      <c r="X21" s="254">
        <f>'Bruker data input page'!AR577*Calibrations!AC$46/0.6994+Calibrations!AD$46</f>
        <v>8.819068789212265</v>
      </c>
      <c r="Y21" s="254">
        <f>'Bruker data input page'!T577*Calibrations!AQ$46+Calibrations!AR$46</f>
        <v>11.313334070479971</v>
      </c>
      <c r="Z21" s="254">
        <f>'Bruker data input page'!AP577*Calibrations!AJ$46/0.77446+Calibrations!AK$46</f>
        <v>0.14694853673135289</v>
      </c>
      <c r="AA21" s="254">
        <f>'Bruker data input page'!AH577*Calibrations!AX$46/0.7147+Calibrations!AY$46</f>
        <v>12.318316695385469</v>
      </c>
      <c r="AB21" s="254">
        <f>'Bruker data input page'!AF577*Calibrations!BE$46/0.83015+Calibrations!BF$46</f>
        <v>0.12062533064583825</v>
      </c>
      <c r="AC21" s="254"/>
      <c r="AD21" s="252"/>
      <c r="AE21" s="249">
        <f>'Bruker data input page'!AL577*Calibrations!BS$46*10000+Calibrations!BT$46</f>
        <v>181.40804502375934</v>
      </c>
      <c r="AF21" s="249">
        <f>'Corrected results'!V577</f>
        <v>357.51990051618861</v>
      </c>
      <c r="AG21" s="249">
        <f>'Bruker data input page'!AV577*Calibrations!CG$46*10000+Calibrations!CH$46</f>
        <v>92.60372193162948</v>
      </c>
      <c r="AH21" s="249">
        <f>'Bruker data input page'!AX577*Calibrations!CN$46*10000+Calibrations!CO$46</f>
        <v>89.516422058639222</v>
      </c>
      <c r="AI21" s="249">
        <f>'Bruker data input page'!AZ577*Calibrations!CU$46*10000+Calibrations!CV$46</f>
        <v>71.9074309303912</v>
      </c>
      <c r="AJ21" s="249"/>
      <c r="AK21" s="249">
        <f>'Bruker data input page'!BJ577*Calibrations!DI$46*10000+Calibrations!DJ$46</f>
        <v>89.678732330862516</v>
      </c>
      <c r="AL21" s="249">
        <f>'Bruker data input page'!BL577*Calibrations!DP$46*10000+Calibrations!DQ$46</f>
        <v>23.748630023569859</v>
      </c>
      <c r="AM21" s="249">
        <f>'Corrected results'!AC577</f>
        <v>28.140210383036734</v>
      </c>
      <c r="AN21" s="249">
        <f>'Corrected results'!AD577</f>
        <v>53.38561809110552</v>
      </c>
      <c r="AO21" s="249">
        <f>'Corrected results'!AE577</f>
        <v>82.867742627644603</v>
      </c>
      <c r="AP21" s="249">
        <f>'Corrected results'!AG577</f>
        <v>71.60276853643164</v>
      </c>
      <c r="AQ21" s="249"/>
      <c r="AR21" s="250"/>
      <c r="AS21" s="255">
        <f t="shared" si="0"/>
        <v>1.0320734392245654</v>
      </c>
      <c r="AT21" s="255">
        <f t="shared" si="1"/>
        <v>1.0132016005154678</v>
      </c>
      <c r="AU21" s="255">
        <f t="shared" si="2"/>
        <v>1.084691301493476</v>
      </c>
      <c r="AV21" s="255">
        <f t="shared" si="3"/>
        <v>1.0844276284544623</v>
      </c>
      <c r="AW21" s="255">
        <f t="shared" si="4"/>
        <v>0.97051488821528176</v>
      </c>
      <c r="AX21" s="255">
        <f t="shared" si="5"/>
        <v>1.3281808819230021</v>
      </c>
      <c r="AY21" s="255">
        <f t="shared" si="6"/>
        <v>0.93498538747414339</v>
      </c>
      <c r="AZ21" s="255">
        <f t="shared" si="7"/>
        <v>0.97455037147036949</v>
      </c>
      <c r="BA21" s="255">
        <f t="shared" si="8"/>
        <v>1.2092764977026389</v>
      </c>
      <c r="BB21" s="255" t="e">
        <f t="shared" si="9"/>
        <v>#DIV/0!</v>
      </c>
      <c r="BC21" s="255"/>
      <c r="BD21" s="255">
        <f t="shared" si="14"/>
        <v>0.68715168569605811</v>
      </c>
      <c r="BE21" s="255">
        <f t="shared" si="15"/>
        <v>0.96176012620869333</v>
      </c>
      <c r="BF21" s="255">
        <f t="shared" si="16"/>
        <v>0.8988470947015722</v>
      </c>
      <c r="BG21" s="255">
        <f t="shared" si="17"/>
        <v>0.66212820044113485</v>
      </c>
      <c r="BH21" s="255">
        <f t="shared" si="18"/>
        <v>1.0837593207293323</v>
      </c>
      <c r="BI21" s="255"/>
      <c r="BJ21" s="255">
        <f t="shared" si="10"/>
        <v>0.92991074401027096</v>
      </c>
      <c r="BK21" s="255">
        <f t="shared" si="11"/>
        <v>0.9805379861094079</v>
      </c>
      <c r="BL21" s="255">
        <f t="shared" si="12"/>
        <v>1.1618583973177843</v>
      </c>
      <c r="BM21" s="255">
        <f t="shared" si="19"/>
        <v>0.82649871256114127</v>
      </c>
      <c r="BN21" s="255">
        <f t="shared" si="20"/>
        <v>1.2829313407538738</v>
      </c>
      <c r="BO21" s="255">
        <f t="shared" si="21"/>
        <v>1.1085306891114548</v>
      </c>
    </row>
    <row r="22" spans="1:67" s="18" customFormat="1" ht="16">
      <c r="A22" s="92">
        <f>'Bruker data input page'!A616</f>
        <v>677</v>
      </c>
      <c r="B22" s="92"/>
      <c r="C22" s="95">
        <f>'Bruker data input page'!B616</f>
        <v>44882.165972222225</v>
      </c>
      <c r="D22" s="92"/>
      <c r="E22" s="92" t="str">
        <f>'Bruker data input page'!G616</f>
        <v>GeoExploration</v>
      </c>
      <c r="F22" s="92" t="str">
        <f>'Bruker data input page'!H616</f>
        <v>Oxide3phase</v>
      </c>
      <c r="G22" s="96">
        <f>'Bruker data input page'!K616</f>
        <v>150</v>
      </c>
      <c r="H22" s="96"/>
      <c r="I22" s="252" t="str">
        <f>'Bruker data input page'!DJ616</f>
        <v>RS-5R</v>
      </c>
      <c r="J22" s="252" t="str">
        <f>'Bruker data input page'!DK616</f>
        <v/>
      </c>
      <c r="K22" s="252">
        <f>'Bruker data input page'!DL616</f>
        <v>0</v>
      </c>
      <c r="L22" s="252" t="str">
        <f>'Bruker data input page'!DM616</f>
        <v>STD</v>
      </c>
      <c r="M22" s="252" t="str">
        <f>'Bruker data input page'!DN616</f>
        <v/>
      </c>
      <c r="N22" s="252">
        <f>'Bruker data input page'!DO616</f>
        <v>0</v>
      </c>
      <c r="O22" s="252">
        <f>'Bruker data input page'!DP616</f>
        <v>0</v>
      </c>
      <c r="P22" s="252">
        <f>'Bruker data input page'!DQ616</f>
        <v>0</v>
      </c>
      <c r="Q22" s="252">
        <f>'Bruker data input page'!DR616</f>
        <v>0</v>
      </c>
      <c r="R22" s="252">
        <f>'Bruker data input page'!DS616</f>
        <v>0</v>
      </c>
      <c r="S22" s="252"/>
      <c r="T22" s="253">
        <f>'Bruker data input page'!X616*Calibrations!H$46+Calibrations!I$46</f>
        <v>53.688983228016383</v>
      </c>
      <c r="U22" s="254">
        <f>'Bruker data input page'!AJ616*Calibrations!O$46/0.5995+Calibrations!P$46</f>
        <v>1.0287398050581205</v>
      </c>
      <c r="V22" s="254">
        <f>'Corrected results'!M616</f>
        <v>1.098243793728205</v>
      </c>
      <c r="W22" s="253">
        <f>'Bruker data input page'!V616*Calibrations!V$46+Calibrations!W$46</f>
        <v>17.469689570309576</v>
      </c>
      <c r="X22" s="254">
        <f>'Bruker data input page'!AR616*Calibrations!AC$46/0.6994+Calibrations!AD$46</f>
        <v>8.6229931667474329</v>
      </c>
      <c r="Y22" s="254">
        <f>'Bruker data input page'!T616*Calibrations!AQ$46+Calibrations!AR$46</f>
        <v>12.184218118462272</v>
      </c>
      <c r="Z22" s="254">
        <f>'Bruker data input page'!AP616*Calibrations!AJ$46/0.77446+Calibrations!AK$46</f>
        <v>0.1419288069895509</v>
      </c>
      <c r="AA22" s="254">
        <f>'Bruker data input page'!AH616*Calibrations!AX$46/0.7147+Calibrations!AY$46</f>
        <v>12.272938799133183</v>
      </c>
      <c r="AB22" s="254">
        <f>'Bruker data input page'!AF616*Calibrations!BE$46/0.83015+Calibrations!BF$46</f>
        <v>0.10943899495343355</v>
      </c>
      <c r="AC22" s="254"/>
      <c r="AD22" s="252"/>
      <c r="AE22" s="249">
        <f>'Bruker data input page'!AL616*Calibrations!BS$46*10000+Calibrations!BT$46</f>
        <v>175.1823192035767</v>
      </c>
      <c r="AF22" s="249">
        <f>'Corrected results'!V616</f>
        <v>358.4379364639293</v>
      </c>
      <c r="AG22" s="249">
        <f>'Bruker data input page'!AV616*Calibrations!CG$46*10000+Calibrations!CH$46</f>
        <v>102.59247683677083</v>
      </c>
      <c r="AH22" s="249">
        <f>'Bruker data input page'!AX616*Calibrations!CN$46*10000+Calibrations!CO$46</f>
        <v>86.433248480890086</v>
      </c>
      <c r="AI22" s="249">
        <f>'Bruker data input page'!AZ616*Calibrations!CU$46*10000+Calibrations!CV$46</f>
        <v>67.0332478294373</v>
      </c>
      <c r="AJ22" s="249"/>
      <c r="AK22" s="249">
        <f>'Bruker data input page'!BJ616*Calibrations!DI$46*10000+Calibrations!DJ$46</f>
        <v>83.420301443655163</v>
      </c>
      <c r="AL22" s="249">
        <f>'Bruker data input page'!BL616*Calibrations!DP$46*10000+Calibrations!DQ$46</f>
        <v>22.540847105909371</v>
      </c>
      <c r="AM22" s="249">
        <f>'Corrected results'!AC616</f>
        <v>27.113474124733557</v>
      </c>
      <c r="AN22" s="249">
        <f>'Corrected results'!AD616</f>
        <v>40.944972926341464</v>
      </c>
      <c r="AO22" s="249">
        <f>'Corrected results'!AE616</f>
        <v>66.650340212371702</v>
      </c>
      <c r="AP22" s="249">
        <f>'Corrected results'!AG616</f>
        <v>50.627072513246773</v>
      </c>
      <c r="AQ22" s="249"/>
      <c r="AR22" s="250"/>
      <c r="AS22" s="255">
        <f t="shared" si="0"/>
        <v>1.0664319484356062</v>
      </c>
      <c r="AT22" s="255">
        <f t="shared" si="1"/>
        <v>0.97975219529344826</v>
      </c>
      <c r="AU22" s="255">
        <f t="shared" si="2"/>
        <v>1.0459464702173382</v>
      </c>
      <c r="AV22" s="255">
        <f t="shared" si="3"/>
        <v>1.1294449374695055</v>
      </c>
      <c r="AW22" s="255">
        <f t="shared" si="4"/>
        <v>0.94893729137750993</v>
      </c>
      <c r="AX22" s="255">
        <f t="shared" si="5"/>
        <v>1.4304223198312114</v>
      </c>
      <c r="AY22" s="255">
        <f t="shared" si="6"/>
        <v>0.90304649198017539</v>
      </c>
      <c r="AZ22" s="255">
        <f t="shared" si="7"/>
        <v>0.9709603480326886</v>
      </c>
      <c r="BA22" s="255">
        <f t="shared" si="8"/>
        <v>1.0971327814880556</v>
      </c>
      <c r="BB22" s="255" t="e">
        <f t="shared" si="9"/>
        <v>#DIV/0!</v>
      </c>
      <c r="BC22" s="255"/>
      <c r="BD22" s="255">
        <f t="shared" si="14"/>
        <v>0.663569390922639</v>
      </c>
      <c r="BE22" s="255">
        <f t="shared" si="15"/>
        <v>0.96422972403440432</v>
      </c>
      <c r="BF22" s="255">
        <f t="shared" si="16"/>
        <v>0.99580176497714945</v>
      </c>
      <c r="BG22" s="255">
        <f t="shared" si="17"/>
        <v>0.63932281874988051</v>
      </c>
      <c r="BH22" s="255">
        <f t="shared" si="18"/>
        <v>1.0102976311897107</v>
      </c>
      <c r="BI22" s="255"/>
      <c r="BJ22" s="255">
        <f t="shared" si="10"/>
        <v>0.86501484314953814</v>
      </c>
      <c r="BK22" s="255">
        <f t="shared" si="11"/>
        <v>0.93067081362136139</v>
      </c>
      <c r="BL22" s="255">
        <f t="shared" si="12"/>
        <v>1.119466313985696</v>
      </c>
      <c r="BM22" s="255">
        <f t="shared" si="19"/>
        <v>0.63389670513359075</v>
      </c>
      <c r="BN22" s="255">
        <f t="shared" si="20"/>
        <v>1.0318588104249209</v>
      </c>
      <c r="BO22" s="255">
        <f t="shared" si="21"/>
        <v>0.7837918103997642</v>
      </c>
    </row>
    <row r="23" spans="1:67" s="18" customFormat="1" ht="16">
      <c r="A23" s="92">
        <f>'Bruker data input page'!A617</f>
        <v>678</v>
      </c>
      <c r="B23" s="92"/>
      <c r="C23" s="95">
        <f>'Bruker data input page'!B617</f>
        <v>44882.168749999997</v>
      </c>
      <c r="D23" s="92"/>
      <c r="E23" s="92" t="str">
        <f>'Bruker data input page'!G617</f>
        <v>GeoExploration</v>
      </c>
      <c r="F23" s="92" t="str">
        <f>'Bruker data input page'!H617</f>
        <v>Oxide3phase</v>
      </c>
      <c r="G23" s="96">
        <f>'Bruker data input page'!K617</f>
        <v>150</v>
      </c>
      <c r="H23" s="96"/>
      <c r="I23" s="252" t="str">
        <f>'Bruker data input page'!DJ617</f>
        <v>RS-5R</v>
      </c>
      <c r="J23" s="252" t="str">
        <f>'Bruker data input page'!DK617</f>
        <v/>
      </c>
      <c r="K23" s="252">
        <f>'Bruker data input page'!DL617</f>
        <v>0</v>
      </c>
      <c r="L23" s="252" t="str">
        <f>'Bruker data input page'!DM617</f>
        <v>STD</v>
      </c>
      <c r="M23" s="252" t="str">
        <f>'Bruker data input page'!DN617</f>
        <v/>
      </c>
      <c r="N23" s="252">
        <f>'Bruker data input page'!DO617</f>
        <v>0</v>
      </c>
      <c r="O23" s="252">
        <f>'Bruker data input page'!DP617</f>
        <v>0</v>
      </c>
      <c r="P23" s="252">
        <f>'Bruker data input page'!DQ617</f>
        <v>0</v>
      </c>
      <c r="Q23" s="252">
        <f>'Bruker data input page'!DR617</f>
        <v>0</v>
      </c>
      <c r="R23" s="252">
        <f>'Bruker data input page'!DS617</f>
        <v>0</v>
      </c>
      <c r="S23" s="252"/>
      <c r="T23" s="253">
        <f>'Bruker data input page'!X617*Calibrations!H$46+Calibrations!I$46</f>
        <v>53.763997924682712</v>
      </c>
      <c r="U23" s="254">
        <f>'Bruker data input page'!AJ617*Calibrations!O$46/0.5995+Calibrations!P$46</f>
        <v>1.0315429594394026</v>
      </c>
      <c r="V23" s="254">
        <f>'Corrected results'!M617</f>
        <v>1.1014915850467759</v>
      </c>
      <c r="W23" s="253">
        <f>'Bruker data input page'!V617*Calibrations!V$46+Calibrations!W$46</f>
        <v>17.391008400899377</v>
      </c>
      <c r="X23" s="254">
        <f>'Bruker data input page'!AR617*Calibrations!AC$46/0.6994+Calibrations!AD$46</f>
        <v>8.5883303290886257</v>
      </c>
      <c r="Y23" s="254">
        <f>'Bruker data input page'!T617*Calibrations!AQ$46+Calibrations!AR$46</f>
        <v>12.057228342500501</v>
      </c>
      <c r="Z23" s="254">
        <f>'Bruker data input page'!AP617*Calibrations!AJ$46/0.77446+Calibrations!AK$46</f>
        <v>0.1392994247438451</v>
      </c>
      <c r="AA23" s="254">
        <f>'Bruker data input page'!AH617*Calibrations!AX$46/0.7147+Calibrations!AY$46</f>
        <v>12.282714744628052</v>
      </c>
      <c r="AB23" s="254">
        <f>'Bruker data input page'!AF617*Calibrations!BE$46/0.83015+Calibrations!BF$46</f>
        <v>0.11480843608578781</v>
      </c>
      <c r="AC23" s="254"/>
      <c r="AD23" s="252"/>
      <c r="AE23" s="249">
        <f>'Bruker data input page'!AL617*Calibrations!BS$46*10000+Calibrations!BT$46</f>
        <v>245.74054516564675</v>
      </c>
      <c r="AF23" s="249">
        <f>'Corrected results'!V617</f>
        <v>361.17222124537147</v>
      </c>
      <c r="AG23" s="249">
        <f>'Bruker data input page'!AV617*Calibrations!CG$46*10000+Calibrations!CH$46</f>
        <v>102.59247683677083</v>
      </c>
      <c r="AH23" s="249">
        <f>'Bruker data input page'!AX617*Calibrations!CN$46*10000+Calibrations!CO$46</f>
        <v>84.377799429057347</v>
      </c>
      <c r="AI23" s="249">
        <f>'Bruker data input page'!AZ617*Calibrations!CU$46*10000+Calibrations!CV$46</f>
        <v>65.814702054198833</v>
      </c>
      <c r="AJ23" s="249"/>
      <c r="AK23" s="249">
        <f>'Bruker data input page'!BJ617*Calibrations!DI$46*10000+Calibrations!DJ$46</f>
        <v>84.463373258189733</v>
      </c>
      <c r="AL23" s="249">
        <f>'Bruker data input page'!BL617*Calibrations!DP$46*10000+Calibrations!DQ$46</f>
        <v>21.333064188248887</v>
      </c>
      <c r="AM23" s="249">
        <f>'Corrected results'!AC617</f>
        <v>26.086737866430376</v>
      </c>
      <c r="AN23" s="249">
        <f>'Corrected results'!AD617</f>
        <v>43.457028822154896</v>
      </c>
      <c r="AO23" s="249">
        <f>'Corrected results'!AE617</f>
        <v>69.962023132109891</v>
      </c>
      <c r="AP23" s="249">
        <f>'Corrected results'!AG617</f>
        <v>52.933532577050144</v>
      </c>
      <c r="AQ23" s="249"/>
      <c r="AR23" s="250"/>
      <c r="AS23" s="255">
        <f t="shared" si="0"/>
        <v>1.0679219760784735</v>
      </c>
      <c r="AT23" s="255">
        <f t="shared" si="1"/>
        <v>0.9824218661327645</v>
      </c>
      <c r="AU23" s="255">
        <f t="shared" si="2"/>
        <v>1.0490396048064534</v>
      </c>
      <c r="AV23" s="255">
        <f t="shared" si="3"/>
        <v>1.1243580669726443</v>
      </c>
      <c r="AW23" s="255">
        <f t="shared" si="4"/>
        <v>0.9451227389775092</v>
      </c>
      <c r="AX23" s="255">
        <f t="shared" si="5"/>
        <v>1.415513771070841</v>
      </c>
      <c r="AY23" s="255">
        <f t="shared" si="6"/>
        <v>0.88631659434047783</v>
      </c>
      <c r="AZ23" s="255">
        <f t="shared" si="7"/>
        <v>0.97173376144209278</v>
      </c>
      <c r="BA23" s="255">
        <f t="shared" si="8"/>
        <v>1.1509617652710558</v>
      </c>
      <c r="BB23" s="255" t="e">
        <f t="shared" si="9"/>
        <v>#DIV/0!</v>
      </c>
      <c r="BC23" s="255"/>
      <c r="BD23" s="255">
        <f t="shared" si="14"/>
        <v>0.93083539835472251</v>
      </c>
      <c r="BE23" s="255">
        <f t="shared" si="15"/>
        <v>0.97158519172359736</v>
      </c>
      <c r="BF23" s="255">
        <f t="shared" si="16"/>
        <v>0.99580176497714945</v>
      </c>
      <c r="BG23" s="255">
        <f t="shared" si="17"/>
        <v>0.62411923095571098</v>
      </c>
      <c r="BH23" s="255">
        <f t="shared" si="18"/>
        <v>0.99193220880480537</v>
      </c>
      <c r="BI23" s="255"/>
      <c r="BJ23" s="255">
        <f t="shared" si="10"/>
        <v>0.87583082662632705</v>
      </c>
      <c r="BK23" s="255">
        <f t="shared" si="11"/>
        <v>0.880803641133315</v>
      </c>
      <c r="BL23" s="255">
        <f t="shared" si="12"/>
        <v>1.0770742306536076</v>
      </c>
      <c r="BM23" s="255">
        <f t="shared" si="19"/>
        <v>0.67278753449943718</v>
      </c>
      <c r="BN23" s="255">
        <f t="shared" si="20"/>
        <v>1.0831292043520515</v>
      </c>
      <c r="BO23" s="255">
        <f t="shared" si="21"/>
        <v>0.8194996722073018</v>
      </c>
    </row>
    <row r="24" spans="1:67" s="18" customFormat="1" ht="16">
      <c r="A24" s="92">
        <f>'Bruker data input page'!A618</f>
        <v>679</v>
      </c>
      <c r="B24" s="92"/>
      <c r="C24" s="95">
        <f>'Bruker data input page'!B618</f>
        <v>44882.17083333333</v>
      </c>
      <c r="D24" s="92"/>
      <c r="E24" s="92" t="str">
        <f>'Bruker data input page'!G618</f>
        <v>GeoExploration</v>
      </c>
      <c r="F24" s="92" t="str">
        <f>'Bruker data input page'!H618</f>
        <v>Oxide3phase</v>
      </c>
      <c r="G24" s="96">
        <f>'Bruker data input page'!K618</f>
        <v>150</v>
      </c>
      <c r="H24" s="96"/>
      <c r="I24" s="252" t="str">
        <f>'Bruker data input page'!DJ618</f>
        <v>RS-5R</v>
      </c>
      <c r="J24" s="252" t="str">
        <f>'Bruker data input page'!DK618</f>
        <v/>
      </c>
      <c r="K24" s="252">
        <f>'Bruker data input page'!DL618</f>
        <v>0</v>
      </c>
      <c r="L24" s="252" t="str">
        <f>'Bruker data input page'!DM618</f>
        <v>STD</v>
      </c>
      <c r="M24" s="252" t="str">
        <f>'Bruker data input page'!DN618</f>
        <v/>
      </c>
      <c r="N24" s="252">
        <f>'Bruker data input page'!DO618</f>
        <v>0</v>
      </c>
      <c r="O24" s="252">
        <f>'Bruker data input page'!DP618</f>
        <v>0</v>
      </c>
      <c r="P24" s="252">
        <f>'Bruker data input page'!DQ618</f>
        <v>0</v>
      </c>
      <c r="Q24" s="252">
        <f>'Bruker data input page'!DR618</f>
        <v>0</v>
      </c>
      <c r="R24" s="252">
        <f>'Bruker data input page'!DS618</f>
        <v>0</v>
      </c>
      <c r="S24" s="252"/>
      <c r="T24" s="253">
        <f>'Bruker data input page'!X618*Calibrations!H$46+Calibrations!I$46</f>
        <v>53.864594556366029</v>
      </c>
      <c r="U24" s="254">
        <f>'Bruker data input page'!AJ618*Calibrations!O$46/0.5995+Calibrations!P$46</f>
        <v>1.0338514395181053</v>
      </c>
      <c r="V24" s="254">
        <f>'Corrected results'!M618</f>
        <v>1.1041661240115019</v>
      </c>
      <c r="W24" s="253">
        <f>'Bruker data input page'!V618*Calibrations!V$46+Calibrations!W$46</f>
        <v>17.574795985533449</v>
      </c>
      <c r="X24" s="254">
        <f>'Bruker data input page'!AR618*Calibrations!AC$46/0.6994+Calibrations!AD$46</f>
        <v>8.6390600614562345</v>
      </c>
      <c r="Y24" s="254">
        <f>'Bruker data input page'!T618*Calibrations!AQ$46+Calibrations!AR$46</f>
        <v>11.943044258232351</v>
      </c>
      <c r="Z24" s="254">
        <f>'Bruker data input page'!AP618*Calibrations!AJ$46/0.77446+Calibrations!AK$46</f>
        <v>0.13762618149657777</v>
      </c>
      <c r="AA24" s="254">
        <f>'Bruker data input page'!AH618*Calibrations!AX$46/0.7147+Calibrations!AY$46</f>
        <v>12.319338062825231</v>
      </c>
      <c r="AB24" s="254">
        <f>'Bruker data input page'!AF618*Calibrations!BE$46/0.83015+Calibrations!BF$46</f>
        <v>0.11905924364890158</v>
      </c>
      <c r="AC24" s="254"/>
      <c r="AD24" s="252"/>
      <c r="AE24" s="249">
        <f>'Bruker data input page'!AL618*Calibrations!BS$46*10000+Calibrations!BT$46</f>
        <v>200.08522248430728</v>
      </c>
      <c r="AF24" s="249">
        <f>'Corrected results'!V618</f>
        <v>411.02352848078419</v>
      </c>
      <c r="AG24" s="249">
        <f>'Bruker data input page'!AV618*Calibrations!CG$46*10000+Calibrations!CH$46</f>
        <v>101.59360134625669</v>
      </c>
      <c r="AH24" s="249">
        <f>'Bruker data input page'!AX618*Calibrations!CN$46*10000+Calibrations!CO$46</f>
        <v>86.433248480890086</v>
      </c>
      <c r="AI24" s="249">
        <f>'Bruker data input page'!AZ618*Calibrations!CU$46*10000+Calibrations!CV$46</f>
        <v>68.251793604675768</v>
      </c>
      <c r="AJ24" s="249"/>
      <c r="AK24" s="249">
        <f>'Bruker data input page'!BJ618*Calibrations!DI$46*10000+Calibrations!DJ$46</f>
        <v>82.377229629120592</v>
      </c>
      <c r="AL24" s="249">
        <f>'Bruker data input page'!BL618*Calibrations!DP$46*10000+Calibrations!DQ$46</f>
        <v>21.333064188248887</v>
      </c>
      <c r="AM24" s="249">
        <f>'Corrected results'!AC618</f>
        <v>26.086737866430376</v>
      </c>
      <c r="AN24" s="249">
        <f>'Corrected results'!AD618</f>
        <v>40.944972926341464</v>
      </c>
      <c r="AO24" s="249">
        <f>'Corrected results'!AE618</f>
        <v>66.650340212371702</v>
      </c>
      <c r="AP24" s="249">
        <f>'Corrected results'!AG618</f>
        <v>50.227672085293179</v>
      </c>
      <c r="AQ24" s="249"/>
      <c r="AR24" s="250"/>
      <c r="AS24" s="256">
        <f t="shared" si="0"/>
        <v>1.0699201413533956</v>
      </c>
      <c r="AT24" s="256">
        <f t="shared" si="1"/>
        <v>0.98462041858867189</v>
      </c>
      <c r="AU24" s="256">
        <f t="shared" si="2"/>
        <v>1.0515867847728593</v>
      </c>
      <c r="AV24" s="256">
        <f t="shared" si="3"/>
        <v>1.1362402447411313</v>
      </c>
      <c r="AW24" s="256">
        <f t="shared" si="4"/>
        <v>0.95070541008652298</v>
      </c>
      <c r="AX24" s="256">
        <f t="shared" si="5"/>
        <v>1.402108605378743</v>
      </c>
      <c r="AY24" s="256">
        <f t="shared" si="6"/>
        <v>0.87567029584248834</v>
      </c>
      <c r="AZ24" s="256">
        <f t="shared" si="7"/>
        <v>0.97463117585642667</v>
      </c>
      <c r="BA24" s="256">
        <f t="shared" si="8"/>
        <v>1.1935763774325971</v>
      </c>
      <c r="BB24" s="256" t="e">
        <f t="shared" si="9"/>
        <v>#DIV/0!</v>
      </c>
      <c r="BC24" s="256"/>
      <c r="BD24" s="256">
        <f t="shared" si="14"/>
        <v>0.75789857001631544</v>
      </c>
      <c r="BE24" s="256">
        <f t="shared" si="15"/>
        <v>1.1056896135171135</v>
      </c>
      <c r="BF24" s="256">
        <f t="shared" si="16"/>
        <v>0.9861062979495917</v>
      </c>
      <c r="BG24" s="256">
        <f t="shared" si="17"/>
        <v>0.63932281874988051</v>
      </c>
      <c r="BH24" s="256">
        <f t="shared" si="18"/>
        <v>1.028663053574616</v>
      </c>
      <c r="BI24" s="256"/>
      <c r="BJ24" s="256">
        <f t="shared" si="10"/>
        <v>0.85419885967274922</v>
      </c>
      <c r="BK24" s="256">
        <f t="shared" si="11"/>
        <v>0.880803641133315</v>
      </c>
      <c r="BL24" s="256">
        <f t="shared" si="12"/>
        <v>1.0770742306536076</v>
      </c>
      <c r="BM24" s="256">
        <f t="shared" si="19"/>
        <v>0.63389670513359075</v>
      </c>
      <c r="BN24" s="256">
        <f t="shared" si="20"/>
        <v>1.0318588104249209</v>
      </c>
      <c r="BO24" s="256">
        <f t="shared" si="21"/>
        <v>0.77760842335090263</v>
      </c>
    </row>
    <row r="25" spans="1:67">
      <c r="C25" s="95"/>
      <c r="I25" s="252"/>
      <c r="J25" s="252"/>
      <c r="K25" s="252"/>
      <c r="L25" s="252"/>
      <c r="M25" s="252"/>
      <c r="N25" s="252"/>
      <c r="O25" s="252"/>
      <c r="P25" s="252"/>
      <c r="Q25" s="252"/>
      <c r="R25" s="252"/>
      <c r="S25" s="252"/>
      <c r="T25" s="253"/>
      <c r="U25" s="254"/>
      <c r="V25" s="252"/>
      <c r="W25" s="253"/>
      <c r="X25" s="254"/>
      <c r="Y25" s="254"/>
      <c r="Z25" s="254"/>
      <c r="AA25" s="254"/>
      <c r="AB25" s="254"/>
      <c r="AC25" s="254"/>
      <c r="AD25" s="252"/>
      <c r="AE25" s="249"/>
      <c r="AF25" s="249"/>
      <c r="AG25" s="249"/>
      <c r="AH25" s="249"/>
      <c r="AI25" s="249"/>
      <c r="AJ25" s="249"/>
      <c r="AK25" s="249"/>
      <c r="AL25" s="249"/>
      <c r="AM25" s="254"/>
      <c r="AN25" s="249"/>
      <c r="AO25" s="252"/>
      <c r="AP25" s="252"/>
      <c r="AQ25" s="252"/>
      <c r="AR25" s="257"/>
      <c r="AS25" s="255"/>
      <c r="AT25" s="255"/>
      <c r="AU25" s="258"/>
      <c r="AV25" s="258"/>
      <c r="AW25" s="258"/>
      <c r="AX25" s="258"/>
      <c r="AY25" s="258"/>
      <c r="AZ25" s="258"/>
      <c r="BA25" s="258"/>
      <c r="BB25" s="258"/>
      <c r="BC25" s="258"/>
      <c r="BD25" s="258"/>
      <c r="BE25" s="258"/>
      <c r="BF25" s="258"/>
      <c r="BG25" s="258"/>
      <c r="BH25" s="258"/>
      <c r="BI25" s="258"/>
      <c r="BJ25" s="258"/>
      <c r="BK25" s="258"/>
      <c r="BL25" s="258"/>
      <c r="BM25" s="258"/>
      <c r="BN25" s="258"/>
      <c r="BO25" s="258"/>
    </row>
    <row r="26" spans="1:67">
      <c r="C26" s="95"/>
      <c r="I26" s="252"/>
      <c r="J26" s="252"/>
      <c r="K26" s="252"/>
      <c r="L26" s="252"/>
      <c r="M26" s="252"/>
      <c r="N26" s="252"/>
      <c r="O26" s="252"/>
      <c r="P26" s="252"/>
      <c r="Q26" s="252"/>
      <c r="R26" s="259" t="s">
        <v>847</v>
      </c>
      <c r="S26" s="244" t="s">
        <v>758</v>
      </c>
      <c r="T26" s="260">
        <f>AVERAGE(T2:T24)</f>
        <v>54.413790782093429</v>
      </c>
      <c r="U26" s="260">
        <f t="shared" ref="U26:AP26" si="22">AVERAGE(U2:U24)</f>
        <v>1.0326828610931718</v>
      </c>
      <c r="V26" s="260">
        <f t="shared" si="22"/>
        <v>1.1028067000902093</v>
      </c>
      <c r="W26" s="260">
        <f t="shared" si="22"/>
        <v>17.74982302671842</v>
      </c>
      <c r="X26" s="260">
        <f t="shared" si="22"/>
        <v>8.5750964858622929</v>
      </c>
      <c r="Y26" s="260">
        <f t="shared" si="22"/>
        <v>12.404049159202822</v>
      </c>
      <c r="Z26" s="260">
        <f t="shared" si="22"/>
        <v>0.13822376837060182</v>
      </c>
      <c r="AA26" s="260">
        <f t="shared" si="22"/>
        <v>12.231487775211413</v>
      </c>
      <c r="AB26" s="260">
        <f t="shared" si="22"/>
        <v>0.12070314863326366</v>
      </c>
      <c r="AC26" s="260"/>
      <c r="AD26" s="260"/>
      <c r="AE26" s="261">
        <f t="shared" si="22"/>
        <v>208.86740576688379</v>
      </c>
      <c r="AF26" s="261">
        <f t="shared" si="22"/>
        <v>368.12179884372699</v>
      </c>
      <c r="AG26" s="261">
        <f t="shared" si="22"/>
        <v>102.59247683677084</v>
      </c>
      <c r="AH26" s="261">
        <f t="shared" si="22"/>
        <v>89.873891458957942</v>
      </c>
      <c r="AI26" s="261">
        <f t="shared" si="22"/>
        <v>70.371003648568774</v>
      </c>
      <c r="AJ26" s="261">
        <f t="shared" si="22"/>
        <v>2.7244146209799109</v>
      </c>
      <c r="AK26" s="261">
        <f t="shared" si="22"/>
        <v>82.150474886830466</v>
      </c>
      <c r="AL26" s="261">
        <f t="shared" si="22"/>
        <v>21.543113391320276</v>
      </c>
      <c r="AM26" s="260">
        <f>AVERAGE(AM2:AM24)</f>
        <v>26.265300693961361</v>
      </c>
      <c r="AN26" s="261">
        <f t="shared" si="22"/>
        <v>40.108003400369114</v>
      </c>
      <c r="AO26" s="261">
        <f t="shared" si="22"/>
        <v>65.432421504808715</v>
      </c>
      <c r="AP26" s="261">
        <f t="shared" si="22"/>
        <v>62.350721903895362</v>
      </c>
      <c r="AQ26" s="261"/>
      <c r="AR26" s="257"/>
      <c r="AS26" s="255"/>
      <c r="AT26" s="255"/>
      <c r="AU26" s="258"/>
      <c r="AV26" s="258"/>
      <c r="AW26" s="258"/>
      <c r="AX26" s="258"/>
      <c r="AY26" s="258"/>
      <c r="AZ26" s="258"/>
      <c r="BA26" s="258"/>
      <c r="BB26" s="258"/>
      <c r="BC26" s="258"/>
      <c r="BD26" s="258"/>
      <c r="BE26" s="258"/>
      <c r="BF26" s="258"/>
      <c r="BG26" s="258"/>
      <c r="BH26" s="258"/>
      <c r="BI26" s="258"/>
      <c r="BJ26" s="258"/>
      <c r="BK26" s="258"/>
      <c r="BL26" s="258"/>
      <c r="BM26" s="258"/>
      <c r="BN26" s="258"/>
      <c r="BO26" s="258"/>
    </row>
    <row r="27" spans="1:67">
      <c r="C27" s="95"/>
      <c r="I27" s="252"/>
      <c r="J27" s="252"/>
      <c r="K27" s="252"/>
      <c r="L27" s="252"/>
      <c r="M27" s="252"/>
      <c r="N27" s="252"/>
      <c r="O27" s="252"/>
      <c r="P27" s="252"/>
      <c r="Q27" s="252"/>
      <c r="R27" s="252"/>
      <c r="S27" s="252" t="s">
        <v>753</v>
      </c>
      <c r="T27" s="253">
        <f>STDEV(T2:T24)</f>
        <v>2.3551022278570697</v>
      </c>
      <c r="U27" s="253">
        <f t="shared" ref="U27:AP27" si="23">STDEV(U2:U24)</f>
        <v>2.4658245254832324E-2</v>
      </c>
      <c r="V27" s="253">
        <f t="shared" si="23"/>
        <v>2.8570978840411983E-2</v>
      </c>
      <c r="W27" s="253">
        <f t="shared" si="23"/>
        <v>0.80450718630746287</v>
      </c>
      <c r="X27" s="253">
        <f t="shared" si="23"/>
        <v>0.25021613106328205</v>
      </c>
      <c r="Y27" s="253">
        <f t="shared" si="23"/>
        <v>1.0603630016976733</v>
      </c>
      <c r="Z27" s="253">
        <f t="shared" si="23"/>
        <v>4.8343129495453298E-3</v>
      </c>
      <c r="AA27" s="253">
        <f t="shared" si="23"/>
        <v>0.28463307868956789</v>
      </c>
      <c r="AB27" s="253">
        <f t="shared" si="23"/>
        <v>6.2691071627110967E-3</v>
      </c>
      <c r="AC27" s="253"/>
      <c r="AD27" s="253"/>
      <c r="AE27" s="253">
        <f t="shared" si="23"/>
        <v>35.096414921098251</v>
      </c>
      <c r="AF27" s="253">
        <f t="shared" si="23"/>
        <v>31.850325278806515</v>
      </c>
      <c r="AG27" s="253">
        <f t="shared" si="23"/>
        <v>5.6344176592088386</v>
      </c>
      <c r="AH27" s="253">
        <f t="shared" si="23"/>
        <v>3.4030606446504348</v>
      </c>
      <c r="AI27" s="253">
        <f t="shared" si="23"/>
        <v>4.8494362991148119</v>
      </c>
      <c r="AJ27" s="253"/>
      <c r="AK27" s="253">
        <f t="shared" si="23"/>
        <v>3.4873348689208155</v>
      </c>
      <c r="AL27" s="253">
        <f t="shared" si="23"/>
        <v>1.345530189115026</v>
      </c>
      <c r="AM27" s="253">
        <f>STDEV(AM2:AM24)</f>
        <v>1.1438352137666836</v>
      </c>
      <c r="AN27" s="253">
        <f t="shared" si="23"/>
        <v>8.8178837129846297</v>
      </c>
      <c r="AO27" s="253">
        <f t="shared" si="23"/>
        <v>11.672004197607805</v>
      </c>
      <c r="AP27" s="253">
        <f t="shared" si="23"/>
        <v>10.082344266275957</v>
      </c>
      <c r="AQ27" s="253"/>
      <c r="AR27" s="257"/>
      <c r="AS27" s="255"/>
      <c r="AT27" s="255"/>
      <c r="AU27" s="258"/>
      <c r="AV27" s="258"/>
      <c r="AW27" s="258"/>
      <c r="AX27" s="258"/>
      <c r="AY27" s="258"/>
      <c r="AZ27" s="258"/>
      <c r="BA27" s="258"/>
      <c r="BB27" s="258"/>
      <c r="BC27" s="258"/>
      <c r="BD27" s="258"/>
      <c r="BE27" s="258"/>
      <c r="BF27" s="258"/>
      <c r="BG27" s="258"/>
      <c r="BH27" s="258"/>
      <c r="BI27" s="258"/>
      <c r="BJ27" s="258"/>
      <c r="BK27" s="258"/>
      <c r="BL27" s="258"/>
      <c r="BM27" s="258"/>
      <c r="BN27" s="258"/>
      <c r="BO27" s="258"/>
    </row>
    <row r="28" spans="1:67">
      <c r="A28" s="212"/>
      <c r="B28" s="212"/>
      <c r="C28" s="213"/>
      <c r="D28" s="214"/>
      <c r="E28" s="214"/>
      <c r="F28" s="214"/>
      <c r="G28" s="212"/>
      <c r="H28" s="212"/>
      <c r="I28" s="262"/>
      <c r="J28" s="262"/>
      <c r="K28" s="262"/>
      <c r="L28" s="262"/>
      <c r="M28" s="262"/>
      <c r="N28" s="262"/>
      <c r="O28" s="262"/>
      <c r="P28" s="262"/>
      <c r="Q28" s="262"/>
      <c r="R28" s="262"/>
      <c r="S28" s="262" t="s">
        <v>754</v>
      </c>
      <c r="T28" s="263">
        <f>T27/T26*100</f>
        <v>4.328134823924251</v>
      </c>
      <c r="U28" s="263">
        <f t="shared" ref="U28:AN28" si="24">U27/U26*100</f>
        <v>2.3877848838054438</v>
      </c>
      <c r="V28" s="263">
        <f>V27/V26*100</f>
        <v>2.5907512928670893</v>
      </c>
      <c r="W28" s="263">
        <f t="shared" si="24"/>
        <v>4.5324800427387686</v>
      </c>
      <c r="X28" s="263">
        <f t="shared" si="24"/>
        <v>2.9179395412729385</v>
      </c>
      <c r="Y28" s="263">
        <f t="shared" si="24"/>
        <v>8.5485230515308608</v>
      </c>
      <c r="Z28" s="263">
        <f t="shared" si="24"/>
        <v>3.4974541690859571</v>
      </c>
      <c r="AA28" s="263">
        <f t="shared" si="24"/>
        <v>2.3270519819053508</v>
      </c>
      <c r="AB28" s="263">
        <f t="shared" si="24"/>
        <v>5.1938223929507679</v>
      </c>
      <c r="AC28" s="263"/>
      <c r="AD28" s="263"/>
      <c r="AE28" s="263">
        <f t="shared" si="24"/>
        <v>16.80320334914737</v>
      </c>
      <c r="AF28" s="263">
        <f t="shared" si="24"/>
        <v>8.6521160601867635</v>
      </c>
      <c r="AG28" s="263">
        <f t="shared" si="24"/>
        <v>5.4920378500788569</v>
      </c>
      <c r="AH28" s="263">
        <f t="shared" si="24"/>
        <v>3.7864841383935017</v>
      </c>
      <c r="AI28" s="263">
        <f t="shared" si="24"/>
        <v>6.8912421987510495</v>
      </c>
      <c r="AJ28" s="263"/>
      <c r="AK28" s="263">
        <f t="shared" si="24"/>
        <v>4.245057467683452</v>
      </c>
      <c r="AL28" s="263">
        <f t="shared" si="24"/>
        <v>6.2457554981683403</v>
      </c>
      <c r="AM28" s="263">
        <f>AM27/AM26*100</f>
        <v>4.3549290643745113</v>
      </c>
      <c r="AN28" s="263">
        <f t="shared" si="24"/>
        <v>21.985346976667202</v>
      </c>
      <c r="AO28" s="263">
        <f>AO27/AO26*100</f>
        <v>17.838258051858915</v>
      </c>
      <c r="AP28" s="263">
        <f>AP27/AP26*100</f>
        <v>16.170372945828014</v>
      </c>
      <c r="AQ28" s="253"/>
      <c r="AR28" s="257"/>
      <c r="AS28" s="255"/>
      <c r="AT28" s="255"/>
      <c r="AU28" s="258"/>
      <c r="AV28" s="258"/>
      <c r="AW28" s="258"/>
      <c r="AX28" s="258"/>
      <c r="AY28" s="258"/>
      <c r="AZ28" s="258"/>
      <c r="BA28" s="258"/>
      <c r="BB28" s="258"/>
      <c r="BC28" s="258"/>
      <c r="BD28" s="258"/>
      <c r="BE28" s="258"/>
      <c r="BF28" s="258"/>
      <c r="BG28" s="258"/>
      <c r="BH28" s="258"/>
      <c r="BI28" s="258"/>
      <c r="BJ28" s="258"/>
      <c r="BK28" s="258"/>
      <c r="BL28" s="258"/>
      <c r="BM28" s="258"/>
      <c r="BN28" s="258"/>
      <c r="BO28" s="258"/>
    </row>
    <row r="29" spans="1:67">
      <c r="C29" s="95"/>
      <c r="I29" s="252"/>
      <c r="J29" s="252"/>
      <c r="K29" s="252"/>
      <c r="L29" s="252"/>
      <c r="M29" s="252"/>
      <c r="N29" s="252"/>
      <c r="O29" s="252"/>
      <c r="P29" s="252"/>
      <c r="Q29" s="252"/>
      <c r="R29" s="245"/>
      <c r="S29" s="245"/>
      <c r="T29" s="246"/>
      <c r="U29" s="247"/>
      <c r="V29" s="247"/>
      <c r="W29" s="246"/>
      <c r="X29" s="247"/>
      <c r="Y29" s="247"/>
      <c r="Z29" s="247"/>
      <c r="AA29" s="247"/>
      <c r="AB29" s="247"/>
      <c r="AC29" s="247"/>
      <c r="AD29" s="245"/>
      <c r="AE29" s="248"/>
      <c r="AF29" s="248"/>
      <c r="AG29" s="248"/>
      <c r="AH29" s="248"/>
      <c r="AI29" s="248"/>
      <c r="AJ29" s="248"/>
      <c r="AK29" s="248"/>
      <c r="AL29" s="248"/>
      <c r="AM29" s="248"/>
      <c r="AN29" s="248"/>
      <c r="AO29" s="248"/>
      <c r="AP29" s="248"/>
      <c r="AQ29" s="249"/>
      <c r="AR29" s="257"/>
      <c r="AS29" s="255"/>
      <c r="AT29" s="255"/>
      <c r="AU29" s="258"/>
      <c r="AV29" s="258"/>
      <c r="AW29" s="258"/>
      <c r="AX29" s="258"/>
      <c r="AY29" s="258"/>
      <c r="AZ29" s="258"/>
      <c r="BA29" s="258"/>
      <c r="BB29" s="258"/>
      <c r="BC29" s="258"/>
      <c r="BD29" s="258"/>
      <c r="BE29" s="258"/>
      <c r="BF29" s="258"/>
      <c r="BG29" s="258"/>
      <c r="BH29" s="258"/>
      <c r="BI29" s="258"/>
      <c r="BJ29" s="258"/>
      <c r="BK29" s="258"/>
      <c r="BL29" s="258"/>
      <c r="BM29" s="258"/>
      <c r="BN29" s="258"/>
      <c r="BO29" s="258"/>
    </row>
    <row r="30" spans="1:67">
      <c r="C30" s="95"/>
      <c r="I30" s="252"/>
      <c r="J30" s="252"/>
      <c r="K30" s="252"/>
      <c r="L30" s="252"/>
      <c r="M30" s="252"/>
      <c r="N30" s="252"/>
      <c r="O30" s="252"/>
      <c r="P30" s="252"/>
      <c r="Q30" s="252"/>
      <c r="R30" s="259" t="s">
        <v>847</v>
      </c>
      <c r="S30" s="244" t="s">
        <v>755</v>
      </c>
      <c r="T30" s="238">
        <v>50.344500000000004</v>
      </c>
      <c r="U30" s="238">
        <v>1.0499999999999998</v>
      </c>
      <c r="V30" s="238">
        <v>1.0499999999999998</v>
      </c>
      <c r="W30" s="238">
        <v>15.467500000000001</v>
      </c>
      <c r="X30" s="238">
        <v>9.0869999999999997</v>
      </c>
      <c r="Y30" s="238">
        <v>8.5179166666666664</v>
      </c>
      <c r="Z30" s="238">
        <v>0.15716666666666668</v>
      </c>
      <c r="AA30" s="238">
        <v>12.639999999999999</v>
      </c>
      <c r="AB30" s="238">
        <v>9.9750000000000005E-2</v>
      </c>
      <c r="AC30" s="238"/>
      <c r="AD30" s="238"/>
      <c r="AE30" s="264">
        <v>264</v>
      </c>
      <c r="AF30" s="264">
        <v>371.73500000000001</v>
      </c>
      <c r="AG30" s="264">
        <v>103.02500000000001</v>
      </c>
      <c r="AH30" s="264">
        <v>135.19499999999999</v>
      </c>
      <c r="AI30" s="264">
        <v>66.349999999999994</v>
      </c>
      <c r="AJ30" s="244"/>
      <c r="AK30" s="264">
        <v>96.438000000000002</v>
      </c>
      <c r="AL30" s="264">
        <v>24.22</v>
      </c>
      <c r="AM30" s="264">
        <v>24.22</v>
      </c>
      <c r="AN30" s="264">
        <v>64.592500000000001</v>
      </c>
      <c r="AO30" s="264">
        <v>64.592500000000001</v>
      </c>
      <c r="AP30" s="264">
        <v>64.592500000000001</v>
      </c>
      <c r="AQ30" s="264"/>
      <c r="AR30" s="257"/>
      <c r="AS30" s="255"/>
      <c r="AT30" s="255"/>
      <c r="AU30" s="258"/>
      <c r="AV30" s="258"/>
      <c r="AW30" s="258"/>
      <c r="AX30" s="258"/>
      <c r="AY30" s="258"/>
      <c r="AZ30" s="258"/>
      <c r="BA30" s="258"/>
      <c r="BB30" s="258"/>
      <c r="BC30" s="258"/>
      <c r="BD30" s="258"/>
      <c r="BE30" s="258"/>
      <c r="BF30" s="258"/>
      <c r="BG30" s="258"/>
      <c r="BH30" s="258"/>
      <c r="BI30" s="258"/>
      <c r="BJ30" s="258"/>
      <c r="BK30" s="258"/>
      <c r="BL30" s="258"/>
      <c r="BM30" s="258"/>
      <c r="BN30" s="258"/>
      <c r="BO30" s="258"/>
    </row>
    <row r="31" spans="1:67">
      <c r="C31" s="95"/>
      <c r="I31" s="252"/>
      <c r="J31" s="252"/>
      <c r="K31" s="252"/>
      <c r="L31" s="252"/>
      <c r="M31" s="252"/>
      <c r="N31" s="252"/>
      <c r="O31" s="252"/>
      <c r="P31" s="252"/>
      <c r="Q31" s="252"/>
      <c r="R31" s="262"/>
      <c r="S31" s="262" t="s">
        <v>756</v>
      </c>
      <c r="T31" s="265">
        <f>T26/T30</f>
        <v>1.0808289044899329</v>
      </c>
      <c r="U31" s="265">
        <f t="shared" ref="U31:AE31" si="25">U26/U30</f>
        <v>0.98350748675540178</v>
      </c>
      <c r="V31" s="265">
        <f>V26/V30</f>
        <v>1.0502920953240091</v>
      </c>
      <c r="W31" s="265">
        <f t="shared" si="25"/>
        <v>1.1475560385788537</v>
      </c>
      <c r="X31" s="265">
        <f t="shared" si="25"/>
        <v>0.94366638999254904</v>
      </c>
      <c r="Y31" s="265">
        <f t="shared" si="25"/>
        <v>1.456230395836559</v>
      </c>
      <c r="Z31" s="265">
        <f t="shared" si="25"/>
        <v>0.87947254530605612</v>
      </c>
      <c r="AA31" s="265">
        <f t="shared" si="25"/>
        <v>0.96768099487432069</v>
      </c>
      <c r="AB31" s="265">
        <f t="shared" si="25"/>
        <v>1.2100566279023925</v>
      </c>
      <c r="AC31" s="265"/>
      <c r="AD31" s="265"/>
      <c r="AE31" s="265">
        <f t="shared" si="25"/>
        <v>0.79116441578365071</v>
      </c>
      <c r="AF31" s="265">
        <f>AF26/AF30</f>
        <v>0.99028016959319676</v>
      </c>
      <c r="AG31" s="265">
        <f>AG26/AG30</f>
        <v>0.99580176497714956</v>
      </c>
      <c r="AH31" s="265">
        <f>AH26/AH30</f>
        <v>0.66477230266620768</v>
      </c>
      <c r="AI31" s="265">
        <f>AI26/AI30</f>
        <v>1.0606029185918429</v>
      </c>
      <c r="AJ31" s="265"/>
      <c r="AK31" s="265">
        <f t="shared" ref="AK31:AP31" si="26">AK26/AK30</f>
        <v>0.85184755891692554</v>
      </c>
      <c r="AL31" s="265">
        <f t="shared" si="26"/>
        <v>0.8894761928703665</v>
      </c>
      <c r="AM31" s="265">
        <f t="shared" si="26"/>
        <v>1.0844467668852751</v>
      </c>
      <c r="AN31" s="266">
        <f t="shared" si="26"/>
        <v>0.62093901614535918</v>
      </c>
      <c r="AO31" s="265">
        <f t="shared" si="26"/>
        <v>1.0130033905609586</v>
      </c>
      <c r="AP31" s="265">
        <f t="shared" si="26"/>
        <v>0.96529352330216911</v>
      </c>
      <c r="AQ31" s="254"/>
      <c r="AR31" s="257"/>
      <c r="AS31" s="255"/>
      <c r="AT31" s="255"/>
      <c r="AU31" s="258"/>
      <c r="AV31" s="258"/>
      <c r="AW31" s="258"/>
      <c r="AX31" s="258"/>
      <c r="AY31" s="258"/>
      <c r="AZ31" s="258"/>
      <c r="BA31" s="258"/>
      <c r="BB31" s="258"/>
      <c r="BC31" s="258"/>
      <c r="BD31" s="258"/>
      <c r="BE31" s="258"/>
      <c r="BF31" s="258"/>
      <c r="BG31" s="258"/>
      <c r="BH31" s="258"/>
      <c r="BI31" s="258"/>
      <c r="BJ31" s="258"/>
      <c r="BK31" s="258"/>
      <c r="BL31" s="258"/>
      <c r="BM31" s="258"/>
      <c r="BN31" s="258"/>
      <c r="BO31" s="258"/>
    </row>
    <row r="32" spans="1:67">
      <c r="C32" s="95"/>
      <c r="I32" s="252"/>
      <c r="J32" s="252"/>
      <c r="K32" s="252"/>
      <c r="L32" s="252"/>
      <c r="M32" s="252"/>
      <c r="N32" s="252"/>
      <c r="O32" s="252"/>
      <c r="P32" s="252"/>
      <c r="Q32" s="252"/>
      <c r="R32" s="252"/>
      <c r="S32" s="254"/>
      <c r="T32" s="254"/>
      <c r="U32" s="254"/>
      <c r="V32" s="252"/>
      <c r="W32" s="254"/>
      <c r="X32" s="254"/>
      <c r="Y32" s="254"/>
      <c r="Z32" s="254"/>
      <c r="AA32" s="254"/>
      <c r="AB32" s="254"/>
      <c r="AC32" s="254"/>
      <c r="AD32" s="254"/>
      <c r="AE32" s="254"/>
      <c r="AF32" s="254"/>
      <c r="AG32" s="254"/>
      <c r="AH32" s="254"/>
      <c r="AI32" s="254"/>
      <c r="AJ32" s="254"/>
      <c r="AK32" s="254"/>
      <c r="AL32" s="254"/>
      <c r="AM32" s="254"/>
      <c r="AN32" s="254"/>
      <c r="AO32" s="252"/>
      <c r="AP32" s="252"/>
      <c r="AQ32" s="252"/>
      <c r="AR32" s="257"/>
      <c r="AS32" s="255"/>
      <c r="AT32" s="255"/>
      <c r="AU32" s="258"/>
      <c r="AV32" s="258"/>
      <c r="AW32" s="258"/>
      <c r="AX32" s="258"/>
      <c r="AY32" s="258"/>
      <c r="AZ32" s="258"/>
      <c r="BA32" s="258"/>
      <c r="BB32" s="258"/>
      <c r="BC32" s="258"/>
      <c r="BD32" s="258"/>
      <c r="BE32" s="258"/>
      <c r="BF32" s="258"/>
      <c r="BG32" s="258"/>
      <c r="BH32" s="258"/>
      <c r="BI32" s="258"/>
      <c r="BJ32" s="258"/>
      <c r="BK32" s="258"/>
      <c r="BL32" s="258"/>
      <c r="BM32" s="258"/>
      <c r="BN32" s="258"/>
      <c r="BO32" s="258"/>
    </row>
    <row r="33" spans="1:67" s="18" customFormat="1" ht="16">
      <c r="A33" s="92">
        <f>'Bruker data input page'!A3</f>
        <v>48</v>
      </c>
      <c r="B33" s="92"/>
      <c r="C33" s="95">
        <f>'Bruker data input page'!B3</f>
        <v>44873.966666666667</v>
      </c>
      <c r="D33" s="92"/>
      <c r="E33" s="92" t="str">
        <f>'Bruker data input page'!G3</f>
        <v>GeoExploration</v>
      </c>
      <c r="F33" s="92" t="str">
        <f>'Bruker data input page'!H3</f>
        <v>Oxide3phase</v>
      </c>
      <c r="G33" s="96">
        <f>'Bruker data input page'!K3</f>
        <v>150</v>
      </c>
      <c r="H33" s="96"/>
      <c r="I33" s="252" t="str">
        <f>'Bruker data input page'!DJ3</f>
        <v>RS-11R</v>
      </c>
      <c r="J33" s="252" t="str">
        <f>'Bruker data input page'!DK3</f>
        <v/>
      </c>
      <c r="K33" s="252" t="str">
        <f>'Bruker data input page'!DL3</f>
        <v/>
      </c>
      <c r="L33" s="252" t="str">
        <f>'Bruker data input page'!DM3</f>
        <v>STD</v>
      </c>
      <c r="M33" s="252" t="str">
        <f>'Bruker data input page'!DN3</f>
        <v/>
      </c>
      <c r="N33" s="252">
        <f>'Bruker data input page'!DO3</f>
        <v>0</v>
      </c>
      <c r="O33" s="252">
        <f>'Bruker data input page'!DP3</f>
        <v>0</v>
      </c>
      <c r="P33" s="252">
        <f>'Bruker data input page'!DQ3</f>
        <v>0</v>
      </c>
      <c r="Q33" s="252">
        <f>'Bruker data input page'!DR3</f>
        <v>0</v>
      </c>
      <c r="R33" s="252">
        <f>'Bruker data input page'!DS3</f>
        <v>0</v>
      </c>
      <c r="S33" s="252"/>
      <c r="T33" s="253">
        <f>'Bruker data input page'!X3*Calibrations!H$46+Calibrations!I$46</f>
        <v>53.594445475679194</v>
      </c>
      <c r="U33" s="254">
        <f>'Bruker data input page'!AJ3*Calibrations!O$46/0.5995+Calibrations!P$46</f>
        <v>0.93837929912032714</v>
      </c>
      <c r="V33" s="254">
        <f>'Corrected results'!M3</f>
        <v>0.99346987731906022</v>
      </c>
      <c r="W33" s="253">
        <f>'Bruker data input page'!V3*Calibrations!V$46+Calibrations!W$46</f>
        <v>18.414590297491856</v>
      </c>
      <c r="X33" s="254">
        <f>'Bruker data input page'!AR3*Calibrations!AC$46/0.6994+Calibrations!AD$46</f>
        <v>8.3517899347645876</v>
      </c>
      <c r="Y33" s="254">
        <f>'Bruker data input page'!T3*Calibrations!AQ$46+Calibrations!AR$46</f>
        <v>12.608067110958061</v>
      </c>
      <c r="Z33" s="254">
        <f>'Bruker data input page'!AP3*Calibrations!AJ$46/0.77446+Calibrations!AK$46</f>
        <v>0.11898147102702751</v>
      </c>
      <c r="AA33" s="254">
        <f>'Bruker data input page'!AH3*Calibrations!AX$46/0.7147+Calibrations!AY$46</f>
        <v>11.378512741170159</v>
      </c>
      <c r="AB33" s="254">
        <f>'Bruker data input page'!AF3*Calibrations!BE$46/0.83015+Calibrations!BF$46</f>
        <v>8.0913838937801602E-2</v>
      </c>
      <c r="AC33" s="254"/>
      <c r="AD33" s="252"/>
      <c r="AE33" s="249">
        <f>'Bruker data input page'!AL3*Calibrations!BS$46*10000+Calibrations!BT$46</f>
        <v>253.34976561253663</v>
      </c>
      <c r="AF33" s="249">
        <f>'Corrected results'!V3</f>
        <v>329.4596860526708</v>
      </c>
      <c r="AG33" s="249">
        <f>'Bruker data input page'!AV3*Calibrations!CG$46*10000+Calibrations!CH$46</f>
        <v>81.616091535974007</v>
      </c>
      <c r="AH33" s="249">
        <f>'Bruker data input page'!AX3*Calibrations!CN$46*10000+Calibrations!CO$46</f>
        <v>68.961931540311781</v>
      </c>
      <c r="AI33" s="249">
        <f>'Bruker data input page'!AZ3*Calibrations!CU$46*10000+Calibrations!CV$46</f>
        <v>60.940518953244933</v>
      </c>
      <c r="AJ33" s="249"/>
      <c r="AK33" s="249">
        <f>'Bruker data input page'!BJ3*Calibrations!DI$46*10000+Calibrations!DJ$46</f>
        <v>78.204942370982366</v>
      </c>
      <c r="AL33" s="249">
        <f>'Bruker data input page'!BL3*Calibrations!DP$46*10000+Calibrations!DQ$46</f>
        <v>21.333064188248887</v>
      </c>
      <c r="AM33" s="249">
        <f>'Corrected results'!AC3</f>
        <v>26.086737866430376</v>
      </c>
      <c r="AN33" s="249">
        <f>'Corrected results'!AD3</f>
        <v>35.884970840423698</v>
      </c>
      <c r="AO33" s="249">
        <f>'Corrected results'!AE3</f>
        <v>59.922802091748203</v>
      </c>
      <c r="AP33" s="249">
        <f>'Corrected results'!AG3</f>
        <v>65.298083855252628</v>
      </c>
      <c r="AQ33" s="249"/>
      <c r="AR33" s="267"/>
      <c r="AS33" s="251">
        <f t="shared" ref="AS33:AS55" si="27">T33/T$61</f>
        <v>1.0786303491960594</v>
      </c>
      <c r="AT33" s="251">
        <f t="shared" ref="AT33:AT55" si="28">U33/U$61</f>
        <v>0.92451162474909088</v>
      </c>
      <c r="AU33" s="251">
        <f t="shared" ref="AU33:AU55" si="29">V33/V$61</f>
        <v>0.97878805647198064</v>
      </c>
      <c r="AV33" s="251">
        <f t="shared" ref="AV33:AV55" si="30">W33/W$61</f>
        <v>1.1961409741793998</v>
      </c>
      <c r="AW33" s="251">
        <f t="shared" ref="AW33:AW55" si="31">X33/X$61</f>
        <v>0.89822302182048408</v>
      </c>
      <c r="AX33" s="251">
        <f t="shared" ref="AX33:AX55" si="32">Y33/Y$61</f>
        <v>1.4918876803910417</v>
      </c>
      <c r="AY33" s="251">
        <f t="shared" ref="AY33:AY55" si="33">Z33/Z$61</f>
        <v>0.81587294418533141</v>
      </c>
      <c r="AZ33" s="251">
        <f t="shared" ref="AZ33:AZ55" si="34">AA33/AA$61</f>
        <v>0.91582726923610669</v>
      </c>
      <c r="BA33" s="251">
        <f t="shared" ref="BA33:BA55" si="35">AB33/AB$61</f>
        <v>1.6857049778708666</v>
      </c>
      <c r="BB33" s="251" t="e">
        <f t="shared" ref="BB33:BB55" si="36">AC33/AC$61</f>
        <v>#DIV/0!</v>
      </c>
      <c r="BC33" s="251"/>
      <c r="BD33" s="251">
        <f>AE33/AE$61</f>
        <v>1.0412204735021233</v>
      </c>
      <c r="BE33" s="251">
        <f>AF33/AF$61</f>
        <v>0.85805731339897595</v>
      </c>
      <c r="BF33" s="251">
        <f>AG33/AG$61</f>
        <v>0.79227385852520515</v>
      </c>
      <c r="BG33" s="251">
        <f>AH33/AH$61</f>
        <v>0.77993589165699817</v>
      </c>
      <c r="BH33" s="251">
        <f>AI33/AI$61</f>
        <v>0.9453272155936544</v>
      </c>
      <c r="BI33" s="251"/>
      <c r="BJ33" s="251">
        <f>AK33/AK$61</f>
        <v>0.88270418152964947</v>
      </c>
      <c r="BK33" s="251">
        <f>AL33/AL$61</f>
        <v>0.86176789288018119</v>
      </c>
      <c r="BL33" s="251">
        <f>AM33/AM$61</f>
        <v>1.0537967225380882</v>
      </c>
      <c r="BM33" s="251">
        <f t="shared" ref="BM33:BO44" si="37">AN33/AN$61</f>
        <v>0.57411360435843051</v>
      </c>
      <c r="BN33" s="251">
        <f t="shared" si="37"/>
        <v>0.95868813841689793</v>
      </c>
      <c r="BO33" s="251">
        <f t="shared" si="37"/>
        <v>1.0446857668226963</v>
      </c>
    </row>
    <row r="34" spans="1:67" s="18" customFormat="1" ht="16">
      <c r="A34" s="92">
        <f>'Bruker data input page'!A83</f>
        <v>130</v>
      </c>
      <c r="B34" s="92"/>
      <c r="C34" s="95">
        <f>'Bruker data input page'!B83</f>
        <v>44875.138888888891</v>
      </c>
      <c r="D34" s="92"/>
      <c r="E34" s="92" t="str">
        <f>'Bruker data input page'!G83</f>
        <v>GeoExploration</v>
      </c>
      <c r="F34" s="92" t="str">
        <f>'Bruker data input page'!H83</f>
        <v>Oxide3phase</v>
      </c>
      <c r="G34" s="96">
        <f>'Bruker data input page'!K83</f>
        <v>150</v>
      </c>
      <c r="H34" s="96"/>
      <c r="I34" s="252" t="str">
        <f>'Bruker data input page'!DJ83</f>
        <v>RS-11R</v>
      </c>
      <c r="J34" s="252" t="str">
        <f>'Bruker data input page'!DK83</f>
        <v>SLAB11623281</v>
      </c>
      <c r="K34" s="252">
        <f>'Bruker data input page'!DL83</f>
        <v>0</v>
      </c>
      <c r="L34" s="252" t="str">
        <f>'Bruker data input page'!DM83</f>
        <v>STD</v>
      </c>
      <c r="M34" s="252" t="str">
        <f>'Bruker data input page'!DN83</f>
        <v/>
      </c>
      <c r="N34" s="252">
        <f>'Bruker data input page'!DO83</f>
        <v>0</v>
      </c>
      <c r="O34" s="252">
        <f>'Bruker data input page'!DP83</f>
        <v>0</v>
      </c>
      <c r="P34" s="252">
        <f>'Bruker data input page'!DQ83</f>
        <v>0</v>
      </c>
      <c r="Q34" s="252">
        <f>'Bruker data input page'!DR83</f>
        <v>0</v>
      </c>
      <c r="R34" s="252">
        <f>'Bruker data input page'!DS83</f>
        <v>0</v>
      </c>
      <c r="S34" s="252"/>
      <c r="T34" s="253">
        <f>'Bruker data input page'!X83*Calibrations!H$46+Calibrations!I$46</f>
        <v>55.164368435142329</v>
      </c>
      <c r="U34" s="254">
        <f>'Bruker data input page'!AJ83*Calibrations!O$46/0.5995+Calibrations!P$46</f>
        <v>0.94530473935643544</v>
      </c>
      <c r="V34" s="254">
        <f>'Corrected results'!M83</f>
        <v>1.0015055141244296</v>
      </c>
      <c r="W34" s="253">
        <f>'Bruker data input page'!V83*Calibrations!V$46+Calibrations!W$46</f>
        <v>18.911318855674303</v>
      </c>
      <c r="X34" s="254">
        <f>'Bruker data input page'!AR83*Calibrations!AC$46/0.6994+Calibrations!AD$46</f>
        <v>8.5320961976078173</v>
      </c>
      <c r="Y34" s="254">
        <f>'Bruker data input page'!T83*Calibrations!AQ$46+Calibrations!AR$46</f>
        <v>13.542397540513321</v>
      </c>
      <c r="Z34" s="254">
        <f>'Bruker data input page'!AP83*Calibrations!AJ$46/0.77446+Calibrations!AK$46</f>
        <v>0.11742774515456497</v>
      </c>
      <c r="AA34" s="254">
        <f>'Bruker data input page'!AH83*Calibrations!AX$46/0.7147+Calibrations!AY$46</f>
        <v>11.514646429927012</v>
      </c>
      <c r="AB34" s="254">
        <f>'Bruker data input page'!AF83*Calibrations!BE$46/0.83015+Calibrations!BF$46</f>
        <v>9.7805205833332687E-2</v>
      </c>
      <c r="AC34" s="254"/>
      <c r="AD34" s="252"/>
      <c r="AE34" s="249">
        <f>'Bruker data input page'!AL83*Calibrations!BS$46*10000+Calibrations!BT$46</f>
        <v>254.73326023924386</v>
      </c>
      <c r="AF34" s="249">
        <f>'Corrected results'!V83</f>
        <v>322.27024653996239</v>
      </c>
      <c r="AG34" s="249">
        <f>'Bruker data input page'!AV83*Calibrations!CG$46*10000+Calibrations!CH$46</f>
        <v>75.62283859288921</v>
      </c>
      <c r="AH34" s="249">
        <f>'Bruker data input page'!AX83*Calibrations!CN$46*10000+Calibrations!CO$46</f>
        <v>68.961931540311781</v>
      </c>
      <c r="AI34" s="249">
        <f>'Bruker data input page'!AZ83*Calibrations!CU$46*10000+Calibrations!CV$46</f>
        <v>58.503427402767969</v>
      </c>
      <c r="AJ34" s="249"/>
      <c r="AK34" s="249">
        <f>'Bruker data input page'!BJ83*Calibrations!DI$46*10000+Calibrations!DJ$46</f>
        <v>78.204942370982366</v>
      </c>
      <c r="AL34" s="249">
        <f>'Bruker data input page'!BL83*Calibrations!DP$46*10000+Calibrations!DQ$46</f>
        <v>23.748630023569859</v>
      </c>
      <c r="AM34" s="249">
        <f>'Corrected results'!AC83</f>
        <v>28.140210383036734</v>
      </c>
      <c r="AN34" s="249">
        <f>'Corrected results'!AD83</f>
        <v>30.777115028784706</v>
      </c>
      <c r="AO34" s="249">
        <f>'Corrected results'!AE83</f>
        <v>53.054568837196683</v>
      </c>
      <c r="AP34" s="249">
        <f>'Corrected results'!AG83</f>
        <v>54.348962719481655</v>
      </c>
      <c r="AQ34" s="249"/>
      <c r="AR34" s="267"/>
      <c r="AS34" s="255">
        <f t="shared" si="27"/>
        <v>1.110226282971418</v>
      </c>
      <c r="AT34" s="255">
        <f t="shared" si="28"/>
        <v>0.93133471857776895</v>
      </c>
      <c r="AU34" s="255">
        <f t="shared" si="29"/>
        <v>0.98670494002406861</v>
      </c>
      <c r="AV34" s="255">
        <f t="shared" si="30"/>
        <v>1.2284065511967721</v>
      </c>
      <c r="AW34" s="255">
        <f t="shared" si="31"/>
        <v>0.91761470163154601</v>
      </c>
      <c r="AX34" s="255">
        <f t="shared" si="32"/>
        <v>1.602445154823936</v>
      </c>
      <c r="AY34" s="255">
        <f t="shared" si="33"/>
        <v>0.80521882391701693</v>
      </c>
      <c r="AZ34" s="255">
        <f t="shared" si="34"/>
        <v>0.92678432023751944</v>
      </c>
      <c r="BA34" s="255">
        <f t="shared" si="35"/>
        <v>2.0376084548610978</v>
      </c>
      <c r="BB34" s="255" t="e">
        <f t="shared" si="36"/>
        <v>#DIV/0!</v>
      </c>
      <c r="BC34" s="255"/>
      <c r="BD34" s="255">
        <f t="shared" ref="BD34:BD55" si="38">AE34/AE$61</f>
        <v>1.0469063794149427</v>
      </c>
      <c r="BE34" s="255">
        <f t="shared" ref="BE34:BE55" si="39">AF34/AF$61</f>
        <v>0.8393328642045067</v>
      </c>
      <c r="BF34" s="255">
        <f t="shared" ref="BF34:BF55" si="40">AG34/AG$61</f>
        <v>0.73409540933737039</v>
      </c>
      <c r="BG34" s="255">
        <f t="shared" ref="BG34:BG55" si="41">AH34/AH$61</f>
        <v>0.77993589165699817</v>
      </c>
      <c r="BH34" s="255">
        <f t="shared" ref="BH34:BH55" si="42">AI34/AI$61</f>
        <v>0.90752233619433753</v>
      </c>
      <c r="BI34" s="255"/>
      <c r="BJ34" s="255">
        <f t="shared" ref="BJ34:BJ55" si="43">AK34/AK$61</f>
        <v>0.88270418152964947</v>
      </c>
      <c r="BK34" s="255">
        <f t="shared" ref="BK34:BK55" si="44">AL34/AL$61</f>
        <v>0.9593467995786652</v>
      </c>
      <c r="BL34" s="255">
        <f t="shared" ref="BL34:BL54" si="45">AM34/AM$61</f>
        <v>1.1367485511224695</v>
      </c>
      <c r="BM34" s="255">
        <f t="shared" si="37"/>
        <v>0.49239444890464296</v>
      </c>
      <c r="BN34" s="255">
        <f t="shared" si="37"/>
        <v>0.84880519697938861</v>
      </c>
      <c r="BO34" s="255">
        <f t="shared" si="37"/>
        <v>0.86951384240431417</v>
      </c>
    </row>
    <row r="35" spans="1:67" s="18" customFormat="1" ht="16">
      <c r="A35" s="92">
        <f>'Bruker data input page'!A145</f>
        <v>193</v>
      </c>
      <c r="B35" s="92"/>
      <c r="C35" s="95">
        <f>'Bruker data input page'!B145</f>
        <v>44876.011805555558</v>
      </c>
      <c r="D35" s="92"/>
      <c r="E35" s="92" t="str">
        <f>'Bruker data input page'!G145</f>
        <v>GeoExploration</v>
      </c>
      <c r="F35" s="92" t="str">
        <f>'Bruker data input page'!H145</f>
        <v>Oxide3phase</v>
      </c>
      <c r="G35" s="96">
        <f>'Bruker data input page'!K145</f>
        <v>150</v>
      </c>
      <c r="H35" s="96"/>
      <c r="I35" s="252" t="str">
        <f>'Bruker data input page'!DJ145</f>
        <v>RS-11R</v>
      </c>
      <c r="J35" s="252" t="str">
        <f>'Bruker data input page'!DK145</f>
        <v>SLAB11623281</v>
      </c>
      <c r="K35" s="252">
        <f>'Bruker data input page'!DL145</f>
        <v>0</v>
      </c>
      <c r="L35" s="252" t="str">
        <f>'Bruker data input page'!DM145</f>
        <v>STD</v>
      </c>
      <c r="M35" s="252" t="str">
        <f>'Bruker data input page'!DN145</f>
        <v/>
      </c>
      <c r="N35" s="252">
        <f>'Bruker data input page'!DO145</f>
        <v>0</v>
      </c>
      <c r="O35" s="252">
        <f>'Bruker data input page'!DP145</f>
        <v>0</v>
      </c>
      <c r="P35" s="252">
        <f>'Bruker data input page'!DQ145</f>
        <v>0</v>
      </c>
      <c r="Q35" s="252">
        <f>'Bruker data input page'!DR145</f>
        <v>0</v>
      </c>
      <c r="R35" s="252">
        <f>'Bruker data input page'!DS145</f>
        <v>0</v>
      </c>
      <c r="S35" s="252"/>
      <c r="T35" s="253">
        <f>'Bruker data input page'!X145*Calibrations!H$46+Calibrations!I$46</f>
        <v>53.830549424802079</v>
      </c>
      <c r="U35" s="254">
        <f>'Bruker data input page'!AJ145*Calibrations!O$46/0.5995+Calibrations!P$46</f>
        <v>0.95173550528996442</v>
      </c>
      <c r="V35" s="254">
        <f>'Corrected results'!M145</f>
        <v>1.0089663564829487</v>
      </c>
      <c r="W35" s="253">
        <f>'Bruker data input page'!V145*Calibrations!V$46+Calibrations!W$46</f>
        <v>18.53845863724343</v>
      </c>
      <c r="X35" s="254">
        <f>'Bruker data input page'!AR145*Calibrations!AC$46/0.6994+Calibrations!AD$46</f>
        <v>8.3636913382525879</v>
      </c>
      <c r="Y35" s="254">
        <f>'Bruker data input page'!T145*Calibrations!AQ$46+Calibrations!AR$46</f>
        <v>13.015035873494071</v>
      </c>
      <c r="Z35" s="254">
        <f>'Bruker data input page'!AP145*Calibrations!AJ$46/0.77446+Calibrations!AK$46</f>
        <v>0.11922050577663711</v>
      </c>
      <c r="AA35" s="254">
        <f>'Bruker data input page'!AH145*Calibrations!AX$46/0.7147+Calibrations!AY$46</f>
        <v>11.563817976669842</v>
      </c>
      <c r="AB35" s="254">
        <f>'Bruker data input page'!AF145*Calibrations!BE$46/0.83015+Calibrations!BF$46</f>
        <v>8.852054720863678E-2</v>
      </c>
      <c r="AC35" s="254"/>
      <c r="AD35" s="252"/>
      <c r="AE35" s="249">
        <f>'Bruker data input page'!AL145*Calibrations!BS$46*10000+Calibrations!BT$46</f>
        <v>256.11675486595118</v>
      </c>
      <c r="AF35" s="249">
        <f>'Corrected results'!V145</f>
        <v>303.03975154768307</v>
      </c>
      <c r="AG35" s="249">
        <f>'Bruker data input page'!AV145*Calibrations!CG$46*10000+Calibrations!CH$46</f>
        <v>94.601472912657755</v>
      </c>
      <c r="AH35" s="249">
        <f>'Bruker data input page'!AX145*Calibrations!CN$46*10000+Calibrations!CO$46</f>
        <v>76.156003221726394</v>
      </c>
      <c r="AI35" s="249">
        <f>'Bruker data input page'!AZ145*Calibrations!CU$46*10000+Calibrations!CV$46</f>
        <v>59.721973178006451</v>
      </c>
      <c r="AJ35" s="249"/>
      <c r="AK35" s="249">
        <f>'Bruker data input page'!BJ145*Calibrations!DI$46*10000+Calibrations!DJ$46</f>
        <v>75.075726927378668</v>
      </c>
      <c r="AL35" s="249">
        <f>'Bruker data input page'!BL145*Calibrations!DP$46*10000+Calibrations!DQ$46</f>
        <v>17.709715435267423</v>
      </c>
      <c r="AM35" s="249">
        <f>'Corrected results'!AC145</f>
        <v>23.006529091520836</v>
      </c>
      <c r="AN35" s="249">
        <f>'Corrected results'!AD145</f>
        <v>37.154457648689508</v>
      </c>
      <c r="AO35" s="249">
        <f>'Corrected results'!AE145</f>
        <v>61.617792224983603</v>
      </c>
      <c r="AP35" s="249">
        <f>'Corrected results'!AG145</f>
        <v>62.90282188975506</v>
      </c>
      <c r="AQ35" s="249"/>
      <c r="AR35" s="267"/>
      <c r="AS35" s="255">
        <f t="shared" si="27"/>
        <v>1.0833821267884696</v>
      </c>
      <c r="AT35" s="255">
        <f t="shared" si="28"/>
        <v>0.93767044856154136</v>
      </c>
      <c r="AU35" s="255">
        <f t="shared" si="29"/>
        <v>0.99405552362852101</v>
      </c>
      <c r="AV35" s="255">
        <f t="shared" si="30"/>
        <v>1.2041869852058091</v>
      </c>
      <c r="AW35" s="255">
        <f t="shared" si="31"/>
        <v>0.8995030006859005</v>
      </c>
      <c r="AX35" s="255">
        <f t="shared" si="32"/>
        <v>1.5400434903013305</v>
      </c>
      <c r="AY35" s="255">
        <f t="shared" si="33"/>
        <v>0.81751203961122587</v>
      </c>
      <c r="AZ35" s="255">
        <f t="shared" si="34"/>
        <v>0.93074201175678661</v>
      </c>
      <c r="BA35" s="255">
        <f t="shared" si="35"/>
        <v>1.8441780668465995</v>
      </c>
      <c r="BB35" s="255" t="e">
        <f t="shared" si="36"/>
        <v>#DIV/0!</v>
      </c>
      <c r="BC35" s="255"/>
      <c r="BD35" s="255">
        <f t="shared" si="38"/>
        <v>1.0525922853277625</v>
      </c>
      <c r="BE35" s="255">
        <f t="shared" si="39"/>
        <v>0.78924823301303026</v>
      </c>
      <c r="BF35" s="255">
        <f t="shared" si="40"/>
        <v>0.91832716509884726</v>
      </c>
      <c r="BG35" s="255">
        <f t="shared" si="41"/>
        <v>0.8612983852264916</v>
      </c>
      <c r="BH35" s="255">
        <f t="shared" si="42"/>
        <v>0.92642477589399597</v>
      </c>
      <c r="BI35" s="255"/>
      <c r="BJ35" s="255">
        <f t="shared" si="43"/>
        <v>0.8473845268731296</v>
      </c>
      <c r="BK35" s="255">
        <f t="shared" si="44"/>
        <v>0.71539953283245494</v>
      </c>
      <c r="BL35" s="255">
        <f t="shared" si="45"/>
        <v>0.92936897966151621</v>
      </c>
      <c r="BM35" s="255">
        <f t="shared" si="37"/>
        <v>0.59442376847755396</v>
      </c>
      <c r="BN35" s="255">
        <f t="shared" si="37"/>
        <v>0.98580581113484689</v>
      </c>
      <c r="BO35" s="255">
        <f t="shared" si="37"/>
        <v>1.006364641064796</v>
      </c>
    </row>
    <row r="36" spans="1:67" s="18" customFormat="1" ht="16">
      <c r="A36" s="92">
        <f>'Bruker data input page'!A146</f>
        <v>194</v>
      </c>
      <c r="B36" s="92"/>
      <c r="C36" s="95">
        <f>'Bruker data input page'!B146</f>
        <v>44876.013888888891</v>
      </c>
      <c r="D36" s="92"/>
      <c r="E36" s="92" t="str">
        <f>'Bruker data input page'!G146</f>
        <v>GeoExploration</v>
      </c>
      <c r="F36" s="92" t="str">
        <f>'Bruker data input page'!H146</f>
        <v>Oxide3phase</v>
      </c>
      <c r="G36" s="96">
        <f>'Bruker data input page'!K146</f>
        <v>150</v>
      </c>
      <c r="H36" s="96"/>
      <c r="I36" s="252" t="str">
        <f>'Bruker data input page'!DJ146</f>
        <v>RS-11R</v>
      </c>
      <c r="J36" s="252" t="str">
        <f>'Bruker data input page'!DK146</f>
        <v>SLAB11623281</v>
      </c>
      <c r="K36" s="252">
        <f>'Bruker data input page'!DL146</f>
        <v>0</v>
      </c>
      <c r="L36" s="252" t="str">
        <f>'Bruker data input page'!DM146</f>
        <v>STD</v>
      </c>
      <c r="M36" s="252" t="str">
        <f>'Bruker data input page'!DN146</f>
        <v/>
      </c>
      <c r="N36" s="252">
        <f>'Bruker data input page'!DO146</f>
        <v>0</v>
      </c>
      <c r="O36" s="252">
        <f>'Bruker data input page'!DP146</f>
        <v>0</v>
      </c>
      <c r="P36" s="252">
        <f>'Bruker data input page'!DQ146</f>
        <v>0</v>
      </c>
      <c r="Q36" s="252">
        <f>'Bruker data input page'!DR146</f>
        <v>0</v>
      </c>
      <c r="R36" s="252">
        <f>'Bruker data input page'!DS146</f>
        <v>0</v>
      </c>
      <c r="S36" s="252"/>
      <c r="T36" s="253">
        <f>'Bruker data input page'!X146*Calibrations!H$46+Calibrations!I$46</f>
        <v>54.919128080656229</v>
      </c>
      <c r="U36" s="254">
        <f>'Bruker data input page'!AJ146*Calibrations!O$46/0.5995+Calibrations!P$46</f>
        <v>0.9401931048964508</v>
      </c>
      <c r="V36" s="254">
        <f>'Corrected results'!M146</f>
        <v>0.99557453742070234</v>
      </c>
      <c r="W36" s="253">
        <f>'Bruker data input page'!V146*Calibrations!V$46+Calibrations!W$46</f>
        <v>18.781703024958254</v>
      </c>
      <c r="X36" s="254">
        <f>'Bruker data input page'!AR146*Calibrations!AC$46/0.6994+Calibrations!AD$46</f>
        <v>8.4786886494554068</v>
      </c>
      <c r="Y36" s="254">
        <f>'Bruker data input page'!T146*Calibrations!AQ$46+Calibrations!AR$46</f>
        <v>13.357879164746098</v>
      </c>
      <c r="Z36" s="254">
        <f>'Bruker data input page'!AP146*Calibrations!AJ$46/0.77446+Calibrations!AK$46</f>
        <v>0.12089374902390444</v>
      </c>
      <c r="AA36" s="254">
        <f>'Bruker data input page'!AH146*Calibrations!AX$46/0.7147+Calibrations!AY$46</f>
        <v>11.454677570249558</v>
      </c>
      <c r="AB36" s="254">
        <f>'Bruker data input page'!AF146*Calibrations!BE$46/0.83015+Calibrations!BF$46</f>
        <v>9.4113715054839148E-2</v>
      </c>
      <c r="AC36" s="254"/>
      <c r="AD36" s="252"/>
      <c r="AE36" s="249">
        <f>'Bruker data input page'!AL146*Calibrations!BS$46*10000+Calibrations!BT$46</f>
        <v>241.59006128552494</v>
      </c>
      <c r="AF36" s="249">
        <f>'Corrected results'!V146</f>
        <v>325.37125796433145</v>
      </c>
      <c r="AG36" s="249">
        <f>'Bruker data input page'!AV146*Calibrations!CG$46*10000+Calibrations!CH$46</f>
        <v>88.608219969572957</v>
      </c>
      <c r="AH36" s="249">
        <f>'Bruker data input page'!AX146*Calibrations!CN$46*10000+Calibrations!CO$46</f>
        <v>72.045105118060889</v>
      </c>
      <c r="AI36" s="249">
        <f>'Bruker data input page'!AZ146*Calibrations!CU$46*10000+Calibrations!CV$46</f>
        <v>57.284881627529501</v>
      </c>
      <c r="AJ36" s="249">
        <f>'Bruker data input page'!BH146*Calibrations!DB$46*10000+Calibrations!DC$46</f>
        <v>2.7244146209799109</v>
      </c>
      <c r="AK36" s="249">
        <f>'Bruker data input page'!BJ146*Calibrations!DI$46*10000+Calibrations!DJ$46</f>
        <v>77.161870556447795</v>
      </c>
      <c r="AL36" s="249">
        <f>'Bruker data input page'!BL146*Calibrations!DP$46*10000+Calibrations!DQ$46</f>
        <v>20.125281270588395</v>
      </c>
      <c r="AM36" s="249">
        <f>'Corrected results'!AC146</f>
        <v>25.060001608127195</v>
      </c>
      <c r="AN36" s="249">
        <f>'Corrected results'!AD146</f>
        <v>32.058565268480812</v>
      </c>
      <c r="AO36" s="249">
        <f>'Corrected results'!AE146</f>
        <v>54.784935990419477</v>
      </c>
      <c r="AP36" s="249">
        <f>'Corrected results'!AG146</f>
        <v>55.936657058398211</v>
      </c>
      <c r="AQ36" s="249"/>
      <c r="AR36" s="267"/>
      <c r="AS36" s="255">
        <f t="shared" si="27"/>
        <v>1.1052906280383645</v>
      </c>
      <c r="AT36" s="255">
        <f t="shared" si="28"/>
        <v>0.92629862551374476</v>
      </c>
      <c r="AU36" s="255">
        <f t="shared" si="29"/>
        <v>0.98086161322236698</v>
      </c>
      <c r="AV36" s="255">
        <f t="shared" si="30"/>
        <v>1.2199872052587371</v>
      </c>
      <c r="AW36" s="255">
        <f t="shared" si="31"/>
        <v>0.91187079647298863</v>
      </c>
      <c r="AX36" s="255">
        <f t="shared" si="32"/>
        <v>1.5806114598419645</v>
      </c>
      <c r="AY36" s="255">
        <f t="shared" si="33"/>
        <v>0.82898570759248758</v>
      </c>
      <c r="AZ36" s="255">
        <f t="shared" si="34"/>
        <v>0.92195758072885869</v>
      </c>
      <c r="BA36" s="255">
        <f t="shared" si="35"/>
        <v>1.9607023969758155</v>
      </c>
      <c r="BB36" s="255" t="e">
        <f t="shared" si="36"/>
        <v>#DIV/0!</v>
      </c>
      <c r="BC36" s="255"/>
      <c r="BD36" s="255">
        <f t="shared" si="38"/>
        <v>0.99289027324315693</v>
      </c>
      <c r="BE36" s="255">
        <f t="shared" si="39"/>
        <v>0.84740925607962148</v>
      </c>
      <c r="BF36" s="255">
        <f t="shared" si="40"/>
        <v>0.8601487159110125</v>
      </c>
      <c r="BG36" s="255">
        <f t="shared" si="41"/>
        <v>0.81480553175820958</v>
      </c>
      <c r="BH36" s="255">
        <f t="shared" si="42"/>
        <v>0.88861989649467921</v>
      </c>
      <c r="BI36" s="255"/>
      <c r="BJ36" s="255">
        <f t="shared" si="43"/>
        <v>0.87093096331080944</v>
      </c>
      <c r="BK36" s="255">
        <f t="shared" si="44"/>
        <v>0.81297843953093896</v>
      </c>
      <c r="BL36" s="255">
        <f t="shared" si="45"/>
        <v>1.0123208082458974</v>
      </c>
      <c r="BM36" s="255">
        <f t="shared" si="37"/>
        <v>0.51289601261468387</v>
      </c>
      <c r="BN36" s="255">
        <f t="shared" si="37"/>
        <v>0.87648885673817267</v>
      </c>
      <c r="BO36" s="255">
        <f t="shared" si="37"/>
        <v>0.89491491974079218</v>
      </c>
    </row>
    <row r="37" spans="1:67" s="18" customFormat="1" ht="16">
      <c r="A37" s="92">
        <f>'Bruker data input page'!A147</f>
        <v>195</v>
      </c>
      <c r="B37" s="92"/>
      <c r="C37" s="95">
        <f>'Bruker data input page'!B147</f>
        <v>44876.015972222223</v>
      </c>
      <c r="D37" s="92"/>
      <c r="E37" s="92" t="str">
        <f>'Bruker data input page'!G147</f>
        <v>GeoExploration</v>
      </c>
      <c r="F37" s="92" t="str">
        <f>'Bruker data input page'!H147</f>
        <v>Oxide3phase</v>
      </c>
      <c r="G37" s="96">
        <f>'Bruker data input page'!K147</f>
        <v>150</v>
      </c>
      <c r="H37" s="96"/>
      <c r="I37" s="252" t="str">
        <f>'Bruker data input page'!DJ147</f>
        <v>RS-11R</v>
      </c>
      <c r="J37" s="252" t="str">
        <f>'Bruker data input page'!DK147</f>
        <v>SLAB11623281</v>
      </c>
      <c r="K37" s="252">
        <f>'Bruker data input page'!DL147</f>
        <v>0</v>
      </c>
      <c r="L37" s="252" t="str">
        <f>'Bruker data input page'!DM147</f>
        <v>STD</v>
      </c>
      <c r="M37" s="252" t="str">
        <f>'Bruker data input page'!DN147</f>
        <v/>
      </c>
      <c r="N37" s="252">
        <f>'Bruker data input page'!DO147</f>
        <v>0</v>
      </c>
      <c r="O37" s="252">
        <f>'Bruker data input page'!DP147</f>
        <v>0</v>
      </c>
      <c r="P37" s="252">
        <f>'Bruker data input page'!DQ147</f>
        <v>0</v>
      </c>
      <c r="Q37" s="252">
        <f>'Bruker data input page'!DR147</f>
        <v>0</v>
      </c>
      <c r="R37" s="252">
        <f>'Bruker data input page'!DS147</f>
        <v>0</v>
      </c>
      <c r="S37" s="252"/>
      <c r="T37" s="253">
        <f>'Bruker data input page'!X147*Calibrations!H$46+Calibrations!I$46</f>
        <v>55.099644216095598</v>
      </c>
      <c r="U37" s="254">
        <f>'Bruker data input page'!AJ147*Calibrations!O$46/0.5995+Calibrations!P$46</f>
        <v>0.9891658608517877</v>
      </c>
      <c r="V37" s="254">
        <f>'Corrected results'!M147</f>
        <v>1.0523766039340272</v>
      </c>
      <c r="W37" s="253">
        <f>'Bruker data input page'!V147*Calibrations!V$46+Calibrations!W$46</f>
        <v>19.14604110161422</v>
      </c>
      <c r="X37" s="254">
        <f>'Bruker data input page'!AR147*Calibrations!AC$46/0.6994+Calibrations!AD$46</f>
        <v>8.6716401535046419</v>
      </c>
      <c r="Y37" s="254">
        <f>'Bruker data input page'!T147*Calibrations!AQ$46+Calibrations!AR$46</f>
        <v>12.339632649471259</v>
      </c>
      <c r="Z37" s="254">
        <f>'Bruker data input page'!AP147*Calibrations!AJ$46/0.77446+Calibrations!AK$46</f>
        <v>0.12208892277195253</v>
      </c>
      <c r="AA37" s="254">
        <f>'Bruker data input page'!AH147*Calibrations!AX$46/0.7147+Calibrations!AY$46</f>
        <v>11.866288648473649</v>
      </c>
      <c r="AB37" s="254">
        <f>'Bruker data input page'!AF147*Calibrations!BE$46/0.83015+Calibrations!BF$46</f>
        <v>8.4046012931674907E-2</v>
      </c>
      <c r="AC37" s="254"/>
      <c r="AD37" s="252"/>
      <c r="AE37" s="249">
        <f>'Bruker data input page'!AL147*Calibrations!BS$46*10000+Calibrations!BT$46</f>
        <v>311.45653993424139</v>
      </c>
      <c r="AF37" s="249">
        <f>'Corrected results'!V147</f>
        <v>317.03581729341442</v>
      </c>
      <c r="AG37" s="249">
        <f>'Bruker data input page'!AV147*Calibrations!CG$46*10000+Calibrations!CH$46</f>
        <v>79.618340554945746</v>
      </c>
      <c r="AH37" s="249">
        <f>'Bruker data input page'!AX147*Calibrations!CN$46*10000+Calibrations!CO$46</f>
        <v>67.934207014395426</v>
      </c>
      <c r="AI37" s="249">
        <f>'Bruker data input page'!AZ147*Calibrations!CU$46*10000+Calibrations!CV$46</f>
        <v>65.814702054198833</v>
      </c>
      <c r="AJ37" s="249"/>
      <c r="AK37" s="249">
        <f>'Bruker data input page'!BJ147*Calibrations!DI$46*10000+Calibrations!DJ$46</f>
        <v>78.204942370982366</v>
      </c>
      <c r="AL37" s="249">
        <f>'Bruker data input page'!BL147*Calibrations!DP$46*10000+Calibrations!DQ$46</f>
        <v>20.125281270588395</v>
      </c>
      <c r="AM37" s="249">
        <f>'Corrected results'!AC147</f>
        <v>25.060001608127195</v>
      </c>
      <c r="AN37" s="249">
        <f>'Corrected results'!AD147</f>
        <v>33.337024650319357</v>
      </c>
      <c r="AO37" s="249">
        <f>'Corrected results'!AE147</f>
        <v>56.506407900314656</v>
      </c>
      <c r="AP37" s="249">
        <f>'Corrected results'!AG147</f>
        <v>57.704115120714349</v>
      </c>
      <c r="AQ37" s="249"/>
      <c r="AR37" s="267"/>
      <c r="AS37" s="255">
        <f t="shared" si="27"/>
        <v>1.1089236571792827</v>
      </c>
      <c r="AT37" s="255">
        <f t="shared" si="28"/>
        <v>0.97454764615939682</v>
      </c>
      <c r="AU37" s="255">
        <f t="shared" si="29"/>
        <v>1.036824240329091</v>
      </c>
      <c r="AV37" s="255">
        <f t="shared" si="30"/>
        <v>1.243653205691083</v>
      </c>
      <c r="AW37" s="255">
        <f t="shared" si="31"/>
        <v>0.93262245382855613</v>
      </c>
      <c r="AX37" s="255">
        <f t="shared" si="32"/>
        <v>1.4601243607195831</v>
      </c>
      <c r="AY37" s="255">
        <f t="shared" si="33"/>
        <v>0.83718118472196013</v>
      </c>
      <c r="AZ37" s="255">
        <f t="shared" si="34"/>
        <v>0.95508709935156511</v>
      </c>
      <c r="BA37" s="255">
        <f t="shared" si="35"/>
        <v>1.7509586027432271</v>
      </c>
      <c r="BB37" s="255" t="e">
        <f t="shared" si="36"/>
        <v>#DIV/0!</v>
      </c>
      <c r="BC37" s="255"/>
      <c r="BD37" s="255">
        <f t="shared" si="38"/>
        <v>1.2800285218405449</v>
      </c>
      <c r="BE37" s="255">
        <f t="shared" si="39"/>
        <v>0.82570011796388798</v>
      </c>
      <c r="BF37" s="255">
        <f t="shared" si="40"/>
        <v>0.77288104212926023</v>
      </c>
      <c r="BG37" s="255">
        <f t="shared" si="41"/>
        <v>0.76831267828992789</v>
      </c>
      <c r="BH37" s="255">
        <f t="shared" si="42"/>
        <v>1.0209369743922878</v>
      </c>
      <c r="BI37" s="255"/>
      <c r="BJ37" s="255">
        <f t="shared" si="43"/>
        <v>0.88270418152964947</v>
      </c>
      <c r="BK37" s="255">
        <f t="shared" si="44"/>
        <v>0.81297843953093896</v>
      </c>
      <c r="BL37" s="255">
        <f t="shared" si="45"/>
        <v>1.0123208082458974</v>
      </c>
      <c r="BM37" s="255">
        <f t="shared" si="37"/>
        <v>0.53334972642699563</v>
      </c>
      <c r="BN37" s="255">
        <f t="shared" si="37"/>
        <v>0.90403020398871548</v>
      </c>
      <c r="BO37" s="255">
        <f t="shared" si="37"/>
        <v>0.9231919865725039</v>
      </c>
    </row>
    <row r="38" spans="1:67" s="18" customFormat="1" ht="16">
      <c r="A38" s="92">
        <f>'Bruker data input page'!A279</f>
        <v>329</v>
      </c>
      <c r="B38" s="92"/>
      <c r="C38" s="95">
        <f>'Bruker data input page'!B279</f>
        <v>44877.227777777778</v>
      </c>
      <c r="D38" s="92"/>
      <c r="E38" s="92" t="str">
        <f>'Bruker data input page'!G279</f>
        <v>GeoExploration</v>
      </c>
      <c r="F38" s="92" t="str">
        <f>'Bruker data input page'!H279</f>
        <v>Oxide3phase</v>
      </c>
      <c r="G38" s="96">
        <f>'Bruker data input page'!K279</f>
        <v>150</v>
      </c>
      <c r="H38" s="96"/>
      <c r="I38" s="252" t="str">
        <f>'Bruker data input page'!DJ279</f>
        <v>RS-11R</v>
      </c>
      <c r="J38" s="252" t="str">
        <f>'Bruker data input page'!DK279</f>
        <v/>
      </c>
      <c r="K38" s="252" t="str">
        <f>'Bruker data input page'!DL279</f>
        <v/>
      </c>
      <c r="L38" s="252" t="str">
        <f>'Bruker data input page'!DM279</f>
        <v>STD</v>
      </c>
      <c r="M38" s="252" t="str">
        <f>'Bruker data input page'!DN279</f>
        <v/>
      </c>
      <c r="N38" s="252">
        <f>'Bruker data input page'!DO279</f>
        <v>0</v>
      </c>
      <c r="O38" s="252">
        <f>'Bruker data input page'!DP279</f>
        <v>0</v>
      </c>
      <c r="P38" s="252">
        <f>'Bruker data input page'!DQ279</f>
        <v>0</v>
      </c>
      <c r="Q38" s="252">
        <f>'Bruker data input page'!DR279</f>
        <v>0</v>
      </c>
      <c r="R38" s="252">
        <f>'Bruker data input page'!DS279</f>
        <v>0</v>
      </c>
      <c r="S38" s="252"/>
      <c r="T38" s="253">
        <f>'Bruker data input page'!X279*Calibrations!H$46+Calibrations!I$46</f>
        <v>52.550683292448774</v>
      </c>
      <c r="U38" s="254">
        <f>'Bruker data input page'!AJ279*Calibrations!O$46/0.5995+Calibrations!P$46</f>
        <v>0.90012448638753861</v>
      </c>
      <c r="V38" s="254">
        <f>'Corrected results'!M279</f>
        <v>0.94906604165398045</v>
      </c>
      <c r="W38" s="253">
        <f>'Bruker data input page'!V279*Calibrations!V$46+Calibrations!W$46</f>
        <v>17.794918283161309</v>
      </c>
      <c r="X38" s="254">
        <f>'Bruker data input page'!AR279*Calibrations!AC$46/0.6994+Calibrations!AD$46</f>
        <v>8.0427997467073347</v>
      </c>
      <c r="Y38" s="254">
        <f>'Bruker data input page'!T279*Calibrations!AQ$46+Calibrations!AR$46</f>
        <v>12.353505482139351</v>
      </c>
      <c r="Z38" s="254">
        <f>'Bruker data input page'!AP279*Calibrations!AJ$46/0.77446+Calibrations!AK$46</f>
        <v>0.11527643240807839</v>
      </c>
      <c r="AA38" s="254">
        <f>'Bruker data input page'!AH279*Calibrations!AX$46/0.7147+Calibrations!AY$46</f>
        <v>11.064077479357714</v>
      </c>
      <c r="AB38" s="254">
        <f>'Bruker data input page'!AF279*Calibrations!BE$46/0.83015+Calibrations!BF$46</f>
        <v>9.2323901344054382E-2</v>
      </c>
      <c r="AC38" s="254"/>
      <c r="AD38" s="252"/>
      <c r="AE38" s="249">
        <f>'Bruker data input page'!AL279*Calibrations!BS$46*10000+Calibrations!BT$46</f>
        <v>196.62648591753916</v>
      </c>
      <c r="AF38" s="249">
        <f>'Corrected results'!V279</f>
        <v>305.22933471157137</v>
      </c>
      <c r="AG38" s="249">
        <f>'Bruker data input page'!AV279*Calibrations!CG$46*10000+Calibrations!CH$46</f>
        <v>77.620589573917471</v>
      </c>
      <c r="AH38" s="249">
        <f>'Bruker data input page'!AX279*Calibrations!CN$46*10000+Calibrations!CO$46</f>
        <v>65.878757962562673</v>
      </c>
      <c r="AI38" s="249">
        <f>'Bruker data input page'!AZ279*Calibrations!CU$46*10000+Calibrations!CV$46</f>
        <v>52.410698526575608</v>
      </c>
      <c r="AJ38" s="249"/>
      <c r="AK38" s="249">
        <f>'Bruker data input page'!BJ279*Calibrations!DI$46*10000+Calibrations!DJ$46</f>
        <v>77.161870556447795</v>
      </c>
      <c r="AL38" s="249">
        <f>'Bruker data input page'!BL279*Calibrations!DP$46*10000+Calibrations!DQ$46</f>
        <v>18.917498352927911</v>
      </c>
      <c r="AM38" s="249">
        <f>'Corrected results'!AC279</f>
        <v>24.033265349824017</v>
      </c>
      <c r="AN38" s="249">
        <f>'Corrected results'!AD279</f>
        <v>37.154457648689508</v>
      </c>
      <c r="AO38" s="249">
        <f>'Corrected results'!AE279</f>
        <v>61.617792224983603</v>
      </c>
      <c r="AP38" s="249">
        <f>'Corrected results'!AG279</f>
        <v>65.985322281252976</v>
      </c>
      <c r="AQ38" s="249"/>
      <c r="AR38" s="267"/>
      <c r="AS38" s="255">
        <f t="shared" si="27"/>
        <v>1.057623814690793</v>
      </c>
      <c r="AT38" s="255">
        <f t="shared" si="28"/>
        <v>0.88682215407639275</v>
      </c>
      <c r="AU38" s="255">
        <f t="shared" si="29"/>
        <v>0.93504043512707447</v>
      </c>
      <c r="AV38" s="255">
        <f t="shared" si="30"/>
        <v>1.1558894630179481</v>
      </c>
      <c r="AW38" s="255">
        <f t="shared" si="31"/>
        <v>0.86499157052710474</v>
      </c>
      <c r="AX38" s="255">
        <f t="shared" si="32"/>
        <v>1.4617659056104462</v>
      </c>
      <c r="AY38" s="255">
        <f t="shared" si="33"/>
        <v>0.79046696508396608</v>
      </c>
      <c r="AZ38" s="255">
        <f t="shared" si="34"/>
        <v>0.89051918251794582</v>
      </c>
      <c r="BA38" s="255">
        <f t="shared" si="35"/>
        <v>1.9234146113344663</v>
      </c>
      <c r="BB38" s="255" t="e">
        <f t="shared" si="36"/>
        <v>#DIV/0!</v>
      </c>
      <c r="BC38" s="255"/>
      <c r="BD38" s="255">
        <f t="shared" si="38"/>
        <v>0.80809833107652129</v>
      </c>
      <c r="BE38" s="255">
        <f t="shared" si="39"/>
        <v>0.79495086652664704</v>
      </c>
      <c r="BF38" s="255">
        <f t="shared" si="40"/>
        <v>0.7534882257333152</v>
      </c>
      <c r="BG38" s="255">
        <f t="shared" si="41"/>
        <v>0.74506625155578687</v>
      </c>
      <c r="BH38" s="255">
        <f t="shared" si="42"/>
        <v>0.81301013769604602</v>
      </c>
      <c r="BI38" s="255"/>
      <c r="BJ38" s="255">
        <f t="shared" si="43"/>
        <v>0.87093096331080944</v>
      </c>
      <c r="BK38" s="255">
        <f t="shared" si="44"/>
        <v>0.76418898618169695</v>
      </c>
      <c r="BL38" s="255">
        <f t="shared" si="45"/>
        <v>0.97084489395370688</v>
      </c>
      <c r="BM38" s="255">
        <f t="shared" si="37"/>
        <v>0.59442376847755396</v>
      </c>
      <c r="BN38" s="255">
        <f t="shared" si="37"/>
        <v>0.98580581113484689</v>
      </c>
      <c r="BO38" s="255">
        <f t="shared" si="37"/>
        <v>1.0556807020438841</v>
      </c>
    </row>
    <row r="39" spans="1:67" s="18" customFormat="1" ht="16">
      <c r="A39" s="92">
        <f>'Bruker data input page'!A280</f>
        <v>330</v>
      </c>
      <c r="B39" s="92"/>
      <c r="C39" s="95">
        <f>'Bruker data input page'!B280</f>
        <v>44877.229166666664</v>
      </c>
      <c r="D39" s="92"/>
      <c r="E39" s="92" t="str">
        <f>'Bruker data input page'!G280</f>
        <v>GeoExploration</v>
      </c>
      <c r="F39" s="92" t="str">
        <f>'Bruker data input page'!H280</f>
        <v>Oxide3phase</v>
      </c>
      <c r="G39" s="96">
        <f>'Bruker data input page'!K280</f>
        <v>150</v>
      </c>
      <c r="H39" s="96"/>
      <c r="I39" s="252" t="str">
        <f>'Bruker data input page'!DJ280</f>
        <v>RS-11R</v>
      </c>
      <c r="J39" s="252" t="str">
        <f>'Bruker data input page'!DK280</f>
        <v/>
      </c>
      <c r="K39" s="252" t="str">
        <f>'Bruker data input page'!DL280</f>
        <v/>
      </c>
      <c r="L39" s="252" t="str">
        <f>'Bruker data input page'!DM280</f>
        <v>STD</v>
      </c>
      <c r="M39" s="252" t="str">
        <f>'Bruker data input page'!DN280</f>
        <v/>
      </c>
      <c r="N39" s="252">
        <f>'Bruker data input page'!DO280</f>
        <v>0</v>
      </c>
      <c r="O39" s="252">
        <f>'Bruker data input page'!DP280</f>
        <v>0</v>
      </c>
      <c r="P39" s="252">
        <f>'Bruker data input page'!DQ280</f>
        <v>0</v>
      </c>
      <c r="Q39" s="252">
        <f>'Bruker data input page'!DR280</f>
        <v>0</v>
      </c>
      <c r="R39" s="252">
        <f>'Bruker data input page'!DS280</f>
        <v>0</v>
      </c>
      <c r="S39" s="252"/>
      <c r="T39" s="253">
        <f>'Bruker data input page'!X280*Calibrations!H$46+Calibrations!I$46</f>
        <v>52.653876586708996</v>
      </c>
      <c r="U39" s="254">
        <f>'Bruker data input page'!AJ280*Calibrations!O$46/0.5995+Calibrations!P$46</f>
        <v>0.89319904615143031</v>
      </c>
      <c r="V39" s="254">
        <f>'Corrected results'!M280</f>
        <v>0.94102442761509675</v>
      </c>
      <c r="W39" s="253">
        <f>'Bruker data input page'!V280*Calibrations!V$46+Calibrations!W$46</f>
        <v>17.881725215659216</v>
      </c>
      <c r="X39" s="254">
        <f>'Bruker data input page'!AR280*Calibrations!AC$46/0.6994+Calibrations!AD$46</f>
        <v>8.0262865493677324</v>
      </c>
      <c r="Y39" s="254">
        <f>'Bruker data input page'!T280*Calibrations!AQ$46+Calibrations!AR$46</f>
        <v>12.168211003845244</v>
      </c>
      <c r="Z39" s="254">
        <f>'Bruker data input page'!AP280*Calibrations!AJ$46/0.77446+Calibrations!AK$46</f>
        <v>0.11599353665690726</v>
      </c>
      <c r="AA39" s="254">
        <f>'Bruker data input page'!AH280*Calibrations!AX$46/0.7147+Calibrations!AY$46</f>
        <v>11.064807027528971</v>
      </c>
      <c r="AB39" s="254">
        <f>'Bruker data input page'!AF280*Calibrations!BE$46/0.83015+Calibrations!BF$46</f>
        <v>8.6954460211700141E-2</v>
      </c>
      <c r="AC39" s="254"/>
      <c r="AD39" s="252"/>
      <c r="AE39" s="249">
        <f>'Bruker data input page'!AL280*Calibrations!BS$46*10000+Calibrations!BT$46</f>
        <v>211.84492681131897</v>
      </c>
      <c r="AF39" s="249">
        <f>'Corrected results'!V280</f>
        <v>286.1966377556987</v>
      </c>
      <c r="AG39" s="249">
        <f>'Bruker data input page'!AV280*Calibrations!CG$46*10000+Calibrations!CH$46</f>
        <v>75.62283859288921</v>
      </c>
      <c r="AH39" s="249">
        <f>'Bruker data input page'!AX280*Calibrations!CN$46*10000+Calibrations!CO$46</f>
        <v>71.017380592144534</v>
      </c>
      <c r="AI39" s="249">
        <f>'Bruker data input page'!AZ280*Calibrations!CU$46*10000+Calibrations!CV$46</f>
        <v>48.755061200860183</v>
      </c>
      <c r="AJ39" s="249"/>
      <c r="AK39" s="249">
        <f>'Bruker data input page'!BJ280*Calibrations!DI$46*10000+Calibrations!DJ$46</f>
        <v>76.118798741913253</v>
      </c>
      <c r="AL39" s="249">
        <f>'Bruker data input page'!BL280*Calibrations!DP$46*10000+Calibrations!DQ$46</f>
        <v>20.125281270588395</v>
      </c>
      <c r="AM39" s="249">
        <f>'Corrected results'!AC280</f>
        <v>25.060001608127195</v>
      </c>
      <c r="AN39" s="249">
        <f>'Corrected results'!AD280</f>
        <v>39.684458691648388</v>
      </c>
      <c r="AO39" s="249">
        <f>'Corrected results'!AE280</f>
        <v>64.98152759838608</v>
      </c>
      <c r="AP39" s="249">
        <f>'Corrected results'!AG280</f>
        <v>69.613045860800511</v>
      </c>
      <c r="AQ39" s="249"/>
      <c r="AR39" s="267"/>
      <c r="AS39" s="255">
        <f t="shared" si="27"/>
        <v>1.0597006608645838</v>
      </c>
      <c r="AT39" s="255">
        <f t="shared" si="28"/>
        <v>0.87999906024771468</v>
      </c>
      <c r="AU39" s="255">
        <f t="shared" si="29"/>
        <v>0.92711766267497231</v>
      </c>
      <c r="AV39" s="255">
        <f t="shared" si="30"/>
        <v>1.1615281075452561</v>
      </c>
      <c r="AW39" s="255">
        <f t="shared" si="31"/>
        <v>0.86321559985133922</v>
      </c>
      <c r="AX39" s="255">
        <f t="shared" si="32"/>
        <v>1.4398403759492659</v>
      </c>
      <c r="AY39" s="255">
        <f t="shared" si="33"/>
        <v>0.7953842513616497</v>
      </c>
      <c r="AZ39" s="255">
        <f t="shared" si="34"/>
        <v>0.89057790197668862</v>
      </c>
      <c r="BA39" s="255">
        <f t="shared" si="35"/>
        <v>1.8115512544104195</v>
      </c>
      <c r="BB39" s="255" t="e">
        <f t="shared" si="36"/>
        <v>#DIV/0!</v>
      </c>
      <c r="BC39" s="255"/>
      <c r="BD39" s="255">
        <f t="shared" si="38"/>
        <v>0.87064329611753644</v>
      </c>
      <c r="BE39" s="255">
        <f t="shared" si="39"/>
        <v>0.74538138805005394</v>
      </c>
      <c r="BF39" s="255">
        <f t="shared" si="40"/>
        <v>0.73409540933737039</v>
      </c>
      <c r="BG39" s="255">
        <f t="shared" si="41"/>
        <v>0.80318231839113929</v>
      </c>
      <c r="BH39" s="255">
        <f t="shared" si="42"/>
        <v>0.75630281859707094</v>
      </c>
      <c r="BI39" s="255"/>
      <c r="BJ39" s="255">
        <f t="shared" si="43"/>
        <v>0.85915774509196974</v>
      </c>
      <c r="BK39" s="255">
        <f t="shared" si="44"/>
        <v>0.81297843953093896</v>
      </c>
      <c r="BL39" s="255">
        <f t="shared" si="45"/>
        <v>1.0123208082458974</v>
      </c>
      <c r="BM39" s="255">
        <f t="shared" si="37"/>
        <v>0.63490054702261245</v>
      </c>
      <c r="BN39" s="255">
        <f t="shared" si="37"/>
        <v>1.0396212718724276</v>
      </c>
      <c r="BO39" s="255">
        <f t="shared" si="37"/>
        <v>1.1137196362019122</v>
      </c>
    </row>
    <row r="40" spans="1:67" s="18" customFormat="1" ht="16">
      <c r="A40" s="92">
        <f>'Bruker data input page'!A382</f>
        <v>438</v>
      </c>
      <c r="B40" s="92"/>
      <c r="C40" s="95">
        <f>'Bruker data input page'!B382</f>
        <v>44878.947916666664</v>
      </c>
      <c r="D40" s="92"/>
      <c r="E40" s="92" t="str">
        <f>'Bruker data input page'!G382</f>
        <v>GeoExploration</v>
      </c>
      <c r="F40" s="92" t="str">
        <f>'Bruker data input page'!H382</f>
        <v>Oxide3phase</v>
      </c>
      <c r="G40" s="96">
        <f>'Bruker data input page'!K382</f>
        <v>150</v>
      </c>
      <c r="H40" s="96"/>
      <c r="I40" s="252" t="str">
        <f>'Bruker data input page'!DJ382</f>
        <v>RS-11R</v>
      </c>
      <c r="J40" s="252">
        <f>'Bruker data input page'!DK382</f>
        <v>0</v>
      </c>
      <c r="K40" s="252">
        <f>'Bruker data input page'!DL382</f>
        <v>0</v>
      </c>
      <c r="L40" s="252" t="str">
        <f>'Bruker data input page'!DM382</f>
        <v>STD</v>
      </c>
      <c r="M40" s="252" t="str">
        <f>'Bruker data input page'!DN382</f>
        <v/>
      </c>
      <c r="N40" s="252">
        <f>'Bruker data input page'!DO382</f>
        <v>0</v>
      </c>
      <c r="O40" s="252">
        <f>'Bruker data input page'!DP382</f>
        <v>0</v>
      </c>
      <c r="P40" s="252">
        <f>'Bruker data input page'!DQ382</f>
        <v>0</v>
      </c>
      <c r="Q40" s="252">
        <f>'Bruker data input page'!DR382</f>
        <v>0</v>
      </c>
      <c r="R40" s="252">
        <f>'Bruker data input page'!DS382</f>
        <v>0</v>
      </c>
      <c r="S40" s="252"/>
      <c r="T40" s="253">
        <f>'Bruker data input page'!X382*Calibrations!H$46+Calibrations!I$46</f>
        <v>50.595300199346326</v>
      </c>
      <c r="U40" s="254">
        <f>'Bruker data input page'!AJ382*Calibrations!O$46/0.5995+Calibrations!P$46</f>
        <v>0.92617733299004101</v>
      </c>
      <c r="V40" s="254">
        <f>'Corrected results'!M382</f>
        <v>0.97930962131003052</v>
      </c>
      <c r="W40" s="253">
        <f>'Bruker data input page'!V382*Calibrations!V$46+Calibrations!W$46</f>
        <v>17.59415247809196</v>
      </c>
      <c r="X40" s="254">
        <f>'Bruker data input page'!AR382*Calibrations!AC$46/0.6994+Calibrations!AD$46</f>
        <v>8.0944220843365429</v>
      </c>
      <c r="Y40" s="254">
        <f>'Bruker data input page'!T382*Calibrations!AQ$46+Calibrations!AR$46</f>
        <v>12.044713689254461</v>
      </c>
      <c r="Z40" s="254">
        <f>'Bruker data input page'!AP382*Calibrations!AJ$46/0.77446+Calibrations!AK$46</f>
        <v>0.11910098840183229</v>
      </c>
      <c r="AA40" s="254">
        <f>'Bruker data input page'!AH382*Calibrations!AX$46/0.7147+Calibrations!AY$46</f>
        <v>11.19481251164725</v>
      </c>
      <c r="AB40" s="254">
        <f>'Bruker data input page'!AF382*Calibrations!BE$46/0.83015+Calibrations!BF$46</f>
        <v>8.3262969433206588E-2</v>
      </c>
      <c r="AC40" s="254"/>
      <c r="AD40" s="252"/>
      <c r="AE40" s="249">
        <f>'Bruker data input page'!AL382*Calibrations!BS$46*10000+Calibrations!BT$46</f>
        <v>229.83035695851331</v>
      </c>
      <c r="AF40" s="249">
        <f>'Corrected results'!V382</f>
        <v>274.55491477396276</v>
      </c>
      <c r="AG40" s="249">
        <f>'Bruker data input page'!AV382*Calibrations!CG$46*10000+Calibrations!CH$46</f>
        <v>84.612718007516406</v>
      </c>
      <c r="AH40" s="249">
        <f>'Bruker data input page'!AX382*Calibrations!CN$46*10000+Calibrations!CO$46</f>
        <v>78.211452273559132</v>
      </c>
      <c r="AI40" s="249">
        <f>'Bruker data input page'!AZ382*Calibrations!CU$46*10000+Calibrations!CV$46</f>
        <v>56.066335852291033</v>
      </c>
      <c r="AJ40" s="249"/>
      <c r="AK40" s="249">
        <f>'Bruker data input page'!BJ382*Calibrations!DI$46*10000+Calibrations!DJ$46</f>
        <v>81.33415781458605</v>
      </c>
      <c r="AL40" s="249">
        <f>'Bruker data input page'!BL382*Calibrations!DP$46*10000+Calibrations!DQ$46</f>
        <v>21.333064188248887</v>
      </c>
      <c r="AM40" s="249">
        <f>'Corrected results'!AC382</f>
        <v>26.086737866430376</v>
      </c>
      <c r="AN40" s="249">
        <f>'Corrected results'!AD382</f>
        <v>43.457028822154896</v>
      </c>
      <c r="AO40" s="249">
        <f>'Corrected results'!AE382</f>
        <v>69.962023132109891</v>
      </c>
      <c r="AP40" s="249">
        <f>'Corrected results'!AG382</f>
        <v>76.302375784395466</v>
      </c>
      <c r="AQ40" s="249"/>
      <c r="AR40" s="267"/>
      <c r="AS40" s="255">
        <f t="shared" si="27"/>
        <v>1.018270192691247</v>
      </c>
      <c r="AT40" s="255">
        <f t="shared" si="28"/>
        <v>0.91248998324141983</v>
      </c>
      <c r="AU40" s="255">
        <f t="shared" si="29"/>
        <v>0.9648370653300794</v>
      </c>
      <c r="AV40" s="255">
        <f t="shared" si="30"/>
        <v>1.1428484883463439</v>
      </c>
      <c r="AW40" s="255">
        <f t="shared" si="31"/>
        <v>0.87054347885584926</v>
      </c>
      <c r="AX40" s="255">
        <f t="shared" si="32"/>
        <v>1.4252271826201128</v>
      </c>
      <c r="AY40" s="255">
        <f t="shared" si="33"/>
        <v>0.81669249189827853</v>
      </c>
      <c r="AZ40" s="255">
        <f t="shared" si="34"/>
        <v>0.90104170952466145</v>
      </c>
      <c r="BA40" s="255">
        <f t="shared" si="35"/>
        <v>1.7346451965251373</v>
      </c>
      <c r="BB40" s="255" t="e">
        <f t="shared" si="36"/>
        <v>#DIV/0!</v>
      </c>
      <c r="BC40" s="255"/>
      <c r="BD40" s="255">
        <f t="shared" si="38"/>
        <v>0.94456007298419087</v>
      </c>
      <c r="BE40" s="255">
        <f t="shared" si="39"/>
        <v>0.71506124276998329</v>
      </c>
      <c r="BF40" s="255">
        <f t="shared" si="40"/>
        <v>0.82136308311912254</v>
      </c>
      <c r="BG40" s="255">
        <f t="shared" si="41"/>
        <v>0.8845448119606325</v>
      </c>
      <c r="BH40" s="255">
        <f t="shared" si="42"/>
        <v>0.86971745679502099</v>
      </c>
      <c r="BI40" s="255"/>
      <c r="BJ40" s="255">
        <f t="shared" si="43"/>
        <v>0.91802383618616934</v>
      </c>
      <c r="BK40" s="255">
        <f t="shared" si="44"/>
        <v>0.86176789288018119</v>
      </c>
      <c r="BL40" s="255">
        <f t="shared" si="45"/>
        <v>1.0537967225380882</v>
      </c>
      <c r="BM40" s="255">
        <f t="shared" si="37"/>
        <v>0.69525684060722981</v>
      </c>
      <c r="BN40" s="255">
        <f t="shared" si="37"/>
        <v>1.1193028258876874</v>
      </c>
      <c r="BO40" s="255">
        <f t="shared" si="37"/>
        <v>1.2207403533220618</v>
      </c>
    </row>
    <row r="41" spans="1:67" s="18" customFormat="1" ht="16">
      <c r="A41" s="92">
        <f>'Bruker data input page'!A478</f>
        <v>536</v>
      </c>
      <c r="B41" s="92"/>
      <c r="C41" s="95">
        <f>'Bruker data input page'!B478</f>
        <v>44880.297222222223</v>
      </c>
      <c r="D41" s="92"/>
      <c r="E41" s="92" t="str">
        <f>'Bruker data input page'!G478</f>
        <v>GeoExploration</v>
      </c>
      <c r="F41" s="92" t="str">
        <f>'Bruker data input page'!H478</f>
        <v>Oxide3phase</v>
      </c>
      <c r="G41" s="96">
        <f>'Bruker data input page'!K478</f>
        <v>150</v>
      </c>
      <c r="H41" s="96"/>
      <c r="I41" s="252" t="str">
        <f>'Bruker data input page'!DJ478</f>
        <v>RS-11R</v>
      </c>
      <c r="J41" s="252" t="str">
        <f>'Bruker data input page'!DK478</f>
        <v/>
      </c>
      <c r="K41" s="252">
        <f>'Bruker data input page'!DL478</f>
        <v>0</v>
      </c>
      <c r="L41" s="252" t="str">
        <f>'Bruker data input page'!DM478</f>
        <v>STD</v>
      </c>
      <c r="M41" s="252" t="str">
        <f>'Bruker data input page'!DN478</f>
        <v/>
      </c>
      <c r="N41" s="252">
        <f>'Bruker data input page'!DO478</f>
        <v>0</v>
      </c>
      <c r="O41" s="252">
        <f>'Bruker data input page'!DP478</f>
        <v>0</v>
      </c>
      <c r="P41" s="252">
        <f>'Bruker data input page'!DQ478</f>
        <v>0</v>
      </c>
      <c r="Q41" s="252">
        <f>'Bruker data input page'!DR478</f>
        <v>0</v>
      </c>
      <c r="R41" s="252">
        <f>'Bruker data input page'!DS478</f>
        <v>0</v>
      </c>
      <c r="S41" s="252"/>
      <c r="T41" s="253">
        <f>'Bruker data input page'!X478*Calibrations!H$46+Calibrations!I$46</f>
        <v>52.954320064126478</v>
      </c>
      <c r="U41" s="254">
        <f>'Bruker data input page'!AJ478*Calibrations!O$46/0.5995+Calibrations!P$46</f>
        <v>0.91875721845135372</v>
      </c>
      <c r="V41" s="254">
        <f>'Corrected results'!M478</f>
        <v>0.97069726412959878</v>
      </c>
      <c r="W41" s="253">
        <f>'Bruker data input page'!V478*Calibrations!V$46+Calibrations!W$46</f>
        <v>18.554247721617095</v>
      </c>
      <c r="X41" s="254">
        <f>'Bruker data input page'!AR478*Calibrations!AC$46/0.6994+Calibrations!AD$46</f>
        <v>8.0454775624921346</v>
      </c>
      <c r="Y41" s="254">
        <f>'Bruker data input page'!T478*Calibrations!AQ$46+Calibrations!AR$46</f>
        <v>12.905120353123795</v>
      </c>
      <c r="Z41" s="254">
        <f>'Bruker data input page'!AP478*Calibrations!AJ$46/0.77446+Calibrations!AK$46</f>
        <v>0.1127665675371774</v>
      </c>
      <c r="AA41" s="254">
        <f>'Bruker data input page'!AH478*Calibrations!AX$46/0.7147+Calibrations!AY$46</f>
        <v>11.195833879087012</v>
      </c>
      <c r="AB41" s="254">
        <f>'Bruker data input page'!AF478*Calibrations!BE$46/0.83015+Calibrations!BF$46</f>
        <v>0.11257116894730687</v>
      </c>
      <c r="AC41" s="254"/>
      <c r="AD41" s="252"/>
      <c r="AE41" s="249">
        <f>'Bruker data input page'!AL478*Calibrations!BS$46*10000+Calibrations!BT$46</f>
        <v>251.9662709858294</v>
      </c>
      <c r="AF41" s="249">
        <f>'Corrected results'!V478</f>
        <v>319.13950052292353</v>
      </c>
      <c r="AG41" s="249">
        <f>'Bruker data input page'!AV478*Calibrations!CG$46*10000+Calibrations!CH$46</f>
        <v>83.613842517002269</v>
      </c>
      <c r="AH41" s="249">
        <f>'Bruker data input page'!AX478*Calibrations!CN$46*10000+Calibrations!CO$46</f>
        <v>74.100554169893655</v>
      </c>
      <c r="AI41" s="249">
        <f>'Bruker data input page'!AZ478*Calibrations!CU$46*10000+Calibrations!CV$46</f>
        <v>62.159064728483401</v>
      </c>
      <c r="AJ41" s="249"/>
      <c r="AK41" s="249">
        <f>'Bruker data input page'!BJ478*Calibrations!DI$46*10000+Calibrations!DJ$46</f>
        <v>76.118798741913253</v>
      </c>
      <c r="AL41" s="249">
        <f>'Bruker data input page'!BL478*Calibrations!DP$46*10000+Calibrations!DQ$46</f>
        <v>21.333064188248887</v>
      </c>
      <c r="AM41" s="249">
        <f>'Corrected results'!AC478</f>
        <v>26.086737866430376</v>
      </c>
      <c r="AN41" s="249">
        <f>'Corrected results'!AD478</f>
        <v>37.154457648689508</v>
      </c>
      <c r="AO41" s="249">
        <f>'Corrected results'!AE478</f>
        <v>61.617792224983603</v>
      </c>
      <c r="AP41" s="249">
        <f>'Corrected results'!AG478</f>
        <v>63.847089274933062</v>
      </c>
      <c r="AQ41" s="249"/>
      <c r="AR41" s="267"/>
      <c r="AS41" s="255">
        <f t="shared" si="27"/>
        <v>1.0657473220453129</v>
      </c>
      <c r="AT41" s="255">
        <f t="shared" si="28"/>
        <v>0.90517952556783632</v>
      </c>
      <c r="AU41" s="255">
        <f t="shared" si="29"/>
        <v>0.95635198436413682</v>
      </c>
      <c r="AV41" s="255">
        <f t="shared" si="30"/>
        <v>1.2052125834113088</v>
      </c>
      <c r="AW41" s="255">
        <f t="shared" si="31"/>
        <v>0.86527956577182341</v>
      </c>
      <c r="AX41" s="255">
        <f t="shared" si="32"/>
        <v>1.5270374038583368</v>
      </c>
      <c r="AY41" s="255">
        <f t="shared" si="33"/>
        <v>0.77325646311207352</v>
      </c>
      <c r="AZ41" s="255">
        <f t="shared" si="34"/>
        <v>0.9011239167669014</v>
      </c>
      <c r="BA41" s="255">
        <f t="shared" si="35"/>
        <v>2.3452326864022264</v>
      </c>
      <c r="BB41" s="255" t="e">
        <f t="shared" si="36"/>
        <v>#DIV/0!</v>
      </c>
      <c r="BC41" s="255"/>
      <c r="BD41" s="255">
        <f t="shared" si="38"/>
        <v>1.0355345675893037</v>
      </c>
      <c r="BE41" s="255">
        <f t="shared" si="39"/>
        <v>0.83117903042744956</v>
      </c>
      <c r="BF41" s="255">
        <f t="shared" si="40"/>
        <v>0.81166667492114997</v>
      </c>
      <c r="BG41" s="255">
        <f t="shared" si="41"/>
        <v>0.83805195849235081</v>
      </c>
      <c r="BH41" s="255">
        <f t="shared" si="42"/>
        <v>0.96422965529331262</v>
      </c>
      <c r="BI41" s="255"/>
      <c r="BJ41" s="255">
        <f t="shared" si="43"/>
        <v>0.85915774509196974</v>
      </c>
      <c r="BK41" s="255">
        <f t="shared" si="44"/>
        <v>0.86176789288018119</v>
      </c>
      <c r="BL41" s="255">
        <f t="shared" si="45"/>
        <v>1.0537967225380882</v>
      </c>
      <c r="BM41" s="255">
        <f t="shared" si="37"/>
        <v>0.59442376847755396</v>
      </c>
      <c r="BN41" s="255">
        <f t="shared" si="37"/>
        <v>0.98580581113484689</v>
      </c>
      <c r="BO41" s="255">
        <f t="shared" si="37"/>
        <v>1.0214717106620761</v>
      </c>
    </row>
    <row r="42" spans="1:67" s="18" customFormat="1" ht="16">
      <c r="A42" s="92">
        <f>'Bruker data input page'!A479</f>
        <v>537</v>
      </c>
      <c r="B42" s="92"/>
      <c r="C42" s="95">
        <f>'Bruker data input page'!B479</f>
        <v>44880.3</v>
      </c>
      <c r="D42" s="92"/>
      <c r="E42" s="92" t="str">
        <f>'Bruker data input page'!G479</f>
        <v>GeoExploration</v>
      </c>
      <c r="F42" s="92" t="str">
        <f>'Bruker data input page'!H479</f>
        <v>Oxide3phase</v>
      </c>
      <c r="G42" s="96">
        <f>'Bruker data input page'!K479</f>
        <v>150</v>
      </c>
      <c r="H42" s="96"/>
      <c r="I42" s="252" t="str">
        <f>'Bruker data input page'!DJ479</f>
        <v>RS-11R</v>
      </c>
      <c r="J42" s="252" t="str">
        <f>'Bruker data input page'!DK479</f>
        <v/>
      </c>
      <c r="K42" s="252">
        <f>'Bruker data input page'!DL479</f>
        <v>0</v>
      </c>
      <c r="L42" s="252" t="str">
        <f>'Bruker data input page'!DM479</f>
        <v>STD</v>
      </c>
      <c r="M42" s="252" t="str">
        <f>'Bruker data input page'!DN479</f>
        <v/>
      </c>
      <c r="N42" s="252">
        <f>'Bruker data input page'!DO479</f>
        <v>0</v>
      </c>
      <c r="O42" s="252">
        <f>'Bruker data input page'!DP479</f>
        <v>0</v>
      </c>
      <c r="P42" s="252">
        <f>'Bruker data input page'!DQ479</f>
        <v>0</v>
      </c>
      <c r="Q42" s="252">
        <f>'Bruker data input page'!DR479</f>
        <v>0</v>
      </c>
      <c r="R42" s="252">
        <f>'Bruker data input page'!DS479</f>
        <v>0</v>
      </c>
      <c r="S42" s="252"/>
      <c r="T42" s="253">
        <f>'Bruker data input page'!X479*Calibrations!H$46+Calibrations!I$46</f>
        <v>53.195809683779252</v>
      </c>
      <c r="U42" s="254">
        <f>'Bruker data input page'!AJ479*Calibrations!O$46/0.5995+Calibrations!P$46</f>
        <v>0.92238483000360083</v>
      </c>
      <c r="V42" s="254">
        <f>'Corrected results'!M479</f>
        <v>0.97490788126997741</v>
      </c>
      <c r="W42" s="253">
        <f>'Bruker data input page'!V479*Calibrations!V$46+Calibrations!W$46</f>
        <v>18.878683677094422</v>
      </c>
      <c r="X42" s="254">
        <f>'Bruker data input page'!AR479*Calibrations!AC$46/0.6994+Calibrations!AD$46</f>
        <v>8.0524696370413373</v>
      </c>
      <c r="Y42" s="254">
        <f>'Bruker data input page'!T479*Calibrations!AQ$46+Calibrations!AR$46</f>
        <v>13.573344628772912</v>
      </c>
      <c r="Z42" s="254">
        <f>'Bruker data input page'!AP479*Calibrations!AJ$46/0.77446+Calibrations!AK$46</f>
        <v>0.11635208878132169</v>
      </c>
      <c r="AA42" s="254">
        <f>'Bruker data input page'!AH479*Calibrations!AX$46/0.7147+Calibrations!AY$46</f>
        <v>11.187371120300416</v>
      </c>
      <c r="AB42" s="254">
        <f>'Bruker data input page'!AF479*Calibrations!BE$46/0.83015+Calibrations!BF$46</f>
        <v>0.10585936753186406</v>
      </c>
      <c r="AC42" s="254"/>
      <c r="AD42" s="252"/>
      <c r="AE42" s="249">
        <f>'Bruker data input page'!AL479*Calibrations!BS$46*10000+Calibrations!BT$46</f>
        <v>213.92016875137986</v>
      </c>
      <c r="AF42" s="249">
        <f>'Corrected results'!V479</f>
        <v>337.47795773511052</v>
      </c>
      <c r="AG42" s="249">
        <f>'Bruker data input page'!AV479*Calibrations!CG$46*10000+Calibrations!CH$46</f>
        <v>82.614967026488145</v>
      </c>
      <c r="AH42" s="249">
        <f>'Bruker data input page'!AX479*Calibrations!CN$46*10000+Calibrations!CO$46</f>
        <v>67.934207014395426</v>
      </c>
      <c r="AI42" s="249">
        <f>'Bruker data input page'!AZ479*Calibrations!CU$46*10000+Calibrations!CV$46</f>
        <v>62.159064728483401</v>
      </c>
      <c r="AJ42" s="249"/>
      <c r="AK42" s="249">
        <f>'Bruker data input page'!BJ479*Calibrations!DI$46*10000+Calibrations!DJ$46</f>
        <v>76.118798741913253</v>
      </c>
      <c r="AL42" s="249">
        <f>'Bruker data input page'!BL479*Calibrations!DP$46*10000+Calibrations!DQ$46</f>
        <v>18.917498352927911</v>
      </c>
      <c r="AM42" s="249">
        <f>'Corrected results'!AC479</f>
        <v>24.033265349824017</v>
      </c>
      <c r="AN42" s="249">
        <f>'Corrected results'!AD479</f>
        <v>35.884970840423698</v>
      </c>
      <c r="AO42" s="249">
        <f>'Corrected results'!AE479</f>
        <v>59.922802091748203</v>
      </c>
      <c r="AP42" s="249">
        <f>'Corrected results'!AG479</f>
        <v>62.027603165929001</v>
      </c>
      <c r="AQ42" s="249"/>
      <c r="AR42" s="267"/>
      <c r="AS42" s="255">
        <f t="shared" si="27"/>
        <v>1.0706074904911549</v>
      </c>
      <c r="AT42" s="255">
        <f t="shared" si="28"/>
        <v>0.90875352709714374</v>
      </c>
      <c r="AU42" s="255">
        <f t="shared" si="29"/>
        <v>0.96050037563544577</v>
      </c>
      <c r="AV42" s="255">
        <f t="shared" si="30"/>
        <v>1.2262866954916807</v>
      </c>
      <c r="AW42" s="255">
        <f t="shared" si="31"/>
        <v>0.86603155335525583</v>
      </c>
      <c r="AX42" s="255">
        <f t="shared" si="32"/>
        <v>1.6061070626574001</v>
      </c>
      <c r="AY42" s="255">
        <f t="shared" si="33"/>
        <v>0.79784289450049162</v>
      </c>
      <c r="AZ42" s="255">
        <f t="shared" si="34"/>
        <v>0.90044277104548476</v>
      </c>
      <c r="BA42" s="255">
        <f t="shared" si="35"/>
        <v>2.2054034902471678</v>
      </c>
      <c r="BB42" s="255" t="e">
        <f t="shared" si="36"/>
        <v>#DIV/0!</v>
      </c>
      <c r="BC42" s="255"/>
      <c r="BD42" s="255">
        <f t="shared" si="38"/>
        <v>0.87917215498676582</v>
      </c>
      <c r="BE42" s="255">
        <f t="shared" si="39"/>
        <v>0.87894040456065881</v>
      </c>
      <c r="BF42" s="255">
        <f t="shared" si="40"/>
        <v>0.80197026672317762</v>
      </c>
      <c r="BG42" s="255">
        <f t="shared" si="41"/>
        <v>0.76831267828992789</v>
      </c>
      <c r="BH42" s="255">
        <f t="shared" si="42"/>
        <v>0.96422965529331262</v>
      </c>
      <c r="BI42" s="255"/>
      <c r="BJ42" s="255">
        <f t="shared" si="43"/>
        <v>0.85915774509196974</v>
      </c>
      <c r="BK42" s="255">
        <f t="shared" si="44"/>
        <v>0.76418898618169695</v>
      </c>
      <c r="BL42" s="255">
        <f t="shared" si="45"/>
        <v>0.97084489395370688</v>
      </c>
      <c r="BM42" s="255">
        <f t="shared" si="37"/>
        <v>0.57411360435843051</v>
      </c>
      <c r="BN42" s="255">
        <f t="shared" si="37"/>
        <v>0.95868813841689793</v>
      </c>
      <c r="BO42" s="255">
        <f t="shared" si="37"/>
        <v>0.99236226167393016</v>
      </c>
    </row>
    <row r="43" spans="1:67" s="18" customFormat="1" ht="16">
      <c r="A43" s="92">
        <f>'Bruker data input page'!A480</f>
        <v>538</v>
      </c>
      <c r="B43" s="92"/>
      <c r="C43" s="95">
        <f>'Bruker data input page'!B480</f>
        <v>44880.302083333336</v>
      </c>
      <c r="D43" s="92"/>
      <c r="E43" s="92" t="str">
        <f>'Bruker data input page'!G480</f>
        <v>GeoExploration</v>
      </c>
      <c r="F43" s="92" t="str">
        <f>'Bruker data input page'!H480</f>
        <v>Oxide3phase</v>
      </c>
      <c r="G43" s="96">
        <f>'Bruker data input page'!K480</f>
        <v>150</v>
      </c>
      <c r="H43" s="96"/>
      <c r="I43" s="252" t="str">
        <f>'Bruker data input page'!DJ480</f>
        <v>RS-11R</v>
      </c>
      <c r="J43" s="252" t="str">
        <f>'Bruker data input page'!DK480</f>
        <v/>
      </c>
      <c r="K43" s="252">
        <f>'Bruker data input page'!DL480</f>
        <v>0</v>
      </c>
      <c r="L43" s="252" t="str">
        <f>'Bruker data input page'!DM480</f>
        <v>STD</v>
      </c>
      <c r="M43" s="252" t="str">
        <f>'Bruker data input page'!DN480</f>
        <v/>
      </c>
      <c r="N43" s="252">
        <f>'Bruker data input page'!DO480</f>
        <v>0</v>
      </c>
      <c r="O43" s="252">
        <f>'Bruker data input page'!DP480</f>
        <v>0</v>
      </c>
      <c r="P43" s="252">
        <f>'Bruker data input page'!DQ480</f>
        <v>0</v>
      </c>
      <c r="Q43" s="252">
        <f>'Bruker data input page'!DR480</f>
        <v>0</v>
      </c>
      <c r="R43" s="252">
        <f>'Bruker data input page'!DS480</f>
        <v>0</v>
      </c>
      <c r="S43" s="252"/>
      <c r="T43" s="253">
        <f>'Bruker data input page'!X480*Calibrations!H$46+Calibrations!I$46</f>
        <v>53.389597650167275</v>
      </c>
      <c r="U43" s="254">
        <f>'Bruker data input page'!AJ480*Calibrations!O$46/0.5995+Calibrations!P$46</f>
        <v>0.9199114584907051</v>
      </c>
      <c r="V43" s="254">
        <f>'Corrected results'!M480</f>
        <v>0.97203703321539314</v>
      </c>
      <c r="W43" s="253">
        <f>'Bruker data input page'!V480*Calibrations!V$46+Calibrations!W$46</f>
        <v>18.748010836545827</v>
      </c>
      <c r="X43" s="254">
        <f>'Bruker data input page'!AR480*Calibrations!AC$46/0.6994+Calibrations!AD$46</f>
        <v>8.0181043344697311</v>
      </c>
      <c r="Y43" s="254">
        <f>'Bruker data input page'!T480*Calibrations!AQ$46+Calibrations!AR$46</f>
        <v>13.889703421294943</v>
      </c>
      <c r="Z43" s="254">
        <f>'Bruker data input page'!AP480*Calibrations!AJ$46/0.77446+Calibrations!AK$46</f>
        <v>0.11360318916081108</v>
      </c>
      <c r="AA43" s="254">
        <f>'Bruker data input page'!AH480*Calibrations!AX$46/0.7147+Calibrations!AY$46</f>
        <v>11.168986506384698</v>
      </c>
      <c r="AB43" s="254">
        <f>'Bruker data input page'!AF480*Calibrations!BE$46/0.83015+Calibrations!BF$46</f>
        <v>0.10865595145496523</v>
      </c>
      <c r="AC43" s="254"/>
      <c r="AD43" s="252"/>
      <c r="AE43" s="249">
        <f>'Bruker data input page'!AL480*Calibrations!BS$46*10000+Calibrations!BT$46</f>
        <v>237.43957740540318</v>
      </c>
      <c r="AF43" s="249">
        <f>'Corrected results'!V480</f>
        <v>334.49588468142042</v>
      </c>
      <c r="AG43" s="249">
        <f>'Bruker data input page'!AV480*Calibrations!CG$46*10000+Calibrations!CH$46</f>
        <v>79.618340554945746</v>
      </c>
      <c r="AH43" s="249">
        <f>'Bruker data input page'!AX480*Calibrations!CN$46*10000+Calibrations!CO$46</f>
        <v>73.072829643977272</v>
      </c>
      <c r="AI43" s="249">
        <f>'Bruker data input page'!AZ480*Calibrations!CU$46*10000+Calibrations!CV$46</f>
        <v>56.066335852291033</v>
      </c>
      <c r="AJ43" s="249"/>
      <c r="AK43" s="249">
        <f>'Bruker data input page'!BJ480*Calibrations!DI$46*10000+Calibrations!DJ$46</f>
        <v>76.118798741913253</v>
      </c>
      <c r="AL43" s="249">
        <f>'Bruker data input page'!BL480*Calibrations!DP$46*10000+Calibrations!DQ$46</f>
        <v>20.125281270588395</v>
      </c>
      <c r="AM43" s="249">
        <f>'Corrected results'!AC480</f>
        <v>25.060001608127195</v>
      </c>
      <c r="AN43" s="249">
        <f>'Corrected results'!AD480</f>
        <v>34.612493174300319</v>
      </c>
      <c r="AO43" s="249">
        <f>'Corrected results'!AE480</f>
        <v>58.219018612200323</v>
      </c>
      <c r="AP43" s="249">
        <f>'Corrected results'!AG480</f>
        <v>60.201936124164334</v>
      </c>
      <c r="AQ43" s="249"/>
      <c r="AR43" s="267"/>
      <c r="AS43" s="255">
        <f t="shared" si="27"/>
        <v>1.074507625663744</v>
      </c>
      <c r="AT43" s="255">
        <f t="shared" si="28"/>
        <v>0.90631670787261598</v>
      </c>
      <c r="AU43" s="255">
        <f t="shared" si="29"/>
        <v>0.95767195390679138</v>
      </c>
      <c r="AV43" s="255">
        <f t="shared" si="30"/>
        <v>1.2177986902595537</v>
      </c>
      <c r="AW43" s="255">
        <f t="shared" si="31"/>
        <v>0.8623356143813653</v>
      </c>
      <c r="AX43" s="255">
        <f t="shared" si="32"/>
        <v>1.6435411737700225</v>
      </c>
      <c r="AY43" s="255">
        <f t="shared" si="33"/>
        <v>0.77899329710270449</v>
      </c>
      <c r="AZ43" s="255">
        <f t="shared" si="34"/>
        <v>0.8989630406851653</v>
      </c>
      <c r="BA43" s="255">
        <f t="shared" si="35"/>
        <v>2.2636656553117755</v>
      </c>
      <c r="BB43" s="255" t="e">
        <f t="shared" si="36"/>
        <v>#DIV/0!</v>
      </c>
      <c r="BC43" s="255"/>
      <c r="BD43" s="255">
        <f t="shared" si="38"/>
        <v>0.97583255550469827</v>
      </c>
      <c r="BE43" s="255">
        <f t="shared" si="39"/>
        <v>0.87117378029331294</v>
      </c>
      <c r="BF43" s="255">
        <f t="shared" si="40"/>
        <v>0.77288104212926023</v>
      </c>
      <c r="BG43" s="255">
        <f t="shared" si="41"/>
        <v>0.8264287451252802</v>
      </c>
      <c r="BH43" s="255">
        <f t="shared" si="42"/>
        <v>0.86971745679502099</v>
      </c>
      <c r="BI43" s="255"/>
      <c r="BJ43" s="255">
        <f t="shared" si="43"/>
        <v>0.85915774509196974</v>
      </c>
      <c r="BK43" s="255">
        <f t="shared" si="44"/>
        <v>0.81297843953093896</v>
      </c>
      <c r="BL43" s="255">
        <f t="shared" si="45"/>
        <v>1.0123208082458974</v>
      </c>
      <c r="BM43" s="255">
        <f t="shared" si="37"/>
        <v>0.55375559034157784</v>
      </c>
      <c r="BN43" s="255">
        <f t="shared" si="37"/>
        <v>0.93142978341253224</v>
      </c>
      <c r="BO43" s="255">
        <f t="shared" si="37"/>
        <v>0.96315392567257563</v>
      </c>
    </row>
    <row r="44" spans="1:67" s="18" customFormat="1" ht="16">
      <c r="A44" s="92">
        <f>'Bruker data input page'!A488</f>
        <v>548</v>
      </c>
      <c r="B44" s="92"/>
      <c r="C44" s="95">
        <f>'Bruker data input page'!B488</f>
        <v>44880.9</v>
      </c>
      <c r="D44" s="92"/>
      <c r="E44" s="92" t="str">
        <f>'Bruker data input page'!G488</f>
        <v>GeoExploration</v>
      </c>
      <c r="F44" s="92" t="str">
        <f>'Bruker data input page'!H488</f>
        <v>Oxide3phase</v>
      </c>
      <c r="G44" s="96">
        <f>'Bruker data input page'!K488</f>
        <v>150</v>
      </c>
      <c r="H44" s="96"/>
      <c r="I44" s="252" t="str">
        <f>'Bruker data input page'!DJ488</f>
        <v>RS-11R</v>
      </c>
      <c r="J44" s="252" t="str">
        <f>'Bruker data input page'!DK488</f>
        <v/>
      </c>
      <c r="K44" s="252">
        <f>'Bruker data input page'!DL488</f>
        <v>0</v>
      </c>
      <c r="L44" s="252" t="str">
        <f>'Bruker data input page'!DM488</f>
        <v>STD</v>
      </c>
      <c r="M44" s="252" t="str">
        <f>'Bruker data input page'!DN488</f>
        <v/>
      </c>
      <c r="N44" s="252">
        <f>'Bruker data input page'!DO488</f>
        <v>0</v>
      </c>
      <c r="O44" s="252">
        <f>'Bruker data input page'!DP488</f>
        <v>0</v>
      </c>
      <c r="P44" s="252">
        <f>'Bruker data input page'!DQ488</f>
        <v>0</v>
      </c>
      <c r="Q44" s="252">
        <f>'Bruker data input page'!DR488</f>
        <v>0</v>
      </c>
      <c r="R44" s="252">
        <f>'Bruker data input page'!DS488</f>
        <v>0</v>
      </c>
      <c r="S44" s="252"/>
      <c r="T44" s="253">
        <f>'Bruker data input page'!X488*Calibrations!H$46+Calibrations!I$46</f>
        <v>50.385739912120762</v>
      </c>
      <c r="U44" s="254">
        <f>'Bruker data input page'!AJ488*Calibrations!O$46/0.5995+Calibrations!P$46</f>
        <v>0.9519003967241576</v>
      </c>
      <c r="V44" s="254">
        <f>'Corrected results'!M488</f>
        <v>1.0091576497452051</v>
      </c>
      <c r="W44" s="253">
        <f>'Bruker data input page'!V488*Calibrations!V$46+Calibrations!W$46</f>
        <v>17.443264324495907</v>
      </c>
      <c r="X44" s="254">
        <f>'Bruker data input page'!AR488*Calibrations!AC$46/0.6994+Calibrations!AD$46</f>
        <v>8.440455390750202</v>
      </c>
      <c r="Y44" s="254">
        <f>'Bruker data input page'!T488*Calibrations!AQ$46+Calibrations!AR$46</f>
        <v>11.509396971334628</v>
      </c>
      <c r="Z44" s="254">
        <f>'Bruker data input page'!AP488*Calibrations!AJ$46/0.77446+Calibrations!AK$46</f>
        <v>0.11886195365222268</v>
      </c>
      <c r="AA44" s="254">
        <f>'Bruker data input page'!AH488*Calibrations!AX$46/0.7147+Calibrations!AY$46</f>
        <v>11.372968175068596</v>
      </c>
      <c r="AB44" s="254">
        <f>'Bruker data input page'!AF488*Calibrations!BE$46/0.83015+Calibrations!BF$46</f>
        <v>9.2323901344054382E-2</v>
      </c>
      <c r="AC44" s="254"/>
      <c r="AD44" s="252"/>
      <c r="AE44" s="249">
        <f>'Bruker data input page'!AL488*Calibrations!BS$46*10000+Calibrations!BT$46</f>
        <v>218.07065263150162</v>
      </c>
      <c r="AF44" s="249">
        <f>'Corrected results'!V488</f>
        <v>281.57959468656395</v>
      </c>
      <c r="AG44" s="249">
        <f>'Bruker data input page'!AV488*Calibrations!CG$46*10000+Calibrations!CH$46</f>
        <v>85.611593498030544</v>
      </c>
      <c r="AH44" s="249">
        <f>'Bruker data input page'!AX488*Calibrations!CN$46*10000+Calibrations!CO$46</f>
        <v>66.906482488479043</v>
      </c>
      <c r="AI44" s="249">
        <f>'Bruker data input page'!AZ488*Calibrations!CU$46*10000+Calibrations!CV$46</f>
        <v>67.0332478294373</v>
      </c>
      <c r="AJ44" s="249"/>
      <c r="AK44" s="249">
        <f>'Bruker data input page'!BJ488*Calibrations!DI$46*10000+Calibrations!DJ$46</f>
        <v>83.420301443655163</v>
      </c>
      <c r="AL44" s="249">
        <f>'Bruker data input page'!BL488*Calibrations!DP$46*10000+Calibrations!DQ$46</f>
        <v>20.125281270588395</v>
      </c>
      <c r="AM44" s="249">
        <f>'Corrected results'!AC488</f>
        <v>25.060001608127195</v>
      </c>
      <c r="AN44" s="249">
        <f>'Corrected results'!AD488</f>
        <v>47.202681231943203</v>
      </c>
      <c r="AO44" s="249">
        <f>'Corrected results'!AE488</f>
        <v>74.865192863336702</v>
      </c>
      <c r="AP44" s="249">
        <f>'Corrected results'!AG488</f>
        <v>76.569902161118051</v>
      </c>
      <c r="AQ44" s="249"/>
      <c r="AR44" s="267"/>
      <c r="AS44" s="255">
        <f t="shared" si="27"/>
        <v>1.014052627162179</v>
      </c>
      <c r="AT44" s="255">
        <f t="shared" si="28"/>
        <v>0.93783290317651002</v>
      </c>
      <c r="AU44" s="255">
        <f t="shared" si="29"/>
        <v>0.99424398989675389</v>
      </c>
      <c r="AV44" s="255">
        <f t="shared" si="30"/>
        <v>1.1330473741147067</v>
      </c>
      <c r="AW44" s="255">
        <f t="shared" si="31"/>
        <v>0.90775886436783793</v>
      </c>
      <c r="AX44" s="255">
        <f t="shared" si="32"/>
        <v>1.3618842126356139</v>
      </c>
      <c r="AY44" s="255">
        <f t="shared" si="33"/>
        <v>0.81505339647238406</v>
      </c>
      <c r="AZ44" s="255">
        <f t="shared" si="34"/>
        <v>0.91538100134966138</v>
      </c>
      <c r="BA44" s="255">
        <f t="shared" si="35"/>
        <v>1.9234146113344663</v>
      </c>
      <c r="BB44" s="255" t="e">
        <f t="shared" si="36"/>
        <v>#DIV/0!</v>
      </c>
      <c r="BC44" s="255"/>
      <c r="BD44" s="255">
        <f t="shared" si="38"/>
        <v>0.89622987272522447</v>
      </c>
      <c r="BE44" s="255">
        <f t="shared" si="39"/>
        <v>0.73335658580728191</v>
      </c>
      <c r="BF44" s="255">
        <f t="shared" si="40"/>
        <v>0.831059491317095</v>
      </c>
      <c r="BG44" s="255">
        <f t="shared" si="41"/>
        <v>0.75668946492285727</v>
      </c>
      <c r="BH44" s="255">
        <f t="shared" si="42"/>
        <v>1.039839414091946</v>
      </c>
      <c r="BI44" s="255"/>
      <c r="BJ44" s="255">
        <f t="shared" si="43"/>
        <v>0.94157027262384907</v>
      </c>
      <c r="BK44" s="255">
        <f t="shared" si="44"/>
        <v>0.81297843953093896</v>
      </c>
      <c r="BL44" s="255">
        <f t="shared" si="45"/>
        <v>1.0123208082458974</v>
      </c>
      <c r="BM44" s="255">
        <f t="shared" si="37"/>
        <v>0.75518248511228236</v>
      </c>
      <c r="BN44" s="255">
        <f t="shared" si="37"/>
        <v>1.1977472660321047</v>
      </c>
      <c r="BO44" s="255">
        <f t="shared" si="37"/>
        <v>1.2250204329432535</v>
      </c>
    </row>
    <row r="45" spans="1:67" s="18" customFormat="1" ht="16">
      <c r="A45" s="92">
        <f>'Bruker data input page'!A489</f>
        <v>549</v>
      </c>
      <c r="B45" s="92"/>
      <c r="C45" s="95">
        <f>'Bruker data input page'!B489</f>
        <v>44880.902083333334</v>
      </c>
      <c r="D45" s="92"/>
      <c r="E45" s="92" t="str">
        <f>'Bruker data input page'!G489</f>
        <v>GeoExploration</v>
      </c>
      <c r="F45" s="92" t="str">
        <f>'Bruker data input page'!H489</f>
        <v>Oxide3phase</v>
      </c>
      <c r="G45" s="96">
        <f>'Bruker data input page'!K489</f>
        <v>150</v>
      </c>
      <c r="H45" s="96"/>
      <c r="I45" s="252" t="str">
        <f>'Bruker data input page'!DJ489</f>
        <v>RS-11R</v>
      </c>
      <c r="J45" s="252" t="str">
        <f>'Bruker data input page'!DK489</f>
        <v/>
      </c>
      <c r="K45" s="252">
        <f>'Bruker data input page'!DL489</f>
        <v>0</v>
      </c>
      <c r="L45" s="252" t="str">
        <f>'Bruker data input page'!DM489</f>
        <v>STD</v>
      </c>
      <c r="M45" s="252" t="str">
        <f>'Bruker data input page'!DN489</f>
        <v/>
      </c>
      <c r="N45" s="252">
        <f>'Bruker data input page'!DO489</f>
        <v>0</v>
      </c>
      <c r="O45" s="252">
        <f>'Bruker data input page'!DP489</f>
        <v>0</v>
      </c>
      <c r="P45" s="252">
        <f>'Bruker data input page'!DQ489</f>
        <v>0</v>
      </c>
      <c r="Q45" s="252">
        <f>'Bruker data input page'!DR489</f>
        <v>0</v>
      </c>
      <c r="R45" s="252">
        <f>'Bruker data input page'!DS489</f>
        <v>0</v>
      </c>
      <c r="S45" s="252"/>
      <c r="T45" s="253">
        <f>'Bruker data input page'!X489*Calibrations!H$46+Calibrations!I$46</f>
        <v>50.553176561987534</v>
      </c>
      <c r="U45" s="254">
        <f>'Bruker data input page'!AJ489*Calibrations!O$46/0.5995+Calibrations!P$46</f>
        <v>0.96179388277574085</v>
      </c>
      <c r="V45" s="254">
        <f>'Corrected results'!M489</f>
        <v>1.0206342949820213</v>
      </c>
      <c r="W45" s="253">
        <f>'Bruker data input page'!V489*Calibrations!V$46+Calibrations!W$46</f>
        <v>17.338950666646447</v>
      </c>
      <c r="X45" s="254">
        <f>'Bruker data input page'!AR489*Calibrations!AC$46/0.6994+Calibrations!AD$46</f>
        <v>8.4847881187430083</v>
      </c>
      <c r="Y45" s="254">
        <f>'Bruker data input page'!T489*Calibrations!AQ$46+Calibrations!AR$46</f>
        <v>11.031608853220241</v>
      </c>
      <c r="Z45" s="254">
        <f>'Bruker data input page'!AP489*Calibrations!AJ$46/0.77446+Calibrations!AK$46</f>
        <v>0.12304506177039103</v>
      </c>
      <c r="AA45" s="254">
        <f>'Bruker data input page'!AH489*Calibrations!AX$46/0.7147+Calibrations!AY$46</f>
        <v>11.403025559724451</v>
      </c>
      <c r="AB45" s="254">
        <f>'Bruker data input page'!AF489*Calibrations!BE$46/0.83015+Calibrations!BF$46</f>
        <v>9.277135477175058E-2</v>
      </c>
      <c r="AC45" s="254"/>
      <c r="AD45" s="252"/>
      <c r="AE45" s="249">
        <f>'Bruker data input page'!AL489*Calibrations!BS$46*10000+Calibrations!BT$46</f>
        <v>245.74054516564675</v>
      </c>
      <c r="AF45" s="249">
        <f>'Corrected results'!V489</f>
        <v>251.52543218860703</v>
      </c>
      <c r="AG45" s="249">
        <f>'Bruker data input page'!AV489*Calibrations!CG$46*10000+Calibrations!CH$46</f>
        <v>81.616091535974007</v>
      </c>
      <c r="AH45" s="249">
        <f>'Bruker data input page'!AX489*Calibrations!CN$46*10000+Calibrations!CO$46</f>
        <v>71.017380592144534</v>
      </c>
      <c r="AI45" s="249">
        <f>'Bruker data input page'!AZ489*Calibrations!CU$46*10000+Calibrations!CV$46</f>
        <v>60.940518953244933</v>
      </c>
      <c r="AJ45" s="249"/>
      <c r="AK45" s="249">
        <f>'Bruker data input page'!BJ489*Calibrations!DI$46*10000+Calibrations!DJ$46</f>
        <v>86.549516887258832</v>
      </c>
      <c r="AL45" s="249">
        <f>'Bruker data input page'!BL489*Calibrations!DP$46*10000+Calibrations!DQ$46</f>
        <v>22.540847105909371</v>
      </c>
      <c r="AM45" s="249">
        <f>'Corrected results'!AC489</f>
        <v>27.113474124733557</v>
      </c>
      <c r="AN45" s="249">
        <f>'Corrected results'!AD489</f>
        <v>47.202681231943203</v>
      </c>
      <c r="AO45" s="249">
        <f>'Corrected results'!AE489</f>
        <v>74.865192863336702</v>
      </c>
      <c r="AP45" s="249">
        <f>'Corrected results'!AG489</f>
        <v>76.480583708290794</v>
      </c>
      <c r="AQ45" s="249"/>
      <c r="AR45" s="267"/>
      <c r="AS45" s="255">
        <f t="shared" si="27"/>
        <v>1.0174224213733343</v>
      </c>
      <c r="AT45" s="255">
        <f t="shared" si="28"/>
        <v>0.94758018007462164</v>
      </c>
      <c r="AU45" s="255">
        <f t="shared" si="29"/>
        <v>1.0055510295389374</v>
      </c>
      <c r="AV45" s="255">
        <f t="shared" si="30"/>
        <v>1.1262715600289996</v>
      </c>
      <c r="AW45" s="255">
        <f t="shared" si="31"/>
        <v>0.91252678564151479</v>
      </c>
      <c r="AX45" s="255">
        <f t="shared" si="32"/>
        <v>1.3053484882474917</v>
      </c>
      <c r="AY45" s="255">
        <f t="shared" si="33"/>
        <v>0.84373756642553843</v>
      </c>
      <c r="AZ45" s="255">
        <f t="shared" si="34"/>
        <v>0.91780024304986618</v>
      </c>
      <c r="BA45" s="255">
        <f t="shared" si="35"/>
        <v>1.9327365577448037</v>
      </c>
      <c r="BB45" s="255" t="e">
        <f t="shared" si="36"/>
        <v>#DIV/0!</v>
      </c>
      <c r="BC45" s="255"/>
      <c r="BD45" s="255">
        <f t="shared" si="38"/>
        <v>1.0099479909816158</v>
      </c>
      <c r="BE45" s="255">
        <f t="shared" si="39"/>
        <v>0.65508238407283848</v>
      </c>
      <c r="BF45" s="255">
        <f t="shared" si="40"/>
        <v>0.79227385852520515</v>
      </c>
      <c r="BG45" s="255">
        <f t="shared" si="41"/>
        <v>0.80318231839113929</v>
      </c>
      <c r="BH45" s="255">
        <f t="shared" si="42"/>
        <v>0.9453272155936544</v>
      </c>
      <c r="BI45" s="255"/>
      <c r="BJ45" s="255">
        <f t="shared" si="43"/>
        <v>0.97688992728036872</v>
      </c>
      <c r="BK45" s="255">
        <f t="shared" si="44"/>
        <v>0.91055734622942308</v>
      </c>
      <c r="BL45" s="255">
        <f t="shared" si="45"/>
        <v>1.095272636830279</v>
      </c>
      <c r="BM45" s="255">
        <f t="shared" ref="BM45:BM55" si="46">AN45/AN$61</f>
        <v>0.75518248511228236</v>
      </c>
      <c r="BN45" s="255">
        <f t="shared" ref="BN45:BN55" si="47">AO45/AO$61</f>
        <v>1.1977472660321047</v>
      </c>
      <c r="BO45" s="255">
        <f t="shared" ref="BO45:BO55" si="48">AP45/AP$61</f>
        <v>1.2235914520164914</v>
      </c>
    </row>
    <row r="46" spans="1:67" s="18" customFormat="1" ht="16">
      <c r="A46" s="92">
        <f>'Bruker data input page'!A490</f>
        <v>550</v>
      </c>
      <c r="B46" s="92"/>
      <c r="C46" s="95">
        <f>'Bruker data input page'!B490</f>
        <v>44880.904166666667</v>
      </c>
      <c r="D46" s="92"/>
      <c r="E46" s="92" t="str">
        <f>'Bruker data input page'!G490</f>
        <v>GeoExploration</v>
      </c>
      <c r="F46" s="92" t="str">
        <f>'Bruker data input page'!H490</f>
        <v>Oxide3phase</v>
      </c>
      <c r="G46" s="96">
        <f>'Bruker data input page'!K490</f>
        <v>150</v>
      </c>
      <c r="H46" s="96"/>
      <c r="I46" s="252" t="str">
        <f>'Bruker data input page'!DJ490</f>
        <v>RS-11R</v>
      </c>
      <c r="J46" s="252" t="str">
        <f>'Bruker data input page'!DK490</f>
        <v/>
      </c>
      <c r="K46" s="252">
        <f>'Bruker data input page'!DL490</f>
        <v>0</v>
      </c>
      <c r="L46" s="252" t="str">
        <f>'Bruker data input page'!DM490</f>
        <v>STD</v>
      </c>
      <c r="M46" s="252" t="str">
        <f>'Bruker data input page'!DN490</f>
        <v/>
      </c>
      <c r="N46" s="252">
        <f>'Bruker data input page'!DO490</f>
        <v>0</v>
      </c>
      <c r="O46" s="252">
        <f>'Bruker data input page'!DP490</f>
        <v>0</v>
      </c>
      <c r="P46" s="252">
        <f>'Bruker data input page'!DQ490</f>
        <v>0</v>
      </c>
      <c r="Q46" s="252">
        <f>'Bruker data input page'!DR490</f>
        <v>0</v>
      </c>
      <c r="R46" s="252">
        <f>'Bruker data input page'!DS490</f>
        <v>0</v>
      </c>
      <c r="S46" s="252"/>
      <c r="T46" s="253">
        <f>'Bruker data input page'!X490*Calibrations!H$46+Calibrations!I$46</f>
        <v>50.779086206178846</v>
      </c>
      <c r="U46" s="254">
        <f>'Bruker data input page'!AJ490*Calibrations!O$46/0.5995+Calibrations!P$46</f>
        <v>0.94926213377706858</v>
      </c>
      <c r="V46" s="254">
        <f>'Corrected results'!M490</f>
        <v>1.0060968952213329</v>
      </c>
      <c r="W46" s="253">
        <f>'Bruker data input page'!V490*Calibrations!V$46+Calibrations!W$46</f>
        <v>17.473124852265357</v>
      </c>
      <c r="X46" s="254">
        <f>'Bruker data input page'!AR490*Calibrations!AC$46/0.6994+Calibrations!AD$46</f>
        <v>8.4578611933514054</v>
      </c>
      <c r="Y46" s="254">
        <f>'Bruker data input page'!T490*Calibrations!AQ$46+Calibrations!AR$46</f>
        <v>11.286558533302394</v>
      </c>
      <c r="Z46" s="254">
        <f>'Bruker data input page'!AP490*Calibrations!AJ$46/0.77446+Calibrations!AK$46</f>
        <v>0.1241207181436343</v>
      </c>
      <c r="AA46" s="254">
        <f>'Bruker data input page'!AH490*Calibrations!AX$46/0.7147+Calibrations!AY$46</f>
        <v>11.415573788270098</v>
      </c>
      <c r="AB46" s="254">
        <f>'Bruker data input page'!AF490*Calibrations!BE$46/0.83015+Calibrations!BF$46</f>
        <v>9.4337441768687219E-2</v>
      </c>
      <c r="AC46" s="254"/>
      <c r="AD46" s="252"/>
      <c r="AE46" s="249">
        <f>'Bruker data input page'!AL490*Calibrations!BS$46*10000+Calibrations!BT$46</f>
        <v>220.14589457156251</v>
      </c>
      <c r="AF46" s="249">
        <f>'Corrected results'!V490</f>
        <v>336.4872372275106</v>
      </c>
      <c r="AG46" s="249">
        <f>'Bruker data input page'!AV490*Calibrations!CG$46*10000+Calibrations!CH$46</f>
        <v>84.612718007516406</v>
      </c>
      <c r="AH46" s="249">
        <f>'Bruker data input page'!AX490*Calibrations!CN$46*10000+Calibrations!CO$46</f>
        <v>67.934207014395426</v>
      </c>
      <c r="AI46" s="249">
        <f>'Bruker data input page'!AZ490*Calibrations!CU$46*10000+Calibrations!CV$46</f>
        <v>57.284881627529501</v>
      </c>
      <c r="AJ46" s="249"/>
      <c r="AK46" s="249">
        <f>'Bruker data input page'!BJ490*Calibrations!DI$46*10000+Calibrations!DJ$46</f>
        <v>81.33415781458605</v>
      </c>
      <c r="AL46" s="249">
        <f>'Bruker data input page'!BL490*Calibrations!DP$46*10000+Calibrations!DQ$46</f>
        <v>21.333064188248887</v>
      </c>
      <c r="AM46" s="249">
        <f>'Corrected results'!AC490</f>
        <v>26.086737866430376</v>
      </c>
      <c r="AN46" s="249">
        <f>'Corrected results'!AD490</f>
        <v>45.957121286538012</v>
      </c>
      <c r="AO46" s="249">
        <f>'Corrected results'!AE490</f>
        <v>73.239339161260119</v>
      </c>
      <c r="AP46" s="249">
        <f>'Corrected results'!AG490</f>
        <v>74.731405048452046</v>
      </c>
      <c r="AQ46" s="249"/>
      <c r="AR46" s="267"/>
      <c r="AS46" s="255">
        <f t="shared" si="27"/>
        <v>1.0219690305646059</v>
      </c>
      <c r="AT46" s="255">
        <f t="shared" si="28"/>
        <v>0.93523362933701348</v>
      </c>
      <c r="AU46" s="255">
        <f t="shared" si="29"/>
        <v>0.99122846819835764</v>
      </c>
      <c r="AV46" s="255">
        <f t="shared" si="30"/>
        <v>1.1349869991728068</v>
      </c>
      <c r="AW46" s="255">
        <f t="shared" si="31"/>
        <v>0.90963083345850981</v>
      </c>
      <c r="AX46" s="255">
        <f t="shared" si="32"/>
        <v>1.3355161803676916</v>
      </c>
      <c r="AY46" s="255">
        <f t="shared" si="33"/>
        <v>0.85111349584206375</v>
      </c>
      <c r="AZ46" s="255">
        <f t="shared" si="34"/>
        <v>0.91881021774024285</v>
      </c>
      <c r="BA46" s="255">
        <f t="shared" si="35"/>
        <v>1.9653633701809836</v>
      </c>
      <c r="BB46" s="255" t="e">
        <f t="shared" si="36"/>
        <v>#DIV/0!</v>
      </c>
      <c r="BC46" s="255"/>
      <c r="BD46" s="255">
        <f t="shared" si="38"/>
        <v>0.90475873159445386</v>
      </c>
      <c r="BE46" s="255">
        <f t="shared" si="39"/>
        <v>0.87636013446064853</v>
      </c>
      <c r="BF46" s="255">
        <f t="shared" si="40"/>
        <v>0.82136308311912254</v>
      </c>
      <c r="BG46" s="255">
        <f t="shared" si="41"/>
        <v>0.76831267828992789</v>
      </c>
      <c r="BH46" s="255">
        <f t="shared" si="42"/>
        <v>0.88861989649467921</v>
      </c>
      <c r="BI46" s="255"/>
      <c r="BJ46" s="255">
        <f t="shared" si="43"/>
        <v>0.91802383618616934</v>
      </c>
      <c r="BK46" s="255">
        <f t="shared" si="44"/>
        <v>0.86176789288018119</v>
      </c>
      <c r="BL46" s="255">
        <f t="shared" si="45"/>
        <v>1.0537967225380882</v>
      </c>
      <c r="BM46" s="255">
        <f t="shared" si="46"/>
        <v>0.73525512017499428</v>
      </c>
      <c r="BN46" s="255">
        <f t="shared" si="47"/>
        <v>1.1717356877251439</v>
      </c>
      <c r="BO46" s="255">
        <f t="shared" si="48"/>
        <v>1.1956068322286546</v>
      </c>
    </row>
    <row r="47" spans="1:67" s="18" customFormat="1" ht="16">
      <c r="A47" s="92">
        <f>'Bruker data input page'!A569</f>
        <v>629</v>
      </c>
      <c r="B47" s="92"/>
      <c r="C47" s="95">
        <f>'Bruker data input page'!B569</f>
        <v>44881.272222222222</v>
      </c>
      <c r="D47" s="92"/>
      <c r="E47" s="92" t="str">
        <f>'Bruker data input page'!G569</f>
        <v>GeoExploration</v>
      </c>
      <c r="F47" s="92" t="str">
        <f>'Bruker data input page'!H569</f>
        <v>Oxide3phase</v>
      </c>
      <c r="G47" s="96">
        <f>'Bruker data input page'!K569</f>
        <v>150</v>
      </c>
      <c r="H47" s="96"/>
      <c r="I47" s="252" t="str">
        <f>'Bruker data input page'!DJ569</f>
        <v>RS-11R</v>
      </c>
      <c r="J47" s="252" t="str">
        <f>'Bruker data input page'!DK569</f>
        <v/>
      </c>
      <c r="K47" s="252" t="str">
        <f>'Bruker data input page'!DL569</f>
        <v/>
      </c>
      <c r="L47" s="252" t="str">
        <f>'Bruker data input page'!DM569</f>
        <v>STD</v>
      </c>
      <c r="M47" s="252" t="str">
        <f>'Bruker data input page'!DN569</f>
        <v/>
      </c>
      <c r="N47" s="252">
        <f>'Bruker data input page'!DO569</f>
        <v>0</v>
      </c>
      <c r="O47" s="252">
        <f>'Bruker data input page'!DP569</f>
        <v>0</v>
      </c>
      <c r="P47" s="252">
        <f>'Bruker data input page'!DQ569</f>
        <v>0</v>
      </c>
      <c r="Q47" s="252">
        <f>'Bruker data input page'!DR569</f>
        <v>0</v>
      </c>
      <c r="R47" s="252">
        <f>'Bruker data input page'!DS569</f>
        <v>0</v>
      </c>
      <c r="S47" s="252"/>
      <c r="T47" s="253">
        <f>'Bruker data input page'!X569*Calibrations!H$46+Calibrations!I$46</f>
        <v>52.077321321946599</v>
      </c>
      <c r="U47" s="254">
        <f>'Bruker data input page'!AJ569*Calibrations!O$46/0.5995+Calibrations!P$46</f>
        <v>0.93623571047581722</v>
      </c>
      <c r="V47" s="254">
        <f>'Corrected results'!M569</f>
        <v>0.99098247071828593</v>
      </c>
      <c r="W47" s="253">
        <f>'Bruker data input page'!V569*Calibrations!V$46+Calibrations!W$46</f>
        <v>17.872410316509896</v>
      </c>
      <c r="X47" s="254">
        <f>'Bruker data input page'!AR569*Calibrations!AC$46/0.6994+Calibrations!AD$46</f>
        <v>8.3483682812617861</v>
      </c>
      <c r="Y47" s="254">
        <f>'Bruker data input page'!T569*Calibrations!AQ$46+Calibrations!AR$46</f>
        <v>12.541031255198256</v>
      </c>
      <c r="Z47" s="254">
        <f>'Bruker data input page'!AP569*Calibrations!AJ$46/0.77446+Calibrations!AK$46</f>
        <v>0.12077423164909963</v>
      </c>
      <c r="AA47" s="254">
        <f>'Bruker data input page'!AH569*Calibrations!AX$46/0.7147+Calibrations!AY$46</f>
        <v>11.290529231716377</v>
      </c>
      <c r="AB47" s="254">
        <f>'Bruker data input page'!AF569*Calibrations!BE$46/0.83015+Calibrations!BF$46</f>
        <v>9.5679802051775786E-2</v>
      </c>
      <c r="AC47" s="254"/>
      <c r="AD47" s="252"/>
      <c r="AE47" s="249">
        <f>'Bruker data input page'!AL569*Calibrations!BS$46*10000+Calibrations!BT$46</f>
        <v>244.35705053893946</v>
      </c>
      <c r="AF47" s="249">
        <f>'Corrected results'!V569</f>
        <v>298.62093909634655</v>
      </c>
      <c r="AG47" s="249">
        <f>'Bruker data input page'!AV569*Calibrations!CG$46*10000+Calibrations!CH$46</f>
        <v>84.612718007516406</v>
      </c>
      <c r="AH47" s="249">
        <f>'Bruker data input page'!AX569*Calibrations!CN$46*10000+Calibrations!CO$46</f>
        <v>68.961931540311781</v>
      </c>
      <c r="AI47" s="249">
        <f>'Bruker data input page'!AZ569*Calibrations!CU$46*10000+Calibrations!CV$46</f>
        <v>54.847790077052551</v>
      </c>
      <c r="AJ47" s="249"/>
      <c r="AK47" s="249">
        <f>'Bruker data input page'!BJ569*Calibrations!DI$46*10000+Calibrations!DJ$46</f>
        <v>79.248014185516908</v>
      </c>
      <c r="AL47" s="249">
        <f>'Bruker data input page'!BL569*Calibrations!DP$46*10000+Calibrations!DQ$46</f>
        <v>20.125281270588395</v>
      </c>
      <c r="AM47" s="249">
        <f>'Corrected results'!AC569</f>
        <v>25.060001608127195</v>
      </c>
      <c r="AN47" s="249">
        <f>'Corrected results'!AD569</f>
        <v>39.684458691648388</v>
      </c>
      <c r="AO47" s="249">
        <f>'Corrected results'!AE569</f>
        <v>64.98152759838608</v>
      </c>
      <c r="AP47" s="249">
        <f>'Corrected results'!AG569</f>
        <v>57.503773811931779</v>
      </c>
      <c r="AQ47" s="249"/>
      <c r="AR47" s="267"/>
      <c r="AS47" s="255">
        <f t="shared" si="27"/>
        <v>1.0480970328945229</v>
      </c>
      <c r="AT47" s="255">
        <f t="shared" si="28"/>
        <v>0.92239971475449978</v>
      </c>
      <c r="AU47" s="255">
        <f t="shared" si="29"/>
        <v>0.97633740957466608</v>
      </c>
      <c r="AV47" s="255">
        <f t="shared" si="30"/>
        <v>1.1609230475160701</v>
      </c>
      <c r="AW47" s="255">
        <f t="shared" si="31"/>
        <v>0.89785502789667671</v>
      </c>
      <c r="AX47" s="255">
        <f t="shared" si="32"/>
        <v>1.4839554599743527</v>
      </c>
      <c r="AY47" s="255">
        <f t="shared" si="33"/>
        <v>0.82816615987954023</v>
      </c>
      <c r="AZ47" s="255">
        <f t="shared" si="34"/>
        <v>0.90874570251172127</v>
      </c>
      <c r="BA47" s="255">
        <f t="shared" si="35"/>
        <v>1.9933292094119954</v>
      </c>
      <c r="BB47" s="255" t="e">
        <f t="shared" si="36"/>
        <v>#DIV/0!</v>
      </c>
      <c r="BC47" s="255"/>
      <c r="BD47" s="255">
        <f t="shared" si="38"/>
        <v>1.004262085068796</v>
      </c>
      <c r="BE47" s="255">
        <f t="shared" si="39"/>
        <v>0.77773971011653964</v>
      </c>
      <c r="BF47" s="255">
        <f t="shared" si="40"/>
        <v>0.82136308311912254</v>
      </c>
      <c r="BG47" s="255">
        <f t="shared" si="41"/>
        <v>0.77993589165699817</v>
      </c>
      <c r="BH47" s="255">
        <f t="shared" si="42"/>
        <v>0.85081501709536256</v>
      </c>
      <c r="BI47" s="255"/>
      <c r="BJ47" s="255">
        <f t="shared" si="43"/>
        <v>0.89447739974848928</v>
      </c>
      <c r="BK47" s="255">
        <f t="shared" si="44"/>
        <v>0.81297843953093896</v>
      </c>
      <c r="BL47" s="255">
        <f t="shared" si="45"/>
        <v>1.0123208082458974</v>
      </c>
      <c r="BM47" s="255">
        <f t="shared" si="46"/>
        <v>0.63490054702261245</v>
      </c>
      <c r="BN47" s="255">
        <f t="shared" si="47"/>
        <v>1.0396212718724276</v>
      </c>
      <c r="BO47" s="255">
        <f t="shared" si="48"/>
        <v>0.91998678204834472</v>
      </c>
    </row>
    <row r="48" spans="1:67" s="18" customFormat="1" ht="16">
      <c r="A48" s="92">
        <f>'Bruker data input page'!A570</f>
        <v>630</v>
      </c>
      <c r="B48" s="92"/>
      <c r="C48" s="95">
        <f>'Bruker data input page'!B570</f>
        <v>44881.274305555555</v>
      </c>
      <c r="D48" s="92"/>
      <c r="E48" s="92" t="str">
        <f>'Bruker data input page'!G570</f>
        <v>GeoExploration</v>
      </c>
      <c r="F48" s="92" t="str">
        <f>'Bruker data input page'!H570</f>
        <v>Oxide3phase</v>
      </c>
      <c r="G48" s="96">
        <f>'Bruker data input page'!K570</f>
        <v>150</v>
      </c>
      <c r="H48" s="96"/>
      <c r="I48" s="252" t="str">
        <f>'Bruker data input page'!DJ570</f>
        <v>RS-11R</v>
      </c>
      <c r="J48" s="252" t="str">
        <f>'Bruker data input page'!DK570</f>
        <v/>
      </c>
      <c r="K48" s="252" t="str">
        <f>'Bruker data input page'!DL570</f>
        <v/>
      </c>
      <c r="L48" s="252" t="str">
        <f>'Bruker data input page'!DM570</f>
        <v>STD</v>
      </c>
      <c r="M48" s="252" t="str">
        <f>'Bruker data input page'!DN570</f>
        <v/>
      </c>
      <c r="N48" s="252">
        <f>'Bruker data input page'!DO570</f>
        <v>0</v>
      </c>
      <c r="O48" s="252">
        <f>'Bruker data input page'!DP570</f>
        <v>0</v>
      </c>
      <c r="P48" s="252">
        <f>'Bruker data input page'!DQ570</f>
        <v>0</v>
      </c>
      <c r="Q48" s="252">
        <f>'Bruker data input page'!DR570</f>
        <v>0</v>
      </c>
      <c r="R48" s="252">
        <f>'Bruker data input page'!DS570</f>
        <v>0</v>
      </c>
      <c r="S48" s="252"/>
      <c r="T48" s="253">
        <f>'Bruker data input page'!X570*Calibrations!H$46+Calibrations!I$46</f>
        <v>52.265146581676539</v>
      </c>
      <c r="U48" s="254">
        <f>'Bruker data input page'!AJ570*Calibrations!O$46/0.5995+Calibrations!P$46</f>
        <v>0.93574103617323812</v>
      </c>
      <c r="V48" s="254">
        <f>'Corrected results'!M570</f>
        <v>0.99040844134486039</v>
      </c>
      <c r="W48" s="253">
        <f>'Bruker data input page'!V570*Calibrations!V$46+Calibrations!W$46</f>
        <v>17.712009074420926</v>
      </c>
      <c r="X48" s="254">
        <f>'Bruker data input page'!AR570*Calibrations!AC$46/0.6994+Calibrations!AD$46</f>
        <v>8.352980075113388</v>
      </c>
      <c r="Y48" s="254">
        <f>'Bruker data input page'!T570*Calibrations!AQ$46+Calibrations!AR$46</f>
        <v>12.219142732172159</v>
      </c>
      <c r="Z48" s="254">
        <f>'Bruker data input page'!AP570*Calibrations!AJ$46/0.77446+Calibrations!AK$46</f>
        <v>0.12149133589792847</v>
      </c>
      <c r="AA48" s="254">
        <f>'Bruker data input page'!AH570*Calibrations!AX$46/0.7147+Calibrations!AY$46</f>
        <v>11.295052430378178</v>
      </c>
      <c r="AB48" s="254">
        <f>'Bruker data input page'!AF570*Calibrations!BE$46/0.83015+Calibrations!BF$46</f>
        <v>9.4113715054839148E-2</v>
      </c>
      <c r="AC48" s="254"/>
      <c r="AD48" s="252"/>
      <c r="AE48" s="249">
        <f>'Bruker data input page'!AL570*Calibrations!BS$46*10000+Calibrations!BT$46</f>
        <v>222.22113651162337</v>
      </c>
      <c r="AF48" s="249">
        <f>'Corrected results'!V570</f>
        <v>348.1578296391333</v>
      </c>
      <c r="AG48" s="249">
        <f>'Bruker data input page'!AV570*Calibrations!CG$46*10000+Calibrations!CH$46</f>
        <v>85.611593498030544</v>
      </c>
      <c r="AH48" s="249">
        <f>'Bruker data input page'!AX570*Calibrations!CN$46*10000+Calibrations!CO$46</f>
        <v>66.906482488479043</v>
      </c>
      <c r="AI48" s="249">
        <f>'Bruker data input page'!AZ570*Calibrations!CU$46*10000+Calibrations!CV$46</f>
        <v>53.629244301814083</v>
      </c>
      <c r="AJ48" s="249"/>
      <c r="AK48" s="249">
        <f>'Bruker data input page'!BJ570*Calibrations!DI$46*10000+Calibrations!DJ$46</f>
        <v>81.33415781458605</v>
      </c>
      <c r="AL48" s="249">
        <f>'Bruker data input page'!BL570*Calibrations!DP$46*10000+Calibrations!DQ$46</f>
        <v>20.125281270588395</v>
      </c>
      <c r="AM48" s="249">
        <f>'Corrected results'!AC570</f>
        <v>25.060001608127195</v>
      </c>
      <c r="AN48" s="249">
        <f>'Corrected results'!AD570</f>
        <v>42.202496303176964</v>
      </c>
      <c r="AO48" s="249">
        <f>'Corrected results'!AE570</f>
        <v>68.310494227681886</v>
      </c>
      <c r="AP48" s="249">
        <f>'Corrected results'!AG570</f>
        <v>60.295278276510558</v>
      </c>
      <c r="AQ48" s="249"/>
      <c r="AR48" s="267"/>
      <c r="AS48" s="255">
        <f t="shared" si="27"/>
        <v>1.0518771639079556</v>
      </c>
      <c r="AT48" s="255">
        <f t="shared" si="28"/>
        <v>0.92191235090959434</v>
      </c>
      <c r="AU48" s="255">
        <f t="shared" si="29"/>
        <v>0.97577186339395117</v>
      </c>
      <c r="AV48" s="255">
        <f t="shared" si="30"/>
        <v>1.150503999637605</v>
      </c>
      <c r="AW48" s="255">
        <f t="shared" si="31"/>
        <v>0.8983510197070258</v>
      </c>
      <c r="AX48" s="255">
        <f t="shared" si="32"/>
        <v>1.4458670267723652</v>
      </c>
      <c r="AY48" s="255">
        <f t="shared" si="33"/>
        <v>0.83308344615722374</v>
      </c>
      <c r="AZ48" s="255">
        <f t="shared" si="34"/>
        <v>0.90910976315592662</v>
      </c>
      <c r="BA48" s="255">
        <f t="shared" si="35"/>
        <v>1.9607023969758155</v>
      </c>
      <c r="BB48" s="255" t="e">
        <f t="shared" si="36"/>
        <v>#DIV/0!</v>
      </c>
      <c r="BC48" s="255"/>
      <c r="BD48" s="255">
        <f t="shared" si="38"/>
        <v>0.91328759046368313</v>
      </c>
      <c r="BE48" s="255">
        <f t="shared" si="39"/>
        <v>0.90675546837986587</v>
      </c>
      <c r="BF48" s="255">
        <f t="shared" si="40"/>
        <v>0.831059491317095</v>
      </c>
      <c r="BG48" s="255">
        <f t="shared" si="41"/>
        <v>0.75668946492285727</v>
      </c>
      <c r="BH48" s="255">
        <f t="shared" si="42"/>
        <v>0.83191257739570434</v>
      </c>
      <c r="BI48" s="255"/>
      <c r="BJ48" s="255">
        <f t="shared" si="43"/>
        <v>0.91802383618616934</v>
      </c>
      <c r="BK48" s="255">
        <f t="shared" si="44"/>
        <v>0.81297843953093896</v>
      </c>
      <c r="BL48" s="255">
        <f t="shared" si="45"/>
        <v>1.0123208082458974</v>
      </c>
      <c r="BM48" s="255">
        <f t="shared" si="46"/>
        <v>0.67518592597675331</v>
      </c>
      <c r="BN48" s="255">
        <f t="shared" si="47"/>
        <v>1.0928804772047338</v>
      </c>
      <c r="BO48" s="255">
        <f t="shared" si="48"/>
        <v>0.96464728064171767</v>
      </c>
    </row>
    <row r="49" spans="1:67" s="18" customFormat="1" ht="16">
      <c r="A49" s="92">
        <f>'Bruker data input page'!A571</f>
        <v>631</v>
      </c>
      <c r="B49" s="92"/>
      <c r="C49" s="95">
        <f>'Bruker data input page'!B571</f>
        <v>44881.276388888888</v>
      </c>
      <c r="D49" s="92"/>
      <c r="E49" s="92" t="str">
        <f>'Bruker data input page'!G571</f>
        <v>GeoExploration</v>
      </c>
      <c r="F49" s="92" t="str">
        <f>'Bruker data input page'!H571</f>
        <v>Oxide3phase</v>
      </c>
      <c r="G49" s="96">
        <f>'Bruker data input page'!K571</f>
        <v>150</v>
      </c>
      <c r="H49" s="96"/>
      <c r="I49" s="252" t="str">
        <f>'Bruker data input page'!DJ571</f>
        <v>RS-11R</v>
      </c>
      <c r="J49" s="252" t="str">
        <f>'Bruker data input page'!DK571</f>
        <v/>
      </c>
      <c r="K49" s="252" t="str">
        <f>'Bruker data input page'!DL571</f>
        <v/>
      </c>
      <c r="L49" s="252" t="str">
        <f>'Bruker data input page'!DM571</f>
        <v>STD</v>
      </c>
      <c r="M49" s="252" t="str">
        <f>'Bruker data input page'!DN571</f>
        <v/>
      </c>
      <c r="N49" s="252">
        <f>'Bruker data input page'!DO571</f>
        <v>0</v>
      </c>
      <c r="O49" s="252">
        <f>'Bruker data input page'!DP571</f>
        <v>0</v>
      </c>
      <c r="P49" s="252">
        <f>'Bruker data input page'!DQ571</f>
        <v>0</v>
      </c>
      <c r="Q49" s="252">
        <f>'Bruker data input page'!DR571</f>
        <v>0</v>
      </c>
      <c r="R49" s="252">
        <f>'Bruker data input page'!DS571</f>
        <v>0</v>
      </c>
      <c r="S49" s="252"/>
      <c r="T49" s="253">
        <f>'Bruker data input page'!X571*Calibrations!H$46+Calibrations!I$46</f>
        <v>52.417772637586111</v>
      </c>
      <c r="U49" s="254">
        <f>'Bruker data input page'!AJ571*Calibrations!O$46/0.5995+Calibrations!P$46</f>
        <v>0.93870908198871328</v>
      </c>
      <c r="V49" s="254">
        <f>'Corrected results'!M571</f>
        <v>0.99385254746666907</v>
      </c>
      <c r="W49" s="253">
        <f>'Bruker data input page'!V571*Calibrations!V$46+Calibrations!W$46</f>
        <v>17.849882794453745</v>
      </c>
      <c r="X49" s="254">
        <f>'Bruker data input page'!AR571*Calibrations!AC$46/0.6994+Calibrations!AD$46</f>
        <v>8.3453929303897851</v>
      </c>
      <c r="Y49" s="254">
        <f>'Bruker data input page'!T571*Calibrations!AQ$46+Calibrations!AR$46</f>
        <v>12.759407103700891</v>
      </c>
      <c r="Z49" s="254">
        <f>'Bruker data input page'!AP571*Calibrations!AJ$46/0.77446+Calibrations!AK$46</f>
        <v>0.11922050577663711</v>
      </c>
      <c r="AA49" s="254">
        <f>'Bruker data input page'!AH571*Calibrations!AX$46/0.7147+Calibrations!AY$46</f>
        <v>11.310081122706105</v>
      </c>
      <c r="AB49" s="254">
        <f>'Bruker data input page'!AF571*Calibrations!BE$46/0.83015+Calibrations!BF$46</f>
        <v>9.4896758553307453E-2</v>
      </c>
      <c r="AC49" s="254"/>
      <c r="AD49" s="252"/>
      <c r="AE49" s="249">
        <f>'Bruker data input page'!AL571*Calibrations!BS$46*10000+Calibrations!BT$46</f>
        <v>236.74783009204958</v>
      </c>
      <c r="AF49" s="249">
        <f>'Corrected results'!V571</f>
        <v>351.00114126036453</v>
      </c>
      <c r="AG49" s="249">
        <f>'Bruker data input page'!AV571*Calibrations!CG$46*10000+Calibrations!CH$46</f>
        <v>91.604846441115342</v>
      </c>
      <c r="AH49" s="249">
        <f>'Bruker data input page'!AX571*Calibrations!CN$46*10000+Calibrations!CO$46</f>
        <v>69.989656066228164</v>
      </c>
      <c r="AI49" s="249">
        <f>'Bruker data input page'!AZ571*Calibrations!CU$46*10000+Calibrations!CV$46</f>
        <v>60.940518953244933</v>
      </c>
      <c r="AJ49" s="249"/>
      <c r="AK49" s="249">
        <f>'Bruker data input page'!BJ571*Calibrations!DI$46*10000+Calibrations!DJ$46</f>
        <v>79.248014185516908</v>
      </c>
      <c r="AL49" s="249">
        <f>'Bruker data input page'!BL571*Calibrations!DP$46*10000+Calibrations!DQ$46</f>
        <v>21.333064188248887</v>
      </c>
      <c r="AM49" s="249">
        <f>'Corrected results'!AC571</f>
        <v>26.086737866430376</v>
      </c>
      <c r="AN49" s="249">
        <f>'Corrected results'!AD571</f>
        <v>40.944972926341464</v>
      </c>
      <c r="AO49" s="249">
        <f>'Corrected results'!AE571</f>
        <v>66.650340212371702</v>
      </c>
      <c r="AP49" s="249">
        <f>'Corrected results'!AG571</f>
        <v>58.678323524501707</v>
      </c>
      <c r="AQ49" s="249"/>
      <c r="AR49" s="267"/>
      <c r="AS49" s="255">
        <f t="shared" si="27"/>
        <v>1.0549488832721734</v>
      </c>
      <c r="AT49" s="255">
        <f t="shared" si="28"/>
        <v>0.92483653397902799</v>
      </c>
      <c r="AU49" s="255">
        <f t="shared" si="29"/>
        <v>0.97916507139573317</v>
      </c>
      <c r="AV49" s="255">
        <f t="shared" si="30"/>
        <v>1.1594597463107339</v>
      </c>
      <c r="AW49" s="255">
        <f t="shared" si="31"/>
        <v>0.89753503318032246</v>
      </c>
      <c r="AX49" s="255">
        <f t="shared" si="32"/>
        <v>1.5097954428368223</v>
      </c>
      <c r="AY49" s="255">
        <f t="shared" si="33"/>
        <v>0.81751203961122587</v>
      </c>
      <c r="AZ49" s="255">
        <f t="shared" si="34"/>
        <v>0.91031938400602896</v>
      </c>
      <c r="BA49" s="255">
        <f t="shared" si="35"/>
        <v>1.9770158031939051</v>
      </c>
      <c r="BB49" s="255" t="e">
        <f t="shared" si="36"/>
        <v>#DIV/0!</v>
      </c>
      <c r="BC49" s="255"/>
      <c r="BD49" s="255">
        <f t="shared" si="38"/>
        <v>0.97298960254828859</v>
      </c>
      <c r="BE49" s="255">
        <f t="shared" si="39"/>
        <v>0.9141606971048144</v>
      </c>
      <c r="BF49" s="255">
        <f t="shared" si="40"/>
        <v>0.88923794050492977</v>
      </c>
      <c r="BG49" s="255">
        <f t="shared" si="41"/>
        <v>0.79155910502406879</v>
      </c>
      <c r="BH49" s="255">
        <f t="shared" si="42"/>
        <v>0.9453272155936544</v>
      </c>
      <c r="BI49" s="255"/>
      <c r="BJ49" s="255">
        <f t="shared" si="43"/>
        <v>0.89447739974848928</v>
      </c>
      <c r="BK49" s="255">
        <f t="shared" si="44"/>
        <v>0.86176789288018119</v>
      </c>
      <c r="BL49" s="255">
        <f t="shared" si="45"/>
        <v>1.0537967225380882</v>
      </c>
      <c r="BM49" s="255">
        <f t="shared" si="46"/>
        <v>0.6550671614485476</v>
      </c>
      <c r="BN49" s="255">
        <f t="shared" si="47"/>
        <v>1.0663201377869245</v>
      </c>
      <c r="BO49" s="255">
        <f t="shared" si="48"/>
        <v>0.93877807414609571</v>
      </c>
    </row>
    <row r="50" spans="1:67" s="18" customFormat="1" ht="16">
      <c r="A50" s="92">
        <f>'Bruker data input page'!A578</f>
        <v>639</v>
      </c>
      <c r="B50" s="92"/>
      <c r="C50" s="95">
        <f>'Bruker data input page'!B578</f>
        <v>44881.902083333334</v>
      </c>
      <c r="D50" s="92"/>
      <c r="E50" s="92" t="str">
        <f>'Bruker data input page'!G578</f>
        <v>GeoExploration</v>
      </c>
      <c r="F50" s="92" t="str">
        <f>'Bruker data input page'!H578</f>
        <v>Oxide3phase</v>
      </c>
      <c r="G50" s="96">
        <f>'Bruker data input page'!K578</f>
        <v>150</v>
      </c>
      <c r="H50" s="96"/>
      <c r="I50" s="252" t="str">
        <f>'Bruker data input page'!DJ578</f>
        <v>RS-11R</v>
      </c>
      <c r="J50" s="252" t="str">
        <f>'Bruker data input page'!DK578</f>
        <v/>
      </c>
      <c r="K50" s="252">
        <f>'Bruker data input page'!DL578</f>
        <v>0</v>
      </c>
      <c r="L50" s="252" t="str">
        <f>'Bruker data input page'!DM578</f>
        <v>STD</v>
      </c>
      <c r="M50" s="252" t="str">
        <f>'Bruker data input page'!DN578</f>
        <v/>
      </c>
      <c r="N50" s="252">
        <f>'Bruker data input page'!DO578</f>
        <v>0</v>
      </c>
      <c r="O50" s="252">
        <f>'Bruker data input page'!DP578</f>
        <v>0</v>
      </c>
      <c r="P50" s="252">
        <f>'Bruker data input page'!DQ578</f>
        <v>0</v>
      </c>
      <c r="Q50" s="252">
        <f>'Bruker data input page'!DR578</f>
        <v>0</v>
      </c>
      <c r="R50" s="252">
        <f>'Bruker data input page'!DS578</f>
        <v>0</v>
      </c>
      <c r="S50" s="252"/>
      <c r="T50" s="253">
        <f>'Bruker data input page'!X578*Calibrations!H$46+Calibrations!I$46</f>
        <v>47.900829998704417</v>
      </c>
      <c r="U50" s="254">
        <f>'Bruker data input page'!AJ578*Calibrations!O$46/0.5995+Calibrations!P$46</f>
        <v>0.87901838281082767</v>
      </c>
      <c r="V50" s="254">
        <f>'Corrected results'!M578</f>
        <v>0.92455540676824932</v>
      </c>
      <c r="W50" s="253">
        <f>'Bruker data input page'!V578*Calibrations!V$46+Calibrations!W$46</f>
        <v>16.469031574460459</v>
      </c>
      <c r="X50" s="254">
        <f>'Bruker data input page'!AR578*Calibrations!AC$46/0.6994+Calibrations!AD$46</f>
        <v>7.9520515451113187</v>
      </c>
      <c r="Y50" s="254">
        <f>'Bruker data input page'!T578*Calibrations!AQ$46+Calibrations!AR$46</f>
        <v>10.037615541910597</v>
      </c>
      <c r="Z50" s="254">
        <f>'Bruker data input page'!AP578*Calibrations!AJ$46/0.77446+Calibrations!AK$46</f>
        <v>0.12256699227117178</v>
      </c>
      <c r="AA50" s="254">
        <f>'Bruker data input page'!AH578*Calibrations!AX$46/0.7147+Calibrations!AY$46</f>
        <v>11.23464584179797</v>
      </c>
      <c r="AB50" s="254">
        <f>'Bruker data input page'!AF578*Calibrations!BE$46/0.83015+Calibrations!BF$46</f>
        <v>8.482905643014324E-2</v>
      </c>
      <c r="AC50" s="254"/>
      <c r="AD50" s="252"/>
      <c r="AE50" s="249">
        <f>'Bruker data input page'!AL578*Calibrations!BS$46*10000+Calibrations!BT$46</f>
        <v>181.40804502375934</v>
      </c>
      <c r="AF50" s="249">
        <f>'Corrected results'!V578</f>
        <v>299.73059797462565</v>
      </c>
      <c r="AG50" s="249">
        <f>'Bruker data input page'!AV578*Calibrations!CG$46*10000+Calibrations!CH$46</f>
        <v>73.625087611860934</v>
      </c>
      <c r="AH50" s="249">
        <f>'Bruker data input page'!AX578*Calibrations!CN$46*10000+Calibrations!CO$46</f>
        <v>66.906482488479043</v>
      </c>
      <c r="AI50" s="249">
        <f>'Bruker data input page'!AZ578*Calibrations!CU$46*10000+Calibrations!CV$46</f>
        <v>53.629244301814083</v>
      </c>
      <c r="AJ50" s="249"/>
      <c r="AK50" s="249">
        <f>'Bruker data input page'!BJ578*Calibrations!DI$46*10000+Calibrations!DJ$46</f>
        <v>81.33415781458605</v>
      </c>
      <c r="AL50" s="249">
        <f>'Bruker data input page'!BL578*Calibrations!DP$46*10000+Calibrations!DQ$46</f>
        <v>23.748630023569859</v>
      </c>
      <c r="AM50" s="249">
        <f>'Corrected results'!AC578</f>
        <v>28.140210383036734</v>
      </c>
      <c r="AN50" s="249">
        <f>'Corrected results'!AD578</f>
        <v>53.38561809110552</v>
      </c>
      <c r="AO50" s="249">
        <f>'Corrected results'!AE578</f>
        <v>82.867742627644603</v>
      </c>
      <c r="AP50" s="249">
        <f>'Corrected results'!AG578</f>
        <v>71.404591097733203</v>
      </c>
      <c r="AQ50" s="249"/>
      <c r="AR50" s="267"/>
      <c r="AS50" s="255">
        <f t="shared" si="27"/>
        <v>0.96404186160914562</v>
      </c>
      <c r="AT50" s="255">
        <f t="shared" si="28"/>
        <v>0.86602796336042143</v>
      </c>
      <c r="AU50" s="255">
        <f t="shared" si="29"/>
        <v>0.91089202637265954</v>
      </c>
      <c r="AV50" s="255">
        <f t="shared" si="30"/>
        <v>1.0697649609912609</v>
      </c>
      <c r="AW50" s="255">
        <f t="shared" si="31"/>
        <v>0.8552317316783028</v>
      </c>
      <c r="AX50" s="255">
        <f t="shared" si="32"/>
        <v>1.1877312228503953</v>
      </c>
      <c r="AY50" s="255">
        <f t="shared" si="33"/>
        <v>0.84045937557374928</v>
      </c>
      <c r="AZ50" s="255">
        <f t="shared" si="34"/>
        <v>0.90424779197202032</v>
      </c>
      <c r="BA50" s="255">
        <f t="shared" si="35"/>
        <v>1.7672720089613174</v>
      </c>
      <c r="BB50" s="255" t="e">
        <f t="shared" si="36"/>
        <v>#DIV/0!</v>
      </c>
      <c r="BC50" s="255"/>
      <c r="BD50" s="255">
        <f t="shared" si="38"/>
        <v>0.74555336603550615</v>
      </c>
      <c r="BE50" s="255">
        <f t="shared" si="39"/>
        <v>0.78062974782431938</v>
      </c>
      <c r="BF50" s="255">
        <f t="shared" si="40"/>
        <v>0.71470259294142535</v>
      </c>
      <c r="BG50" s="255">
        <f t="shared" si="41"/>
        <v>0.75668946492285727</v>
      </c>
      <c r="BH50" s="255">
        <f t="shared" si="42"/>
        <v>0.83191257739570434</v>
      </c>
      <c r="BI50" s="255"/>
      <c r="BJ50" s="255">
        <f t="shared" si="43"/>
        <v>0.91802383618616934</v>
      </c>
      <c r="BK50" s="255">
        <f t="shared" si="44"/>
        <v>0.9593467995786652</v>
      </c>
      <c r="BL50" s="255">
        <f t="shared" si="45"/>
        <v>1.1367485511224695</v>
      </c>
      <c r="BM50" s="255">
        <f t="shared" si="46"/>
        <v>0.85410156133278181</v>
      </c>
      <c r="BN50" s="255">
        <f t="shared" si="47"/>
        <v>1.3257778198167285</v>
      </c>
      <c r="BO50" s="255">
        <f t="shared" si="48"/>
        <v>1.1423820669983715</v>
      </c>
    </row>
    <row r="51" spans="1:67" s="18" customFormat="1" ht="16">
      <c r="A51" s="92">
        <f>'Bruker data input page'!A579</f>
        <v>640</v>
      </c>
      <c r="B51" s="92"/>
      <c r="C51" s="95">
        <f>'Bruker data input page'!B579</f>
        <v>44881.904166666667</v>
      </c>
      <c r="D51" s="92"/>
      <c r="E51" s="92" t="str">
        <f>'Bruker data input page'!G579</f>
        <v>GeoExploration</v>
      </c>
      <c r="F51" s="92" t="str">
        <f>'Bruker data input page'!H579</f>
        <v>Oxide3phase</v>
      </c>
      <c r="G51" s="96">
        <f>'Bruker data input page'!K579</f>
        <v>150</v>
      </c>
      <c r="H51" s="96"/>
      <c r="I51" s="252" t="str">
        <f>'Bruker data input page'!DJ579</f>
        <v>RS-11R</v>
      </c>
      <c r="J51" s="252" t="str">
        <f>'Bruker data input page'!DK579</f>
        <v/>
      </c>
      <c r="K51" s="252">
        <f>'Bruker data input page'!DL579</f>
        <v>0</v>
      </c>
      <c r="L51" s="252" t="str">
        <f>'Bruker data input page'!DM579</f>
        <v>STD</v>
      </c>
      <c r="M51" s="252" t="str">
        <f>'Bruker data input page'!DN579</f>
        <v/>
      </c>
      <c r="N51" s="252">
        <f>'Bruker data input page'!DO579</f>
        <v>0</v>
      </c>
      <c r="O51" s="252">
        <f>'Bruker data input page'!DP579</f>
        <v>0</v>
      </c>
      <c r="P51" s="252">
        <f>'Bruker data input page'!DQ579</f>
        <v>0</v>
      </c>
      <c r="Q51" s="252">
        <f>'Bruker data input page'!DR579</f>
        <v>0</v>
      </c>
      <c r="R51" s="252">
        <f>'Bruker data input page'!DS579</f>
        <v>0</v>
      </c>
      <c r="S51" s="252"/>
      <c r="T51" s="253">
        <f>'Bruker data input page'!X579*Calibrations!H$46+Calibrations!I$46</f>
        <v>48.244935876489222</v>
      </c>
      <c r="U51" s="254">
        <f>'Bruker data input page'!AJ579*Calibrations!O$46/0.5995+Calibrations!P$46</f>
        <v>0.88445980013919834</v>
      </c>
      <c r="V51" s="254">
        <f>'Corrected results'!M579</f>
        <v>0.93087536898127321</v>
      </c>
      <c r="W51" s="253">
        <f>'Bruker data input page'!V579*Calibrations!V$46+Calibrations!W$46</f>
        <v>16.507942748921085</v>
      </c>
      <c r="X51" s="254">
        <f>'Bruker data input page'!AR579*Calibrations!AC$46/0.6994+Calibrations!AD$46</f>
        <v>7.9919212467961263</v>
      </c>
      <c r="Y51" s="254">
        <f>'Bruker data input page'!T579*Calibrations!AQ$46+Calibrations!AR$46</f>
        <v>10.509679903889197</v>
      </c>
      <c r="Z51" s="254">
        <f>'Bruker data input page'!AP579*Calibrations!AJ$46/0.77446+Calibrations!AK$46</f>
        <v>0.11922050577663711</v>
      </c>
      <c r="AA51" s="254">
        <f>'Bruker data input page'!AH579*Calibrations!AX$46/0.7147+Calibrations!AY$46</f>
        <v>11.25069590156566</v>
      </c>
      <c r="AB51" s="254">
        <f>'Bruker data input page'!AF579*Calibrations!BE$46/0.83015+Calibrations!BF$46</f>
        <v>9.277135477175058E-2</v>
      </c>
      <c r="AC51" s="254"/>
      <c r="AD51" s="252"/>
      <c r="AE51" s="249">
        <f>'Bruker data input page'!AL579*Calibrations!BS$46*10000+Calibrations!BT$46</f>
        <v>207.69444293119722</v>
      </c>
      <c r="AF51" s="249">
        <f>'Corrected results'!V579</f>
        <v>275.73395436847125</v>
      </c>
      <c r="AG51" s="249">
        <f>'Bruker data input page'!AV579*Calibrations!CG$46*10000+Calibrations!CH$46</f>
        <v>74.623963102375072</v>
      </c>
      <c r="AH51" s="249">
        <f>'Bruker data input page'!AX579*Calibrations!CN$46*10000+Calibrations!CO$46</f>
        <v>65.878757962562673</v>
      </c>
      <c r="AI51" s="249">
        <f>'Bruker data input page'!AZ579*Calibrations!CU$46*10000+Calibrations!CV$46</f>
        <v>45.099423875144758</v>
      </c>
      <c r="AJ51" s="249"/>
      <c r="AK51" s="249">
        <f>'Bruker data input page'!BJ579*Calibrations!DI$46*10000+Calibrations!DJ$46</f>
        <v>81.33415781458605</v>
      </c>
      <c r="AL51" s="249">
        <f>'Bruker data input page'!BL579*Calibrations!DP$46*10000+Calibrations!DQ$46</f>
        <v>20.125281270588395</v>
      </c>
      <c r="AM51" s="249">
        <f>'Corrected results'!AC579</f>
        <v>25.060001608127195</v>
      </c>
      <c r="AN51" s="249">
        <f>'Corrected results'!AD579</f>
        <v>52.155012434988208</v>
      </c>
      <c r="AO51" s="249">
        <f>'Corrected results'!AE579</f>
        <v>81.284018607287948</v>
      </c>
      <c r="AP51" s="249">
        <f>'Corrected results'!AG579</f>
        <v>69.84435498495094</v>
      </c>
      <c r="AQ51" s="249"/>
      <c r="AR51" s="267"/>
      <c r="AS51" s="255">
        <f t="shared" si="27"/>
        <v>0.97096726292305369</v>
      </c>
      <c r="AT51" s="255">
        <f t="shared" si="28"/>
        <v>0.87138896565438273</v>
      </c>
      <c r="AU51" s="255">
        <f t="shared" si="29"/>
        <v>0.91711859012933328</v>
      </c>
      <c r="AV51" s="255">
        <f t="shared" si="30"/>
        <v>1.0722924812550236</v>
      </c>
      <c r="AW51" s="255">
        <f t="shared" si="31"/>
        <v>0.85951966087744869</v>
      </c>
      <c r="AX51" s="255">
        <f t="shared" si="32"/>
        <v>1.2435896664793502</v>
      </c>
      <c r="AY51" s="255">
        <f t="shared" si="33"/>
        <v>0.81751203961122587</v>
      </c>
      <c r="AZ51" s="255">
        <f t="shared" si="34"/>
        <v>0.90553962006436262</v>
      </c>
      <c r="BA51" s="255">
        <f t="shared" si="35"/>
        <v>1.9327365577448037</v>
      </c>
      <c r="BB51" s="255" t="e">
        <f t="shared" si="36"/>
        <v>#DIV/0!</v>
      </c>
      <c r="BC51" s="255"/>
      <c r="BD51" s="255">
        <f t="shared" si="38"/>
        <v>0.85358557837907789</v>
      </c>
      <c r="BE51" s="255">
        <f t="shared" si="39"/>
        <v>0.71813197824896147</v>
      </c>
      <c r="BF51" s="255">
        <f t="shared" si="40"/>
        <v>0.72439900113939781</v>
      </c>
      <c r="BG51" s="255">
        <f t="shared" si="41"/>
        <v>0.74506625155578687</v>
      </c>
      <c r="BH51" s="255">
        <f t="shared" si="42"/>
        <v>0.69959549949809596</v>
      </c>
      <c r="BI51" s="255"/>
      <c r="BJ51" s="255">
        <f t="shared" si="43"/>
        <v>0.91802383618616934</v>
      </c>
      <c r="BK51" s="255">
        <f t="shared" si="44"/>
        <v>0.81297843953093896</v>
      </c>
      <c r="BL51" s="255">
        <f t="shared" si="45"/>
        <v>1.0123208082458974</v>
      </c>
      <c r="BM51" s="255">
        <f t="shared" si="46"/>
        <v>0.83441344588414068</v>
      </c>
      <c r="BN51" s="255">
        <f t="shared" si="47"/>
        <v>1.3004402624956075</v>
      </c>
      <c r="BO51" s="255">
        <f t="shared" si="48"/>
        <v>1.1174202861363243</v>
      </c>
    </row>
    <row r="52" spans="1:67" s="18" customFormat="1" ht="16">
      <c r="A52" s="92">
        <f>'Bruker data input page'!A580</f>
        <v>641</v>
      </c>
      <c r="B52" s="92"/>
      <c r="C52" s="95">
        <f>'Bruker data input page'!B580</f>
        <v>44881.906944444447</v>
      </c>
      <c r="D52" s="92"/>
      <c r="E52" s="92" t="str">
        <f>'Bruker data input page'!G580</f>
        <v>GeoExploration</v>
      </c>
      <c r="F52" s="92" t="str">
        <f>'Bruker data input page'!H580</f>
        <v>Oxide3phase</v>
      </c>
      <c r="G52" s="96">
        <f>'Bruker data input page'!K580</f>
        <v>150</v>
      </c>
      <c r="H52" s="96"/>
      <c r="I52" s="252" t="str">
        <f>'Bruker data input page'!DJ580</f>
        <v>RS-11R</v>
      </c>
      <c r="J52" s="252" t="str">
        <f>'Bruker data input page'!DK580</f>
        <v/>
      </c>
      <c r="K52" s="252">
        <f>'Bruker data input page'!DL580</f>
        <v>0</v>
      </c>
      <c r="L52" s="252" t="str">
        <f>'Bruker data input page'!DM580</f>
        <v>STD</v>
      </c>
      <c r="M52" s="252" t="str">
        <f>'Bruker data input page'!DN580</f>
        <v/>
      </c>
      <c r="N52" s="252">
        <f>'Bruker data input page'!DO580</f>
        <v>0</v>
      </c>
      <c r="O52" s="252">
        <f>'Bruker data input page'!DP580</f>
        <v>0</v>
      </c>
      <c r="P52" s="252">
        <f>'Bruker data input page'!DQ580</f>
        <v>0</v>
      </c>
      <c r="Q52" s="252">
        <f>'Bruker data input page'!DR580</f>
        <v>0</v>
      </c>
      <c r="R52" s="252">
        <f>'Bruker data input page'!DS580</f>
        <v>0</v>
      </c>
      <c r="S52" s="252"/>
      <c r="T52" s="253">
        <f>'Bruker data input page'!X580*Calibrations!H$46+Calibrations!I$46</f>
        <v>48.242146868536238</v>
      </c>
      <c r="U52" s="254">
        <f>'Bruker data input page'!AJ580*Calibrations!O$46/0.5995+Calibrations!P$46</f>
        <v>0.88413001727081231</v>
      </c>
      <c r="V52" s="254">
        <f>'Corrected results'!M580</f>
        <v>0.93049235706970435</v>
      </c>
      <c r="W52" s="253">
        <f>'Bruker data input page'!V580*Calibrations!V$46+Calibrations!W$46</f>
        <v>16.571693654446563</v>
      </c>
      <c r="X52" s="254">
        <f>'Bruker data input page'!AR580*Calibrations!AC$46/0.6994+Calibrations!AD$46</f>
        <v>7.9840365669853242</v>
      </c>
      <c r="Y52" s="254">
        <f>'Bruker data input page'!T580*Calibrations!AQ$46+Calibrations!AR$46</f>
        <v>9.9752363013121119</v>
      </c>
      <c r="Z52" s="254">
        <f>'Bruker data input page'!AP580*Calibrations!AJ$46/0.77446+Calibrations!AK$46</f>
        <v>0.12184988802234294</v>
      </c>
      <c r="AA52" s="254">
        <f>'Bruker data input page'!AH580*Calibrations!AX$46/0.7147+Calibrations!AY$46</f>
        <v>11.25945047962076</v>
      </c>
      <c r="AB52" s="254">
        <f>'Bruker data input page'!AF580*Calibrations!BE$46/0.83015+Calibrations!BF$46</f>
        <v>9.2995081485598666E-2</v>
      </c>
      <c r="AC52" s="254"/>
      <c r="AD52" s="252"/>
      <c r="AE52" s="249">
        <f>'Bruker data input page'!AL580*Calibrations!BS$46*10000+Calibrations!BT$46</f>
        <v>186.25027621723473</v>
      </c>
      <c r="AF52" s="249">
        <f>'Corrected results'!V580</f>
        <v>289.62472969943508</v>
      </c>
      <c r="AG52" s="249">
        <f>'Bruker data input page'!AV580*Calibrations!CG$46*10000+Calibrations!CH$46</f>
        <v>79.618340554945746</v>
      </c>
      <c r="AH52" s="249">
        <f>'Bruker data input page'!AX580*Calibrations!CN$46*10000+Calibrations!CO$46</f>
        <v>68.961931540311781</v>
      </c>
      <c r="AI52" s="249">
        <f>'Bruker data input page'!AZ580*Calibrations!CU$46*10000+Calibrations!CV$46</f>
        <v>49.973606976098651</v>
      </c>
      <c r="AJ52" s="249">
        <f>'Bruker data input page'!BH580*Calibrations!DB$46*10000+Calibrations!DC$46</f>
        <v>1.6550565311286241</v>
      </c>
      <c r="AK52" s="249">
        <f>'Bruker data input page'!BJ580*Calibrations!DI$46*10000+Calibrations!DJ$46</f>
        <v>85.506445072724276</v>
      </c>
      <c r="AL52" s="249">
        <f>'Bruker data input page'!BL580*Calibrations!DP$46*10000+Calibrations!DQ$46</f>
        <v>21.333064188248887</v>
      </c>
      <c r="AM52" s="249">
        <f>'Corrected results'!AC580</f>
        <v>26.086737866430376</v>
      </c>
      <c r="AN52" s="249">
        <f>'Corrected results'!AD580</f>
        <v>50.92141592101332</v>
      </c>
      <c r="AO52" s="249">
        <f>'Corrected results'!AE580</f>
        <v>79.691934511123947</v>
      </c>
      <c r="AP52" s="249">
        <f>'Corrected results'!AG580</f>
        <v>68.283398564623056</v>
      </c>
      <c r="AQ52" s="249"/>
      <c r="AR52" s="267"/>
      <c r="AS52" s="255">
        <f t="shared" si="27"/>
        <v>0.97091113194538359</v>
      </c>
      <c r="AT52" s="255">
        <f t="shared" si="28"/>
        <v>0.87106405642444573</v>
      </c>
      <c r="AU52" s="255">
        <f t="shared" si="29"/>
        <v>0.91674123849231959</v>
      </c>
      <c r="AV52" s="255">
        <f t="shared" si="30"/>
        <v>1.076433494929949</v>
      </c>
      <c r="AW52" s="255">
        <f t="shared" si="31"/>
        <v>0.85867167487911</v>
      </c>
      <c r="AX52" s="255">
        <f t="shared" si="32"/>
        <v>1.1803500105089615</v>
      </c>
      <c r="AY52" s="255">
        <f t="shared" si="33"/>
        <v>0.83554208929606577</v>
      </c>
      <c r="AZ52" s="255">
        <f t="shared" si="34"/>
        <v>0.9062442535692764</v>
      </c>
      <c r="BA52" s="255">
        <f t="shared" si="35"/>
        <v>1.9373975309499722</v>
      </c>
      <c r="BB52" s="255" t="e">
        <f t="shared" si="36"/>
        <v>#DIV/0!</v>
      </c>
      <c r="BC52" s="255"/>
      <c r="BD52" s="255">
        <f t="shared" si="38"/>
        <v>0.76545403673037449</v>
      </c>
      <c r="BE52" s="255">
        <f t="shared" si="39"/>
        <v>0.75430964084653374</v>
      </c>
      <c r="BF52" s="255">
        <f t="shared" si="40"/>
        <v>0.77288104212926023</v>
      </c>
      <c r="BG52" s="255">
        <f t="shared" si="41"/>
        <v>0.77993589165699817</v>
      </c>
      <c r="BH52" s="255">
        <f t="shared" si="42"/>
        <v>0.77520525829672926</v>
      </c>
      <c r="BI52" s="255"/>
      <c r="BJ52" s="255">
        <f t="shared" si="43"/>
        <v>0.9651167090615288</v>
      </c>
      <c r="BK52" s="255">
        <f t="shared" si="44"/>
        <v>0.86176789288018119</v>
      </c>
      <c r="BL52" s="255">
        <f t="shared" si="45"/>
        <v>1.0537967225380882</v>
      </c>
      <c r="BM52" s="255">
        <f t="shared" si="46"/>
        <v>0.81467748053777012</v>
      </c>
      <c r="BN52" s="255">
        <f t="shared" si="47"/>
        <v>1.2749689546616103</v>
      </c>
      <c r="BO52" s="255">
        <f t="shared" si="48"/>
        <v>1.0924469812754669</v>
      </c>
    </row>
    <row r="53" spans="1:67" s="18" customFormat="1" ht="16">
      <c r="A53" s="92">
        <f>'Bruker data input page'!A619</f>
        <v>680</v>
      </c>
      <c r="B53" s="92"/>
      <c r="C53" s="95">
        <f>'Bruker data input page'!B619</f>
        <v>44882.17291666667</v>
      </c>
      <c r="D53" s="92"/>
      <c r="E53" s="92" t="str">
        <f>'Bruker data input page'!G619</f>
        <v>GeoExploration</v>
      </c>
      <c r="F53" s="92" t="str">
        <f>'Bruker data input page'!H619</f>
        <v>Oxide3phase</v>
      </c>
      <c r="G53" s="96">
        <f>'Bruker data input page'!K619</f>
        <v>150</v>
      </c>
      <c r="H53" s="96"/>
      <c r="I53" s="252" t="str">
        <f>'Bruker data input page'!DJ619</f>
        <v>RS-11R</v>
      </c>
      <c r="J53" s="252" t="str">
        <f>'Bruker data input page'!DK619</f>
        <v/>
      </c>
      <c r="K53" s="252">
        <f>'Bruker data input page'!DL619</f>
        <v>0</v>
      </c>
      <c r="L53" s="252" t="str">
        <f>'Bruker data input page'!DM619</f>
        <v>STD</v>
      </c>
      <c r="M53" s="252" t="str">
        <f>'Bruker data input page'!DN619</f>
        <v/>
      </c>
      <c r="N53" s="252">
        <f>'Bruker data input page'!DO619</f>
        <v>0</v>
      </c>
      <c r="O53" s="252">
        <f>'Bruker data input page'!DP619</f>
        <v>0</v>
      </c>
      <c r="P53" s="252">
        <f>'Bruker data input page'!DQ619</f>
        <v>0</v>
      </c>
      <c r="Q53" s="252">
        <f>'Bruker data input page'!DR619</f>
        <v>0</v>
      </c>
      <c r="R53" s="252">
        <f>'Bruker data input page'!DS619</f>
        <v>0</v>
      </c>
      <c r="S53" s="252"/>
      <c r="T53" s="253">
        <f>'Bruker data input page'!X619*Calibrations!H$46+Calibrations!I$46</f>
        <v>51.298226376185092</v>
      </c>
      <c r="U53" s="254">
        <f>'Bruker data input page'!AJ619*Calibrations!O$46/0.5995+Calibrations!P$46</f>
        <v>0.93112407601583258</v>
      </c>
      <c r="V53" s="254">
        <f>'Corrected results'!M619</f>
        <v>0.98505060844077175</v>
      </c>
      <c r="W53" s="253">
        <f>'Bruker data input page'!V619*Calibrations!V$46+Calibrations!W$46</f>
        <v>17.695493295787379</v>
      </c>
      <c r="X53" s="254">
        <f>'Bruker data input page'!AR619*Calibrations!AC$46/0.6994+Calibrations!AD$46</f>
        <v>8.3863040048797934</v>
      </c>
      <c r="Y53" s="254">
        <f>'Bruker data input page'!T619*Calibrations!AQ$46+Calibrations!AR$46</f>
        <v>12.210120540297105</v>
      </c>
      <c r="Z53" s="254">
        <f>'Bruker data input page'!AP619*Calibrations!AJ$46/0.77446+Calibrations!AK$46</f>
        <v>0.12089374902390444</v>
      </c>
      <c r="AA53" s="254">
        <f>'Bruker data input page'!AH619*Calibrations!AX$46/0.7147+Calibrations!AY$46</f>
        <v>11.45569893768932</v>
      </c>
      <c r="AB53" s="254">
        <f>'Bruker data input page'!AF619*Calibrations!BE$46/0.83015+Calibrations!BF$46</f>
        <v>9.6127255479471985E-2</v>
      </c>
      <c r="AC53" s="254"/>
      <c r="AD53" s="252"/>
      <c r="AE53" s="249">
        <f>'Bruker data input page'!AL619*Calibrations!BS$46*10000+Calibrations!BT$46</f>
        <v>221.52938919826974</v>
      </c>
      <c r="AF53" s="249">
        <f>'Corrected results'!V619</f>
        <v>280.41707431020541</v>
      </c>
      <c r="AG53" s="249">
        <f>'Bruker data input page'!AV619*Calibrations!CG$46*10000+Calibrations!CH$46</f>
        <v>88.608219969572957</v>
      </c>
      <c r="AH53" s="249">
        <f>'Bruker data input page'!AX619*Calibrations!CN$46*10000+Calibrations!CO$46</f>
        <v>63.823308910729935</v>
      </c>
      <c r="AI53" s="249">
        <f>'Bruker data input page'!AZ619*Calibrations!CU$46*10000+Calibrations!CV$46</f>
        <v>59.721973178006451</v>
      </c>
      <c r="AJ53" s="249"/>
      <c r="AK53" s="249">
        <f>'Bruker data input page'!BJ619*Calibrations!DI$46*10000+Calibrations!DJ$46</f>
        <v>82.377229629120592</v>
      </c>
      <c r="AL53" s="249">
        <f>'Bruker data input page'!BL619*Calibrations!DP$46*10000+Calibrations!DQ$46</f>
        <v>23.748630023569859</v>
      </c>
      <c r="AM53" s="249">
        <f>'Corrected results'!AC619</f>
        <v>28.140210383036734</v>
      </c>
      <c r="AN53" s="249">
        <f>'Corrected results'!AD619</f>
        <v>43.457028822154896</v>
      </c>
      <c r="AO53" s="249">
        <f>'Corrected results'!AE619</f>
        <v>69.962023132109891</v>
      </c>
      <c r="AP53" s="249">
        <f>'Corrected results'!AG619</f>
        <v>52.51206651208242</v>
      </c>
      <c r="AQ53" s="249"/>
      <c r="AR53" s="267"/>
      <c r="AS53" s="255">
        <f t="shared" si="27"/>
        <v>1.0324171346150459</v>
      </c>
      <c r="AT53" s="255">
        <f t="shared" si="28"/>
        <v>0.91736362169047558</v>
      </c>
      <c r="AU53" s="255">
        <f t="shared" si="29"/>
        <v>0.97049321028647473</v>
      </c>
      <c r="AV53" s="255">
        <f t="shared" si="30"/>
        <v>1.1494311981674168</v>
      </c>
      <c r="AW53" s="255">
        <f t="shared" si="31"/>
        <v>0.90193496053019229</v>
      </c>
      <c r="AX53" s="255">
        <f t="shared" si="32"/>
        <v>1.444799448626559</v>
      </c>
      <c r="AY53" s="255">
        <f t="shared" si="33"/>
        <v>0.82898570759248758</v>
      </c>
      <c r="AZ53" s="255">
        <f t="shared" si="34"/>
        <v>0.92203978797109865</v>
      </c>
      <c r="BA53" s="255">
        <f t="shared" si="35"/>
        <v>2.002651155822333</v>
      </c>
      <c r="BB53" s="255" t="e">
        <f t="shared" si="36"/>
        <v>#DIV/0!</v>
      </c>
      <c r="BC53" s="255"/>
      <c r="BD53" s="255">
        <f t="shared" si="38"/>
        <v>0.91044463750727334</v>
      </c>
      <c r="BE53" s="255">
        <f t="shared" si="39"/>
        <v>0.7303288736071607</v>
      </c>
      <c r="BF53" s="255">
        <f t="shared" si="40"/>
        <v>0.8601487159110125</v>
      </c>
      <c r="BG53" s="255">
        <f t="shared" si="41"/>
        <v>0.72181982482164597</v>
      </c>
      <c r="BH53" s="255">
        <f t="shared" si="42"/>
        <v>0.92642477589399597</v>
      </c>
      <c r="BI53" s="255"/>
      <c r="BJ53" s="255">
        <f t="shared" si="43"/>
        <v>0.92979705440500904</v>
      </c>
      <c r="BK53" s="255">
        <f t="shared" si="44"/>
        <v>0.9593467995786652</v>
      </c>
      <c r="BL53" s="255">
        <f t="shared" si="45"/>
        <v>1.1367485511224695</v>
      </c>
      <c r="BM53" s="255">
        <f t="shared" si="46"/>
        <v>0.69525684060722981</v>
      </c>
      <c r="BN53" s="255">
        <f t="shared" si="47"/>
        <v>1.1193028258876874</v>
      </c>
      <c r="BO53" s="255">
        <f t="shared" si="48"/>
        <v>0.84012585412498875</v>
      </c>
    </row>
    <row r="54" spans="1:67" s="18" customFormat="1" ht="16">
      <c r="A54" s="92">
        <f>'Bruker data input page'!A620</f>
        <v>681</v>
      </c>
      <c r="B54" s="92"/>
      <c r="C54" s="95">
        <f>'Bruker data input page'!B620</f>
        <v>44882.175000000003</v>
      </c>
      <c r="D54" s="92"/>
      <c r="E54" s="92" t="str">
        <f>'Bruker data input page'!G620</f>
        <v>GeoExploration</v>
      </c>
      <c r="F54" s="92" t="str">
        <f>'Bruker data input page'!H620</f>
        <v>Oxide3phase</v>
      </c>
      <c r="G54" s="96">
        <f>'Bruker data input page'!K620</f>
        <v>150</v>
      </c>
      <c r="H54" s="96"/>
      <c r="I54" s="252" t="str">
        <f>'Bruker data input page'!DJ620</f>
        <v>RS-11R</v>
      </c>
      <c r="J54" s="252" t="str">
        <f>'Bruker data input page'!DK620</f>
        <v/>
      </c>
      <c r="K54" s="252">
        <f>'Bruker data input page'!DL620</f>
        <v>0</v>
      </c>
      <c r="L54" s="252" t="str">
        <f>'Bruker data input page'!DM620</f>
        <v>STD</v>
      </c>
      <c r="M54" s="252" t="str">
        <f>'Bruker data input page'!DN620</f>
        <v/>
      </c>
      <c r="N54" s="252">
        <f>'Bruker data input page'!DO620</f>
        <v>0</v>
      </c>
      <c r="O54" s="252">
        <f>'Bruker data input page'!DP620</f>
        <v>0</v>
      </c>
      <c r="P54" s="252">
        <f>'Bruker data input page'!DQ620</f>
        <v>0</v>
      </c>
      <c r="Q54" s="252">
        <f>'Bruker data input page'!DR620</f>
        <v>0</v>
      </c>
      <c r="R54" s="252">
        <f>'Bruker data input page'!DS620</f>
        <v>0</v>
      </c>
      <c r="S54" s="252"/>
      <c r="T54" s="253">
        <f>'Bruker data input page'!X620*Calibrations!H$46+Calibrations!I$46</f>
        <v>51.690514770674802</v>
      </c>
      <c r="U54" s="254">
        <f>'Bruker data input page'!AJ620*Calibrations!O$46/0.5995+Calibrations!P$46</f>
        <v>0.94332604214611881</v>
      </c>
      <c r="V54" s="254">
        <f>'Corrected results'!M620</f>
        <v>0.9992097113859848</v>
      </c>
      <c r="W54" s="253">
        <f>'Bruker data input page'!V620*Calibrations!V$46+Calibrations!W$46</f>
        <v>17.800137269209511</v>
      </c>
      <c r="X54" s="254">
        <f>'Bruker data input page'!AR620*Calibrations!AC$46/0.6994+Calibrations!AD$46</f>
        <v>8.391808403992993</v>
      </c>
      <c r="Y54" s="254">
        <f>'Bruker data input page'!T620*Calibrations!AQ$46+Calibrations!AR$46</f>
        <v>11.673154604507637</v>
      </c>
      <c r="Z54" s="254">
        <f>'Bruker data input page'!AP620*Calibrations!AJ$46/0.77446+Calibrations!AK$46</f>
        <v>0.11778629727897939</v>
      </c>
      <c r="AA54" s="254">
        <f>'Bruker data input page'!AH620*Calibrations!AX$46/0.7147+Calibrations!AY$46</f>
        <v>11.500493195404598</v>
      </c>
      <c r="AB54" s="254">
        <f>'Bruker data input page'!AF620*Calibrations!BE$46/0.83015+Calibrations!BF$46</f>
        <v>9.925942947334529E-2</v>
      </c>
      <c r="AC54" s="254"/>
      <c r="AD54" s="252"/>
      <c r="AE54" s="249">
        <f>'Bruker data input page'!AL620*Calibrations!BS$46*10000+Calibrations!BT$46</f>
        <v>214.61191606473346</v>
      </c>
      <c r="AF54" s="249">
        <f>'Corrected results'!V620</f>
        <v>351.00114126036453</v>
      </c>
      <c r="AG54" s="249">
        <f>'Bruker data input page'!AV620*Calibrations!CG$46*10000+Calibrations!CH$46</f>
        <v>85.611593498030544</v>
      </c>
      <c r="AH54" s="249">
        <f>'Bruker data input page'!AX620*Calibrations!CN$46*10000+Calibrations!CO$46</f>
        <v>69.989656066228164</v>
      </c>
      <c r="AI54" s="249">
        <f>'Bruker data input page'!AZ620*Calibrations!CU$46*10000+Calibrations!CV$46</f>
        <v>60.940518953244933</v>
      </c>
      <c r="AJ54" s="249"/>
      <c r="AK54" s="249">
        <f>'Bruker data input page'!BJ620*Calibrations!DI$46*10000+Calibrations!DJ$46</f>
        <v>83.420301443655163</v>
      </c>
      <c r="AL54" s="249">
        <f>'Bruker data input page'!BL620*Calibrations!DP$46*10000+Calibrations!DQ$46</f>
        <v>21.333064188248887</v>
      </c>
      <c r="AM54" s="249">
        <f>'Corrected results'!AC620</f>
        <v>26.086737866430376</v>
      </c>
      <c r="AN54" s="249">
        <f>'Corrected results'!AD620</f>
        <v>40.944972926341464</v>
      </c>
      <c r="AO54" s="249">
        <f>'Corrected results'!AE620</f>
        <v>66.650340212371702</v>
      </c>
      <c r="AP54" s="249">
        <f>'Corrected results'!AG620</f>
        <v>49.824037398241657</v>
      </c>
      <c r="AQ54" s="249"/>
      <c r="AR54" s="267"/>
      <c r="AS54" s="255">
        <f t="shared" si="27"/>
        <v>1.0403122469569772</v>
      </c>
      <c r="AT54" s="255">
        <f t="shared" si="28"/>
        <v>0.92938526319814674</v>
      </c>
      <c r="AU54" s="255">
        <f t="shared" si="29"/>
        <v>0.98444306540491122</v>
      </c>
      <c r="AV54" s="255">
        <f t="shared" si="30"/>
        <v>1.1562284682825277</v>
      </c>
      <c r="AW54" s="255">
        <f t="shared" si="31"/>
        <v>0.90252695075544731</v>
      </c>
      <c r="AX54" s="255">
        <f t="shared" si="32"/>
        <v>1.3812613299487404</v>
      </c>
      <c r="AY54" s="255">
        <f t="shared" si="33"/>
        <v>0.80767746705585863</v>
      </c>
      <c r="AZ54" s="255">
        <f t="shared" si="34"/>
        <v>0.92564516273790864</v>
      </c>
      <c r="BA54" s="255">
        <f t="shared" si="35"/>
        <v>2.0679047806946933</v>
      </c>
      <c r="BB54" s="255" t="e">
        <f t="shared" si="36"/>
        <v>#DIV/0!</v>
      </c>
      <c r="BC54" s="255"/>
      <c r="BD54" s="255">
        <f t="shared" si="38"/>
        <v>0.8820151079431755</v>
      </c>
      <c r="BE54" s="255">
        <f t="shared" si="39"/>
        <v>0.9141606971048144</v>
      </c>
      <c r="BF54" s="255">
        <f t="shared" si="40"/>
        <v>0.831059491317095</v>
      </c>
      <c r="BG54" s="255">
        <f t="shared" si="41"/>
        <v>0.79155910502406879</v>
      </c>
      <c r="BH54" s="255">
        <f t="shared" si="42"/>
        <v>0.9453272155936544</v>
      </c>
      <c r="BI54" s="255"/>
      <c r="BJ54" s="255">
        <f t="shared" si="43"/>
        <v>0.94157027262384907</v>
      </c>
      <c r="BK54" s="255">
        <f t="shared" si="44"/>
        <v>0.86176789288018119</v>
      </c>
      <c r="BL54" s="255">
        <f t="shared" si="45"/>
        <v>1.0537967225380882</v>
      </c>
      <c r="BM54" s="255">
        <f t="shared" si="46"/>
        <v>0.6550671614485476</v>
      </c>
      <c r="BN54" s="255">
        <f t="shared" si="47"/>
        <v>1.0663201377869245</v>
      </c>
      <c r="BO54" s="255">
        <f t="shared" si="48"/>
        <v>0.79712082870557011</v>
      </c>
    </row>
    <row r="55" spans="1:67" s="18" customFormat="1" ht="16">
      <c r="A55" s="92">
        <f>'Bruker data input page'!A621</f>
        <v>682</v>
      </c>
      <c r="B55" s="92"/>
      <c r="C55" s="95">
        <f>'Bruker data input page'!B621</f>
        <v>44882.177777777775</v>
      </c>
      <c r="D55" s="92"/>
      <c r="E55" s="92" t="str">
        <f>'Bruker data input page'!G621</f>
        <v>GeoExploration</v>
      </c>
      <c r="F55" s="92" t="str">
        <f>'Bruker data input page'!H621</f>
        <v>Oxide3phase</v>
      </c>
      <c r="G55" s="96">
        <f>'Bruker data input page'!K621</f>
        <v>150</v>
      </c>
      <c r="H55" s="96"/>
      <c r="I55" s="252" t="str">
        <f>'Bruker data input page'!DJ621</f>
        <v>RS-11R</v>
      </c>
      <c r="J55" s="252" t="str">
        <f>'Bruker data input page'!DK621</f>
        <v/>
      </c>
      <c r="K55" s="252">
        <f>'Bruker data input page'!DL621</f>
        <v>0</v>
      </c>
      <c r="L55" s="252" t="str">
        <f>'Bruker data input page'!DM621</f>
        <v>STD</v>
      </c>
      <c r="M55" s="252" t="str">
        <f>'Bruker data input page'!DN621</f>
        <v/>
      </c>
      <c r="N55" s="252">
        <f>'Bruker data input page'!DO621</f>
        <v>0</v>
      </c>
      <c r="O55" s="252">
        <f>'Bruker data input page'!DP621</f>
        <v>0</v>
      </c>
      <c r="P55" s="252">
        <f>'Bruker data input page'!DQ621</f>
        <v>0</v>
      </c>
      <c r="Q55" s="252">
        <f>'Bruker data input page'!DR621</f>
        <v>0</v>
      </c>
      <c r="R55" s="252">
        <f>'Bruker data input page'!DS621</f>
        <v>0</v>
      </c>
      <c r="S55" s="252"/>
      <c r="T55" s="253">
        <f>'Bruker data input page'!X621*Calibrations!H$46+Calibrations!I$46</f>
        <v>51.767260575725743</v>
      </c>
      <c r="U55" s="254">
        <f>'Bruker data input page'!AJ621*Calibrations!O$46/0.5995+Calibrations!P$46</f>
        <v>0.95091104811899907</v>
      </c>
      <c r="V55" s="254">
        <f>'Corrected results'!M621</f>
        <v>1.0080098823806962</v>
      </c>
      <c r="W55" s="253">
        <f>'Bruker data input page'!V621*Calibrations!V$46+Calibrations!W$46</f>
        <v>17.739557393181673</v>
      </c>
      <c r="X55" s="254">
        <f>'Bruker data input page'!AR621*Calibrations!AC$46/0.6994+Calibrations!AD$46</f>
        <v>8.3868990750541936</v>
      </c>
      <c r="Y55" s="254">
        <f>'Bruker data input page'!T621*Calibrations!AQ$46+Calibrations!AR$46</f>
        <v>11.853792467640428</v>
      </c>
      <c r="Z55" s="254">
        <f>'Bruker data input page'!AP621*Calibrations!AJ$46/0.77446+Calibrations!AK$46</f>
        <v>0.12758672201297377</v>
      </c>
      <c r="AA55" s="254">
        <f>'Bruker data input page'!AH621*Calibrations!AX$46/0.7147+Calibrations!AY$46</f>
        <v>11.522817369445111</v>
      </c>
      <c r="AB55" s="254">
        <f>'Bruker data input page'!AF621*Calibrations!BE$46/0.83015+Calibrations!BF$46</f>
        <v>0.10384582710723121</v>
      </c>
      <c r="AC55" s="254"/>
      <c r="AD55" s="252"/>
      <c r="AE55" s="249">
        <f>'Bruker data input page'!AL621*Calibrations!BS$46*10000+Calibrations!BT$46</f>
        <v>249.19928173241487</v>
      </c>
      <c r="AF55" s="249">
        <f>'Corrected results'!V621</f>
        <v>304.1361950514422</v>
      </c>
      <c r="AG55" s="249">
        <f>'Bruker data input page'!AV621*Calibrations!CG$46*10000+Calibrations!CH$46</f>
        <v>92.60372193162948</v>
      </c>
      <c r="AH55" s="249">
        <f>'Bruker data input page'!AX621*Calibrations!CN$46*10000+Calibrations!CO$46</f>
        <v>71.017380592144534</v>
      </c>
      <c r="AI55" s="249">
        <f>'Bruker data input page'!AZ621*Calibrations!CU$46*10000+Calibrations!CV$46</f>
        <v>56.066335852291033</v>
      </c>
      <c r="AJ55" s="249"/>
      <c r="AK55" s="249">
        <f>'Bruker data input page'!BJ621*Calibrations!DI$46*10000+Calibrations!DJ$46</f>
        <v>83.420301443655163</v>
      </c>
      <c r="AL55" s="249">
        <f>'Bruker data input page'!BL621*Calibrations!DP$46*10000+Calibrations!DQ$46</f>
        <v>20.125281270588395</v>
      </c>
      <c r="AM55" s="249">
        <f>'Corrected results'!AC621</f>
        <v>25.060001608127195</v>
      </c>
      <c r="AN55" s="249">
        <f>'Corrected results'!AD621</f>
        <v>39.684458691648388</v>
      </c>
      <c r="AO55" s="249">
        <f>'Corrected results'!AE621</f>
        <v>64.98152759838608</v>
      </c>
      <c r="AP55" s="249">
        <f>'Corrected results'!AG621</f>
        <v>48.378210577299811</v>
      </c>
      <c r="AQ55" s="249"/>
      <c r="AR55" s="267"/>
      <c r="AS55" s="256">
        <f t="shared" si="27"/>
        <v>1.0418568166183799</v>
      </c>
      <c r="AT55" s="256">
        <f t="shared" si="28"/>
        <v>0.9368581754866987</v>
      </c>
      <c r="AU55" s="256">
        <f t="shared" si="29"/>
        <v>0.99311318461152343</v>
      </c>
      <c r="AV55" s="256">
        <f t="shared" si="30"/>
        <v>1.1522934324898784</v>
      </c>
      <c r="AW55" s="256">
        <f t="shared" si="31"/>
        <v>0.9019989594734632</v>
      </c>
      <c r="AX55" s="256">
        <f t="shared" si="32"/>
        <v>1.4026358515346662</v>
      </c>
      <c r="AY55" s="256">
        <f t="shared" si="33"/>
        <v>0.87488037951753439</v>
      </c>
      <c r="AZ55" s="256">
        <f t="shared" si="34"/>
        <v>0.92744197817543939</v>
      </c>
      <c r="BA55" s="256">
        <f t="shared" si="35"/>
        <v>2.16345473140065</v>
      </c>
      <c r="BB55" s="256" t="e">
        <f t="shared" si="36"/>
        <v>#DIV/0!</v>
      </c>
      <c r="BC55" s="256"/>
      <c r="BD55" s="256">
        <f t="shared" si="38"/>
        <v>1.0241627557636646</v>
      </c>
      <c r="BE55" s="256">
        <f t="shared" si="39"/>
        <v>0.79210385209772427</v>
      </c>
      <c r="BF55" s="256">
        <f t="shared" si="40"/>
        <v>0.89893434870290223</v>
      </c>
      <c r="BG55" s="256">
        <f t="shared" si="41"/>
        <v>0.80318231839113929</v>
      </c>
      <c r="BH55" s="256">
        <f t="shared" si="42"/>
        <v>0.86971745679502099</v>
      </c>
      <c r="BI55" s="256"/>
      <c r="BJ55" s="256">
        <f t="shared" si="43"/>
        <v>0.94157027262384907</v>
      </c>
      <c r="BK55" s="256">
        <f t="shared" si="44"/>
        <v>0.81297843953093896</v>
      </c>
      <c r="BL55" s="256">
        <f>AM55/AM$61</f>
        <v>1.0123208082458974</v>
      </c>
      <c r="BM55" s="256">
        <f t="shared" si="46"/>
        <v>0.63490054702261245</v>
      </c>
      <c r="BN55" s="256">
        <f t="shared" si="47"/>
        <v>1.0396212718724276</v>
      </c>
      <c r="BO55" s="256">
        <f t="shared" si="48"/>
        <v>0.77398945008079056</v>
      </c>
    </row>
    <row r="56" spans="1:67">
      <c r="C56" s="95"/>
      <c r="I56" s="252"/>
      <c r="J56" s="252"/>
      <c r="K56" s="252"/>
      <c r="L56" s="252"/>
      <c r="M56" s="252"/>
      <c r="N56" s="252"/>
      <c r="O56" s="252"/>
      <c r="P56" s="252"/>
      <c r="Q56" s="252"/>
      <c r="R56" s="252"/>
      <c r="S56" s="252"/>
      <c r="T56" s="253"/>
      <c r="U56" s="254"/>
      <c r="V56" s="254"/>
      <c r="W56" s="253"/>
      <c r="X56" s="254"/>
      <c r="Y56" s="254"/>
      <c r="Z56" s="254"/>
      <c r="AA56" s="254"/>
      <c r="AB56" s="254"/>
      <c r="AC56" s="254"/>
      <c r="AD56" s="252"/>
      <c r="AE56" s="249"/>
      <c r="AF56" s="249"/>
      <c r="AG56" s="249"/>
      <c r="AH56" s="249"/>
      <c r="AI56" s="249"/>
      <c r="AJ56" s="249"/>
      <c r="AK56" s="249"/>
      <c r="AL56" s="249"/>
      <c r="AM56" s="254"/>
      <c r="AN56" s="249"/>
      <c r="AO56" s="252"/>
      <c r="AP56" s="252"/>
      <c r="AQ56" s="252"/>
      <c r="AR56" s="268"/>
      <c r="AS56" s="257"/>
      <c r="AT56" s="257"/>
      <c r="AU56" s="257"/>
      <c r="AV56" s="257"/>
      <c r="AW56" s="257"/>
      <c r="AX56" s="257"/>
      <c r="AY56" s="257"/>
      <c r="AZ56" s="257"/>
      <c r="BA56" s="257"/>
      <c r="BB56" s="257"/>
      <c r="BC56" s="257"/>
      <c r="BD56" s="257"/>
      <c r="BE56" s="257"/>
      <c r="BF56" s="257"/>
      <c r="BG56" s="257"/>
      <c r="BH56" s="257"/>
      <c r="BI56" s="257"/>
      <c r="BJ56" s="257"/>
      <c r="BK56" s="257"/>
      <c r="BL56" s="257"/>
      <c r="BM56" s="257"/>
      <c r="BN56" s="257"/>
      <c r="BO56" s="257"/>
    </row>
    <row r="57" spans="1:67">
      <c r="C57" s="95"/>
      <c r="I57" s="252"/>
      <c r="J57" s="252"/>
      <c r="K57" s="252"/>
      <c r="L57" s="252"/>
      <c r="M57" s="252"/>
      <c r="N57" s="252"/>
      <c r="O57" s="252"/>
      <c r="P57" s="252"/>
      <c r="Q57" s="252"/>
      <c r="R57" s="259" t="s">
        <v>846</v>
      </c>
      <c r="S57" s="244" t="s">
        <v>758</v>
      </c>
      <c r="T57" s="260">
        <f>AVERAGE(T33:T55)</f>
        <v>51.981299165076713</v>
      </c>
      <c r="U57" s="260">
        <f t="shared" ref="U57:AP57" si="49">AVERAGE(U33:U55)</f>
        <v>0.93008454306113753</v>
      </c>
      <c r="V57" s="260">
        <f t="shared" si="49"/>
        <v>0.98383742578175215</v>
      </c>
      <c r="W57" s="260">
        <f t="shared" si="49"/>
        <v>17.900754264954383</v>
      </c>
      <c r="X57" s="260">
        <f t="shared" si="49"/>
        <v>8.2695796965403989</v>
      </c>
      <c r="Y57" s="260">
        <f t="shared" si="49"/>
        <v>12.148015466352138</v>
      </c>
      <c r="Z57" s="260">
        <f t="shared" si="49"/>
        <v>0.11952709382504943</v>
      </c>
      <c r="AA57" s="260">
        <f t="shared" si="49"/>
        <v>11.346298431486241</v>
      </c>
      <c r="AB57" s="260">
        <f t="shared" si="49"/>
        <v>9.4303396399188624E-2</v>
      </c>
      <c r="AC57" s="260"/>
      <c r="AD57" s="260"/>
      <c r="AE57" s="260">
        <f t="shared" si="49"/>
        <v>230.73263606288762</v>
      </c>
      <c r="AF57" s="260">
        <f t="shared" si="49"/>
        <v>309.66464592790516</v>
      </c>
      <c r="AG57" s="260">
        <f t="shared" si="49"/>
        <v>83.13611945632158</v>
      </c>
      <c r="AH57" s="260">
        <f t="shared" si="49"/>
        <v>69.676870340949264</v>
      </c>
      <c r="AI57" s="260">
        <f t="shared" si="49"/>
        <v>57.390842129724149</v>
      </c>
      <c r="AJ57" s="260">
        <f t="shared" si="49"/>
        <v>2.1897355760542676</v>
      </c>
      <c r="AK57" s="260">
        <f t="shared" si="49"/>
        <v>79.928278412387286</v>
      </c>
      <c r="AL57" s="260">
        <f t="shared" si="49"/>
        <v>20.860453481338265</v>
      </c>
      <c r="AM57" s="260">
        <f>AVERAGE(AM33:AM55)</f>
        <v>25.684971504485652</v>
      </c>
      <c r="AN57" s="260">
        <f t="shared" si="49"/>
        <v>40.908822557454243</v>
      </c>
      <c r="AO57" s="260">
        <f t="shared" si="49"/>
        <v>66.54596245845093</v>
      </c>
      <c r="AP57" s="260">
        <f t="shared" si="49"/>
        <v>63.420606034817972</v>
      </c>
      <c r="AQ57" s="260"/>
      <c r="AR57" s="268"/>
      <c r="AS57" s="257"/>
      <c r="AT57" s="257"/>
      <c r="AU57" s="257"/>
      <c r="AV57" s="257"/>
      <c r="AW57" s="257"/>
      <c r="AX57" s="257"/>
      <c r="AY57" s="257"/>
      <c r="AZ57" s="257"/>
      <c r="BA57" s="257"/>
      <c r="BB57" s="257"/>
      <c r="BC57" s="257"/>
      <c r="BD57" s="257"/>
      <c r="BE57" s="257"/>
      <c r="BF57" s="257"/>
      <c r="BG57" s="257"/>
      <c r="BH57" s="257"/>
      <c r="BI57" s="257"/>
      <c r="BJ57" s="257"/>
      <c r="BK57" s="257"/>
      <c r="BL57" s="257"/>
      <c r="BM57" s="257"/>
      <c r="BN57" s="257"/>
      <c r="BO57" s="257"/>
    </row>
    <row r="58" spans="1:67">
      <c r="C58" s="95"/>
      <c r="I58" s="252"/>
      <c r="J58" s="252"/>
      <c r="K58" s="252"/>
      <c r="L58" s="252"/>
      <c r="M58" s="252"/>
      <c r="N58" s="252"/>
      <c r="O58" s="252"/>
      <c r="P58" s="252"/>
      <c r="Q58" s="252"/>
      <c r="R58" s="252"/>
      <c r="S58" s="252" t="s">
        <v>753</v>
      </c>
      <c r="T58" s="253">
        <f>STDEV(T33:T55)</f>
        <v>2.0572630524066344</v>
      </c>
      <c r="U58" s="253">
        <f t="shared" ref="U58:AP58" si="50">STDEV(U33:U55)</f>
        <v>2.7245735307300668E-2</v>
      </c>
      <c r="V58" s="253">
        <f t="shared" si="50"/>
        <v>3.1621483149391109E-2</v>
      </c>
      <c r="W58" s="253">
        <f t="shared" si="50"/>
        <v>0.76297134277474066</v>
      </c>
      <c r="X58" s="253">
        <f t="shared" si="50"/>
        <v>0.21568752377138528</v>
      </c>
      <c r="Y58" s="253">
        <f t="shared" si="50"/>
        <v>1.0703473736617004</v>
      </c>
      <c r="Z58" s="253">
        <f t="shared" si="50"/>
        <v>3.4301933453830895E-3</v>
      </c>
      <c r="AA58" s="253">
        <f t="shared" si="50"/>
        <v>0.18238682504582807</v>
      </c>
      <c r="AB58" s="253">
        <f t="shared" si="50"/>
        <v>7.990381139960593E-3</v>
      </c>
      <c r="AC58" s="253"/>
      <c r="AD58" s="253"/>
      <c r="AE58" s="253">
        <f t="shared" si="50"/>
        <v>27.867619114390305</v>
      </c>
      <c r="AF58" s="253">
        <f t="shared" si="50"/>
        <v>27.490305459424352</v>
      </c>
      <c r="AG58" s="253">
        <f t="shared" si="50"/>
        <v>5.7449715228576617</v>
      </c>
      <c r="AH58" s="253">
        <f t="shared" si="50"/>
        <v>3.4006062190555073</v>
      </c>
      <c r="AI58" s="253">
        <f t="shared" si="50"/>
        <v>5.2976879519519722</v>
      </c>
      <c r="AJ58" s="253">
        <f t="shared" si="50"/>
        <v>0.756150356850537</v>
      </c>
      <c r="AK58" s="253">
        <f t="shared" si="50"/>
        <v>3.2624326234068515</v>
      </c>
      <c r="AL58" s="253">
        <f t="shared" si="50"/>
        <v>1.5337645787247531</v>
      </c>
      <c r="AM58" s="253">
        <f>STDEV(AM33:AM55)</f>
        <v>1.3038532683739117</v>
      </c>
      <c r="AN58" s="253">
        <f t="shared" si="50"/>
        <v>6.3137237551925791</v>
      </c>
      <c r="AO58" s="253">
        <f t="shared" si="50"/>
        <v>8.3244648423141996</v>
      </c>
      <c r="AP58" s="253">
        <f t="shared" si="50"/>
        <v>8.5162428858966326</v>
      </c>
      <c r="AQ58" s="253"/>
      <c r="AR58" s="268"/>
      <c r="AS58" s="257"/>
      <c r="AT58" s="257"/>
      <c r="AU58" s="257"/>
      <c r="AV58" s="257"/>
      <c r="AW58" s="257"/>
      <c r="AX58" s="257"/>
      <c r="AY58" s="257"/>
      <c r="AZ58" s="257"/>
      <c r="BA58" s="257"/>
      <c r="BB58" s="257"/>
      <c r="BC58" s="257"/>
      <c r="BD58" s="257"/>
      <c r="BE58" s="257"/>
      <c r="BF58" s="257"/>
      <c r="BG58" s="257"/>
      <c r="BH58" s="257"/>
      <c r="BI58" s="257"/>
      <c r="BJ58" s="257"/>
      <c r="BK58" s="257"/>
      <c r="BL58" s="257"/>
      <c r="BM58" s="257"/>
      <c r="BN58" s="257"/>
      <c r="BO58" s="257"/>
    </row>
    <row r="59" spans="1:67">
      <c r="C59" s="95"/>
      <c r="I59" s="252"/>
      <c r="J59" s="252"/>
      <c r="K59" s="252"/>
      <c r="L59" s="252"/>
      <c r="M59" s="252"/>
      <c r="N59" s="252"/>
      <c r="O59" s="252"/>
      <c r="P59" s="252"/>
      <c r="Q59" s="252"/>
      <c r="R59" s="262"/>
      <c r="S59" s="262" t="s">
        <v>754</v>
      </c>
      <c r="T59" s="263">
        <f>T58/T57*100</f>
        <v>3.9576984135648399</v>
      </c>
      <c r="U59" s="263">
        <f t="shared" ref="U59:AB59" si="51">U58/U57*100</f>
        <v>2.9293826577988531</v>
      </c>
      <c r="V59" s="263">
        <f>V58/V57*100</f>
        <v>3.2140963863277352</v>
      </c>
      <c r="W59" s="263">
        <f t="shared" si="51"/>
        <v>4.2622301355673349</v>
      </c>
      <c r="X59" s="263">
        <f t="shared" si="51"/>
        <v>2.6082041855357985</v>
      </c>
      <c r="Y59" s="263">
        <f t="shared" si="51"/>
        <v>8.8108825398384933</v>
      </c>
      <c r="Z59" s="263">
        <f t="shared" si="51"/>
        <v>2.8698040215081511</v>
      </c>
      <c r="AA59" s="263">
        <f t="shared" si="51"/>
        <v>1.6074566180958223</v>
      </c>
      <c r="AB59" s="263">
        <f t="shared" si="51"/>
        <v>8.4730576469771162</v>
      </c>
      <c r="AC59" s="263"/>
      <c r="AD59" s="263"/>
      <c r="AE59" s="263">
        <f t="shared" ref="AE59:AP59" si="52">AE58/AE57*100</f>
        <v>12.077883558178051</v>
      </c>
      <c r="AF59" s="263">
        <f t="shared" si="52"/>
        <v>8.8774439771934865</v>
      </c>
      <c r="AG59" s="263">
        <f t="shared" si="52"/>
        <v>6.9103195583671422</v>
      </c>
      <c r="AH59" s="263">
        <f t="shared" si="52"/>
        <v>4.8805381217832382</v>
      </c>
      <c r="AI59" s="263">
        <f t="shared" si="52"/>
        <v>9.2308942600585535</v>
      </c>
      <c r="AJ59" s="263">
        <f t="shared" si="52"/>
        <v>34.531582950899526</v>
      </c>
      <c r="AK59" s="263">
        <f t="shared" si="52"/>
        <v>4.0817001044041499</v>
      </c>
      <c r="AL59" s="263">
        <f t="shared" si="52"/>
        <v>7.3524987368891903</v>
      </c>
      <c r="AM59" s="263">
        <f t="shared" si="52"/>
        <v>5.0763274864689079</v>
      </c>
      <c r="AN59" s="263">
        <f t="shared" si="52"/>
        <v>15.433648197342501</v>
      </c>
      <c r="AO59" s="263">
        <f t="shared" si="52"/>
        <v>12.509346224441064</v>
      </c>
      <c r="AP59" s="263">
        <f t="shared" si="52"/>
        <v>13.428195374262438</v>
      </c>
      <c r="AQ59" s="253"/>
      <c r="AR59" s="268"/>
      <c r="AS59" s="257"/>
      <c r="AT59" s="257"/>
      <c r="AU59" s="257"/>
      <c r="AV59" s="257"/>
      <c r="AW59" s="257"/>
      <c r="AX59" s="257"/>
      <c r="AY59" s="257"/>
      <c r="AZ59" s="257"/>
      <c r="BA59" s="257"/>
      <c r="BB59" s="257"/>
      <c r="BC59" s="257"/>
      <c r="BD59" s="257"/>
      <c r="BE59" s="257"/>
      <c r="BF59" s="257"/>
      <c r="BG59" s="257"/>
      <c r="BH59" s="257"/>
      <c r="BI59" s="257"/>
      <c r="BJ59" s="257"/>
      <c r="BK59" s="257"/>
      <c r="BL59" s="257"/>
      <c r="BM59" s="257"/>
      <c r="BN59" s="257"/>
      <c r="BO59" s="257"/>
    </row>
    <row r="60" spans="1:67">
      <c r="C60" s="95"/>
      <c r="I60" s="252"/>
      <c r="J60" s="252"/>
      <c r="K60" s="252"/>
      <c r="L60" s="252"/>
      <c r="M60" s="252"/>
      <c r="N60" s="252"/>
      <c r="O60" s="252"/>
      <c r="P60" s="252"/>
      <c r="Q60" s="252"/>
      <c r="R60" s="252"/>
      <c r="S60" s="252"/>
      <c r="T60" s="253"/>
      <c r="U60" s="254"/>
      <c r="V60" s="254"/>
      <c r="W60" s="253"/>
      <c r="X60" s="254"/>
      <c r="Y60" s="254"/>
      <c r="Z60" s="254"/>
      <c r="AA60" s="254"/>
      <c r="AB60" s="254"/>
      <c r="AC60" s="254"/>
      <c r="AD60" s="252"/>
      <c r="AE60" s="249"/>
      <c r="AF60" s="249"/>
      <c r="AG60" s="249"/>
      <c r="AH60" s="249"/>
      <c r="AI60" s="249"/>
      <c r="AJ60" s="249"/>
      <c r="AK60" s="249"/>
      <c r="AL60" s="249"/>
      <c r="AM60" s="249"/>
      <c r="AN60" s="249"/>
      <c r="AO60" s="249"/>
      <c r="AP60" s="249"/>
      <c r="AQ60" s="249"/>
      <c r="AR60" s="268"/>
      <c r="AS60" s="257"/>
      <c r="AT60" s="257"/>
      <c r="AU60" s="257"/>
      <c r="AV60" s="257"/>
      <c r="AW60" s="257"/>
      <c r="AX60" s="257"/>
      <c r="AY60" s="257"/>
      <c r="AZ60" s="257"/>
      <c r="BA60" s="257"/>
      <c r="BB60" s="257"/>
      <c r="BC60" s="257"/>
      <c r="BD60" s="257"/>
      <c r="BE60" s="257"/>
      <c r="BF60" s="257"/>
      <c r="BG60" s="257"/>
      <c r="BH60" s="257"/>
      <c r="BI60" s="257"/>
      <c r="BJ60" s="257"/>
      <c r="BK60" s="257"/>
      <c r="BL60" s="257"/>
      <c r="BM60" s="257"/>
      <c r="BN60" s="257"/>
      <c r="BO60" s="257"/>
    </row>
    <row r="61" spans="1:67">
      <c r="C61" s="95"/>
      <c r="I61" s="252"/>
      <c r="J61" s="252"/>
      <c r="K61" s="252"/>
      <c r="L61" s="252"/>
      <c r="M61" s="252"/>
      <c r="N61" s="252"/>
      <c r="O61" s="252"/>
      <c r="P61" s="252"/>
      <c r="Q61" s="252"/>
      <c r="R61" s="259" t="s">
        <v>846</v>
      </c>
      <c r="S61" s="244" t="s">
        <v>755</v>
      </c>
      <c r="T61" s="238">
        <v>49.687499999999993</v>
      </c>
      <c r="U61" s="238">
        <v>1.0149999999999999</v>
      </c>
      <c r="V61" s="238">
        <v>1.0149999999999999</v>
      </c>
      <c r="W61" s="238">
        <v>15.394999999999998</v>
      </c>
      <c r="X61" s="238">
        <v>9.2981249999999989</v>
      </c>
      <c r="Y61" s="238">
        <v>8.4510833333333348</v>
      </c>
      <c r="Z61" s="238">
        <v>0.14583333333333334</v>
      </c>
      <c r="AA61" s="238">
        <v>12.424299999999999</v>
      </c>
      <c r="AB61" s="239">
        <v>4.8000000000000001E-2</v>
      </c>
      <c r="AC61" s="238"/>
      <c r="AD61" s="238"/>
      <c r="AE61" s="264">
        <v>243.32</v>
      </c>
      <c r="AF61" s="264">
        <v>383.96</v>
      </c>
      <c r="AG61" s="264">
        <v>103.015</v>
      </c>
      <c r="AH61" s="264">
        <v>88.42</v>
      </c>
      <c r="AI61" s="264">
        <v>64.465000000000003</v>
      </c>
      <c r="AJ61" s="244"/>
      <c r="AK61" s="264">
        <v>88.597000000000008</v>
      </c>
      <c r="AL61" s="264">
        <v>24.755000000000003</v>
      </c>
      <c r="AM61" s="264">
        <v>24.755000000000003</v>
      </c>
      <c r="AN61" s="264">
        <v>62.504999999999995</v>
      </c>
      <c r="AO61" s="264">
        <v>62.504999999999995</v>
      </c>
      <c r="AP61" s="264">
        <v>62.504999999999995</v>
      </c>
      <c r="AQ61" s="264"/>
      <c r="AR61" s="268"/>
      <c r="AS61" s="257"/>
      <c r="AT61" s="257"/>
      <c r="AU61" s="257"/>
      <c r="AV61" s="257"/>
      <c r="AW61" s="257"/>
      <c r="AX61" s="257"/>
      <c r="AY61" s="257"/>
      <c r="AZ61" s="257"/>
      <c r="BA61" s="257"/>
      <c r="BB61" s="257"/>
      <c r="BC61" s="257"/>
      <c r="BD61" s="257"/>
      <c r="BE61" s="257"/>
      <c r="BF61" s="257"/>
      <c r="BG61" s="257"/>
      <c r="BH61" s="257"/>
      <c r="BI61" s="257"/>
      <c r="BJ61" s="257"/>
      <c r="BK61" s="257"/>
      <c r="BL61" s="257"/>
      <c r="BM61" s="257"/>
      <c r="BN61" s="257"/>
      <c r="BO61" s="257"/>
    </row>
    <row r="62" spans="1:67">
      <c r="C62" s="95"/>
      <c r="I62" s="252"/>
      <c r="J62" s="252"/>
      <c r="K62" s="252"/>
      <c r="L62" s="252"/>
      <c r="M62" s="252"/>
      <c r="N62" s="252"/>
      <c r="O62" s="252"/>
      <c r="P62" s="252"/>
      <c r="Q62" s="252"/>
      <c r="R62" s="262"/>
      <c r="S62" s="262" t="s">
        <v>756</v>
      </c>
      <c r="T62" s="263">
        <f>T57/T61</f>
        <v>1.0461645114983995</v>
      </c>
      <c r="U62" s="263">
        <f t="shared" ref="U62:AB62" si="53">U57/U61</f>
        <v>0.9163394512917612</v>
      </c>
      <c r="V62" s="265">
        <f>V57/V61</f>
        <v>0.96929795643522387</v>
      </c>
      <c r="W62" s="263">
        <f t="shared" si="53"/>
        <v>1.1627641614130813</v>
      </c>
      <c r="X62" s="263">
        <f t="shared" si="53"/>
        <v>0.88938142867948111</v>
      </c>
      <c r="Y62" s="263">
        <f t="shared" si="53"/>
        <v>1.4374506778837588</v>
      </c>
      <c r="Z62" s="263">
        <f t="shared" si="53"/>
        <v>0.81961435765748181</v>
      </c>
      <c r="AA62" s="263">
        <f t="shared" si="53"/>
        <v>0.91323442217961914</v>
      </c>
      <c r="AB62" s="263">
        <f t="shared" si="53"/>
        <v>1.964654091649763</v>
      </c>
      <c r="AC62" s="263"/>
      <c r="AD62" s="263"/>
      <c r="AE62" s="263">
        <f t="shared" ref="AE62:AI62" si="54">AE57/AE61</f>
        <v>0.94826827249255152</v>
      </c>
      <c r="AF62" s="263">
        <f t="shared" si="54"/>
        <v>0.80650235943302728</v>
      </c>
      <c r="AG62" s="263">
        <f t="shared" si="54"/>
        <v>0.80702926230472827</v>
      </c>
      <c r="AH62" s="263">
        <f t="shared" si="54"/>
        <v>0.78802160530365595</v>
      </c>
      <c r="AI62" s="263">
        <f t="shared" si="54"/>
        <v>0.89026358690334517</v>
      </c>
      <c r="AJ62" s="263"/>
      <c r="AK62" s="263">
        <f t="shared" ref="AK62:AP62" si="55">AK57/AK61</f>
        <v>0.90215558554338493</v>
      </c>
      <c r="AL62" s="263">
        <f t="shared" si="55"/>
        <v>0.84267636765656484</v>
      </c>
      <c r="AM62" s="263">
        <f t="shared" si="55"/>
        <v>1.0375670169454918</v>
      </c>
      <c r="AN62" s="265">
        <f t="shared" si="55"/>
        <v>0.6544888018151227</v>
      </c>
      <c r="AO62" s="265">
        <f t="shared" si="55"/>
        <v>1.0646502273170295</v>
      </c>
      <c r="AP62" s="265">
        <f t="shared" si="55"/>
        <v>1.0146485246751136</v>
      </c>
      <c r="AQ62" s="254"/>
      <c r="AR62" s="268"/>
      <c r="AS62" s="257"/>
      <c r="AT62" s="257"/>
      <c r="AU62" s="257"/>
      <c r="AV62" s="257"/>
      <c r="AW62" s="257"/>
      <c r="AX62" s="257"/>
      <c r="AY62" s="257"/>
      <c r="AZ62" s="257"/>
      <c r="BA62" s="257"/>
      <c r="BB62" s="257"/>
      <c r="BC62" s="257"/>
      <c r="BD62" s="257"/>
      <c r="BE62" s="257"/>
      <c r="BF62" s="257"/>
      <c r="BG62" s="257"/>
      <c r="BH62" s="257"/>
      <c r="BI62" s="257"/>
      <c r="BJ62" s="257"/>
      <c r="BK62" s="257"/>
      <c r="BL62" s="257"/>
      <c r="BM62" s="257"/>
      <c r="BN62" s="257"/>
      <c r="BO62" s="257"/>
    </row>
    <row r="63" spans="1:67">
      <c r="C63" s="95"/>
      <c r="I63" s="252"/>
      <c r="J63" s="252"/>
      <c r="K63" s="252"/>
      <c r="L63" s="252"/>
      <c r="M63" s="252"/>
      <c r="N63" s="252"/>
      <c r="O63" s="252"/>
      <c r="P63" s="252"/>
      <c r="Q63" s="252"/>
      <c r="R63" s="252"/>
      <c r="S63" s="252"/>
      <c r="T63" s="253"/>
      <c r="U63" s="253"/>
      <c r="V63" s="254"/>
      <c r="W63" s="253"/>
      <c r="X63" s="253"/>
      <c r="Y63" s="253"/>
      <c r="Z63" s="253"/>
      <c r="AA63" s="253"/>
      <c r="AB63" s="253"/>
      <c r="AC63" s="253"/>
      <c r="AD63" s="253"/>
      <c r="AE63" s="253"/>
      <c r="AF63" s="253"/>
      <c r="AG63" s="253"/>
      <c r="AH63" s="253"/>
      <c r="AI63" s="253"/>
      <c r="AJ63" s="253"/>
      <c r="AK63" s="253"/>
      <c r="AL63" s="253"/>
      <c r="AM63" s="253"/>
      <c r="AN63" s="253"/>
      <c r="AO63" s="252"/>
      <c r="AP63" s="252"/>
      <c r="AQ63" s="252"/>
      <c r="AR63" s="268"/>
      <c r="AS63" s="257"/>
      <c r="AT63" s="257"/>
      <c r="AU63" s="257"/>
      <c r="AV63" s="257"/>
      <c r="AW63" s="269"/>
      <c r="AX63" s="269"/>
      <c r="AY63" s="257"/>
      <c r="AZ63" s="257"/>
      <c r="BA63" s="257"/>
      <c r="BB63" s="257"/>
      <c r="BC63" s="257"/>
      <c r="BD63" s="257"/>
      <c r="BE63" s="257"/>
      <c r="BF63" s="257"/>
      <c r="BG63" s="257"/>
      <c r="BH63" s="257"/>
      <c r="BI63" s="257"/>
      <c r="BJ63" s="257"/>
      <c r="BK63" s="257"/>
      <c r="BL63" s="257"/>
      <c r="BM63" s="257"/>
      <c r="BN63" s="257"/>
      <c r="BO63" s="257"/>
    </row>
    <row r="64" spans="1:67" s="18" customFormat="1" ht="16">
      <c r="A64" s="92">
        <f>'Bruker data input page'!A84</f>
        <v>131</v>
      </c>
      <c r="B64" s="92"/>
      <c r="C64" s="95">
        <f>'Bruker data input page'!B84</f>
        <v>44875.143750000003</v>
      </c>
      <c r="D64" s="92"/>
      <c r="E64" s="92" t="str">
        <f>'Bruker data input page'!G84</f>
        <v>GeoExploration</v>
      </c>
      <c r="F64" s="92" t="str">
        <f>'Bruker data input page'!H84</f>
        <v>Oxide3phase</v>
      </c>
      <c r="G64" s="96">
        <f>'Bruker data input page'!K84</f>
        <v>150</v>
      </c>
      <c r="H64" s="96"/>
      <c r="I64" s="252" t="str">
        <f>'Bruker data input page'!DJ84</f>
        <v>BHVO-2</v>
      </c>
      <c r="J64" s="252" t="str">
        <f>'Bruker data input page'!DK84</f>
        <v>BHVO-2</v>
      </c>
      <c r="K64" s="252">
        <f>'Bruker data input page'!DL84</f>
        <v>0</v>
      </c>
      <c r="L64" s="252" t="str">
        <f>'Bruker data input page'!DM84</f>
        <v>B</v>
      </c>
      <c r="M64" s="252" t="str">
        <f>'Bruker data input page'!DN84</f>
        <v/>
      </c>
      <c r="N64" s="252">
        <f>'Bruker data input page'!DO84</f>
        <v>0</v>
      </c>
      <c r="O64" s="252">
        <f>'Bruker data input page'!DP84</f>
        <v>0</v>
      </c>
      <c r="P64" s="252">
        <f>'Bruker data input page'!DQ84</f>
        <v>0</v>
      </c>
      <c r="Q64" s="252">
        <f>'Bruker data input page'!DR84</f>
        <v>0</v>
      </c>
      <c r="R64" s="252">
        <f>'Bruker data input page'!DS84</f>
        <v>0</v>
      </c>
      <c r="S64" s="252"/>
      <c r="T64" s="253">
        <f>'Bruker data input page'!X84*Calibrations!H$46+Calibrations!I$46</f>
        <v>46.327637167848145</v>
      </c>
      <c r="U64" s="254">
        <f>'Bruker data input page'!AJ84*Calibrations!O$46/0.5995+Calibrations!P$46</f>
        <v>2.9053692176092674</v>
      </c>
      <c r="V64" s="254">
        <f>'Corrected results'!M84</f>
        <v>3.2389567223602298</v>
      </c>
      <c r="W64" s="253">
        <f>'Bruker data input page'!V84*Calibrations!V$46+Calibrations!W$46</f>
        <v>14.996154435921071</v>
      </c>
      <c r="X64" s="254">
        <f>'Bruker data input page'!AR84*Calibrations!AC$46/0.6994+Calibrations!AD$46</f>
        <v>12.869711466353747</v>
      </c>
      <c r="Y64" s="254">
        <f>'Bruker data input page'!T84*Calibrations!AQ$46+Calibrations!AR$46</f>
        <v>6.171266778594716</v>
      </c>
      <c r="Z64" s="254">
        <f>'Bruker data input page'!AP84*Calibrations!AJ$46/0.77446+Calibrations!AK$46</f>
        <v>0.17706691518216489</v>
      </c>
      <c r="AA64" s="254">
        <f>'Bruker data input page'!AH84*Calibrations!AX$46/0.7147+Calibrations!AY$46</f>
        <v>11.285568304151816</v>
      </c>
      <c r="AB64" s="254">
        <f>'Bruker data input page'!AF84*Calibrations!BE$46/0.83015+Calibrations!BF$46</f>
        <v>0.52143173850469815</v>
      </c>
      <c r="AC64" s="254"/>
      <c r="AD64" s="252"/>
      <c r="AE64" s="249">
        <f>'Bruker data input page'!AL84*Calibrations!BS$46*10000+Calibrations!BT$46</f>
        <v>220.14589457156251</v>
      </c>
      <c r="AF64" s="249">
        <f>'Corrected results'!V84</f>
        <v>337.47795773511052</v>
      </c>
      <c r="AG64" s="249">
        <f>'Bruker data input page'!AV84*Calibrations!CG$46*10000+Calibrations!CH$46</f>
        <v>129.56211508065243</v>
      </c>
      <c r="AH64" s="249">
        <f>'Bruker data input page'!AX84*Calibrations!CN$46*10000+Calibrations!CO$46</f>
        <v>118.29270878429762</v>
      </c>
      <c r="AI64" s="249">
        <f>'Bruker data input page'!AZ84*Calibrations!CU$46*10000+Calibrations!CV$46</f>
        <v>102.37107531135307</v>
      </c>
      <c r="AJ64" s="249">
        <f>'Bruker data input page'!BH84*Calibrations!DB$46*10000+Calibrations!DC$46</f>
        <v>9.1405631600876323</v>
      </c>
      <c r="AK64" s="249">
        <f>'Bruker data input page'!BJ84*Calibrations!DI$46*10000+Calibrations!DJ$46</f>
        <v>387.99727128774691</v>
      </c>
      <c r="AL64" s="249">
        <f>'Bruker data input page'!BL84*Calibrations!DP$46*10000+Calibrations!DQ$46</f>
        <v>24.956412941230354</v>
      </c>
      <c r="AM64" s="249">
        <f>'Corrected results'!AC84</f>
        <v>29.166946641339923</v>
      </c>
      <c r="AN64" s="249">
        <f>'Corrected results'!AD84</f>
        <v>161.34235152207484</v>
      </c>
      <c r="AO64" s="249">
        <f>'Corrected results'!AE84</f>
        <v>204.31007491032977</v>
      </c>
      <c r="AP64" s="249">
        <f>'Corrected results'!AG84</f>
        <v>209.23032101345575</v>
      </c>
      <c r="AQ64" s="249"/>
      <c r="AR64" s="250"/>
      <c r="AS64" s="251">
        <f t="shared" ref="AS64:BB71" si="56">T64/T$77</f>
        <v>0.93402494290016425</v>
      </c>
      <c r="AT64" s="251">
        <f t="shared" si="56"/>
        <v>1.0642378086480833</v>
      </c>
      <c r="AU64" s="251">
        <f t="shared" si="56"/>
        <v>1.186431033831586</v>
      </c>
      <c r="AV64" s="251">
        <f t="shared" si="56"/>
        <v>1.1157853002917464</v>
      </c>
      <c r="AW64" s="251">
        <f t="shared" si="56"/>
        <v>1.0387176324740717</v>
      </c>
      <c r="AX64" s="251">
        <f t="shared" si="56"/>
        <v>0.8500367463629086</v>
      </c>
      <c r="AY64" s="251">
        <f t="shared" si="56"/>
        <v>1.0415700893068522</v>
      </c>
      <c r="AZ64" s="251">
        <f t="shared" si="56"/>
        <v>0.98996213194314175</v>
      </c>
      <c r="BA64" s="251">
        <f t="shared" si="56"/>
        <v>1.0164361374360587</v>
      </c>
      <c r="BB64" s="251" t="e">
        <f t="shared" si="56"/>
        <v>#DIV/0!</v>
      </c>
      <c r="BC64" s="251"/>
      <c r="BD64" s="251">
        <f t="shared" ref="BD64:BE71" si="57">AE64/AE$77</f>
        <v>0.69228268733195752</v>
      </c>
      <c r="BE64" s="251">
        <f t="shared" si="57"/>
        <v>1.1758813858366219</v>
      </c>
      <c r="BF64" s="251">
        <f t="shared" ref="BF64" si="58">AG64/AG$77</f>
        <v>1.0814867702892523</v>
      </c>
      <c r="BG64" s="251">
        <f t="shared" ref="BG64" si="59">AH64/AH$77</f>
        <v>0.91487013754290492</v>
      </c>
      <c r="BH64" s="251">
        <f t="shared" ref="BH64" si="60">AI64/AI$77</f>
        <v>0.9843372626091641</v>
      </c>
      <c r="BI64" s="251">
        <f>AJ64/AJ$77</f>
        <v>0.98285625377286356</v>
      </c>
      <c r="BJ64" s="251">
        <f t="shared" ref="BJ64" si="61">AK64/AK$77</f>
        <v>0.98476464793844398</v>
      </c>
      <c r="BK64" s="251">
        <f t="shared" ref="BK64" si="62">AL64/AL$77</f>
        <v>0.9598620362011675</v>
      </c>
      <c r="BL64" s="251">
        <f t="shared" ref="BL64" si="63">AM64/AM$77</f>
        <v>1.1218056400515355</v>
      </c>
      <c r="BM64" s="251">
        <f t="shared" ref="BM64" si="64">AN64/AN$77</f>
        <v>0.94352252352090549</v>
      </c>
      <c r="BN64" s="251">
        <f t="shared" ref="BN64" si="65">AO64/AO$77</f>
        <v>1.1947957597095309</v>
      </c>
      <c r="BO64" s="251">
        <f t="shared" ref="BO64" si="66">AP64/AP$77</f>
        <v>1.2235691287336594</v>
      </c>
    </row>
    <row r="65" spans="1:67" s="18" customFormat="1" ht="16">
      <c r="A65" s="92">
        <f>'Bruker data input page'!A148</f>
        <v>196</v>
      </c>
      <c r="B65" s="92"/>
      <c r="C65" s="95">
        <f>'Bruker data input page'!B148</f>
        <v>44876.019444444442</v>
      </c>
      <c r="D65" s="92"/>
      <c r="E65" s="92" t="str">
        <f>'Bruker data input page'!G148</f>
        <v>GeoExploration</v>
      </c>
      <c r="F65" s="92" t="str">
        <f>'Bruker data input page'!H148</f>
        <v>Oxide3phase</v>
      </c>
      <c r="G65" s="96">
        <f>'Bruker data input page'!K148</f>
        <v>150</v>
      </c>
      <c r="H65" s="96"/>
      <c r="I65" s="252" t="str">
        <f>'Bruker data input page'!DJ148</f>
        <v>BHVO-2</v>
      </c>
      <c r="J65" s="252" t="str">
        <f>'Bruker data input page'!DK148</f>
        <v/>
      </c>
      <c r="K65" s="252" t="str">
        <f>'Bruker data input page'!DL148</f>
        <v/>
      </c>
      <c r="L65" s="252" t="str">
        <f>'Bruker data input page'!DM148</f>
        <v/>
      </c>
      <c r="M65" s="252" t="str">
        <f>'Bruker data input page'!DN148</f>
        <v/>
      </c>
      <c r="N65" s="252">
        <f>'Bruker data input page'!DO148</f>
        <v>0</v>
      </c>
      <c r="O65" s="252">
        <f>'Bruker data input page'!DP148</f>
        <v>0</v>
      </c>
      <c r="P65" s="252">
        <f>'Bruker data input page'!DQ148</f>
        <v>0</v>
      </c>
      <c r="Q65" s="252">
        <f>'Bruker data input page'!DR148</f>
        <v>0</v>
      </c>
      <c r="R65" s="252">
        <f>'Bruker data input page'!DS148</f>
        <v>0</v>
      </c>
      <c r="S65" s="252"/>
      <c r="T65" s="253">
        <f>'Bruker data input page'!X148*Calibrations!H$46+Calibrations!I$46</f>
        <v>47.223004893442464</v>
      </c>
      <c r="U65" s="254">
        <f>'Bruker data input page'!AJ148*Calibrations!O$46/0.5995+Calibrations!P$46</f>
        <v>2.8455136269971892</v>
      </c>
      <c r="V65" s="254">
        <f>'Corrected results'!M148</f>
        <v>3.1717167934865027</v>
      </c>
      <c r="W65" s="253">
        <f>'Bruker data input page'!V148*Calibrations!V$46+Calibrations!W$46</f>
        <v>15.373374819911199</v>
      </c>
      <c r="X65" s="254">
        <f>'Bruker data input page'!AR148*Calibrations!AC$46/0.6994+Calibrations!AD$46</f>
        <v>12.967898045129763</v>
      </c>
      <c r="Y65" s="254">
        <f>'Bruker data input page'!T148*Calibrations!AQ$46+Calibrations!AR$46</f>
        <v>6.787589197758308</v>
      </c>
      <c r="Z65" s="254">
        <f>'Bruker data input page'!AP148*Calibrations!AJ$46/0.77446+Calibrations!AK$46</f>
        <v>0.17479608506087352</v>
      </c>
      <c r="AA65" s="254">
        <f>'Bruker data input page'!AH148*Calibrations!AX$46/0.7147+Calibrations!AY$46</f>
        <v>11.376178187022134</v>
      </c>
      <c r="AB65" s="254">
        <f>'Bruker data input page'!AF148*Calibrations!BE$46/0.83015+Calibrations!BF$46</f>
        <v>0.54235018624949494</v>
      </c>
      <c r="AC65" s="254"/>
      <c r="AD65" s="252"/>
      <c r="AE65" s="249">
        <f>'Bruker data input page'!AL148*Calibrations!BS$46*10000+Calibrations!BT$46</f>
        <v>281.71140546003539</v>
      </c>
      <c r="AF65" s="249">
        <f>'Corrected results'!V148</f>
        <v>372.67718889410412</v>
      </c>
      <c r="AG65" s="249">
        <f>'Bruker data input page'!AV148*Calibrations!CG$46*10000+Calibrations!CH$46</f>
        <v>122.56998664705351</v>
      </c>
      <c r="AH65" s="249">
        <f>'Bruker data input page'!AX148*Calibrations!CN$46*10000+Calibrations!CO$46</f>
        <v>130.62540309529408</v>
      </c>
      <c r="AI65" s="249">
        <f>'Bruker data input page'!AZ148*Calibrations!CU$46*10000+Calibrations!CV$46</f>
        <v>108.46380418754543</v>
      </c>
      <c r="AJ65" s="249">
        <f>'Bruker data input page'!BH148*Calibrations!DB$46*10000+Calibrations!DC$46</f>
        <v>8.0712050702363456</v>
      </c>
      <c r="AK65" s="249">
        <f>'Bruker data input page'!BJ148*Calibrations!DI$46*10000+Calibrations!DJ$46</f>
        <v>383.82498402960863</v>
      </c>
      <c r="AL65" s="249">
        <f>'Bruker data input page'!BL148*Calibrations!DP$46*10000+Calibrations!DQ$46</f>
        <v>26.164195858890835</v>
      </c>
      <c r="AM65" s="249">
        <f>'Corrected results'!AC148</f>
        <v>30.193682899643097</v>
      </c>
      <c r="AN65" s="249">
        <f>'Corrected results'!AD148</f>
        <v>154.75890441454817</v>
      </c>
      <c r="AO65" s="249">
        <f>'Corrected results'!AE148</f>
        <v>197.89462179043824</v>
      </c>
      <c r="AP65" s="249">
        <f>'Corrected results'!AG148</f>
        <v>202.12459701327023</v>
      </c>
      <c r="AQ65" s="249"/>
      <c r="AR65" s="250"/>
      <c r="AS65" s="255">
        <f t="shared" si="56"/>
        <v>0.95207671156133999</v>
      </c>
      <c r="AT65" s="255">
        <f t="shared" si="56"/>
        <v>1.0423126838817542</v>
      </c>
      <c r="AU65" s="255">
        <f t="shared" si="56"/>
        <v>1.1618010232551292</v>
      </c>
      <c r="AV65" s="255">
        <f t="shared" si="56"/>
        <v>1.1438522931481547</v>
      </c>
      <c r="AW65" s="255">
        <f t="shared" si="56"/>
        <v>1.0466422958135402</v>
      </c>
      <c r="AX65" s="255">
        <f t="shared" si="56"/>
        <v>0.93492964156450531</v>
      </c>
      <c r="AY65" s="255">
        <f t="shared" si="56"/>
        <v>1.0282122650639618</v>
      </c>
      <c r="AZ65" s="255">
        <f t="shared" si="56"/>
        <v>0.99791036728264326</v>
      </c>
      <c r="BA65" s="255">
        <f t="shared" si="56"/>
        <v>1.0572128386929727</v>
      </c>
      <c r="BB65" s="255" t="e">
        <f t="shared" si="56"/>
        <v>#DIV/0!</v>
      </c>
      <c r="BC65" s="255"/>
      <c r="BD65" s="255">
        <f t="shared" si="57"/>
        <v>0.88588492283029996</v>
      </c>
      <c r="BE65" s="255">
        <f t="shared" si="57"/>
        <v>1.2985267905717914</v>
      </c>
      <c r="BF65" s="255">
        <f t="shared" ref="BF65:BF71" si="67">AG65/AG$77</f>
        <v>1.0231217583226504</v>
      </c>
      <c r="BG65" s="255">
        <f t="shared" ref="BG65:BG71" si="68">AH65/AH$77</f>
        <v>1.0102506039852597</v>
      </c>
      <c r="BH65" s="255">
        <f t="shared" ref="BH65:BH71" si="69">AI65/AI$77</f>
        <v>1.0429211941110137</v>
      </c>
      <c r="BI65" s="255">
        <f t="shared" ref="BI65:BI71" si="70">AJ65/AJ$77</f>
        <v>0.86787151292863929</v>
      </c>
      <c r="BJ65" s="255">
        <f t="shared" ref="BJ65:BJ71" si="71">AK65/AK$77</f>
        <v>0.97417508636956507</v>
      </c>
      <c r="BK65" s="255">
        <f t="shared" ref="BK65:BK71" si="72">AL65/AL$77</f>
        <v>1.0063152253419552</v>
      </c>
      <c r="BL65" s="255">
        <f t="shared" ref="BL65:BL71" si="73">AM65/AM$77</f>
        <v>1.1612954961401192</v>
      </c>
      <c r="BM65" s="255">
        <f t="shared" ref="BM65:BM71" si="74">AN65/AN$77</f>
        <v>0.90502283283361507</v>
      </c>
      <c r="BN65" s="255">
        <f t="shared" ref="BN65:BN71" si="75">AO65/AO$77</f>
        <v>1.1572784900025628</v>
      </c>
      <c r="BO65" s="255">
        <f t="shared" ref="BO65:BO71" si="76">AP65/AP$77</f>
        <v>1.1820151872121065</v>
      </c>
    </row>
    <row r="66" spans="1:67" s="18" customFormat="1" ht="16">
      <c r="A66" s="92">
        <f>'Bruker data input page'!A283</f>
        <v>333</v>
      </c>
      <c r="B66" s="92"/>
      <c r="C66" s="95">
        <f>'Bruker data input page'!B283</f>
        <v>44877.236805555556</v>
      </c>
      <c r="D66" s="92"/>
      <c r="E66" s="92" t="str">
        <f>'Bruker data input page'!G283</f>
        <v>GeoExploration</v>
      </c>
      <c r="F66" s="92" t="str">
        <f>'Bruker data input page'!H283</f>
        <v>Oxide3phase</v>
      </c>
      <c r="G66" s="96">
        <f>'Bruker data input page'!K283</f>
        <v>150</v>
      </c>
      <c r="H66" s="96"/>
      <c r="I66" s="252" t="str">
        <f>'Bruker data input page'!DJ283</f>
        <v>BHVO-2</v>
      </c>
      <c r="J66" s="252" t="str">
        <f>'Bruker data input page'!DK283</f>
        <v/>
      </c>
      <c r="K66" s="252" t="str">
        <f>'Bruker data input page'!DL283</f>
        <v/>
      </c>
      <c r="L66" s="252" t="str">
        <f>'Bruker data input page'!DM283</f>
        <v>STD</v>
      </c>
      <c r="M66" s="252" t="str">
        <f>'Bruker data input page'!DN283</f>
        <v/>
      </c>
      <c r="N66" s="252">
        <f>'Bruker data input page'!DO283</f>
        <v>0</v>
      </c>
      <c r="O66" s="252">
        <f>'Bruker data input page'!DP283</f>
        <v>0</v>
      </c>
      <c r="P66" s="252">
        <f>'Bruker data input page'!DQ283</f>
        <v>0</v>
      </c>
      <c r="Q66" s="252">
        <f>'Bruker data input page'!DR283</f>
        <v>0</v>
      </c>
      <c r="R66" s="252">
        <f>'Bruker data input page'!DS283</f>
        <v>0</v>
      </c>
      <c r="S66" s="252"/>
      <c r="T66" s="253">
        <f>'Bruker data input page'!X283*Calibrations!H$46+Calibrations!I$46</f>
        <v>47.840433550619217</v>
      </c>
      <c r="U66" s="254">
        <f>'Bruker data input page'!AJ283*Calibrations!O$46/0.5995+Calibrations!P$46</f>
        <v>2.8547475473119999</v>
      </c>
      <c r="V66" s="254">
        <f>'Corrected results'!M283</f>
        <v>3.1820943602077145</v>
      </c>
      <c r="W66" s="253">
        <f>'Bruker data input page'!V283*Calibrations!V$46+Calibrations!W$46</f>
        <v>15.487994323627989</v>
      </c>
      <c r="X66" s="254">
        <f>'Bruker data input page'!AR283*Calibrations!AC$46/0.6994+Calibrations!AD$46</f>
        <v>13.075159444065383</v>
      </c>
      <c r="Y66" s="254">
        <f>'Bruker data input page'!T283*Calibrations!AQ$46+Calibrations!AR$46</f>
        <v>6.6178167700019266</v>
      </c>
      <c r="Z66" s="254">
        <f>'Bruker data input page'!AP283*Calibrations!AJ$46/0.77446+Calibrations!AK$46</f>
        <v>0.17646932830814083</v>
      </c>
      <c r="AA66" s="254">
        <f>'Bruker data input page'!AH283*Calibrations!AX$46/0.7147+Calibrations!AY$46</f>
        <v>11.498450460525074</v>
      </c>
      <c r="AB66" s="254">
        <f>'Bruker data input page'!AF283*Calibrations!BE$46/0.83015+Calibrations!BF$46</f>
        <v>0.53910614889869746</v>
      </c>
      <c r="AC66" s="254"/>
      <c r="AD66" s="252"/>
      <c r="AE66" s="249">
        <f>'Bruker data input page'!AL283*Calibrations!BS$46*10000+Calibrations!BT$46</f>
        <v>263.725975312841</v>
      </c>
      <c r="AF66" s="249">
        <f>'Corrected results'!V283</f>
        <v>371.81201444444287</v>
      </c>
      <c r="AG66" s="249">
        <f>'Bruker data input page'!AV283*Calibrations!CG$46*10000+Calibrations!CH$46</f>
        <v>132.55874155219485</v>
      </c>
      <c r="AH66" s="249">
        <f>'Bruker data input page'!AX283*Calibrations!CN$46*10000+Calibrations!CO$46</f>
        <v>126.51450499162858</v>
      </c>
      <c r="AI66" s="249">
        <f>'Bruker data input page'!AZ283*Calibrations!CU$46*10000+Calibrations!CV$46</f>
        <v>110.90089573802238</v>
      </c>
      <c r="AJ66" s="249">
        <f>'Bruker data input page'!BH283*Calibrations!DB$46*10000+Calibrations!DC$46</f>
        <v>8.0712050702363456</v>
      </c>
      <c r="AK66" s="249">
        <f>'Bruker data input page'!BJ283*Calibrations!DI$46*10000+Calibrations!DJ$46</f>
        <v>387.99727128774691</v>
      </c>
      <c r="AL66" s="249">
        <f>'Bruker data input page'!BL283*Calibrations!DP$46*10000+Calibrations!DQ$46</f>
        <v>26.164195858890835</v>
      </c>
      <c r="AM66" s="249">
        <f>'Corrected results'!AC283</f>
        <v>30.193682899643097</v>
      </c>
      <c r="AN66" s="249">
        <f>'Corrected results'!AD283</f>
        <v>154.75890441454817</v>
      </c>
      <c r="AO66" s="249">
        <f>'Corrected results'!AE283</f>
        <v>197.89462179043824</v>
      </c>
      <c r="AP66" s="249">
        <f>'Corrected results'!AG283</f>
        <v>212.23040669573319</v>
      </c>
      <c r="AQ66" s="249"/>
      <c r="AR66" s="250"/>
      <c r="AS66" s="255">
        <f t="shared" si="56"/>
        <v>0.96452486997216158</v>
      </c>
      <c r="AT66" s="255">
        <f t="shared" si="56"/>
        <v>1.0456950722754579</v>
      </c>
      <c r="AU66" s="255">
        <f t="shared" si="56"/>
        <v>1.1656023297464155</v>
      </c>
      <c r="AV66" s="255">
        <f t="shared" si="56"/>
        <v>1.1523805300318444</v>
      </c>
      <c r="AW66" s="255">
        <f t="shared" si="56"/>
        <v>1.0552993901586265</v>
      </c>
      <c r="AX66" s="255">
        <f t="shared" si="56"/>
        <v>0.91154500964213869</v>
      </c>
      <c r="AY66" s="255">
        <f t="shared" si="56"/>
        <v>1.0380548724008283</v>
      </c>
      <c r="AZ66" s="255">
        <f t="shared" si="56"/>
        <v>1.0086360053092169</v>
      </c>
      <c r="BA66" s="255">
        <f t="shared" si="56"/>
        <v>1.0508891791397612</v>
      </c>
      <c r="BB66" s="255" t="e">
        <f t="shared" si="56"/>
        <v>#DIV/0!</v>
      </c>
      <c r="BC66" s="255"/>
      <c r="BD66" s="255">
        <f t="shared" si="57"/>
        <v>0.82932696639258174</v>
      </c>
      <c r="BE66" s="255">
        <f t="shared" si="57"/>
        <v>1.2955122454510204</v>
      </c>
      <c r="BF66" s="255">
        <f t="shared" si="67"/>
        <v>1.1065003468463677</v>
      </c>
      <c r="BG66" s="255">
        <f t="shared" si="68"/>
        <v>0.97845711517114131</v>
      </c>
      <c r="BH66" s="255">
        <f t="shared" si="69"/>
        <v>1.0663547667117537</v>
      </c>
      <c r="BI66" s="255">
        <f t="shared" si="70"/>
        <v>0.86787151292863929</v>
      </c>
      <c r="BJ66" s="255">
        <f t="shared" si="71"/>
        <v>0.98476464793844398</v>
      </c>
      <c r="BK66" s="255">
        <f t="shared" si="72"/>
        <v>1.0063152253419552</v>
      </c>
      <c r="BL66" s="255">
        <f t="shared" si="73"/>
        <v>1.1612954961401192</v>
      </c>
      <c r="BM66" s="255">
        <f t="shared" si="74"/>
        <v>0.90502283283361507</v>
      </c>
      <c r="BN66" s="255">
        <f t="shared" si="75"/>
        <v>1.1572784900025628</v>
      </c>
      <c r="BO66" s="255">
        <f t="shared" si="76"/>
        <v>1.2411134894487321</v>
      </c>
    </row>
    <row r="67" spans="1:67" s="18" customFormat="1" ht="16">
      <c r="A67" s="92">
        <f>'Bruker data input page'!A379</f>
        <v>435</v>
      </c>
      <c r="B67" s="92"/>
      <c r="C67" s="95">
        <f>'Bruker data input page'!B379</f>
        <v>44878.94027777778</v>
      </c>
      <c r="D67" s="92"/>
      <c r="E67" s="92" t="str">
        <f>'Bruker data input page'!G379</f>
        <v>GeoExploration</v>
      </c>
      <c r="F67" s="92" t="str">
        <f>'Bruker data input page'!H379</f>
        <v>Oxide3phase</v>
      </c>
      <c r="G67" s="96">
        <f>'Bruker data input page'!K379</f>
        <v>150</v>
      </c>
      <c r="H67" s="96"/>
      <c r="I67" s="252" t="str">
        <f>'Bruker data input page'!DJ379</f>
        <v>BHVO-2</v>
      </c>
      <c r="J67" s="252">
        <f>'Bruker data input page'!DK379</f>
        <v>0</v>
      </c>
      <c r="K67" s="252">
        <f>'Bruker data input page'!DL379</f>
        <v>0</v>
      </c>
      <c r="L67" s="252" t="str">
        <f>'Bruker data input page'!DM379</f>
        <v>STD</v>
      </c>
      <c r="M67" s="252" t="str">
        <f>'Bruker data input page'!DN379</f>
        <v/>
      </c>
      <c r="N67" s="252">
        <f>'Bruker data input page'!DO379</f>
        <v>0</v>
      </c>
      <c r="O67" s="252">
        <f>'Bruker data input page'!DP379</f>
        <v>0</v>
      </c>
      <c r="P67" s="252">
        <f>'Bruker data input page'!DQ379</f>
        <v>0</v>
      </c>
      <c r="Q67" s="252">
        <f>'Bruker data input page'!DR379</f>
        <v>0</v>
      </c>
      <c r="R67" s="252">
        <f>'Bruker data input page'!DS379</f>
        <v>0</v>
      </c>
      <c r="S67" s="252"/>
      <c r="T67" s="253">
        <f>'Bruker data input page'!X379*Calibrations!H$46+Calibrations!I$46</f>
        <v>44.133361117669828</v>
      </c>
      <c r="U67" s="254">
        <f>'Bruker data input page'!AJ379*Calibrations!O$46/0.5995+Calibrations!P$46</f>
        <v>2.8249021977230573</v>
      </c>
      <c r="V67" s="254">
        <f>'Corrected results'!M379</f>
        <v>3.1485467063640429</v>
      </c>
      <c r="W67" s="253">
        <f>'Bruker data input page'!V379*Calibrations!V$46+Calibrations!W$46</f>
        <v>14.579230120095904</v>
      </c>
      <c r="X67" s="254">
        <f>'Bruker data input page'!AR379*Calibrations!AC$46/0.6994+Calibrations!AD$46</f>
        <v>12.890836457544948</v>
      </c>
      <c r="Y67" s="254">
        <f>'Bruker data input page'!T379*Calibrations!AQ$46+Calibrations!AR$46</f>
        <v>6.5193487619032258</v>
      </c>
      <c r="Z67" s="254">
        <f>'Bruker data input page'!AP379*Calibrations!AJ$46/0.77446+Calibrations!AK$46</f>
        <v>0.17838160630501781</v>
      </c>
      <c r="AA67" s="254">
        <f>'Bruker data input page'!AH379*Calibrations!AX$46/0.7147+Calibrations!AY$46</f>
        <v>11.208236197998406</v>
      </c>
      <c r="AB67" s="254">
        <f>'Bruker data input page'!AF379*Calibrations!BE$46/0.83015+Calibrations!BF$46</f>
        <v>0.52769608649244482</v>
      </c>
      <c r="AC67" s="254"/>
      <c r="AD67" s="252"/>
      <c r="AE67" s="249">
        <f>'Bruker data input page'!AL379*Calibrations!BS$46*10000+Calibrations!BT$46</f>
        <v>184.86678159052749</v>
      </c>
      <c r="AF67" s="249">
        <f>'Corrected results'!V379</f>
        <v>301.94000420029386</v>
      </c>
      <c r="AG67" s="249">
        <f>'Bruker data input page'!AV379*Calibrations!CG$46*10000+Calibrations!CH$46</f>
        <v>116.57673370396871</v>
      </c>
      <c r="AH67" s="249">
        <f>'Bruker data input page'!AX379*Calibrations!CN$46*10000+Calibrations!CO$46</f>
        <v>128.56995404346134</v>
      </c>
      <c r="AI67" s="249">
        <f>'Bruker data input page'!AZ379*Calibrations!CU$46*10000+Calibrations!CV$46</f>
        <v>103.58962108659155</v>
      </c>
      <c r="AJ67" s="249">
        <f>'Bruker data input page'!BH379*Calibrations!DB$46*10000+Calibrations!DC$46</f>
        <v>10.209921249938919</v>
      </c>
      <c r="AK67" s="249">
        <f>'Bruker data input page'!BJ379*Calibrations!DI$46*10000+Calibrations!DJ$46</f>
        <v>401.55720487669618</v>
      </c>
      <c r="AL67" s="249">
        <f>'Bruker data input page'!BL379*Calibrations!DP$46*10000+Calibrations!DQ$46</f>
        <v>26.164195858890835</v>
      </c>
      <c r="AM67" s="249">
        <f>'Corrected results'!AC379</f>
        <v>30.193682899643097</v>
      </c>
      <c r="AN67" s="249">
        <f>'Corrected results'!AD379</f>
        <v>174.06958963206444</v>
      </c>
      <c r="AO67" s="249">
        <f>'Corrected results'!AE379</f>
        <v>216.34782762839518</v>
      </c>
      <c r="AP67" s="249">
        <f>'Corrected results'!AG379</f>
        <v>236.03023859439756</v>
      </c>
      <c r="AQ67" s="249"/>
      <c r="AR67" s="250"/>
      <c r="AS67" s="255">
        <f t="shared" si="56"/>
        <v>0.88978550640463361</v>
      </c>
      <c r="AT67" s="255">
        <f t="shared" si="56"/>
        <v>1.0347627097886656</v>
      </c>
      <c r="AU67" s="255">
        <f t="shared" si="56"/>
        <v>1.1533138118549608</v>
      </c>
      <c r="AV67" s="255">
        <f t="shared" si="56"/>
        <v>1.0847641458404691</v>
      </c>
      <c r="AW67" s="255">
        <f t="shared" si="56"/>
        <v>1.0404226357986237</v>
      </c>
      <c r="AX67" s="255">
        <f t="shared" si="56"/>
        <v>0.89798192312716607</v>
      </c>
      <c r="AY67" s="255">
        <f t="shared" si="56"/>
        <v>1.0493035665001047</v>
      </c>
      <c r="AZ67" s="255">
        <f t="shared" si="56"/>
        <v>0.98317861385950933</v>
      </c>
      <c r="BA67" s="255">
        <f t="shared" si="56"/>
        <v>1.0286473420905358</v>
      </c>
      <c r="BB67" s="255" t="e">
        <f t="shared" si="56"/>
        <v>#DIV/0!</v>
      </c>
      <c r="BC67" s="255"/>
      <c r="BD67" s="255">
        <f t="shared" si="57"/>
        <v>0.58134208047335689</v>
      </c>
      <c r="BE67" s="255">
        <f t="shared" si="57"/>
        <v>1.0520557637640902</v>
      </c>
      <c r="BF67" s="255">
        <f t="shared" si="67"/>
        <v>0.97309460520841995</v>
      </c>
      <c r="BG67" s="255">
        <f t="shared" si="68"/>
        <v>0.99435385957820055</v>
      </c>
      <c r="BH67" s="255">
        <f t="shared" si="69"/>
        <v>0.99605404890953408</v>
      </c>
      <c r="BI67" s="255">
        <f t="shared" si="70"/>
        <v>1.097840994617088</v>
      </c>
      <c r="BJ67" s="255">
        <f t="shared" si="71"/>
        <v>1.0191807230373</v>
      </c>
      <c r="BK67" s="255">
        <f t="shared" si="72"/>
        <v>1.0063152253419552</v>
      </c>
      <c r="BL67" s="255">
        <f t="shared" si="73"/>
        <v>1.1612954961401192</v>
      </c>
      <c r="BM67" s="255">
        <f t="shared" si="74"/>
        <v>1.0179508165617803</v>
      </c>
      <c r="BN67" s="255">
        <f t="shared" si="75"/>
        <v>1.2651919744350595</v>
      </c>
      <c r="BO67" s="255">
        <f t="shared" si="76"/>
        <v>1.3802937929496932</v>
      </c>
    </row>
    <row r="68" spans="1:67" s="18" customFormat="1" ht="16">
      <c r="A68" s="92">
        <f>'Bruker data input page'!A380</f>
        <v>436</v>
      </c>
      <c r="B68" s="92"/>
      <c r="C68" s="95">
        <f>'Bruker data input page'!B380</f>
        <v>44878.942361111112</v>
      </c>
      <c r="D68" s="92"/>
      <c r="E68" s="92" t="str">
        <f>'Bruker data input page'!G380</f>
        <v>GeoExploration</v>
      </c>
      <c r="F68" s="92" t="str">
        <f>'Bruker data input page'!H380</f>
        <v>Oxide3phase</v>
      </c>
      <c r="G68" s="96">
        <f>'Bruker data input page'!K380</f>
        <v>150</v>
      </c>
      <c r="H68" s="96"/>
      <c r="I68" s="252" t="str">
        <f>'Bruker data input page'!DJ380</f>
        <v>BHVO-2</v>
      </c>
      <c r="J68" s="252">
        <f>'Bruker data input page'!DK380</f>
        <v>0</v>
      </c>
      <c r="K68" s="252">
        <f>'Bruker data input page'!DL380</f>
        <v>0</v>
      </c>
      <c r="L68" s="252" t="str">
        <f>'Bruker data input page'!DM380</f>
        <v>STD</v>
      </c>
      <c r="M68" s="252" t="str">
        <f>'Bruker data input page'!DN380</f>
        <v/>
      </c>
      <c r="N68" s="252">
        <f>'Bruker data input page'!DO380</f>
        <v>0</v>
      </c>
      <c r="O68" s="252">
        <f>'Bruker data input page'!DP380</f>
        <v>0</v>
      </c>
      <c r="P68" s="252">
        <f>'Bruker data input page'!DQ380</f>
        <v>0</v>
      </c>
      <c r="Q68" s="252">
        <f>'Bruker data input page'!DR380</f>
        <v>0</v>
      </c>
      <c r="R68" s="252">
        <f>'Bruker data input page'!DS380</f>
        <v>0</v>
      </c>
      <c r="S68" s="252"/>
      <c r="T68" s="253">
        <f>'Bruker data input page'!X380*Calibrations!H$46+Calibrations!I$46</f>
        <v>44.23741996612236</v>
      </c>
      <c r="U68" s="254">
        <f>'Bruker data input page'!AJ380*Calibrations!O$46/0.5995+Calibrations!P$46</f>
        <v>2.8329818779985168</v>
      </c>
      <c r="V68" s="254">
        <f>'Corrected results'!M380</f>
        <v>3.1576303476353376</v>
      </c>
      <c r="W68" s="253">
        <f>'Bruker data input page'!V380*Calibrations!V$46+Calibrations!W$46</f>
        <v>14.556900787383354</v>
      </c>
      <c r="X68" s="254">
        <f>'Bruker data input page'!AR380*Calibrations!AC$46/0.6994+Calibrations!AD$46</f>
        <v>12.987386593341368</v>
      </c>
      <c r="Y68" s="254">
        <f>'Bruker data input page'!T380*Calibrations!AQ$46+Calibrations!AR$46</f>
        <v>6.1618565354562183</v>
      </c>
      <c r="Z68" s="254">
        <f>'Bruker data input page'!AP380*Calibrations!AJ$46/0.77446+Calibrations!AK$46</f>
        <v>0.17730594993177451</v>
      </c>
      <c r="AA68" s="254">
        <f>'Bruker data input page'!AH380*Calibrations!AX$46/0.7147+Calibrations!AY$46</f>
        <v>11.247631799246371</v>
      </c>
      <c r="AB68" s="254">
        <f>'Bruker data input page'!AF380*Calibrations!BE$46/0.83015+Calibrations!BF$46</f>
        <v>0.52355714228625505</v>
      </c>
      <c r="AC68" s="254"/>
      <c r="AD68" s="252"/>
      <c r="AE68" s="249">
        <f>'Bruker data input page'!AL380*Calibrations!BS$46*10000+Calibrations!BT$46</f>
        <v>189.70901278400288</v>
      </c>
      <c r="AF68" s="249">
        <f>'Corrected results'!V380</f>
        <v>276.90969011934965</v>
      </c>
      <c r="AG68" s="249">
        <f>'Bruker data input page'!AV380*Calibrations!CG$46*10000+Calibrations!CH$46</f>
        <v>126.56548860911005</v>
      </c>
      <c r="AH68" s="249">
        <f>'Bruker data input page'!AX380*Calibrations!CN$46*10000+Calibrations!CO$46</f>
        <v>129.59767856937771</v>
      </c>
      <c r="AI68" s="249">
        <f>'Bruker data input page'!AZ380*Calibrations!CU$46*10000+Calibrations!CV$46</f>
        <v>108.46380418754543</v>
      </c>
      <c r="AJ68" s="249">
        <f>'Bruker data input page'!BH380*Calibrations!DB$46*10000+Calibrations!DC$46</f>
        <v>8.0712050702363456</v>
      </c>
      <c r="AK68" s="249">
        <f>'Bruker data input page'!BJ380*Calibrations!DI$46*10000+Calibrations!DJ$46</f>
        <v>394.25570217495419</v>
      </c>
      <c r="AL68" s="249">
        <f>'Bruker data input page'!BL380*Calibrations!DP$46*10000+Calibrations!DQ$46</f>
        <v>28.579761694211815</v>
      </c>
      <c r="AM68" s="249">
        <f>'Corrected results'!AC380</f>
        <v>32.247155416249463</v>
      </c>
      <c r="AN68" s="249">
        <f>'Corrected results'!AD380</f>
        <v>171.39167347743094</v>
      </c>
      <c r="AO68" s="249">
        <f>'Corrected results'!AE380</f>
        <v>213.85492022283808</v>
      </c>
      <c r="AP68" s="249">
        <f>'Corrected results'!AG380</f>
        <v>233.287132492317</v>
      </c>
      <c r="AQ68" s="249"/>
      <c r="AR68" s="250"/>
      <c r="AS68" s="255">
        <f t="shared" si="56"/>
        <v>0.89188346705891852</v>
      </c>
      <c r="AT68" s="255">
        <f t="shared" si="56"/>
        <v>1.0377222996331563</v>
      </c>
      <c r="AU68" s="255">
        <f t="shared" si="56"/>
        <v>1.1566411529799772</v>
      </c>
      <c r="AV68" s="255">
        <f t="shared" si="56"/>
        <v>1.0831027371564996</v>
      </c>
      <c r="AW68" s="255">
        <f t="shared" si="56"/>
        <v>1.0482152214157681</v>
      </c>
      <c r="AX68" s="255">
        <f t="shared" si="56"/>
        <v>0.84874056962206867</v>
      </c>
      <c r="AY68" s="255">
        <f t="shared" si="56"/>
        <v>1.0429761760692617</v>
      </c>
      <c r="AZ68" s="255">
        <f t="shared" si="56"/>
        <v>0.98663436835494478</v>
      </c>
      <c r="BA68" s="255">
        <f t="shared" si="56"/>
        <v>1.020579224729542</v>
      </c>
      <c r="BB68" s="255" t="e">
        <f t="shared" si="56"/>
        <v>#DIV/0!</v>
      </c>
      <c r="BC68" s="255"/>
      <c r="BD68" s="255">
        <f t="shared" si="57"/>
        <v>0.59656922259120404</v>
      </c>
      <c r="BE68" s="255">
        <f t="shared" si="57"/>
        <v>0.96484212585139251</v>
      </c>
      <c r="BF68" s="255">
        <f t="shared" si="67"/>
        <v>1.0564731937321372</v>
      </c>
      <c r="BG68" s="255">
        <f t="shared" si="68"/>
        <v>1.0023022317817301</v>
      </c>
      <c r="BH68" s="255">
        <f t="shared" si="69"/>
        <v>1.0429211941110137</v>
      </c>
      <c r="BI68" s="255">
        <f t="shared" si="70"/>
        <v>0.86787151292863929</v>
      </c>
      <c r="BJ68" s="255">
        <f t="shared" si="71"/>
        <v>1.0006489902917619</v>
      </c>
      <c r="BK68" s="255">
        <f t="shared" si="72"/>
        <v>1.0992216036235314</v>
      </c>
      <c r="BL68" s="255">
        <f t="shared" si="73"/>
        <v>1.240275208317287</v>
      </c>
      <c r="BM68" s="255">
        <f t="shared" si="74"/>
        <v>1.0022904881721109</v>
      </c>
      <c r="BN68" s="255">
        <f t="shared" si="75"/>
        <v>1.2506135685546087</v>
      </c>
      <c r="BO68" s="255">
        <f t="shared" si="76"/>
        <v>1.3642522367971754</v>
      </c>
    </row>
    <row r="69" spans="1:67" s="18" customFormat="1" ht="16">
      <c r="A69" s="92">
        <f>'Bruker data input page'!A481</f>
        <v>539</v>
      </c>
      <c r="B69" s="92"/>
      <c r="C69" s="95">
        <f>'Bruker data input page'!B481</f>
        <v>44880.304166666669</v>
      </c>
      <c r="D69" s="92"/>
      <c r="E69" s="92" t="str">
        <f>'Bruker data input page'!G481</f>
        <v>GeoExploration</v>
      </c>
      <c r="F69" s="92" t="str">
        <f>'Bruker data input page'!H481</f>
        <v>Oxide3phase</v>
      </c>
      <c r="G69" s="96">
        <f>'Bruker data input page'!K481</f>
        <v>150</v>
      </c>
      <c r="H69" s="96"/>
      <c r="I69" s="252" t="str">
        <f>'Bruker data input page'!DJ481</f>
        <v>BHVO-2</v>
      </c>
      <c r="J69" s="252" t="str">
        <f>'Bruker data input page'!DK481</f>
        <v/>
      </c>
      <c r="K69" s="252">
        <f>'Bruker data input page'!DL481</f>
        <v>0</v>
      </c>
      <c r="L69" s="252" t="str">
        <f>'Bruker data input page'!DM481</f>
        <v>STD</v>
      </c>
      <c r="M69" s="252" t="str">
        <f>'Bruker data input page'!DN481</f>
        <v/>
      </c>
      <c r="N69" s="252">
        <f>'Bruker data input page'!DO481</f>
        <v>0</v>
      </c>
      <c r="O69" s="252">
        <f>'Bruker data input page'!DP481</f>
        <v>0</v>
      </c>
      <c r="P69" s="252">
        <f>'Bruker data input page'!DQ481</f>
        <v>0</v>
      </c>
      <c r="Q69" s="252">
        <f>'Bruker data input page'!DR481</f>
        <v>0</v>
      </c>
      <c r="R69" s="252">
        <f>'Bruker data input page'!DS481</f>
        <v>0</v>
      </c>
      <c r="S69" s="252"/>
      <c r="T69" s="253">
        <f>'Bruker data input page'!X481*Calibrations!H$46+Calibrations!I$46</f>
        <v>46.258008141711699</v>
      </c>
      <c r="U69" s="254">
        <f>'Bruker data input page'!AJ481*Calibrations!O$46/0.5995+Calibrations!P$46</f>
        <v>2.8367743809849566</v>
      </c>
      <c r="V69" s="254">
        <f>'Corrected results'!M481</f>
        <v>3.1618936675581835</v>
      </c>
      <c r="W69" s="253">
        <f>'Bruker data input page'!V481*Calibrations!V$46+Calibrations!W$46</f>
        <v>15.29885562671665</v>
      </c>
      <c r="X69" s="254">
        <f>'Bruker data input page'!AR481*Calibrations!AC$46/0.6994+Calibrations!AD$46</f>
        <v>12.963435018821762</v>
      </c>
      <c r="Y69" s="254">
        <f>'Bruker data input page'!T481*Calibrations!AQ$46+Calibrations!AR$46</f>
        <v>7.0177035969800992</v>
      </c>
      <c r="Z69" s="254">
        <f>'Bruker data input page'!AP481*Calibrations!AJ$46/0.77446+Calibrations!AK$46</f>
        <v>0.17252525493958212</v>
      </c>
      <c r="AA69" s="254">
        <f>'Bruker data input page'!AH481*Calibrations!AX$46/0.7147+Calibrations!AY$46</f>
        <v>11.304682466238795</v>
      </c>
      <c r="AB69" s="254">
        <f>'Bruker data input page'!AF481*Calibrations!BE$46/0.83015+Calibrations!BF$46</f>
        <v>0.54559422360029231</v>
      </c>
      <c r="AC69" s="254"/>
      <c r="AD69" s="252"/>
      <c r="AE69" s="249">
        <f>'Bruker data input page'!AL481*Calibrations!BS$46*10000+Calibrations!BT$46</f>
        <v>249.89102904576851</v>
      </c>
      <c r="AF69" s="249">
        <f>'Corrected results'!V481</f>
        <v>380.31508597770562</v>
      </c>
      <c r="AG69" s="249">
        <f>'Bruker data input page'!AV481*Calibrations!CG$46*10000+Calibrations!CH$46</f>
        <v>121.57111115653937</v>
      </c>
      <c r="AH69" s="249">
        <f>'Bruker data input page'!AX481*Calibrations!CN$46*10000+Calibrations!CO$46</f>
        <v>127.54222951754495</v>
      </c>
      <c r="AI69" s="249">
        <f>'Bruker data input page'!AZ481*Calibrations!CU$46*10000+Calibrations!CV$46</f>
        <v>104.80816686183</v>
      </c>
      <c r="AJ69" s="249">
        <f>'Bruker data input page'!BH481*Calibrations!DB$46*10000+Calibrations!DC$46</f>
        <v>10.209921249938919</v>
      </c>
      <c r="AK69" s="249">
        <f>'Bruker data input page'!BJ481*Calibrations!DI$46*10000+Calibrations!DJ$46</f>
        <v>386.95419947321233</v>
      </c>
      <c r="AL69" s="249">
        <f>'Bruker data input page'!BL481*Calibrations!DP$46*10000+Calibrations!DQ$46</f>
        <v>23.748630023569859</v>
      </c>
      <c r="AM69" s="249">
        <f>'Corrected results'!AC481</f>
        <v>28.140210383036734</v>
      </c>
      <c r="AN69" s="249">
        <f>'Corrected results'!AD481</f>
        <v>156.65484359170082</v>
      </c>
      <c r="AO69" s="249">
        <f>'Corrected results'!AE481</f>
        <v>199.75536941883541</v>
      </c>
      <c r="AP69" s="249">
        <f>'Corrected results'!AG481</f>
        <v>206.34382482863265</v>
      </c>
      <c r="AQ69" s="249"/>
      <c r="AR69" s="250"/>
      <c r="AS69" s="255">
        <f t="shared" si="56"/>
        <v>0.9326211318893487</v>
      </c>
      <c r="AT69" s="255">
        <f t="shared" si="56"/>
        <v>1.0391114948662845</v>
      </c>
      <c r="AU69" s="255">
        <f t="shared" si="56"/>
        <v>1.1582028086293712</v>
      </c>
      <c r="AV69" s="255">
        <f t="shared" si="56"/>
        <v>1.1383077103211794</v>
      </c>
      <c r="AW69" s="255">
        <f t="shared" si="56"/>
        <v>1.0462820838435642</v>
      </c>
      <c r="AX69" s="255">
        <f t="shared" si="56"/>
        <v>0.96662583980442141</v>
      </c>
      <c r="AY69" s="255">
        <f t="shared" si="56"/>
        <v>1.0148544408210713</v>
      </c>
      <c r="AZ69" s="255">
        <f t="shared" si="56"/>
        <v>0.9916388128279644</v>
      </c>
      <c r="BA69" s="255">
        <f t="shared" si="56"/>
        <v>1.0635364982461839</v>
      </c>
      <c r="BB69" s="255" t="e">
        <f t="shared" si="56"/>
        <v>#DIV/0!</v>
      </c>
      <c r="BC69" s="255"/>
      <c r="BD69" s="255">
        <f t="shared" si="57"/>
        <v>0.78582084605587577</v>
      </c>
      <c r="BE69" s="255">
        <f t="shared" si="57"/>
        <v>1.3251396723961868</v>
      </c>
      <c r="BF69" s="255">
        <f t="shared" si="67"/>
        <v>1.0147838994702787</v>
      </c>
      <c r="BG69" s="255">
        <f t="shared" si="68"/>
        <v>0.98640548737467082</v>
      </c>
      <c r="BH69" s="255">
        <f t="shared" si="69"/>
        <v>1.007770835209904</v>
      </c>
      <c r="BI69" s="255">
        <f t="shared" si="70"/>
        <v>1.097840994617088</v>
      </c>
      <c r="BJ69" s="255">
        <f t="shared" si="71"/>
        <v>0.98211725754622414</v>
      </c>
      <c r="BK69" s="255">
        <f t="shared" si="72"/>
        <v>0.91340884706037917</v>
      </c>
      <c r="BL69" s="255">
        <f t="shared" si="73"/>
        <v>1.0823157839629514</v>
      </c>
      <c r="BM69" s="255">
        <f t="shared" si="74"/>
        <v>0.91611019644269487</v>
      </c>
      <c r="BN69" s="255">
        <f t="shared" si="75"/>
        <v>1.1681600550809088</v>
      </c>
      <c r="BO69" s="255">
        <f t="shared" si="76"/>
        <v>1.2066890340855709</v>
      </c>
    </row>
    <row r="70" spans="1:67" s="18" customFormat="1" ht="16">
      <c r="A70" s="92">
        <f>'Bruker data input page'!A572</f>
        <v>632</v>
      </c>
      <c r="B70" s="92"/>
      <c r="C70" s="95">
        <f>'Bruker data input page'!B572</f>
        <v>44881.27847222222</v>
      </c>
      <c r="D70" s="92"/>
      <c r="E70" s="92" t="str">
        <f>'Bruker data input page'!G572</f>
        <v>GeoExploration</v>
      </c>
      <c r="F70" s="92" t="str">
        <f>'Bruker data input page'!H572</f>
        <v>Oxide3phase</v>
      </c>
      <c r="G70" s="96">
        <f>'Bruker data input page'!K572</f>
        <v>150</v>
      </c>
      <c r="H70" s="96"/>
      <c r="I70" s="252" t="str">
        <f>'Bruker data input page'!DJ572</f>
        <v>BHVO-2</v>
      </c>
      <c r="J70" s="252" t="str">
        <f>'Bruker data input page'!DK572</f>
        <v/>
      </c>
      <c r="K70" s="252" t="str">
        <f>'Bruker data input page'!DL572</f>
        <v/>
      </c>
      <c r="L70" s="252" t="str">
        <f>'Bruker data input page'!DM572</f>
        <v>BHVO-2</v>
      </c>
      <c r="M70" s="252" t="str">
        <f>'Bruker data input page'!DN572</f>
        <v/>
      </c>
      <c r="N70" s="252">
        <f>'Bruker data input page'!DO572</f>
        <v>0</v>
      </c>
      <c r="O70" s="252">
        <f>'Bruker data input page'!DP572</f>
        <v>0</v>
      </c>
      <c r="P70" s="252">
        <f>'Bruker data input page'!DQ572</f>
        <v>0</v>
      </c>
      <c r="Q70" s="252">
        <f>'Bruker data input page'!DR572</f>
        <v>0</v>
      </c>
      <c r="R70" s="252">
        <f>'Bruker data input page'!DS572</f>
        <v>0</v>
      </c>
      <c r="S70" s="252"/>
      <c r="T70" s="253">
        <f>'Bruker data input page'!X572*Calibrations!H$46+Calibrations!I$46</f>
        <v>46.642314203094607</v>
      </c>
      <c r="U70" s="254">
        <f>'Bruker data input page'!AJ572*Calibrations!O$46/0.5995+Calibrations!P$46</f>
        <v>2.8623325532848805</v>
      </c>
      <c r="V70" s="254">
        <f>'Corrected results'!M572</f>
        <v>3.1906175715064453</v>
      </c>
      <c r="W70" s="253">
        <f>'Bruker data input page'!V572*Calibrations!V$46+Calibrations!W$46</f>
        <v>15.230546366288316</v>
      </c>
      <c r="X70" s="254">
        <f>'Bruker data input page'!AR572*Calibrations!AC$46/0.6994+Calibrations!AD$46</f>
        <v>13.062216667772182</v>
      </c>
      <c r="Y70" s="254">
        <f>'Bruker data input page'!T572*Calibrations!AQ$46+Calibrations!AR$46</f>
        <v>6.6805840618638568</v>
      </c>
      <c r="Z70" s="254">
        <f>'Bruker data input page'!AP572*Calibrations!AJ$46/0.77446+Calibrations!AK$46</f>
        <v>0.17168863331594847</v>
      </c>
      <c r="AA70" s="254">
        <f>'Bruker data input page'!AH572*Calibrations!AX$46/0.7147+Calibrations!AY$46</f>
        <v>11.451029829393267</v>
      </c>
      <c r="AB70" s="254">
        <f>'Bruker data input page'!AF572*Calibrations!BE$46/0.83015+Calibrations!BF$46</f>
        <v>0.53507906804943195</v>
      </c>
      <c r="AC70" s="254"/>
      <c r="AD70" s="252"/>
      <c r="AE70" s="249">
        <f>'Bruker data input page'!AL572*Calibrations!BS$46*10000+Calibrations!BT$46</f>
        <v>284.47839471344992</v>
      </c>
      <c r="AF70" s="249">
        <f>'Corrected results'!V572</f>
        <v>366.55158703024676</v>
      </c>
      <c r="AG70" s="249">
        <f>'Bruker data input page'!AV572*Calibrations!CG$46*10000+Calibrations!CH$46</f>
        <v>127.56436409962419</v>
      </c>
      <c r="AH70" s="249">
        <f>'Bruker data input page'!AX572*Calibrations!CN$46*10000+Calibrations!CO$46</f>
        <v>122.40360688796309</v>
      </c>
      <c r="AI70" s="249">
        <f>'Bruker data input page'!AZ572*Calibrations!CU$46*10000+Calibrations!CV$46</f>
        <v>103.58962108659155</v>
      </c>
      <c r="AJ70" s="249">
        <f>'Bruker data input page'!BH572*Calibrations!DB$46*10000+Calibrations!DC$46</f>
        <v>9.1405631600876323</v>
      </c>
      <c r="AK70" s="249">
        <f>'Bruker data input page'!BJ572*Calibrations!DI$46*10000+Calibrations!DJ$46</f>
        <v>389.04034310228144</v>
      </c>
      <c r="AL70" s="249">
        <f>'Bruker data input page'!BL572*Calibrations!DP$46*10000+Calibrations!DQ$46</f>
        <v>26.164195858890835</v>
      </c>
      <c r="AM70" s="249">
        <f>'Corrected results'!AC572</f>
        <v>30.193682899643097</v>
      </c>
      <c r="AN70" s="249">
        <f>'Corrected results'!AD572</f>
        <v>159.47632092349795</v>
      </c>
      <c r="AO70" s="249">
        <f>'Corrected results'!AE572</f>
        <v>202.50472410099451</v>
      </c>
      <c r="AP70" s="249">
        <f>'Corrected results'!AG572</f>
        <v>177.81969272158042</v>
      </c>
      <c r="AQ70" s="249"/>
      <c r="AR70" s="250"/>
      <c r="AS70" s="255">
        <f t="shared" si="56"/>
        <v>0.940369237965617</v>
      </c>
      <c r="AT70" s="255">
        <f t="shared" si="56"/>
        <v>1.0484734627417145</v>
      </c>
      <c r="AU70" s="255">
        <f t="shared" si="56"/>
        <v>1.168724385167196</v>
      </c>
      <c r="AV70" s="255">
        <f t="shared" si="56"/>
        <v>1.1332251760631187</v>
      </c>
      <c r="AW70" s="255">
        <f t="shared" si="56"/>
        <v>1.0542547754456966</v>
      </c>
      <c r="AX70" s="255">
        <f t="shared" si="56"/>
        <v>0.9201906421300079</v>
      </c>
      <c r="AY70" s="255">
        <f t="shared" si="56"/>
        <v>1.0099331371526379</v>
      </c>
      <c r="AZ70" s="255">
        <f t="shared" si="56"/>
        <v>1.0044763008239708</v>
      </c>
      <c r="BA70" s="255">
        <f t="shared" si="56"/>
        <v>1.0430391190047406</v>
      </c>
      <c r="BB70" s="255" t="e">
        <f t="shared" si="56"/>
        <v>#DIV/0!</v>
      </c>
      <c r="BC70" s="255"/>
      <c r="BD70" s="255">
        <f t="shared" si="57"/>
        <v>0.89458614689764127</v>
      </c>
      <c r="BE70" s="255">
        <f t="shared" si="57"/>
        <v>1.2771832300705461</v>
      </c>
      <c r="BF70" s="255">
        <f t="shared" si="67"/>
        <v>1.0648110525845091</v>
      </c>
      <c r="BG70" s="255">
        <f t="shared" si="68"/>
        <v>0.94666362635702306</v>
      </c>
      <c r="BH70" s="255">
        <f t="shared" si="69"/>
        <v>0.99605404890953408</v>
      </c>
      <c r="BI70" s="255">
        <f t="shared" si="70"/>
        <v>0.98285625377286356</v>
      </c>
      <c r="BJ70" s="255">
        <f t="shared" si="71"/>
        <v>0.9874120383306636</v>
      </c>
      <c r="BK70" s="255">
        <f t="shared" si="72"/>
        <v>1.0063152253419552</v>
      </c>
      <c r="BL70" s="255">
        <f t="shared" si="73"/>
        <v>1.1612954961401192</v>
      </c>
      <c r="BM70" s="255">
        <f t="shared" si="74"/>
        <v>0.93261006388010503</v>
      </c>
      <c r="BN70" s="255">
        <f t="shared" si="75"/>
        <v>1.1842381526373948</v>
      </c>
      <c r="BO70" s="255">
        <f t="shared" si="76"/>
        <v>1.0398812439858505</v>
      </c>
    </row>
    <row r="71" spans="1:67" s="18" customFormat="1" ht="16">
      <c r="A71" s="92">
        <f>'Bruker data input page'!A625</f>
        <v>686</v>
      </c>
      <c r="B71" s="92"/>
      <c r="C71" s="95">
        <f>'Bruker data input page'!B625</f>
        <v>44882.186805555553</v>
      </c>
      <c r="D71" s="92"/>
      <c r="E71" s="92" t="str">
        <f>'Bruker data input page'!G625</f>
        <v>GeoExploration</v>
      </c>
      <c r="F71" s="92" t="str">
        <f>'Bruker data input page'!H625</f>
        <v>Oxide3phase</v>
      </c>
      <c r="G71" s="96">
        <f>'Bruker data input page'!K625</f>
        <v>150</v>
      </c>
      <c r="H71" s="96"/>
      <c r="I71" s="252" t="str">
        <f>'Bruker data input page'!DJ625</f>
        <v>BHVO-2</v>
      </c>
      <c r="J71" s="252" t="str">
        <f>'Bruker data input page'!DK625</f>
        <v/>
      </c>
      <c r="K71" s="252" t="str">
        <f>'Bruker data input page'!DL625</f>
        <v>BHVO-2</v>
      </c>
      <c r="L71" s="252" t="str">
        <f>'Bruker data input page'!DM625</f>
        <v>BHVO-2</v>
      </c>
      <c r="M71" s="252" t="str">
        <f>'Bruker data input page'!DN625</f>
        <v/>
      </c>
      <c r="N71" s="252">
        <f>'Bruker data input page'!DO625</f>
        <v>0</v>
      </c>
      <c r="O71" s="252">
        <f>'Bruker data input page'!DP625</f>
        <v>0</v>
      </c>
      <c r="P71" s="252">
        <f>'Bruker data input page'!DQ625</f>
        <v>0</v>
      </c>
      <c r="Q71" s="252">
        <f>'Bruker data input page'!DR625</f>
        <v>0</v>
      </c>
      <c r="R71" s="252">
        <f>'Bruker data input page'!DS625</f>
        <v>0</v>
      </c>
      <c r="S71" s="252"/>
      <c r="T71" s="253">
        <f>'Bruker data input page'!X625*Calibrations!H$46+Calibrations!I$46</f>
        <v>45.132691519028654</v>
      </c>
      <c r="U71" s="254">
        <f>'Bruker data input page'!AJ625*Calibrations!O$46/0.5995+Calibrations!P$46</f>
        <v>2.8141842545005091</v>
      </c>
      <c r="V71" s="254">
        <f>'Corrected results'!M625</f>
        <v>3.1364950537769998</v>
      </c>
      <c r="W71" s="253">
        <f>'Bruker data input page'!V625*Calibrations!V$46+Calibrations!W$46</f>
        <v>14.701116566411454</v>
      </c>
      <c r="X71" s="254">
        <f>'Bruker data input page'!AR625*Calibrations!AC$46/0.6994+Calibrations!AD$46</f>
        <v>12.720497620122922</v>
      </c>
      <c r="Y71" s="254">
        <f>'Bruker data input page'!T625*Calibrations!AQ$46+Calibrations!AR$46</f>
        <v>6.2351012114311146</v>
      </c>
      <c r="Z71" s="254">
        <f>'Bruker data input page'!AP625*Calibrations!AJ$46/0.77446+Calibrations!AK$46</f>
        <v>0.17694739780736007</v>
      </c>
      <c r="AA71" s="254">
        <f>'Bruker data input page'!AH625*Calibrations!AX$46/0.7147+Calibrations!AY$46</f>
        <v>11.232311287649942</v>
      </c>
      <c r="AB71" s="254">
        <f>'Bruker data input page'!AF625*Calibrations!BE$46/0.83015+Calibrations!BF$46</f>
        <v>0.52378086900010312</v>
      </c>
      <c r="AC71" s="254"/>
      <c r="AD71" s="252"/>
      <c r="AE71" s="249">
        <f>'Bruker data input page'!AL625*Calibrations!BS$46*10000+Calibrations!BT$46</f>
        <v>208.38619024455082</v>
      </c>
      <c r="AF71" s="249">
        <f>'Corrected results'!V625</f>
        <v>400.87687314536151</v>
      </c>
      <c r="AG71" s="249">
        <f>'Bruker data input page'!AV625*Calibrations!CG$46*10000+Calibrations!CH$46</f>
        <v>131.55986606168071</v>
      </c>
      <c r="AH71" s="249">
        <f>'Bruker data input page'!AX625*Calibrations!CN$46*10000+Calibrations!CO$46</f>
        <v>128.56995404346134</v>
      </c>
      <c r="AI71" s="249">
        <f>'Bruker data input page'!AZ625*Calibrations!CU$46*10000+Calibrations!CV$46</f>
        <v>95.059800659922217</v>
      </c>
      <c r="AJ71" s="249">
        <f>'Bruker data input page'!BH625*Calibrations!DB$46*10000+Calibrations!DC$46</f>
        <v>8.0712050702363456</v>
      </c>
      <c r="AK71" s="249">
        <f>'Bruker data input page'!BJ625*Calibrations!DI$46*10000+Calibrations!DJ$46</f>
        <v>386.95419947321233</v>
      </c>
      <c r="AL71" s="249">
        <f>'Bruker data input page'!BL625*Calibrations!DP$46*10000+Calibrations!DQ$46</f>
        <v>24.956412941230354</v>
      </c>
      <c r="AM71" s="249">
        <f>'Corrected results'!AC625</f>
        <v>29.166946641339923</v>
      </c>
      <c r="AN71" s="249">
        <f>'Corrected results'!AD625</f>
        <v>165.95508800600945</v>
      </c>
      <c r="AO71" s="249">
        <f>'Corrected results'!AE625</f>
        <v>208.72846587744908</v>
      </c>
      <c r="AP71" s="249">
        <f>'Corrected results'!AG625</f>
        <v>152.81518040854746</v>
      </c>
      <c r="AQ71" s="249"/>
      <c r="AR71" s="250"/>
      <c r="AS71" s="256">
        <f t="shared" si="56"/>
        <v>0.90993329675460999</v>
      </c>
      <c r="AT71" s="256">
        <f t="shared" si="56"/>
        <v>1.0308367232602598</v>
      </c>
      <c r="AU71" s="256">
        <f t="shared" si="56"/>
        <v>1.1488992870978021</v>
      </c>
      <c r="AV71" s="256">
        <f t="shared" si="56"/>
        <v>1.093833077857995</v>
      </c>
      <c r="AW71" s="256">
        <f t="shared" si="56"/>
        <v>1.0266745456112123</v>
      </c>
      <c r="AX71" s="256">
        <f t="shared" si="56"/>
        <v>0.85882936796571829</v>
      </c>
      <c r="AY71" s="256">
        <f t="shared" si="56"/>
        <v>1.0408670459256475</v>
      </c>
      <c r="AZ71" s="256">
        <f t="shared" si="56"/>
        <v>0.98529046382894225</v>
      </c>
      <c r="BA71" s="256">
        <f t="shared" si="56"/>
        <v>1.0210153391814876</v>
      </c>
      <c r="BB71" s="256" t="e">
        <f t="shared" si="56"/>
        <v>#DIV/0!</v>
      </c>
      <c r="BC71" s="256"/>
      <c r="BD71" s="256">
        <f t="shared" si="57"/>
        <v>0.65530248504575728</v>
      </c>
      <c r="BE71" s="256">
        <f t="shared" si="57"/>
        <v>1.3967835301232108</v>
      </c>
      <c r="BF71" s="256">
        <f t="shared" si="67"/>
        <v>1.098162487993996</v>
      </c>
      <c r="BG71" s="256">
        <f t="shared" si="68"/>
        <v>0.99435385957820055</v>
      </c>
      <c r="BH71" s="256">
        <f t="shared" si="69"/>
        <v>0.91403654480694441</v>
      </c>
      <c r="BI71" s="256">
        <f t="shared" si="70"/>
        <v>0.86787151292863929</v>
      </c>
      <c r="BJ71" s="256">
        <f t="shared" si="71"/>
        <v>0.98211725754622414</v>
      </c>
      <c r="BK71" s="256">
        <f t="shared" si="72"/>
        <v>0.9598620362011675</v>
      </c>
      <c r="BL71" s="256">
        <f t="shared" si="73"/>
        <v>1.1218056400515355</v>
      </c>
      <c r="BM71" s="256">
        <f t="shared" si="74"/>
        <v>0.97049759067841779</v>
      </c>
      <c r="BN71" s="256">
        <f t="shared" si="75"/>
        <v>1.2206343033768952</v>
      </c>
      <c r="BO71" s="256">
        <f t="shared" si="76"/>
        <v>0.89365602578097936</v>
      </c>
    </row>
    <row r="72" spans="1:67" s="18" customFormat="1" ht="16">
      <c r="A72" s="92"/>
      <c r="B72" s="92"/>
      <c r="C72" s="92"/>
      <c r="D72" s="92"/>
      <c r="E72" s="92"/>
      <c r="F72" s="92"/>
      <c r="G72" s="96"/>
      <c r="H72" s="96"/>
      <c r="I72" s="96"/>
      <c r="J72" s="96"/>
      <c r="K72" s="96"/>
      <c r="L72" s="96"/>
      <c r="M72" s="96"/>
      <c r="N72" s="96"/>
      <c r="O72" s="96"/>
      <c r="P72" s="96"/>
      <c r="Q72" s="96"/>
      <c r="R72" s="214"/>
      <c r="S72" s="214"/>
      <c r="T72" s="215"/>
      <c r="U72" s="216"/>
      <c r="V72" s="216"/>
      <c r="W72" s="215"/>
      <c r="X72" s="216"/>
      <c r="Y72" s="216"/>
      <c r="Z72" s="216"/>
      <c r="AA72" s="216"/>
      <c r="AB72" s="216"/>
      <c r="AC72" s="216"/>
      <c r="AD72" s="214"/>
      <c r="AE72" s="217"/>
      <c r="AF72" s="217"/>
      <c r="AG72" s="217"/>
      <c r="AH72" s="217"/>
      <c r="AI72" s="217"/>
      <c r="AJ72" s="217"/>
      <c r="AK72" s="217"/>
      <c r="AL72" s="217"/>
      <c r="AM72" s="217"/>
      <c r="AN72" s="217"/>
      <c r="AO72" s="214"/>
      <c r="AP72" s="214"/>
      <c r="AQ72" s="92"/>
      <c r="AR72" s="19"/>
      <c r="AU72" s="22"/>
      <c r="AV72" s="22"/>
      <c r="AW72" s="22"/>
      <c r="AX72" s="22"/>
      <c r="AY72" s="22"/>
      <c r="AZ72" s="22"/>
    </row>
    <row r="73" spans="1:67">
      <c r="R73" s="208" t="s">
        <v>16</v>
      </c>
      <c r="S73" s="100" t="s">
        <v>752</v>
      </c>
      <c r="T73" s="101">
        <f>AVERAGE(T64:T71)</f>
        <v>45.974358819942118</v>
      </c>
      <c r="U73" s="101">
        <f t="shared" ref="U73:AN73" si="77">AVERAGE(U64:U71)</f>
        <v>2.8471007070512973</v>
      </c>
      <c r="V73" s="101">
        <f>AVERAGE(V64:V71)</f>
        <v>3.173493902861932</v>
      </c>
      <c r="W73" s="101">
        <f t="shared" si="77"/>
        <v>15.028021630794491</v>
      </c>
      <c r="X73" s="101">
        <f t="shared" si="77"/>
        <v>12.94214266414401</v>
      </c>
      <c r="Y73" s="101">
        <f t="shared" si="77"/>
        <v>6.5239083642486824</v>
      </c>
      <c r="Z73" s="101">
        <f t="shared" si="77"/>
        <v>0.17564764635635777</v>
      </c>
      <c r="AA73" s="101">
        <f t="shared" si="77"/>
        <v>11.325511066528225</v>
      </c>
      <c r="AB73" s="101">
        <f t="shared" si="77"/>
        <v>0.53232443288517728</v>
      </c>
      <c r="AC73" s="101"/>
      <c r="AD73" s="101"/>
      <c r="AE73" s="101">
        <f t="shared" si="77"/>
        <v>235.36433546534232</v>
      </c>
      <c r="AF73" s="101">
        <f t="shared" si="77"/>
        <v>351.07005019332684</v>
      </c>
      <c r="AG73" s="101">
        <f t="shared" si="77"/>
        <v>126.06605086385299</v>
      </c>
      <c r="AH73" s="101">
        <f t="shared" si="77"/>
        <v>126.51450499162857</v>
      </c>
      <c r="AI73" s="101">
        <f t="shared" si="77"/>
        <v>104.65584863992521</v>
      </c>
      <c r="AJ73" s="101">
        <f t="shared" si="77"/>
        <v>8.873223637624811</v>
      </c>
      <c r="AK73" s="101">
        <f t="shared" si="77"/>
        <v>389.82264696318236</v>
      </c>
      <c r="AL73" s="101">
        <f t="shared" si="77"/>
        <v>25.862250129475715</v>
      </c>
      <c r="AM73" s="101">
        <f>AVERAGE(AM64:AM71)</f>
        <v>29.936998835067307</v>
      </c>
      <c r="AN73" s="101">
        <f t="shared" si="77"/>
        <v>162.30095949773434</v>
      </c>
      <c r="AO73" s="101">
        <f>AVERAGE(AO64:AO71)</f>
        <v>205.16132821746481</v>
      </c>
      <c r="AP73" s="101">
        <f>AVERAGE(AP64:AP71)</f>
        <v>203.73517422099178</v>
      </c>
      <c r="AQ73" s="101"/>
    </row>
    <row r="74" spans="1:67">
      <c r="S74" s="92" t="s">
        <v>753</v>
      </c>
      <c r="T74" s="97">
        <f>STDEV(T64:T71)</f>
        <v>1.3526382584294232</v>
      </c>
      <c r="U74" s="97">
        <f t="shared" ref="U74:AN74" si="78">STDEV(U64:U71)</f>
        <v>2.8209579072600029E-2</v>
      </c>
      <c r="V74" s="97">
        <f>STDEV(V64:V71)</f>
        <v>3.1697728713237706E-2</v>
      </c>
      <c r="W74" s="97">
        <f t="shared" si="78"/>
        <v>0.37348974620071224</v>
      </c>
      <c r="X74" s="97">
        <f t="shared" si="78"/>
        <v>0.1148166725216689</v>
      </c>
      <c r="Y74" s="97">
        <f t="shared" si="78"/>
        <v>0.31295717481551749</v>
      </c>
      <c r="Z74" s="97">
        <f t="shared" si="78"/>
        <v>2.4128115155485439E-3</v>
      </c>
      <c r="AA74" s="97">
        <f t="shared" si="78"/>
        <v>0.10607556580542885</v>
      </c>
      <c r="AB74" s="97">
        <f t="shared" si="78"/>
        <v>9.4120971750128856E-3</v>
      </c>
      <c r="AC74" s="97"/>
      <c r="AD74" s="97"/>
      <c r="AE74" s="97">
        <f t="shared" si="78"/>
        <v>39.945466135375561</v>
      </c>
      <c r="AF74" s="97">
        <f t="shared" si="78"/>
        <v>42.377609721980079</v>
      </c>
      <c r="AG74" s="97">
        <f t="shared" si="78"/>
        <v>5.4710663829362831</v>
      </c>
      <c r="AH74" s="97">
        <f t="shared" si="78"/>
        <v>4.1474401387806772</v>
      </c>
      <c r="AI74" s="97">
        <f t="shared" si="78"/>
        <v>4.8931858361826484</v>
      </c>
      <c r="AJ74" s="97">
        <f t="shared" si="78"/>
        <v>0.94788463612533103</v>
      </c>
      <c r="AK74" s="97">
        <f t="shared" si="78"/>
        <v>5.5684796931368918</v>
      </c>
      <c r="AL74" s="97">
        <f t="shared" si="78"/>
        <v>1.407024518713595</v>
      </c>
      <c r="AM74" s="97">
        <f>STDEV(AM64:AM71)</f>
        <v>1.1961115433584273</v>
      </c>
      <c r="AN74" s="97">
        <f t="shared" si="78"/>
        <v>7.4549668770018025</v>
      </c>
      <c r="AO74" s="97">
        <f>STDEV(AO64:AO71)</f>
        <v>7.1319942598939923</v>
      </c>
      <c r="AP74" s="97">
        <f>STDEV(AP64:AP71)</f>
        <v>27.496784232144257</v>
      </c>
      <c r="AQ74" s="97"/>
    </row>
    <row r="75" spans="1:67">
      <c r="R75" s="214"/>
      <c r="S75" s="214" t="s">
        <v>754</v>
      </c>
      <c r="T75" s="215">
        <f>T74/T73*100</f>
        <v>2.9421579618478431</v>
      </c>
      <c r="U75" s="215">
        <f t="shared" ref="U75:AN75" si="79">U74/U73*100</f>
        <v>0.99081774672509915</v>
      </c>
      <c r="V75" s="215">
        <f>V74/V73*100</f>
        <v>0.99882746535772271</v>
      </c>
      <c r="W75" s="215">
        <f t="shared" si="79"/>
        <v>2.4852888515636695</v>
      </c>
      <c r="X75" s="215">
        <f t="shared" si="79"/>
        <v>0.88715350696733219</v>
      </c>
      <c r="Y75" s="215">
        <f t="shared" si="79"/>
        <v>4.7970810952915466</v>
      </c>
      <c r="Z75" s="215">
        <f t="shared" si="79"/>
        <v>1.3736657254452356</v>
      </c>
      <c r="AA75" s="215">
        <f t="shared" si="79"/>
        <v>0.9366073211382745</v>
      </c>
      <c r="AB75" s="215">
        <f t="shared" si="79"/>
        <v>1.7681129389458403</v>
      </c>
      <c r="AC75" s="215"/>
      <c r="AD75" s="215"/>
      <c r="AE75" s="215">
        <f t="shared" si="79"/>
        <v>16.971758298214038</v>
      </c>
      <c r="AF75" s="215">
        <f t="shared" si="79"/>
        <v>12.070984038269179</v>
      </c>
      <c r="AG75" s="215">
        <f t="shared" si="79"/>
        <v>4.3398411748812906</v>
      </c>
      <c r="AH75" s="215">
        <f t="shared" si="79"/>
        <v>3.2782329101750918</v>
      </c>
      <c r="AI75" s="215">
        <f t="shared" si="79"/>
        <v>4.67550156037428</v>
      </c>
      <c r="AJ75" s="215">
        <f t="shared" si="79"/>
        <v>10.682528411726826</v>
      </c>
      <c r="AK75" s="215">
        <f t="shared" si="79"/>
        <v>1.4284649023130815</v>
      </c>
      <c r="AL75" s="215">
        <f t="shared" si="79"/>
        <v>5.4404566952586286</v>
      </c>
      <c r="AM75" s="215">
        <f>AM74/AM73*100</f>
        <v>3.995429033979645</v>
      </c>
      <c r="AN75" s="215">
        <f t="shared" si="79"/>
        <v>4.5932980926744742</v>
      </c>
      <c r="AO75" s="215">
        <f>AO74/AO73*100</f>
        <v>3.4762858682286817</v>
      </c>
      <c r="AP75" s="215">
        <f>AP74/AP73*100</f>
        <v>13.49633627933018</v>
      </c>
      <c r="AQ75" s="97"/>
    </row>
    <row r="76" spans="1:67">
      <c r="V76" s="98"/>
      <c r="AO76" s="99"/>
      <c r="AP76" s="99"/>
      <c r="AQ76" s="99"/>
    </row>
    <row r="77" spans="1:67">
      <c r="R77" s="102" t="s">
        <v>16</v>
      </c>
      <c r="S77" s="92" t="s">
        <v>757</v>
      </c>
      <c r="T77" s="102">
        <v>49.6</v>
      </c>
      <c r="U77" s="102">
        <v>2.73</v>
      </c>
      <c r="V77" s="102">
        <v>2.73</v>
      </c>
      <c r="W77" s="102">
        <v>13.44</v>
      </c>
      <c r="X77" s="102">
        <v>12.39</v>
      </c>
      <c r="Y77" s="102">
        <v>7.26</v>
      </c>
      <c r="Z77" s="102">
        <v>0.17</v>
      </c>
      <c r="AA77" s="102">
        <v>11.4</v>
      </c>
      <c r="AB77" s="102">
        <v>0.51300000000000001</v>
      </c>
      <c r="AC77" s="102"/>
      <c r="AD77" s="102"/>
      <c r="AE77" s="102">
        <v>318</v>
      </c>
      <c r="AF77" s="102">
        <v>287</v>
      </c>
      <c r="AG77" s="102">
        <v>119.8</v>
      </c>
      <c r="AH77" s="102">
        <v>129.30000000000001</v>
      </c>
      <c r="AI77" s="102">
        <v>104</v>
      </c>
      <c r="AJ77" s="102">
        <v>9.3000000000000007</v>
      </c>
      <c r="AK77" s="102">
        <v>394</v>
      </c>
      <c r="AL77" s="102">
        <v>26</v>
      </c>
      <c r="AM77" s="102">
        <v>26</v>
      </c>
      <c r="AN77" s="102">
        <v>171</v>
      </c>
      <c r="AO77" s="102">
        <v>171</v>
      </c>
      <c r="AP77" s="102">
        <v>171</v>
      </c>
      <c r="AQ77" s="102"/>
    </row>
    <row r="78" spans="1:67">
      <c r="R78" s="214"/>
      <c r="S78" s="214"/>
      <c r="T78" s="215">
        <f>T73/T77</f>
        <v>0.92690239556334908</v>
      </c>
      <c r="U78" s="215">
        <f t="shared" ref="U78:X78" si="80">U73/U77</f>
        <v>1.042894031886922</v>
      </c>
      <c r="V78" s="216">
        <f>V73/V77</f>
        <v>1.1624519790703047</v>
      </c>
      <c r="W78" s="215">
        <f t="shared" si="80"/>
        <v>1.1181563713388758</v>
      </c>
      <c r="X78" s="215">
        <f t="shared" si="80"/>
        <v>1.0445635725701379</v>
      </c>
      <c r="Y78" s="215">
        <f>Y73/Y77</f>
        <v>0.89860996752736677</v>
      </c>
      <c r="Z78" s="215">
        <f>Z73/Z77</f>
        <v>1.0332214491550455</v>
      </c>
      <c r="AA78" s="215">
        <f>AA73/AA77</f>
        <v>0.99346588302879169</v>
      </c>
      <c r="AB78" s="215">
        <f>AB73/AB77</f>
        <v>1.0376694598151603</v>
      </c>
      <c r="AC78" s="215"/>
      <c r="AD78" s="215"/>
      <c r="AE78" s="216">
        <f>AE73/AE77</f>
        <v>0.74013941970233432</v>
      </c>
      <c r="AF78" s="216">
        <f t="shared" ref="AF78:AP78" si="81">AF73/AF77</f>
        <v>1.2232405930081074</v>
      </c>
      <c r="AG78" s="216">
        <f t="shared" si="81"/>
        <v>1.0523042643059515</v>
      </c>
      <c r="AH78" s="216">
        <f t="shared" si="81"/>
        <v>0.9784571151711412</v>
      </c>
      <c r="AI78" s="216">
        <f t="shared" si="81"/>
        <v>1.0063062369223579</v>
      </c>
      <c r="AJ78" s="216">
        <f t="shared" si="81"/>
        <v>0.95411006856180758</v>
      </c>
      <c r="AK78" s="216">
        <f t="shared" si="81"/>
        <v>0.98939758112482834</v>
      </c>
      <c r="AL78" s="216">
        <f t="shared" si="81"/>
        <v>0.99470192805675828</v>
      </c>
      <c r="AM78" s="216">
        <f t="shared" si="81"/>
        <v>1.1514230321179733</v>
      </c>
      <c r="AN78" s="216">
        <f t="shared" si="81"/>
        <v>0.94912841811540549</v>
      </c>
      <c r="AO78" s="216">
        <f t="shared" si="81"/>
        <v>1.1997738492249403</v>
      </c>
      <c r="AP78" s="216">
        <f t="shared" si="81"/>
        <v>1.191433767374221</v>
      </c>
      <c r="AQ78" s="98"/>
    </row>
    <row r="79" spans="1:67">
      <c r="Y79"/>
      <c r="Z79"/>
    </row>
  </sheetData>
  <sortState xmlns:xlrd2="http://schemas.microsoft.com/office/spreadsheetml/2017/richdata2" ref="A33:AQ55">
    <sortCondition ref="C33:C55"/>
  </sortState>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10</vt:i4>
      </vt:variant>
    </vt:vector>
  </HeadingPairs>
  <TitlesOfParts>
    <vt:vector size="10" baseType="lpstr">
      <vt:lpstr>How to use</vt:lpstr>
      <vt:lpstr>Bruker data input page</vt:lpstr>
      <vt:lpstr>Corrected results</vt:lpstr>
      <vt:lpstr>data averages-don't touch! </vt:lpstr>
      <vt:lpstr>Calibrations</vt:lpstr>
      <vt:lpstr>RM Measured Values</vt:lpstr>
      <vt:lpstr>RM Reference Values</vt:lpstr>
      <vt:lpstr>ICP corrections</vt:lpstr>
      <vt:lpstr>Validation</vt:lpstr>
      <vt:lpstr>Paste in your data here!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daq</dc:creator>
  <cp:lastModifiedBy>Thomas Belgrano</cp:lastModifiedBy>
  <dcterms:created xsi:type="dcterms:W3CDTF">2014-08-15T23:44:26Z</dcterms:created>
  <dcterms:modified xsi:type="dcterms:W3CDTF">2024-03-29T14:16:39Z</dcterms:modified>
</cp:coreProperties>
</file>